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drawings/drawing5.xml" ContentType="application/vnd.openxmlformats-officedocument.drawingml.chartshapes+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codeName="ThisWorkbook" defaultThemeVersion="124226"/>
  <mc:AlternateContent xmlns:mc="http://schemas.openxmlformats.org/markup-compatibility/2006">
    <mc:Choice Requires="x15">
      <x15ac:absPath xmlns:x15ac="http://schemas.microsoft.com/office/spreadsheetml/2010/11/ac" url="I:\TX - Waddell Ranch\14 Well Files - East Ranch\Waddell TR 3 3813\Drilling\Files for Drilling Prog\"/>
    </mc:Choice>
  </mc:AlternateContent>
  <xr:revisionPtr revIDLastSave="0" documentId="13_ncr:1_{63D42568-A2FA-4443-9188-4EB35D517B70}" xr6:coauthVersionLast="45" xr6:coauthVersionMax="45" xr10:uidLastSave="{00000000-0000-0000-0000-000000000000}"/>
  <bookViews>
    <workbookView xWindow="61332" yWindow="-108" windowWidth="30936" windowHeight="16896" xr2:uid="{00000000-000D-0000-FFFF-FFFF00000000}"/>
  </bookViews>
  <sheets>
    <sheet name="Sketch" sheetId="1" r:id="rId1"/>
    <sheet name="Sketch_final" sheetId="15" state="hidden" r:id="rId2"/>
    <sheet name="Tech Data" sheetId="2" r:id="rId3"/>
    <sheet name="Interval Specific Parameter" sheetId="14" r:id="rId4"/>
    <sheet name="Contacts" sheetId="28" r:id="rId5"/>
    <sheet name="Prog" sheetId="27" r:id="rId6"/>
    <sheet name="Geo-Prog" sheetId="24" r:id="rId7"/>
    <sheet name="Target Well Data" sheetId="22" state="hidden" r:id="rId8"/>
    <sheet name="DvD" sheetId="18" state="hidden" r:id="rId9"/>
    <sheet name="Wellhead" sheetId="23" state="hidden" r:id="rId10"/>
  </sheets>
  <externalReferences>
    <externalReference r:id="rId11"/>
    <externalReference r:id="rId12"/>
  </externalReferences>
  <definedNames>
    <definedName name="_rod2">[1]PLANNING!$B$44</definedName>
    <definedName name="C_">[1]PLANNING!$G$5</definedName>
    <definedName name="CAPEX">[1]Setup!$B$18:$C$18</definedName>
    <definedName name="D">[1]PLANNING!$G$2</definedName>
    <definedName name="data_bulkapproval">'[1]Completed Work'!#REF!</definedName>
    <definedName name="data_pump">'[1]Completed Work'!#REF!</definedName>
    <definedName name="data_SB">'[1]Completed Work'!#REF!</definedName>
    <definedName name="data_TB">'[1]Completed Work'!#REF!</definedName>
    <definedName name="data_wt_date_30">'[1]Completed Work'!#REF!</definedName>
    <definedName name="data_wt_date_60">'[1]Completed Work'!#REF!</definedName>
    <definedName name="data_wt_date_90">'[1]Completed Work'!#REF!</definedName>
    <definedName name="data_wt_date_ip">'[1]Completed Work'!#REF!</definedName>
    <definedName name="data_wt_date_prior">'[1]Completed Work'!#REF!</definedName>
    <definedName name="data_wt_gas_30">'[1]Completed Work'!#REF!</definedName>
    <definedName name="data_wt_gas_60">'[1]Completed Work'!#REF!</definedName>
    <definedName name="data_wt_gas_90">'[1]Completed Work'!#REF!</definedName>
    <definedName name="data_wt_gas_ip">'[1]Completed Work'!#REF!</definedName>
    <definedName name="data_wt_gas_prior">'[1]Completed Work'!#REF!</definedName>
    <definedName name="data_wt_oil_30">'[1]Completed Work'!#REF!</definedName>
    <definedName name="data_wt_oil_60">'[1]Completed Work'!#REF!</definedName>
    <definedName name="data_wt_oil_90">'[1]Completed Work'!#REF!</definedName>
    <definedName name="data_wt_oil_ip">'[1]Completed Work'!#REF!</definedName>
    <definedName name="data_wt_oil_prior">'[1]Completed Work'!#REF!</definedName>
    <definedName name="data_wt_water_30">'[1]Completed Work'!#REF!</definedName>
    <definedName name="data_wt_water_60">'[1]Completed Work'!#REF!</definedName>
    <definedName name="data_wt_water_90">'[1]Completed Work'!#REF!</definedName>
    <definedName name="data_wt_water_ip">'[1]Completed Work'!#REF!</definedName>
    <definedName name="data_wt_water_prior">'[1]Completed Work'!#REF!</definedName>
    <definedName name="ddd">[1]PLANNING!$G$40</definedName>
    <definedName name="DEV">[1]PLANNING!$B$4</definedName>
    <definedName name="KOP">[1]PLANNING!$B$11</definedName>
    <definedName name="L">[1]PLANNING!$G$4</definedName>
    <definedName name="list_action">[1]Setup!$D$33:$D$36</definedName>
    <definedName name="list_categories">[1]Setup!$A$33:$A$69</definedName>
    <definedName name="list_field">[1]Setup!$E$33:$E$45</definedName>
    <definedName name="list_name_lookup">[1]Setup!$G$34:$H$40</definedName>
    <definedName name="list_opexcapex">[1]Setup!$B$7:$B$9</definedName>
    <definedName name="list_priority">[1]Setup!$F$33:$F$38</definedName>
    <definedName name="list_pump">[1]Setup!#REF!</definedName>
    <definedName name="list_rig">[1]Setup!$A$7:$A$12</definedName>
    <definedName name="list_status">[1]Setup!$C$7:$C$15</definedName>
    <definedName name="list_welltype">[1]Setup!$D$7:$D$9</definedName>
    <definedName name="list_x">[1]Setup!$C$33:$C$33</definedName>
    <definedName name="list_yesno">[1]Setup!$J$18:$J$20</definedName>
    <definedName name="lll">[1]PLANNING!$G$42</definedName>
    <definedName name="OPEX">[1]Setup!$D$18:$G$18</definedName>
    <definedName name="OTHER">[1]Setup!$H$18</definedName>
    <definedName name="PHI">[1]PLANNING!$B$10</definedName>
    <definedName name="_xlnm.Print_Area" localSheetId="4">Contacts!$A$1:$E$80</definedName>
    <definedName name="_xlnm.Print_Area" localSheetId="6">'Geo-Prog'!$B$1:$L$68</definedName>
    <definedName name="_xlnm.Print_Area" localSheetId="3">'Interval Specific Parameter'!$A$1:$S$30</definedName>
    <definedName name="_xlnm.Print_Area" localSheetId="5">Prog!$A$1:$C$128</definedName>
    <definedName name="_xlnm.Print_Area" localSheetId="0">Sketch!$B$1:$Q$74</definedName>
    <definedName name="_xlnm.Print_Area" localSheetId="1">Sketch_final!$A$1:$P$74</definedName>
    <definedName name="_xlnm.Print_Area" localSheetId="2">'Tech Data'!$A$1:$Q$74</definedName>
    <definedName name="R_">[1]PLANNING!$G$1</definedName>
    <definedName name="ROB">[1]PLANNING!$B$5</definedName>
    <definedName name="rpt_end_date">'[1]Activity Report'!$L$6</definedName>
    <definedName name="rrr">[1]PLANNING!$G$39</definedName>
    <definedName name="sch_bulkapproval">[1]Schedule!#REF!</definedName>
    <definedName name="sch_pump">[1]Schedule!#REF!</definedName>
    <definedName name="sch_SB">[1]Schedule!#REF!</definedName>
    <definedName name="sch_TB">[1]Schedule!#REF!</definedName>
    <definedName name="sch_wt_date">[1]Schedule!#REF!</definedName>
    <definedName name="sch_wt_gas">[1]Schedule!#REF!</definedName>
    <definedName name="sch_wt_oil">[1]Schedule!#REF!</definedName>
    <definedName name="sch_wt_water">[1]Schedule!#REF!</definedName>
    <definedName name="solver_adj" localSheetId="7" hidden="1">'Target Well Data'!$N$3:$O$3</definedName>
    <definedName name="solver_cvg" localSheetId="7" hidden="1">0.0001</definedName>
    <definedName name="solver_drv" localSheetId="7" hidden="1">2</definedName>
    <definedName name="solver_eng" localSheetId="7" hidden="1">1</definedName>
    <definedName name="solver_est" localSheetId="7" hidden="1">1</definedName>
    <definedName name="solver_itr" localSheetId="7" hidden="1">2147483647</definedName>
    <definedName name="solver_lhs1" localSheetId="7" hidden="1">'Target Well Data'!$Q$13</definedName>
    <definedName name="solver_mip" localSheetId="7" hidden="1">2147483647</definedName>
    <definedName name="solver_mni" localSheetId="7" hidden="1">30</definedName>
    <definedName name="solver_mrt" localSheetId="7" hidden="1">0.075</definedName>
    <definedName name="solver_msl" localSheetId="7" hidden="1">2</definedName>
    <definedName name="solver_neg" localSheetId="7" hidden="1">1</definedName>
    <definedName name="solver_nod" localSheetId="7" hidden="1">2147483647</definedName>
    <definedName name="solver_num" localSheetId="7" hidden="1">1</definedName>
    <definedName name="solver_nwt" localSheetId="7" hidden="1">1</definedName>
    <definedName name="solver_opt" localSheetId="7" hidden="1">'Target Well Data'!$Q$13</definedName>
    <definedName name="solver_pre" localSheetId="7" hidden="1">0.000001</definedName>
    <definedName name="solver_rbv" localSheetId="7" hidden="1">2</definedName>
    <definedName name="solver_rel1" localSheetId="7" hidden="1">2</definedName>
    <definedName name="solver_rhs1" localSheetId="7" hidden="1">'Target Well Data'!$R$13</definedName>
    <definedName name="solver_rlx" localSheetId="7" hidden="1">2</definedName>
    <definedName name="solver_rsd" localSheetId="7" hidden="1">0</definedName>
    <definedName name="solver_scl" localSheetId="7" hidden="1">2</definedName>
    <definedName name="solver_sho" localSheetId="7" hidden="1">2</definedName>
    <definedName name="solver_ssz" localSheetId="7" hidden="1">100</definedName>
    <definedName name="solver_tim" localSheetId="7" hidden="1">2147483647</definedName>
    <definedName name="solver_tol" localSheetId="7" hidden="1">0.01</definedName>
    <definedName name="solver_typ" localSheetId="7" hidden="1">1</definedName>
    <definedName name="solver_val" localSheetId="7" hidden="1">0</definedName>
    <definedName name="solver_ver" localSheetId="7" hidden="1">3</definedName>
    <definedName name="sum_oth_cost1">'[1]Wellwork Summary'!$C$50</definedName>
    <definedName name="TABLE" localSheetId="6">'Geo-Prog'!$B$7:$J$51</definedName>
    <definedName name="Text138" localSheetId="6">'Geo-Prog'!#REF!</definedName>
    <definedName name="Text141" localSheetId="6">'Geo-Prog'!#REF!</definedName>
    <definedName name="Text142" localSheetId="6">'Geo-Prog'!#REF!</definedName>
    <definedName name="Text144" localSheetId="6">'Geo-Prog'!#REF!</definedName>
    <definedName name="Text145" localSheetId="6">'Geo-Prog'!#REF!</definedName>
    <definedName name="Text155" localSheetId="6">'Geo-Prog'!#REF!</definedName>
    <definedName name="Text156" localSheetId="6">'Geo-Prog'!#REF!</definedName>
    <definedName name="Text157" localSheetId="6">'Geo-Prog'!#REF!</definedName>
    <definedName name="Text158" localSheetId="6">'Geo-Prog'!#REF!</definedName>
    <definedName name="Text159" localSheetId="6">'Geo-Prog'!#REF!</definedName>
    <definedName name="Text160" localSheetId="6">'Geo-Prog'!#REF!</definedName>
    <definedName name="Text161" localSheetId="6">'Geo-Prog'!#REF!</definedName>
    <definedName name="Text162" localSheetId="6">'Geo-Prog'!#REF!</definedName>
    <definedName name="Text165" localSheetId="6">'Geo-Prog'!#REF!</definedName>
    <definedName name="Text166" localSheetId="6">'Geo-Prog'!#REF!</definedName>
    <definedName name="Text167" localSheetId="6">'Geo-Prog'!#REF!</definedName>
    <definedName name="Text46" localSheetId="6">'Geo-Prog'!#REF!</definedName>
    <definedName name="Text49" localSheetId="6">'Geo-Prog'!$B$36:$B$36</definedName>
    <definedName name="Text50" localSheetId="6">'Geo-Prog'!#REF!</definedName>
    <definedName name="TVD">[1]PLANNING!$B$3</definedName>
    <definedName name="wellist">'[2]Well List'!$B$1:$B$498</definedName>
    <definedName name="X">[1]PLANNING!$G$3</definedName>
    <definedName name="xxx">[1]PLANNING!$G$41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R48" i="2" l="1"/>
  <c r="B59" i="1"/>
  <c r="R53" i="2" l="1"/>
  <c r="S53" i="2" s="1"/>
  <c r="R52" i="2"/>
  <c r="S48" i="2"/>
  <c r="S49" i="2"/>
  <c r="AB51" i="2"/>
  <c r="R50" i="2"/>
  <c r="R51" i="2"/>
  <c r="S51" i="2" s="1"/>
  <c r="R49" i="2"/>
  <c r="Z48" i="2"/>
  <c r="Q49" i="2"/>
  <c r="Q48" i="2"/>
  <c r="Z49" i="2"/>
  <c r="Q50" i="2"/>
  <c r="AB48" i="2" s="1"/>
  <c r="E29" i="1"/>
  <c r="B47" i="1"/>
  <c r="S50" i="2" l="1"/>
  <c r="AB49" i="2"/>
  <c r="J45" i="24"/>
  <c r="J43" i="24"/>
  <c r="J41" i="24"/>
  <c r="J40" i="24"/>
  <c r="J39" i="24"/>
  <c r="J38" i="24"/>
  <c r="G38" i="24"/>
  <c r="G45" i="24"/>
  <c r="G43" i="24"/>
  <c r="G41" i="24"/>
  <c r="G40" i="24"/>
  <c r="G39" i="24"/>
  <c r="T30" i="2" l="1"/>
  <c r="S30" i="2"/>
  <c r="J28" i="2"/>
  <c r="S28" i="2"/>
  <c r="E4" i="1" l="1"/>
  <c r="F8" i="2"/>
  <c r="I27" i="24" l="1"/>
  <c r="I26" i="24"/>
  <c r="F27" i="24"/>
  <c r="F26" i="24"/>
  <c r="A21" i="14" l="1"/>
  <c r="A9" i="14"/>
  <c r="A2" i="28"/>
  <c r="A1" i="28"/>
  <c r="Q53" i="28"/>
  <c r="A2" i="27"/>
  <c r="C67" i="24" l="1"/>
  <c r="E55" i="1"/>
  <c r="E54" i="1" l="1"/>
  <c r="E50" i="1"/>
  <c r="E36" i="1"/>
  <c r="E32" i="1"/>
  <c r="E23" i="1" l="1"/>
  <c r="E51" i="1"/>
  <c r="E33" i="1"/>
  <c r="E19" i="1"/>
  <c r="E18" i="1"/>
  <c r="W41" i="2" l="1"/>
  <c r="W40" i="2"/>
  <c r="AB52" i="2"/>
  <c r="Q53" i="2"/>
  <c r="Q52" i="2"/>
  <c r="S52" i="2" s="1"/>
  <c r="E52" i="1" s="1"/>
  <c r="V49" i="2"/>
  <c r="Q51" i="2"/>
  <c r="I35" i="2"/>
  <c r="I36" i="2" s="1"/>
  <c r="I42" i="2"/>
  <c r="O42" i="2" s="1"/>
  <c r="L40" i="2"/>
  <c r="I43" i="2"/>
  <c r="O43" i="2" s="1"/>
  <c r="O41" i="2"/>
  <c r="O37" i="2"/>
  <c r="AA41" i="2" l="1"/>
  <c r="E24" i="1"/>
  <c r="I44" i="2"/>
  <c r="O44" i="2"/>
  <c r="E56" i="1"/>
  <c r="AC51" i="2"/>
  <c r="AC52" i="2" s="1"/>
  <c r="O35" i="2"/>
  <c r="O36" i="2" s="1"/>
  <c r="E20" i="1" l="1"/>
  <c r="N29" i="2" l="1"/>
  <c r="L29" i="2"/>
  <c r="J29" i="2" l="1"/>
  <c r="K13" i="24" l="1"/>
  <c r="J37" i="24" l="1"/>
  <c r="J42" i="24"/>
  <c r="J44" i="24"/>
  <c r="J46" i="24"/>
  <c r="J47" i="24"/>
  <c r="G37" i="24"/>
  <c r="G42" i="24"/>
  <c r="G44" i="24"/>
  <c r="G46" i="24"/>
  <c r="G47" i="24"/>
  <c r="B61" i="1"/>
  <c r="C47" i="24" s="1"/>
  <c r="K12" i="24"/>
  <c r="D24" i="24" s="1"/>
  <c r="N28" i="14"/>
  <c r="N27" i="14"/>
  <c r="N26" i="14"/>
  <c r="N25" i="14"/>
  <c r="O25" i="14" s="1"/>
  <c r="N24" i="14"/>
  <c r="O24" i="14" s="1"/>
  <c r="N23" i="14"/>
  <c r="T23" i="14" s="1"/>
  <c r="N22" i="14"/>
  <c r="T22" i="14" s="1"/>
  <c r="N19" i="14"/>
  <c r="O19" i="14" s="1"/>
  <c r="N18" i="14"/>
  <c r="O18" i="14" s="1"/>
  <c r="N17" i="14"/>
  <c r="O17" i="14" s="1"/>
  <c r="N16" i="14"/>
  <c r="T16" i="14" s="1"/>
  <c r="N15" i="14"/>
  <c r="O15" i="14" s="1"/>
  <c r="N14" i="14"/>
  <c r="O14" i="14" s="1"/>
  <c r="N13" i="14"/>
  <c r="T13" i="14" s="1"/>
  <c r="N12" i="14"/>
  <c r="O12" i="14" s="1"/>
  <c r="N11" i="14"/>
  <c r="O11" i="14" s="1"/>
  <c r="F10" i="2"/>
  <c r="H6" i="2"/>
  <c r="G27" i="24"/>
  <c r="J27" i="24"/>
  <c r="J26" i="24"/>
  <c r="G26" i="24"/>
  <c r="I7" i="24"/>
  <c r="C12" i="24"/>
  <c r="C11" i="24"/>
  <c r="J36" i="24"/>
  <c r="J35" i="24"/>
  <c r="J34" i="24"/>
  <c r="J33" i="24"/>
  <c r="J32" i="24"/>
  <c r="J31" i="24"/>
  <c r="J30" i="24"/>
  <c r="J29" i="24"/>
  <c r="J28" i="24"/>
  <c r="G36" i="24"/>
  <c r="G35" i="24"/>
  <c r="G34" i="24"/>
  <c r="G33" i="24"/>
  <c r="G32" i="24"/>
  <c r="G31" i="24"/>
  <c r="G30" i="24"/>
  <c r="G29" i="24"/>
  <c r="G28" i="24"/>
  <c r="P8" i="1"/>
  <c r="P8" i="15" s="1"/>
  <c r="E4" i="15"/>
  <c r="E19" i="15"/>
  <c r="I5" i="24"/>
  <c r="U30" i="1"/>
  <c r="L9" i="24"/>
  <c r="B2" i="1"/>
  <c r="E53" i="15"/>
  <c r="E34" i="15"/>
  <c r="E33" i="15"/>
  <c r="E17" i="15"/>
  <c r="E23" i="15"/>
  <c r="S43" i="1"/>
  <c r="I9" i="24"/>
  <c r="C9" i="24"/>
  <c r="C7" i="24"/>
  <c r="A1" i="2"/>
  <c r="E6" i="1"/>
  <c r="E6" i="15" s="1"/>
  <c r="Q43" i="1"/>
  <c r="Q47" i="14"/>
  <c r="E29" i="15"/>
  <c r="A4" i="22"/>
  <c r="O13" i="22"/>
  <c r="A4" i="14"/>
  <c r="U34" i="1"/>
  <c r="U27" i="1"/>
  <c r="S30" i="1"/>
  <c r="S34" i="1"/>
  <c r="S36" i="1"/>
  <c r="S41" i="1"/>
  <c r="S27" i="1"/>
  <c r="I4" i="22"/>
  <c r="A60" i="1"/>
  <c r="A59" i="1" s="1"/>
  <c r="A58" i="1" s="1"/>
  <c r="A57" i="1" s="1"/>
  <c r="A56" i="1" s="1"/>
  <c r="A55" i="1" s="1"/>
  <c r="A54" i="1" s="1"/>
  <c r="A53" i="1" s="1"/>
  <c r="A52" i="1" s="1"/>
  <c r="A51" i="1" s="1"/>
  <c r="A50" i="1" s="1"/>
  <c r="A49" i="1" s="1"/>
  <c r="A48" i="1" s="1"/>
  <c r="A47" i="1" s="1"/>
  <c r="A46" i="1" s="1"/>
  <c r="A45" i="1" s="1"/>
  <c r="A44" i="1" s="1"/>
  <c r="A43" i="1" s="1"/>
  <c r="A42" i="1" s="1"/>
  <c r="A41" i="1" s="1"/>
  <c r="A40" i="1" s="1"/>
  <c r="A39" i="1" s="1"/>
  <c r="A38" i="1" s="1"/>
  <c r="A37" i="1" s="1"/>
  <c r="A36" i="1" s="1"/>
  <c r="A35" i="1" s="1"/>
  <c r="A34" i="1" s="1"/>
  <c r="A33" i="1" s="1"/>
  <c r="A32" i="1" s="1"/>
  <c r="A31" i="1" s="1"/>
  <c r="A30" i="1" s="1"/>
  <c r="A27" i="1"/>
  <c r="A26" i="1" s="1"/>
  <c r="A25" i="1" s="1"/>
  <c r="A24" i="1" s="1"/>
  <c r="A23" i="1" s="1"/>
  <c r="A22" i="1" s="1"/>
  <c r="A21" i="1" s="1"/>
  <c r="A20" i="1" s="1"/>
  <c r="A19" i="1" s="1"/>
  <c r="A18" i="1" s="1"/>
  <c r="A17" i="1" s="1"/>
  <c r="A16" i="1" s="1"/>
  <c r="A15" i="1" s="1"/>
  <c r="O8" i="22"/>
  <c r="A7" i="14"/>
  <c r="A1" i="14"/>
  <c r="N7" i="14"/>
  <c r="N6" i="14"/>
  <c r="O7" i="22"/>
  <c r="Q15" i="22"/>
  <c r="T28" i="2"/>
  <c r="M7" i="22"/>
  <c r="M6" i="22"/>
  <c r="K4" i="22"/>
  <c r="E4" i="22"/>
  <c r="G4" i="22"/>
  <c r="C4" i="22"/>
  <c r="J28" i="15"/>
  <c r="U21" i="15" s="1"/>
  <c r="U22" i="15" s="1"/>
  <c r="B60" i="15"/>
  <c r="B59" i="15"/>
  <c r="B58" i="15"/>
  <c r="B57" i="15"/>
  <c r="B56" i="15"/>
  <c r="B55" i="15"/>
  <c r="B54" i="15"/>
  <c r="B52" i="15"/>
  <c r="B50" i="15"/>
  <c r="B48" i="15"/>
  <c r="B47" i="15"/>
  <c r="B46" i="15"/>
  <c r="B45" i="15"/>
  <c r="B44" i="15"/>
  <c r="B43" i="15"/>
  <c r="B42" i="15"/>
  <c r="B39" i="15"/>
  <c r="B37" i="15"/>
  <c r="B35" i="15"/>
  <c r="B33" i="15"/>
  <c r="B32" i="15"/>
  <c r="B31" i="15"/>
  <c r="B30" i="15"/>
  <c r="B29" i="15"/>
  <c r="B28" i="15"/>
  <c r="B27" i="15"/>
  <c r="D61" i="15"/>
  <c r="D60" i="15"/>
  <c r="D59" i="15"/>
  <c r="D58" i="15"/>
  <c r="D57" i="15"/>
  <c r="D56" i="15"/>
  <c r="D55" i="15"/>
  <c r="D54" i="15"/>
  <c r="D53" i="15"/>
  <c r="D52" i="15"/>
  <c r="D51" i="15"/>
  <c r="D50" i="15"/>
  <c r="D49" i="15"/>
  <c r="D48" i="15"/>
  <c r="D47" i="15"/>
  <c r="D46" i="15"/>
  <c r="D45" i="15"/>
  <c r="D44" i="15"/>
  <c r="D43" i="15"/>
  <c r="D42" i="15"/>
  <c r="D41" i="15"/>
  <c r="D40" i="15"/>
  <c r="D39" i="15"/>
  <c r="D38" i="15"/>
  <c r="D37" i="15"/>
  <c r="D36" i="15"/>
  <c r="D35" i="15"/>
  <c r="D34" i="15"/>
  <c r="D33" i="15"/>
  <c r="D32" i="15"/>
  <c r="D31" i="15"/>
  <c r="D30" i="15"/>
  <c r="D29" i="15"/>
  <c r="D28" i="15"/>
  <c r="D27" i="15"/>
  <c r="B34" i="15"/>
  <c r="B36" i="15"/>
  <c r="P66" i="15"/>
  <c r="P65" i="15" s="1"/>
  <c r="E57" i="15"/>
  <c r="E42" i="15"/>
  <c r="E41" i="15"/>
  <c r="E40" i="15"/>
  <c r="E39" i="15"/>
  <c r="E36" i="15"/>
  <c r="E61" i="15"/>
  <c r="E52" i="15"/>
  <c r="B38" i="15"/>
  <c r="O34" i="15"/>
  <c r="O33" i="15"/>
  <c r="E32" i="15"/>
  <c r="T31" i="15"/>
  <c r="AE31" i="15" s="1"/>
  <c r="S31" i="15"/>
  <c r="T30" i="15"/>
  <c r="AE30" i="15" s="1"/>
  <c r="S30" i="15"/>
  <c r="J29" i="15"/>
  <c r="E28" i="15"/>
  <c r="B26" i="15"/>
  <c r="B25" i="15"/>
  <c r="B24" i="15"/>
  <c r="O23" i="15"/>
  <c r="B23" i="15"/>
  <c r="O22" i="15"/>
  <c r="E22" i="15"/>
  <c r="B22" i="15"/>
  <c r="B21" i="15"/>
  <c r="B20" i="15"/>
  <c r="B19" i="15"/>
  <c r="E18" i="15"/>
  <c r="B18" i="15"/>
  <c r="B17" i="15"/>
  <c r="T16" i="15"/>
  <c r="AE16" i="15" s="1"/>
  <c r="S16" i="15"/>
  <c r="T15" i="15"/>
  <c r="S15" i="15"/>
  <c r="J15" i="15"/>
  <c r="E10" i="15"/>
  <c r="P9" i="15"/>
  <c r="E9" i="15"/>
  <c r="E8" i="15"/>
  <c r="P7" i="15"/>
  <c r="E7" i="15"/>
  <c r="P6" i="15"/>
  <c r="P5" i="15"/>
  <c r="P4" i="15"/>
  <c r="B1" i="15"/>
  <c r="E67" i="15"/>
  <c r="P67" i="15" s="1"/>
  <c r="W38" i="15"/>
  <c r="W37" i="15" s="1"/>
  <c r="V38" i="15"/>
  <c r="T37" i="15"/>
  <c r="S37" i="15"/>
  <c r="V36" i="15"/>
  <c r="W22" i="15"/>
  <c r="V22" i="15"/>
  <c r="V21" i="15"/>
  <c r="J61" i="15"/>
  <c r="U36" i="15" s="1"/>
  <c r="U38" i="15" s="1"/>
  <c r="L36" i="2"/>
  <c r="N30" i="2"/>
  <c r="L30" i="2"/>
  <c r="J30" i="2"/>
  <c r="N28" i="2"/>
  <c r="L28" i="2"/>
  <c r="L44" i="2"/>
  <c r="C29" i="24" l="1"/>
  <c r="B38" i="1" s="1"/>
  <c r="C37" i="24"/>
  <c r="C45" i="24"/>
  <c r="C42" i="24"/>
  <c r="C44" i="24"/>
  <c r="C30" i="24"/>
  <c r="C38" i="24"/>
  <c r="C46" i="24"/>
  <c r="C35" i="24"/>
  <c r="B55" i="1" s="1"/>
  <c r="B51" i="15" s="1"/>
  <c r="C31" i="24"/>
  <c r="C39" i="24"/>
  <c r="C28" i="24"/>
  <c r="B34" i="1" s="1"/>
  <c r="A12" i="14" s="1"/>
  <c r="C40" i="24"/>
  <c r="C43" i="24"/>
  <c r="C32" i="24"/>
  <c r="C33" i="24"/>
  <c r="C41" i="24"/>
  <c r="C36" i="24"/>
  <c r="B57" i="1" s="1"/>
  <c r="A27" i="14" s="1"/>
  <c r="C34" i="24"/>
  <c r="A26" i="14" s="1"/>
  <c r="T18" i="14"/>
  <c r="X38" i="15"/>
  <c r="T11" i="14"/>
  <c r="A28" i="14"/>
  <c r="T14" i="14"/>
  <c r="T15" i="14"/>
  <c r="O16" i="14"/>
  <c r="X22" i="15"/>
  <c r="X37" i="15"/>
  <c r="N8" i="22"/>
  <c r="M8" i="22" s="1"/>
  <c r="T19" i="14"/>
  <c r="A11" i="14"/>
  <c r="E5" i="1"/>
  <c r="E5" i="15" s="1"/>
  <c r="V31" i="15"/>
  <c r="B61" i="15"/>
  <c r="S32" i="15"/>
  <c r="T40" i="15"/>
  <c r="E25" i="1"/>
  <c r="S17" i="15"/>
  <c r="V15" i="15"/>
  <c r="V30" i="15"/>
  <c r="T25" i="15"/>
  <c r="U37" i="15"/>
  <c r="T24" i="15"/>
  <c r="D47" i="24"/>
  <c r="K11" i="24"/>
  <c r="D27" i="24"/>
  <c r="T41" i="15"/>
  <c r="T42" i="15"/>
  <c r="V37" i="15"/>
  <c r="T17" i="14"/>
  <c r="C8" i="24"/>
  <c r="AE15" i="15"/>
  <c r="O9" i="22"/>
  <c r="V16" i="15"/>
  <c r="D26" i="24"/>
  <c r="B53" i="15" l="1"/>
  <c r="B49" i="1"/>
  <c r="B52" i="1"/>
  <c r="B42" i="1"/>
  <c r="Q8" i="22"/>
  <c r="N9" i="22"/>
  <c r="N10" i="22" s="1"/>
  <c r="M10" i="22" s="1"/>
  <c r="O10" i="22" s="1"/>
  <c r="N11" i="22" s="1"/>
  <c r="M11" i="22" s="1"/>
  <c r="O11" i="22" s="1"/>
  <c r="V32" i="15"/>
  <c r="V17" i="15"/>
  <c r="AL15" i="15" s="1"/>
  <c r="U15" i="15" s="1"/>
  <c r="U16" i="15" s="1"/>
  <c r="W16" i="15" s="1"/>
  <c r="X31" i="15"/>
  <c r="T43" i="15"/>
  <c r="X16" i="15"/>
  <c r="AL30" i="15" l="1"/>
  <c r="U30" i="15" s="1"/>
  <c r="U31" i="15" s="1"/>
  <c r="W31" i="15" s="1"/>
  <c r="A25" i="14"/>
  <c r="B41" i="15"/>
  <c r="A24" i="14"/>
  <c r="A22" i="14"/>
  <c r="U43" i="1"/>
  <c r="B49" i="15"/>
  <c r="A23" i="14"/>
  <c r="A17" i="14"/>
  <c r="A19" i="14"/>
  <c r="U41" i="1"/>
  <c r="U38" i="1"/>
  <c r="B40" i="15"/>
  <c r="A18" i="14"/>
  <c r="U36" i="1"/>
  <c r="A13" i="14"/>
  <c r="A16" i="14"/>
  <c r="I38" i="2"/>
  <c r="O38" i="2" s="1"/>
  <c r="O40" i="2" s="1"/>
  <c r="E38" i="1"/>
  <c r="E38" i="15" s="1"/>
  <c r="I39" i="2"/>
  <c r="O39" i="2" s="1"/>
  <c r="N12" i="22"/>
  <c r="M12" i="22" s="1"/>
  <c r="O12" i="22" s="1"/>
  <c r="N13" i="22" s="1"/>
  <c r="X30" i="15"/>
  <c r="Z30" i="15" s="1"/>
  <c r="W30" i="15"/>
  <c r="Y30" i="15" s="1"/>
  <c r="AD31" i="15"/>
  <c r="AA31" i="15"/>
  <c r="AA30" i="15" s="1"/>
  <c r="W15" i="15"/>
  <c r="Y15" i="15" s="1"/>
  <c r="AD16" i="15"/>
  <c r="X15" i="15"/>
  <c r="Z15" i="15" s="1"/>
  <c r="AA16" i="15"/>
  <c r="AA15" i="15" s="1"/>
  <c r="E34" i="1" l="1"/>
  <c r="E37" i="1"/>
  <c r="E37" i="15" s="1"/>
  <c r="I40" i="2"/>
  <c r="N14" i="22"/>
  <c r="N15" i="22" s="1"/>
  <c r="M4" i="22" s="1"/>
  <c r="Q13" i="22"/>
  <c r="M13" i="22"/>
  <c r="AF15" i="15"/>
  <c r="AG15" i="15"/>
  <c r="AG16" i="15"/>
  <c r="AI16" i="15" s="1"/>
  <c r="AF16" i="15"/>
  <c r="AG30" i="15"/>
  <c r="AF30" i="15"/>
  <c r="AF31" i="15"/>
  <c r="AG31" i="15"/>
  <c r="AI31" i="15" s="1"/>
  <c r="AF32" i="15" l="1"/>
  <c r="AG32" i="15"/>
  <c r="AI32" i="15" s="1"/>
  <c r="AI30" i="15"/>
  <c r="AG17" i="15"/>
  <c r="AI17" i="15" s="1"/>
  <c r="AI15" i="15"/>
  <c r="AF17" i="15"/>
</calcChain>
</file>

<file path=xl/sharedStrings.xml><?xml version="1.0" encoding="utf-8"?>
<sst xmlns="http://schemas.openxmlformats.org/spreadsheetml/2006/main" count="1301" uniqueCount="848">
  <si>
    <t>Red Beds</t>
  </si>
  <si>
    <t>Formation</t>
  </si>
  <si>
    <t>Geology</t>
  </si>
  <si>
    <t>Casing &amp; Cement</t>
  </si>
  <si>
    <t>Prepared by:</t>
  </si>
  <si>
    <t>Hole Size</t>
  </si>
  <si>
    <t>General Notes</t>
  </si>
  <si>
    <t>Notify RRC prior to spud</t>
  </si>
  <si>
    <t>Wellhead</t>
  </si>
  <si>
    <t>Refer to mud properties table</t>
  </si>
  <si>
    <t>Permit #</t>
  </si>
  <si>
    <t>API #</t>
  </si>
  <si>
    <t>AFE #</t>
  </si>
  <si>
    <t>XTO ID #</t>
  </si>
  <si>
    <t>County:</t>
  </si>
  <si>
    <t>Approvals</t>
  </si>
  <si>
    <t>Reviewed by:</t>
  </si>
  <si>
    <t>Surface:</t>
  </si>
  <si>
    <t>Casing Data</t>
  </si>
  <si>
    <t>Grade</t>
  </si>
  <si>
    <t>Rated</t>
  </si>
  <si>
    <t>Depth</t>
  </si>
  <si>
    <t>J-55</t>
  </si>
  <si>
    <t>STC</t>
  </si>
  <si>
    <t>Min</t>
  </si>
  <si>
    <t>Opt</t>
  </si>
  <si>
    <t>Max</t>
  </si>
  <si>
    <t>Size
(in)</t>
  </si>
  <si>
    <t>Collapse (psi)</t>
  </si>
  <si>
    <t>Burst (psi)</t>
  </si>
  <si>
    <t>Tension (1000 lb)</t>
  </si>
  <si>
    <t>Weight
(ppf)</t>
  </si>
  <si>
    <t>Make-up (ft-lb)</t>
  </si>
  <si>
    <t>5-1/2</t>
  </si>
  <si>
    <t>LTC</t>
  </si>
  <si>
    <t>Mud Properties</t>
  </si>
  <si>
    <t>Mud Type</t>
  </si>
  <si>
    <t>pH</t>
  </si>
  <si>
    <t>FW / Gel / Lime</t>
  </si>
  <si>
    <t>Weight
(ppg)</t>
  </si>
  <si>
    <t>NC</t>
  </si>
  <si>
    <t>Brine / Salt Gel / Lime</t>
  </si>
  <si>
    <t>Logging Program</t>
  </si>
  <si>
    <t>Logs</t>
  </si>
  <si>
    <t>Centralizer Program</t>
  </si>
  <si>
    <t>Casing String</t>
  </si>
  <si>
    <t>Interval</t>
  </si>
  <si>
    <t>Spacing</t>
  </si>
  <si>
    <t>5-1/2"</t>
  </si>
  <si>
    <t>Est Joint Count</t>
  </si>
  <si>
    <t>Est Centralizers</t>
  </si>
  <si>
    <t>Est Turbolizers</t>
  </si>
  <si>
    <t>1st and 2nd joints</t>
  </si>
  <si>
    <t>1 per joint</t>
  </si>
  <si>
    <t>1 every 4th collar</t>
  </si>
  <si>
    <t>Thereafter to surface</t>
  </si>
  <si>
    <t>1 every 6th collar</t>
  </si>
  <si>
    <t>Cement Program</t>
  </si>
  <si>
    <t>Casing</t>
  </si>
  <si>
    <t>Volume
(sx)</t>
  </si>
  <si>
    <t>Water
(gal/sk)</t>
  </si>
  <si>
    <t>Cement</t>
  </si>
  <si>
    <t>BHA</t>
  </si>
  <si>
    <t>Bit Type</t>
  </si>
  <si>
    <t>Vendor</t>
  </si>
  <si>
    <t>PDC</t>
  </si>
  <si>
    <t>Bit &amp; BHA Information</t>
  </si>
  <si>
    <t>Quoted Price</t>
  </si>
  <si>
    <t>Elevation</t>
  </si>
  <si>
    <t>Slurry</t>
  </si>
  <si>
    <t>Lead</t>
  </si>
  <si>
    <t>Tail</t>
  </si>
  <si>
    <t>Mudloggers</t>
  </si>
  <si>
    <t>Comments</t>
  </si>
  <si>
    <t>ID
(in)</t>
  </si>
  <si>
    <t>Drift
(in)</t>
  </si>
  <si>
    <t>Cap
(bbl / ft)</t>
  </si>
  <si>
    <t>Jets</t>
  </si>
  <si>
    <t>Model</t>
  </si>
  <si>
    <t>General Drilling Procedure</t>
  </si>
  <si>
    <t>Read all permits and regulatory paperwork carefully to ensure all regulatory requirements are satisfied.</t>
  </si>
  <si>
    <t xml:space="preserve">Run 1 joint between the Texas pattern guide shoe and the float collar.  Thread lock all connections from the guide shoe to the top of the float collar. Use Bestolife 2000 thread compound (or equivalent) on the remaining connections.  Be certain not to use any thread compound containing lead or zinc.  
</t>
  </si>
  <si>
    <t xml:space="preserve">Ensure a casing swage is on the floor to wash down casing as necessary.
</t>
  </si>
  <si>
    <t xml:space="preserve">Ensure cementing company has analyzed water samples for cementing.
</t>
  </si>
  <si>
    <t xml:space="preserve">Surface Hole
</t>
  </si>
  <si>
    <t xml:space="preserve">Production Hole
</t>
  </si>
  <si>
    <t xml:space="preserve">Notify RRC 24 hours prior to running and cementing casing.
</t>
  </si>
  <si>
    <t xml:space="preserve">Jet and clean the pits, release rig.
</t>
  </si>
  <si>
    <t>Services</t>
  </si>
  <si>
    <t>Company/Person</t>
  </si>
  <si>
    <t>Location</t>
  </si>
  <si>
    <t>Texas RRC</t>
  </si>
  <si>
    <t>District 8 &amp; 8A</t>
  </si>
  <si>
    <t>Midland, TX</t>
  </si>
  <si>
    <t>Pit Lining / Water Line</t>
  </si>
  <si>
    <t>Drilling Mud</t>
  </si>
  <si>
    <t>Downhole Rentals</t>
  </si>
  <si>
    <t>Odessa, TX</t>
  </si>
  <si>
    <t>Supplies &amp; Thread Dope</t>
  </si>
  <si>
    <t>Casing Inspection Services</t>
  </si>
  <si>
    <t>Cementing Services</t>
  </si>
  <si>
    <t>Wellhead Equipment</t>
  </si>
  <si>
    <t>Rotating Head</t>
  </si>
  <si>
    <t>DP Corrosion</t>
  </si>
  <si>
    <t>DC Inspection</t>
  </si>
  <si>
    <t>Cell #</t>
  </si>
  <si>
    <t>Office #</t>
  </si>
  <si>
    <t>Well Site Contacts</t>
  </si>
  <si>
    <t>Contact</t>
  </si>
  <si>
    <t>Phone</t>
  </si>
  <si>
    <t>Toolpusher</t>
  </si>
  <si>
    <t>Line</t>
  </si>
  <si>
    <t>mobile</t>
  </si>
  <si>
    <t>office</t>
  </si>
  <si>
    <t>Office Contacts</t>
  </si>
  <si>
    <t>Vendor Contacts</t>
  </si>
  <si>
    <t>Personnel</t>
  </si>
  <si>
    <t>432-684-5581
432-684-6005</t>
  </si>
  <si>
    <t>Spud</t>
  </si>
  <si>
    <t>Bits</t>
  </si>
  <si>
    <t>Ulterra</t>
  </si>
  <si>
    <t xml:space="preserve">Install centralizers as specified on Technical Data Sheet.
</t>
  </si>
  <si>
    <t>Watch for differential sticking at ALL TIMES. Keep rotary turning or pipe moving as much as possible. On connections pick up off the slips &amp; move the string before bringing the pump up to speed. If you get stuck don't overpull, work the string down and attempt to rotate to get loose</t>
  </si>
  <si>
    <t>Surface</t>
  </si>
  <si>
    <t>Prod</t>
  </si>
  <si>
    <r>
      <t>H</t>
    </r>
    <r>
      <rPr>
        <vertAlign val="subscript"/>
        <sz val="10"/>
        <rFont val="Arial"/>
        <family val="2"/>
      </rPr>
      <t>2</t>
    </r>
    <r>
      <rPr>
        <sz val="10"/>
        <rFont val="Arial"/>
        <family val="2"/>
      </rPr>
      <t>S Safety Equipment</t>
    </r>
  </si>
  <si>
    <r>
      <t>Yield
(ft</t>
    </r>
    <r>
      <rPr>
        <b/>
        <vertAlign val="superscript"/>
        <sz val="10"/>
        <rFont val="Arial"/>
        <family val="2"/>
      </rPr>
      <t>3</t>
    </r>
    <r>
      <rPr>
        <b/>
        <sz val="10"/>
        <rFont val="Arial"/>
        <family val="2"/>
      </rPr>
      <t>/sk)</t>
    </r>
  </si>
  <si>
    <r>
      <t>Notify RRC 24 hours prior to spudding, running casing, and cementing.</t>
    </r>
    <r>
      <rPr>
        <sz val="12"/>
        <rFont val="Times New Roman"/>
        <family val="1"/>
      </rPr>
      <t xml:space="preserve">  Note the date, time, person contacted, and job # on the daily report. 
</t>
    </r>
  </si>
  <si>
    <t>Diesel</t>
  </si>
  <si>
    <t>Brine Water</t>
  </si>
  <si>
    <t>GE API Head</t>
  </si>
  <si>
    <t>Varel</t>
  </si>
  <si>
    <t>ROP Target</t>
  </si>
  <si>
    <t>432-367-1658</t>
  </si>
  <si>
    <t>Motor</t>
  </si>
  <si>
    <t>N/A</t>
  </si>
  <si>
    <t>Brine / Salt Gel / Lime / Starch</t>
  </si>
  <si>
    <t>Date</t>
  </si>
  <si>
    <t>Wellhead Information</t>
  </si>
  <si>
    <t>Section</t>
  </si>
  <si>
    <t>Bottom</t>
  </si>
  <si>
    <t>Top</t>
  </si>
  <si>
    <t>Slips</t>
  </si>
  <si>
    <t>A - Section (CSGHD)</t>
  </si>
  <si>
    <t>11" 3M Flange</t>
  </si>
  <si>
    <t>Bottom:</t>
  </si>
  <si>
    <t>Field:</t>
  </si>
  <si>
    <t>Lease:</t>
  </si>
  <si>
    <t>Well Plan:</t>
  </si>
  <si>
    <t>TVD</t>
  </si>
  <si>
    <t>Near Surface</t>
  </si>
  <si>
    <t>&amp; prior to running &amp; cementing all casing strings</t>
  </si>
  <si>
    <t>Days</t>
  </si>
  <si>
    <t>Dispatch</t>
  </si>
  <si>
    <t>Wilson Supply (DNOW)</t>
  </si>
  <si>
    <t>Casing Crews / LD</t>
  </si>
  <si>
    <t>Notable changes</t>
  </si>
  <si>
    <t>cell</t>
  </si>
  <si>
    <t>FW / Gel / Lime / Starch</t>
  </si>
  <si>
    <t>PV</t>
  </si>
  <si>
    <t>YP</t>
  </si>
  <si>
    <t>Pm</t>
  </si>
  <si>
    <t>MBT</t>
  </si>
  <si>
    <t>%LGS</t>
  </si>
  <si>
    <t>2-6</t>
  </si>
  <si>
    <t>-</t>
  </si>
  <si>
    <t>&lt; 6</t>
  </si>
  <si>
    <t>1-3</t>
  </si>
  <si>
    <t>&lt; 2</t>
  </si>
  <si>
    <t>Funnel Visc
(s/qt)</t>
  </si>
  <si>
    <t>a.</t>
  </si>
  <si>
    <t>b.</t>
  </si>
  <si>
    <t>c.</t>
  </si>
  <si>
    <r>
      <t xml:space="preserve">TOH at an even and steady pace.  The Redbeds in this field can swell and become very tight.  If this happens, pull very slow and steady till pipe becomes free again. Use surface jars if necessary. </t>
    </r>
    <r>
      <rPr>
        <b/>
        <sz val="12"/>
        <rFont val="Times New Roman"/>
        <family val="1"/>
      </rPr>
      <t xml:space="preserve">Do not pull more than DC weight. 
</t>
    </r>
  </si>
  <si>
    <t>NU WH &amp; BOP</t>
  </si>
  <si>
    <t>Operate pipe rams daily and blind rams on trips.</t>
  </si>
  <si>
    <t>Contact Midland Office if tripping is required and/or if ROP drops significantly for an extended time.</t>
  </si>
  <si>
    <t xml:space="preserve">b. </t>
  </si>
  <si>
    <t>Bump plug with 500 psi over final displacement pressure.  DO NOT OVERDISPLACE. Release pressure and ensure float equipment is holding.  Send a copy or ensure that cementer sends a copy of pressure chart from each stage to Midland Office for the well file.</t>
  </si>
  <si>
    <t xml:space="preserve">If any flow is observed after cement job, wash out BOPs and close in on well for 6 hours minimum.
</t>
  </si>
  <si>
    <t>ND BOP &amp; NU WH, RDMO</t>
  </si>
  <si>
    <t>Est Surf ROP</t>
  </si>
  <si>
    <t>Est Prod ROP</t>
  </si>
  <si>
    <t>30-32</t>
  </si>
  <si>
    <t>Basic Energy Services</t>
  </si>
  <si>
    <t>432-687-1994</t>
  </si>
  <si>
    <r>
      <t>RU H</t>
    </r>
    <r>
      <rPr>
        <b/>
        <vertAlign val="subscript"/>
        <sz val="16"/>
        <rFont val="Arial"/>
        <family val="2"/>
      </rPr>
      <t>2</t>
    </r>
    <r>
      <rPr>
        <b/>
        <sz val="16"/>
        <rFont val="Arial"/>
        <family val="2"/>
      </rPr>
      <t>S package</t>
    </r>
  </si>
  <si>
    <t>Well</t>
  </si>
  <si>
    <t>Centralizers</t>
  </si>
  <si>
    <t>Start</t>
  </si>
  <si>
    <t>End</t>
  </si>
  <si>
    <t>WOB Min</t>
  </si>
  <si>
    <t>WOB Max</t>
  </si>
  <si>
    <t>WOB Target</t>
  </si>
  <si>
    <t>GPM Min</t>
  </si>
  <si>
    <t>GPM Max</t>
  </si>
  <si>
    <t>GPM Target</t>
  </si>
  <si>
    <t>Interval Notes</t>
  </si>
  <si>
    <t>0-500'</t>
  </si>
  <si>
    <t>Surf</t>
  </si>
  <si>
    <t>Reach targets as soon as 8" collars clear conductor.</t>
  </si>
  <si>
    <t>Depths</t>
  </si>
  <si>
    <t>Zone</t>
  </si>
  <si>
    <t>Rustler</t>
  </si>
  <si>
    <t>d.</t>
  </si>
  <si>
    <t>Drilling Recap</t>
  </si>
  <si>
    <t>TOC</t>
  </si>
  <si>
    <t>Est Circ</t>
  </si>
  <si>
    <t>Col ht</t>
  </si>
  <si>
    <t>Desired</t>
  </si>
  <si>
    <t>Vol</t>
  </si>
  <si>
    <t>Yield</t>
  </si>
  <si>
    <t>Est Losses</t>
  </si>
  <si>
    <t>w/loss</t>
  </si>
  <si>
    <t>no loss</t>
  </si>
  <si>
    <t>Excess</t>
  </si>
  <si>
    <t>TD</t>
  </si>
  <si>
    <t>w/ex</t>
  </si>
  <si>
    <t>no ex</t>
  </si>
  <si>
    <t>Theoretical Ex</t>
  </si>
  <si>
    <t>Circ vol</t>
  </si>
  <si>
    <t>Act Loss</t>
  </si>
  <si>
    <t>Surf Cement</t>
  </si>
  <si>
    <t>sx</t>
  </si>
  <si>
    <t>cuft/sx</t>
  </si>
  <si>
    <t>%</t>
  </si>
  <si>
    <t>bbl</t>
  </si>
  <si>
    <t>ft</t>
  </si>
  <si>
    <t xml:space="preserve">Conductor (not shown): </t>
  </si>
  <si>
    <t>Total</t>
  </si>
  <si>
    <t>Surface Wellhead:</t>
  </si>
  <si>
    <t>ID</t>
  </si>
  <si>
    <t>OD</t>
  </si>
  <si>
    <t>ID Cap</t>
  </si>
  <si>
    <t>OD Cap</t>
  </si>
  <si>
    <t>Ann Cap</t>
  </si>
  <si>
    <t>in</t>
  </si>
  <si>
    <t>bbl/ft</t>
  </si>
  <si>
    <t>Surf Bit / BHA:</t>
  </si>
  <si>
    <t>Surf Hole</t>
  </si>
  <si>
    <t>Surf Csg in OH</t>
  </si>
  <si>
    <t>Surface casing volume:</t>
  </si>
  <si>
    <t>Surface annular volume:</t>
  </si>
  <si>
    <t>Production Wellhead:</t>
  </si>
  <si>
    <t>Prod Cement</t>
  </si>
  <si>
    <t>GE B Section tubing head, 11" 3M x 7-1/16" 5M (test 2400 psig)</t>
  </si>
  <si>
    <t>Bit / BHA:</t>
  </si>
  <si>
    <t>Production</t>
  </si>
  <si>
    <t>Prod Hole</t>
  </si>
  <si>
    <t>Prod Csg in Surf</t>
  </si>
  <si>
    <t>fix Est Circ &amp; Vol w/ex</t>
  </si>
  <si>
    <t>Prod Csg in OH</t>
  </si>
  <si>
    <t>Prod casing volume:</t>
  </si>
  <si>
    <t>Schlumberger Triple-Combo</t>
  </si>
  <si>
    <t>Prod annular vol to shoe:</t>
  </si>
  <si>
    <t>Prod annular vol shoe to surf:</t>
  </si>
  <si>
    <t>Prod annular vol total:</t>
  </si>
  <si>
    <t>Drilling Results</t>
  </si>
  <si>
    <t>Spud Date:</t>
  </si>
  <si>
    <t>Avg Well ROP (ft / hr):</t>
  </si>
  <si>
    <t>Rig Release Date:</t>
  </si>
  <si>
    <t>Total Drilling Time (hr):</t>
  </si>
  <si>
    <t>Total Drilling Days:</t>
  </si>
  <si>
    <t>Avg Drill Time (ft / day):</t>
  </si>
  <si>
    <t>11" Surf BHA</t>
  </si>
  <si>
    <t>7-7/8" Production BHA</t>
  </si>
  <si>
    <t>Depth Drilled (ft):</t>
  </si>
  <si>
    <t>Avg ROP (ft/hr):</t>
  </si>
  <si>
    <t>Drill Time (hr):</t>
  </si>
  <si>
    <t>WOB Min / Max (klbf)</t>
  </si>
  <si>
    <t>RPM Min / Max (rpm):</t>
  </si>
  <si>
    <t>Size</t>
  </si>
  <si>
    <t>Spidle Turbeco</t>
  </si>
  <si>
    <t>10 / 30</t>
  </si>
  <si>
    <t>100 / 100</t>
  </si>
  <si>
    <t>20 / 20</t>
  </si>
  <si>
    <t>75 / 105</t>
  </si>
  <si>
    <t>Circ 86 Sx, (calc 91% loss)</t>
  </si>
  <si>
    <t>Marker Joint @ 3979' (22')</t>
  </si>
  <si>
    <t>Top Tail @ 3610'</t>
  </si>
  <si>
    <t>GE A Section casing head, 8-5/8" SOW x 11" 3M (test 1000 psig)</t>
  </si>
  <si>
    <t>- Washed down last jt of casing
- Floats held, tag @ 1885'</t>
  </si>
  <si>
    <t>Logging: tag @ 5098'</t>
  </si>
  <si>
    <t>Max DLS: 0.28 deg / 100' @ 5087' MD</t>
  </si>
  <si>
    <t>Max inc: 2 deg @ 1241'</t>
  </si>
  <si>
    <t>spud</t>
  </si>
  <si>
    <t>Description</t>
  </si>
  <si>
    <t>Stages</t>
  </si>
  <si>
    <t>Speed Ratio</t>
  </si>
  <si>
    <t>Flow Range</t>
  </si>
  <si>
    <t>Speed Range</t>
  </si>
  <si>
    <t>Max Diff Press</t>
  </si>
  <si>
    <t>16" hole to 53', 14" 40# Construction (B) csg, cmt w/13 sx to surf</t>
  </si>
  <si>
    <t>Production Hole / Overall Comments:</t>
  </si>
  <si>
    <t>Surface Hole Comments</t>
  </si>
  <si>
    <t>Test Casing to 1,000 psi</t>
  </si>
  <si>
    <t>Drill out with 10.0 ppg Brine, vis 28-32, pH 10, no WL control</t>
  </si>
  <si>
    <t>&lt;20cc WL, vis 30-32</t>
  </si>
  <si>
    <t>28-32</t>
  </si>
  <si>
    <t>Volume (bbls)</t>
  </si>
  <si>
    <t xml:space="preserve">If cement does not circulate to surface, notify the RRC; prepare for a temp survey and  1" top out job.
</t>
  </si>
  <si>
    <t xml:space="preserve">-
- DT (total XX hrs, does not count bad weather contributing to slower speeds): 0.5 hrs rig repair (Norton), 4 hrs stuck Totco, 0.5 hrs rig pump repair (Norton), 1 hr replace ring gasket (Norton), 8 hrs plugged DP
</t>
  </si>
  <si>
    <t>Circ 114 Sx, (calc 126% loss)</t>
  </si>
  <si>
    <t>Keep hole full during trips</t>
  </si>
  <si>
    <t>Hughes</t>
  </si>
  <si>
    <t>432-230-6973</t>
  </si>
  <si>
    <t>Directional (MWD, Motor, IBS)</t>
  </si>
  <si>
    <t>Wellbenders</t>
  </si>
  <si>
    <t>210-643-2960
832-493-1844</t>
  </si>
  <si>
    <t>cell(s)</t>
  </si>
  <si>
    <t>432-561-9495</t>
  </si>
  <si>
    <t>Drill Pipe (Rental)</t>
  </si>
  <si>
    <t>Quail Tools</t>
  </si>
  <si>
    <t>432-366-1419</t>
  </si>
  <si>
    <t>Gyro</t>
  </si>
  <si>
    <t>Andrews, TX</t>
  </si>
  <si>
    <t>432-638-9793</t>
  </si>
  <si>
    <t>Survey Tool</t>
  </si>
  <si>
    <t>Recent Wells</t>
  </si>
  <si>
    <t>Suface TD</t>
  </si>
  <si>
    <t>Production TD</t>
  </si>
  <si>
    <t>drill</t>
  </si>
  <si>
    <t>TD surf</t>
  </si>
  <si>
    <t>TD prod</t>
  </si>
  <si>
    <t>Cum Days</t>
  </si>
  <si>
    <t>TD surf to drill Prod</t>
  </si>
  <si>
    <t>TOH log</t>
  </si>
  <si>
    <t>&lt;10 cc</t>
  </si>
  <si>
    <t>&lt;20 cc</t>
  </si>
  <si>
    <r>
      <t>Displace with FW. Bump the plug with 5</t>
    </r>
    <r>
      <rPr>
        <b/>
        <sz val="12"/>
        <rFont val="Times New Roman"/>
        <family val="1"/>
      </rPr>
      <t>00 psi</t>
    </r>
    <r>
      <rPr>
        <sz val="12"/>
        <rFont val="Times New Roman"/>
        <family val="1"/>
      </rPr>
      <t xml:space="preserve"> over final displacement pressure and hold for +/- 5 minutes.  DO NOT OVERDISPLACE. Bleed off pressure and check float equipment. Send a copy or ensure that cementer sends a copy of pressure chart from job to Midland Office for well file.
</t>
    </r>
  </si>
  <si>
    <t>Csg / Cmt</t>
  </si>
  <si>
    <t>H2S Safety Equipment</t>
  </si>
  <si>
    <t>American Safety Services</t>
  </si>
  <si>
    <t>Artesia, NM</t>
  </si>
  <si>
    <t>575-746-1096</t>
  </si>
  <si>
    <t>Midland</t>
  </si>
  <si>
    <t>Smith</t>
  </si>
  <si>
    <t>432-688-3340</t>
  </si>
  <si>
    <t>Triumph</t>
  </si>
  <si>
    <t>432-704-5130</t>
  </si>
  <si>
    <t>Alliance</t>
  </si>
  <si>
    <t>307-789-0212</t>
  </si>
  <si>
    <t>Cap Rock</t>
  </si>
  <si>
    <t xml:space="preserve"> </t>
  </si>
  <si>
    <r>
      <t>TFA (in</t>
    </r>
    <r>
      <rPr>
        <b/>
        <vertAlign val="superscript"/>
        <sz val="10"/>
        <rFont val="Arial"/>
        <family val="2"/>
      </rPr>
      <t>2</t>
    </r>
    <r>
      <rPr>
        <b/>
        <sz val="10"/>
        <rFont val="Arial"/>
        <family val="2"/>
      </rPr>
      <t>)</t>
    </r>
  </si>
  <si>
    <t>Teledrift</t>
  </si>
  <si>
    <t>Ranger / Wenzel</t>
  </si>
  <si>
    <t>Rig Supervisor (Day)</t>
  </si>
  <si>
    <t>Rig Supervisor (Night)</t>
  </si>
  <si>
    <t>432-848-3977</t>
  </si>
  <si>
    <t>Other</t>
  </si>
  <si>
    <t>Weight Factor</t>
  </si>
  <si>
    <t>GL</t>
  </si>
  <si>
    <t>EDR (Electronic Drilling Recorder)</t>
  </si>
  <si>
    <t>Anhydrite</t>
  </si>
  <si>
    <t>Sec</t>
  </si>
  <si>
    <t>Blk</t>
  </si>
  <si>
    <t>Thickness</t>
  </si>
  <si>
    <t>WTR</t>
  </si>
  <si>
    <t>Float Equipment</t>
  </si>
  <si>
    <t>Summit</t>
  </si>
  <si>
    <t>Motor Diff</t>
  </si>
  <si>
    <t>NA</t>
  </si>
  <si>
    <t>400+</t>
  </si>
  <si>
    <t>432-230-0440</t>
  </si>
  <si>
    <t>432-385-4188</t>
  </si>
  <si>
    <t>Ensure cementing company has analyzed water samples for cementing.</t>
  </si>
  <si>
    <t>FL</t>
  </si>
  <si>
    <t>9.0-10</t>
  </si>
  <si>
    <t>8.3 - 8.7</t>
  </si>
  <si>
    <t>Motor Diff Target</t>
  </si>
  <si>
    <t>NOV</t>
  </si>
  <si>
    <t>Pump ~10 bbl high visc sweeps from slug pit every 100'-200'</t>
  </si>
  <si>
    <t>Pump 2 sacks paper &amp; 1/2 soap stick every 100' drilled</t>
  </si>
  <si>
    <t>Pump the rest of the high visc pill when on bottom</t>
  </si>
  <si>
    <t>432-288-5150</t>
  </si>
  <si>
    <t>877-860-0969</t>
  </si>
  <si>
    <t>Gauge (bbls)</t>
  </si>
  <si>
    <t>OH Excess</t>
  </si>
  <si>
    <r>
      <t>Tag bottom and pick up two feet, circulate one to two casing volumes at max</t>
    </r>
    <r>
      <rPr>
        <b/>
        <sz val="12"/>
        <rFont val="Times New Roman"/>
        <family val="1"/>
      </rPr>
      <t xml:space="preserve"> loss-free</t>
    </r>
    <r>
      <rPr>
        <sz val="12"/>
        <rFont val="Times New Roman"/>
        <family val="1"/>
      </rPr>
      <t xml:space="preserve"> rate. 
</t>
    </r>
  </si>
  <si>
    <t>Total RPM</t>
  </si>
  <si>
    <t>Rotary Target</t>
  </si>
  <si>
    <t>Transition into Grayburg</t>
  </si>
  <si>
    <t>Transition into San Andres</t>
  </si>
  <si>
    <t>Rotary Min</t>
  </si>
  <si>
    <t>Rotary Max</t>
  </si>
  <si>
    <t>DOC</t>
  </si>
  <si>
    <t>e.</t>
  </si>
  <si>
    <r>
      <t xml:space="preserve">Tag bottom, pick up two feet.  Circulate the hole and RU cementing head.  Circulate the hole a minimum of one full circulation at max </t>
    </r>
    <r>
      <rPr>
        <b/>
        <sz val="12"/>
        <rFont val="Times New Roman"/>
        <family val="1"/>
      </rPr>
      <t>loss-free</t>
    </r>
    <r>
      <rPr>
        <sz val="12"/>
        <rFont val="Times New Roman"/>
        <family val="1"/>
      </rPr>
      <t xml:space="preserve"> rate.
</t>
    </r>
  </si>
  <si>
    <t>Motor Specs</t>
  </si>
  <si>
    <t>Add 20sx of starch 300' from TD &amp; circulate through steel pits as needed</t>
  </si>
  <si>
    <t>Salado Salts</t>
  </si>
  <si>
    <t>Salts</t>
  </si>
  <si>
    <t>Sands</t>
  </si>
  <si>
    <t>CMT Tops</t>
  </si>
  <si>
    <t>BHL</t>
  </si>
  <si>
    <t>SHL Inputs</t>
  </si>
  <si>
    <t>Salado Salt formation, ensure to drill out with 10 ppg Brine.</t>
  </si>
  <si>
    <t>Transition 50' before to 50' past Grayburg. Set ROP Target and Rotary Target through transition with WOB MAX limit set at 40K for stack out safety purpose.</t>
  </si>
  <si>
    <t xml:space="preserve">  </t>
  </si>
  <si>
    <t>33-36</t>
  </si>
  <si>
    <t>Drill out with 8.6 ppg FW, vis 33-36, pH &gt; 9.0, no WL control</t>
  </si>
  <si>
    <t>On all formations, except the transitions, remove ROP set point on auto driller (or set to 400 so it doesn’t limit WOB). In these non-control drill intervals use WOB set points.</t>
  </si>
  <si>
    <r>
      <t xml:space="preserve">Displace with fresh water.  Note on daily report how much cement circulates. We are </t>
    </r>
    <r>
      <rPr>
        <b/>
        <sz val="12"/>
        <rFont val="Times New Roman"/>
        <family val="1"/>
      </rPr>
      <t>not</t>
    </r>
    <r>
      <rPr>
        <sz val="12"/>
        <rFont val="Times New Roman"/>
        <family val="1"/>
      </rPr>
      <t xml:space="preserve"> required to circulate cement on this production string. On wells with no CMT to surface, report 200' TOC per Prog.
</t>
    </r>
  </si>
  <si>
    <t>10.0-10.2</t>
  </si>
  <si>
    <t>d</t>
  </si>
  <si>
    <t>Queen</t>
  </si>
  <si>
    <t xml:space="preserve">Add starch to drilling mud 300' from TD according to Tech Data sheet if hole is sticky. </t>
  </si>
  <si>
    <r>
      <t xml:space="preserve">Add 30 sx starch </t>
    </r>
    <r>
      <rPr>
        <sz val="16"/>
        <rFont val="Arial"/>
        <family val="2"/>
      </rPr>
      <t>@ 300' from TD &amp; circulate through steel pits</t>
    </r>
  </si>
  <si>
    <t>TD to Surface Csg</t>
  </si>
  <si>
    <t>Record &amp; Display: Limestone matrix, neutron-density cross-plot porosity data</t>
  </si>
  <si>
    <r>
      <t xml:space="preserve">Preview location prior to rig mobilization to confirm that dimensions meet operational needs, the conductor is set, and the rat hole and mouse hole are drilled. </t>
    </r>
    <r>
      <rPr>
        <b/>
        <sz val="12"/>
        <color rgb="FFFF0000"/>
        <rFont val="Times New Roman"/>
        <family val="1"/>
      </rPr>
      <t/>
    </r>
  </si>
  <si>
    <t>At TD circulate hole clean.</t>
  </si>
  <si>
    <t xml:space="preserve">Run 1 joint between the float shoe and the float collar.  Thread lock all connections from float shoe to top of float collar. Use Bestolife 2000 thread compound (or equivalent) on the remaining connections.  Be certain not to use any thread compound containing lead.
</t>
  </si>
  <si>
    <t>Dolomite</t>
  </si>
  <si>
    <t>Upper Clearfork</t>
  </si>
  <si>
    <t>Tubb</t>
  </si>
  <si>
    <t>Water flows possible, can have high H2S concentrations.</t>
  </si>
  <si>
    <t>Grayburg - San Andres Transition</t>
  </si>
  <si>
    <t>25-28</t>
  </si>
  <si>
    <t>Transition into Glorieta</t>
  </si>
  <si>
    <r>
      <t xml:space="preserve">WOC for a total of </t>
    </r>
    <r>
      <rPr>
        <sz val="12"/>
        <color rgb="FFFF0000"/>
        <rFont val="Times New Roman"/>
        <family val="1"/>
      </rPr>
      <t>6 hrs</t>
    </r>
    <r>
      <rPr>
        <sz val="12"/>
        <rFont val="Times New Roman"/>
        <family val="1"/>
      </rPr>
      <t xml:space="preserve"> before testing casing (500 psi for tail UCS).  Prior to drilling out, pressure test the casing to </t>
    </r>
    <r>
      <rPr>
        <b/>
        <sz val="12"/>
        <rFont val="Times New Roman"/>
        <family val="1"/>
      </rPr>
      <t xml:space="preserve">1000 psig / 30 min per TRRC. If more than 10% pressure is lost during test, call Midland Office for plan forward.  Keep a copy of test chart in well file for reference throughout the well.  </t>
    </r>
    <r>
      <rPr>
        <sz val="12"/>
        <rFont val="Times New Roman"/>
        <family val="1"/>
      </rPr>
      <t>Do not drill out until after 9:05hrs passed since plug bumped (100 psi for lead UCS).</t>
    </r>
  </si>
  <si>
    <t>Vertical - Fullerton</t>
  </si>
  <si>
    <t>FCU #8020</t>
  </si>
  <si>
    <t>Repeat Pass fr/ bottom - 250'</t>
  </si>
  <si>
    <t>Triple Combo / Spectral GR</t>
  </si>
  <si>
    <t>Surface Csg to Surface</t>
  </si>
  <si>
    <t>GR / Neutron</t>
  </si>
  <si>
    <t>Survey at &lt;500' intervals after the Salado</t>
  </si>
  <si>
    <t>Tail: 230 sx (175% ex)</t>
  </si>
  <si>
    <t>Thread</t>
  </si>
  <si>
    <t xml:space="preserve">Pump 20 bbl FW ahead of cement.  Pump cement slurry as defined in the Technical Data sheet.  Catch wet and dry samples throughout job, sending dry samples to Midland if a problem arises.  Plan to circulate cement to surface.
</t>
  </si>
  <si>
    <t xml:space="preserve">Mix 2 sx paper per 100' drilled.  From slug pit, pump ~10 bbls of high visc sweep  every 100'-200' drilled.  Circulate and pump paper sweeps, as necessary, before connections to ensure hole is clean and avoid packoffs.  </t>
  </si>
  <si>
    <t>Circulate through steel pits and add 20 sx starch to &lt;10cc water loss 300' before TD.</t>
  </si>
  <si>
    <t xml:space="preserve">Ensure a casing swage is on the floor to wash down casing as necessary. Keep casing as full as possible to help maintain weight. If you cannot wash casing down, call Superintendent to discuss forward plan. If casing becomes stuck, be prepared to run 1” pipe down annulus to wash away bridge. 
</t>
  </si>
  <si>
    <t>Well ID #</t>
  </si>
  <si>
    <t>Contact Engineer before any trips</t>
  </si>
  <si>
    <t>BBO Personnel</t>
  </si>
  <si>
    <t xml:space="preserve">Test annular and pipe rams to 250psi low and high 1500psi (positive test).  Record tests and inspections on the IADC tour report and BBO drilling report. Drill out with brine water.  </t>
  </si>
  <si>
    <t>If the well is flowing at TD or while tripping DP, notify Midland office for decision to log well.  Kill well prior to logging.</t>
  </si>
  <si>
    <t xml:space="preserve">Run marker joints as specified on the Well Sketch. </t>
  </si>
  <si>
    <t>Email</t>
  </si>
  <si>
    <t>Asset Engineer</t>
  </si>
  <si>
    <t xml:space="preserve">Permian VP Operations </t>
  </si>
  <si>
    <t>Field Foreman</t>
  </si>
  <si>
    <t>Pumper</t>
  </si>
  <si>
    <t>Gus Yanez</t>
  </si>
  <si>
    <t>Kevin Foro</t>
  </si>
  <si>
    <t>Ian Smith</t>
  </si>
  <si>
    <t xml:space="preserve">Kenny Bradford </t>
  </si>
  <si>
    <t>903-245-3079</t>
  </si>
  <si>
    <t>303-884-2407</t>
  </si>
  <si>
    <t>432-528-9628</t>
  </si>
  <si>
    <t>432-813-7985</t>
  </si>
  <si>
    <t>432-557-1470</t>
  </si>
  <si>
    <t>Ismith@blackbeardoperating.com</t>
  </si>
  <si>
    <t>kbradford@blackbeardoperating.com</t>
  </si>
  <si>
    <t xml:space="preserve">Tubular requirement notifications should be made to pipe vendor in a timely fashion (minimum 2 days notice). Clean, drift, visually inspect, and tally all casing on location. 
</t>
  </si>
  <si>
    <t>Cell</t>
  </si>
  <si>
    <t>Conductor/ Anchors</t>
  </si>
  <si>
    <t>Dirt Contractor/ Pit lining</t>
  </si>
  <si>
    <t xml:space="preserve"> Geologic Prognosis - Vertical Well</t>
  </si>
  <si>
    <t xml:space="preserve">WELL NAME:  </t>
  </si>
  <si>
    <r>
      <t>FIELD OR PROSPECT:</t>
    </r>
    <r>
      <rPr>
        <sz val="10"/>
        <rFont val="Arial"/>
        <family val="2"/>
      </rPr>
      <t xml:space="preserve">  </t>
    </r>
  </si>
  <si>
    <r>
      <t xml:space="preserve">SURFACE LOCATION: </t>
    </r>
    <r>
      <rPr>
        <sz val="10"/>
        <rFont val="Arial"/>
        <family val="2"/>
      </rPr>
      <t xml:space="preserve"> </t>
    </r>
  </si>
  <si>
    <t xml:space="preserve">API Number: </t>
  </si>
  <si>
    <t xml:space="preserve">RRC Permit Number: </t>
  </si>
  <si>
    <t>Drilling Rig:</t>
  </si>
  <si>
    <t>Driving Directions:</t>
  </si>
  <si>
    <t>SEE ATTACHED MAP FOR DIRECTIONS</t>
  </si>
  <si>
    <t>GROUND ELEVATION:</t>
  </si>
  <si>
    <r>
      <t xml:space="preserve">PRIMARY OBJECTIVES: </t>
    </r>
    <r>
      <rPr>
        <sz val="10"/>
        <rFont val="Arial"/>
        <family val="2"/>
      </rPr>
      <t xml:space="preserve"> </t>
    </r>
  </si>
  <si>
    <t>PROPOSED TOTAL DEPTH:</t>
  </si>
  <si>
    <t xml:space="preserve">SECONDARY OBJECTIVES: </t>
  </si>
  <si>
    <r>
      <t>KNOWN DRILLING HAZARDS:</t>
    </r>
    <r>
      <rPr>
        <sz val="10"/>
        <rFont val="Arial"/>
        <family val="2"/>
      </rPr>
      <t xml:space="preserve">  </t>
    </r>
  </si>
  <si>
    <t>Rustler Anhydrite, possible lost circulation. Yates, possible water flow. See depths below.</t>
  </si>
  <si>
    <t>OPEN-HOLE LOGGING PROGRAM:</t>
  </si>
  <si>
    <t>None</t>
  </si>
  <si>
    <t xml:space="preserve">RECOMMENDED CORING AND TESTING PROGRAM: </t>
  </si>
  <si>
    <t>WELLSITE SUPERVISION:</t>
  </si>
  <si>
    <t xml:space="preserve">MUD LOGGER: </t>
  </si>
  <si>
    <t>ESTIMATED GEOLOGIC TOPS</t>
  </si>
  <si>
    <t>SUBJECT WELL</t>
  </si>
  <si>
    <t>PRIMARY CORRELATION WELLS (NAME, LOC.):</t>
  </si>
  <si>
    <t>EST. KB:</t>
  </si>
  <si>
    <t>ELEV_KB:</t>
  </si>
  <si>
    <t>FORMATION</t>
  </si>
  <si>
    <t>DEPTH</t>
  </si>
  <si>
    <t>SS</t>
  </si>
  <si>
    <t>COMMENTS</t>
  </si>
  <si>
    <t>GAU</t>
  </si>
  <si>
    <t>Water board Letter</t>
  </si>
  <si>
    <t>SWR 13 Excptn Letter</t>
  </si>
  <si>
    <t>Possible lost circulation</t>
  </si>
  <si>
    <t>Possible water flow</t>
  </si>
  <si>
    <t>Total Depth</t>
  </si>
  <si>
    <t>*  Primary Objective</t>
  </si>
  <si>
    <t>432 -557-0627</t>
  </si>
  <si>
    <t>Mobile</t>
  </si>
  <si>
    <t>Welder</t>
  </si>
  <si>
    <t>Double A Welding</t>
  </si>
  <si>
    <t>432-208-5244</t>
  </si>
  <si>
    <t>Monahans, Tx</t>
  </si>
  <si>
    <t>432-770-3287</t>
  </si>
  <si>
    <t>Survey Tools</t>
  </si>
  <si>
    <t>Trueshot</t>
  </si>
  <si>
    <t>972-505-0433</t>
  </si>
  <si>
    <t>Trailer House/ Porta-potties-Trash</t>
  </si>
  <si>
    <t>Fishing Tool</t>
  </si>
  <si>
    <t xml:space="preserve">5-1/2" Production Casing  (minimum 2 day notice) </t>
  </si>
  <si>
    <t>Best of Brine</t>
  </si>
  <si>
    <t xml:space="preserve">432-631-2317 </t>
  </si>
  <si>
    <t>WL Totco Inc Survey every 500'</t>
  </si>
  <si>
    <t>No FIT test required IF all of the following requirements are met: 1) CMT to surface 2) Wet samples set up 3) Hard CMT in shoe 4) Compressive strength wait time is met. Contact office to discuss as needed.</t>
  </si>
  <si>
    <t xml:space="preserve"> When drilling with a motor, differential pressure should be (200-500 psi).</t>
  </si>
  <si>
    <t>If a flow is encountered note depth and amount of flow on daily report. Oil shows and water flows have been seen in offsets. Can have high H2S concentrations with water flows.</t>
  </si>
  <si>
    <t xml:space="preserve">If total vertical section as calculated from the inclination surveys is greater than the distance from the nearest lease line, discuss with  Engineer whether we need to run a gyro at TD.
</t>
  </si>
  <si>
    <t>Renegade
(Jay Young)</t>
  </si>
  <si>
    <t>Total Safety Solution</t>
  </si>
  <si>
    <t>Glorietta</t>
  </si>
  <si>
    <t xml:space="preserve">Ian Smith, Permian VP </t>
  </si>
  <si>
    <t>432-337-3541</t>
  </si>
  <si>
    <t xml:space="preserve">Ward Memorial Hospital   </t>
  </si>
  <si>
    <t>406 S. Gary Ave Monahans, X 79756</t>
  </si>
  <si>
    <t>911                       432-943-6703</t>
  </si>
  <si>
    <t>Hospital/Emergency</t>
  </si>
  <si>
    <t>Sheriff</t>
  </si>
  <si>
    <r>
      <t>300 East 4</t>
    </r>
    <r>
      <rPr>
        <vertAlign val="superscript"/>
        <sz val="10"/>
        <rFont val="Bookman Old Style"/>
        <family val="1"/>
      </rPr>
      <t>th</t>
    </r>
    <r>
      <rPr>
        <sz val="10"/>
        <rFont val="Bookman Old Style"/>
        <family val="1"/>
      </rPr>
      <t xml:space="preserve"> Monahans, TX 79756</t>
    </r>
  </si>
  <si>
    <t>432-943-6703</t>
  </si>
  <si>
    <t>Office</t>
  </si>
  <si>
    <t>Emergency                                                       Office</t>
  </si>
  <si>
    <t>Mud Loggers</t>
  </si>
  <si>
    <r>
      <t xml:space="preserve">Test blind rams, manifold, and valves to </t>
    </r>
    <r>
      <rPr>
        <b/>
        <sz val="12"/>
        <rFont val="Times New Roman"/>
        <family val="1"/>
      </rPr>
      <t>Low</t>
    </r>
    <r>
      <rPr>
        <sz val="12"/>
        <rFont val="Times New Roman"/>
        <family val="1"/>
      </rPr>
      <t xml:space="preserve"> </t>
    </r>
    <r>
      <rPr>
        <b/>
        <sz val="12"/>
        <rFont val="Times New Roman"/>
        <family val="1"/>
      </rPr>
      <t>250psi &amp; High</t>
    </r>
    <r>
      <rPr>
        <sz val="12"/>
        <rFont val="Times New Roman"/>
        <family val="1"/>
      </rPr>
      <t xml:space="preserve"> </t>
    </r>
    <r>
      <rPr>
        <b/>
        <sz val="12"/>
        <rFont val="Times New Roman"/>
        <family val="1"/>
      </rPr>
      <t>1,500psi</t>
    </r>
    <r>
      <rPr>
        <sz val="12"/>
        <rFont val="Times New Roman"/>
        <family val="1"/>
      </rPr>
      <t xml:space="preserve"> prior to drilling out.  Test manifold first &amp; use a test plug if WOC time has not been reached (</t>
    </r>
    <r>
      <rPr>
        <sz val="12"/>
        <color rgb="FFFF0000"/>
        <rFont val="Times New Roman"/>
        <family val="1"/>
      </rPr>
      <t>6hrs for Tail 500psi UCS</t>
    </r>
    <r>
      <rPr>
        <sz val="12"/>
        <rFont val="Times New Roman"/>
        <family val="1"/>
      </rPr>
      <t>).  Keep a copy of test chart in well file for reference throughout the well.  Inspect accumulator unit to ensure that precharge pressures and oil levels are within API specifications.  Record tests and inspections on the IADC tour report.  Line up for hard shut-in (Choke and first valve downstream of choke in closed position).</t>
    </r>
  </si>
  <si>
    <t>1 every 3rd collar</t>
  </si>
  <si>
    <t>Ward County Sherriff's Office</t>
  </si>
  <si>
    <t>**Check with Engr to confirm bit vendor ** All parameters are recommended not hard limits</t>
  </si>
  <si>
    <t>Drill to match casing strap. Do not set casing more than 200’ below the protected depth specified in the TCEQ Water Board Letter unless an approved Application for Alternate Surface Casing Program is attached.</t>
  </si>
  <si>
    <t xml:space="preserve">Maintain mud properties per Technical Data Sheet. Circulate inner reserve pit and allow native mud to build funnel vis to ~32-34s. Only go into steel pits if necessary to control losses. </t>
  </si>
  <si>
    <t>LAT/LON (NAD83):</t>
  </si>
  <si>
    <t xml:space="preserve">San Andres - Glorieta </t>
  </si>
  <si>
    <t xml:space="preserve">Once San Andres is reached by verification of cuttings, continue to regular drilling. </t>
  </si>
  <si>
    <t>~ Yates</t>
  </si>
  <si>
    <t>~ San Andres</t>
  </si>
  <si>
    <r>
      <t>LAT/LON (NAD83)</t>
    </r>
    <r>
      <rPr>
        <sz val="10"/>
        <rFont val="Arial"/>
        <family val="2"/>
      </rPr>
      <t xml:space="preserve">:  </t>
    </r>
  </si>
  <si>
    <t xml:space="preserve">Pump 20 bbls FW pre-flush.  If open hole logs are taken, ensure there is at least 35% excess cement volume for the open hole.  Pump prog if the 35% is met. Note: if adjusting cement volumes based on caliper log ensure 2 independent calculations are performed prior to modifying volumes. Contact Midland for any changes. Pump cement slurry as defined in the Technical Data sheet if caliper log is not available. Catch wet and dry samples throughout job, sending dry samples to Midland if a problem arises.  Plan to circulate cement to surface.
</t>
  </si>
  <si>
    <t>~Queen</t>
  </si>
  <si>
    <t>Class C</t>
  </si>
  <si>
    <t>Baker</t>
  </si>
  <si>
    <t>432-254-6703</t>
  </si>
  <si>
    <t>Pro-Petro</t>
  </si>
  <si>
    <t xml:space="preserve">Mobile </t>
  </si>
  <si>
    <t>GEOLOGIST:</t>
  </si>
  <si>
    <t>**  Secondary Objective</t>
  </si>
  <si>
    <t>MUDLOGGING REQUIREMENTS</t>
  </si>
  <si>
    <t>Interval:</t>
  </si>
  <si>
    <t>BSC to TD, sample every 30', keep dry samples</t>
  </si>
  <si>
    <t>Gas Readings:</t>
  </si>
  <si>
    <t>If gas readings are not consistent with offset wells, please perform necessary equipment testing and calibration</t>
  </si>
  <si>
    <t>Reporting:</t>
  </si>
  <si>
    <t>Send one Daily PDF Report covering the last 24 hours with your morning email update</t>
  </si>
  <si>
    <r>
      <t xml:space="preserve">Notify Geologist </t>
    </r>
    <r>
      <rPr>
        <u/>
        <sz val="10"/>
        <rFont val="Arial"/>
        <family val="2"/>
      </rPr>
      <t>immediately</t>
    </r>
    <r>
      <rPr>
        <sz val="10"/>
        <rFont val="Arial"/>
        <family val="2"/>
      </rPr>
      <t xml:space="preserve"> if there are any mechanical or technical issues </t>
    </r>
    <r>
      <rPr>
        <b/>
        <i/>
        <sz val="10"/>
        <color rgb="FFFF0000"/>
        <rFont val="Arial"/>
        <family val="2"/>
      </rPr>
      <t>call/text/email</t>
    </r>
  </si>
  <si>
    <t>Images:</t>
  </si>
  <si>
    <t>Comments:</t>
  </si>
  <si>
    <t>Crane</t>
  </si>
  <si>
    <t>Survey every 200' in the Salts 650' - 2600'</t>
  </si>
  <si>
    <t>Wolfcamp</t>
  </si>
  <si>
    <t>Yates</t>
  </si>
  <si>
    <t>San Andres</t>
  </si>
  <si>
    <t>**  Glorieta</t>
  </si>
  <si>
    <t>**  Upper Clearfork</t>
  </si>
  <si>
    <t>Wichita-Albany</t>
  </si>
  <si>
    <t>*  Wolfcamp</t>
  </si>
  <si>
    <t>Rustler-Yates</t>
  </si>
  <si>
    <t>Yates Deviation Zone</t>
  </si>
  <si>
    <t>Transition into Tubb</t>
  </si>
  <si>
    <t>Yates-San Andres</t>
  </si>
  <si>
    <t>Wichita Albany</t>
  </si>
  <si>
    <t>Wolfcamp - TD</t>
  </si>
  <si>
    <t>Transition into Wolfcamp</t>
  </si>
  <si>
    <t>LAT/LON (NAD27):</t>
  </si>
  <si>
    <r>
      <t>LAT/LON (NAD27)</t>
    </r>
    <r>
      <rPr>
        <sz val="10"/>
        <rFont val="Arial"/>
        <family val="2"/>
      </rPr>
      <t xml:space="preserve">:  </t>
    </r>
  </si>
  <si>
    <t>Bryan Stringer</t>
  </si>
  <si>
    <t>337-257-3279</t>
  </si>
  <si>
    <t>Geo-site</t>
  </si>
  <si>
    <t>325-655-4356</t>
  </si>
  <si>
    <t>Tubular Synergy Group</t>
  </si>
  <si>
    <t>432-559-4742</t>
  </si>
  <si>
    <t>Bid out:</t>
  </si>
  <si>
    <t>432-425-4881</t>
  </si>
  <si>
    <t>Blue Streak</t>
  </si>
  <si>
    <t>432-262-1515</t>
  </si>
  <si>
    <t>713-248-4672</t>
  </si>
  <si>
    <t>Horizon Mud</t>
  </si>
  <si>
    <t>432-425-0684</t>
  </si>
  <si>
    <t>Begin 2-man mud logging over shakers after drilling out of surface casing</t>
  </si>
  <si>
    <t>Annotation</t>
  </si>
  <si>
    <t>Please annotate presence/lack of FLU and CUT on the mudlog; including oil in cuttings/pit/etc</t>
  </si>
  <si>
    <t>Please annotate any mechanical issues affecting the gas/cuttings data collection on the mudlog</t>
  </si>
  <si>
    <t>Send images of cuttings (hourly chart), cuttings trays, and cut per well</t>
  </si>
  <si>
    <t>Datum:</t>
  </si>
  <si>
    <t>NAD27</t>
  </si>
  <si>
    <t>Final Logs:</t>
  </si>
  <si>
    <t>Send final digital log email to distribution list</t>
  </si>
  <si>
    <t>Cuttings:</t>
  </si>
  <si>
    <t xml:space="preserve">Production Casing Cement - Volumes to be adjusted according to fluid caliper logs, along with actual casing depths. Plan top of tail cement at 3,500’. </t>
  </si>
  <si>
    <t>Oil Patch</t>
  </si>
  <si>
    <t>512-968-4422</t>
  </si>
  <si>
    <t>Max Torque</t>
  </si>
  <si>
    <t>Bit to Bend</t>
  </si>
  <si>
    <t>500+</t>
  </si>
  <si>
    <t>Glorieta - Upper Clearfork</t>
  </si>
  <si>
    <t>Transition into Upper Clearfork</t>
  </si>
  <si>
    <t>Upper Clearfork - Tubb</t>
  </si>
  <si>
    <t>Tubb - Lower Clearfork</t>
  </si>
  <si>
    <t>High WOB and Low RPMS will keep bit engaged in ratty formation</t>
  </si>
  <si>
    <t>Lower Clearfork - Wichita Albany</t>
  </si>
  <si>
    <t>Severe losses are possible</t>
  </si>
  <si>
    <t>During all Transitions highlighted in red, enable the ROP set point to ROP Target. Remove the WOB set points through the transition zones so it doesn't limit ROP.</t>
  </si>
  <si>
    <t>Clint Valentine</t>
  </si>
  <si>
    <t>337-380-8846</t>
  </si>
  <si>
    <t>KB:</t>
  </si>
  <si>
    <t>gyanez@blackbeardoperating.com</t>
  </si>
  <si>
    <t>kforo@blackbeardoperating.com</t>
  </si>
  <si>
    <t>Wolfcamp Base</t>
  </si>
  <si>
    <t>** Lower Clearfork</t>
  </si>
  <si>
    <t>Glorieta/Clearfork</t>
  </si>
  <si>
    <t>17-1/2"</t>
  </si>
  <si>
    <t>Int</t>
  </si>
  <si>
    <t>13-3/8</t>
  </si>
  <si>
    <t>H-40</t>
  </si>
  <si>
    <t>13-3/8"</t>
  </si>
  <si>
    <t>C - Section (TBGHD)</t>
  </si>
  <si>
    <t>B - Section (TBG SPOOL)</t>
  </si>
  <si>
    <t>13-3/8" SOW</t>
  </si>
  <si>
    <t>13-5/8" 3M Flange</t>
  </si>
  <si>
    <t>13-5/8" 3M</t>
  </si>
  <si>
    <t>11" 3M</t>
  </si>
  <si>
    <t>7-1/16 5M</t>
  </si>
  <si>
    <t>17-1/2" (300' F/TD)</t>
  </si>
  <si>
    <t>13-3/8" - Total</t>
  </si>
  <si>
    <t>Innovex</t>
  </si>
  <si>
    <t>Basin Pump Down</t>
  </si>
  <si>
    <t>432-250-2003</t>
  </si>
  <si>
    <t>Paiten Tinar</t>
  </si>
  <si>
    <t>210-2157976</t>
  </si>
  <si>
    <t>ptinar@blackbeardoperating.com</t>
  </si>
  <si>
    <r>
      <t xml:space="preserve">PU 17-1/2" surface bit and BHA per the Technical Data sheet (unless otherwise instructed by the Midland Office). Drill out with fresh water. Must run floats in BHA per TRRC. </t>
    </r>
    <r>
      <rPr>
        <b/>
        <sz val="12"/>
        <color rgb="FFFF0000"/>
        <rFont val="Times New Roman"/>
        <family val="1"/>
      </rPr>
      <t>Take inclination survey within 500' from surface (all surveys thereafter 500'-1000')</t>
    </r>
    <r>
      <rPr>
        <b/>
        <sz val="12"/>
        <rFont val="Times New Roman"/>
        <family val="1"/>
      </rPr>
      <t xml:space="preserve">.  </t>
    </r>
    <r>
      <rPr>
        <sz val="12"/>
        <rFont val="Times New Roman"/>
        <family val="1"/>
      </rPr>
      <t>If inclination exceeds 2.5°, back off weight and bring back towards vertical.</t>
    </r>
    <r>
      <rPr>
        <b/>
        <sz val="12"/>
        <rFont val="Times New Roman"/>
        <family val="1"/>
      </rPr>
      <t xml:space="preserve">  </t>
    </r>
    <r>
      <rPr>
        <sz val="12"/>
        <rFont val="Times New Roman"/>
        <family val="1"/>
      </rPr>
      <t xml:space="preserve">(Increase the number of surveys to 1 per 300' if inclination exceeds 2.5° resume 1 per 500' when inclination is under 2.0°.)  </t>
    </r>
  </si>
  <si>
    <t xml:space="preserve">Install BOP stack consisting of a drilling spool with choke and kill lines, double rams with pipe rams on top and blind rams on bottom, and an annular preventer with room for a rotating head on top. Should room not be available for the drilling spool, tie choke and kill lines to side outlets below blind rams.  
</t>
  </si>
  <si>
    <t>13-3/8" 48# H-40 STC</t>
  </si>
  <si>
    <t>Test Casing to 1500psi</t>
  </si>
  <si>
    <t>Continue 2-man mud logging over shakers</t>
  </si>
  <si>
    <t>after drilling out of Intermediate casing</t>
  </si>
  <si>
    <t>RU mud loggers at start of Intermediate hole</t>
  </si>
  <si>
    <t>1 per 2 jts</t>
  </si>
  <si>
    <t>San Andres - Surf</t>
  </si>
  <si>
    <t>1 per 6 jts</t>
  </si>
  <si>
    <t>3rd jnt to top of San Andres</t>
  </si>
  <si>
    <t>3rd jnt to 100' above Int shoe</t>
  </si>
  <si>
    <t xml:space="preserve">therafter to surface </t>
  </si>
  <si>
    <t xml:space="preserve">Class H </t>
  </si>
  <si>
    <t>OH</t>
  </si>
  <si>
    <t>Lead in Casing only no open hole</t>
  </si>
  <si>
    <t>OH Excess calculation (Int-lead)</t>
  </si>
  <si>
    <t>OH Excess Calculation (Prod-tail)</t>
  </si>
  <si>
    <t>~100' above uppermost injection perforations</t>
  </si>
  <si>
    <t>6x15s</t>
  </si>
  <si>
    <t>Monitor losses, flow, and pressures encountered in the San Andres Interval. Report back to engineering with details.</t>
  </si>
  <si>
    <t xml:space="preserve">Intermediate Hole
</t>
  </si>
  <si>
    <t>Run Intermediate casing</t>
  </si>
  <si>
    <t>Drill out with a 7-7/8" bit and BHA per the Technical Data sheet (unless otherwise instructed by the Midland Office).  Drill out with brine water (take sample of brine water from trucks and have mud engineer test chloride level and list on report).  Must run floats in BHA per TRRC. Run inclination only survey tool in BHA &amp; take survey 200' out from casing.</t>
  </si>
  <si>
    <t xml:space="preserve">If inclination exceeds 2.5° below Intermediate casing, back off weight and bring back towards vertical. </t>
  </si>
  <si>
    <t xml:space="preserve">At Hole TD circulate hole clean &amp; take final survey.  POOH LD DP.  Monitor pits to see if well is flowing and kill as necessary. </t>
  </si>
  <si>
    <t xml:space="preserve">Losses are not expected, but use fibrous materials as needed to control seepage and/or lost circulation. Pump viscous sweeps as needed for hole cleaning. Only add MF-55 to flowline (trickle); DO NOT add in DP. Prefered LCM make up: 20Sx Cotton seed hulls coarse + 10 Sx cedar fiber + 20 Sx Salt Gel + 5 Sx starch for a 70 bbl sweep. 
</t>
  </si>
  <si>
    <r>
      <t xml:space="preserve">Displace with fresh water.  Note on daily report how much cement circulates. We are </t>
    </r>
    <r>
      <rPr>
        <b/>
        <sz val="12"/>
        <rFont val="Times New Roman"/>
        <family val="1"/>
      </rPr>
      <t>not</t>
    </r>
    <r>
      <rPr>
        <sz val="12"/>
        <rFont val="Times New Roman"/>
        <family val="1"/>
      </rPr>
      <t xml:space="preserve"> required to circulate cement on this intermediate string. On wells with no CMT to surface, report 200' TOC per Prog.</t>
    </r>
  </si>
  <si>
    <t>ND BOP, Set slips, Install 13-5/8" 3M x 11" 3M casing head, weld inside &amp; outside, test void to 1,500 psi for a minimum of 15 min.</t>
  </si>
  <si>
    <t xml:space="preserve">Install BOP stack consisting of a drilling spool with choke and kill lines, double rams with pipe rams on top and blind rams on bottom, and an annular preventer with room for a rotating head on top. Should room not be available for the drilling spool, tie choke and kill lines to side outlets below blind rams.  </t>
  </si>
  <si>
    <r>
      <t xml:space="preserve">WOC for a total of </t>
    </r>
    <r>
      <rPr>
        <sz val="12"/>
        <color rgb="FFFF0000"/>
        <rFont val="Times New Roman"/>
        <family val="1"/>
      </rPr>
      <t>6 hrs</t>
    </r>
    <r>
      <rPr>
        <sz val="12"/>
        <rFont val="Times New Roman"/>
        <family val="1"/>
      </rPr>
      <t xml:space="preserve"> before testing casing (500 psi for tail UCS).  Prior to drilling out, pressure test the casing to </t>
    </r>
    <r>
      <rPr>
        <b/>
        <sz val="12"/>
        <rFont val="Times New Roman"/>
        <family val="1"/>
      </rPr>
      <t xml:space="preserve">1500 psig / 30 min per TRRC. If more than 10% pressure is lost during test, call Midland Office for plan forward.  Keep a copy of test chart in well file for reference throughout the well.  </t>
    </r>
    <r>
      <rPr>
        <sz val="12"/>
        <rFont val="Times New Roman"/>
        <family val="1"/>
      </rPr>
      <t>Do not drill out until after 9:05hrs passed since plug bumped (100 psi for lead UCS).</t>
    </r>
  </si>
  <si>
    <t>ND BOP, set slips, Install 11" 3M x 7-1/16" 5M tubing head, weld inside &amp; outside, test tubing head to 1,500 psi for a minimum of 15 min.</t>
  </si>
  <si>
    <t>Prep Location</t>
  </si>
  <si>
    <t>Drill &amp; Survey Surface Hole</t>
  </si>
  <si>
    <t>Run Surface Casing</t>
  </si>
  <si>
    <t>Cement Surface Casing</t>
  </si>
  <si>
    <t>Drill Intermediate Hole</t>
  </si>
  <si>
    <r>
      <t>R/U a rotating head and H</t>
    </r>
    <r>
      <rPr>
        <b/>
        <vertAlign val="subscript"/>
        <sz val="12"/>
        <rFont val="Times New Roman"/>
        <family val="1"/>
      </rPr>
      <t>2</t>
    </r>
    <r>
      <rPr>
        <b/>
        <sz val="12"/>
        <rFont val="Times New Roman"/>
        <family val="1"/>
      </rPr>
      <t>S risk mitigation package.</t>
    </r>
  </si>
  <si>
    <t>Cement Intermediate Casing</t>
  </si>
  <si>
    <t>Drill Production Hole</t>
  </si>
  <si>
    <t>Run Production Casing</t>
  </si>
  <si>
    <t>Cement Production Casing</t>
  </si>
  <si>
    <t>Crane County Sheriff's Office</t>
  </si>
  <si>
    <t>201 W 6th St, Crane, TX 79731</t>
  </si>
  <si>
    <t>432-558-3571</t>
  </si>
  <si>
    <t>All Casing</t>
  </si>
  <si>
    <t>Bits (Production Hole)</t>
  </si>
  <si>
    <t>Halliburton - Jeff Hardin</t>
  </si>
  <si>
    <t>903-780-5127</t>
  </si>
  <si>
    <t xml:space="preserve">Bits </t>
  </si>
  <si>
    <t>Bits (Surface Hole)</t>
  </si>
  <si>
    <t>432-770-0208</t>
  </si>
  <si>
    <t>Fresh Water (Well)</t>
  </si>
  <si>
    <t>Kenny Bradford</t>
  </si>
  <si>
    <t>432-250-9652</t>
  </si>
  <si>
    <t>Bid Out</t>
  </si>
  <si>
    <t>Pilot</t>
  </si>
  <si>
    <t>432-813-6643</t>
  </si>
  <si>
    <t>Ian Barry</t>
  </si>
  <si>
    <t>Office
Mobile</t>
  </si>
  <si>
    <t>Antelope Oil Tool</t>
  </si>
  <si>
    <t>432-250-1844</t>
  </si>
  <si>
    <t>Ryan Beal</t>
  </si>
  <si>
    <t>432-305- 6054</t>
  </si>
  <si>
    <t>rbeal@blackbeardoperating.com</t>
  </si>
  <si>
    <t>John Ashbrook</t>
  </si>
  <si>
    <t>432-631-7749</t>
  </si>
  <si>
    <t>jashbrook@blackbeardoperating.com</t>
  </si>
  <si>
    <t>Bryan Stringer  Cell: 337-257-3279 -or- Clint Valentine Cell: 337-380-8846</t>
  </si>
  <si>
    <t>Geo-site  Cell: 325-655-4356  *Start 2 man mud logging after drilling out of surface casing</t>
  </si>
  <si>
    <t>Email geologist when you arrive onsite</t>
  </si>
  <si>
    <t>Send email update at least 4 times daily ( 5 &amp; 11 AM/PM ). Include 1"/5" PDFs, 5" TIFF, LAS in every update</t>
  </si>
  <si>
    <t>Send cuttings to Midland Subsurface Library</t>
  </si>
  <si>
    <t>5-1/2" - Total</t>
  </si>
  <si>
    <t>500' Above Sand Andres</t>
  </si>
  <si>
    <t>Drill out with a 12-1/4" bit and BHA per the Technical Data sheet (unless otherwise instructed by the Midland Office).  Drill out with brine water (take sample of brine water from trucks and have mud engineer test chloride level and list on report).  Must run floats in BHA per TRRC. Run inclination only survey tool in BHA &amp; take survey 200' out from casing.</t>
  </si>
  <si>
    <t>Loss Remediation Procedure</t>
  </si>
  <si>
    <t>Upon drilling into a loss zone evaluate the severity of the losses. If offset information indicates there will be losses have a LCM pill premixed before drilling into lose zone. Drill 100ft into loss zone and attempt to heal with the following sweep. 
     40bbl LCM Sweep:
     10Sx of Cotton seed hulls (Coarse)
     5Sx of Cedar Fiber (Coarse)
     10 Sacks of Salt Gel
     5 Sacks of Starch</t>
  </si>
  <si>
    <t>Monitor returns post LCM sweep. If partial returns are seen proceed to work with mud engineer to come up with a game plan to sweep the hole as we drill to try and heal our losses. If we still have full losses and we know of severe losses in offset well than we will plan to cement out losses.</t>
  </si>
  <si>
    <t xml:space="preserve">Dry drill an additional 300-500ft before coming out of hole to cmt. While coming out of the hole stop 100ft above the loss zone and pump a heavy LCM sweep as follows.
            70 bbls LCM Sweep: 
            20 Sx of cotton seed hulls (coarse)
            10 Sacks of Cedar fiber (coarse)
            20 sacks of salt gel 
            5 sacks of starch </t>
  </si>
  <si>
    <t xml:space="preserve">POOH and LD BHA and Drill collars. </t>
  </si>
  <si>
    <t>RBIH w/ open ended drill pipe. Before exiting surface casing shoe (conductor shoe if cmting surface hole) plan on attempting to establish returns. Continue to RIH w drill pipe and stop ~100ft above loss zone. Rig up cementers and plan on pumping CMT</t>
  </si>
  <si>
    <t>a</t>
  </si>
  <si>
    <t>Discuss CMT program with engineering. Previous success has been made with a full truck load of CMT ~280 sx of a Class C CMT at 14.2ppg. Discuss with cementers before pumping.</t>
  </si>
  <si>
    <t>b</t>
  </si>
  <si>
    <t>Establish an injection rate before pumping cement.</t>
  </si>
  <si>
    <t>Mix and pump cmt paying close attention to annular pressure and lift pressure on pump trucks. Displace Cmt into formation.
•          	If you notice lift pressure or annular pressure while cementing. Cut Cmt and go to flush. Flush 2 annular volumes of FW and prepare to POOH to previous CSG shoe. IF deemed necessary mix and pump another annular volume of FW at shoe before pulling DP out of hole. 
•          	If lift pressure remains constant than displace cmt and flush with 2 annular volumes of FW. POOH W/ DP.</t>
  </si>
  <si>
    <t>Let CMT sit for 8 hours before RIH w/ bit to drill out cmt.</t>
  </si>
  <si>
    <t>After 8 hours tag top of plug and note on report. If top of CMT plug feels very “soft” than considering shutting in an additional 4 hours to allow CMT to harden.</t>
  </si>
  <si>
    <t>COVID-19 Preventative Measures</t>
  </si>
  <si>
    <t xml:space="preserve">Everyone entering a Blackbeard drilling location must check in with either the company man or the tool pusher.  </t>
  </si>
  <si>
    <t>The Savanna tool-pusher will be accountable for all the Savanna employees.</t>
  </si>
  <si>
    <t xml:space="preserve">The Company man will be accountable for everyone else. </t>
  </si>
  <si>
    <t xml:space="preserve">Everyone entering location must be wearing a mask prior to checking in with the company man or tool pusher. </t>
  </si>
  <si>
    <t xml:space="preserve">Everyone must sanitize their hands prior to signing in. </t>
  </si>
  <si>
    <t>Company man or tool pusher will be required to take the temperature of the person signing in.</t>
  </si>
  <si>
    <t>In the event they test over 100 Degrees F they will either be sent home or allowed to try again after cooling in their own personal space (most likely their vehicle) .</t>
  </si>
  <si>
    <t xml:space="preserve">If they are below the 100 Degree F threshold than they can sign in and go about their business. </t>
  </si>
  <si>
    <t xml:space="preserve">Company man and tool pusher will sanitize their office area/sign in area throughout the day. </t>
  </si>
  <si>
    <t xml:space="preserve">When/if possible, work 6ft apart from one another. </t>
  </si>
  <si>
    <t>A mask will be required when a person must work at a distance of 6ft or less with any other individual.</t>
  </si>
  <si>
    <t>Most of the people working on location can work 6ft apart from each other.</t>
  </si>
  <si>
    <t xml:space="preserve">Designed for events where multiple people will be working in close proximity. </t>
  </si>
  <si>
    <t>c</t>
  </si>
  <si>
    <t>Will be enforced on pre-spud or JSA meetings.</t>
  </si>
  <si>
    <t>Pason</t>
  </si>
  <si>
    <t>806-281-8370</t>
  </si>
  <si>
    <t>Halliburton</t>
  </si>
  <si>
    <t>432-559-6313</t>
  </si>
  <si>
    <t>Pilot Thomas</t>
  </si>
  <si>
    <t>Savanna/Corrosion LTD</t>
  </si>
  <si>
    <t>Cutter Drilling Systems</t>
  </si>
  <si>
    <t>432-631-4605</t>
  </si>
  <si>
    <t>WFR</t>
  </si>
  <si>
    <t>575-631-4075</t>
  </si>
  <si>
    <t>Drilling Advisor</t>
  </si>
  <si>
    <t>Asst Foreman</t>
  </si>
  <si>
    <t>Dimas Porras</t>
  </si>
  <si>
    <t>432-438-5486</t>
  </si>
  <si>
    <t>dporras@blackbeardoperating.com</t>
  </si>
  <si>
    <t>Transition 50' before to 50' past Wolfcamp. Focus on WOB and RPM parameters</t>
  </si>
  <si>
    <t>Transition 50' before to 50' past Tubb. Focus on WOB and RPM parameters</t>
  </si>
  <si>
    <t>Transition 50' before to 50' past Upper Clearfork. Focus on WOB and RPM parameters</t>
  </si>
  <si>
    <t>Transition 50' before to 50' past Glorieta. Focus on WOB and RPM parameters</t>
  </si>
  <si>
    <t>Transition 50' before to 50' past San Andres. Focus on WOB and RPM parameters</t>
  </si>
  <si>
    <t>Deviations seen in the salts, especially around 2,400'.  Focus on WOB and RPM parameters</t>
  </si>
  <si>
    <t>Total RPM (.21rev/gal)</t>
  </si>
  <si>
    <t>GT65DM</t>
  </si>
  <si>
    <t>See Parameter</t>
  </si>
  <si>
    <t>Monitor losses, flow, and pressures encountered. Report back to engineering with details.</t>
  </si>
  <si>
    <r>
      <t xml:space="preserve">This program contains the guiding procedures to be followed in the development of this property. It is meant only as a guide under normal-predicted conditions during the drilling operation of this well. As actual conditions differ from predicted, the Drilling Foreman on location, representing Blackbeard Operating, LLC will take appropriate actions needed to continue the drilling operation in the safest and most economical method possible. All changes will be reported to the drilling/operations engineer as soon as drilling operations allow. </t>
    </r>
    <r>
      <rPr>
        <b/>
        <sz val="10"/>
        <color rgb="FFFF0000"/>
        <rFont val="Times New Roman"/>
        <family val="1"/>
      </rPr>
      <t>Please read COVID-19 protocol below.</t>
    </r>
    <r>
      <rPr>
        <b/>
        <sz val="10"/>
        <rFont val="Times New Roman"/>
        <family val="1"/>
      </rPr>
      <t xml:space="preserve">
The comments, procedures, methods and equipment designs within this document are proprietary to Blackbeard Operating, LLC. Any use of said materials and procedures without authorization from Blackbeard Operating, LLC is prohibited.</t>
    </r>
  </si>
  <si>
    <t>GT65DMHEO</t>
  </si>
  <si>
    <t>3x22s</t>
  </si>
  <si>
    <r>
      <rPr>
        <sz val="12"/>
        <color rgb="FFFF0000"/>
        <rFont val="Times New Roman"/>
        <family val="1"/>
      </rPr>
      <t xml:space="preserve">Follow parameter sheet while drilling through the Queen (historical deviation hits around 2,400').  After the Queen, run surveys not to exceed 500' intervals for the entire well. </t>
    </r>
    <r>
      <rPr>
        <sz val="12"/>
        <rFont val="Times New Roman"/>
        <family val="1"/>
      </rPr>
      <t xml:space="preserve"> If inclination exceeds 2.5° below surface casing, back off weight and bring back towards vertical. 
</t>
    </r>
  </si>
  <si>
    <t xml:space="preserve">Losses are not expected, but use fibrous materials as needed to control seepage and/or lost circulation. Pump viscous sweeps as needed for hole cleaning. Only add MF-55 to flowline (trickle); DO NOT add in DP. Prefered LCM make up: 20 sx Cotton seed hulls coarse + 10 sx cedar fiber + 20 sx Salt Gel + 5 sx starch for a 70 bbl sweep. 
</t>
  </si>
  <si>
    <t xml:space="preserve">At section TD of 3,700' - circulate hole clean &amp; take final survey.  POOH LD DP.  Monitor pits to see if well is flowing and kill as necessary. </t>
  </si>
  <si>
    <r>
      <t xml:space="preserve">Test blind rams, manifold, and valves to </t>
    </r>
    <r>
      <rPr>
        <b/>
        <sz val="12"/>
        <rFont val="Times New Roman"/>
        <family val="1"/>
      </rPr>
      <t>Low</t>
    </r>
    <r>
      <rPr>
        <sz val="12"/>
        <rFont val="Times New Roman"/>
        <family val="1"/>
      </rPr>
      <t xml:space="preserve"> </t>
    </r>
    <r>
      <rPr>
        <b/>
        <sz val="12"/>
        <rFont val="Times New Roman"/>
        <family val="1"/>
      </rPr>
      <t>250 psi &amp; High</t>
    </r>
    <r>
      <rPr>
        <sz val="12"/>
        <rFont val="Times New Roman"/>
        <family val="1"/>
      </rPr>
      <t xml:space="preserve"> </t>
    </r>
    <r>
      <rPr>
        <b/>
        <sz val="12"/>
        <rFont val="Times New Roman"/>
        <family val="1"/>
      </rPr>
      <t>1,500 psi</t>
    </r>
    <r>
      <rPr>
        <sz val="12"/>
        <rFont val="Times New Roman"/>
        <family val="1"/>
      </rPr>
      <t xml:space="preserve"> prior to drilling out.  Test manifold first &amp; use a test plug if WOC time has not been reached (</t>
    </r>
    <r>
      <rPr>
        <sz val="12"/>
        <color rgb="FFFF0000"/>
        <rFont val="Times New Roman"/>
        <family val="1"/>
      </rPr>
      <t>6hrs for Tail 500psi UCS</t>
    </r>
    <r>
      <rPr>
        <sz val="12"/>
        <rFont val="Times New Roman"/>
        <family val="1"/>
      </rPr>
      <t>).  Keep a copy of test chart in well file for reference throughout the well.  Inspect accumulator unit to ensure that precharge pressures and oil levels are within API specifications.  Record tests and inspections on the IADC tour report.  Line up for hard shut-in (Choke and first valve downstream of choke in closed position).</t>
    </r>
  </si>
  <si>
    <t xml:space="preserve">Test annular and pipe rams to 250 psi low and high 1500 psi (positive test).  Record tests and inspections on the IADC tour report and BBO drilling report. Drill out with brine water.  </t>
  </si>
  <si>
    <t xml:space="preserve">Rene Wiksveen  432-230-7629, rwiksveen@blackbeardoperating.com </t>
  </si>
  <si>
    <t>281-222-3936            903-235-3985</t>
  </si>
  <si>
    <t>Patriot Threading</t>
  </si>
  <si>
    <r>
      <t xml:space="preserve">Install 13-3/8" SOW x 13-5/8" 3M casing head, weld inside &amp; outside, test void to </t>
    </r>
    <r>
      <rPr>
        <b/>
        <sz val="12"/>
        <rFont val="Times New Roman"/>
        <family val="1"/>
      </rPr>
      <t>500</t>
    </r>
    <r>
      <rPr>
        <sz val="12"/>
        <rFont val="Times New Roman"/>
        <family val="1"/>
      </rPr>
      <t xml:space="preserve"> psi for a minimum of 5 min.
</t>
    </r>
  </si>
  <si>
    <t xml:space="preserve">8" </t>
  </si>
  <si>
    <t xml:space="preserve">Bit &gt; Bit sub &amp; float &gt; 2 x 8"DC &gt; XO &gt; 10 x 6-1/2" DC &gt; 10 x 4-1/2" HWDP </t>
  </si>
  <si>
    <t>0.15 rev / gal</t>
  </si>
  <si>
    <t>395 - 900 gpm</t>
  </si>
  <si>
    <t>7/8</t>
  </si>
  <si>
    <t xml:space="preserve">60-135 rpm </t>
  </si>
  <si>
    <t>Bit &gt; Motor w/float &gt; Monel w/ MWD survey tool &gt; XO &gt; 12-1/4" STAB &gt; 1 x 8" DC &gt; 12-1/4" STAB &gt; 2 x 8" DC &gt; 10 x 6-1/2" DCs &gt; 10 x 4-1/2" HWDP &gt; 4-1/2" 16.6# G-105 EU DP</t>
  </si>
  <si>
    <t>Waddell TR 3 #3813</t>
  </si>
  <si>
    <t>Savanna #417</t>
  </si>
  <si>
    <t>B-25</t>
  </si>
  <si>
    <t>S</t>
  </si>
  <si>
    <t>W</t>
  </si>
  <si>
    <t>Waddell TR 3</t>
  </si>
  <si>
    <t>PSL</t>
  </si>
  <si>
    <t>31.546657, -102.490691</t>
  </si>
  <si>
    <t>31.546521, -102.490269</t>
  </si>
  <si>
    <t>CX3818</t>
  </si>
  <si>
    <t>L-80</t>
  </si>
  <si>
    <t>Atoka</t>
  </si>
  <si>
    <t>Woodford</t>
  </si>
  <si>
    <t>Devonian</t>
  </si>
  <si>
    <t>Shale</t>
  </si>
  <si>
    <t>Limestone</t>
  </si>
  <si>
    <t>Limestone/Shale</t>
  </si>
  <si>
    <t>Limestone/Dolomite</t>
  </si>
  <si>
    <t>Waddell WN #272 (1,300' E)</t>
  </si>
  <si>
    <t>Cisco</t>
  </si>
  <si>
    <t>Canyon</t>
  </si>
  <si>
    <t>Strawn</t>
  </si>
  <si>
    <t>Barnett</t>
  </si>
  <si>
    <t>Miss Lime</t>
  </si>
  <si>
    <t>Perm Detrital</t>
  </si>
  <si>
    <t>Waddell WN #708 (1,870' SE)</t>
  </si>
  <si>
    <t>11"</t>
  </si>
  <si>
    <t>6-3/4"</t>
  </si>
  <si>
    <t>Marker Joint @ 6,500' and 8,500' MD</t>
  </si>
  <si>
    <t>11" (300' F/TD)</t>
  </si>
  <si>
    <t>6-3/4" (300' F/TD)</t>
  </si>
  <si>
    <t>GT65WRK</t>
  </si>
  <si>
    <t>Bit &gt; Motor w/float &gt; Monel w/ MWD survey tool &gt; XO &gt;6-1/2" STAB &gt; 1 x 4-1/2" DC &gt; 6-1/2" STAB &gt; 31 x 4-1/2" HWDP &gt; 4-1/2" 16.6# G-105 EU DP</t>
  </si>
  <si>
    <t>5-1/8"</t>
  </si>
  <si>
    <t>5/6  6.5</t>
  </si>
  <si>
    <t>0.51 rev / gal</t>
  </si>
  <si>
    <t>106-360 gpm</t>
  </si>
  <si>
    <t>55-185 rpm</t>
  </si>
  <si>
    <t>8-5/8</t>
  </si>
  <si>
    <t>8-5/8"</t>
  </si>
  <si>
    <t>8-5/8" Total</t>
  </si>
  <si>
    <t>8-5/8" 32# J-55 LTC</t>
  </si>
  <si>
    <t>42-103-36784</t>
  </si>
  <si>
    <t>University Waddell (Devonian)</t>
  </si>
  <si>
    <t>NOTES:</t>
  </si>
  <si>
    <t>Need to decide on motor</t>
  </si>
  <si>
    <t>Do we need to take surface to GAU depth if we are setting intermediate?</t>
  </si>
  <si>
    <t>Will need to move 13-3/8" BOP system off #415 to location</t>
  </si>
  <si>
    <t>Kevin Foro, Asset Engineer</t>
  </si>
  <si>
    <t>Savanna to provide 4-1/2" DS-40 drill pipe</t>
  </si>
  <si>
    <t>Savanna to provide 4-1/2" DS-40 drill pipe. Nominal I.D. = 3.826". Nominal weight = 16.6 lb/ft.</t>
  </si>
  <si>
    <t>Source 13-3/8" BOP stack &amp; rotating head from Savanna #415</t>
  </si>
  <si>
    <t>5-1/2" 20# L-80 LTC (w/ TDC)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</si>
</sst>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0&quot;' MD&quot;"/>
    <numFmt numFmtId="165" formatCode="&quot;TOC Tail @&quot;\ ####&quot;'&quot;"/>
    <numFmt numFmtId="166" formatCode="0.0"/>
    <numFmt numFmtId="167" formatCode="###&quot; ft/hr&quot;"/>
    <numFmt numFmtId="168" formatCode="&quot;$&quot;0.0,\k"/>
    <numFmt numFmtId="169" formatCode="m/d/yy\ h:mm;@"/>
    <numFmt numFmtId="170" formatCode="mm/dd/yy;@"/>
    <numFmt numFmtId="171" formatCode="General_)"/>
    <numFmt numFmtId="172" formatCode="0.000"/>
    <numFmt numFmtId="173" formatCode="&quot;FC @ &quot;#\'"/>
    <numFmt numFmtId="174" formatCode="##\'\'"/>
    <numFmt numFmtId="175" formatCode="#,###\'"/>
    <numFmt numFmtId="176" formatCode="\3\3\5\1\'"/>
  </numFmts>
  <fonts count="11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8"/>
      <name val="Arial"/>
      <family val="2"/>
    </font>
    <font>
      <b/>
      <sz val="10"/>
      <name val="Arial"/>
      <family val="2"/>
    </font>
    <font>
      <sz val="12"/>
      <name val="Arial"/>
      <family val="2"/>
    </font>
    <font>
      <b/>
      <sz val="16"/>
      <name val="Arial"/>
      <family val="2"/>
    </font>
    <font>
      <b/>
      <sz val="14"/>
      <name val="Arial"/>
      <family val="2"/>
    </font>
    <font>
      <sz val="14"/>
      <name val="Arial"/>
      <family val="2"/>
    </font>
    <font>
      <sz val="16"/>
      <name val="Arial"/>
      <family val="2"/>
    </font>
    <font>
      <b/>
      <u/>
      <sz val="18"/>
      <name val="Arial"/>
      <family val="2"/>
    </font>
    <font>
      <sz val="10"/>
      <name val="Arial"/>
      <family val="2"/>
    </font>
    <font>
      <b/>
      <i/>
      <sz val="16"/>
      <name val="Arial"/>
      <family val="2"/>
    </font>
    <font>
      <sz val="12"/>
      <color indexed="12"/>
      <name val="Arial"/>
      <family val="2"/>
    </font>
    <font>
      <sz val="10"/>
      <color indexed="12"/>
      <name val="Arial"/>
      <family val="2"/>
    </font>
    <font>
      <sz val="16"/>
      <color indexed="12"/>
      <name val="Arial"/>
      <family val="2"/>
    </font>
    <font>
      <b/>
      <sz val="16"/>
      <color indexed="12"/>
      <name val="Arial"/>
      <family val="2"/>
    </font>
    <font>
      <b/>
      <u/>
      <sz val="14"/>
      <color indexed="12"/>
      <name val="Arial"/>
      <family val="2"/>
    </font>
    <font>
      <b/>
      <u/>
      <sz val="16"/>
      <color indexed="12"/>
      <name val="Arial"/>
      <family val="2"/>
    </font>
    <font>
      <b/>
      <i/>
      <sz val="16"/>
      <name val="Arial"/>
      <family val="2"/>
    </font>
    <font>
      <b/>
      <sz val="16"/>
      <name val="Arial"/>
      <family val="2"/>
    </font>
    <font>
      <b/>
      <u/>
      <sz val="16"/>
      <name val="Arial"/>
      <family val="2"/>
    </font>
    <font>
      <b/>
      <u/>
      <sz val="14"/>
      <name val="Arial"/>
      <family val="2"/>
    </font>
    <font>
      <sz val="16"/>
      <name val="Arial"/>
      <family val="2"/>
    </font>
    <font>
      <sz val="10"/>
      <name val="Arial"/>
      <family val="2"/>
    </font>
    <font>
      <b/>
      <u/>
      <sz val="18"/>
      <name val="Arial"/>
      <family val="2"/>
    </font>
    <font>
      <b/>
      <sz val="10"/>
      <color indexed="12"/>
      <name val="Arial"/>
      <family val="2"/>
    </font>
    <font>
      <b/>
      <sz val="12"/>
      <name val="Arial"/>
      <family val="2"/>
    </font>
    <font>
      <b/>
      <u/>
      <sz val="28"/>
      <name val="Arial"/>
      <family val="2"/>
    </font>
    <font>
      <vertAlign val="subscript"/>
      <sz val="10"/>
      <name val="Arial"/>
      <family val="2"/>
    </font>
    <font>
      <b/>
      <sz val="12"/>
      <name val="Times New Roman"/>
      <family val="1"/>
    </font>
    <font>
      <sz val="12"/>
      <name val="Times New Roman"/>
      <family val="1"/>
    </font>
    <font>
      <b/>
      <vertAlign val="superscript"/>
      <sz val="10"/>
      <name val="Arial"/>
      <family val="2"/>
    </font>
    <font>
      <i/>
      <sz val="16"/>
      <name val="Arial"/>
      <family val="2"/>
    </font>
    <font>
      <b/>
      <vertAlign val="subscript"/>
      <sz val="16"/>
      <name val="Arial"/>
      <family val="2"/>
    </font>
    <font>
      <b/>
      <u/>
      <sz val="22"/>
      <name val="Times New Roman"/>
      <family val="1"/>
    </font>
    <font>
      <b/>
      <sz val="16"/>
      <name val="Times New Roman"/>
      <family val="1"/>
    </font>
    <font>
      <b/>
      <u/>
      <sz val="14"/>
      <name val="Times New Roman"/>
      <family val="1"/>
    </font>
    <font>
      <b/>
      <vertAlign val="subscript"/>
      <sz val="12"/>
      <name val="Times New Roman"/>
      <family val="1"/>
    </font>
    <font>
      <i/>
      <sz val="12"/>
      <name val="Arial"/>
      <family val="2"/>
    </font>
    <font>
      <sz val="11"/>
      <color theme="1"/>
      <name val="Calibri"/>
      <family val="2"/>
      <scheme val="minor"/>
    </font>
    <font>
      <sz val="10"/>
      <color rgb="FFFF0000"/>
      <name val="Arial"/>
      <family val="2"/>
    </font>
    <font>
      <b/>
      <sz val="10"/>
      <color theme="1"/>
      <name val="Arial"/>
      <family val="2"/>
    </font>
    <font>
      <sz val="10"/>
      <color theme="1"/>
      <name val="Arial"/>
      <family val="2"/>
    </font>
    <font>
      <b/>
      <sz val="16"/>
      <color theme="1"/>
      <name val="Arial"/>
      <family val="2"/>
    </font>
    <font>
      <b/>
      <sz val="16"/>
      <color rgb="FFFF0000"/>
      <name val="Arial"/>
      <family val="2"/>
    </font>
    <font>
      <b/>
      <sz val="11"/>
      <color theme="1"/>
      <name val="Calibri"/>
      <family val="2"/>
      <scheme val="minor"/>
    </font>
    <font>
      <sz val="11"/>
      <color rgb="FFFF0000"/>
      <name val="Arial"/>
      <family val="2"/>
    </font>
    <font>
      <b/>
      <sz val="12"/>
      <color rgb="FFFF0000"/>
      <name val="Times New Roman"/>
      <family val="1"/>
    </font>
    <font>
      <sz val="12"/>
      <color rgb="FFFF0000"/>
      <name val="Times New Roman"/>
      <family val="1"/>
    </font>
    <font>
      <b/>
      <i/>
      <sz val="12"/>
      <name val="Times New Roman"/>
      <family val="1"/>
    </font>
    <font>
      <b/>
      <u/>
      <sz val="20"/>
      <color theme="1"/>
      <name val="Calibri"/>
      <family val="2"/>
      <scheme val="minor"/>
    </font>
    <font>
      <b/>
      <u/>
      <sz val="18"/>
      <color theme="1"/>
      <name val="Calibri"/>
      <family val="2"/>
      <scheme val="minor"/>
    </font>
    <font>
      <b/>
      <i/>
      <sz val="14"/>
      <color theme="1"/>
      <name val="Calibri"/>
      <family val="2"/>
      <scheme val="minor"/>
    </font>
    <font>
      <sz val="10"/>
      <name val="Courier"/>
      <family val="3"/>
    </font>
    <font>
      <i/>
      <sz val="14"/>
      <name val="Arial"/>
      <family val="2"/>
    </font>
    <font>
      <sz val="8"/>
      <color rgb="FFFF0000"/>
      <name val="Calibri"/>
      <family val="2"/>
      <scheme val="minor"/>
    </font>
    <font>
      <sz val="16"/>
      <color theme="1"/>
      <name val="Arial"/>
      <family val="2"/>
    </font>
    <font>
      <i/>
      <sz val="12"/>
      <color theme="0" tint="-0.499984740745262"/>
      <name val="Arial"/>
      <family val="2"/>
    </font>
    <font>
      <sz val="16"/>
      <color rgb="FFFF0000"/>
      <name val="Arial"/>
      <family val="2"/>
    </font>
    <font>
      <i/>
      <sz val="12"/>
      <color rgb="FFFF0000"/>
      <name val="Arial"/>
      <family val="2"/>
    </font>
    <font>
      <sz val="12"/>
      <color theme="0" tint="-0.499984740745262"/>
      <name val="Arial"/>
      <family val="2"/>
    </font>
    <font>
      <i/>
      <sz val="10"/>
      <name val="Arial"/>
      <family val="2"/>
    </font>
    <font>
      <b/>
      <sz val="11"/>
      <color rgb="FFFF0000"/>
      <name val="Calibri"/>
      <family val="2"/>
      <scheme val="minor"/>
    </font>
    <font>
      <sz val="10"/>
      <name val="Calibri"/>
      <family val="2"/>
      <scheme val="minor"/>
    </font>
    <font>
      <sz val="10"/>
      <name val="Arial"/>
      <family val="2"/>
    </font>
    <font>
      <i/>
      <sz val="12"/>
      <color theme="1" tint="0.34998626667073579"/>
      <name val="Arial"/>
      <family val="2"/>
    </font>
    <font>
      <sz val="14"/>
      <color indexed="12"/>
      <name val="Arial"/>
      <family val="2"/>
    </font>
    <font>
      <b/>
      <sz val="14"/>
      <color indexed="12"/>
      <name val="Arial"/>
      <family val="2"/>
    </font>
    <font>
      <b/>
      <sz val="11"/>
      <name val="Calibri"/>
      <family val="2"/>
      <scheme val="minor"/>
    </font>
    <font>
      <b/>
      <sz val="10"/>
      <color rgb="FFFF0000"/>
      <name val="Arial"/>
      <family val="2"/>
    </font>
    <font>
      <b/>
      <sz val="10"/>
      <color theme="0" tint="-0.499984740745262"/>
      <name val="Arial"/>
      <family val="2"/>
    </font>
    <font>
      <sz val="10"/>
      <color theme="0" tint="-0.499984740745262"/>
      <name val="Arial"/>
      <family val="2"/>
    </font>
    <font>
      <sz val="16"/>
      <color rgb="FF00B050"/>
      <name val="Arial"/>
      <family val="2"/>
    </font>
    <font>
      <sz val="11"/>
      <color rgb="FFFF0000"/>
      <name val="Calibri"/>
      <family val="2"/>
      <scheme val="minor"/>
    </font>
    <font>
      <b/>
      <sz val="18"/>
      <name val="Arial"/>
      <family val="2"/>
    </font>
    <font>
      <i/>
      <sz val="18"/>
      <name val="Arial"/>
      <family val="2"/>
    </font>
    <font>
      <sz val="18"/>
      <name val="Arial"/>
      <family val="2"/>
    </font>
    <font>
      <b/>
      <u/>
      <sz val="30"/>
      <name val="Arial"/>
      <family val="2"/>
    </font>
    <font>
      <sz val="11"/>
      <name val="Calibri"/>
      <family val="2"/>
      <scheme val="minor"/>
    </font>
    <font>
      <u/>
      <sz val="10"/>
      <color theme="10"/>
      <name val="Arial"/>
      <family val="2"/>
    </font>
    <font>
      <b/>
      <sz val="20"/>
      <color indexed="10"/>
      <name val="Arial"/>
      <family val="2"/>
    </font>
    <font>
      <b/>
      <sz val="10"/>
      <color indexed="10"/>
      <name val="Arial"/>
      <family val="2"/>
    </font>
    <font>
      <b/>
      <i/>
      <sz val="10"/>
      <name val="Arial"/>
      <family val="2"/>
    </font>
    <font>
      <b/>
      <u/>
      <sz val="10"/>
      <name val="Arial"/>
      <family val="2"/>
    </font>
    <font>
      <u/>
      <sz val="10"/>
      <name val="Arial"/>
      <family val="2"/>
    </font>
    <font>
      <sz val="10"/>
      <name val="Bookman Old Style"/>
      <family val="1"/>
    </font>
    <font>
      <vertAlign val="superscript"/>
      <sz val="10"/>
      <name val="Bookman Old Style"/>
      <family val="1"/>
    </font>
    <font>
      <b/>
      <sz val="10"/>
      <name val="Times New Roman"/>
      <family val="1"/>
    </font>
    <font>
      <b/>
      <i/>
      <sz val="10"/>
      <color rgb="FFFF0000"/>
      <name val="Arial"/>
      <family val="2"/>
    </font>
    <font>
      <sz val="10"/>
      <color rgb="FF00B0F0"/>
      <name val="Arial"/>
      <family val="2"/>
    </font>
    <font>
      <b/>
      <i/>
      <sz val="12"/>
      <color rgb="FFFF0000"/>
      <name val="Times New Roman"/>
      <family val="1"/>
    </font>
    <font>
      <b/>
      <sz val="10"/>
      <color rgb="FFFF0000"/>
      <name val="Times New Roman"/>
      <family val="1"/>
    </font>
    <font>
      <sz val="14"/>
      <color rgb="FF0000FF"/>
      <name val="Arial"/>
      <family val="2"/>
    </font>
    <font>
      <b/>
      <sz val="14"/>
      <color rgb="FFFF0000"/>
      <name val="Arial"/>
      <family val="2"/>
    </font>
    <font>
      <sz val="11"/>
      <color indexed="12"/>
      <name val="Arial"/>
      <family val="2"/>
    </font>
  </fonts>
  <fills count="18">
    <fill>
      <patternFill patternType="none"/>
    </fill>
    <fill>
      <patternFill patternType="gray125"/>
    </fill>
    <fill>
      <patternFill patternType="lightDown">
        <bgColor indexed="22"/>
      </patternFill>
    </fill>
    <fill>
      <patternFill patternType="lightDown">
        <bgColor indexed="9"/>
      </patternFill>
    </fill>
    <fill>
      <patternFill patternType="lightUp">
        <bgColor indexed="9"/>
      </patternFill>
    </fill>
    <fill>
      <patternFill patternType="lightUp">
        <bgColor indexed="22"/>
      </patternFill>
    </fill>
    <fill>
      <patternFill patternType="solid">
        <fgColor indexed="22"/>
        <bgColor indexed="64"/>
      </patternFill>
    </fill>
    <fill>
      <patternFill patternType="solid">
        <fgColor theme="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FFCC"/>
      </patternFill>
    </fill>
    <fill>
      <patternFill patternType="solid">
        <fgColor theme="0" tint="-0.34998626667073579"/>
        <bgColor indexed="64"/>
      </patternFill>
    </fill>
    <fill>
      <patternFill patternType="solid">
        <fgColor rgb="FFFFFFCC"/>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C000"/>
        <bgColor indexed="64"/>
      </patternFill>
    </fill>
    <fill>
      <patternFill patternType="solid">
        <fgColor theme="6" tint="0.59999389629810485"/>
        <bgColor indexed="64"/>
      </patternFill>
    </fill>
    <fill>
      <patternFill patternType="solid">
        <fgColor rgb="FFEE12CF"/>
        <bgColor indexed="64"/>
      </patternFill>
    </fill>
  </fills>
  <borders count="74">
    <border>
      <left/>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medium">
        <color indexed="64"/>
      </right>
      <top/>
      <bottom/>
      <diagonal/>
    </border>
    <border>
      <left/>
      <right style="medium">
        <color indexed="64"/>
      </right>
      <top/>
      <bottom style="medium">
        <color indexed="64"/>
      </bottom>
      <diagonal/>
    </border>
    <border>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style="medium">
        <color indexed="64"/>
      </left>
      <right/>
      <top/>
      <bottom style="thin">
        <color indexed="64"/>
      </bottom>
      <diagonal/>
    </border>
    <border>
      <left/>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style="thin">
        <color indexed="64"/>
      </right>
      <top/>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style="medium">
        <color indexed="64"/>
      </top>
      <bottom/>
      <diagonal/>
    </border>
    <border>
      <left/>
      <right/>
      <top style="thin">
        <color indexed="64"/>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right style="thin">
        <color indexed="64"/>
      </right>
      <top style="thin">
        <color indexed="64"/>
      </top>
      <bottom/>
      <diagonal/>
    </border>
    <border>
      <left/>
      <right style="medium">
        <color indexed="64"/>
      </right>
      <top style="medium">
        <color indexed="64"/>
      </top>
      <bottom/>
      <diagonal/>
    </border>
    <border>
      <left/>
      <right/>
      <top/>
      <bottom style="medium">
        <color indexed="64"/>
      </bottom>
      <diagonal/>
    </border>
    <border>
      <left style="thin">
        <color indexed="64"/>
      </left>
      <right/>
      <top/>
      <bottom style="medium">
        <color indexed="64"/>
      </bottom>
      <diagonal/>
    </border>
    <border>
      <left/>
      <right style="medium">
        <color indexed="64"/>
      </right>
      <top style="thin">
        <color indexed="64"/>
      </top>
      <bottom/>
      <diagonal/>
    </border>
    <border>
      <left style="thin">
        <color rgb="FFB2B2B2"/>
      </left>
      <right style="thin">
        <color rgb="FFB2B2B2"/>
      </right>
      <top style="thin">
        <color rgb="FFB2B2B2"/>
      </top>
      <bottom style="thin">
        <color rgb="FFB2B2B2"/>
      </bottom>
      <diagonal/>
    </border>
    <border>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s>
  <cellStyleXfs count="57588">
    <xf numFmtId="0" fontId="0" fillId="0" borderId="0"/>
    <xf numFmtId="43" fontId="27" fillId="0" borderId="0" applyFont="0" applyFill="0" applyBorder="0" applyAlignment="0" applyProtection="0"/>
    <xf numFmtId="0" fontId="27" fillId="0" borderId="0"/>
    <xf numFmtId="0" fontId="56" fillId="0" borderId="0"/>
    <xf numFmtId="0" fontId="27" fillId="0" borderId="0"/>
    <xf numFmtId="0" fontId="56" fillId="0" borderId="0"/>
    <xf numFmtId="0" fontId="18" fillId="0" borderId="0"/>
    <xf numFmtId="0" fontId="17" fillId="0" borderId="0"/>
    <xf numFmtId="0" fontId="17" fillId="0" borderId="0"/>
    <xf numFmtId="0" fontId="17" fillId="0" borderId="0"/>
    <xf numFmtId="0" fontId="27" fillId="0" borderId="0"/>
    <xf numFmtId="9" fontId="17" fillId="0" borderId="0" applyFont="0" applyFill="0" applyBorder="0" applyAlignment="0" applyProtection="0"/>
    <xf numFmtId="0" fontId="16" fillId="0" borderId="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27"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27" fillId="0" borderId="0" applyFont="0" applyFill="0" applyBorder="0" applyAlignment="0" applyProtection="0"/>
    <xf numFmtId="43" fontId="16" fillId="0" borderId="0" applyFont="0" applyFill="0" applyBorder="0" applyAlignment="0" applyProtection="0"/>
    <xf numFmtId="44" fontId="27"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16"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44" fontId="27" fillId="0" borderId="0" applyFont="0" applyFill="0" applyBorder="0" applyAlignment="0" applyProtection="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27"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171" fontId="70"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0" borderId="0"/>
    <xf numFmtId="0" fontId="16" fillId="10" borderId="66" applyNumberFormat="0" applyFont="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7"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6" fillId="0" borderId="0" applyFont="0" applyFill="0" applyBorder="0" applyAlignment="0" applyProtection="0"/>
    <xf numFmtId="0" fontId="15" fillId="0" borderId="0"/>
    <xf numFmtId="0" fontId="14" fillId="0" borderId="0"/>
    <xf numFmtId="0" fontId="14" fillId="0" borderId="0"/>
    <xf numFmtId="0" fontId="14" fillId="0" borderId="0"/>
    <xf numFmtId="9" fontId="13" fillId="0" borderId="0" applyFont="0" applyFill="0" applyBorder="0" applyAlignment="0" applyProtection="0"/>
    <xf numFmtId="0" fontId="12" fillId="0" borderId="0"/>
    <xf numFmtId="0" fontId="12" fillId="0" borderId="0"/>
    <xf numFmtId="0" fontId="11" fillId="0" borderId="0"/>
    <xf numFmtId="0" fontId="11" fillId="0" borderId="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44" fontId="11" fillId="0" borderId="0" applyFont="0" applyFill="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10" borderId="66" applyNumberFormat="0" applyFont="0" applyAlignment="0" applyProtection="0"/>
    <xf numFmtId="0" fontId="11" fillId="10" borderId="66" applyNumberFormat="0" applyFont="0" applyAlignment="0" applyProtection="0"/>
    <xf numFmtId="0" fontId="11" fillId="10" borderId="66" applyNumberFormat="0" applyFont="0" applyAlignment="0" applyProtection="0"/>
    <xf numFmtId="0" fontId="11" fillId="10" borderId="66" applyNumberFormat="0" applyFont="0" applyAlignment="0" applyProtection="0"/>
    <xf numFmtId="0" fontId="11" fillId="10" borderId="66" applyNumberFormat="0" applyFont="0" applyAlignment="0" applyProtection="0"/>
    <xf numFmtId="0" fontId="11" fillId="10" borderId="66" applyNumberFormat="0" applyFont="0" applyAlignment="0" applyProtection="0"/>
    <xf numFmtId="0" fontId="11" fillId="10" borderId="66" applyNumberFormat="0" applyFont="0" applyAlignment="0" applyProtection="0"/>
    <xf numFmtId="0" fontId="11" fillId="10" borderId="66" applyNumberFormat="0" applyFont="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9" fontId="11" fillId="0" borderId="0" applyFont="0" applyFill="0" applyBorder="0" applyAlignment="0" applyProtection="0"/>
    <xf numFmtId="0" fontId="11" fillId="0" borderId="0"/>
    <xf numFmtId="9" fontId="81" fillId="0" borderId="0" applyFont="0" applyFill="0" applyBorder="0" applyAlignment="0" applyProtection="0"/>
    <xf numFmtId="0" fontId="10" fillId="0" borderId="0"/>
    <xf numFmtId="0" fontId="7" fillId="0" borderId="0"/>
    <xf numFmtId="0" fontId="6" fillId="0" borderId="0"/>
    <xf numFmtId="0" fontId="5" fillId="0" borderId="0"/>
    <xf numFmtId="0" fontId="96" fillId="0" borderId="0" applyNumberFormat="0" applyFill="0" applyBorder="0" applyAlignment="0" applyProtection="0"/>
    <xf numFmtId="0" fontId="4" fillId="0" borderId="0"/>
    <xf numFmtId="0" fontId="4" fillId="0" borderId="0"/>
    <xf numFmtId="0" fontId="4" fillId="0" borderId="0"/>
    <xf numFmtId="0" fontId="4"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171">
    <xf numFmtId="0" fontId="0" fillId="0" borderId="0" xfId="0"/>
    <xf numFmtId="0" fontId="21" fillId="0" borderId="0" xfId="0" applyFont="1" applyBorder="1" applyAlignment="1">
      <alignment horizontal="center" vertical="center"/>
    </xf>
    <xf numFmtId="0" fontId="25" fillId="0" borderId="0" xfId="0" applyFont="1" applyBorder="1" applyAlignment="1">
      <alignment horizontal="left" vertical="center"/>
    </xf>
    <xf numFmtId="0" fontId="24" fillId="0" borderId="0" xfId="0" applyFont="1" applyBorder="1" applyAlignment="1">
      <alignment horizontal="center" vertical="center"/>
    </xf>
    <xf numFmtId="0" fontId="30" fillId="0" borderId="0" xfId="0" applyFont="1" applyAlignment="1">
      <alignment horizontal="center" vertical="center"/>
    </xf>
    <xf numFmtId="0" fontId="32" fillId="0" borderId="0" xfId="0" applyFont="1" applyBorder="1" applyAlignment="1">
      <alignment horizontal="center" vertical="center"/>
    </xf>
    <xf numFmtId="0" fontId="32" fillId="0" borderId="0" xfId="0" applyFont="1" applyAlignment="1">
      <alignment horizontal="center" vertical="center"/>
    </xf>
    <xf numFmtId="0" fontId="31" fillId="0" borderId="0" xfId="0" applyFont="1" applyBorder="1" applyAlignment="1">
      <alignment horizontal="right" vertical="center"/>
    </xf>
    <xf numFmtId="0" fontId="31" fillId="0" borderId="0" xfId="0" applyFont="1" applyBorder="1" applyAlignment="1">
      <alignment horizontal="left" vertical="center"/>
    </xf>
    <xf numFmtId="0" fontId="29" fillId="0" borderId="0" xfId="0" applyFont="1" applyBorder="1" applyAlignment="1">
      <alignment horizontal="center" vertical="center"/>
    </xf>
    <xf numFmtId="0" fontId="30" fillId="0" borderId="0" xfId="0" applyFont="1" applyBorder="1" applyAlignment="1">
      <alignment horizontal="center" vertical="center"/>
    </xf>
    <xf numFmtId="0" fontId="33" fillId="0" borderId="0" xfId="0" applyFont="1" applyAlignment="1">
      <alignment horizontal="center" vertical="center"/>
    </xf>
    <xf numFmtId="0" fontId="31" fillId="0" borderId="0" xfId="0" applyFont="1" applyAlignment="1">
      <alignment horizontal="center" vertical="center"/>
    </xf>
    <xf numFmtId="0" fontId="29" fillId="0" borderId="0" xfId="0" applyFont="1" applyAlignment="1">
      <alignment horizontal="center" vertical="center"/>
    </xf>
    <xf numFmtId="0" fontId="31" fillId="0" borderId="0" xfId="0" applyFont="1" applyAlignment="1">
      <alignment horizontal="right" vertical="center"/>
    </xf>
    <xf numFmtId="0" fontId="31" fillId="0" borderId="0" xfId="0" applyFont="1" applyAlignment="1">
      <alignment horizontal="left" vertical="center"/>
    </xf>
    <xf numFmtId="0" fontId="37" fillId="0" borderId="0" xfId="0" applyFont="1" applyBorder="1" applyAlignment="1">
      <alignment vertical="center"/>
    </xf>
    <xf numFmtId="0" fontId="38" fillId="0" borderId="0" xfId="0" applyFont="1" applyBorder="1" applyAlignment="1">
      <alignment horizontal="center" vertical="center"/>
    </xf>
    <xf numFmtId="0" fontId="37" fillId="0" borderId="5" xfId="0" applyFont="1" applyBorder="1" applyAlignment="1">
      <alignment vertical="center"/>
    </xf>
    <xf numFmtId="0" fontId="37" fillId="0" borderId="5" xfId="0" applyFont="1" applyBorder="1" applyAlignment="1">
      <alignment horizontal="center" vertical="center"/>
    </xf>
    <xf numFmtId="0" fontId="38" fillId="0" borderId="5" xfId="0" applyFont="1" applyBorder="1" applyAlignment="1">
      <alignment horizontal="center" vertical="center"/>
    </xf>
    <xf numFmtId="0" fontId="39" fillId="0" borderId="0" xfId="0" applyFont="1" applyBorder="1" applyAlignment="1">
      <alignment horizontal="center" vertical="center"/>
    </xf>
    <xf numFmtId="0" fontId="40" fillId="0" borderId="0" xfId="0" applyFont="1" applyBorder="1" applyAlignment="1">
      <alignment horizontal="center" vertical="center"/>
    </xf>
    <xf numFmtId="0" fontId="39" fillId="0" borderId="0" xfId="0" applyFont="1" applyBorder="1" applyAlignment="1">
      <alignment horizontal="right" vertical="center"/>
    </xf>
    <xf numFmtId="0" fontId="39" fillId="0" borderId="0" xfId="0" applyFont="1" applyBorder="1" applyAlignment="1">
      <alignment horizontal="left" vertical="center"/>
    </xf>
    <xf numFmtId="0" fontId="41" fillId="0" borderId="0" xfId="0" applyFont="1" applyBorder="1" applyAlignment="1">
      <alignment horizontal="center" vertical="center"/>
    </xf>
    <xf numFmtId="0" fontId="36" fillId="0" borderId="0" xfId="0" applyFont="1" applyBorder="1" applyAlignment="1">
      <alignment horizontal="right" vertical="center"/>
    </xf>
    <xf numFmtId="0" fontId="42" fillId="0" borderId="0" xfId="0" applyFont="1" applyAlignment="1">
      <alignment horizontal="center" vertical="center"/>
    </xf>
    <xf numFmtId="0" fontId="22" fillId="0" borderId="0" xfId="0" applyFont="1" applyBorder="1" applyAlignment="1">
      <alignment horizontal="left" vertical="center"/>
    </xf>
    <xf numFmtId="0" fontId="27" fillId="2" borderId="7" xfId="0" applyFont="1" applyFill="1" applyBorder="1" applyAlignment="1">
      <alignment horizontal="center" vertical="center"/>
    </xf>
    <xf numFmtId="0" fontId="27" fillId="3" borderId="7" xfId="0" applyFont="1" applyFill="1" applyBorder="1" applyAlignment="1">
      <alignment horizontal="center" vertical="center"/>
    </xf>
    <xf numFmtId="0" fontId="27" fillId="2" borderId="8" xfId="0" applyFont="1" applyFill="1" applyBorder="1" applyAlignment="1">
      <alignment horizontal="center" vertical="center"/>
    </xf>
    <xf numFmtId="0" fontId="43" fillId="0" borderId="0" xfId="0" applyFont="1" applyBorder="1" applyAlignment="1">
      <alignment horizontal="center" vertical="center"/>
    </xf>
    <xf numFmtId="0" fontId="25" fillId="4" borderId="11" xfId="0" applyFont="1" applyFill="1" applyBorder="1" applyAlignment="1">
      <alignment horizontal="center" vertical="center"/>
    </xf>
    <xf numFmtId="0" fontId="25" fillId="5" borderId="11" xfId="0" applyFont="1" applyFill="1" applyBorder="1" applyAlignment="1">
      <alignment horizontal="center" vertical="center"/>
    </xf>
    <xf numFmtId="0" fontId="25" fillId="5" borderId="12" xfId="0" applyFont="1" applyFill="1" applyBorder="1" applyAlignment="1">
      <alignment horizontal="center" vertical="center"/>
    </xf>
    <xf numFmtId="0" fontId="38" fillId="0" borderId="0" xfId="0" applyFont="1" applyAlignment="1">
      <alignment horizontal="center" vertical="center"/>
    </xf>
    <xf numFmtId="9" fontId="20" fillId="0" borderId="10" xfId="0" applyNumberFormat="1" applyFont="1" applyBorder="1" applyAlignment="1">
      <alignment horizontal="center" vertical="center"/>
    </xf>
    <xf numFmtId="0" fontId="20" fillId="0" borderId="15" xfId="0" applyFont="1" applyBorder="1" applyAlignment="1">
      <alignment horizontal="center" vertical="center"/>
    </xf>
    <xf numFmtId="0" fontId="27" fillId="0" borderId="21" xfId="0" applyFont="1" applyBorder="1" applyAlignment="1">
      <alignment horizontal="center" vertical="center"/>
    </xf>
    <xf numFmtId="0" fontId="49" fillId="0" borderId="0" xfId="0" applyFont="1" applyBorder="1" applyAlignment="1">
      <alignment horizontal="left" vertical="center"/>
    </xf>
    <xf numFmtId="0" fontId="25" fillId="0" borderId="0" xfId="0" applyFont="1" applyBorder="1" applyAlignment="1">
      <alignment horizontal="right" vertical="center"/>
    </xf>
    <xf numFmtId="165" fontId="25" fillId="0" borderId="0" xfId="0" applyNumberFormat="1" applyFont="1" applyBorder="1" applyAlignment="1">
      <alignment horizontal="center" vertical="center"/>
    </xf>
    <xf numFmtId="0" fontId="25" fillId="0" borderId="5" xfId="0" applyFont="1" applyBorder="1" applyAlignment="1">
      <alignment horizontal="right" vertical="center"/>
    </xf>
    <xf numFmtId="0" fontId="25" fillId="0" borderId="5" xfId="0" applyFont="1" applyBorder="1" applyAlignment="1">
      <alignment horizontal="left" vertical="center"/>
    </xf>
    <xf numFmtId="0" fontId="22" fillId="0" borderId="0" xfId="0" applyFont="1" applyFill="1" applyBorder="1" applyAlignment="1">
      <alignment horizontal="center" vertical="center"/>
    </xf>
    <xf numFmtId="0" fontId="25" fillId="0" borderId="0" xfId="0" applyFont="1" applyFill="1" applyBorder="1" applyAlignment="1">
      <alignment horizontal="center" vertical="center"/>
    </xf>
    <xf numFmtId="0" fontId="22" fillId="0" borderId="0" xfId="0" applyFont="1" applyBorder="1" applyAlignment="1">
      <alignment horizontal="right" vertical="center"/>
    </xf>
    <xf numFmtId="0" fontId="58" fillId="0" borderId="17" xfId="0" applyFont="1" applyBorder="1" applyAlignment="1">
      <alignment horizontal="center" vertical="center"/>
    </xf>
    <xf numFmtId="0" fontId="31" fillId="0" borderId="3" xfId="0" applyFont="1" applyBorder="1" applyAlignment="1">
      <alignment horizontal="right" vertical="center"/>
    </xf>
    <xf numFmtId="0" fontId="39" fillId="0" borderId="5" xfId="0" applyFont="1" applyBorder="1" applyAlignment="1">
      <alignment horizontal="left" vertical="center"/>
    </xf>
    <xf numFmtId="0" fontId="39" fillId="0" borderId="5" xfId="0" applyFont="1" applyBorder="1" applyAlignment="1">
      <alignment horizontal="center" vertical="center"/>
    </xf>
    <xf numFmtId="0" fontId="24" fillId="0" borderId="5" xfId="0" applyFont="1" applyBorder="1" applyAlignment="1">
      <alignment horizontal="center" vertical="center"/>
    </xf>
    <xf numFmtId="0" fontId="25" fillId="0" borderId="0" xfId="3" applyFont="1" applyBorder="1" applyAlignment="1">
      <alignment horizontal="left" vertical="center"/>
    </xf>
    <xf numFmtId="0" fontId="27" fillId="0" borderId="10" xfId="0" applyFont="1" applyBorder="1" applyAlignment="1">
      <alignment horizontal="center" vertical="center"/>
    </xf>
    <xf numFmtId="0" fontId="20" fillId="0" borderId="10" xfId="0" applyFont="1" applyBorder="1" applyAlignment="1">
      <alignment horizontal="center" vertical="center"/>
    </xf>
    <xf numFmtId="0" fontId="27" fillId="0" borderId="0" xfId="2" applyFill="1" applyBorder="1"/>
    <xf numFmtId="0" fontId="20" fillId="0" borderId="0" xfId="2" applyFont="1" applyFill="1" applyBorder="1"/>
    <xf numFmtId="0" fontId="27" fillId="0" borderId="6" xfId="2" applyFont="1" applyFill="1" applyBorder="1" applyAlignment="1">
      <alignment horizontal="center"/>
    </xf>
    <xf numFmtId="0" fontId="27" fillId="0" borderId="60" xfId="2" applyFill="1" applyBorder="1" applyAlignment="1">
      <alignment horizontal="center"/>
    </xf>
    <xf numFmtId="2" fontId="27" fillId="0" borderId="0" xfId="2" applyNumberFormat="1" applyFill="1" applyBorder="1" applyAlignment="1">
      <alignment horizontal="center"/>
    </xf>
    <xf numFmtId="0" fontId="63" fillId="0" borderId="0" xfId="0" applyFont="1" applyAlignment="1">
      <alignment horizontal="center" vertical="center"/>
    </xf>
    <xf numFmtId="0" fontId="63" fillId="0" borderId="0" xfId="0" applyFont="1" applyAlignment="1">
      <alignment horizontal="left" vertical="center"/>
    </xf>
    <xf numFmtId="0" fontId="20" fillId="0" borderId="17" xfId="8" applyFont="1" applyBorder="1" applyAlignment="1">
      <alignment horizontal="center" vertical="center"/>
    </xf>
    <xf numFmtId="0" fontId="27" fillId="7" borderId="19" xfId="0" applyFont="1" applyFill="1" applyBorder="1" applyAlignment="1">
      <alignment horizontal="center" vertical="center"/>
    </xf>
    <xf numFmtId="0" fontId="27" fillId="7" borderId="20" xfId="0" applyFont="1" applyFill="1" applyBorder="1" applyAlignment="1">
      <alignment horizontal="center" vertical="center"/>
    </xf>
    <xf numFmtId="0" fontId="30" fillId="0" borderId="3" xfId="0" applyFont="1" applyBorder="1" applyAlignment="1">
      <alignment horizontal="center" vertical="center"/>
    </xf>
    <xf numFmtId="0" fontId="20" fillId="0" borderId="17" xfId="8" applyFont="1" applyBorder="1" applyAlignment="1">
      <alignment horizontal="center" vertical="center"/>
    </xf>
    <xf numFmtId="0" fontId="30" fillId="0" borderId="0" xfId="0" applyFont="1" applyAlignment="1">
      <alignment horizontal="left" vertical="center"/>
    </xf>
    <xf numFmtId="0" fontId="16" fillId="0" borderId="0" xfId="12"/>
    <xf numFmtId="0" fontId="62" fillId="0" borderId="48" xfId="12" applyFont="1" applyBorder="1" applyAlignment="1">
      <alignment horizontal="center" vertical="center" wrapText="1"/>
    </xf>
    <xf numFmtId="0" fontId="62" fillId="0" borderId="55" xfId="12" applyFont="1" applyBorder="1" applyAlignment="1">
      <alignment horizontal="center" vertical="center" wrapText="1"/>
    </xf>
    <xf numFmtId="0" fontId="62" fillId="0" borderId="34" xfId="12" applyFont="1" applyBorder="1" applyAlignment="1">
      <alignment horizontal="center" vertical="center" wrapText="1"/>
    </xf>
    <xf numFmtId="0" fontId="62" fillId="0" borderId="30" xfId="12" applyFont="1" applyBorder="1" applyAlignment="1">
      <alignment horizontal="center" vertical="center" wrapText="1"/>
    </xf>
    <xf numFmtId="0" fontId="16" fillId="0" borderId="11" xfId="12" applyFont="1" applyFill="1" applyBorder="1" applyAlignment="1">
      <alignment horizontal="center" vertical="center"/>
    </xf>
    <xf numFmtId="0" fontId="16" fillId="0" borderId="12" xfId="12" applyFont="1" applyFill="1" applyBorder="1" applyAlignment="1">
      <alignment horizontal="center" vertical="center" wrapText="1"/>
    </xf>
    <xf numFmtId="0" fontId="16" fillId="0" borderId="11" xfId="12" applyBorder="1" applyAlignment="1">
      <alignment horizontal="center" vertical="center" wrapText="1"/>
    </xf>
    <xf numFmtId="0" fontId="25" fillId="0" borderId="5" xfId="0" applyFont="1" applyBorder="1" applyAlignment="1">
      <alignment horizontal="center" vertical="center"/>
    </xf>
    <xf numFmtId="0" fontId="29" fillId="0" borderId="2" xfId="965" applyFont="1" applyBorder="1" applyAlignment="1">
      <alignment horizontal="center" vertical="center"/>
    </xf>
    <xf numFmtId="0" fontId="30" fillId="0" borderId="0" xfId="965" applyFont="1" applyAlignment="1">
      <alignment horizontal="center" vertical="center"/>
    </xf>
    <xf numFmtId="0" fontId="29" fillId="0" borderId="3" xfId="965" applyFont="1" applyBorder="1" applyAlignment="1">
      <alignment horizontal="center" vertical="center"/>
    </xf>
    <xf numFmtId="0" fontId="31" fillId="0" borderId="2" xfId="965" applyFont="1" applyBorder="1" applyAlignment="1">
      <alignment horizontal="right" vertical="center"/>
    </xf>
    <xf numFmtId="0" fontId="31" fillId="0" borderId="4" xfId="965" applyFont="1" applyBorder="1" applyAlignment="1">
      <alignment horizontal="right" vertical="center"/>
    </xf>
    <xf numFmtId="0" fontId="31" fillId="0" borderId="4" xfId="965" applyFont="1" applyBorder="1" applyAlignment="1">
      <alignment horizontal="left" vertical="center"/>
    </xf>
    <xf numFmtId="0" fontId="31" fillId="0" borderId="4" xfId="965" applyFont="1" applyBorder="1" applyAlignment="1">
      <alignment horizontal="center" vertical="center"/>
    </xf>
    <xf numFmtId="0" fontId="29" fillId="0" borderId="4" xfId="965" applyFont="1" applyBorder="1" applyAlignment="1">
      <alignment horizontal="center" vertical="center"/>
    </xf>
    <xf numFmtId="0" fontId="30" fillId="0" borderId="4" xfId="965" applyFont="1" applyBorder="1" applyAlignment="1">
      <alignment horizontal="center" vertical="center"/>
    </xf>
    <xf numFmtId="0" fontId="31" fillId="0" borderId="61" xfId="965" applyFont="1" applyBorder="1" applyAlignment="1">
      <alignment horizontal="center" vertical="center"/>
    </xf>
    <xf numFmtId="0" fontId="32" fillId="0" borderId="3" xfId="965" applyFont="1" applyBorder="1" applyAlignment="1">
      <alignment horizontal="center" vertical="center"/>
    </xf>
    <xf numFmtId="0" fontId="32" fillId="0" borderId="0" xfId="965" applyFont="1" applyBorder="1" applyAlignment="1">
      <alignment vertical="center"/>
    </xf>
    <xf numFmtId="0" fontId="22" fillId="0" borderId="0" xfId="965" applyFont="1" applyBorder="1" applyAlignment="1">
      <alignment vertical="center"/>
    </xf>
    <xf numFmtId="0" fontId="22" fillId="0" borderId="0" xfId="965" applyFont="1" applyFill="1" applyBorder="1" applyAlignment="1">
      <alignment horizontal="left" vertical="center"/>
    </xf>
    <xf numFmtId="0" fontId="32" fillId="0" borderId="0" xfId="965" applyFont="1" applyBorder="1" applyAlignment="1">
      <alignment horizontal="left" vertical="center"/>
    </xf>
    <xf numFmtId="0" fontId="32" fillId="0" borderId="0" xfId="965" applyFont="1" applyBorder="1" applyAlignment="1">
      <alignment horizontal="center" vertical="center"/>
    </xf>
    <xf numFmtId="0" fontId="22" fillId="0" borderId="0" xfId="965" applyFont="1" applyBorder="1" applyAlignment="1">
      <alignment horizontal="right" vertical="center"/>
    </xf>
    <xf numFmtId="0" fontId="22" fillId="0" borderId="54" xfId="965" applyFont="1" applyFill="1" applyBorder="1" applyAlignment="1">
      <alignment horizontal="left" vertical="center"/>
    </xf>
    <xf numFmtId="0" fontId="32" fillId="0" borderId="0" xfId="965" applyFont="1" applyAlignment="1">
      <alignment horizontal="center" vertical="center"/>
    </xf>
    <xf numFmtId="0" fontId="49" fillId="0" borderId="0" xfId="965" applyFont="1" applyBorder="1" applyAlignment="1">
      <alignment horizontal="left" vertical="center"/>
    </xf>
    <xf numFmtId="0" fontId="25" fillId="0" borderId="0" xfId="965" applyFont="1" applyFill="1" applyBorder="1" applyAlignment="1">
      <alignment horizontal="left" vertical="center"/>
    </xf>
    <xf numFmtId="0" fontId="22" fillId="0" borderId="0" xfId="965" applyFont="1" applyFill="1" applyBorder="1" applyAlignment="1">
      <alignment horizontal="right" vertical="center"/>
    </xf>
    <xf numFmtId="0" fontId="60" fillId="0" borderId="54" xfId="965" applyFont="1" applyFill="1" applyBorder="1" applyAlignment="1">
      <alignment horizontal="left" vertical="center"/>
    </xf>
    <xf numFmtId="0" fontId="22" fillId="0" borderId="0" xfId="965" applyFont="1" applyBorder="1" applyAlignment="1">
      <alignment horizontal="left" vertical="center"/>
    </xf>
    <xf numFmtId="0" fontId="31" fillId="0" borderId="3" xfId="965" applyFont="1" applyBorder="1" applyAlignment="1">
      <alignment horizontal="right" vertical="center"/>
    </xf>
    <xf numFmtId="0" fontId="31" fillId="0" borderId="0" xfId="965" applyFont="1" applyBorder="1" applyAlignment="1">
      <alignment horizontal="right" vertical="center"/>
    </xf>
    <xf numFmtId="0" fontId="29" fillId="0" borderId="0" xfId="965" applyFont="1" applyBorder="1" applyAlignment="1">
      <alignment horizontal="center" vertical="center"/>
    </xf>
    <xf numFmtId="0" fontId="30" fillId="0" borderId="0" xfId="965" applyFont="1" applyBorder="1" applyAlignment="1">
      <alignment horizontal="center" vertical="center"/>
    </xf>
    <xf numFmtId="0" fontId="31" fillId="0" borderId="0" xfId="965" applyFont="1" applyBorder="1" applyAlignment="1">
      <alignment horizontal="center" vertical="center"/>
    </xf>
    <xf numFmtId="0" fontId="25" fillId="0" borderId="54" xfId="965" applyFont="1" applyFill="1" applyBorder="1" applyAlignment="1">
      <alignment horizontal="left" vertical="center"/>
    </xf>
    <xf numFmtId="0" fontId="31" fillId="0" borderId="54" xfId="965" applyFont="1" applyBorder="1" applyAlignment="1">
      <alignment horizontal="center" vertical="center"/>
    </xf>
    <xf numFmtId="0" fontId="31" fillId="0" borderId="0" xfId="965" applyFont="1" applyBorder="1" applyAlignment="1">
      <alignment horizontal="left" vertical="center"/>
    </xf>
    <xf numFmtId="2" fontId="30" fillId="0" borderId="0" xfId="965" applyNumberFormat="1" applyFont="1" applyAlignment="1">
      <alignment horizontal="right"/>
    </xf>
    <xf numFmtId="0" fontId="30" fillId="0" borderId="0" xfId="965" applyFont="1" applyAlignment="1">
      <alignment horizontal="left"/>
    </xf>
    <xf numFmtId="0" fontId="30" fillId="0" borderId="0" xfId="965" applyFont="1" applyAlignment="1">
      <alignment horizontal="center"/>
    </xf>
    <xf numFmtId="0" fontId="33" fillId="0" borderId="3" xfId="965" applyFont="1" applyBorder="1" applyAlignment="1">
      <alignment horizontal="center" vertical="center"/>
    </xf>
    <xf numFmtId="0" fontId="34" fillId="0" borderId="3" xfId="965" applyFont="1" applyBorder="1" applyAlignment="1">
      <alignment horizontal="center" vertical="center"/>
    </xf>
    <xf numFmtId="0" fontId="34" fillId="0" borderId="0" xfId="965" applyFont="1" applyBorder="1" applyAlignment="1">
      <alignment vertical="center"/>
    </xf>
    <xf numFmtId="0" fontId="37" fillId="0" borderId="0" xfId="965" applyFont="1" applyBorder="1" applyAlignment="1">
      <alignment vertical="center"/>
    </xf>
    <xf numFmtId="0" fontId="37" fillId="0" borderId="0" xfId="965" applyFont="1" applyBorder="1" applyAlignment="1">
      <alignment horizontal="center" vertical="center"/>
    </xf>
    <xf numFmtId="0" fontId="38" fillId="0" borderId="0" xfId="965" applyFont="1" applyBorder="1" applyAlignment="1">
      <alignment horizontal="center" vertical="center"/>
    </xf>
    <xf numFmtId="0" fontId="33" fillId="0" borderId="0" xfId="965" applyFont="1" applyAlignment="1">
      <alignment horizontal="center" vertical="center"/>
    </xf>
    <xf numFmtId="0" fontId="33" fillId="0" borderId="0" xfId="965" applyFont="1" applyAlignment="1">
      <alignment horizontal="center"/>
    </xf>
    <xf numFmtId="0" fontId="27" fillId="0" borderId="0" xfId="965" applyFont="1" applyAlignment="1">
      <alignment horizontal="center"/>
    </xf>
    <xf numFmtId="0" fontId="34" fillId="0" borderId="6" xfId="965" applyFont="1" applyBorder="1" applyAlignment="1">
      <alignment horizontal="center" vertical="center"/>
    </xf>
    <xf numFmtId="0" fontId="34" fillId="0" borderId="5" xfId="965" applyFont="1" applyBorder="1" applyAlignment="1">
      <alignment vertical="center"/>
    </xf>
    <xf numFmtId="0" fontId="37" fillId="0" borderId="5" xfId="965" applyFont="1" applyBorder="1" applyAlignment="1">
      <alignment vertical="center"/>
    </xf>
    <xf numFmtId="0" fontId="37" fillId="0" borderId="5" xfId="965" applyFont="1" applyBorder="1" applyAlignment="1">
      <alignment horizontal="center" vertical="center"/>
    </xf>
    <xf numFmtId="0" fontId="38" fillId="0" borderId="5" xfId="965" applyFont="1" applyBorder="1" applyAlignment="1">
      <alignment horizontal="center" vertical="center"/>
    </xf>
    <xf numFmtId="0" fontId="37" fillId="0" borderId="60" xfId="965" applyFont="1" applyBorder="1" applyAlignment="1">
      <alignment horizontal="center" vertical="center"/>
    </xf>
    <xf numFmtId="0" fontId="38" fillId="0" borderId="3" xfId="965" applyFont="1" applyBorder="1" applyAlignment="1">
      <alignment horizontal="center" vertical="center"/>
    </xf>
    <xf numFmtId="0" fontId="37" fillId="0" borderId="3" xfId="965" applyFont="1" applyBorder="1" applyAlignment="1">
      <alignment horizontal="center" vertical="center"/>
    </xf>
    <xf numFmtId="0" fontId="38" fillId="0" borderId="0" xfId="965" applyFont="1" applyAlignment="1">
      <alignment horizontal="center" vertical="center"/>
    </xf>
    <xf numFmtId="0" fontId="27" fillId="0" borderId="5" xfId="965" applyFont="1" applyBorder="1" applyAlignment="1"/>
    <xf numFmtId="0" fontId="27" fillId="0" borderId="5" xfId="965" applyFont="1" applyBorder="1" applyAlignment="1">
      <alignment horizontal="center"/>
    </xf>
    <xf numFmtId="0" fontId="38" fillId="0" borderId="0" xfId="965" applyFont="1" applyAlignment="1">
      <alignment horizontal="center"/>
    </xf>
    <xf numFmtId="0" fontId="49" fillId="0" borderId="6" xfId="6420" applyFont="1" applyBorder="1" applyAlignment="1">
      <alignment horizontal="right" vertical="center"/>
    </xf>
    <xf numFmtId="0" fontId="49" fillId="0" borderId="5" xfId="6420" applyFont="1" applyBorder="1" applyAlignment="1">
      <alignment horizontal="right" vertical="center"/>
    </xf>
    <xf numFmtId="0" fontId="49" fillId="0" borderId="5" xfId="6420" applyFont="1" applyBorder="1" applyAlignment="1">
      <alignment horizontal="left" vertical="center"/>
    </xf>
    <xf numFmtId="0" fontId="25" fillId="0" borderId="0" xfId="965" applyFont="1" applyFill="1" applyBorder="1" applyAlignment="1">
      <alignment horizontal="center" vertical="center"/>
    </xf>
    <xf numFmtId="0" fontId="21" fillId="0" borderId="0" xfId="965" applyFont="1" applyBorder="1" applyAlignment="1">
      <alignment horizontal="center" vertical="center"/>
    </xf>
    <xf numFmtId="0" fontId="27" fillId="0" borderId="0" xfId="965" applyFont="1" applyBorder="1" applyAlignment="1">
      <alignment horizontal="center" vertical="center"/>
    </xf>
    <xf numFmtId="0" fontId="27" fillId="3" borderId="7" xfId="965" applyFont="1" applyFill="1" applyBorder="1" applyAlignment="1">
      <alignment horizontal="center" vertical="center"/>
    </xf>
    <xf numFmtId="0" fontId="22" fillId="0" borderId="0" xfId="965" applyFont="1" applyBorder="1" applyAlignment="1">
      <alignment horizontal="center" vertical="center"/>
    </xf>
    <xf numFmtId="0" fontId="25" fillId="4" borderId="11" xfId="965" applyFont="1" applyFill="1" applyBorder="1" applyAlignment="1">
      <alignment horizontal="center" vertical="center"/>
    </xf>
    <xf numFmtId="0" fontId="25" fillId="0" borderId="0" xfId="965" applyFont="1" applyBorder="1" applyAlignment="1">
      <alignment horizontal="center" vertical="center"/>
    </xf>
    <xf numFmtId="0" fontId="27" fillId="0" borderId="0" xfId="965" applyFont="1" applyAlignment="1"/>
    <xf numFmtId="0" fontId="57" fillId="0" borderId="0" xfId="965" applyFont="1" applyAlignment="1">
      <alignment horizontal="center"/>
    </xf>
    <xf numFmtId="9" fontId="57" fillId="0" borderId="0" xfId="965" applyNumberFormat="1" applyFont="1" applyAlignment="1">
      <alignment horizontal="center"/>
    </xf>
    <xf numFmtId="166" fontId="27" fillId="0" borderId="0" xfId="965" applyNumberFormat="1" applyAlignment="1">
      <alignment horizontal="center"/>
    </xf>
    <xf numFmtId="1" fontId="27" fillId="0" borderId="0" xfId="965" applyNumberFormat="1" applyFont="1" applyAlignment="1">
      <alignment horizontal="center"/>
    </xf>
    <xf numFmtId="1" fontId="27" fillId="0" borderId="0" xfId="965" applyNumberFormat="1" applyAlignment="1">
      <alignment horizontal="center"/>
    </xf>
    <xf numFmtId="9" fontId="27" fillId="0" borderId="0" xfId="6173" applyFont="1" applyAlignment="1">
      <alignment horizontal="center"/>
    </xf>
    <xf numFmtId="0" fontId="30" fillId="0" borderId="3" xfId="6420" applyFont="1" applyBorder="1" applyAlignment="1">
      <alignment horizontal="center" vertical="center"/>
    </xf>
    <xf numFmtId="0" fontId="25" fillId="0" borderId="0" xfId="6420" applyFont="1" applyBorder="1" applyAlignment="1">
      <alignment horizontal="left" vertical="center"/>
    </xf>
    <xf numFmtId="0" fontId="22" fillId="0" borderId="0" xfId="965" applyFont="1" applyFill="1" applyBorder="1" applyAlignment="1">
      <alignment horizontal="center" vertical="center"/>
    </xf>
    <xf numFmtId="0" fontId="57" fillId="0" borderId="5" xfId="965" applyFont="1" applyBorder="1" applyAlignment="1">
      <alignment horizontal="center"/>
    </xf>
    <xf numFmtId="9" fontId="57" fillId="0" borderId="5" xfId="965" applyNumberFormat="1" applyFont="1" applyBorder="1" applyAlignment="1">
      <alignment horizontal="center"/>
    </xf>
    <xf numFmtId="166" fontId="27" fillId="0" borderId="5" xfId="965" applyNumberFormat="1" applyBorder="1" applyAlignment="1">
      <alignment horizontal="center"/>
    </xf>
    <xf numFmtId="1" fontId="27" fillId="0" borderId="5" xfId="965" applyNumberFormat="1" applyFont="1" applyBorder="1" applyAlignment="1">
      <alignment horizontal="center"/>
    </xf>
    <xf numFmtId="166" fontId="27" fillId="0" borderId="5" xfId="965" applyNumberFormat="1" applyFont="1" applyBorder="1" applyAlignment="1">
      <alignment horizontal="center"/>
    </xf>
    <xf numFmtId="1" fontId="57" fillId="0" borderId="5" xfId="965" applyNumberFormat="1" applyFont="1" applyBorder="1" applyAlignment="1">
      <alignment horizontal="center"/>
    </xf>
    <xf numFmtId="1" fontId="27" fillId="0" borderId="5" xfId="965" applyNumberFormat="1" applyBorder="1" applyAlignment="1">
      <alignment horizontal="center"/>
    </xf>
    <xf numFmtId="9" fontId="27" fillId="0" borderId="5" xfId="6173" applyFont="1" applyBorder="1" applyAlignment="1">
      <alignment horizontal="center"/>
    </xf>
    <xf numFmtId="0" fontId="25" fillId="0" borderId="3" xfId="965" applyFont="1" applyBorder="1" applyAlignment="1">
      <alignment horizontal="right" vertical="center"/>
    </xf>
    <xf numFmtId="0" fontId="25" fillId="0" borderId="0" xfId="965" applyFont="1" applyBorder="1" applyAlignment="1">
      <alignment horizontal="right" vertical="center"/>
    </xf>
    <xf numFmtId="0" fontId="25" fillId="0" borderId="0" xfId="965" applyFont="1" applyBorder="1" applyAlignment="1">
      <alignment horizontal="left" vertical="center"/>
    </xf>
    <xf numFmtId="0" fontId="25" fillId="0" borderId="0" xfId="6420" applyFont="1" applyFill="1" applyBorder="1" applyAlignment="1">
      <alignment horizontal="center" vertical="center"/>
    </xf>
    <xf numFmtId="0" fontId="27" fillId="0" borderId="0" xfId="965" applyAlignment="1">
      <alignment horizontal="center"/>
    </xf>
    <xf numFmtId="0" fontId="27" fillId="0" borderId="0" xfId="965" applyAlignment="1"/>
    <xf numFmtId="172" fontId="27" fillId="0" borderId="0" xfId="965" applyNumberFormat="1" applyFont="1" applyAlignment="1">
      <alignment horizontal="center"/>
    </xf>
    <xf numFmtId="0" fontId="22" fillId="0" borderId="54" xfId="965" applyFont="1" applyBorder="1" applyAlignment="1">
      <alignment horizontal="left" vertical="center"/>
    </xf>
    <xf numFmtId="0" fontId="63" fillId="0" borderId="0" xfId="965" applyFont="1" applyAlignment="1">
      <alignment horizontal="center"/>
    </xf>
    <xf numFmtId="0" fontId="27" fillId="0" borderId="5" xfId="965" applyFont="1" applyBorder="1" applyAlignment="1">
      <alignment horizontal="left"/>
    </xf>
    <xf numFmtId="0" fontId="27" fillId="0" borderId="0" xfId="965" applyFont="1" applyAlignment="1">
      <alignment horizontal="right"/>
    </xf>
    <xf numFmtId="0" fontId="27" fillId="9" borderId="0" xfId="965" applyFill="1" applyAlignment="1"/>
    <xf numFmtId="172" fontId="27" fillId="9" borderId="0" xfId="965" applyNumberFormat="1" applyFont="1" applyFill="1" applyAlignment="1">
      <alignment horizontal="center"/>
    </xf>
    <xf numFmtId="0" fontId="27" fillId="2" borderId="7" xfId="965" applyFont="1" applyFill="1" applyBorder="1" applyAlignment="1">
      <alignment horizontal="center" vertical="center"/>
    </xf>
    <xf numFmtId="0" fontId="25" fillId="5" borderId="11" xfId="965" applyFont="1" applyFill="1" applyBorder="1" applyAlignment="1">
      <alignment horizontal="center" vertical="center"/>
    </xf>
    <xf numFmtId="0" fontId="30" fillId="0" borderId="0" xfId="965" applyFont="1" applyAlignment="1">
      <alignment horizontal="right"/>
    </xf>
    <xf numFmtId="1" fontId="30" fillId="0" borderId="0" xfId="965" applyNumberFormat="1" applyFont="1" applyAlignment="1">
      <alignment horizontal="center"/>
    </xf>
    <xf numFmtId="0" fontId="22" fillId="0" borderId="5" xfId="965" applyFont="1" applyBorder="1" applyAlignment="1">
      <alignment horizontal="center" vertical="center"/>
    </xf>
    <xf numFmtId="0" fontId="43" fillId="0" borderId="5" xfId="965" applyFont="1" applyBorder="1" applyAlignment="1">
      <alignment horizontal="center" vertical="center"/>
    </xf>
    <xf numFmtId="0" fontId="27" fillId="0" borderId="5" xfId="965" applyFont="1" applyBorder="1" applyAlignment="1">
      <alignment horizontal="center" vertical="center"/>
    </xf>
    <xf numFmtId="0" fontId="27" fillId="2" borderId="8" xfId="965" applyFont="1" applyFill="1" applyBorder="1" applyAlignment="1">
      <alignment horizontal="center" vertical="center"/>
    </xf>
    <xf numFmtId="0" fontId="25" fillId="5" borderId="12" xfId="965" applyFont="1" applyFill="1" applyBorder="1" applyAlignment="1">
      <alignment horizontal="center" vertical="center"/>
    </xf>
    <xf numFmtId="0" fontId="25" fillId="0" borderId="5" xfId="965" applyFont="1" applyBorder="1" applyAlignment="1">
      <alignment horizontal="center" vertical="center"/>
    </xf>
    <xf numFmtId="0" fontId="61" fillId="0" borderId="0" xfId="965" applyFont="1" applyFill="1" applyBorder="1" applyAlignment="1">
      <alignment horizontal="center" vertical="center"/>
    </xf>
    <xf numFmtId="0" fontId="43" fillId="0" borderId="0" xfId="965" applyFont="1" applyBorder="1" applyAlignment="1">
      <alignment horizontal="center" vertical="center"/>
    </xf>
    <xf numFmtId="2" fontId="27" fillId="0" borderId="0" xfId="965" applyNumberFormat="1" applyFont="1" applyAlignment="1">
      <alignment horizontal="center"/>
    </xf>
    <xf numFmtId="0" fontId="49" fillId="0" borderId="0" xfId="965" applyFont="1" applyFill="1" applyBorder="1" applyAlignment="1">
      <alignment horizontal="left" vertical="center"/>
    </xf>
    <xf numFmtId="0" fontId="49" fillId="0" borderId="54" xfId="965" applyFont="1" applyFill="1" applyBorder="1" applyAlignment="1">
      <alignment horizontal="left" vertical="center"/>
    </xf>
    <xf numFmtId="0" fontId="25" fillId="0" borderId="54" xfId="965" applyFont="1" applyFill="1" applyBorder="1" applyAlignment="1">
      <alignment horizontal="left" vertical="center" indent="1"/>
    </xf>
    <xf numFmtId="0" fontId="25" fillId="0" borderId="0" xfId="965" applyFont="1" applyFill="1" applyBorder="1" applyAlignment="1">
      <alignment horizontal="right" vertical="center"/>
    </xf>
    <xf numFmtId="0" fontId="31" fillId="0" borderId="0" xfId="965" applyFont="1" applyAlignment="1">
      <alignment horizontal="right" vertical="center"/>
    </xf>
    <xf numFmtId="0" fontId="29" fillId="0" borderId="6" xfId="965" applyFont="1" applyBorder="1" applyAlignment="1">
      <alignment horizontal="center" vertical="center"/>
    </xf>
    <xf numFmtId="0" fontId="31" fillId="0" borderId="6" xfId="965" applyFont="1" applyBorder="1" applyAlignment="1">
      <alignment horizontal="right" vertical="center"/>
    </xf>
    <xf numFmtId="0" fontId="31" fillId="0" borderId="5" xfId="965" applyFont="1" applyBorder="1" applyAlignment="1">
      <alignment horizontal="right" vertical="center"/>
    </xf>
    <xf numFmtId="0" fontId="25" fillId="0" borderId="5" xfId="965" applyFont="1" applyFill="1" applyBorder="1" applyAlignment="1">
      <alignment horizontal="right" vertical="center"/>
    </xf>
    <xf numFmtId="0" fontId="31" fillId="0" borderId="0" xfId="965" applyFont="1" applyAlignment="1">
      <alignment horizontal="left" vertical="center"/>
    </xf>
    <xf numFmtId="0" fontId="31" fillId="0" borderId="0" xfId="965" applyFont="1" applyAlignment="1">
      <alignment horizontal="center" vertical="center"/>
    </xf>
    <xf numFmtId="0" fontId="29" fillId="0" borderId="0" xfId="965" applyFont="1" applyAlignment="1">
      <alignment horizontal="center" vertical="center"/>
    </xf>
    <xf numFmtId="14" fontId="30" fillId="0" borderId="0" xfId="965" applyNumberFormat="1" applyFont="1" applyAlignment="1">
      <alignment horizontal="center" vertical="center"/>
    </xf>
    <xf numFmtId="14" fontId="29" fillId="0" borderId="0" xfId="965" applyNumberFormat="1" applyFont="1" applyFill="1" applyBorder="1" applyAlignment="1">
      <alignment horizontal="center" vertical="center"/>
    </xf>
    <xf numFmtId="0" fontId="30" fillId="0" borderId="0" xfId="965" applyFont="1" applyFill="1" applyBorder="1" applyAlignment="1">
      <alignment horizontal="center" vertical="center"/>
    </xf>
    <xf numFmtId="0" fontId="31" fillId="0" borderId="0" xfId="965" applyFont="1" applyFill="1" applyBorder="1" applyAlignment="1">
      <alignment horizontal="center" vertical="center"/>
    </xf>
    <xf numFmtId="0" fontId="29" fillId="0" borderId="0" xfId="965" applyFont="1" applyFill="1" applyBorder="1" applyAlignment="1">
      <alignment horizontal="center" vertical="center"/>
    </xf>
    <xf numFmtId="2" fontId="22" fillId="0" borderId="0" xfId="965" applyNumberFormat="1" applyFont="1" applyFill="1" applyBorder="1" applyAlignment="1">
      <alignment horizontal="left" vertical="center"/>
    </xf>
    <xf numFmtId="166" fontId="22" fillId="0" borderId="54" xfId="965" applyNumberFormat="1" applyFont="1" applyFill="1" applyBorder="1" applyAlignment="1">
      <alignment horizontal="left" vertical="center"/>
    </xf>
    <xf numFmtId="0" fontId="29" fillId="0" borderId="5" xfId="965" applyFont="1" applyFill="1" applyBorder="1" applyAlignment="1">
      <alignment horizontal="center" vertical="center"/>
    </xf>
    <xf numFmtId="0" fontId="30" fillId="0" borderId="5" xfId="965" applyFont="1" applyFill="1" applyBorder="1" applyAlignment="1">
      <alignment horizontal="center" vertical="center"/>
    </xf>
    <xf numFmtId="0" fontId="31" fillId="0" borderId="5" xfId="965" applyFont="1" applyFill="1" applyBorder="1" applyAlignment="1">
      <alignment horizontal="center" vertical="center"/>
    </xf>
    <xf numFmtId="165" fontId="25" fillId="0" borderId="0" xfId="965" applyNumberFormat="1" applyFont="1" applyFill="1" applyBorder="1" applyAlignment="1">
      <alignment horizontal="center" vertical="center"/>
    </xf>
    <xf numFmtId="0" fontId="27" fillId="0" borderId="0" xfId="965" applyFont="1" applyFill="1" applyBorder="1" applyAlignment="1">
      <alignment horizontal="center" vertical="center"/>
    </xf>
    <xf numFmtId="0" fontId="25" fillId="0" borderId="0" xfId="965" applyFont="1" applyFill="1" applyBorder="1" applyAlignment="1">
      <alignment horizontal="left" vertical="center" indent="1"/>
    </xf>
    <xf numFmtId="0" fontId="31" fillId="0" borderId="54" xfId="965" applyFont="1" applyFill="1" applyBorder="1" applyAlignment="1">
      <alignment horizontal="center" vertical="center"/>
    </xf>
    <xf numFmtId="0" fontId="25" fillId="12" borderId="0" xfId="965" applyFont="1" applyFill="1" applyBorder="1" applyAlignment="1">
      <alignment horizontal="center" vertical="center"/>
    </xf>
    <xf numFmtId="164" fontId="22" fillId="12" borderId="0" xfId="965" applyNumberFormat="1" applyFont="1" applyFill="1" applyBorder="1" applyAlignment="1">
      <alignment horizontal="center" vertical="center"/>
    </xf>
    <xf numFmtId="0" fontId="22" fillId="12" borderId="0" xfId="965" applyFont="1" applyFill="1" applyBorder="1" applyAlignment="1">
      <alignment horizontal="center" vertical="center"/>
    </xf>
    <xf numFmtId="0" fontId="25" fillId="12" borderId="0" xfId="6420" applyFont="1" applyFill="1" applyBorder="1" applyAlignment="1">
      <alignment horizontal="center" vertical="center"/>
    </xf>
    <xf numFmtId="0" fontId="25" fillId="12" borderId="0" xfId="965" applyFont="1" applyFill="1" applyBorder="1" applyAlignment="1">
      <alignment horizontal="left" vertical="center"/>
    </xf>
    <xf numFmtId="0" fontId="49" fillId="12" borderId="0" xfId="965" applyFont="1" applyFill="1" applyBorder="1" applyAlignment="1">
      <alignment horizontal="left" vertical="center"/>
    </xf>
    <xf numFmtId="0" fontId="22" fillId="12" borderId="0" xfId="965" applyFont="1" applyFill="1" applyBorder="1" applyAlignment="1">
      <alignment horizontal="left" vertical="center"/>
    </xf>
    <xf numFmtId="22" fontId="25" fillId="12" borderId="0" xfId="965" applyNumberFormat="1" applyFont="1" applyFill="1" applyBorder="1" applyAlignment="1">
      <alignment horizontal="left" vertical="center"/>
    </xf>
    <xf numFmtId="2" fontId="25" fillId="12" borderId="0" xfId="965" applyNumberFormat="1" applyFont="1" applyFill="1" applyBorder="1" applyAlignment="1">
      <alignment horizontal="left" vertical="center"/>
    </xf>
    <xf numFmtId="1" fontId="25" fillId="12" borderId="0" xfId="965" applyNumberFormat="1" applyFont="1" applyFill="1" applyBorder="1" applyAlignment="1">
      <alignment horizontal="left" vertical="center"/>
    </xf>
    <xf numFmtId="2" fontId="25" fillId="12" borderId="0" xfId="965" quotePrefix="1" applyNumberFormat="1" applyFont="1" applyFill="1" applyBorder="1" applyAlignment="1">
      <alignment horizontal="left" vertical="center"/>
    </xf>
    <xf numFmtId="2" fontId="25" fillId="12" borderId="5" xfId="965" quotePrefix="1" applyNumberFormat="1" applyFont="1" applyFill="1" applyBorder="1" applyAlignment="1">
      <alignment horizontal="left" vertical="center"/>
    </xf>
    <xf numFmtId="1" fontId="25" fillId="12" borderId="54" xfId="965" applyNumberFormat="1" applyFont="1" applyFill="1" applyBorder="1" applyAlignment="1">
      <alignment horizontal="left" vertical="center"/>
    </xf>
    <xf numFmtId="2" fontId="25" fillId="12" borderId="54" xfId="965" applyNumberFormat="1" applyFont="1" applyFill="1" applyBorder="1" applyAlignment="1">
      <alignment horizontal="left" vertical="center"/>
    </xf>
    <xf numFmtId="0" fontId="25" fillId="12" borderId="54" xfId="965" quotePrefix="1" applyFont="1" applyFill="1" applyBorder="1" applyAlignment="1">
      <alignment horizontal="left" vertical="center"/>
    </xf>
    <xf numFmtId="0" fontId="25" fillId="12" borderId="60" xfId="965" quotePrefix="1" applyFont="1" applyFill="1" applyBorder="1" applyAlignment="1">
      <alignment horizontal="left" vertical="center"/>
    </xf>
    <xf numFmtId="173" fontId="22" fillId="12" borderId="0" xfId="965" applyNumberFormat="1" applyFont="1" applyFill="1" applyBorder="1" applyAlignment="1">
      <alignment horizontal="center" vertical="center"/>
    </xf>
    <xf numFmtId="1" fontId="30" fillId="0" borderId="0" xfId="2" applyNumberFormat="1" applyFont="1" applyBorder="1" applyAlignment="1">
      <alignment horizontal="center"/>
    </xf>
    <xf numFmtId="0" fontId="57" fillId="0" borderId="6" xfId="2" applyFont="1" applyFill="1" applyBorder="1" applyAlignment="1">
      <alignment horizontal="center"/>
    </xf>
    <xf numFmtId="0" fontId="57" fillId="0" borderId="60" xfId="2" applyFont="1" applyFill="1" applyBorder="1" applyAlignment="1">
      <alignment horizontal="center"/>
    </xf>
    <xf numFmtId="2" fontId="57" fillId="0" borderId="3" xfId="2" applyNumberFormat="1" applyFont="1" applyFill="1" applyBorder="1" applyAlignment="1">
      <alignment horizontal="center"/>
    </xf>
    <xf numFmtId="0" fontId="57" fillId="0" borderId="54" xfId="2" applyFont="1" applyFill="1" applyBorder="1" applyAlignment="1">
      <alignment horizontal="center"/>
    </xf>
    <xf numFmtId="1" fontId="57" fillId="0" borderId="54" xfId="2" applyNumberFormat="1" applyFont="1" applyFill="1" applyBorder="1" applyAlignment="1">
      <alignment horizontal="center"/>
    </xf>
    <xf numFmtId="166" fontId="57" fillId="0" borderId="3" xfId="2" applyNumberFormat="1" applyFont="1" applyFill="1" applyBorder="1" applyAlignment="1">
      <alignment horizontal="center"/>
    </xf>
    <xf numFmtId="0" fontId="57" fillId="0" borderId="3" xfId="2" applyFont="1" applyFill="1" applyBorder="1"/>
    <xf numFmtId="169" fontId="57" fillId="0" borderId="54" xfId="2" applyNumberFormat="1" applyFont="1" applyFill="1" applyBorder="1" applyAlignment="1">
      <alignment horizontal="center"/>
    </xf>
    <xf numFmtId="0" fontId="27" fillId="0" borderId="3" xfId="2" applyFill="1" applyBorder="1"/>
    <xf numFmtId="0" fontId="27" fillId="0" borderId="54" xfId="2" applyFill="1" applyBorder="1"/>
    <xf numFmtId="0" fontId="57" fillId="0" borderId="54" xfId="2" applyFont="1" applyFill="1" applyBorder="1"/>
    <xf numFmtId="0" fontId="22" fillId="0" borderId="0" xfId="965" applyFont="1" applyBorder="1" applyAlignment="1">
      <alignment horizontal="left" vertical="center"/>
    </xf>
    <xf numFmtId="0" fontId="27" fillId="0" borderId="0" xfId="0" applyFont="1" applyBorder="1" applyAlignment="1">
      <alignment horizontal="center" vertical="center"/>
    </xf>
    <xf numFmtId="166" fontId="25" fillId="0" borderId="54" xfId="965" applyNumberFormat="1" applyFont="1" applyFill="1" applyBorder="1" applyAlignment="1">
      <alignment horizontal="left" vertical="center"/>
    </xf>
    <xf numFmtId="0" fontId="73" fillId="0" borderId="3" xfId="0" applyFont="1" applyBorder="1" applyAlignment="1">
      <alignment horizontal="right" vertical="center"/>
    </xf>
    <xf numFmtId="0" fontId="73" fillId="0" borderId="6" xfId="0" applyFont="1" applyBorder="1" applyAlignment="1">
      <alignment horizontal="right" vertical="center"/>
    </xf>
    <xf numFmtId="0" fontId="74" fillId="0" borderId="5" xfId="0" applyFont="1" applyBorder="1" applyAlignment="1">
      <alignment horizontal="left" vertical="center"/>
    </xf>
    <xf numFmtId="0" fontId="74" fillId="0" borderId="0" xfId="0" applyFont="1" applyBorder="1" applyAlignment="1">
      <alignment horizontal="left" vertical="center"/>
    </xf>
    <xf numFmtId="0" fontId="73" fillId="0" borderId="3" xfId="0" applyFont="1" applyFill="1" applyBorder="1" applyAlignment="1">
      <alignment horizontal="right" vertical="center"/>
    </xf>
    <xf numFmtId="0" fontId="75" fillId="0" borderId="3" xfId="0" applyFont="1" applyFill="1" applyBorder="1" applyAlignment="1">
      <alignment horizontal="right" vertical="center"/>
    </xf>
    <xf numFmtId="0" fontId="76" fillId="0" borderId="3" xfId="0" applyFont="1" applyFill="1" applyBorder="1" applyAlignment="1">
      <alignment horizontal="right" vertical="center"/>
    </xf>
    <xf numFmtId="0" fontId="60" fillId="0" borderId="3" xfId="0" applyFont="1" applyFill="1" applyBorder="1" applyAlignment="1">
      <alignment horizontal="right" vertical="center"/>
    </xf>
    <xf numFmtId="0" fontId="77" fillId="0" borderId="0" xfId="0" applyFont="1" applyBorder="1" applyAlignment="1">
      <alignment horizontal="left" vertical="center"/>
    </xf>
    <xf numFmtId="0" fontId="60" fillId="0" borderId="6" xfId="0" applyFont="1" applyBorder="1" applyAlignment="1">
      <alignment horizontal="right" vertical="center"/>
    </xf>
    <xf numFmtId="0" fontId="22" fillId="0" borderId="5" xfId="0" applyFont="1" applyBorder="1" applyAlignment="1">
      <alignment horizontal="right" vertical="center"/>
    </xf>
    <xf numFmtId="0" fontId="47" fillId="0" borderId="0" xfId="2" applyFont="1" applyAlignment="1">
      <alignment horizontal="left" vertical="top" wrapText="1"/>
    </xf>
    <xf numFmtId="0" fontId="46" fillId="0" borderId="0" xfId="2" applyFont="1" applyAlignment="1">
      <alignment vertical="top" wrapText="1"/>
    </xf>
    <xf numFmtId="0" fontId="46" fillId="0" borderId="0" xfId="2" applyFont="1" applyAlignment="1">
      <alignment horizontal="left" vertical="top" wrapText="1"/>
    </xf>
    <xf numFmtId="0" fontId="20" fillId="0" borderId="43" xfId="0" applyFont="1" applyFill="1" applyBorder="1" applyAlignment="1">
      <alignment horizontal="center" vertical="center" wrapText="1"/>
    </xf>
    <xf numFmtId="0" fontId="0" fillId="0" borderId="0" xfId="0" applyFill="1" applyBorder="1" applyAlignment="1">
      <alignment horizontal="center" vertical="center"/>
    </xf>
    <xf numFmtId="0" fontId="62" fillId="0" borderId="0" xfId="0" applyFont="1" applyFill="1" applyBorder="1" applyAlignment="1">
      <alignment horizontal="center" vertical="center"/>
    </xf>
    <xf numFmtId="0" fontId="0" fillId="0" borderId="63" xfId="0" applyFill="1" applyBorder="1" applyAlignment="1">
      <alignment horizontal="center" vertical="center"/>
    </xf>
    <xf numFmtId="0" fontId="62" fillId="0" borderId="63" xfId="0" applyFont="1" applyFill="1" applyBorder="1" applyAlignment="1">
      <alignment horizontal="center" vertical="center"/>
    </xf>
    <xf numFmtId="0" fontId="0" fillId="0" borderId="3" xfId="0" applyFill="1" applyBorder="1" applyAlignment="1">
      <alignment horizontal="center" vertical="center"/>
    </xf>
    <xf numFmtId="0" fontId="0" fillId="0" borderId="64" xfId="0" applyFill="1" applyBorder="1" applyAlignment="1">
      <alignment horizontal="center" vertical="center"/>
    </xf>
    <xf numFmtId="0" fontId="62" fillId="0" borderId="49" xfId="12" applyFont="1" applyBorder="1" applyAlignment="1">
      <alignment horizontal="center" vertical="center" wrapText="1"/>
    </xf>
    <xf numFmtId="0" fontId="62" fillId="0" borderId="54" xfId="0" applyFont="1" applyFill="1" applyBorder="1" applyAlignment="1">
      <alignment horizontal="center" vertical="center"/>
    </xf>
    <xf numFmtId="0" fontId="62" fillId="0" borderId="67" xfId="0" applyFont="1" applyFill="1" applyBorder="1" applyAlignment="1">
      <alignment horizontal="center" vertical="center"/>
    </xf>
    <xf numFmtId="0" fontId="0" fillId="0" borderId="2" xfId="0" applyFill="1" applyBorder="1" applyAlignment="1">
      <alignment horizontal="center" vertical="center"/>
    </xf>
    <xf numFmtId="0" fontId="0" fillId="0" borderId="4" xfId="0" applyFill="1" applyBorder="1" applyAlignment="1">
      <alignment horizontal="center" vertical="center"/>
    </xf>
    <xf numFmtId="0" fontId="27" fillId="7" borderId="1" xfId="0" applyFont="1" applyFill="1" applyBorder="1" applyAlignment="1">
      <alignment horizontal="center" vertical="center"/>
    </xf>
    <xf numFmtId="0" fontId="61" fillId="0" borderId="0" xfId="0" applyFont="1" applyFill="1" applyBorder="1" applyAlignment="1">
      <alignment horizontal="center" vertical="center"/>
    </xf>
    <xf numFmtId="16" fontId="30" fillId="0" borderId="0" xfId="965" applyNumberFormat="1" applyFont="1" applyAlignment="1">
      <alignment horizontal="center" vertical="center"/>
    </xf>
    <xf numFmtId="165" fontId="25" fillId="12" borderId="0" xfId="6420" applyNumberFormat="1" applyFont="1" applyFill="1" applyBorder="1" applyAlignment="1">
      <alignment horizontal="center" vertical="center"/>
    </xf>
    <xf numFmtId="2" fontId="30" fillId="0" borderId="0" xfId="2" applyNumberFormat="1" applyFont="1" applyBorder="1" applyAlignment="1">
      <alignment horizontal="center"/>
    </xf>
    <xf numFmtId="166" fontId="30" fillId="0" borderId="0" xfId="2" applyNumberFormat="1" applyFont="1" applyBorder="1" applyAlignment="1">
      <alignment horizontal="left"/>
    </xf>
    <xf numFmtId="0" fontId="49" fillId="0" borderId="0" xfId="3" applyFont="1" applyBorder="1" applyAlignment="1">
      <alignment horizontal="right" vertical="center"/>
    </xf>
    <xf numFmtId="0" fontId="49" fillId="0" borderId="0" xfId="3" applyFont="1" applyBorder="1" applyAlignment="1">
      <alignment horizontal="left" vertical="center"/>
    </xf>
    <xf numFmtId="0" fontId="27" fillId="0" borderId="0" xfId="965"/>
    <xf numFmtId="9" fontId="30" fillId="0" borderId="0" xfId="51937" applyFont="1" applyBorder="1" applyAlignment="1">
      <alignment horizontal="center"/>
    </xf>
    <xf numFmtId="170" fontId="80" fillId="0" borderId="0" xfId="2" applyNumberFormat="1" applyFont="1" applyFill="1" applyBorder="1" applyAlignment="1">
      <alignment horizontal="center"/>
    </xf>
    <xf numFmtId="170" fontId="72" fillId="0" borderId="54" xfId="2" applyNumberFormat="1" applyFont="1" applyFill="1" applyBorder="1" applyAlignment="1">
      <alignment horizontal="center"/>
    </xf>
    <xf numFmtId="0" fontId="30" fillId="0" borderId="0" xfId="2" applyFont="1" applyBorder="1" applyAlignment="1">
      <alignment horizontal="center"/>
    </xf>
    <xf numFmtId="0" fontId="30" fillId="0" borderId="54" xfId="2" applyFont="1" applyBorder="1" applyAlignment="1">
      <alignment horizontal="center"/>
    </xf>
    <xf numFmtId="2" fontId="11" fillId="0" borderId="3" xfId="57569" applyNumberFormat="1" applyBorder="1" applyAlignment="1">
      <alignment horizontal="center"/>
    </xf>
    <xf numFmtId="1" fontId="11" fillId="0" borderId="54" xfId="57569" applyNumberFormat="1" applyBorder="1" applyAlignment="1">
      <alignment horizontal="center"/>
    </xf>
    <xf numFmtId="166" fontId="30" fillId="0" borderId="0" xfId="2" applyNumberFormat="1" applyFont="1" applyBorder="1" applyAlignment="1">
      <alignment horizontal="center"/>
    </xf>
    <xf numFmtId="166" fontId="30" fillId="0" borderId="54" xfId="2" applyNumberFormat="1" applyFont="1" applyBorder="1" applyAlignment="1">
      <alignment horizontal="left"/>
    </xf>
    <xf numFmtId="2" fontId="27" fillId="0" borderId="0" xfId="2" applyNumberFormat="1" applyFont="1" applyBorder="1" applyAlignment="1">
      <alignment horizontal="center"/>
    </xf>
    <xf numFmtId="0" fontId="27" fillId="0" borderId="0" xfId="2" applyFont="1" applyBorder="1" applyAlignment="1">
      <alignment horizontal="center"/>
    </xf>
    <xf numFmtId="166" fontId="27" fillId="0" borderId="54" xfId="2" applyNumberFormat="1" applyFont="1" applyBorder="1" applyAlignment="1">
      <alignment horizontal="left"/>
    </xf>
    <xf numFmtId="2" fontId="27" fillId="0" borderId="5" xfId="2" applyNumberFormat="1" applyFont="1" applyBorder="1" applyAlignment="1">
      <alignment horizontal="center"/>
    </xf>
    <xf numFmtId="0" fontId="27" fillId="0" borderId="5" xfId="2" applyFont="1" applyBorder="1" applyAlignment="1">
      <alignment horizontal="center"/>
    </xf>
    <xf numFmtId="166" fontId="27" fillId="0" borderId="60" xfId="2" applyNumberFormat="1" applyFont="1" applyBorder="1" applyAlignment="1">
      <alignment horizontal="left"/>
    </xf>
    <xf numFmtId="0" fontId="57" fillId="0" borderId="35" xfId="2" applyFont="1" applyFill="1" applyBorder="1" applyAlignment="1">
      <alignment horizontal="center"/>
    </xf>
    <xf numFmtId="0" fontId="57" fillId="0" borderId="39" xfId="2" applyFont="1" applyFill="1" applyBorder="1" applyAlignment="1">
      <alignment horizontal="center"/>
    </xf>
    <xf numFmtId="9" fontId="30" fillId="0" borderId="0" xfId="57570" applyFont="1" applyAlignment="1">
      <alignment horizontal="center" vertical="center"/>
    </xf>
    <xf numFmtId="2" fontId="11" fillId="0" borderId="3" xfId="57569" applyNumberFormat="1" applyBorder="1" applyAlignment="1">
      <alignment horizontal="center" vertical="center"/>
    </xf>
    <xf numFmtId="1" fontId="11" fillId="0" borderId="54" xfId="57569" applyNumberFormat="1" applyBorder="1" applyAlignment="1">
      <alignment horizontal="center" vertical="center"/>
    </xf>
    <xf numFmtId="0" fontId="27" fillId="0" borderId="3" xfId="2" applyFill="1" applyBorder="1" applyAlignment="1">
      <alignment horizontal="center" vertical="center"/>
    </xf>
    <xf numFmtId="0" fontId="27" fillId="0" borderId="54" xfId="2" applyFill="1" applyBorder="1" applyAlignment="1">
      <alignment horizontal="center" vertical="center"/>
    </xf>
    <xf numFmtId="0" fontId="27" fillId="0" borderId="0" xfId="2" applyFill="1" applyBorder="1" applyAlignment="1">
      <alignment horizontal="center" vertical="center"/>
    </xf>
    <xf numFmtId="0" fontId="27" fillId="0" borderId="6" xfId="2" applyFill="1" applyBorder="1" applyAlignment="1">
      <alignment horizontal="center" vertical="center"/>
    </xf>
    <xf numFmtId="0" fontId="27" fillId="0" borderId="60" xfId="2" applyFill="1" applyBorder="1" applyAlignment="1">
      <alignment horizontal="center" vertical="center"/>
    </xf>
    <xf numFmtId="0" fontId="82" fillId="0" borderId="0" xfId="0" applyFont="1" applyBorder="1" applyAlignment="1">
      <alignment horizontal="left" vertical="center"/>
    </xf>
    <xf numFmtId="2" fontId="27" fillId="0" borderId="0" xfId="2" applyNumberFormat="1" applyFill="1" applyBorder="1"/>
    <xf numFmtId="0" fontId="16" fillId="0" borderId="11" xfId="12" applyBorder="1"/>
    <xf numFmtId="0" fontId="16" fillId="0" borderId="0" xfId="12" applyBorder="1"/>
    <xf numFmtId="0" fontId="16" fillId="0" borderId="7" xfId="12" applyBorder="1"/>
    <xf numFmtId="0" fontId="59" fillId="0" borderId="0" xfId="965" applyFont="1"/>
    <xf numFmtId="0" fontId="27" fillId="0" borderId="3" xfId="2" applyFill="1" applyBorder="1" applyAlignment="1">
      <alignment horizontal="center"/>
    </xf>
    <xf numFmtId="0" fontId="27" fillId="0" borderId="0" xfId="2" applyFill="1" applyBorder="1" applyAlignment="1">
      <alignment horizontal="center"/>
    </xf>
    <xf numFmtId="0" fontId="27" fillId="0" borderId="0" xfId="2" applyFont="1" applyFill="1" applyBorder="1" applyAlignment="1">
      <alignment horizontal="center"/>
    </xf>
    <xf numFmtId="0" fontId="83" fillId="0" borderId="0" xfId="0" applyFont="1" applyAlignment="1">
      <alignment horizontal="center" vertical="center"/>
    </xf>
    <xf numFmtId="0" fontId="83" fillId="0" borderId="68" xfId="0" applyFont="1" applyBorder="1" applyAlignment="1">
      <alignment horizontal="center" vertical="center"/>
    </xf>
    <xf numFmtId="0" fontId="83" fillId="0" borderId="69" xfId="0" applyFont="1" applyBorder="1" applyAlignment="1">
      <alignment horizontal="center" vertical="center"/>
    </xf>
    <xf numFmtId="0" fontId="83" fillId="0" borderId="70" xfId="0" applyFont="1" applyBorder="1" applyAlignment="1">
      <alignment horizontal="center" vertical="center"/>
    </xf>
    <xf numFmtId="0" fontId="83" fillId="0" borderId="0" xfId="0" applyFont="1" applyAlignment="1">
      <alignment vertical="center"/>
    </xf>
    <xf numFmtId="9" fontId="27" fillId="0" borderId="0" xfId="2" applyNumberFormat="1" applyFill="1" applyBorder="1"/>
    <xf numFmtId="0" fontId="83" fillId="0" borderId="11" xfId="0" applyFont="1" applyBorder="1" applyAlignment="1">
      <alignment vertical="center"/>
    </xf>
    <xf numFmtId="0" fontId="83" fillId="0" borderId="0" xfId="0" applyFont="1" applyBorder="1" applyAlignment="1">
      <alignment horizontal="center" vertical="center"/>
    </xf>
    <xf numFmtId="0" fontId="83" fillId="0" borderId="7" xfId="0" applyFont="1" applyBorder="1" applyAlignment="1">
      <alignment horizontal="center" vertical="center"/>
    </xf>
    <xf numFmtId="0" fontId="83" fillId="0" borderId="12" xfId="0" applyFont="1" applyBorder="1" applyAlignment="1">
      <alignment vertical="center"/>
    </xf>
    <xf numFmtId="0" fontId="83" fillId="0" borderId="63" xfId="0" applyFont="1" applyBorder="1" applyAlignment="1">
      <alignment horizontal="center" vertical="center"/>
    </xf>
    <xf numFmtId="0" fontId="83" fillId="0" borderId="8" xfId="0" applyFont="1" applyBorder="1" applyAlignment="1">
      <alignment horizontal="center" vertical="center"/>
    </xf>
    <xf numFmtId="0" fontId="30" fillId="0" borderId="0" xfId="0" applyFont="1" applyBorder="1" applyAlignment="1">
      <alignment horizontal="center" vertical="center"/>
    </xf>
    <xf numFmtId="2" fontId="10" fillId="0" borderId="0" xfId="57571" applyNumberFormat="1" applyBorder="1" applyAlignment="1">
      <alignment horizontal="center"/>
    </xf>
    <xf numFmtId="1" fontId="10" fillId="0" borderId="54" xfId="57571" applyNumberFormat="1" applyBorder="1" applyAlignment="1">
      <alignment horizontal="center"/>
    </xf>
    <xf numFmtId="0" fontId="30" fillId="0" borderId="0" xfId="0" applyFont="1" applyBorder="1" applyAlignment="1">
      <alignment horizontal="center" vertical="center"/>
    </xf>
    <xf numFmtId="2" fontId="27" fillId="7" borderId="1" xfId="0" applyNumberFormat="1" applyFont="1" applyFill="1" applyBorder="1" applyAlignment="1">
      <alignment horizontal="center" vertical="center"/>
    </xf>
    <xf numFmtId="1" fontId="27" fillId="7" borderId="24" xfId="0" applyNumberFormat="1" applyFont="1" applyFill="1" applyBorder="1" applyAlignment="1">
      <alignment horizontal="center" vertical="center"/>
    </xf>
    <xf numFmtId="1" fontId="27" fillId="7" borderId="22" xfId="0" applyNumberFormat="1" applyFont="1" applyFill="1" applyBorder="1" applyAlignment="1">
      <alignment horizontal="center" vertical="center"/>
    </xf>
    <xf numFmtId="0" fontId="20" fillId="0" borderId="23" xfId="0" applyFont="1" applyBorder="1" applyAlignment="1">
      <alignment horizontal="center" vertical="center"/>
    </xf>
    <xf numFmtId="0" fontId="27" fillId="0" borderId="59" xfId="0" applyFont="1" applyFill="1" applyBorder="1" applyAlignment="1">
      <alignment horizontal="center" vertical="center"/>
    </xf>
    <xf numFmtId="0" fontId="85" fillId="0" borderId="61" xfId="0" applyFont="1" applyFill="1" applyBorder="1" applyAlignment="1">
      <alignment horizontal="center" vertical="center"/>
    </xf>
    <xf numFmtId="0" fontId="0" fillId="0" borderId="0" xfId="0" applyFont="1" applyFill="1" applyBorder="1" applyAlignment="1">
      <alignment horizontal="center" vertical="center"/>
    </xf>
    <xf numFmtId="0" fontId="0" fillId="0" borderId="2" xfId="0" applyFont="1" applyFill="1" applyBorder="1" applyAlignment="1">
      <alignment horizontal="center" vertical="center"/>
    </xf>
    <xf numFmtId="0" fontId="0" fillId="0" borderId="4" xfId="0" applyFont="1" applyFill="1" applyBorder="1" applyAlignment="1">
      <alignment horizontal="center" vertical="center"/>
    </xf>
    <xf numFmtId="0" fontId="85" fillId="0" borderId="54" xfId="0" applyFont="1" applyFill="1" applyBorder="1" applyAlignment="1">
      <alignment horizontal="center" vertical="center"/>
    </xf>
    <xf numFmtId="0" fontId="0" fillId="0" borderId="3" xfId="0" applyFont="1" applyFill="1" applyBorder="1" applyAlignment="1">
      <alignment horizontal="center" vertical="center"/>
    </xf>
    <xf numFmtId="0" fontId="0" fillId="0" borderId="0" xfId="0" applyFont="1" applyBorder="1" applyAlignment="1">
      <alignment horizontal="center" vertical="center"/>
    </xf>
    <xf numFmtId="1" fontId="27" fillId="7" borderId="62" xfId="0" applyNumberFormat="1" applyFont="1" applyFill="1" applyBorder="1" applyAlignment="1">
      <alignment horizontal="center" vertical="center"/>
    </xf>
    <xf numFmtId="1" fontId="27" fillId="7" borderId="8" xfId="0" applyNumberFormat="1" applyFont="1" applyFill="1" applyBorder="1" applyAlignment="1">
      <alignment horizontal="center" vertical="center"/>
    </xf>
    <xf numFmtId="0" fontId="27" fillId="0" borderId="26" xfId="0" applyFont="1" applyFill="1" applyBorder="1" applyAlignment="1">
      <alignment horizontal="center" vertical="center"/>
    </xf>
    <xf numFmtId="0" fontId="16" fillId="0" borderId="54" xfId="12" applyFont="1" applyFill="1" applyBorder="1" applyAlignment="1">
      <alignment horizontal="center" vertical="center"/>
    </xf>
    <xf numFmtId="0" fontId="16" fillId="0" borderId="67" xfId="12" applyFont="1" applyFill="1" applyBorder="1" applyAlignment="1">
      <alignment horizontal="center" vertical="center" wrapText="1"/>
    </xf>
    <xf numFmtId="1" fontId="79" fillId="0" borderId="0" xfId="12" applyNumberFormat="1" applyFont="1" applyBorder="1" applyAlignment="1">
      <alignment horizontal="center" vertical="center" wrapText="1"/>
    </xf>
    <xf numFmtId="0" fontId="86" fillId="0" borderId="0" xfId="0" applyFont="1" applyBorder="1" applyAlignment="1">
      <alignment horizontal="center" vertical="center"/>
    </xf>
    <xf numFmtId="0" fontId="85" fillId="0" borderId="54" xfId="0" applyFont="1" applyBorder="1" applyAlignment="1">
      <alignment horizontal="center" vertical="center"/>
    </xf>
    <xf numFmtId="0" fontId="85" fillId="0" borderId="0" xfId="0" applyFont="1" applyFill="1" applyBorder="1" applyAlignment="1">
      <alignment horizontal="center" vertical="center"/>
    </xf>
    <xf numFmtId="0" fontId="20" fillId="0" borderId="27" xfId="0" applyFont="1" applyFill="1" applyBorder="1" applyAlignment="1">
      <alignment horizontal="center" vertical="center"/>
    </xf>
    <xf numFmtId="0" fontId="20" fillId="0" borderId="59" xfId="0" applyFont="1" applyFill="1" applyBorder="1" applyAlignment="1">
      <alignment horizontal="center" vertical="center"/>
    </xf>
    <xf numFmtId="0" fontId="9" fillId="0" borderId="0" xfId="12" applyFont="1" applyAlignment="1">
      <alignment horizontal="center"/>
    </xf>
    <xf numFmtId="172" fontId="16" fillId="0" borderId="0" xfId="12" applyNumberFormat="1" applyAlignment="1">
      <alignment horizontal="center"/>
    </xf>
    <xf numFmtId="1" fontId="85" fillId="0" borderId="0" xfId="12" applyNumberFormat="1" applyFont="1" applyBorder="1" applyAlignment="1">
      <alignment horizontal="center" vertical="center" wrapText="1"/>
    </xf>
    <xf numFmtId="0" fontId="85" fillId="0" borderId="0" xfId="12" applyFont="1" applyBorder="1" applyAlignment="1">
      <alignment horizontal="center" vertical="center"/>
    </xf>
    <xf numFmtId="0" fontId="8" fillId="0" borderId="0" xfId="12" applyFont="1" applyFill="1" applyBorder="1" applyAlignment="1">
      <alignment horizontal="center" vertical="center"/>
    </xf>
    <xf numFmtId="0" fontId="8" fillId="0" borderId="63" xfId="12" applyFont="1" applyFill="1" applyBorder="1" applyAlignment="1">
      <alignment horizontal="center" vertical="center" wrapText="1"/>
    </xf>
    <xf numFmtId="0" fontId="87" fillId="0" borderId="10" xfId="0" applyFont="1" applyBorder="1" applyAlignment="1">
      <alignment horizontal="center" vertical="center"/>
    </xf>
    <xf numFmtId="0" fontId="88" fillId="0" borderId="10" xfId="0" applyFont="1" applyBorder="1" applyAlignment="1">
      <alignment horizontal="center" vertical="center"/>
    </xf>
    <xf numFmtId="0" fontId="7" fillId="0" borderId="0" xfId="57572" applyBorder="1"/>
    <xf numFmtId="0" fontId="7" fillId="0" borderId="0" xfId="57572"/>
    <xf numFmtId="0" fontId="30" fillId="0" borderId="0" xfId="0" applyFont="1" applyBorder="1" applyAlignment="1">
      <alignment horizontal="center" vertical="center"/>
    </xf>
    <xf numFmtId="0" fontId="30" fillId="0" borderId="0" xfId="0" applyFont="1" applyAlignment="1">
      <alignment horizontal="center" vertical="center"/>
    </xf>
    <xf numFmtId="0" fontId="33" fillId="0" borderId="0" xfId="0" applyFont="1" applyBorder="1" applyAlignment="1">
      <alignment horizontal="center" vertical="center"/>
    </xf>
    <xf numFmtId="0" fontId="90" fillId="0" borderId="54" xfId="0" applyFont="1" applyBorder="1" applyAlignment="1">
      <alignment horizontal="center" vertical="center"/>
    </xf>
    <xf numFmtId="0" fontId="57" fillId="0" borderId="59" xfId="0" applyFont="1" applyFill="1" applyBorder="1" applyAlignment="1">
      <alignment horizontal="center" vertical="center"/>
    </xf>
    <xf numFmtId="0" fontId="25" fillId="0" borderId="0" xfId="3" applyFont="1" applyFill="1" applyBorder="1" applyAlignment="1">
      <alignment horizontal="center" vertical="center"/>
    </xf>
    <xf numFmtId="1" fontId="90" fillId="0" borderId="54" xfId="12" applyNumberFormat="1" applyFont="1" applyBorder="1" applyAlignment="1">
      <alignment horizontal="center" vertical="center" wrapText="1"/>
    </xf>
    <xf numFmtId="0" fontId="90" fillId="0" borderId="11" xfId="12" applyFont="1" applyBorder="1" applyAlignment="1">
      <alignment horizontal="center" vertical="center" wrapText="1"/>
    </xf>
    <xf numFmtId="0" fontId="89" fillId="0" borderId="0" xfId="0" applyFont="1" applyFill="1" applyBorder="1" applyAlignment="1">
      <alignment horizontal="center" vertical="center"/>
    </xf>
    <xf numFmtId="0" fontId="22" fillId="0" borderId="0" xfId="0" applyNumberFormat="1" applyFont="1" applyBorder="1" applyAlignment="1">
      <alignment horizontal="center" vertical="center"/>
    </xf>
    <xf numFmtId="0" fontId="27" fillId="0" borderId="1" xfId="0" applyFont="1" applyFill="1" applyBorder="1" applyAlignment="1">
      <alignment horizontal="center" vertical="center"/>
    </xf>
    <xf numFmtId="0" fontId="91" fillId="0" borderId="0" xfId="0" applyFont="1" applyBorder="1" applyAlignment="1">
      <alignment vertical="center"/>
    </xf>
    <xf numFmtId="0" fontId="91" fillId="0" borderId="0" xfId="0" applyFont="1" applyBorder="1" applyAlignment="1">
      <alignment horizontal="left" vertical="center"/>
    </xf>
    <xf numFmtId="0" fontId="91" fillId="0" borderId="0" xfId="0" applyFont="1" applyFill="1" applyBorder="1" applyAlignment="1">
      <alignment horizontal="left" vertical="center"/>
    </xf>
    <xf numFmtId="0" fontId="93" fillId="0" borderId="0" xfId="0" applyFont="1" applyFill="1" applyBorder="1" applyAlignment="1">
      <alignment horizontal="left" vertical="center"/>
    </xf>
    <xf numFmtId="0" fontId="91" fillId="0" borderId="0" xfId="0" applyFont="1" applyFill="1" applyBorder="1" applyAlignment="1">
      <alignment vertical="center"/>
    </xf>
    <xf numFmtId="0" fontId="59" fillId="0" borderId="1" xfId="0" applyFont="1" applyFill="1" applyBorder="1" applyAlignment="1">
      <alignment horizontal="center" vertical="center"/>
    </xf>
    <xf numFmtId="1" fontId="59" fillId="0" borderId="20" xfId="0" applyNumberFormat="1" applyFont="1" applyFill="1" applyBorder="1" applyAlignment="1">
      <alignment horizontal="center" vertical="center"/>
    </xf>
    <xf numFmtId="0" fontId="30" fillId="0" borderId="0" xfId="0" applyFont="1" applyAlignment="1">
      <alignment horizontal="center" vertical="center"/>
    </xf>
    <xf numFmtId="0" fontId="73" fillId="0" borderId="0" xfId="3" applyFont="1" applyFill="1" applyBorder="1" applyAlignment="1">
      <alignment horizontal="center" vertical="center"/>
    </xf>
    <xf numFmtId="0" fontId="73" fillId="0" borderId="0" xfId="0" applyFont="1" applyFill="1" applyBorder="1" applyAlignment="1">
      <alignment horizontal="center" vertical="center"/>
    </xf>
    <xf numFmtId="0" fontId="83" fillId="0" borderId="57" xfId="0" applyFont="1" applyBorder="1" applyAlignment="1">
      <alignment vertical="center"/>
    </xf>
    <xf numFmtId="0" fontId="83" fillId="0" borderId="14" xfId="0" applyFont="1" applyBorder="1" applyAlignment="1">
      <alignment horizontal="center" vertical="center"/>
    </xf>
    <xf numFmtId="0" fontId="83" fillId="0" borderId="62" xfId="0" applyFont="1" applyBorder="1" applyAlignment="1">
      <alignment horizontal="center" vertical="center"/>
    </xf>
    <xf numFmtId="0" fontId="30" fillId="0" borderId="0" xfId="0" applyFont="1" applyBorder="1" applyAlignment="1">
      <alignment horizontal="center" vertical="center"/>
    </xf>
    <xf numFmtId="0" fontId="31" fillId="0" borderId="0" xfId="0" applyFont="1" applyBorder="1" applyAlignment="1">
      <alignment horizontal="center" vertical="center"/>
    </xf>
    <xf numFmtId="0" fontId="27" fillId="0" borderId="10" xfId="0" applyFont="1" applyBorder="1" applyAlignment="1">
      <alignment horizontal="center" vertical="center"/>
    </xf>
    <xf numFmtId="49" fontId="27" fillId="0" borderId="10" xfId="0" applyNumberFormat="1" applyFont="1" applyBorder="1" applyAlignment="1">
      <alignment horizontal="center" vertical="center"/>
    </xf>
    <xf numFmtId="0" fontId="27" fillId="0" borderId="2" xfId="0" applyFont="1" applyFill="1" applyBorder="1" applyAlignment="1">
      <alignment horizontal="center" vertical="center"/>
    </xf>
    <xf numFmtId="0" fontId="27" fillId="0" borderId="3" xfId="0" applyFont="1" applyFill="1" applyBorder="1" applyAlignment="1">
      <alignment horizontal="center" vertical="center"/>
    </xf>
    <xf numFmtId="0" fontId="86" fillId="0" borderId="3" xfId="0" applyFont="1" applyFill="1" applyBorder="1" applyAlignment="1">
      <alignment horizontal="center" vertical="center"/>
    </xf>
    <xf numFmtId="0" fontId="62" fillId="0" borderId="36" xfId="12" applyFont="1" applyBorder="1" applyAlignment="1">
      <alignment horizontal="center" vertical="center"/>
    </xf>
    <xf numFmtId="0" fontId="27" fillId="0" borderId="27" xfId="0" applyFont="1" applyBorder="1" applyAlignment="1">
      <alignment horizontal="center" vertical="center" wrapText="1"/>
    </xf>
    <xf numFmtId="0" fontId="27" fillId="0" borderId="59" xfId="0" applyFont="1" applyBorder="1" applyAlignment="1">
      <alignment horizontal="center" vertical="center" wrapText="1"/>
    </xf>
    <xf numFmtId="172" fontId="86" fillId="0" borderId="59" xfId="0" applyNumberFormat="1" applyFont="1" applyBorder="1" applyAlignment="1">
      <alignment horizontal="center" vertical="center" wrapText="1"/>
    </xf>
    <xf numFmtId="0" fontId="30" fillId="0" borderId="0" xfId="0" applyFont="1" applyAlignment="1">
      <alignment horizontal="center" vertical="center"/>
    </xf>
    <xf numFmtId="0" fontId="20" fillId="0" borderId="0" xfId="0" applyFont="1" applyBorder="1" applyAlignment="1">
      <alignment horizontal="center" vertical="center"/>
    </xf>
    <xf numFmtId="164" fontId="61" fillId="0" borderId="0" xfId="0" applyNumberFormat="1" applyFont="1" applyBorder="1" applyAlignment="1">
      <alignment horizontal="center" vertical="center"/>
    </xf>
    <xf numFmtId="0" fontId="27" fillId="0" borderId="0" xfId="0" applyFont="1" applyFill="1" applyBorder="1" applyAlignment="1">
      <alignment horizontal="center" vertical="center"/>
    </xf>
    <xf numFmtId="2" fontId="5" fillId="0" borderId="0" xfId="57574" applyNumberFormat="1" applyBorder="1" applyAlignment="1">
      <alignment horizontal="center"/>
    </xf>
    <xf numFmtId="1" fontId="5" fillId="0" borderId="0" xfId="57574" applyNumberFormat="1" applyBorder="1" applyAlignment="1">
      <alignment horizontal="center"/>
    </xf>
    <xf numFmtId="1" fontId="85" fillId="0" borderId="0" xfId="12" quotePrefix="1" applyNumberFormat="1" applyFont="1" applyBorder="1" applyAlignment="1">
      <alignment horizontal="center" vertical="center" wrapText="1"/>
    </xf>
    <xf numFmtId="0" fontId="61" fillId="0" borderId="0" xfId="0" applyFont="1" applyFill="1" applyBorder="1" applyAlignment="1">
      <alignment horizontal="left" vertical="center"/>
    </xf>
    <xf numFmtId="0" fontId="86" fillId="0" borderId="59" xfId="0" applyFont="1" applyFill="1" applyBorder="1" applyAlignment="1">
      <alignment horizontal="center" vertical="center"/>
    </xf>
    <xf numFmtId="0" fontId="57" fillId="0" borderId="3" xfId="0" applyFont="1" applyBorder="1" applyAlignment="1">
      <alignment horizontal="center" vertical="center"/>
    </xf>
    <xf numFmtId="0" fontId="57" fillId="0" borderId="0" xfId="0" applyFont="1" applyBorder="1" applyAlignment="1">
      <alignment horizontal="center" vertical="center"/>
    </xf>
    <xf numFmtId="0" fontId="57" fillId="0" borderId="3" xfId="0" applyFont="1" applyFill="1" applyBorder="1" applyAlignment="1">
      <alignment horizontal="center" vertical="center"/>
    </xf>
    <xf numFmtId="0" fontId="57" fillId="0" borderId="0" xfId="0" applyFont="1" applyFill="1" applyBorder="1" applyAlignment="1">
      <alignment horizontal="center" vertical="center"/>
    </xf>
    <xf numFmtId="1" fontId="79" fillId="0" borderId="54" xfId="0" quotePrefix="1" applyNumberFormat="1" applyFont="1" applyBorder="1" applyAlignment="1">
      <alignment horizontal="center" vertical="center"/>
    </xf>
    <xf numFmtId="0" fontId="95" fillId="0" borderId="11" xfId="12" applyFont="1" applyBorder="1" applyAlignment="1">
      <alignment horizontal="center" vertical="center" wrapText="1"/>
    </xf>
    <xf numFmtId="172" fontId="86" fillId="0" borderId="59" xfId="0" applyNumberFormat="1" applyFont="1" applyFill="1" applyBorder="1" applyAlignment="1">
      <alignment horizontal="center" vertical="center"/>
    </xf>
    <xf numFmtId="0" fontId="30" fillId="0" borderId="62" xfId="0" applyFont="1" applyBorder="1" applyAlignment="1">
      <alignment horizontal="center" vertical="center"/>
    </xf>
    <xf numFmtId="0" fontId="30" fillId="0" borderId="9" xfId="0" applyFont="1" applyBorder="1" applyAlignment="1">
      <alignment horizontal="center" vertical="center"/>
    </xf>
    <xf numFmtId="0" fontId="31" fillId="0" borderId="11" xfId="0" applyFont="1" applyBorder="1" applyAlignment="1">
      <alignment horizontal="right" vertical="center"/>
    </xf>
    <xf numFmtId="0" fontId="30" fillId="0" borderId="7" xfId="0" applyFont="1" applyBorder="1" applyAlignment="1">
      <alignment horizontal="center" vertical="center"/>
    </xf>
    <xf numFmtId="0" fontId="32" fillId="0" borderId="7" xfId="0" applyFont="1" applyBorder="1" applyAlignment="1">
      <alignment horizontal="center" vertical="center"/>
    </xf>
    <xf numFmtId="0" fontId="33" fillId="0" borderId="7" xfId="0" applyFont="1" applyBorder="1" applyAlignment="1">
      <alignment horizontal="center" vertical="center"/>
    </xf>
    <xf numFmtId="0" fontId="33" fillId="0" borderId="9" xfId="0" applyFont="1" applyBorder="1" applyAlignment="1">
      <alignment horizontal="center" vertical="center"/>
    </xf>
    <xf numFmtId="0" fontId="49" fillId="0" borderId="11" xfId="3" applyFont="1" applyBorder="1" applyAlignment="1">
      <alignment horizontal="right" vertical="center"/>
    </xf>
    <xf numFmtId="0" fontId="38" fillId="0" borderId="7" xfId="0" applyFont="1" applyBorder="1" applyAlignment="1">
      <alignment horizontal="center" vertical="center"/>
    </xf>
    <xf numFmtId="0" fontId="30" fillId="0" borderId="11" xfId="3" applyFont="1" applyBorder="1" applyAlignment="1">
      <alignment horizontal="center" vertical="center"/>
    </xf>
    <xf numFmtId="0" fontId="25" fillId="0" borderId="11" xfId="0" applyFont="1" applyBorder="1" applyAlignment="1">
      <alignment horizontal="right" vertical="center"/>
    </xf>
    <xf numFmtId="0" fontId="73" fillId="0" borderId="11" xfId="0" applyFont="1" applyBorder="1" applyAlignment="1">
      <alignment horizontal="right" vertical="center"/>
    </xf>
    <xf numFmtId="0" fontId="73" fillId="0" borderId="11" xfId="0" applyFont="1" applyFill="1" applyBorder="1" applyAlignment="1">
      <alignment horizontal="right" vertical="center"/>
    </xf>
    <xf numFmtId="0" fontId="39" fillId="0" borderId="11" xfId="0" applyFont="1" applyBorder="1" applyAlignment="1">
      <alignment horizontal="right" vertical="center"/>
    </xf>
    <xf numFmtId="0" fontId="36" fillId="0" borderId="11" xfId="0" applyFont="1" applyBorder="1" applyAlignment="1">
      <alignment horizontal="right" vertical="center"/>
    </xf>
    <xf numFmtId="0" fontId="39" fillId="0" borderId="11" xfId="0" applyFont="1" applyBorder="1" applyAlignment="1">
      <alignment horizontal="center" vertical="center"/>
    </xf>
    <xf numFmtId="0" fontId="25" fillId="0" borderId="65" xfId="0" applyFont="1" applyBorder="1" applyAlignment="1">
      <alignment horizontal="right" vertical="center"/>
    </xf>
    <xf numFmtId="0" fontId="22" fillId="0" borderId="11" xfId="0" applyFont="1" applyBorder="1" applyAlignment="1">
      <alignment horizontal="right" vertical="center"/>
    </xf>
    <xf numFmtId="0" fontId="39" fillId="0" borderId="12" xfId="0" applyFont="1" applyBorder="1" applyAlignment="1">
      <alignment horizontal="right" vertical="center"/>
    </xf>
    <xf numFmtId="0" fontId="39" fillId="0" borderId="63" xfId="0" applyFont="1" applyBorder="1" applyAlignment="1">
      <alignment horizontal="right" vertical="center"/>
    </xf>
    <xf numFmtId="0" fontId="39" fillId="0" borderId="63" xfId="0" applyFont="1" applyBorder="1" applyAlignment="1">
      <alignment horizontal="left" vertical="center"/>
    </xf>
    <xf numFmtId="0" fontId="39" fillId="0" borderId="63" xfId="0" applyFont="1" applyBorder="1" applyAlignment="1">
      <alignment horizontal="center" vertical="center"/>
    </xf>
    <xf numFmtId="0" fontId="21" fillId="0" borderId="63" xfId="0" applyFont="1" applyBorder="1" applyAlignment="1">
      <alignment horizontal="center" vertical="center"/>
    </xf>
    <xf numFmtId="0" fontId="40" fillId="0" borderId="63" xfId="0" applyFont="1" applyBorder="1" applyAlignment="1">
      <alignment horizontal="center" vertical="center"/>
    </xf>
    <xf numFmtId="0" fontId="30" fillId="0" borderId="8" xfId="0" applyFont="1" applyBorder="1" applyAlignment="1">
      <alignment horizontal="center" vertical="center"/>
    </xf>
    <xf numFmtId="0" fontId="96" fillId="0" borderId="24" xfId="57575" applyBorder="1" applyAlignment="1">
      <alignment horizontal="center" vertical="center"/>
    </xf>
    <xf numFmtId="0" fontId="96" fillId="0" borderId="15" xfId="57575" applyBorder="1" applyAlignment="1">
      <alignment horizontal="center" vertical="center"/>
    </xf>
    <xf numFmtId="0" fontId="96" fillId="0" borderId="15" xfId="57575" applyFill="1" applyBorder="1" applyAlignment="1">
      <alignment horizontal="center" vertical="center"/>
    </xf>
    <xf numFmtId="0" fontId="97" fillId="0" borderId="0" xfId="965" applyFont="1" applyBorder="1" applyAlignment="1">
      <alignment vertical="center"/>
    </xf>
    <xf numFmtId="0" fontId="27" fillId="0" borderId="0" xfId="965" applyAlignment="1">
      <alignment horizontal="left" vertical="center"/>
    </xf>
    <xf numFmtId="0" fontId="101" fillId="0" borderId="10" xfId="965" applyFont="1" applyBorder="1" applyAlignment="1">
      <alignment vertical="center" wrapText="1"/>
    </xf>
    <xf numFmtId="0" fontId="101" fillId="0" borderId="10" xfId="965" applyFont="1" applyBorder="1" applyAlignment="1">
      <alignment horizontal="center" vertical="center" wrapText="1"/>
    </xf>
    <xf numFmtId="0" fontId="101" fillId="0" borderId="39" xfId="965" applyFont="1" applyBorder="1" applyAlignment="1">
      <alignment horizontal="center" vertical="center" wrapText="1"/>
    </xf>
    <xf numFmtId="0" fontId="101" fillId="0" borderId="59" xfId="965" applyFont="1" applyBorder="1" applyAlignment="1">
      <alignment vertical="center"/>
    </xf>
    <xf numFmtId="0" fontId="101" fillId="0" borderId="10" xfId="965" applyFont="1" applyBorder="1" applyAlignment="1">
      <alignment horizontal="center" vertical="center"/>
    </xf>
    <xf numFmtId="0" fontId="101" fillId="0" borderId="3" xfId="965" applyFont="1" applyBorder="1" applyAlignment="1">
      <alignment horizontal="center" vertical="center" wrapText="1"/>
    </xf>
    <xf numFmtId="0" fontId="101" fillId="0" borderId="0" xfId="965" applyFont="1" applyBorder="1" applyAlignment="1">
      <alignment horizontal="center" vertical="center" wrapText="1"/>
    </xf>
    <xf numFmtId="0" fontId="101" fillId="0" borderId="54" xfId="965" applyFont="1" applyFill="1" applyBorder="1" applyAlignment="1">
      <alignment horizontal="center" vertical="center" wrapText="1"/>
    </xf>
    <xf numFmtId="166" fontId="27" fillId="7" borderId="20" xfId="0" applyNumberFormat="1" applyFont="1" applyFill="1" applyBorder="1" applyAlignment="1">
      <alignment horizontal="center" vertical="center"/>
    </xf>
    <xf numFmtId="2" fontId="27" fillId="7" borderId="20" xfId="0" applyNumberFormat="1" applyFont="1" applyFill="1" applyBorder="1" applyAlignment="1">
      <alignment horizontal="center" vertical="center"/>
    </xf>
    <xf numFmtId="0" fontId="27" fillId="7" borderId="31" xfId="0" applyFont="1" applyFill="1" applyBorder="1" applyAlignment="1">
      <alignment horizontal="center" vertical="center"/>
    </xf>
    <xf numFmtId="164" fontId="83" fillId="0" borderId="7" xfId="0" applyNumberFormat="1" applyFont="1" applyBorder="1" applyAlignment="1">
      <alignment horizontal="center" vertical="center"/>
    </xf>
    <xf numFmtId="0" fontId="22" fillId="0" borderId="0" xfId="0" applyFont="1" applyBorder="1" applyAlignment="1">
      <alignment vertical="center"/>
    </xf>
    <xf numFmtId="0" fontId="25" fillId="0" borderId="0" xfId="0" applyFont="1" applyBorder="1" applyAlignment="1">
      <alignment horizontal="center" vertical="center"/>
    </xf>
    <xf numFmtId="0" fontId="22" fillId="0" borderId="0" xfId="0" applyFont="1" applyBorder="1" applyAlignment="1">
      <alignment horizontal="center" vertical="center"/>
    </xf>
    <xf numFmtId="0" fontId="75" fillId="0" borderId="0" xfId="0" applyFont="1" applyBorder="1" applyAlignment="1">
      <alignment horizontal="center" vertical="center"/>
    </xf>
    <xf numFmtId="0" fontId="37" fillId="0" borderId="0" xfId="0" applyFont="1" applyBorder="1" applyAlignment="1">
      <alignment horizontal="center" vertical="center"/>
    </xf>
    <xf numFmtId="0" fontId="30" fillId="0" borderId="11" xfId="0" applyFont="1" applyBorder="1" applyAlignment="1">
      <alignment horizontal="center" vertical="center"/>
    </xf>
    <xf numFmtId="0" fontId="27" fillId="0" borderId="0" xfId="0" applyFont="1" applyBorder="1" applyAlignment="1">
      <alignment horizontal="center" vertical="center"/>
    </xf>
    <xf numFmtId="0" fontId="31" fillId="0" borderId="71" xfId="0" applyFont="1" applyBorder="1" applyAlignment="1">
      <alignment horizontal="right" vertical="center"/>
    </xf>
    <xf numFmtId="0" fontId="31" fillId="0" borderId="4" xfId="0" applyFont="1" applyBorder="1" applyAlignment="1">
      <alignment horizontal="right" vertical="center"/>
    </xf>
    <xf numFmtId="0" fontId="31" fillId="0" borderId="4" xfId="0" applyFont="1" applyBorder="1" applyAlignment="1">
      <alignment horizontal="left" vertical="center"/>
    </xf>
    <xf numFmtId="0" fontId="31" fillId="0" borderId="4" xfId="0" applyFont="1" applyBorder="1" applyAlignment="1">
      <alignment horizontal="center" vertical="center"/>
    </xf>
    <xf numFmtId="0" fontId="29" fillId="0" borderId="4" xfId="0" applyFont="1" applyBorder="1" applyAlignment="1">
      <alignment horizontal="center" vertical="center"/>
    </xf>
    <xf numFmtId="0" fontId="30" fillId="0" borderId="4" xfId="0" applyFont="1" applyBorder="1" applyAlignment="1">
      <alignment horizontal="center" vertical="center"/>
    </xf>
    <xf numFmtId="0" fontId="49" fillId="0" borderId="4" xfId="0" applyFont="1" applyFill="1" applyBorder="1" applyAlignment="1">
      <alignment horizontal="center" vertical="center"/>
    </xf>
    <xf numFmtId="0" fontId="30" fillId="0" borderId="65" xfId="0" applyFont="1" applyBorder="1" applyAlignment="1">
      <alignment horizontal="center" vertical="center"/>
    </xf>
    <xf numFmtId="176" fontId="73" fillId="0" borderId="11" xfId="0" applyNumberFormat="1" applyFont="1" applyFill="1" applyBorder="1" applyAlignment="1">
      <alignment horizontal="right" vertical="center"/>
    </xf>
    <xf numFmtId="175" fontId="73" fillId="0" borderId="11" xfId="0" applyNumberFormat="1" applyFont="1" applyFill="1" applyBorder="1" applyAlignment="1">
      <alignment horizontal="right" vertical="center"/>
    </xf>
    <xf numFmtId="0" fontId="25" fillId="0" borderId="0" xfId="0" applyFont="1" applyBorder="1" applyAlignment="1">
      <alignment horizontal="center" vertical="center"/>
    </xf>
    <xf numFmtId="0" fontId="37" fillId="0" borderId="0" xfId="0" applyFont="1" applyBorder="1" applyAlignment="1">
      <alignment horizontal="center" vertical="center"/>
    </xf>
    <xf numFmtId="0" fontId="27" fillId="0" borderId="0" xfId="0" applyFont="1" applyBorder="1" applyAlignment="1">
      <alignment horizontal="center" vertical="center"/>
    </xf>
    <xf numFmtId="0" fontId="25" fillId="0" borderId="7" xfId="0" applyFont="1" applyBorder="1" applyAlignment="1">
      <alignment horizontal="right" vertical="center"/>
    </xf>
    <xf numFmtId="0" fontId="22" fillId="0" borderId="11" xfId="0" applyFont="1" applyBorder="1" applyAlignment="1">
      <alignment horizontal="center" vertical="center"/>
    </xf>
    <xf numFmtId="0" fontId="91" fillId="0" borderId="0" xfId="0" applyFont="1" applyBorder="1" applyAlignment="1">
      <alignment horizontal="center" vertical="center"/>
    </xf>
    <xf numFmtId="0" fontId="93" fillId="0" borderId="0" xfId="0" applyFont="1" applyBorder="1" applyAlignment="1">
      <alignment horizontal="center" vertical="center"/>
    </xf>
    <xf numFmtId="0" fontId="37" fillId="0" borderId="11" xfId="0" applyFont="1" applyBorder="1" applyAlignment="1">
      <alignment horizontal="center" vertical="center"/>
    </xf>
    <xf numFmtId="0" fontId="37" fillId="0" borderId="13" xfId="0" applyFont="1" applyBorder="1" applyAlignment="1">
      <alignment horizontal="center" vertical="center"/>
    </xf>
    <xf numFmtId="10" fontId="73" fillId="0" borderId="0" xfId="3" applyNumberFormat="1" applyFont="1" applyFill="1" applyBorder="1" applyAlignment="1">
      <alignment horizontal="center" vertical="center"/>
    </xf>
    <xf numFmtId="0" fontId="83" fillId="15" borderId="68" xfId="0" applyFont="1" applyFill="1" applyBorder="1" applyAlignment="1">
      <alignment horizontal="center" vertical="center"/>
    </xf>
    <xf numFmtId="0" fontId="83" fillId="15" borderId="69" xfId="0" applyFont="1" applyFill="1" applyBorder="1" applyAlignment="1">
      <alignment horizontal="center" vertical="center"/>
    </xf>
    <xf numFmtId="0" fontId="27" fillId="0" borderId="10" xfId="965" applyFont="1" applyFill="1" applyBorder="1" applyAlignment="1">
      <alignment vertical="center" wrapText="1"/>
    </xf>
    <xf numFmtId="0" fontId="20" fillId="0" borderId="3" xfId="965" applyFont="1" applyBorder="1" applyAlignment="1">
      <alignment horizontal="right" vertical="center"/>
    </xf>
    <xf numFmtId="0" fontId="27" fillId="0" borderId="0" xfId="965" applyBorder="1" applyAlignment="1">
      <alignment vertical="center"/>
    </xf>
    <xf numFmtId="0" fontId="27" fillId="0" borderId="54" xfId="965" applyBorder="1" applyAlignment="1">
      <alignment vertical="center"/>
    </xf>
    <xf numFmtId="0" fontId="20" fillId="0" borderId="6" xfId="965" applyFont="1" applyBorder="1" applyAlignment="1">
      <alignment horizontal="right" vertical="center"/>
    </xf>
    <xf numFmtId="0" fontId="27" fillId="0" borderId="5" xfId="965" applyBorder="1" applyAlignment="1">
      <alignment vertical="center"/>
    </xf>
    <xf numFmtId="0" fontId="27" fillId="0" borderId="60" xfId="965" applyBorder="1" applyAlignment="1">
      <alignment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47" xfId="0" applyFont="1" applyBorder="1" applyAlignment="1">
      <alignment horizontal="center" vertical="center"/>
    </xf>
    <xf numFmtId="0" fontId="30" fillId="0" borderId="0" xfId="0" applyFont="1" applyAlignment="1">
      <alignment horizontal="center" vertical="center"/>
    </xf>
    <xf numFmtId="0" fontId="27" fillId="0" borderId="0" xfId="965" applyAlignment="1">
      <alignment vertical="center"/>
    </xf>
    <xf numFmtId="0" fontId="23" fillId="0" borderId="0" xfId="965" applyFont="1" applyBorder="1" applyAlignment="1">
      <alignment vertical="center"/>
    </xf>
    <xf numFmtId="0" fontId="20" fillId="11" borderId="35" xfId="965" applyFont="1" applyFill="1" applyBorder="1" applyAlignment="1">
      <alignment vertical="center" wrapText="1"/>
    </xf>
    <xf numFmtId="0" fontId="20" fillId="0" borderId="0" xfId="965" applyFont="1" applyAlignment="1">
      <alignment vertical="center"/>
    </xf>
    <xf numFmtId="0" fontId="20" fillId="9" borderId="35" xfId="965" applyFont="1" applyFill="1" applyBorder="1" applyAlignment="1">
      <alignment horizontal="left" vertical="center"/>
    </xf>
    <xf numFmtId="0" fontId="20" fillId="9" borderId="2" xfId="965" applyFont="1" applyFill="1" applyBorder="1" applyAlignment="1">
      <alignment vertical="center"/>
    </xf>
    <xf numFmtId="0" fontId="27" fillId="9" borderId="4" xfId="965" applyFont="1" applyFill="1" applyBorder="1" applyAlignment="1">
      <alignment horizontal="left" vertical="center"/>
    </xf>
    <xf numFmtId="0" fontId="27" fillId="9" borderId="61" xfId="965" applyFont="1" applyFill="1" applyBorder="1" applyAlignment="1">
      <alignment vertical="center"/>
    </xf>
    <xf numFmtId="0" fontId="27" fillId="9" borderId="4" xfId="965" applyFill="1" applyBorder="1" applyAlignment="1">
      <alignment horizontal="left" vertical="center"/>
    </xf>
    <xf numFmtId="0" fontId="27" fillId="9" borderId="61" xfId="965" applyFont="1" applyFill="1" applyBorder="1" applyAlignment="1">
      <alignment horizontal="left" vertical="center"/>
    </xf>
    <xf numFmtId="0" fontId="27" fillId="9" borderId="4" xfId="965" applyFont="1" applyFill="1" applyBorder="1" applyAlignment="1">
      <alignment vertical="center"/>
    </xf>
    <xf numFmtId="0" fontId="20" fillId="9" borderId="4" xfId="965" applyFont="1" applyFill="1" applyBorder="1" applyAlignment="1">
      <alignment horizontal="right" vertical="center"/>
    </xf>
    <xf numFmtId="0" fontId="27" fillId="9" borderId="61" xfId="965" applyFont="1" applyFill="1" applyBorder="1" applyAlignment="1">
      <alignment horizontal="center" vertical="center"/>
    </xf>
    <xf numFmtId="0" fontId="27" fillId="0" borderId="0" xfId="965" applyFont="1" applyAlignment="1">
      <alignment vertical="center"/>
    </xf>
    <xf numFmtId="0" fontId="20" fillId="0" borderId="35" xfId="965" applyFont="1" applyBorder="1" applyAlignment="1">
      <alignment vertical="center"/>
    </xf>
    <xf numFmtId="0" fontId="20" fillId="0" borderId="6" xfId="965" applyFont="1" applyBorder="1" applyAlignment="1">
      <alignment vertical="center"/>
    </xf>
    <xf numFmtId="0" fontId="20" fillId="0" borderId="0" xfId="965" applyFont="1" applyFill="1" applyAlignment="1">
      <alignment vertical="center"/>
    </xf>
    <xf numFmtId="0" fontId="98" fillId="0" borderId="3" xfId="965" applyFont="1" applyBorder="1" applyAlignment="1">
      <alignment horizontal="center" vertical="center"/>
    </xf>
    <xf numFmtId="0" fontId="27" fillId="0" borderId="4" xfId="965" applyFont="1" applyBorder="1" applyAlignment="1">
      <alignment vertical="center"/>
    </xf>
    <xf numFmtId="0" fontId="100" fillId="0" borderId="4" xfId="965" applyFont="1" applyBorder="1" applyAlignment="1">
      <alignment horizontal="center" vertical="center"/>
    </xf>
    <xf numFmtId="0" fontId="100" fillId="0" borderId="61" xfId="965" applyFont="1" applyBorder="1" applyAlignment="1">
      <alignment vertical="center"/>
    </xf>
    <xf numFmtId="0" fontId="20" fillId="0" borderId="3" xfId="965" applyFont="1" applyBorder="1" applyAlignment="1">
      <alignment vertical="center"/>
    </xf>
    <xf numFmtId="0" fontId="20" fillId="0" borderId="0" xfId="965" applyFont="1" applyBorder="1" applyAlignment="1">
      <alignment horizontal="right" vertical="center"/>
    </xf>
    <xf numFmtId="175" fontId="27" fillId="0" borderId="0" xfId="965" applyNumberFormat="1" applyFont="1" applyBorder="1" applyAlignment="1">
      <alignment horizontal="center" vertical="center"/>
    </xf>
    <xf numFmtId="0" fontId="27" fillId="0" borderId="0" xfId="965" applyFont="1" applyBorder="1" applyAlignment="1">
      <alignment vertical="center"/>
    </xf>
    <xf numFmtId="0" fontId="27" fillId="0" borderId="0" xfId="965" applyBorder="1" applyAlignment="1">
      <alignment vertical="center" wrapText="1"/>
    </xf>
    <xf numFmtId="0" fontId="78" fillId="0" borderId="0" xfId="965" applyFont="1" applyBorder="1" applyAlignment="1">
      <alignment horizontal="center" vertical="center"/>
    </xf>
    <xf numFmtId="0" fontId="27" fillId="0" borderId="54" xfId="965" applyBorder="1" applyAlignment="1">
      <alignment vertical="center" wrapText="1"/>
    </xf>
    <xf numFmtId="0" fontId="27" fillId="0" borderId="3" xfId="965" applyFont="1" applyBorder="1" applyAlignment="1">
      <alignment vertical="center"/>
    </xf>
    <xf numFmtId="0" fontId="27" fillId="9" borderId="10" xfId="965" applyFont="1" applyFill="1" applyBorder="1" applyAlignment="1">
      <alignment vertical="center" wrapText="1"/>
    </xf>
    <xf numFmtId="175" fontId="27" fillId="9" borderId="1" xfId="965" applyNumberFormat="1" applyFont="1" applyFill="1" applyBorder="1" applyAlignment="1">
      <alignment horizontal="center" vertical="center"/>
    </xf>
    <xf numFmtId="3" fontId="27" fillId="0" borderId="59" xfId="965" applyNumberFormat="1" applyFont="1" applyFill="1" applyBorder="1" applyAlignment="1">
      <alignment vertical="center"/>
    </xf>
    <xf numFmtId="175" fontId="27" fillId="9" borderId="10" xfId="0" applyNumberFormat="1" applyFont="1" applyFill="1" applyBorder="1" applyAlignment="1">
      <alignment horizontal="center" vertical="center"/>
    </xf>
    <xf numFmtId="3" fontId="27" fillId="0" borderId="3" xfId="965" applyNumberFormat="1" applyFont="1" applyFill="1" applyBorder="1" applyAlignment="1">
      <alignment horizontal="center" vertical="center"/>
    </xf>
    <xf numFmtId="175" fontId="27" fillId="9" borderId="10" xfId="965" applyNumberFormat="1" applyFont="1" applyFill="1" applyBorder="1" applyAlignment="1">
      <alignment horizontal="center" vertical="center"/>
    </xf>
    <xf numFmtId="0" fontId="78" fillId="0" borderId="54" xfId="965" applyFont="1" applyFill="1" applyBorder="1" applyAlignment="1">
      <alignment horizontal="left" vertical="center"/>
    </xf>
    <xf numFmtId="175" fontId="27" fillId="0" borderId="1" xfId="965" applyNumberFormat="1" applyFont="1" applyFill="1" applyBorder="1" applyAlignment="1">
      <alignment horizontal="center" vertical="center"/>
    </xf>
    <xf numFmtId="175" fontId="27" fillId="0" borderId="10" xfId="0" applyNumberFormat="1" applyFont="1" applyFill="1" applyBorder="1" applyAlignment="1">
      <alignment horizontal="center" vertical="center"/>
    </xf>
    <xf numFmtId="175" fontId="27" fillId="0" borderId="10" xfId="965" applyNumberFormat="1" applyFont="1" applyFill="1" applyBorder="1" applyAlignment="1">
      <alignment horizontal="center" vertical="center"/>
    </xf>
    <xf numFmtId="0" fontId="78" fillId="0" borderId="54" xfId="965" applyFont="1" applyFill="1" applyBorder="1" applyAlignment="1">
      <alignment vertical="center"/>
    </xf>
    <xf numFmtId="0" fontId="20" fillId="0" borderId="10" xfId="965" applyFont="1" applyFill="1" applyBorder="1" applyAlignment="1">
      <alignment vertical="center" wrapText="1"/>
    </xf>
    <xf numFmtId="175" fontId="20" fillId="0" borderId="10" xfId="965" applyNumberFormat="1" applyFont="1" applyFill="1" applyBorder="1" applyAlignment="1">
      <alignment horizontal="center" vertical="center"/>
    </xf>
    <xf numFmtId="175" fontId="20" fillId="0" borderId="1" xfId="965" applyNumberFormat="1" applyFont="1" applyFill="1" applyBorder="1" applyAlignment="1">
      <alignment horizontal="center" vertical="center"/>
    </xf>
    <xf numFmtId="3" fontId="20" fillId="0" borderId="59" xfId="965" applyNumberFormat="1" applyFont="1" applyFill="1" applyBorder="1" applyAlignment="1">
      <alignment vertical="center"/>
    </xf>
    <xf numFmtId="175" fontId="20" fillId="0" borderId="10" xfId="0" applyNumberFormat="1" applyFont="1" applyFill="1" applyBorder="1" applyAlignment="1">
      <alignment horizontal="center" vertical="center"/>
    </xf>
    <xf numFmtId="3" fontId="20" fillId="0" borderId="3" xfId="965" applyNumberFormat="1" applyFont="1" applyFill="1" applyBorder="1" applyAlignment="1">
      <alignment horizontal="center" vertical="center"/>
    </xf>
    <xf numFmtId="0" fontId="20" fillId="0" borderId="0" xfId="965" applyFont="1" applyFill="1" applyBorder="1" applyAlignment="1">
      <alignment horizontal="center" vertical="center"/>
    </xf>
    <xf numFmtId="0" fontId="99" fillId="0" borderId="54" xfId="965" applyFont="1" applyFill="1" applyBorder="1" applyAlignment="1">
      <alignment vertical="center"/>
    </xf>
    <xf numFmtId="0" fontId="78" fillId="9" borderId="10" xfId="965" applyFont="1" applyFill="1" applyBorder="1" applyAlignment="1">
      <alignment vertical="center" wrapText="1"/>
    </xf>
    <xf numFmtId="3" fontId="27" fillId="0" borderId="0" xfId="965" applyNumberFormat="1" applyFont="1" applyBorder="1" applyAlignment="1">
      <alignment horizontal="center" vertical="center"/>
    </xf>
    <xf numFmtId="3" fontId="27" fillId="0" borderId="0" xfId="965" applyNumberFormat="1" applyFont="1" applyBorder="1" applyAlignment="1">
      <alignment vertical="center"/>
    </xf>
    <xf numFmtId="0" fontId="78" fillId="0" borderId="54" xfId="965" applyFont="1" applyBorder="1" applyAlignment="1">
      <alignment vertical="center"/>
    </xf>
    <xf numFmtId="0" fontId="27" fillId="0" borderId="6" xfId="965" applyFont="1" applyBorder="1" applyAlignment="1">
      <alignment vertical="center" wrapText="1"/>
    </xf>
    <xf numFmtId="0" fontId="27" fillId="0" borderId="5" xfId="965" applyFont="1" applyBorder="1" applyAlignment="1">
      <alignment vertical="center"/>
    </xf>
    <xf numFmtId="0" fontId="20" fillId="0" borderId="2" xfId="965" applyFont="1" applyBorder="1" applyAlignment="1">
      <alignment horizontal="right" vertical="center"/>
    </xf>
    <xf numFmtId="0" fontId="27" fillId="0" borderId="0" xfId="965" applyFont="1" applyBorder="1" applyAlignment="1">
      <alignment horizontal="left" vertical="center"/>
    </xf>
    <xf numFmtId="0" fontId="105" fillId="0" borderId="0" xfId="965" applyFont="1" applyBorder="1" applyAlignment="1">
      <alignment horizontal="left" vertical="center"/>
    </xf>
    <xf numFmtId="0" fontId="105" fillId="0" borderId="54" xfId="965" applyFont="1" applyBorder="1" applyAlignment="1">
      <alignment horizontal="left" vertical="center"/>
    </xf>
    <xf numFmtId="0" fontId="99" fillId="0" borderId="3" xfId="965" applyFont="1" applyBorder="1" applyAlignment="1">
      <alignment vertical="center"/>
    </xf>
    <xf numFmtId="0" fontId="27" fillId="0" borderId="54" xfId="965" applyFont="1" applyBorder="1" applyAlignment="1">
      <alignment vertical="center"/>
    </xf>
    <xf numFmtId="0" fontId="0" fillId="0" borderId="3" xfId="0" applyBorder="1" applyAlignment="1">
      <alignment horizontal="center" vertical="center"/>
    </xf>
    <xf numFmtId="0" fontId="0" fillId="0" borderId="0" xfId="0" applyBorder="1" applyAlignment="1">
      <alignment horizontal="center" vertical="center"/>
    </xf>
    <xf numFmtId="0" fontId="27" fillId="0" borderId="26" xfId="0" applyFont="1" applyFill="1" applyBorder="1" applyAlignment="1">
      <alignment horizontal="center" vertical="center"/>
    </xf>
    <xf numFmtId="0" fontId="27" fillId="0" borderId="18" xfId="0" applyFont="1" applyBorder="1" applyAlignment="1">
      <alignment horizontal="center" vertical="center"/>
    </xf>
    <xf numFmtId="0" fontId="27" fillId="0" borderId="1" xfId="0" applyFont="1" applyBorder="1" applyAlignment="1">
      <alignment horizontal="center" vertical="center"/>
    </xf>
    <xf numFmtId="0" fontId="27" fillId="7" borderId="1" xfId="8" applyFont="1" applyFill="1" applyBorder="1" applyAlignment="1">
      <alignment horizontal="center" vertical="center"/>
    </xf>
    <xf numFmtId="0" fontId="27" fillId="7" borderId="26" xfId="8" applyFont="1" applyFill="1" applyBorder="1" applyAlignment="1">
      <alignment horizontal="center" vertical="center"/>
    </xf>
    <xf numFmtId="0" fontId="27" fillId="7" borderId="30" xfId="8" applyFont="1" applyFill="1" applyBorder="1" applyAlignment="1">
      <alignment horizontal="center" vertical="center"/>
    </xf>
    <xf numFmtId="0" fontId="57" fillId="0" borderId="3" xfId="0" applyFont="1" applyFill="1" applyBorder="1" applyAlignment="1">
      <alignment horizontal="left" vertical="center" wrapText="1"/>
    </xf>
    <xf numFmtId="0" fontId="57" fillId="0" borderId="0" xfId="0" applyFont="1" applyFill="1" applyBorder="1" applyAlignment="1">
      <alignment horizontal="left" vertical="center" wrapText="1"/>
    </xf>
    <xf numFmtId="0" fontId="57" fillId="0" borderId="7" xfId="0" applyFont="1" applyFill="1" applyBorder="1" applyAlignment="1">
      <alignment horizontal="left" vertical="center" wrapText="1"/>
    </xf>
    <xf numFmtId="0" fontId="79" fillId="0" borderId="54" xfId="0" applyFont="1" applyFill="1" applyBorder="1" applyAlignment="1">
      <alignment horizontal="center" vertical="center"/>
    </xf>
    <xf numFmtId="0" fontId="3" fillId="0" borderId="54" xfId="12" applyFont="1" applyBorder="1" applyAlignment="1">
      <alignment horizontal="center" vertical="center"/>
    </xf>
    <xf numFmtId="1" fontId="3" fillId="0" borderId="54" xfId="12" applyNumberFormat="1" applyFont="1" applyBorder="1" applyAlignment="1">
      <alignment horizontal="center" vertical="center" wrapText="1"/>
    </xf>
    <xf numFmtId="0" fontId="3" fillId="0" borderId="11" xfId="12" applyFont="1" applyBorder="1" applyAlignment="1">
      <alignment horizontal="center" vertical="center" wrapText="1"/>
    </xf>
    <xf numFmtId="0" fontId="79" fillId="0" borderId="54" xfId="0" applyFont="1" applyBorder="1" applyAlignment="1">
      <alignment horizontal="center" vertical="center"/>
    </xf>
    <xf numFmtId="0" fontId="27" fillId="0" borderId="0" xfId="965" applyAlignment="1">
      <alignment horizontal="right" vertical="center"/>
    </xf>
    <xf numFmtId="0" fontId="20" fillId="0" borderId="0" xfId="965" applyFont="1" applyAlignment="1">
      <alignment horizontal="right" vertical="center"/>
    </xf>
    <xf numFmtId="14" fontId="27" fillId="0" borderId="0" xfId="965" applyNumberFormat="1" applyAlignment="1">
      <alignment horizontal="right" vertical="center"/>
    </xf>
    <xf numFmtId="14" fontId="20" fillId="0" borderId="0" xfId="965" applyNumberFormat="1" applyFont="1" applyFill="1" applyAlignment="1">
      <alignment horizontal="right" vertical="center"/>
    </xf>
    <xf numFmtId="0" fontId="27" fillId="0" borderId="0" xfId="965" applyBorder="1" applyAlignment="1">
      <alignment horizontal="right" vertical="center"/>
    </xf>
    <xf numFmtId="0" fontId="57" fillId="0" borderId="0" xfId="965" applyFont="1" applyAlignment="1">
      <alignment horizontal="left" vertical="center"/>
    </xf>
    <xf numFmtId="0" fontId="20" fillId="0" borderId="0" xfId="965" applyFont="1" applyFill="1" applyAlignment="1">
      <alignment horizontal="left" vertical="center"/>
    </xf>
    <xf numFmtId="0" fontId="27" fillId="0" borderId="0" xfId="965" applyBorder="1" applyAlignment="1">
      <alignment horizontal="left" vertical="center"/>
    </xf>
    <xf numFmtId="0" fontId="20" fillId="0" borderId="0" xfId="965" applyFont="1" applyAlignment="1">
      <alignment horizontal="left" vertical="center"/>
    </xf>
    <xf numFmtId="0" fontId="27" fillId="0" borderId="0" xfId="965" applyFill="1" applyAlignment="1">
      <alignment vertical="center"/>
    </xf>
    <xf numFmtId="0" fontId="27" fillId="0" borderId="0" xfId="965" applyFill="1" applyAlignment="1">
      <alignment horizontal="right" vertical="center"/>
    </xf>
    <xf numFmtId="0" fontId="27" fillId="0" borderId="0" xfId="965" applyFill="1" applyAlignment="1">
      <alignment horizontal="left" vertical="center"/>
    </xf>
    <xf numFmtId="175" fontId="78" fillId="0" borderId="54" xfId="965" applyNumberFormat="1" applyFont="1" applyFill="1" applyBorder="1" applyAlignment="1">
      <alignment vertical="center"/>
    </xf>
    <xf numFmtId="0" fontId="30" fillId="0" borderId="0" xfId="0" applyFont="1" applyAlignment="1">
      <alignment horizontal="center" vertical="center"/>
    </xf>
    <xf numFmtId="0" fontId="30" fillId="0" borderId="0" xfId="0" applyFont="1" applyAlignment="1">
      <alignment horizontal="center" vertical="center"/>
    </xf>
    <xf numFmtId="0" fontId="27" fillId="7" borderId="18" xfId="0" applyFont="1" applyFill="1" applyBorder="1" applyAlignment="1">
      <alignment horizontal="center" vertical="center"/>
    </xf>
    <xf numFmtId="166" fontId="27" fillId="7" borderId="1" xfId="0" applyNumberFormat="1" applyFont="1" applyFill="1" applyBorder="1" applyAlignment="1">
      <alignment horizontal="center" vertical="center"/>
    </xf>
    <xf numFmtId="0" fontId="27" fillId="7" borderId="6" xfId="0" applyFont="1" applyFill="1" applyBorder="1" applyAlignment="1">
      <alignment horizontal="center" vertical="center"/>
    </xf>
    <xf numFmtId="9" fontId="27" fillId="14" borderId="62" xfId="57570" applyFont="1" applyFill="1" applyBorder="1" applyAlignment="1">
      <alignment horizontal="center" vertical="center"/>
    </xf>
    <xf numFmtId="9" fontId="27" fillId="14" borderId="8" xfId="57570" applyFont="1" applyFill="1" applyBorder="1" applyAlignment="1">
      <alignment horizontal="center" vertical="center"/>
    </xf>
    <xf numFmtId="14" fontId="27" fillId="7" borderId="20" xfId="0" applyNumberFormat="1" applyFont="1" applyFill="1" applyBorder="1" applyAlignment="1">
      <alignment horizontal="center" vertical="center"/>
    </xf>
    <xf numFmtId="0" fontId="59" fillId="0" borderId="20" xfId="0" applyFont="1" applyFill="1" applyBorder="1" applyAlignment="1">
      <alignment horizontal="center" vertical="center"/>
    </xf>
    <xf numFmtId="1" fontId="27" fillId="7" borderId="20" xfId="0" applyNumberFormat="1" applyFont="1" applyFill="1" applyBorder="1" applyAlignment="1">
      <alignment horizontal="center" vertical="center"/>
    </xf>
    <xf numFmtId="0" fontId="27" fillId="0" borderId="0" xfId="0" applyFont="1" applyBorder="1" applyAlignment="1">
      <alignment horizontal="center" vertical="center"/>
    </xf>
    <xf numFmtId="0" fontId="27" fillId="0" borderId="14" xfId="0" applyFont="1" applyBorder="1" applyAlignment="1">
      <alignment horizontal="center" vertical="center"/>
    </xf>
    <xf numFmtId="0" fontId="30" fillId="0" borderId="0" xfId="0" applyFont="1" applyAlignment="1">
      <alignment horizontal="center" vertical="center"/>
    </xf>
    <xf numFmtId="0" fontId="88" fillId="0" borderId="10" xfId="0" applyFont="1" applyFill="1" applyBorder="1" applyAlignment="1">
      <alignment horizontal="center" vertical="center"/>
    </xf>
    <xf numFmtId="0" fontId="27" fillId="0" borderId="10" xfId="0" applyFont="1" applyFill="1" applyBorder="1" applyAlignment="1">
      <alignment horizontal="center" vertical="center"/>
    </xf>
    <xf numFmtId="0" fontId="27" fillId="0" borderId="15" xfId="0" applyFont="1" applyFill="1" applyBorder="1" applyAlignment="1">
      <alignment horizontal="center" vertical="center"/>
    </xf>
    <xf numFmtId="14" fontId="27" fillId="0" borderId="30" xfId="0" applyNumberFormat="1" applyFont="1" applyFill="1" applyBorder="1" applyAlignment="1">
      <alignment horizontal="center" vertical="center" wrapText="1"/>
    </xf>
    <xf numFmtId="0" fontId="27" fillId="0" borderId="30" xfId="0" applyFont="1" applyFill="1" applyBorder="1" applyAlignment="1">
      <alignment horizontal="center" vertical="center" wrapText="1"/>
    </xf>
    <xf numFmtId="0" fontId="30" fillId="0" borderId="0" xfId="0" applyFont="1" applyAlignment="1">
      <alignment horizontal="center" vertical="center"/>
    </xf>
    <xf numFmtId="0" fontId="27" fillId="2" borderId="69" xfId="0" applyFont="1" applyFill="1" applyBorder="1" applyAlignment="1">
      <alignment horizontal="center" vertical="center"/>
    </xf>
    <xf numFmtId="0" fontId="27" fillId="3" borderId="69" xfId="0" applyFont="1" applyFill="1" applyBorder="1" applyAlignment="1">
      <alignment horizontal="center" vertical="center"/>
    </xf>
    <xf numFmtId="0" fontId="25" fillId="4" borderId="69" xfId="0" applyFont="1" applyFill="1" applyBorder="1" applyAlignment="1">
      <alignment horizontal="center" vertical="center"/>
    </xf>
    <xf numFmtId="0" fontId="25" fillId="0" borderId="63" xfId="0" applyFont="1" applyBorder="1" applyAlignment="1">
      <alignment horizontal="center" vertical="center"/>
    </xf>
    <xf numFmtId="0" fontId="25" fillId="0" borderId="14" xfId="0" applyFont="1" applyBorder="1" applyAlignment="1">
      <alignment horizontal="center" vertical="center"/>
    </xf>
    <xf numFmtId="0" fontId="25" fillId="4" borderId="0" xfId="0" applyFont="1" applyFill="1" applyBorder="1" applyAlignment="1">
      <alignment horizontal="center" vertical="center"/>
    </xf>
    <xf numFmtId="0" fontId="25" fillId="4" borderId="7" xfId="0" applyFont="1" applyFill="1" applyBorder="1" applyAlignment="1">
      <alignment horizontal="center" vertical="center"/>
    </xf>
    <xf numFmtId="0" fontId="27" fillId="2" borderId="0" xfId="0" applyFont="1" applyFill="1" applyBorder="1" applyAlignment="1">
      <alignment horizontal="center" vertical="center"/>
    </xf>
    <xf numFmtId="0" fontId="27" fillId="2" borderId="11" xfId="0" applyFont="1" applyFill="1" applyBorder="1" applyAlignment="1">
      <alignment horizontal="center" vertical="center"/>
    </xf>
    <xf numFmtId="0" fontId="25" fillId="5" borderId="69" xfId="0" applyFont="1" applyFill="1" applyBorder="1" applyAlignment="1">
      <alignment horizontal="center" vertical="center"/>
    </xf>
    <xf numFmtId="0" fontId="25" fillId="0" borderId="63" xfId="0" applyFont="1" applyBorder="1" applyAlignment="1">
      <alignment horizontal="left" vertical="center"/>
    </xf>
    <xf numFmtId="0" fontId="22" fillId="0" borderId="63" xfId="0" applyFont="1" applyBorder="1" applyAlignment="1">
      <alignment horizontal="center" vertical="center"/>
    </xf>
    <xf numFmtId="0" fontId="27" fillId="0" borderId="63" xfId="0" applyFont="1" applyBorder="1" applyAlignment="1">
      <alignment horizontal="center" vertical="center"/>
    </xf>
    <xf numFmtId="0" fontId="25" fillId="0" borderId="63" xfId="0" applyFont="1" applyBorder="1" applyAlignment="1">
      <alignment horizontal="right" vertical="center"/>
    </xf>
    <xf numFmtId="0" fontId="82" fillId="0" borderId="63" xfId="0" applyFont="1" applyBorder="1" applyAlignment="1">
      <alignment horizontal="left" vertical="center"/>
    </xf>
    <xf numFmtId="0" fontId="43" fillId="0" borderId="63" xfId="0" applyFont="1" applyBorder="1" applyAlignment="1">
      <alignment horizontal="center" vertical="center"/>
    </xf>
    <xf numFmtId="164" fontId="89" fillId="0" borderId="0" xfId="0" applyNumberFormat="1" applyFont="1" applyFill="1" applyBorder="1" applyAlignment="1">
      <alignment horizontal="center" vertical="center"/>
    </xf>
    <xf numFmtId="3" fontId="73" fillId="0" borderId="11" xfId="0" applyNumberFormat="1" applyFont="1" applyFill="1" applyBorder="1" applyAlignment="1">
      <alignment horizontal="right" vertical="center"/>
    </xf>
    <xf numFmtId="14" fontId="59" fillId="7" borderId="30" xfId="0" applyNumberFormat="1" applyFont="1" applyFill="1" applyBorder="1" applyAlignment="1">
      <alignment horizontal="center" vertical="center"/>
    </xf>
    <xf numFmtId="0" fontId="59" fillId="7" borderId="1" xfId="0" applyFont="1" applyFill="1" applyBorder="1" applyAlignment="1">
      <alignment horizontal="center" vertical="center"/>
    </xf>
    <xf numFmtId="1" fontId="59" fillId="7" borderId="1" xfId="0" applyNumberFormat="1" applyFont="1" applyFill="1" applyBorder="1" applyAlignment="1">
      <alignment horizontal="center" vertical="center"/>
    </xf>
    <xf numFmtId="1" fontId="59" fillId="7" borderId="7" xfId="0" applyNumberFormat="1" applyFont="1" applyFill="1" applyBorder="1" applyAlignment="1">
      <alignment horizontal="center" vertical="center"/>
    </xf>
    <xf numFmtId="9" fontId="59" fillId="14" borderId="7" xfId="57570" applyFont="1" applyFill="1" applyBorder="1" applyAlignment="1">
      <alignment horizontal="center" vertical="center"/>
    </xf>
    <xf numFmtId="168" fontId="59" fillId="14" borderId="7" xfId="0" applyNumberFormat="1" applyFont="1" applyFill="1" applyBorder="1" applyAlignment="1">
      <alignment horizontal="center" vertical="center"/>
    </xf>
    <xf numFmtId="0" fontId="59" fillId="7" borderId="20" xfId="0" applyFont="1" applyFill="1" applyBorder="1" applyAlignment="1">
      <alignment horizontal="center" vertical="center"/>
    </xf>
    <xf numFmtId="1" fontId="59" fillId="7" borderId="20" xfId="0" applyNumberFormat="1" applyFont="1" applyFill="1" applyBorder="1" applyAlignment="1">
      <alignment horizontal="center" vertical="center"/>
    </xf>
    <xf numFmtId="1" fontId="27" fillId="7" borderId="53" xfId="0" applyNumberFormat="1" applyFont="1" applyFill="1" applyBorder="1" applyAlignment="1">
      <alignment horizontal="center" vertical="center"/>
    </xf>
    <xf numFmtId="9" fontId="27" fillId="7" borderId="62" xfId="57570" applyFont="1" applyFill="1" applyBorder="1" applyAlignment="1">
      <alignment horizontal="center" vertical="center"/>
    </xf>
    <xf numFmtId="1" fontId="27" fillId="7" borderId="72" xfId="0" applyNumberFormat="1" applyFont="1" applyFill="1" applyBorder="1" applyAlignment="1">
      <alignment horizontal="center" vertical="center"/>
    </xf>
    <xf numFmtId="9" fontId="27" fillId="7" borderId="8" xfId="57570" applyFont="1" applyFill="1" applyBorder="1" applyAlignment="1">
      <alignment horizontal="center" vertical="center"/>
    </xf>
    <xf numFmtId="3" fontId="30" fillId="0" borderId="0" xfId="0" applyNumberFormat="1" applyFont="1" applyAlignment="1">
      <alignment horizontal="center" vertical="center"/>
    </xf>
    <xf numFmtId="175" fontId="73" fillId="0" borderId="12" xfId="0" applyNumberFormat="1" applyFont="1" applyFill="1" applyBorder="1" applyAlignment="1">
      <alignment horizontal="right" vertical="center"/>
    </xf>
    <xf numFmtId="0" fontId="73" fillId="0" borderId="12" xfId="0" applyFont="1" applyBorder="1" applyAlignment="1">
      <alignment horizontal="right" vertical="center"/>
    </xf>
    <xf numFmtId="14" fontId="27" fillId="7" borderId="1" xfId="0" applyNumberFormat="1" applyFont="1" applyFill="1" applyBorder="1" applyAlignment="1">
      <alignment horizontal="center" vertical="center"/>
    </xf>
    <xf numFmtId="1" fontId="27" fillId="7" borderId="1" xfId="0" applyNumberFormat="1" applyFont="1" applyFill="1" applyBorder="1" applyAlignment="1">
      <alignment horizontal="center" vertical="center"/>
    </xf>
    <xf numFmtId="0" fontId="20" fillId="0" borderId="16" xfId="0" applyFont="1" applyFill="1" applyBorder="1" applyAlignment="1">
      <alignment horizontal="center" vertical="center"/>
    </xf>
    <xf numFmtId="0" fontId="20" fillId="0" borderId="17" xfId="0" applyFont="1" applyFill="1" applyBorder="1" applyAlignment="1">
      <alignment horizontal="center" vertical="center" wrapText="1"/>
    </xf>
    <xf numFmtId="0" fontId="20" fillId="0" borderId="32" xfId="0" applyFont="1" applyFill="1" applyBorder="1" applyAlignment="1">
      <alignment horizontal="center" vertical="center" wrapText="1"/>
    </xf>
    <xf numFmtId="0" fontId="20" fillId="0" borderId="23" xfId="0" applyFont="1" applyFill="1" applyBorder="1" applyAlignment="1">
      <alignment horizontal="center" vertical="center" wrapText="1"/>
    </xf>
    <xf numFmtId="1" fontId="30" fillId="0" borderId="0" xfId="0" applyNumberFormat="1" applyFont="1" applyAlignment="1">
      <alignment horizontal="center" vertical="center"/>
    </xf>
    <xf numFmtId="0" fontId="27" fillId="0" borderId="0" xfId="57582" applyFont="1" applyAlignment="1">
      <alignment vertical="top"/>
    </xf>
    <xf numFmtId="0" fontId="47" fillId="0" borderId="0" xfId="57582" applyFont="1" applyAlignment="1">
      <alignment horizontal="right" vertical="top"/>
    </xf>
    <xf numFmtId="0" fontId="47" fillId="0" borderId="0" xfId="57582" applyFont="1" applyAlignment="1">
      <alignment horizontal="left" vertical="top"/>
    </xf>
    <xf numFmtId="0" fontId="104" fillId="0" borderId="0" xfId="57582" applyFont="1" applyAlignment="1">
      <alignment horizontal="left" vertical="top" wrapText="1" indent="1"/>
    </xf>
    <xf numFmtId="0" fontId="66" fillId="0" borderId="0" xfId="57582" applyFont="1" applyAlignment="1">
      <alignment horizontal="left" vertical="top"/>
    </xf>
    <xf numFmtId="0" fontId="27" fillId="0" borderId="0" xfId="57582" applyFont="1" applyAlignment="1">
      <alignment horizontal="left" vertical="top"/>
    </xf>
    <xf numFmtId="0" fontId="53" fillId="0" borderId="0" xfId="57582" applyFont="1" applyAlignment="1">
      <alignment horizontal="left" vertical="top" wrapText="1" indent="1"/>
    </xf>
    <xf numFmtId="0" fontId="46" fillId="0" borderId="0" xfId="57582" quotePrefix="1" applyFont="1" applyAlignment="1">
      <alignment horizontal="right" vertical="top"/>
    </xf>
    <xf numFmtId="0" fontId="46" fillId="0" borderId="0" xfId="57582" quotePrefix="1" applyFont="1" applyAlignment="1">
      <alignment horizontal="left" vertical="top"/>
    </xf>
    <xf numFmtId="0" fontId="47" fillId="0" borderId="0" xfId="57582" applyFont="1" applyAlignment="1">
      <alignment horizontal="left" vertical="top" wrapText="1"/>
    </xf>
    <xf numFmtId="0" fontId="46" fillId="0" borderId="0" xfId="57582" applyFont="1" applyAlignment="1">
      <alignment horizontal="left" vertical="top" wrapText="1"/>
    </xf>
    <xf numFmtId="0" fontId="47" fillId="0" borderId="0" xfId="57582" applyFont="1" applyAlignment="1">
      <alignment horizontal="left" vertical="top" wrapText="1" indent="1"/>
    </xf>
    <xf numFmtId="0" fontId="47" fillId="0" borderId="0" xfId="57582" quotePrefix="1" applyFont="1" applyAlignment="1">
      <alignment horizontal="left" vertical="top" wrapText="1"/>
    </xf>
    <xf numFmtId="0" fontId="65" fillId="0" borderId="0" xfId="57582" applyFont="1" applyAlignment="1">
      <alignment horizontal="left" vertical="top" wrapText="1" indent="2"/>
    </xf>
    <xf numFmtId="0" fontId="47" fillId="0" borderId="0" xfId="57583" applyFont="1" applyAlignment="1">
      <alignment horizontal="left" vertical="top" wrapText="1"/>
    </xf>
    <xf numFmtId="0" fontId="53" fillId="0" borderId="0" xfId="57582" applyFont="1" applyAlignment="1">
      <alignment horizontal="left" vertical="top" wrapText="1"/>
    </xf>
    <xf numFmtId="0" fontId="47" fillId="14" borderId="0" xfId="57582" applyFont="1" applyFill="1" applyAlignment="1">
      <alignment horizontal="left" vertical="top" wrapText="1"/>
    </xf>
    <xf numFmtId="0" fontId="27" fillId="0" borderId="0" xfId="57582" applyFont="1" applyAlignment="1">
      <alignment horizontal="left" vertical="top" wrapText="1" indent="1"/>
    </xf>
    <xf numFmtId="0" fontId="27" fillId="0" borderId="0" xfId="57584" applyFont="1" applyAlignment="1">
      <alignment vertical="center"/>
    </xf>
    <xf numFmtId="0" fontId="27" fillId="0" borderId="0" xfId="57584" applyFont="1" applyAlignment="1">
      <alignment horizontal="center" vertical="center"/>
    </xf>
    <xf numFmtId="0" fontId="1" fillId="0" borderId="0" xfId="57584"/>
    <xf numFmtId="0" fontId="20" fillId="0" borderId="17" xfId="57584" applyFont="1" applyBorder="1" applyAlignment="1">
      <alignment horizontal="center" vertical="center"/>
    </xf>
    <xf numFmtId="0" fontId="27" fillId="0" borderId="30" xfId="57584" applyFont="1" applyBorder="1" applyAlignment="1">
      <alignment horizontal="center" vertical="center"/>
    </xf>
    <xf numFmtId="0" fontId="27" fillId="0" borderId="10" xfId="57584" applyFont="1" applyBorder="1" applyAlignment="1">
      <alignment horizontal="center" vertical="center"/>
    </xf>
    <xf numFmtId="0" fontId="27" fillId="14" borderId="20" xfId="57585" applyFont="1" applyFill="1" applyBorder="1" applyAlignment="1">
      <alignment horizontal="center" vertical="center"/>
    </xf>
    <xf numFmtId="0" fontId="27" fillId="7" borderId="20" xfId="57585" applyFont="1" applyFill="1" applyBorder="1" applyAlignment="1">
      <alignment horizontal="center" vertical="center"/>
    </xf>
    <xf numFmtId="0" fontId="27" fillId="0" borderId="1" xfId="57584" applyFont="1" applyBorder="1" applyAlignment="1">
      <alignment horizontal="center" vertical="center"/>
    </xf>
    <xf numFmtId="0" fontId="27" fillId="0" borderId="20" xfId="57584" applyFont="1" applyBorder="1" applyAlignment="1">
      <alignment horizontal="center" vertical="center"/>
    </xf>
    <xf numFmtId="0" fontId="20" fillId="0" borderId="16" xfId="57584" applyFont="1" applyBorder="1" applyAlignment="1">
      <alignment vertical="center"/>
    </xf>
    <xf numFmtId="0" fontId="20" fillId="0" borderId="17" xfId="57584" applyFont="1" applyBorder="1" applyAlignment="1">
      <alignment vertical="center"/>
    </xf>
    <xf numFmtId="0" fontId="20" fillId="0" borderId="23" xfId="57584" applyFont="1" applyBorder="1" applyAlignment="1">
      <alignment horizontal="center" vertical="center"/>
    </xf>
    <xf numFmtId="0" fontId="27" fillId="0" borderId="10" xfId="57584" applyFont="1" applyBorder="1" applyAlignment="1">
      <alignment vertical="center"/>
    </xf>
    <xf numFmtId="0" fontId="27" fillId="0" borderId="10" xfId="57584" applyFont="1" applyBorder="1" applyAlignment="1">
      <alignment vertical="center" wrapText="1"/>
    </xf>
    <xf numFmtId="0" fontId="27" fillId="0" borderId="10" xfId="965" applyBorder="1" applyAlignment="1">
      <alignment horizontal="center" vertical="center" wrapText="1"/>
    </xf>
    <xf numFmtId="0" fontId="27" fillId="0" borderId="10" xfId="57584" applyFont="1" applyBorder="1" applyAlignment="1">
      <alignment horizontal="center" vertical="center" wrapText="1"/>
    </xf>
    <xf numFmtId="0" fontId="27" fillId="0" borderId="10" xfId="965" applyBorder="1" applyAlignment="1">
      <alignment vertical="center" wrapText="1"/>
    </xf>
    <xf numFmtId="0" fontId="27" fillId="0" borderId="10" xfId="965" applyBorder="1" applyAlignment="1">
      <alignment horizontal="center" vertical="center"/>
    </xf>
    <xf numFmtId="0" fontId="27" fillId="7" borderId="10" xfId="965" applyFill="1" applyBorder="1" applyAlignment="1">
      <alignment horizontal="center" vertical="center" wrapText="1"/>
    </xf>
    <xf numFmtId="0" fontId="27" fillId="0" borderId="10" xfId="2" applyBorder="1" applyAlignment="1">
      <alignment vertical="center" wrapText="1"/>
    </xf>
    <xf numFmtId="0" fontId="27" fillId="0" borderId="15" xfId="965" applyBorder="1" applyAlignment="1">
      <alignment horizontal="center" vertical="center" wrapText="1"/>
    </xf>
    <xf numFmtId="0" fontId="27" fillId="0" borderId="10" xfId="2" applyBorder="1" applyAlignment="1">
      <alignment horizontal="center" vertical="center"/>
    </xf>
    <xf numFmtId="0" fontId="27" fillId="0" borderId="0" xfId="57584" applyFont="1" applyAlignment="1">
      <alignment horizontal="left" vertical="center"/>
    </xf>
    <xf numFmtId="0" fontId="59" fillId="0" borderId="10" xfId="57584" applyFont="1" applyBorder="1" applyAlignment="1">
      <alignment vertical="center" wrapText="1"/>
    </xf>
    <xf numFmtId="0" fontId="59" fillId="0" borderId="10" xfId="2" applyFont="1" applyBorder="1" applyAlignment="1">
      <alignment vertical="center" wrapText="1"/>
    </xf>
    <xf numFmtId="0" fontId="59" fillId="0" borderId="10" xfId="2" applyFont="1" applyBorder="1" applyAlignment="1">
      <alignment horizontal="center" vertical="center"/>
    </xf>
    <xf numFmtId="0" fontId="27" fillId="0" borderId="21" xfId="57584" applyFont="1" applyBorder="1" applyAlignment="1">
      <alignment vertical="center" wrapText="1"/>
    </xf>
    <xf numFmtId="0" fontId="27" fillId="0" borderId="15" xfId="57584" applyFont="1" applyBorder="1" applyAlignment="1">
      <alignment horizontal="center" vertical="center" wrapText="1"/>
    </xf>
    <xf numFmtId="0" fontId="20" fillId="0" borderId="10" xfId="57584" applyFont="1" applyBorder="1" applyAlignment="1">
      <alignment vertical="center" wrapText="1"/>
    </xf>
    <xf numFmtId="0" fontId="20" fillId="0" borderId="10" xfId="57584" applyFont="1" applyBorder="1" applyAlignment="1">
      <alignment horizontal="left" vertical="center" wrapText="1"/>
    </xf>
    <xf numFmtId="0" fontId="27" fillId="0" borderId="10" xfId="57586" applyFont="1" applyBorder="1" applyAlignment="1">
      <alignment vertical="center" wrapText="1"/>
    </xf>
    <xf numFmtId="0" fontId="27" fillId="0" borderId="10" xfId="57586" applyFont="1" applyBorder="1" applyAlignment="1">
      <alignment horizontal="center" vertical="center"/>
    </xf>
    <xf numFmtId="0" fontId="27" fillId="7" borderId="10" xfId="57585" applyFont="1" applyFill="1" applyBorder="1" applyAlignment="1">
      <alignment horizontal="center" vertical="center" wrapText="1"/>
    </xf>
    <xf numFmtId="0" fontId="57" fillId="0" borderId="10" xfId="965" applyFont="1" applyBorder="1" applyAlignment="1">
      <alignment vertical="center" wrapText="1"/>
    </xf>
    <xf numFmtId="0" fontId="57" fillId="0" borderId="10" xfId="965" applyFont="1" applyBorder="1" applyAlignment="1">
      <alignment horizontal="center" vertical="center"/>
    </xf>
    <xf numFmtId="0" fontId="57" fillId="0" borderId="10" xfId="965" applyFont="1" applyBorder="1" applyAlignment="1">
      <alignment horizontal="center" vertical="center" wrapText="1"/>
    </xf>
    <xf numFmtId="0" fontId="27" fillId="7" borderId="10" xfId="57585" applyFont="1" applyFill="1" applyBorder="1" applyAlignment="1">
      <alignment horizontal="center" vertical="center"/>
    </xf>
    <xf numFmtId="0" fontId="27" fillId="7" borderId="10" xfId="57585" applyFont="1" applyFill="1" applyBorder="1" applyAlignment="1">
      <alignment vertical="center" wrapText="1"/>
    </xf>
    <xf numFmtId="0" fontId="27" fillId="7" borderId="10" xfId="57584" applyFont="1" applyFill="1" applyBorder="1" applyAlignment="1">
      <alignment vertical="center" wrapText="1"/>
    </xf>
    <xf numFmtId="0" fontId="27" fillId="7" borderId="10" xfId="57584" applyFont="1" applyFill="1" applyBorder="1" applyAlignment="1">
      <alignment horizontal="center" vertical="center"/>
    </xf>
    <xf numFmtId="0" fontId="27" fillId="0" borderId="10" xfId="57587" applyFont="1" applyBorder="1" applyAlignment="1">
      <alignment vertical="center" wrapText="1"/>
    </xf>
    <xf numFmtId="0" fontId="27" fillId="0" borderId="10" xfId="57587" applyFont="1" applyBorder="1" applyAlignment="1">
      <alignment horizontal="center" vertical="center"/>
    </xf>
    <xf numFmtId="0" fontId="57" fillId="0" borderId="0" xfId="965" applyFont="1" applyAlignment="1">
      <alignment vertical="center"/>
    </xf>
    <xf numFmtId="0" fontId="27" fillId="0" borderId="10" xfId="2" applyBorder="1" applyAlignment="1">
      <alignment horizontal="center" vertical="center" wrapText="1"/>
    </xf>
    <xf numFmtId="0" fontId="20" fillId="0" borderId="16" xfId="57584" applyFont="1" applyBorder="1" applyAlignment="1">
      <alignment horizontal="center" vertical="center"/>
    </xf>
    <xf numFmtId="0" fontId="27" fillId="0" borderId="18" xfId="57584" applyFont="1" applyBorder="1" applyAlignment="1">
      <alignment horizontal="center" vertical="center"/>
    </xf>
    <xf numFmtId="0" fontId="27" fillId="0" borderId="21" xfId="965" applyBorder="1" applyAlignment="1">
      <alignment horizontal="center" vertical="center"/>
    </xf>
    <xf numFmtId="0" fontId="27" fillId="0" borderId="21" xfId="57584" applyFont="1" applyBorder="1" applyAlignment="1">
      <alignment horizontal="center" vertical="center"/>
    </xf>
    <xf numFmtId="0" fontId="27" fillId="14" borderId="10" xfId="57584" applyFont="1" applyFill="1" applyBorder="1" applyAlignment="1">
      <alignment horizontal="center" vertical="center"/>
    </xf>
    <xf numFmtId="0" fontId="27" fillId="0" borderId="10" xfId="57585" applyFont="1" applyBorder="1" applyAlignment="1">
      <alignment horizontal="center" vertical="center"/>
    </xf>
    <xf numFmtId="0" fontId="57" fillId="0" borderId="10" xfId="57586" applyFont="1" applyBorder="1" applyAlignment="1">
      <alignment horizontal="center" vertical="center"/>
    </xf>
    <xf numFmtId="0" fontId="57" fillId="0" borderId="21" xfId="57584" applyFont="1" applyBorder="1" applyAlignment="1">
      <alignment horizontal="center" vertical="center"/>
    </xf>
    <xf numFmtId="0" fontId="57" fillId="0" borderId="39" xfId="57584" applyFont="1" applyBorder="1" applyAlignment="1">
      <alignment horizontal="center" vertical="center"/>
    </xf>
    <xf numFmtId="0" fontId="57" fillId="0" borderId="10" xfId="57584" applyFont="1" applyBorder="1" applyAlignment="1">
      <alignment horizontal="center" vertical="center"/>
    </xf>
    <xf numFmtId="0" fontId="27" fillId="0" borderId="15" xfId="57584" applyFont="1" applyBorder="1" applyAlignment="1">
      <alignment horizontal="center" vertical="center"/>
    </xf>
    <xf numFmtId="0" fontId="27" fillId="0" borderId="39" xfId="57584" applyFont="1" applyBorder="1" applyAlignment="1">
      <alignment horizontal="center" vertical="center"/>
    </xf>
    <xf numFmtId="0" fontId="27" fillId="0" borderId="29" xfId="57584" applyFont="1" applyBorder="1" applyAlignment="1">
      <alignment horizontal="center" vertical="center"/>
    </xf>
    <xf numFmtId="0" fontId="27" fillId="0" borderId="28" xfId="57584" applyFont="1" applyBorder="1" applyAlignment="1">
      <alignment horizontal="center" vertical="center"/>
    </xf>
    <xf numFmtId="0" fontId="27" fillId="0" borderId="19" xfId="57584" applyFont="1" applyBorder="1" applyAlignment="1">
      <alignment horizontal="center" vertical="center"/>
    </xf>
    <xf numFmtId="0" fontId="57" fillId="0" borderId="22" xfId="57584" applyFont="1" applyBorder="1" applyAlignment="1">
      <alignment horizontal="center" vertical="center"/>
    </xf>
    <xf numFmtId="0" fontId="105" fillId="0" borderId="0" xfId="965" applyFont="1" applyBorder="1" applyAlignment="1">
      <alignment horizontal="left" vertical="center"/>
    </xf>
    <xf numFmtId="0" fontId="105" fillId="0" borderId="54" xfId="965" applyFont="1" applyBorder="1" applyAlignment="1">
      <alignment horizontal="left" vertical="center"/>
    </xf>
    <xf numFmtId="0" fontId="91" fillId="0" borderId="0" xfId="0" quotePrefix="1" applyFont="1" applyFill="1" applyBorder="1" applyAlignment="1">
      <alignment horizontal="left" vertical="center"/>
    </xf>
    <xf numFmtId="0" fontId="92" fillId="0" borderId="0" xfId="0" quotePrefix="1" applyFont="1" applyFill="1" applyBorder="1" applyAlignment="1">
      <alignment horizontal="left" vertical="center"/>
    </xf>
    <xf numFmtId="0" fontId="30" fillId="0" borderId="0" xfId="0" applyFont="1" applyAlignment="1">
      <alignment horizontal="center" vertical="center"/>
    </xf>
    <xf numFmtId="0" fontId="27" fillId="7" borderId="30" xfId="8" applyFont="1" applyFill="1" applyBorder="1" applyAlignment="1">
      <alignment horizontal="center" vertical="center"/>
    </xf>
    <xf numFmtId="0" fontId="27" fillId="7" borderId="26" xfId="8" applyFont="1" applyFill="1" applyBorder="1" applyAlignment="1">
      <alignment horizontal="center" vertical="center"/>
    </xf>
    <xf numFmtId="0" fontId="107" fillId="0" borderId="0" xfId="6424" applyFont="1" applyAlignment="1">
      <alignment horizontal="left" vertical="top"/>
    </xf>
    <xf numFmtId="0" fontId="47" fillId="0" borderId="0" xfId="6424" applyFont="1" applyAlignment="1">
      <alignment horizontal="left" vertical="top"/>
    </xf>
    <xf numFmtId="0" fontId="27" fillId="0" borderId="0" xfId="6424" applyFont="1" applyAlignment="1">
      <alignment horizontal="left" vertical="top" wrapText="1" indent="1"/>
    </xf>
    <xf numFmtId="0" fontId="46" fillId="0" borderId="0" xfId="6424" quotePrefix="1" applyFont="1" applyAlignment="1">
      <alignment horizontal="right" vertical="top"/>
    </xf>
    <xf numFmtId="0" fontId="46" fillId="0" borderId="0" xfId="6424" quotePrefix="1" applyFont="1" applyAlignment="1">
      <alignment horizontal="left" vertical="top"/>
    </xf>
    <xf numFmtId="0" fontId="47" fillId="0" borderId="0" xfId="6424" applyFont="1" applyAlignment="1">
      <alignment horizontal="left" vertical="top" wrapText="1"/>
    </xf>
    <xf numFmtId="0" fontId="27" fillId="7" borderId="33" xfId="0" applyFont="1" applyFill="1" applyBorder="1" applyAlignment="1">
      <alignment horizontal="center" vertical="center"/>
    </xf>
    <xf numFmtId="0" fontId="27" fillId="7" borderId="30" xfId="0" applyFont="1" applyFill="1" applyBorder="1" applyAlignment="1">
      <alignment horizontal="center" vertical="center"/>
    </xf>
    <xf numFmtId="0" fontId="27" fillId="7" borderId="73" xfId="0" applyFont="1" applyFill="1" applyBorder="1" applyAlignment="1">
      <alignment horizontal="center" vertical="center"/>
    </xf>
    <xf numFmtId="0" fontId="47" fillId="7" borderId="0" xfId="57582" applyFont="1" applyFill="1" applyAlignment="1">
      <alignment horizontal="left" vertical="top" wrapText="1"/>
    </xf>
    <xf numFmtId="0" fontId="90" fillId="7" borderId="11" xfId="12" applyFont="1" applyFill="1" applyBorder="1" applyAlignment="1">
      <alignment horizontal="center" vertical="center" wrapText="1"/>
    </xf>
    <xf numFmtId="1" fontId="90" fillId="7" borderId="54" xfId="12" applyNumberFormat="1" applyFont="1" applyFill="1" applyBorder="1" applyAlignment="1">
      <alignment horizontal="center" vertical="center" wrapText="1"/>
    </xf>
    <xf numFmtId="1" fontId="79" fillId="7" borderId="0" xfId="12" applyNumberFormat="1" applyFont="1" applyFill="1" applyBorder="1" applyAlignment="1">
      <alignment horizontal="center" vertical="center" wrapText="1"/>
    </xf>
    <xf numFmtId="0" fontId="57" fillId="7" borderId="3" xfId="0" applyFont="1" applyFill="1" applyBorder="1" applyAlignment="1">
      <alignment horizontal="center" vertical="center"/>
    </xf>
    <xf numFmtId="0" fontId="86" fillId="7" borderId="0" xfId="0" applyFont="1" applyFill="1" applyBorder="1" applyAlignment="1">
      <alignment horizontal="center" vertical="center"/>
    </xf>
    <xf numFmtId="0" fontId="90" fillId="7" borderId="54" xfId="0" applyFont="1" applyFill="1" applyBorder="1" applyAlignment="1">
      <alignment horizontal="center" vertical="center"/>
    </xf>
    <xf numFmtId="0" fontId="57" fillId="7" borderId="0" xfId="0" applyFont="1" applyFill="1" applyBorder="1" applyAlignment="1">
      <alignment horizontal="center" vertical="center"/>
    </xf>
    <xf numFmtId="0" fontId="79" fillId="7" borderId="54" xfId="0" applyFont="1" applyFill="1" applyBorder="1" applyAlignment="1">
      <alignment horizontal="center" vertical="center"/>
    </xf>
    <xf numFmtId="0" fontId="57" fillId="7" borderId="59" xfId="0" applyFont="1" applyFill="1" applyBorder="1" applyAlignment="1">
      <alignment horizontal="center" vertical="center"/>
    </xf>
    <xf numFmtId="0" fontId="86" fillId="7" borderId="3" xfId="0" applyFont="1" applyFill="1" applyBorder="1" applyAlignment="1">
      <alignment horizontal="center" vertical="center"/>
    </xf>
    <xf numFmtId="0" fontId="27" fillId="7" borderId="0" xfId="0" applyFont="1" applyFill="1" applyBorder="1" applyAlignment="1">
      <alignment horizontal="center" vertical="center"/>
    </xf>
    <xf numFmtId="0" fontId="20" fillId="16" borderId="0" xfId="965" applyFont="1" applyFill="1" applyAlignment="1">
      <alignment horizontal="right" vertical="center"/>
    </xf>
    <xf numFmtId="0" fontId="27" fillId="16" borderId="0" xfId="965" applyFill="1" applyAlignment="1">
      <alignment horizontal="left" vertical="center"/>
    </xf>
    <xf numFmtId="0" fontId="27" fillId="16" borderId="0" xfId="965" applyFill="1" applyAlignment="1">
      <alignment vertical="center"/>
    </xf>
    <xf numFmtId="14" fontId="27" fillId="16" borderId="0" xfId="965" applyNumberFormat="1" applyFill="1" applyAlignment="1">
      <alignment horizontal="right" vertical="center"/>
    </xf>
    <xf numFmtId="14" fontId="106" fillId="16" borderId="0" xfId="965" applyNumberFormat="1" applyFont="1" applyFill="1" applyAlignment="1">
      <alignment horizontal="right" vertical="center"/>
    </xf>
    <xf numFmtId="0" fontId="106" fillId="16" borderId="0" xfId="965" applyFont="1" applyFill="1" applyAlignment="1">
      <alignment horizontal="left" vertical="center"/>
    </xf>
    <xf numFmtId="0" fontId="27" fillId="16" borderId="0" xfId="965" applyFill="1" applyAlignment="1">
      <alignment horizontal="right" vertical="center"/>
    </xf>
    <xf numFmtId="0" fontId="27" fillId="0" borderId="10" xfId="965" applyFill="1" applyBorder="1" applyAlignment="1">
      <alignment vertical="center" wrapText="1"/>
    </xf>
    <xf numFmtId="0" fontId="27" fillId="0" borderId="10" xfId="965" applyFill="1" applyBorder="1" applyAlignment="1">
      <alignment horizontal="center" vertical="center"/>
    </xf>
    <xf numFmtId="0" fontId="27" fillId="0" borderId="10" xfId="57584" applyFont="1" applyFill="1" applyBorder="1" applyAlignment="1">
      <alignment horizontal="center" vertical="center" wrapText="1"/>
    </xf>
    <xf numFmtId="167" fontId="27" fillId="7" borderId="30" xfId="0" applyNumberFormat="1" applyFont="1" applyFill="1" applyBorder="1" applyAlignment="1">
      <alignment horizontal="center" vertical="center" wrapText="1"/>
    </xf>
    <xf numFmtId="0" fontId="59" fillId="17" borderId="28" xfId="0" applyFont="1" applyFill="1" applyBorder="1" applyAlignment="1">
      <alignment horizontal="center" vertical="center"/>
    </xf>
    <xf numFmtId="49" fontId="59" fillId="17" borderId="27" xfId="0" applyNumberFormat="1" applyFont="1" applyFill="1" applyBorder="1" applyAlignment="1">
      <alignment horizontal="center" vertical="center"/>
    </xf>
    <xf numFmtId="0" fontId="59" fillId="17" borderId="10" xfId="0" applyFont="1" applyFill="1" applyBorder="1" applyAlignment="1">
      <alignment horizontal="center" vertical="center"/>
    </xf>
    <xf numFmtId="0" fontId="59" fillId="17" borderId="27" xfId="0" applyFont="1" applyFill="1" applyBorder="1" applyAlignment="1">
      <alignment horizontal="center" vertical="center"/>
    </xf>
    <xf numFmtId="0" fontId="88" fillId="17" borderId="27" xfId="0" applyFont="1" applyFill="1" applyBorder="1" applyAlignment="1">
      <alignment horizontal="center" vertical="center"/>
    </xf>
    <xf numFmtId="0" fontId="57" fillId="17" borderId="27" xfId="0" applyFont="1" applyFill="1" applyBorder="1" applyAlignment="1">
      <alignment horizontal="center" vertical="center"/>
    </xf>
    <xf numFmtId="0" fontId="57" fillId="17" borderId="29" xfId="0" applyFont="1" applyFill="1" applyBorder="1" applyAlignment="1">
      <alignment horizontal="center" vertical="center"/>
    </xf>
    <xf numFmtId="0" fontId="27" fillId="17" borderId="20" xfId="0" applyFont="1" applyFill="1" applyBorder="1" applyAlignment="1">
      <alignment horizontal="center" vertical="center"/>
    </xf>
    <xf numFmtId="0" fontId="27" fillId="17" borderId="22" xfId="0" applyFont="1" applyFill="1" applyBorder="1" applyAlignment="1">
      <alignment horizontal="center" vertical="center"/>
    </xf>
    <xf numFmtId="164" fontId="110" fillId="0" borderId="0" xfId="0" applyNumberFormat="1" applyFont="1" applyFill="1" applyBorder="1" applyAlignment="1">
      <alignment horizontal="center" vertical="center"/>
    </xf>
    <xf numFmtId="0" fontId="25" fillId="0" borderId="0" xfId="0" applyFont="1" applyBorder="1" applyAlignment="1">
      <alignment horizontal="center" vertical="center"/>
    </xf>
    <xf numFmtId="0" fontId="27" fillId="17" borderId="19" xfId="0" applyFont="1" applyFill="1" applyBorder="1" applyAlignment="1">
      <alignment horizontal="center" vertical="center"/>
    </xf>
    <xf numFmtId="49" fontId="27" fillId="17" borderId="20" xfId="0" applyNumberFormat="1" applyFont="1" applyFill="1" applyBorder="1" applyAlignment="1">
      <alignment horizontal="center" vertical="center"/>
    </xf>
    <xf numFmtId="0" fontId="88" fillId="17" borderId="20" xfId="0" applyFont="1" applyFill="1" applyBorder="1" applyAlignment="1">
      <alignment horizontal="center" vertical="center"/>
    </xf>
    <xf numFmtId="174" fontId="27" fillId="17" borderId="25" xfId="0" applyNumberFormat="1" applyFont="1" applyFill="1" applyBorder="1" applyAlignment="1">
      <alignment horizontal="center" vertical="center" wrapText="1"/>
    </xf>
    <xf numFmtId="0" fontId="27" fillId="17" borderId="26" xfId="0" applyFont="1" applyFill="1" applyBorder="1" applyAlignment="1">
      <alignment horizontal="center" vertical="center"/>
    </xf>
    <xf numFmtId="0" fontId="27" fillId="17" borderId="72" xfId="0" applyFont="1" applyFill="1" applyBorder="1" applyAlignment="1">
      <alignment horizontal="center" vertical="center"/>
    </xf>
    <xf numFmtId="0" fontId="27" fillId="17" borderId="20" xfId="0" applyFont="1" applyFill="1" applyBorder="1" applyAlignment="1">
      <alignment horizontal="center" vertical="center" wrapText="1"/>
    </xf>
    <xf numFmtId="0" fontId="27" fillId="17" borderId="26" xfId="0" applyFont="1" applyFill="1" applyBorder="1" applyAlignment="1">
      <alignment horizontal="center" vertical="center" wrapText="1"/>
    </xf>
    <xf numFmtId="167" fontId="27" fillId="17" borderId="26" xfId="0" applyNumberFormat="1" applyFont="1" applyFill="1" applyBorder="1" applyAlignment="1">
      <alignment horizontal="center" vertical="center" wrapText="1"/>
    </xf>
    <xf numFmtId="0" fontId="22" fillId="0" borderId="0" xfId="0" applyNumberFormat="1" applyFont="1" applyFill="1" applyBorder="1" applyAlignment="1">
      <alignment horizontal="center" vertical="center"/>
    </xf>
    <xf numFmtId="0" fontId="109" fillId="15" borderId="70" xfId="0" applyFont="1" applyFill="1" applyBorder="1" applyAlignment="1">
      <alignment horizontal="center" vertical="center"/>
    </xf>
    <xf numFmtId="0" fontId="27" fillId="17" borderId="18" xfId="0" applyFont="1" applyFill="1" applyBorder="1" applyAlignment="1">
      <alignment horizontal="center" vertical="center"/>
    </xf>
    <xf numFmtId="0" fontId="27" fillId="17" borderId="1" xfId="0" applyFont="1" applyFill="1" applyBorder="1" applyAlignment="1">
      <alignment horizontal="center" vertical="center"/>
    </xf>
    <xf numFmtId="14" fontId="27" fillId="17" borderId="1" xfId="0" applyNumberFormat="1" applyFont="1" applyFill="1" applyBorder="1" applyAlignment="1">
      <alignment horizontal="center" vertical="center" wrapText="1"/>
    </xf>
    <xf numFmtId="0" fontId="27" fillId="17" borderId="1" xfId="0" applyFont="1" applyFill="1" applyBorder="1" applyAlignment="1">
      <alignment horizontal="center" vertical="center" wrapText="1"/>
    </xf>
    <xf numFmtId="167" fontId="27" fillId="17" borderId="10" xfId="0" applyNumberFormat="1" applyFont="1" applyFill="1" applyBorder="1" applyAlignment="1">
      <alignment horizontal="center" vertical="center" wrapText="1"/>
    </xf>
    <xf numFmtId="0" fontId="111" fillId="0" borderId="0" xfId="0" applyFont="1" applyAlignment="1">
      <alignment horizontal="center" vertical="center"/>
    </xf>
    <xf numFmtId="0" fontId="32" fillId="0" borderId="0" xfId="0" applyFont="1" applyAlignment="1">
      <alignment horizontal="left" vertical="center"/>
    </xf>
    <xf numFmtId="0" fontId="22" fillId="0" borderId="0" xfId="0" applyFont="1" applyBorder="1" applyAlignment="1">
      <alignment horizontal="center" vertical="center"/>
    </xf>
    <xf numFmtId="0" fontId="25" fillId="0" borderId="0" xfId="0" applyFont="1" applyBorder="1" applyAlignment="1">
      <alignment horizontal="center" vertical="center"/>
    </xf>
    <xf numFmtId="0" fontId="22" fillId="0" borderId="63" xfId="0" applyFont="1" applyBorder="1" applyAlignment="1">
      <alignment horizontal="center" vertical="center"/>
    </xf>
    <xf numFmtId="0" fontId="60" fillId="0" borderId="0" xfId="0" applyFont="1" applyBorder="1" applyAlignment="1">
      <alignment horizontal="center" vertical="center"/>
    </xf>
    <xf numFmtId="0" fontId="73" fillId="0" borderId="0" xfId="0" applyFont="1" applyBorder="1" applyAlignment="1">
      <alignment horizontal="center" vertical="center"/>
    </xf>
    <xf numFmtId="0" fontId="61" fillId="0" borderId="0" xfId="0" applyFont="1" applyBorder="1" applyAlignment="1">
      <alignment horizontal="center" vertical="center" wrapText="1"/>
    </xf>
    <xf numFmtId="0" fontId="94" fillId="0" borderId="57" xfId="0" applyFont="1" applyFill="1" applyBorder="1" applyAlignment="1">
      <alignment horizontal="center" vertical="center"/>
    </xf>
    <xf numFmtId="0" fontId="94" fillId="0" borderId="14" xfId="0" applyFont="1" applyFill="1" applyBorder="1" applyAlignment="1">
      <alignment horizontal="center" vertical="center"/>
    </xf>
    <xf numFmtId="0" fontId="28" fillId="0" borderId="13" xfId="0" applyFont="1" applyBorder="1" applyAlignment="1">
      <alignment horizontal="center" vertical="center"/>
    </xf>
    <xf numFmtId="0" fontId="35" fillId="0" borderId="5" xfId="0" applyFont="1" applyBorder="1" applyAlignment="1">
      <alignment horizontal="center" vertical="center"/>
    </xf>
    <xf numFmtId="0" fontId="23" fillId="6" borderId="6" xfId="0" applyFont="1" applyFill="1" applyBorder="1" applyAlignment="1">
      <alignment horizontal="center" vertical="center" wrapText="1"/>
    </xf>
    <xf numFmtId="0" fontId="23" fillId="6" borderId="5" xfId="0" applyFont="1" applyFill="1" applyBorder="1" applyAlignment="1">
      <alignment horizontal="center" vertical="center" wrapText="1"/>
    </xf>
    <xf numFmtId="0" fontId="23" fillId="6" borderId="60" xfId="0" applyFont="1" applyFill="1" applyBorder="1" applyAlignment="1">
      <alignment horizontal="center" vertical="center" wrapText="1"/>
    </xf>
    <xf numFmtId="0" fontId="37" fillId="0" borderId="0" xfId="0" applyFont="1" applyBorder="1" applyAlignment="1">
      <alignment horizontal="center" vertical="center"/>
    </xf>
    <xf numFmtId="0" fontId="61" fillId="0" borderId="0" xfId="0" applyFont="1" applyBorder="1" applyAlignment="1">
      <alignment horizontal="center" vertical="center"/>
    </xf>
    <xf numFmtId="0" fontId="75" fillId="0" borderId="0" xfId="0" applyFont="1" applyBorder="1" applyAlignment="1">
      <alignment horizontal="center" vertical="center"/>
    </xf>
    <xf numFmtId="0" fontId="61" fillId="14" borderId="0" xfId="0" applyFont="1" applyFill="1" applyBorder="1" applyAlignment="1">
      <alignment horizontal="center" vertical="center"/>
    </xf>
    <xf numFmtId="0" fontId="49" fillId="0" borderId="0" xfId="0" applyFont="1" applyBorder="1" applyAlignment="1">
      <alignment horizontal="center" vertical="center"/>
    </xf>
    <xf numFmtId="0" fontId="84" fillId="0" borderId="41" xfId="0" applyFont="1" applyBorder="1" applyAlignment="1">
      <alignment horizontal="center" vertical="center"/>
    </xf>
    <xf numFmtId="0" fontId="84" fillId="0" borderId="43" xfId="0" applyFont="1" applyBorder="1" applyAlignment="1">
      <alignment horizontal="center" vertical="center"/>
    </xf>
    <xf numFmtId="0" fontId="84" fillId="0" borderId="47" xfId="0" applyFont="1" applyBorder="1" applyAlignment="1">
      <alignment horizontal="center" vertical="center"/>
    </xf>
    <xf numFmtId="0" fontId="22" fillId="0" borderId="0" xfId="965" applyFont="1" applyBorder="1" applyAlignment="1">
      <alignment horizontal="left" vertical="center"/>
    </xf>
    <xf numFmtId="0" fontId="22" fillId="0" borderId="54" xfId="965" applyFont="1" applyBorder="1" applyAlignment="1">
      <alignment horizontal="left" vertical="center"/>
    </xf>
    <xf numFmtId="0" fontId="44" fillId="0" borderId="2" xfId="965" applyFont="1" applyFill="1" applyBorder="1" applyAlignment="1">
      <alignment horizontal="center" vertical="center"/>
    </xf>
    <xf numFmtId="0" fontId="44" fillId="0" borderId="4" xfId="965" applyFont="1" applyFill="1" applyBorder="1" applyAlignment="1">
      <alignment horizontal="center" vertical="center"/>
    </xf>
    <xf numFmtId="0" fontId="44" fillId="0" borderId="61" xfId="965" applyFont="1" applyFill="1" applyBorder="1" applyAlignment="1">
      <alignment horizontal="center" vertical="center"/>
    </xf>
    <xf numFmtId="0" fontId="28" fillId="0" borderId="6" xfId="965" applyFont="1" applyBorder="1" applyAlignment="1">
      <alignment horizontal="center" vertical="center"/>
    </xf>
    <xf numFmtId="0" fontId="28" fillId="0" borderId="5" xfId="965" applyFont="1" applyBorder="1" applyAlignment="1">
      <alignment horizontal="center" vertical="center"/>
    </xf>
    <xf numFmtId="0" fontId="28" fillId="0" borderId="60" xfId="965" applyFont="1" applyBorder="1" applyAlignment="1">
      <alignment horizontal="center" vertical="center"/>
    </xf>
    <xf numFmtId="0" fontId="37" fillId="0" borderId="0" xfId="965" applyFont="1" applyBorder="1" applyAlignment="1">
      <alignment horizontal="center" vertical="center"/>
    </xf>
    <xf numFmtId="0" fontId="37" fillId="0" borderId="54" xfId="965" applyFont="1" applyBorder="1" applyAlignment="1">
      <alignment horizontal="center" vertical="center"/>
    </xf>
    <xf numFmtId="0" fontId="23" fillId="6" borderId="35" xfId="965" applyFont="1" applyFill="1" applyBorder="1" applyAlignment="1">
      <alignment horizontal="center" vertical="center" wrapText="1"/>
    </xf>
    <xf numFmtId="0" fontId="23" fillId="6" borderId="58" xfId="965" applyFont="1" applyFill="1" applyBorder="1" applyAlignment="1">
      <alignment horizontal="center" vertical="center" wrapText="1"/>
    </xf>
    <xf numFmtId="0" fontId="23" fillId="6" borderId="39" xfId="965" applyFont="1" applyFill="1" applyBorder="1" applyAlignment="1">
      <alignment horizontal="center" vertical="center" wrapText="1"/>
    </xf>
    <xf numFmtId="0" fontId="22" fillId="0" borderId="4" xfId="965" applyFont="1" applyBorder="1" applyAlignment="1">
      <alignment horizontal="center" vertical="center"/>
    </xf>
    <xf numFmtId="0" fontId="22" fillId="0" borderId="61" xfId="965" applyFont="1" applyBorder="1" applyAlignment="1">
      <alignment horizontal="center" vertical="center"/>
    </xf>
    <xf numFmtId="0" fontId="37" fillId="0" borderId="0" xfId="965" applyFont="1" applyFill="1" applyBorder="1" applyAlignment="1">
      <alignment horizontal="center" vertical="center"/>
    </xf>
    <xf numFmtId="0" fontId="37" fillId="0" borderId="54" xfId="965" applyFont="1" applyFill="1" applyBorder="1" applyAlignment="1">
      <alignment horizontal="center" vertical="center"/>
    </xf>
    <xf numFmtId="0" fontId="25" fillId="0" borderId="0" xfId="965" applyFont="1" applyBorder="1" applyAlignment="1">
      <alignment horizontal="left" vertical="center" indent="1"/>
    </xf>
    <xf numFmtId="0" fontId="25" fillId="0" borderId="54" xfId="965" applyFont="1" applyBorder="1" applyAlignment="1">
      <alignment horizontal="left" vertical="center" indent="1"/>
    </xf>
    <xf numFmtId="0" fontId="71" fillId="0" borderId="0" xfId="965" applyFont="1" applyFill="1" applyBorder="1" applyAlignment="1">
      <alignment horizontal="left" vertical="top" wrapText="1" indent="1"/>
    </xf>
    <xf numFmtId="0" fontId="71" fillId="0" borderId="54" xfId="965" applyFont="1" applyFill="1" applyBorder="1" applyAlignment="1">
      <alignment horizontal="left" vertical="top" wrapText="1" indent="1"/>
    </xf>
    <xf numFmtId="0" fontId="25" fillId="0" borderId="0" xfId="965" applyFont="1" applyBorder="1" applyAlignment="1">
      <alignment horizontal="center" vertical="center"/>
    </xf>
    <xf numFmtId="0" fontId="25" fillId="0" borderId="54" xfId="965" applyFont="1" applyBorder="1" applyAlignment="1">
      <alignment horizontal="center" vertical="center"/>
    </xf>
    <xf numFmtId="0" fontId="26" fillId="0" borderId="3" xfId="965" applyFont="1" applyBorder="1" applyAlignment="1">
      <alignment horizontal="center" vertical="center"/>
    </xf>
    <xf numFmtId="0" fontId="26" fillId="0" borderId="0" xfId="965" applyFont="1" applyBorder="1" applyAlignment="1">
      <alignment horizontal="center" vertical="center"/>
    </xf>
    <xf numFmtId="0" fontId="26" fillId="0" borderId="54" xfId="965" applyFont="1" applyBorder="1" applyAlignment="1">
      <alignment horizontal="center" vertical="center"/>
    </xf>
    <xf numFmtId="0" fontId="25" fillId="12" borderId="0" xfId="965" quotePrefix="1" applyFont="1" applyFill="1" applyBorder="1" applyAlignment="1">
      <alignment horizontal="left" vertical="top" wrapText="1"/>
    </xf>
    <xf numFmtId="0" fontId="25" fillId="12" borderId="54" xfId="965" quotePrefix="1" applyFont="1" applyFill="1" applyBorder="1" applyAlignment="1">
      <alignment horizontal="left" vertical="top" wrapText="1"/>
    </xf>
    <xf numFmtId="0" fontId="25" fillId="12" borderId="5" xfId="965" quotePrefix="1" applyFont="1" applyFill="1" applyBorder="1" applyAlignment="1">
      <alignment horizontal="left" vertical="top" wrapText="1"/>
    </xf>
    <xf numFmtId="0" fontId="25" fillId="12" borderId="60" xfId="965" quotePrefix="1" applyFont="1" applyFill="1" applyBorder="1" applyAlignment="1">
      <alignment horizontal="left" vertical="top" wrapText="1"/>
    </xf>
    <xf numFmtId="0" fontId="27" fillId="7" borderId="33" xfId="8" applyFont="1" applyFill="1" applyBorder="1" applyAlignment="1">
      <alignment horizontal="center" vertical="center"/>
    </xf>
    <xf numFmtId="0" fontId="27" fillId="7" borderId="30" xfId="8" applyFont="1" applyFill="1" applyBorder="1" applyAlignment="1">
      <alignment horizontal="center" vertical="center"/>
    </xf>
    <xf numFmtId="0" fontId="27" fillId="7" borderId="34" xfId="8" applyFont="1" applyFill="1" applyBorder="1" applyAlignment="1">
      <alignment horizontal="center" vertical="center"/>
    </xf>
    <xf numFmtId="0" fontId="27" fillId="7" borderId="55" xfId="8" applyFont="1" applyFill="1" applyBorder="1" applyAlignment="1">
      <alignment horizontal="center" vertical="center"/>
    </xf>
    <xf numFmtId="166" fontId="27" fillId="7" borderId="30" xfId="8" applyNumberFormat="1" applyFont="1" applyFill="1" applyBorder="1" applyAlignment="1">
      <alignment horizontal="center" vertical="center"/>
    </xf>
    <xf numFmtId="0" fontId="27" fillId="7" borderId="49" xfId="8" applyFont="1" applyFill="1" applyBorder="1" applyAlignment="1">
      <alignment horizontal="center" vertical="center"/>
    </xf>
    <xf numFmtId="0" fontId="27" fillId="7" borderId="25" xfId="8" applyFont="1" applyFill="1" applyBorder="1" applyAlignment="1">
      <alignment horizontal="center" vertical="center"/>
    </xf>
    <xf numFmtId="0" fontId="27" fillId="7" borderId="26" xfId="8" applyFont="1" applyFill="1" applyBorder="1" applyAlignment="1">
      <alignment horizontal="center" vertical="center"/>
    </xf>
    <xf numFmtId="0" fontId="27" fillId="7" borderId="64" xfId="8" applyFont="1" applyFill="1" applyBorder="1" applyAlignment="1">
      <alignment horizontal="center" vertical="center"/>
    </xf>
    <xf numFmtId="0" fontId="27" fillId="7" borderId="63" xfId="8" applyFont="1" applyFill="1" applyBorder="1" applyAlignment="1">
      <alignment horizontal="center" vertical="center"/>
    </xf>
    <xf numFmtId="166" fontId="27" fillId="7" borderId="26" xfId="8" applyNumberFormat="1" applyFont="1" applyFill="1" applyBorder="1" applyAlignment="1">
      <alignment horizontal="center" vertical="center"/>
    </xf>
    <xf numFmtId="0" fontId="27" fillId="7" borderId="31" xfId="8" applyFont="1" applyFill="1" applyBorder="1" applyAlignment="1">
      <alignment horizontal="center" vertical="center"/>
    </xf>
    <xf numFmtId="0" fontId="27" fillId="7" borderId="45" xfId="8" applyFont="1" applyFill="1" applyBorder="1" applyAlignment="1">
      <alignment horizontal="center" vertical="center"/>
    </xf>
    <xf numFmtId="0" fontId="30" fillId="0" borderId="0" xfId="0" applyFont="1" applyAlignment="1">
      <alignment horizontal="center" vertical="center"/>
    </xf>
    <xf numFmtId="0" fontId="27" fillId="17" borderId="6" xfId="0" applyFont="1" applyFill="1" applyBorder="1" applyAlignment="1">
      <alignment horizontal="center" vertical="center"/>
    </xf>
    <xf numFmtId="0" fontId="27" fillId="17" borderId="5" xfId="0" applyFont="1" applyFill="1" applyBorder="1" applyAlignment="1">
      <alignment horizontal="center" vertical="center"/>
    </xf>
    <xf numFmtId="167" fontId="27" fillId="17" borderId="6" xfId="0" applyNumberFormat="1" applyFont="1" applyFill="1" applyBorder="1" applyAlignment="1">
      <alignment horizontal="left" vertical="center" wrapText="1"/>
    </xf>
    <xf numFmtId="167" fontId="27" fillId="17" borderId="5" xfId="0" applyNumberFormat="1" applyFont="1" applyFill="1" applyBorder="1" applyAlignment="1">
      <alignment horizontal="left" vertical="center" wrapText="1"/>
    </xf>
    <xf numFmtId="167" fontId="27" fillId="17" borderId="60" xfId="0" applyNumberFormat="1" applyFont="1" applyFill="1" applyBorder="1" applyAlignment="1">
      <alignment horizontal="left" vertical="center" wrapText="1"/>
    </xf>
    <xf numFmtId="0" fontId="27" fillId="0" borderId="10" xfId="2488" applyFont="1" applyFill="1" applyBorder="1" applyAlignment="1">
      <alignment horizontal="center" vertical="center"/>
    </xf>
    <xf numFmtId="0" fontId="27" fillId="0" borderId="35" xfId="0" applyFont="1" applyBorder="1" applyAlignment="1">
      <alignment horizontal="center" vertical="center"/>
    </xf>
    <xf numFmtId="0" fontId="27" fillId="0" borderId="58" xfId="0" applyFont="1" applyBorder="1" applyAlignment="1">
      <alignment horizontal="center" vertical="center"/>
    </xf>
    <xf numFmtId="0" fontId="27" fillId="0" borderId="39" xfId="0" applyFont="1" applyBorder="1" applyAlignment="1">
      <alignment horizontal="center" vertical="center"/>
    </xf>
    <xf numFmtId="0" fontId="27" fillId="0" borderId="6" xfId="0" applyFont="1" applyBorder="1" applyAlignment="1">
      <alignment horizontal="center" vertical="center"/>
    </xf>
    <xf numFmtId="0" fontId="27" fillId="0" borderId="60" xfId="0" applyFont="1" applyBorder="1" applyAlignment="1">
      <alignment horizontal="center" vertical="center"/>
    </xf>
    <xf numFmtId="0" fontId="27" fillId="0" borderId="9" xfId="0" applyFont="1" applyBorder="1" applyAlignment="1">
      <alignment horizontal="center" vertical="center"/>
    </xf>
    <xf numFmtId="0" fontId="27" fillId="0" borderId="18" xfId="0" applyFont="1" applyBorder="1" applyAlignment="1">
      <alignment horizontal="center" vertical="center"/>
    </xf>
    <xf numFmtId="0" fontId="27" fillId="0" borderId="1" xfId="0" applyFont="1" applyBorder="1" applyAlignment="1">
      <alignment horizontal="center" vertical="center"/>
    </xf>
    <xf numFmtId="0" fontId="27" fillId="0" borderId="35" xfId="2488" applyFont="1" applyFill="1" applyBorder="1" applyAlignment="1">
      <alignment horizontal="center" vertical="center"/>
    </xf>
    <xf numFmtId="0" fontId="27" fillId="0" borderId="58" xfId="2488" applyFont="1" applyFill="1" applyBorder="1" applyAlignment="1">
      <alignment horizontal="center" vertical="center"/>
    </xf>
    <xf numFmtId="0" fontId="27" fillId="0" borderId="39" xfId="2488" applyFont="1" applyFill="1" applyBorder="1" applyAlignment="1">
      <alignment horizontal="center" vertical="center"/>
    </xf>
    <xf numFmtId="0" fontId="20" fillId="0" borderId="32" xfId="0" applyFont="1" applyBorder="1" applyAlignment="1">
      <alignment horizontal="center" vertical="center"/>
    </xf>
    <xf numFmtId="0" fontId="20" fillId="0" borderId="42" xfId="0" applyFont="1" applyBorder="1" applyAlignment="1">
      <alignment horizontal="center" vertical="center"/>
    </xf>
    <xf numFmtId="0" fontId="20" fillId="0" borderId="33" xfId="0" applyFont="1" applyFill="1" applyBorder="1" applyAlignment="1">
      <alignment horizontal="center" vertical="center"/>
    </xf>
    <xf numFmtId="0" fontId="20" fillId="0" borderId="30" xfId="0" applyFont="1" applyFill="1" applyBorder="1" applyAlignment="1">
      <alignment horizontal="center" vertical="center"/>
    </xf>
    <xf numFmtId="0" fontId="27" fillId="0" borderId="25" xfId="0" applyFont="1" applyFill="1" applyBorder="1" applyAlignment="1">
      <alignment horizontal="center" vertical="center"/>
    </xf>
    <xf numFmtId="0" fontId="27" fillId="0" borderId="26" xfId="0" applyFont="1" applyFill="1" applyBorder="1" applyAlignment="1">
      <alignment horizontal="center" vertical="center"/>
    </xf>
    <xf numFmtId="0" fontId="59" fillId="7" borderId="6" xfId="0" applyFont="1" applyFill="1" applyBorder="1" applyAlignment="1">
      <alignment horizontal="left" vertical="center"/>
    </xf>
    <xf numFmtId="0" fontId="59" fillId="7" borderId="5" xfId="0" applyFont="1" applyFill="1" applyBorder="1" applyAlignment="1">
      <alignment horizontal="left" vertical="center"/>
    </xf>
    <xf numFmtId="0" fontId="59" fillId="7" borderId="60" xfId="0" applyFont="1" applyFill="1" applyBorder="1" applyAlignment="1">
      <alignment horizontal="left" vertical="center"/>
    </xf>
    <xf numFmtId="0" fontId="27" fillId="0" borderId="5" xfId="0" applyFont="1" applyBorder="1" applyAlignment="1">
      <alignment horizontal="center" vertical="center"/>
    </xf>
    <xf numFmtId="0" fontId="20" fillId="0" borderId="19" xfId="0" applyFont="1" applyBorder="1" applyAlignment="1">
      <alignment horizontal="center" vertical="center"/>
    </xf>
    <xf numFmtId="0" fontId="20" fillId="0" borderId="20" xfId="0" applyFont="1" applyBorder="1" applyAlignment="1">
      <alignment horizontal="center" vertical="center"/>
    </xf>
    <xf numFmtId="0" fontId="27" fillId="0" borderId="31" xfId="2488" applyFont="1" applyFill="1" applyBorder="1" applyAlignment="1">
      <alignment horizontal="center" vertical="center"/>
    </xf>
    <xf numFmtId="0" fontId="27" fillId="0" borderId="56" xfId="2488" applyFont="1" applyFill="1" applyBorder="1" applyAlignment="1">
      <alignment horizontal="center" vertical="center"/>
    </xf>
    <xf numFmtId="0" fontId="27" fillId="0" borderId="45" xfId="2488" applyFont="1" applyFill="1" applyBorder="1" applyAlignment="1">
      <alignment horizontal="center" vertical="center"/>
    </xf>
    <xf numFmtId="167" fontId="27" fillId="0" borderId="6" xfId="0" applyNumberFormat="1" applyFont="1" applyFill="1" applyBorder="1" applyAlignment="1">
      <alignment horizontal="left" vertical="center" wrapText="1"/>
    </xf>
    <xf numFmtId="167" fontId="27" fillId="0" borderId="5" xfId="0" applyNumberFormat="1" applyFont="1" applyFill="1" applyBorder="1" applyAlignment="1">
      <alignment horizontal="left" vertical="center" wrapText="1"/>
    </xf>
    <xf numFmtId="167" fontId="27" fillId="0" borderId="60" xfId="0" applyNumberFormat="1" applyFont="1" applyFill="1" applyBorder="1" applyAlignment="1">
      <alignment horizontal="left" vertical="center" wrapText="1"/>
    </xf>
    <xf numFmtId="0" fontId="58" fillId="0" borderId="32" xfId="0" applyFont="1" applyBorder="1" applyAlignment="1">
      <alignment horizontal="center" vertical="center"/>
    </xf>
    <xf numFmtId="0" fontId="58" fillId="0" borderId="47" xfId="0" applyFont="1" applyBorder="1" applyAlignment="1">
      <alignment horizontal="center" vertical="center"/>
    </xf>
    <xf numFmtId="0" fontId="58" fillId="0" borderId="42" xfId="0" applyFont="1" applyBorder="1" applyAlignment="1">
      <alignment horizontal="center" vertical="center"/>
    </xf>
    <xf numFmtId="167" fontId="27" fillId="17" borderId="31" xfId="0" applyNumberFormat="1" applyFont="1" applyFill="1" applyBorder="1" applyAlignment="1">
      <alignment horizontal="left" vertical="center" wrapText="1"/>
    </xf>
    <xf numFmtId="167" fontId="27" fillId="17" borderId="56" xfId="0" applyNumberFormat="1" applyFont="1" applyFill="1" applyBorder="1" applyAlignment="1">
      <alignment horizontal="left" vertical="center" wrapText="1"/>
    </xf>
    <xf numFmtId="167" fontId="27" fillId="17" borderId="45" xfId="0" applyNumberFormat="1" applyFont="1" applyFill="1" applyBorder="1" applyAlignment="1">
      <alignment horizontal="left" vertical="center" wrapText="1"/>
    </xf>
    <xf numFmtId="0" fontId="27" fillId="0" borderId="1" xfId="2488" applyFont="1" applyFill="1" applyBorder="1" applyAlignment="1">
      <alignment horizontal="center" vertical="center"/>
    </xf>
    <xf numFmtId="0" fontId="20" fillId="0" borderId="16" xfId="0" applyFont="1" applyBorder="1" applyAlignment="1">
      <alignment horizontal="center" vertical="center"/>
    </xf>
    <xf numFmtId="0" fontId="20" fillId="0" borderId="17" xfId="0" applyFont="1" applyBorder="1" applyAlignment="1">
      <alignment horizontal="center" vertical="center"/>
    </xf>
    <xf numFmtId="0" fontId="20" fillId="0" borderId="47" xfId="0" applyFont="1" applyBorder="1" applyAlignment="1">
      <alignment horizontal="center" vertical="center"/>
    </xf>
    <xf numFmtId="0" fontId="27" fillId="0" borderId="34" xfId="0" applyFont="1" applyFill="1" applyBorder="1" applyAlignment="1">
      <alignment horizontal="center" vertical="center" wrapText="1"/>
    </xf>
    <xf numFmtId="0" fontId="27" fillId="0" borderId="49" xfId="0" applyFont="1" applyFill="1" applyBorder="1" applyAlignment="1">
      <alignment horizontal="center" vertical="center" wrapText="1"/>
    </xf>
    <xf numFmtId="0" fontId="27" fillId="17" borderId="31" xfId="0" applyFont="1" applyFill="1" applyBorder="1" applyAlignment="1">
      <alignment horizontal="center" vertical="center" wrapText="1"/>
    </xf>
    <xf numFmtId="0" fontId="27" fillId="17" borderId="56" xfId="0" applyFont="1" applyFill="1" applyBorder="1" applyAlignment="1">
      <alignment horizontal="center" vertical="center" wrapText="1"/>
    </xf>
    <xf numFmtId="14" fontId="27" fillId="17" borderId="64" xfId="0" applyNumberFormat="1" applyFont="1" applyFill="1" applyBorder="1" applyAlignment="1">
      <alignment horizontal="center" vertical="center" wrapText="1"/>
    </xf>
    <xf numFmtId="14" fontId="27" fillId="17" borderId="67" xfId="0" applyNumberFormat="1" applyFont="1" applyFill="1" applyBorder="1" applyAlignment="1">
      <alignment horizontal="center" vertical="center" wrapText="1"/>
    </xf>
    <xf numFmtId="0" fontId="27" fillId="17" borderId="64" xfId="0" applyFont="1" applyFill="1" applyBorder="1" applyAlignment="1">
      <alignment horizontal="center" vertical="center"/>
    </xf>
    <xf numFmtId="0" fontId="27" fillId="17" borderId="67" xfId="0" applyFont="1" applyFill="1" applyBorder="1" applyAlignment="1">
      <alignment horizontal="center" vertical="center"/>
    </xf>
    <xf numFmtId="0" fontId="27" fillId="17" borderId="26" xfId="0" applyFont="1" applyFill="1" applyBorder="1" applyAlignment="1">
      <alignment horizontal="center" vertical="center"/>
    </xf>
    <xf numFmtId="3" fontId="27" fillId="7" borderId="34" xfId="0" applyNumberFormat="1" applyFont="1" applyFill="1" applyBorder="1" applyAlignment="1">
      <alignment horizontal="center" vertical="center"/>
    </xf>
    <xf numFmtId="3" fontId="27" fillId="7" borderId="49" xfId="0" applyNumberFormat="1" applyFont="1" applyFill="1" applyBorder="1" applyAlignment="1">
      <alignment horizontal="center" vertical="center"/>
    </xf>
    <xf numFmtId="0" fontId="27" fillId="7" borderId="34" xfId="0" applyFont="1" applyFill="1" applyBorder="1" applyAlignment="1">
      <alignment horizontal="center" vertical="center"/>
    </xf>
    <xf numFmtId="0" fontId="27" fillId="7" borderId="49" xfId="0" applyFont="1" applyFill="1" applyBorder="1" applyAlignment="1">
      <alignment horizontal="center" vertical="center"/>
    </xf>
    <xf numFmtId="0" fontId="20" fillId="0" borderId="31" xfId="0" applyFont="1" applyBorder="1" applyAlignment="1">
      <alignment horizontal="center" vertical="center"/>
    </xf>
    <xf numFmtId="0" fontId="20" fillId="0" borderId="56" xfId="0" applyFont="1" applyBorder="1" applyAlignment="1">
      <alignment horizontal="center" vertical="center"/>
    </xf>
    <xf numFmtId="0" fontId="20" fillId="0" borderId="45" xfId="0" applyFont="1" applyBorder="1" applyAlignment="1">
      <alignment horizontal="center" vertical="center"/>
    </xf>
    <xf numFmtId="0" fontId="20" fillId="0" borderId="46" xfId="0" applyFont="1" applyBorder="1" applyAlignment="1">
      <alignment horizontal="center" vertical="center"/>
    </xf>
    <xf numFmtId="3" fontId="27" fillId="17" borderId="64" xfId="0" applyNumberFormat="1" applyFont="1" applyFill="1" applyBorder="1" applyAlignment="1">
      <alignment horizontal="center" vertical="center"/>
    </xf>
    <xf numFmtId="3" fontId="27" fillId="17" borderId="67" xfId="0" applyNumberFormat="1" applyFont="1" applyFill="1" applyBorder="1" applyAlignment="1">
      <alignment horizontal="center" vertical="center"/>
    </xf>
    <xf numFmtId="0" fontId="27" fillId="0" borderId="0" xfId="0" applyFont="1" applyBorder="1" applyAlignment="1">
      <alignment horizontal="center" vertical="center"/>
    </xf>
    <xf numFmtId="0" fontId="0" fillId="0" borderId="3" xfId="0" applyBorder="1" applyAlignment="1">
      <alignment horizontal="center" vertical="center"/>
    </xf>
    <xf numFmtId="0" fontId="0" fillId="0" borderId="0" xfId="0" applyBorder="1" applyAlignment="1">
      <alignment horizontal="center" vertical="center"/>
    </xf>
    <xf numFmtId="0" fontId="0" fillId="0" borderId="54" xfId="0" applyBorder="1" applyAlignment="1">
      <alignment horizontal="center" vertical="center"/>
    </xf>
    <xf numFmtId="0" fontId="23" fillId="6" borderId="51" xfId="0" applyFont="1" applyFill="1" applyBorder="1" applyAlignment="1">
      <alignment horizontal="center" vertical="center"/>
    </xf>
    <xf numFmtId="0" fontId="23" fillId="6" borderId="52" xfId="0" applyFont="1" applyFill="1" applyBorder="1" applyAlignment="1">
      <alignment horizontal="center" vertical="center"/>
    </xf>
    <xf numFmtId="0" fontId="23" fillId="6" borderId="53" xfId="0" applyFont="1" applyFill="1" applyBorder="1" applyAlignment="1">
      <alignment horizontal="center" vertical="center"/>
    </xf>
    <xf numFmtId="0" fontId="27" fillId="0" borderId="12" xfId="0" applyFont="1" applyFill="1" applyBorder="1" applyAlignment="1">
      <alignment horizontal="center" vertical="center"/>
    </xf>
    <xf numFmtId="0" fontId="27" fillId="0" borderId="63" xfId="0" applyFont="1" applyFill="1" applyBorder="1" applyAlignment="1">
      <alignment horizontal="center" vertical="center"/>
    </xf>
    <xf numFmtId="0" fontId="27" fillId="0" borderId="67" xfId="0" applyFont="1" applyFill="1" applyBorder="1" applyAlignment="1">
      <alignment horizontal="center" vertical="center"/>
    </xf>
    <xf numFmtId="0" fontId="27" fillId="0" borderId="64" xfId="0" applyFont="1" applyFill="1" applyBorder="1" applyAlignment="1">
      <alignment horizontal="center" vertical="center"/>
    </xf>
    <xf numFmtId="0" fontId="78" fillId="0" borderId="64" xfId="0" applyFont="1" applyFill="1" applyBorder="1" applyAlignment="1">
      <alignment horizontal="center" vertical="center"/>
    </xf>
    <xf numFmtId="0" fontId="78" fillId="0" borderId="63" xfId="0" applyFont="1" applyFill="1" applyBorder="1" applyAlignment="1">
      <alignment horizontal="center" vertical="center"/>
    </xf>
    <xf numFmtId="0" fontId="78" fillId="0" borderId="8" xfId="0" applyFont="1" applyFill="1" applyBorder="1" applyAlignment="1">
      <alignment horizontal="center" vertical="center"/>
    </xf>
    <xf numFmtId="0" fontId="27" fillId="0" borderId="31" xfId="0" applyFont="1" applyFill="1" applyBorder="1" applyAlignment="1">
      <alignment horizontal="center" vertical="center"/>
    </xf>
    <xf numFmtId="0" fontId="27" fillId="0" borderId="56" xfId="0" applyFont="1" applyFill="1" applyBorder="1" applyAlignment="1">
      <alignment horizontal="center" vertical="center"/>
    </xf>
    <xf numFmtId="0" fontId="27" fillId="0" borderId="45" xfId="0" applyFont="1" applyFill="1" applyBorder="1" applyAlignment="1">
      <alignment horizontal="center" vertical="center"/>
    </xf>
    <xf numFmtId="14" fontId="27" fillId="0" borderId="31" xfId="0" applyNumberFormat="1" applyFont="1" applyFill="1" applyBorder="1" applyAlignment="1">
      <alignment horizontal="center" vertical="center"/>
    </xf>
    <xf numFmtId="0" fontId="27" fillId="0" borderId="46" xfId="0" applyFont="1" applyFill="1" applyBorder="1" applyAlignment="1">
      <alignment horizontal="center" vertical="center"/>
    </xf>
    <xf numFmtId="0" fontId="20" fillId="0" borderId="41" xfId="0" applyFont="1" applyFill="1" applyBorder="1" applyAlignment="1">
      <alignment horizontal="center" vertical="center"/>
    </xf>
    <xf numFmtId="0" fontId="20" fillId="0" borderId="32" xfId="0" applyFont="1" applyFill="1" applyBorder="1" applyAlignment="1">
      <alignment horizontal="center" vertical="center"/>
    </xf>
    <xf numFmtId="0" fontId="20" fillId="0" borderId="47" xfId="0" applyFont="1" applyFill="1" applyBorder="1" applyAlignment="1">
      <alignment horizontal="center" vertical="center"/>
    </xf>
    <xf numFmtId="0" fontId="20" fillId="0" borderId="42" xfId="0" applyFont="1" applyFill="1" applyBorder="1" applyAlignment="1">
      <alignment horizontal="center" vertical="center"/>
    </xf>
    <xf numFmtId="0" fontId="20" fillId="0" borderId="43" xfId="0" applyFont="1" applyFill="1" applyBorder="1" applyAlignment="1">
      <alignment horizontal="center" vertical="center"/>
    </xf>
    <xf numFmtId="0" fontId="27" fillId="0" borderId="38" xfId="0" applyFont="1" applyFill="1" applyBorder="1" applyAlignment="1">
      <alignment horizontal="center" vertical="center"/>
    </xf>
    <xf numFmtId="0" fontId="27" fillId="0" borderId="35" xfId="0" applyFont="1" applyFill="1" applyBorder="1" applyAlignment="1">
      <alignment horizontal="center" vertical="center"/>
    </xf>
    <xf numFmtId="0" fontId="27" fillId="0" borderId="58" xfId="0" applyFont="1" applyFill="1" applyBorder="1" applyAlignment="1">
      <alignment horizontal="center" vertical="center"/>
    </xf>
    <xf numFmtId="0" fontId="27" fillId="0" borderId="39" xfId="0" applyFont="1" applyFill="1" applyBorder="1" applyAlignment="1">
      <alignment horizontal="center" vertical="center"/>
    </xf>
    <xf numFmtId="0" fontId="27" fillId="0" borderId="40" xfId="0" applyFont="1" applyFill="1" applyBorder="1" applyAlignment="1">
      <alignment horizontal="center" vertical="center"/>
    </xf>
    <xf numFmtId="168" fontId="27" fillId="14" borderId="62" xfId="0" applyNumberFormat="1" applyFont="1" applyFill="1" applyBorder="1" applyAlignment="1">
      <alignment horizontal="center" vertical="center"/>
    </xf>
    <xf numFmtId="168" fontId="27" fillId="14" borderId="8" xfId="0" applyNumberFormat="1" applyFont="1" applyFill="1" applyBorder="1" applyAlignment="1">
      <alignment horizontal="center" vertical="center"/>
    </xf>
    <xf numFmtId="0" fontId="78" fillId="0" borderId="2" xfId="0" applyFont="1" applyFill="1" applyBorder="1" applyAlignment="1">
      <alignment horizontal="center" vertical="center"/>
    </xf>
    <xf numFmtId="0" fontId="78" fillId="0" borderId="4" xfId="0" applyFont="1" applyFill="1" applyBorder="1" applyAlignment="1">
      <alignment horizontal="center" vertical="center"/>
    </xf>
    <xf numFmtId="0" fontId="78" fillId="0" borderId="65" xfId="0" applyFont="1" applyFill="1" applyBorder="1" applyAlignment="1">
      <alignment horizontal="center" vertical="center"/>
    </xf>
    <xf numFmtId="0" fontId="27" fillId="0" borderId="13" xfId="0" applyFont="1" applyFill="1" applyBorder="1" applyAlignment="1">
      <alignment horizontal="center" vertical="center"/>
    </xf>
    <xf numFmtId="0" fontId="27" fillId="0" borderId="5" xfId="0" applyFont="1" applyFill="1" applyBorder="1" applyAlignment="1">
      <alignment horizontal="center" vertical="center"/>
    </xf>
    <xf numFmtId="0" fontId="27" fillId="0" borderId="60" xfId="0" applyFont="1" applyFill="1" applyBorder="1" applyAlignment="1">
      <alignment horizontal="center" vertical="center"/>
    </xf>
    <xf numFmtId="0" fontId="27" fillId="0" borderId="6" xfId="0" applyFont="1" applyFill="1" applyBorder="1" applyAlignment="1">
      <alignment horizontal="center" vertical="center"/>
    </xf>
    <xf numFmtId="0" fontId="55" fillId="0" borderId="12" xfId="0" applyFont="1" applyFill="1" applyBorder="1" applyAlignment="1">
      <alignment horizontal="center" vertical="center"/>
    </xf>
    <xf numFmtId="0" fontId="55" fillId="0" borderId="63" xfId="0" applyFont="1" applyFill="1" applyBorder="1" applyAlignment="1">
      <alignment horizontal="center" vertical="center"/>
    </xf>
    <xf numFmtId="0" fontId="55" fillId="0" borderId="8" xfId="0" applyFont="1" applyFill="1" applyBorder="1" applyAlignment="1">
      <alignment horizontal="center" vertical="center"/>
    </xf>
    <xf numFmtId="0" fontId="23" fillId="6" borderId="16" xfId="0" applyFont="1" applyFill="1" applyBorder="1" applyAlignment="1">
      <alignment horizontal="center" vertical="center"/>
    </xf>
    <xf numFmtId="0" fontId="23" fillId="6" borderId="17" xfId="0" applyFont="1" applyFill="1" applyBorder="1" applyAlignment="1">
      <alignment horizontal="center" vertical="center"/>
    </xf>
    <xf numFmtId="0" fontId="23" fillId="6" borderId="23" xfId="0" applyFont="1" applyFill="1" applyBorder="1" applyAlignment="1">
      <alignment horizontal="center" vertical="center"/>
    </xf>
    <xf numFmtId="0" fontId="27" fillId="7" borderId="20" xfId="0" applyFont="1" applyFill="1" applyBorder="1" applyAlignment="1">
      <alignment horizontal="left" vertical="center"/>
    </xf>
    <xf numFmtId="0" fontId="27" fillId="7" borderId="1" xfId="0" applyFont="1" applyFill="1" applyBorder="1" applyAlignment="1">
      <alignment horizontal="left" vertical="center" wrapText="1"/>
    </xf>
    <xf numFmtId="166" fontId="27" fillId="7" borderId="6" xfId="0" applyNumberFormat="1" applyFont="1" applyFill="1" applyBorder="1" applyAlignment="1">
      <alignment horizontal="left" vertical="center" wrapText="1"/>
    </xf>
    <xf numFmtId="166" fontId="27" fillId="7" borderId="5" xfId="0" applyNumberFormat="1" applyFont="1" applyFill="1" applyBorder="1" applyAlignment="1">
      <alignment horizontal="left" vertical="center" wrapText="1"/>
    </xf>
    <xf numFmtId="166" fontId="27" fillId="7" borderId="60" xfId="0" applyNumberFormat="1" applyFont="1" applyFill="1" applyBorder="1" applyAlignment="1">
      <alignment horizontal="left" vertical="center" wrapText="1"/>
    </xf>
    <xf numFmtId="0" fontId="27" fillId="0" borderId="31" xfId="0" applyFont="1" applyFill="1" applyBorder="1" applyAlignment="1">
      <alignment horizontal="left" vertical="center" wrapText="1"/>
    </xf>
    <xf numFmtId="0" fontId="27" fillId="0" borderId="56" xfId="0" applyFont="1" applyFill="1" applyBorder="1" applyAlignment="1">
      <alignment horizontal="left" vertical="center" wrapText="1"/>
    </xf>
    <xf numFmtId="0" fontId="27" fillId="0" borderId="45" xfId="0" applyFont="1" applyFill="1" applyBorder="1" applyAlignment="1">
      <alignment horizontal="left" vertical="center" wrapText="1"/>
    </xf>
    <xf numFmtId="0" fontId="59" fillId="7" borderId="31" xfId="0" applyFont="1" applyFill="1" applyBorder="1" applyAlignment="1">
      <alignment horizontal="left" vertical="center"/>
    </xf>
    <xf numFmtId="0" fontId="59" fillId="7" borderId="56" xfId="0" applyFont="1" applyFill="1" applyBorder="1" applyAlignment="1">
      <alignment horizontal="left" vertical="center"/>
    </xf>
    <xf numFmtId="0" fontId="59" fillId="7" borderId="45" xfId="0" applyFont="1" applyFill="1" applyBorder="1" applyAlignment="1">
      <alignment horizontal="left" vertical="center"/>
    </xf>
    <xf numFmtId="0" fontId="20" fillId="0" borderId="36" xfId="8" applyFont="1" applyBorder="1" applyAlignment="1">
      <alignment horizontal="center" vertical="center" wrapText="1"/>
    </xf>
    <xf numFmtId="0" fontId="20" fillId="0" borderId="37" xfId="8" applyFont="1" applyBorder="1" applyAlignment="1">
      <alignment horizontal="center" vertical="center" wrapText="1"/>
    </xf>
    <xf numFmtId="0" fontId="20" fillId="0" borderId="1" xfId="0" applyFont="1" applyBorder="1" applyAlignment="1">
      <alignment horizontal="center" vertical="center"/>
    </xf>
    <xf numFmtId="0" fontId="27" fillId="0" borderId="10" xfId="0" applyFont="1" applyBorder="1" applyAlignment="1">
      <alignment horizontal="center" vertical="center"/>
    </xf>
    <xf numFmtId="0" fontId="20" fillId="0" borderId="24" xfId="0" applyFont="1" applyBorder="1" applyAlignment="1">
      <alignment horizontal="center" vertical="center"/>
    </xf>
    <xf numFmtId="0" fontId="20" fillId="0" borderId="10" xfId="0" applyFont="1" applyBorder="1" applyAlignment="1">
      <alignment horizontal="center" vertical="center"/>
    </xf>
    <xf numFmtId="0" fontId="20" fillId="0" borderId="1" xfId="0" applyFont="1" applyBorder="1" applyAlignment="1">
      <alignment horizontal="center" vertical="center" wrapText="1"/>
    </xf>
    <xf numFmtId="0" fontId="20" fillId="0" borderId="18" xfId="0" applyFont="1" applyBorder="1" applyAlignment="1">
      <alignment horizontal="center" vertical="center"/>
    </xf>
    <xf numFmtId="0" fontId="20" fillId="0" borderId="21" xfId="0" applyFont="1" applyBorder="1" applyAlignment="1">
      <alignment horizontal="center" vertical="center"/>
    </xf>
    <xf numFmtId="0" fontId="20" fillId="0" borderId="43" xfId="0" applyFont="1" applyBorder="1" applyAlignment="1">
      <alignment horizontal="center" vertical="center"/>
    </xf>
    <xf numFmtId="0" fontId="26" fillId="0" borderId="0" xfId="0" applyFont="1" applyBorder="1" applyAlignment="1">
      <alignment horizontal="center" vertical="center"/>
    </xf>
    <xf numFmtId="0" fontId="20" fillId="0" borderId="52" xfId="8" applyFont="1" applyBorder="1" applyAlignment="1">
      <alignment horizontal="center" vertical="center" wrapText="1"/>
    </xf>
    <xf numFmtId="0" fontId="20" fillId="0" borderId="52" xfId="8" applyFont="1" applyBorder="1" applyAlignment="1">
      <alignment horizontal="center" vertical="center"/>
    </xf>
    <xf numFmtId="0" fontId="20" fillId="0" borderId="32" xfId="8" applyFont="1" applyBorder="1" applyAlignment="1">
      <alignment horizontal="center" vertical="center"/>
    </xf>
    <xf numFmtId="0" fontId="20" fillId="0" borderId="47" xfId="8" applyFont="1" applyBorder="1" applyAlignment="1">
      <alignment horizontal="center" vertical="center"/>
    </xf>
    <xf numFmtId="0" fontId="27" fillId="7" borderId="1" xfId="8" applyFont="1" applyFill="1" applyBorder="1" applyAlignment="1">
      <alignment horizontal="center" vertical="center"/>
    </xf>
    <xf numFmtId="166" fontId="27" fillId="7" borderId="1" xfId="8" applyNumberFormat="1" applyFont="1" applyFill="1" applyBorder="1" applyAlignment="1">
      <alignment horizontal="center" vertical="center"/>
    </xf>
    <xf numFmtId="0" fontId="27" fillId="0" borderId="14" xfId="0" applyFont="1" applyBorder="1" applyAlignment="1">
      <alignment horizontal="center" vertical="center"/>
    </xf>
    <xf numFmtId="0" fontId="27" fillId="0" borderId="36" xfId="0" applyFont="1" applyBorder="1" applyAlignment="1">
      <alignment horizontal="center" vertical="center"/>
    </xf>
    <xf numFmtId="0" fontId="27" fillId="0" borderId="37" xfId="0" applyFont="1" applyBorder="1" applyAlignment="1">
      <alignment horizontal="center" vertical="center"/>
    </xf>
    <xf numFmtId="0" fontId="20" fillId="0" borderId="57" xfId="8" applyFont="1" applyBorder="1" applyAlignment="1">
      <alignment horizontal="center" vertical="center"/>
    </xf>
    <xf numFmtId="0" fontId="20" fillId="0" borderId="42" xfId="8" applyFont="1" applyBorder="1" applyAlignment="1">
      <alignment horizontal="center" vertical="center"/>
    </xf>
    <xf numFmtId="0" fontId="30" fillId="0" borderId="11" xfId="0" applyFont="1" applyBorder="1" applyAlignment="1">
      <alignment horizontal="center" vertical="center"/>
    </xf>
    <xf numFmtId="0" fontId="27" fillId="0" borderId="40" xfId="0" applyFont="1" applyBorder="1" applyAlignment="1">
      <alignment horizontal="center" vertical="center"/>
    </xf>
    <xf numFmtId="0" fontId="57" fillId="7" borderId="12" xfId="0" applyFont="1" applyFill="1" applyBorder="1" applyAlignment="1">
      <alignment horizontal="left" vertical="center"/>
    </xf>
    <xf numFmtId="0" fontId="57" fillId="7" borderId="64" xfId="0" applyFont="1" applyFill="1" applyBorder="1" applyAlignment="1">
      <alignment horizontal="left" vertical="center"/>
    </xf>
    <xf numFmtId="0" fontId="57" fillId="7" borderId="63" xfId="0" applyFont="1" applyFill="1" applyBorder="1" applyAlignment="1">
      <alignment horizontal="left" vertical="center"/>
    </xf>
    <xf numFmtId="0" fontId="57" fillId="7" borderId="67" xfId="0" applyFont="1" applyFill="1" applyBorder="1" applyAlignment="1">
      <alignment horizontal="left" vertical="center"/>
    </xf>
    <xf numFmtId="0" fontId="57" fillId="7" borderId="8" xfId="0" applyFont="1" applyFill="1" applyBorder="1" applyAlignment="1">
      <alignment horizontal="left" vertical="center"/>
    </xf>
    <xf numFmtId="0" fontId="57" fillId="7" borderId="57" xfId="0" applyFont="1" applyFill="1" applyBorder="1" applyAlignment="1">
      <alignment horizontal="left" vertical="center"/>
    </xf>
    <xf numFmtId="0" fontId="57" fillId="7" borderId="36" xfId="0" applyFont="1" applyFill="1" applyBorder="1" applyAlignment="1">
      <alignment horizontal="left" vertical="center"/>
    </xf>
    <xf numFmtId="0" fontId="57" fillId="7" borderId="14" xfId="0" applyFont="1" applyFill="1" applyBorder="1" applyAlignment="1">
      <alignment horizontal="left" vertical="center"/>
    </xf>
    <xf numFmtId="0" fontId="57" fillId="7" borderId="37" xfId="0" applyFont="1" applyFill="1" applyBorder="1" applyAlignment="1">
      <alignment horizontal="left" vertical="center"/>
    </xf>
    <xf numFmtId="0" fontId="57" fillId="7" borderId="62" xfId="0" applyFont="1" applyFill="1" applyBorder="1" applyAlignment="1">
      <alignment horizontal="left" vertical="center"/>
    </xf>
    <xf numFmtId="0" fontId="57" fillId="7" borderId="38" xfId="0" applyFont="1" applyFill="1" applyBorder="1" applyAlignment="1">
      <alignment horizontal="left" vertical="center"/>
    </xf>
    <xf numFmtId="0" fontId="57" fillId="7" borderId="35" xfId="0" applyFont="1" applyFill="1" applyBorder="1" applyAlignment="1">
      <alignment horizontal="left" vertical="center"/>
    </xf>
    <xf numFmtId="0" fontId="57" fillId="7" borderId="58" xfId="0" applyFont="1" applyFill="1" applyBorder="1" applyAlignment="1">
      <alignment horizontal="left" vertical="center"/>
    </xf>
    <xf numFmtId="0" fontId="57" fillId="7" borderId="39" xfId="0" applyFont="1" applyFill="1" applyBorder="1" applyAlignment="1">
      <alignment horizontal="left" vertical="center"/>
    </xf>
    <xf numFmtId="0" fontId="57" fillId="7" borderId="40" xfId="0" applyFont="1" applyFill="1" applyBorder="1" applyAlignment="1">
      <alignment horizontal="left" vertical="center"/>
    </xf>
    <xf numFmtId="0" fontId="57" fillId="7" borderId="11" xfId="0" applyFont="1" applyFill="1" applyBorder="1" applyAlignment="1">
      <alignment horizontal="left" vertical="center"/>
    </xf>
    <xf numFmtId="0" fontId="57" fillId="7" borderId="3" xfId="0" applyFont="1" applyFill="1" applyBorder="1" applyAlignment="1">
      <alignment horizontal="left" vertical="center"/>
    </xf>
    <xf numFmtId="0" fontId="57" fillId="7" borderId="0" xfId="0" applyFont="1" applyFill="1" applyBorder="1" applyAlignment="1">
      <alignment horizontal="left" vertical="center"/>
    </xf>
    <xf numFmtId="0" fontId="57" fillId="7" borderId="54" xfId="0" applyFont="1" applyFill="1" applyBorder="1" applyAlignment="1">
      <alignment horizontal="left" vertical="center"/>
    </xf>
    <xf numFmtId="0" fontId="57" fillId="7" borderId="7" xfId="0" applyFont="1" applyFill="1" applyBorder="1" applyAlignment="1">
      <alignment horizontal="left" vertical="center"/>
    </xf>
    <xf numFmtId="0" fontId="20" fillId="0" borderId="34" xfId="0" applyFont="1" applyFill="1" applyBorder="1" applyAlignment="1">
      <alignment horizontal="center" vertical="center"/>
    </xf>
    <xf numFmtId="0" fontId="20" fillId="0" borderId="55" xfId="0" applyFont="1" applyFill="1" applyBorder="1" applyAlignment="1">
      <alignment horizontal="center" vertical="center"/>
    </xf>
    <xf numFmtId="0" fontId="20" fillId="0" borderId="50" xfId="0" applyFont="1" applyFill="1" applyBorder="1" applyAlignment="1">
      <alignment horizontal="center" vertical="center"/>
    </xf>
    <xf numFmtId="0" fontId="27" fillId="0" borderId="8" xfId="0" applyFont="1" applyFill="1" applyBorder="1" applyAlignment="1">
      <alignment horizontal="center" vertical="center"/>
    </xf>
    <xf numFmtId="49" fontId="27" fillId="0" borderId="34" xfId="0" applyNumberFormat="1" applyFont="1" applyFill="1" applyBorder="1" applyAlignment="1">
      <alignment horizontal="center" vertical="center"/>
    </xf>
    <xf numFmtId="49" fontId="27" fillId="0" borderId="49" xfId="0" applyNumberFormat="1" applyFont="1" applyFill="1" applyBorder="1" applyAlignment="1">
      <alignment horizontal="center" vertical="center"/>
    </xf>
    <xf numFmtId="0" fontId="86" fillId="0" borderId="0" xfId="0" applyFont="1" applyAlignment="1">
      <alignment horizontal="left"/>
    </xf>
    <xf numFmtId="0" fontId="27" fillId="0" borderId="3" xfId="0" applyFont="1" applyFill="1" applyBorder="1" applyAlignment="1">
      <alignment horizontal="center" vertical="center" wrapText="1"/>
    </xf>
    <xf numFmtId="0" fontId="27" fillId="0" borderId="0" xfId="0" applyFont="1" applyFill="1" applyBorder="1" applyAlignment="1">
      <alignment horizontal="center" vertical="center" wrapText="1"/>
    </xf>
    <xf numFmtId="0" fontId="27" fillId="0" borderId="7" xfId="0" applyFont="1" applyFill="1" applyBorder="1" applyAlignment="1">
      <alignment horizontal="center" vertical="center" wrapText="1"/>
    </xf>
    <xf numFmtId="0" fontId="79" fillId="7" borderId="3" xfId="0" applyFont="1" applyFill="1" applyBorder="1" applyAlignment="1">
      <alignment horizontal="center" vertical="center"/>
    </xf>
    <xf numFmtId="0" fontId="79" fillId="7" borderId="0" xfId="0" applyFont="1" applyFill="1" applyBorder="1" applyAlignment="1">
      <alignment horizontal="center" vertical="center"/>
    </xf>
    <xf numFmtId="0" fontId="79" fillId="7" borderId="54" xfId="0" applyFont="1" applyFill="1" applyBorder="1" applyAlignment="1">
      <alignment horizontal="center" vertical="center"/>
    </xf>
    <xf numFmtId="0" fontId="57" fillId="7" borderId="3" xfId="0" applyFont="1" applyFill="1" applyBorder="1" applyAlignment="1">
      <alignment horizontal="left" vertical="center" wrapText="1"/>
    </xf>
    <xf numFmtId="0" fontId="57" fillId="7" borderId="0" xfId="0" applyFont="1" applyFill="1" applyBorder="1" applyAlignment="1">
      <alignment horizontal="left" vertical="center" wrapText="1"/>
    </xf>
    <xf numFmtId="0" fontId="57" fillId="7" borderId="7" xfId="0" applyFont="1" applyFill="1" applyBorder="1" applyAlignment="1">
      <alignment horizontal="left" vertical="center" wrapText="1"/>
    </xf>
    <xf numFmtId="0" fontId="27" fillId="0" borderId="3" xfId="0" applyFont="1" applyFill="1" applyBorder="1" applyAlignment="1">
      <alignment horizontal="left" vertical="center" wrapText="1"/>
    </xf>
    <xf numFmtId="0" fontId="27" fillId="0" borderId="0" xfId="0" applyFont="1" applyFill="1" applyBorder="1" applyAlignment="1">
      <alignment horizontal="left" vertical="center" wrapText="1"/>
    </xf>
    <xf numFmtId="0" fontId="27" fillId="0" borderId="7" xfId="0" applyFont="1" applyFill="1" applyBorder="1" applyAlignment="1">
      <alignment horizontal="left" vertical="center" wrapText="1"/>
    </xf>
    <xf numFmtId="0" fontId="86" fillId="0" borderId="14" xfId="0" applyFont="1" applyBorder="1" applyAlignment="1">
      <alignment horizontal="left"/>
    </xf>
    <xf numFmtId="0" fontId="86" fillId="0" borderId="0" xfId="0" applyFont="1" applyBorder="1" applyAlignment="1">
      <alignment horizontal="left"/>
    </xf>
    <xf numFmtId="0" fontId="57" fillId="0" borderId="3" xfId="0" applyFont="1" applyFill="1" applyBorder="1" applyAlignment="1">
      <alignment horizontal="left" vertical="center" wrapText="1"/>
    </xf>
    <xf numFmtId="0" fontId="57" fillId="0" borderId="0" xfId="0" applyFont="1" applyFill="1" applyBorder="1" applyAlignment="1">
      <alignment horizontal="left" vertical="center" wrapText="1"/>
    </xf>
    <xf numFmtId="0" fontId="57" fillId="0" borderId="7" xfId="0" applyFont="1" applyFill="1" applyBorder="1" applyAlignment="1">
      <alignment horizontal="left" vertical="center" wrapText="1"/>
    </xf>
    <xf numFmtId="0" fontId="79" fillId="0" borderId="3" xfId="0" applyFont="1" applyFill="1" applyBorder="1" applyAlignment="1">
      <alignment horizontal="center" vertical="center"/>
    </xf>
    <xf numFmtId="0" fontId="79" fillId="0" borderId="0" xfId="0" applyFont="1" applyFill="1" applyBorder="1" applyAlignment="1">
      <alignment horizontal="center" vertical="center"/>
    </xf>
    <xf numFmtId="0" fontId="79" fillId="0" borderId="54" xfId="0" applyFont="1" applyFill="1" applyBorder="1" applyAlignment="1">
      <alignment horizontal="center" vertical="center"/>
    </xf>
    <xf numFmtId="0" fontId="57" fillId="0" borderId="3" xfId="0" applyFont="1" applyBorder="1" applyAlignment="1">
      <alignment horizontal="center" vertical="center"/>
    </xf>
    <xf numFmtId="0" fontId="57" fillId="0" borderId="0" xfId="0" applyFont="1" applyBorder="1" applyAlignment="1">
      <alignment horizontal="center" vertical="center"/>
    </xf>
    <xf numFmtId="0" fontId="57" fillId="0" borderId="54" xfId="0" applyFont="1" applyBorder="1" applyAlignment="1">
      <alignment horizontal="center" vertical="center"/>
    </xf>
    <xf numFmtId="0" fontId="68" fillId="11" borderId="41" xfId="12" applyFont="1" applyFill="1" applyBorder="1" applyAlignment="1">
      <alignment horizontal="center" vertical="center"/>
    </xf>
    <xf numFmtId="0" fontId="68" fillId="11" borderId="47" xfId="12" applyFont="1" applyFill="1" applyBorder="1" applyAlignment="1">
      <alignment horizontal="center" vertical="center"/>
    </xf>
    <xf numFmtId="0" fontId="68" fillId="11" borderId="43" xfId="12" applyFont="1" applyFill="1" applyBorder="1" applyAlignment="1">
      <alignment horizontal="center" vertical="center"/>
    </xf>
    <xf numFmtId="0" fontId="69" fillId="0" borderId="12" xfId="12" applyFont="1" applyBorder="1" applyAlignment="1">
      <alignment horizontal="center" vertical="center"/>
    </xf>
    <xf numFmtId="0" fontId="69" fillId="0" borderId="63" xfId="12" applyFont="1" applyBorder="1" applyAlignment="1">
      <alignment horizontal="center" vertical="center"/>
    </xf>
    <xf numFmtId="0" fontId="69" fillId="0" borderId="8" xfId="12" applyFont="1" applyBorder="1" applyAlignment="1">
      <alignment horizontal="center" vertical="center"/>
    </xf>
    <xf numFmtId="0" fontId="67" fillId="0" borderId="57" xfId="12" applyFont="1" applyBorder="1" applyAlignment="1">
      <alignment horizontal="center" vertical="center"/>
    </xf>
    <xf numFmtId="0" fontId="67" fillId="0" borderId="14" xfId="12" applyFont="1" applyBorder="1" applyAlignment="1">
      <alignment horizontal="center" vertical="center"/>
    </xf>
    <xf numFmtId="0" fontId="67" fillId="0" borderId="62" xfId="12" applyFont="1" applyBorder="1" applyAlignment="1">
      <alignment horizontal="center" vertical="center"/>
    </xf>
    <xf numFmtId="0" fontId="68" fillId="11" borderId="41" xfId="0" applyFont="1" applyFill="1" applyBorder="1" applyAlignment="1">
      <alignment horizontal="center" vertical="center"/>
    </xf>
    <xf numFmtId="0" fontId="68" fillId="11" borderId="47" xfId="0" applyFont="1" applyFill="1" applyBorder="1" applyAlignment="1">
      <alignment horizontal="center" vertical="center"/>
    </xf>
    <xf numFmtId="0" fontId="68" fillId="11" borderId="43" xfId="0" applyFont="1" applyFill="1" applyBorder="1" applyAlignment="1">
      <alignment horizontal="center" vertical="center"/>
    </xf>
    <xf numFmtId="0" fontId="62" fillId="0" borderId="55" xfId="12" applyFont="1" applyBorder="1" applyAlignment="1">
      <alignment horizontal="center" vertical="center"/>
    </xf>
    <xf numFmtId="0" fontId="62" fillId="0" borderId="50" xfId="12" applyFont="1" applyBorder="1" applyAlignment="1">
      <alignment horizontal="center" vertical="center"/>
    </xf>
    <xf numFmtId="0" fontId="0" fillId="0" borderId="0" xfId="0" applyFill="1" applyBorder="1" applyAlignment="1">
      <alignment horizontal="left" vertical="center"/>
    </xf>
    <xf numFmtId="0" fontId="0" fillId="0" borderId="7" xfId="0" applyFill="1" applyBorder="1" applyAlignment="1">
      <alignment horizontal="left" vertical="center"/>
    </xf>
    <xf numFmtId="0" fontId="0" fillId="0" borderId="63" xfId="0" applyFill="1" applyBorder="1" applyAlignment="1">
      <alignment horizontal="left" vertical="center"/>
    </xf>
    <xf numFmtId="0" fontId="0" fillId="0" borderId="8" xfId="0" applyFill="1" applyBorder="1" applyAlignment="1">
      <alignment horizontal="left" vertical="center"/>
    </xf>
    <xf numFmtId="0" fontId="27" fillId="0" borderId="2" xfId="0" applyFont="1" applyBorder="1" applyAlignment="1">
      <alignment horizontal="left" vertical="center" wrapText="1"/>
    </xf>
    <xf numFmtId="0" fontId="27" fillId="0" borderId="4" xfId="0" applyFont="1" applyBorder="1" applyAlignment="1">
      <alignment horizontal="left" vertical="center" wrapText="1"/>
    </xf>
    <xf numFmtId="0" fontId="27" fillId="0" borderId="65" xfId="0" applyFont="1" applyBorder="1" applyAlignment="1">
      <alignment horizontal="left" vertical="center" wrapText="1"/>
    </xf>
    <xf numFmtId="0" fontId="62" fillId="0" borderId="34" xfId="12" applyFont="1" applyBorder="1" applyAlignment="1">
      <alignment horizontal="center" vertical="center"/>
    </xf>
    <xf numFmtId="0" fontId="27" fillId="0" borderId="3" xfId="0" applyFont="1" applyBorder="1" applyAlignment="1">
      <alignment horizontal="left" vertical="center" wrapText="1"/>
    </xf>
    <xf numFmtId="0" fontId="27" fillId="0" borderId="0" xfId="0" applyFont="1" applyBorder="1" applyAlignment="1">
      <alignment horizontal="left" vertical="center" wrapText="1"/>
    </xf>
    <xf numFmtId="0" fontId="27" fillId="0" borderId="7" xfId="0" applyFont="1" applyBorder="1" applyAlignment="1">
      <alignment horizontal="left" vertical="center" wrapText="1"/>
    </xf>
    <xf numFmtId="0" fontId="23" fillId="6" borderId="41" xfId="57584" applyFont="1" applyFill="1" applyBorder="1" applyAlignment="1">
      <alignment horizontal="center" vertical="center"/>
    </xf>
    <xf numFmtId="0" fontId="23" fillId="6" borderId="32" xfId="57584" applyFont="1" applyFill="1" applyBorder="1" applyAlignment="1">
      <alignment horizontal="center" vertical="center"/>
    </xf>
    <xf numFmtId="0" fontId="23" fillId="6" borderId="47" xfId="57584" applyFont="1" applyFill="1" applyBorder="1" applyAlignment="1">
      <alignment horizontal="center" vertical="center"/>
    </xf>
    <xf numFmtId="0" fontId="23" fillId="6" borderId="43" xfId="57584" applyFont="1" applyFill="1" applyBorder="1" applyAlignment="1">
      <alignment horizontal="center" vertical="center"/>
    </xf>
    <xf numFmtId="0" fontId="27" fillId="0" borderId="38" xfId="57584" applyFont="1" applyBorder="1" applyAlignment="1">
      <alignment horizontal="center" vertical="center"/>
    </xf>
    <xf numFmtId="0" fontId="27" fillId="0" borderId="10" xfId="57584" applyFont="1" applyBorder="1" applyAlignment="1">
      <alignment horizontal="center" vertical="center"/>
    </xf>
    <xf numFmtId="0" fontId="27" fillId="0" borderId="35" xfId="57584" applyFont="1" applyBorder="1" applyAlignment="1">
      <alignment horizontal="center" vertical="center"/>
    </xf>
    <xf numFmtId="0" fontId="27" fillId="0" borderId="40" xfId="57584" applyFont="1" applyBorder="1" applyAlignment="1">
      <alignment horizontal="center" vertical="center"/>
    </xf>
    <xf numFmtId="0" fontId="27" fillId="0" borderId="44" xfId="57584" applyFont="1" applyBorder="1" applyAlignment="1">
      <alignment horizontal="center" vertical="center"/>
    </xf>
    <xf numFmtId="0" fontId="27" fillId="0" borderId="20" xfId="57584" applyFont="1" applyBorder="1" applyAlignment="1">
      <alignment horizontal="center" vertical="center"/>
    </xf>
    <xf numFmtId="0" fontId="27" fillId="0" borderId="20" xfId="57585" applyFont="1" applyBorder="1" applyAlignment="1">
      <alignment horizontal="center" vertical="center"/>
    </xf>
    <xf numFmtId="0" fontId="27" fillId="0" borderId="22" xfId="57585" applyFont="1" applyBorder="1" applyAlignment="1">
      <alignment horizontal="center" vertical="center"/>
    </xf>
    <xf numFmtId="0" fontId="27" fillId="0" borderId="13" xfId="57584" applyFont="1" applyBorder="1" applyAlignment="1">
      <alignment horizontal="center" vertical="center"/>
    </xf>
    <xf numFmtId="0" fontId="27" fillId="0" borderId="1" xfId="57584" applyFont="1" applyBorder="1" applyAlignment="1">
      <alignment horizontal="center" vertical="center"/>
    </xf>
    <xf numFmtId="0" fontId="27" fillId="0" borderId="6" xfId="57584" applyFont="1" applyBorder="1" applyAlignment="1">
      <alignment horizontal="center" vertical="center"/>
    </xf>
    <xf numFmtId="0" fontId="27" fillId="0" borderId="9" xfId="57584" applyFont="1" applyBorder="1" applyAlignment="1">
      <alignment horizontal="center" vertical="center"/>
    </xf>
    <xf numFmtId="0" fontId="27" fillId="0" borderId="31" xfId="57584" applyFont="1" applyBorder="1" applyAlignment="1">
      <alignment horizontal="center" vertical="center"/>
    </xf>
    <xf numFmtId="0" fontId="27" fillId="0" borderId="46" xfId="57584" applyFont="1" applyBorder="1" applyAlignment="1">
      <alignment horizontal="center" vertical="center"/>
    </xf>
    <xf numFmtId="0" fontId="27" fillId="0" borderId="48" xfId="57584" applyFont="1" applyBorder="1" applyAlignment="1">
      <alignment horizontal="center" vertical="center"/>
    </xf>
    <xf numFmtId="0" fontId="27" fillId="0" borderId="30" xfId="57584" applyFont="1" applyBorder="1" applyAlignment="1">
      <alignment horizontal="center" vertical="center"/>
    </xf>
    <xf numFmtId="0" fontId="27" fillId="0" borderId="34" xfId="57584" applyFont="1" applyBorder="1" applyAlignment="1">
      <alignment horizontal="center" vertical="center"/>
    </xf>
    <xf numFmtId="0" fontId="27" fillId="0" borderId="50" xfId="57584" applyFont="1" applyBorder="1" applyAlignment="1">
      <alignment horizontal="center" vertical="center"/>
    </xf>
    <xf numFmtId="0" fontId="26" fillId="0" borderId="0" xfId="57584" applyFont="1" applyAlignment="1">
      <alignment horizontal="center" vertical="center"/>
    </xf>
    <xf numFmtId="0" fontId="28" fillId="0" borderId="0" xfId="57584" applyFont="1" applyAlignment="1">
      <alignment horizontal="center" vertical="center"/>
    </xf>
    <xf numFmtId="0" fontId="28" fillId="0" borderId="3" xfId="57584" applyFont="1" applyBorder="1" applyAlignment="1">
      <alignment horizontal="center" vertical="center"/>
    </xf>
    <xf numFmtId="0" fontId="20" fillId="0" borderId="41" xfId="57584" applyFont="1" applyBorder="1" applyAlignment="1">
      <alignment horizontal="center" vertical="center"/>
    </xf>
    <xf numFmtId="0" fontId="20" fillId="0" borderId="17" xfId="57584" applyFont="1" applyBorder="1" applyAlignment="1">
      <alignment horizontal="center" vertical="center"/>
    </xf>
    <xf numFmtId="0" fontId="20" fillId="0" borderId="32" xfId="57584" applyFont="1" applyBorder="1" applyAlignment="1">
      <alignment horizontal="center" vertical="center"/>
    </xf>
    <xf numFmtId="0" fontId="20" fillId="0" borderId="43" xfId="57584" applyFont="1" applyBorder="1" applyAlignment="1">
      <alignment horizontal="center" vertical="center"/>
    </xf>
    <xf numFmtId="0" fontId="51" fillId="0" borderId="0" xfId="57582" applyFont="1" applyAlignment="1">
      <alignment horizontal="center" vertical="top" wrapText="1"/>
    </xf>
    <xf numFmtId="0" fontId="52" fillId="0" borderId="0" xfId="57582" applyFont="1" applyAlignment="1">
      <alignment horizontal="center" vertical="top" wrapText="1"/>
    </xf>
    <xf numFmtId="0" fontId="53" fillId="0" borderId="0" xfId="57582" applyFont="1" applyAlignment="1">
      <alignment horizontal="left" vertical="top" wrapText="1"/>
    </xf>
    <xf numFmtId="0" fontId="20" fillId="11" borderId="2" xfId="965" applyFont="1" applyFill="1" applyBorder="1" applyAlignment="1">
      <alignment horizontal="center" vertical="center" wrapText="1"/>
    </xf>
    <xf numFmtId="0" fontId="20" fillId="11" borderId="4" xfId="965" applyFont="1" applyFill="1" applyBorder="1" applyAlignment="1">
      <alignment horizontal="center" vertical="center" wrapText="1"/>
    </xf>
    <xf numFmtId="0" fontId="20" fillId="11" borderId="61" xfId="965" applyFont="1" applyFill="1" applyBorder="1" applyAlignment="1">
      <alignment horizontal="center" vertical="center" wrapText="1"/>
    </xf>
    <xf numFmtId="0" fontId="20" fillId="11" borderId="35" xfId="965" applyFont="1" applyFill="1" applyBorder="1" applyAlignment="1">
      <alignment horizontal="center" vertical="center" wrapText="1"/>
    </xf>
    <xf numFmtId="0" fontId="20" fillId="11" borderId="58" xfId="965" applyFont="1" applyFill="1" applyBorder="1" applyAlignment="1">
      <alignment horizontal="center" vertical="center" wrapText="1"/>
    </xf>
    <xf numFmtId="0" fontId="20" fillId="11" borderId="39" xfId="965" applyFont="1" applyFill="1" applyBorder="1" applyAlignment="1">
      <alignment horizontal="center" vertical="center" wrapText="1"/>
    </xf>
    <xf numFmtId="0" fontId="100" fillId="0" borderId="4" xfId="965" applyFont="1" applyBorder="1" applyAlignment="1">
      <alignment horizontal="center" vertical="center"/>
    </xf>
    <xf numFmtId="0" fontId="19" fillId="0" borderId="0" xfId="0" applyFont="1" applyBorder="1" applyAlignment="1">
      <alignment horizontal="center" vertical="center"/>
    </xf>
    <xf numFmtId="0" fontId="19" fillId="0" borderId="0" xfId="965" applyFont="1" applyBorder="1" applyAlignment="1">
      <alignment horizontal="center" vertical="center"/>
    </xf>
    <xf numFmtId="0" fontId="99" fillId="0" borderId="2" xfId="965" applyFont="1" applyBorder="1" applyAlignment="1">
      <alignment horizontal="left" vertical="center" wrapText="1"/>
    </xf>
    <xf numFmtId="0" fontId="99" fillId="0" borderId="4" xfId="965" applyFont="1" applyBorder="1" applyAlignment="1">
      <alignment horizontal="left" vertical="center" wrapText="1"/>
    </xf>
    <xf numFmtId="0" fontId="99" fillId="0" borderId="61" xfId="965" applyFont="1" applyBorder="1" applyAlignment="1">
      <alignment horizontal="left" vertical="center" wrapText="1"/>
    </xf>
    <xf numFmtId="0" fontId="99" fillId="0" borderId="3" xfId="965" applyFont="1" applyBorder="1" applyAlignment="1">
      <alignment horizontal="left" vertical="center" wrapText="1"/>
    </xf>
    <xf numFmtId="0" fontId="99" fillId="0" borderId="0" xfId="965" applyFont="1" applyBorder="1" applyAlignment="1">
      <alignment horizontal="left" vertical="center" wrapText="1"/>
    </xf>
    <xf numFmtId="0" fontId="99" fillId="0" borderId="54" xfId="965" applyFont="1" applyBorder="1" applyAlignment="1">
      <alignment horizontal="left" vertical="center" wrapText="1"/>
    </xf>
    <xf numFmtId="0" fontId="20" fillId="0" borderId="35" xfId="965" applyFont="1" applyBorder="1" applyAlignment="1">
      <alignment horizontal="left" vertical="center"/>
    </xf>
    <xf numFmtId="0" fontId="20" fillId="0" borderId="58" xfId="965" applyFont="1" applyBorder="1" applyAlignment="1">
      <alignment horizontal="left" vertical="center"/>
    </xf>
    <xf numFmtId="0" fontId="20" fillId="0" borderId="35" xfId="965" applyFont="1" applyBorder="1" applyAlignment="1">
      <alignment horizontal="left" vertical="center" wrapText="1"/>
    </xf>
    <xf numFmtId="0" fontId="20" fillId="0" borderId="58" xfId="965" applyFont="1" applyBorder="1" applyAlignment="1">
      <alignment horizontal="left" vertical="center" wrapText="1"/>
    </xf>
    <xf numFmtId="0" fontId="27" fillId="0" borderId="58" xfId="965" applyFont="1" applyBorder="1" applyAlignment="1">
      <alignment horizontal="left" vertical="center"/>
    </xf>
    <xf numFmtId="0" fontId="27" fillId="0" borderId="39" xfId="965" applyFont="1" applyBorder="1" applyAlignment="1">
      <alignment horizontal="left" vertical="center"/>
    </xf>
    <xf numFmtId="0" fontId="27" fillId="0" borderId="4" xfId="965" applyFont="1" applyBorder="1" applyAlignment="1">
      <alignment horizontal="left" vertical="center"/>
    </xf>
    <xf numFmtId="0" fontId="27" fillId="0" borderId="61" xfId="965" applyFont="1" applyBorder="1" applyAlignment="1">
      <alignment horizontal="left" vertical="center"/>
    </xf>
    <xf numFmtId="0" fontId="105" fillId="0" borderId="0" xfId="965" applyFont="1" applyBorder="1" applyAlignment="1">
      <alignment horizontal="left" vertical="center"/>
    </xf>
    <xf numFmtId="0" fontId="105" fillId="0" borderId="54" xfId="965" applyFont="1" applyBorder="1" applyAlignment="1">
      <alignment horizontal="left" vertical="center"/>
    </xf>
    <xf numFmtId="0" fontId="27" fillId="0" borderId="0" xfId="965" applyFont="1" applyAlignment="1">
      <alignment horizontal="center" vertical="center"/>
    </xf>
    <xf numFmtId="0" fontId="27" fillId="0" borderId="0" xfId="965" applyAlignment="1">
      <alignment horizontal="center" vertical="center"/>
    </xf>
    <xf numFmtId="0" fontId="23" fillId="0" borderId="0" xfId="965" applyFont="1" applyBorder="1" applyAlignment="1">
      <alignment horizontal="center" vertical="center"/>
    </xf>
    <xf numFmtId="0" fontId="86" fillId="0" borderId="0" xfId="965" applyFont="1" applyBorder="1" applyAlignment="1">
      <alignment horizontal="center" vertical="center"/>
    </xf>
    <xf numFmtId="0" fontId="98" fillId="11" borderId="58" xfId="965" applyFont="1" applyFill="1" applyBorder="1" applyAlignment="1">
      <alignment horizontal="left" vertical="center"/>
    </xf>
    <xf numFmtId="0" fontId="20" fillId="11" borderId="35" xfId="965" applyFont="1" applyFill="1" applyBorder="1" applyAlignment="1">
      <alignment horizontal="center" vertical="center"/>
    </xf>
    <xf numFmtId="0" fontId="20" fillId="11" borderId="58" xfId="965" applyFont="1" applyFill="1" applyBorder="1" applyAlignment="1">
      <alignment horizontal="center" vertical="center"/>
    </xf>
    <xf numFmtId="0" fontId="86" fillId="11" borderId="58" xfId="965" applyFont="1" applyFill="1" applyBorder="1" applyAlignment="1">
      <alignment horizontal="center" vertical="center"/>
    </xf>
    <xf numFmtId="0" fontId="86" fillId="11" borderId="39" xfId="965" applyFont="1" applyFill="1" applyBorder="1" applyAlignment="1">
      <alignment horizontal="center" vertical="center"/>
    </xf>
    <xf numFmtId="0" fontId="27" fillId="9" borderId="58" xfId="965" applyFont="1" applyFill="1" applyBorder="1" applyAlignment="1">
      <alignment horizontal="left" vertical="center"/>
    </xf>
    <xf numFmtId="0" fontId="27" fillId="9" borderId="39" xfId="965" applyFont="1" applyFill="1" applyBorder="1" applyAlignment="1">
      <alignment horizontal="left" vertical="center"/>
    </xf>
    <xf numFmtId="0" fontId="20" fillId="9" borderId="2" xfId="965" applyFont="1" applyFill="1" applyBorder="1" applyAlignment="1">
      <alignment horizontal="center" vertical="center"/>
    </xf>
    <xf numFmtId="0" fontId="20" fillId="9" borderId="4" xfId="965" applyFont="1" applyFill="1" applyBorder="1" applyAlignment="1">
      <alignment horizontal="center" vertical="center"/>
    </xf>
    <xf numFmtId="0" fontId="20" fillId="0" borderId="35" xfId="965" applyFont="1" applyBorder="1" applyAlignment="1">
      <alignment horizontal="right" vertical="center"/>
    </xf>
    <xf numFmtId="0" fontId="20" fillId="0" borderId="58" xfId="965" applyFont="1" applyBorder="1" applyAlignment="1">
      <alignment horizontal="right" vertical="center"/>
    </xf>
    <xf numFmtId="175" fontId="27" fillId="0" borderId="58" xfId="965" applyNumberFormat="1" applyFont="1" applyBorder="1" applyAlignment="1">
      <alignment horizontal="center" vertical="center"/>
    </xf>
    <xf numFmtId="175" fontId="27" fillId="0" borderId="39" xfId="965" applyNumberFormat="1" applyFont="1" applyBorder="1" applyAlignment="1">
      <alignment horizontal="center" vertical="center"/>
    </xf>
    <xf numFmtId="0" fontId="99" fillId="0" borderId="58" xfId="965" applyFont="1" applyBorder="1" applyAlignment="1">
      <alignment horizontal="left" vertical="center"/>
    </xf>
    <xf numFmtId="0" fontId="99" fillId="0" borderId="39" xfId="965" applyFont="1" applyBorder="1" applyAlignment="1">
      <alignment horizontal="left" vertical="center"/>
    </xf>
    <xf numFmtId="0" fontId="27" fillId="0" borderId="5" xfId="965" applyFont="1" applyBorder="1" applyAlignment="1">
      <alignment horizontal="left" vertical="center"/>
    </xf>
    <xf numFmtId="0" fontId="27" fillId="0" borderId="60" xfId="965" applyFont="1" applyBorder="1" applyAlignment="1">
      <alignment horizontal="left" vertical="center"/>
    </xf>
    <xf numFmtId="0" fontId="98" fillId="0" borderId="58" xfId="965" applyFont="1" applyBorder="1" applyAlignment="1">
      <alignment horizontal="left" vertical="center"/>
    </xf>
    <xf numFmtId="0" fontId="98" fillId="0" borderId="39" xfId="965" applyFont="1" applyBorder="1" applyAlignment="1">
      <alignment horizontal="left" vertical="center"/>
    </xf>
    <xf numFmtId="175" fontId="86" fillId="0" borderId="58" xfId="965" applyNumberFormat="1" applyFont="1" applyBorder="1" applyAlignment="1">
      <alignment horizontal="center" vertical="center"/>
    </xf>
    <xf numFmtId="175" fontId="86" fillId="0" borderId="39" xfId="965" applyNumberFormat="1" applyFont="1" applyBorder="1" applyAlignment="1">
      <alignment horizontal="center" vertical="center"/>
    </xf>
    <xf numFmtId="0" fontId="27" fillId="0" borderId="39" xfId="965" applyFont="1" applyBorder="1" applyAlignment="1">
      <alignment horizontal="center" vertical="center"/>
    </xf>
    <xf numFmtId="0" fontId="57" fillId="13" borderId="2" xfId="2" applyFont="1" applyFill="1" applyBorder="1" applyAlignment="1">
      <alignment horizontal="center"/>
    </xf>
    <xf numFmtId="0" fontId="57" fillId="13" borderId="61" xfId="2" applyFont="1" applyFill="1" applyBorder="1" applyAlignment="1">
      <alignment horizontal="center"/>
    </xf>
    <xf numFmtId="0" fontId="30" fillId="0" borderId="35" xfId="2" applyFont="1" applyBorder="1" applyAlignment="1">
      <alignment horizontal="center"/>
    </xf>
    <xf numFmtId="0" fontId="30" fillId="0" borderId="58" xfId="2" applyFont="1" applyBorder="1" applyAlignment="1">
      <alignment horizontal="center"/>
    </xf>
    <xf numFmtId="0" fontId="30" fillId="0" borderId="39" xfId="2" applyFont="1" applyBorder="1" applyAlignment="1">
      <alignment horizontal="center"/>
    </xf>
    <xf numFmtId="0" fontId="27" fillId="0" borderId="35" xfId="2" applyFill="1" applyBorder="1" applyAlignment="1">
      <alignment horizontal="center"/>
    </xf>
    <xf numFmtId="0" fontId="27" fillId="0" borderId="58" xfId="2" applyFill="1" applyBorder="1" applyAlignment="1">
      <alignment horizontal="center"/>
    </xf>
    <xf numFmtId="0" fontId="27" fillId="0" borderId="39" xfId="2" applyFill="1" applyBorder="1" applyAlignment="1">
      <alignment horizontal="center"/>
    </xf>
    <xf numFmtId="0" fontId="27" fillId="8" borderId="2" xfId="2" applyFont="1" applyFill="1" applyBorder="1" applyAlignment="1">
      <alignment horizontal="center"/>
    </xf>
    <xf numFmtId="0" fontId="27" fillId="8" borderId="61" xfId="2" applyFont="1" applyFill="1" applyBorder="1" applyAlignment="1">
      <alignment horizontal="center"/>
    </xf>
    <xf numFmtId="0" fontId="27" fillId="0" borderId="2" xfId="2" applyFont="1" applyFill="1" applyBorder="1" applyAlignment="1">
      <alignment horizontal="center"/>
    </xf>
    <xf numFmtId="0" fontId="27" fillId="0" borderId="61" xfId="2" applyFont="1" applyFill="1" applyBorder="1" applyAlignment="1">
      <alignment horizontal="center"/>
    </xf>
    <xf numFmtId="0" fontId="22" fillId="0" borderId="63" xfId="0" applyFont="1" applyFill="1" applyBorder="1" applyAlignment="1">
      <alignment horizontal="center" vertical="center"/>
    </xf>
  </cellXfs>
  <cellStyles count="57588">
    <cellStyle name="Comma 2" xfId="1" xr:uid="{00000000-0005-0000-0000-000000000000}"/>
    <cellStyle name="Comma 2 10" xfId="13" xr:uid="{00000000-0005-0000-0000-000001000000}"/>
    <cellStyle name="Comma 2 10 2" xfId="14" xr:uid="{00000000-0005-0000-0000-000002000000}"/>
    <cellStyle name="Comma 2 10 2 2" xfId="15" xr:uid="{00000000-0005-0000-0000-000003000000}"/>
    <cellStyle name="Comma 2 10 2 2 2" xfId="6430" xr:uid="{00000000-0005-0000-0000-000004000000}"/>
    <cellStyle name="Comma 2 10 2 2 2 2" xfId="6431" xr:uid="{00000000-0005-0000-0000-000005000000}"/>
    <cellStyle name="Comma 2 10 2 2 2 2 2" xfId="6432" xr:uid="{00000000-0005-0000-0000-000006000000}"/>
    <cellStyle name="Comma 2 10 2 2 2 3" xfId="6433" xr:uid="{00000000-0005-0000-0000-000007000000}"/>
    <cellStyle name="Comma 2 10 2 2 3" xfId="6434" xr:uid="{00000000-0005-0000-0000-000008000000}"/>
    <cellStyle name="Comma 2 10 2 2 3 2" xfId="6435" xr:uid="{00000000-0005-0000-0000-000009000000}"/>
    <cellStyle name="Comma 2 10 2 2 4" xfId="6436" xr:uid="{00000000-0005-0000-0000-00000A000000}"/>
    <cellStyle name="Comma 2 10 2 2 5" xfId="6437" xr:uid="{00000000-0005-0000-0000-00000B000000}"/>
    <cellStyle name="Comma 2 10 2 3" xfId="16" xr:uid="{00000000-0005-0000-0000-00000C000000}"/>
    <cellStyle name="Comma 2 10 2 3 2" xfId="6438" xr:uid="{00000000-0005-0000-0000-00000D000000}"/>
    <cellStyle name="Comma 2 10 2 3 2 2" xfId="6439" xr:uid="{00000000-0005-0000-0000-00000E000000}"/>
    <cellStyle name="Comma 2 10 2 3 2 2 2" xfId="6440" xr:uid="{00000000-0005-0000-0000-00000F000000}"/>
    <cellStyle name="Comma 2 10 2 3 2 3" xfId="6441" xr:uid="{00000000-0005-0000-0000-000010000000}"/>
    <cellStyle name="Comma 2 10 2 3 3" xfId="6442" xr:uid="{00000000-0005-0000-0000-000011000000}"/>
    <cellStyle name="Comma 2 10 2 3 3 2" xfId="6443" xr:uid="{00000000-0005-0000-0000-000012000000}"/>
    <cellStyle name="Comma 2 10 2 3 4" xfId="6444" xr:uid="{00000000-0005-0000-0000-000013000000}"/>
    <cellStyle name="Comma 2 10 2 3 5" xfId="6445" xr:uid="{00000000-0005-0000-0000-000014000000}"/>
    <cellStyle name="Comma 2 10 2 4" xfId="6446" xr:uid="{00000000-0005-0000-0000-000015000000}"/>
    <cellStyle name="Comma 2 10 2 4 2" xfId="6447" xr:uid="{00000000-0005-0000-0000-000016000000}"/>
    <cellStyle name="Comma 2 10 2 4 2 2" xfId="6448" xr:uid="{00000000-0005-0000-0000-000017000000}"/>
    <cellStyle name="Comma 2 10 2 4 3" xfId="6449" xr:uid="{00000000-0005-0000-0000-000018000000}"/>
    <cellStyle name="Comma 2 10 2 5" xfId="6450" xr:uid="{00000000-0005-0000-0000-000019000000}"/>
    <cellStyle name="Comma 2 10 2 5 2" xfId="6451" xr:uid="{00000000-0005-0000-0000-00001A000000}"/>
    <cellStyle name="Comma 2 10 2 6" xfId="6452" xr:uid="{00000000-0005-0000-0000-00001B000000}"/>
    <cellStyle name="Comma 2 10 2 7" xfId="6453" xr:uid="{00000000-0005-0000-0000-00001C000000}"/>
    <cellStyle name="Comma 2 10 3" xfId="17" xr:uid="{00000000-0005-0000-0000-00001D000000}"/>
    <cellStyle name="Comma 2 10 3 2" xfId="6454" xr:uid="{00000000-0005-0000-0000-00001E000000}"/>
    <cellStyle name="Comma 2 10 3 2 2" xfId="6455" xr:uid="{00000000-0005-0000-0000-00001F000000}"/>
    <cellStyle name="Comma 2 10 3 2 2 2" xfId="6456" xr:uid="{00000000-0005-0000-0000-000020000000}"/>
    <cellStyle name="Comma 2 10 3 2 3" xfId="6457" xr:uid="{00000000-0005-0000-0000-000021000000}"/>
    <cellStyle name="Comma 2 10 3 3" xfId="6458" xr:uid="{00000000-0005-0000-0000-000022000000}"/>
    <cellStyle name="Comma 2 10 3 3 2" xfId="6459" xr:uid="{00000000-0005-0000-0000-000023000000}"/>
    <cellStyle name="Comma 2 10 3 4" xfId="6460" xr:uid="{00000000-0005-0000-0000-000024000000}"/>
    <cellStyle name="Comma 2 10 3 5" xfId="6461" xr:uid="{00000000-0005-0000-0000-000025000000}"/>
    <cellStyle name="Comma 2 10 4" xfId="18" xr:uid="{00000000-0005-0000-0000-000026000000}"/>
    <cellStyle name="Comma 2 10 4 2" xfId="6462" xr:uid="{00000000-0005-0000-0000-000027000000}"/>
    <cellStyle name="Comma 2 10 4 2 2" xfId="6463" xr:uid="{00000000-0005-0000-0000-000028000000}"/>
    <cellStyle name="Comma 2 10 4 2 2 2" xfId="6464" xr:uid="{00000000-0005-0000-0000-000029000000}"/>
    <cellStyle name="Comma 2 10 4 2 3" xfId="6465" xr:uid="{00000000-0005-0000-0000-00002A000000}"/>
    <cellStyle name="Comma 2 10 4 3" xfId="6466" xr:uid="{00000000-0005-0000-0000-00002B000000}"/>
    <cellStyle name="Comma 2 10 4 3 2" xfId="6467" xr:uid="{00000000-0005-0000-0000-00002C000000}"/>
    <cellStyle name="Comma 2 10 4 4" xfId="6468" xr:uid="{00000000-0005-0000-0000-00002D000000}"/>
    <cellStyle name="Comma 2 10 4 5" xfId="6469" xr:uid="{00000000-0005-0000-0000-00002E000000}"/>
    <cellStyle name="Comma 2 10 5" xfId="6470" xr:uid="{00000000-0005-0000-0000-00002F000000}"/>
    <cellStyle name="Comma 2 10 5 2" xfId="6471" xr:uid="{00000000-0005-0000-0000-000030000000}"/>
    <cellStyle name="Comma 2 10 5 2 2" xfId="6472" xr:uid="{00000000-0005-0000-0000-000031000000}"/>
    <cellStyle name="Comma 2 10 5 3" xfId="6473" xr:uid="{00000000-0005-0000-0000-000032000000}"/>
    <cellStyle name="Comma 2 10 6" xfId="6474" xr:uid="{00000000-0005-0000-0000-000033000000}"/>
    <cellStyle name="Comma 2 10 6 2" xfId="6475" xr:uid="{00000000-0005-0000-0000-000034000000}"/>
    <cellStyle name="Comma 2 10 7" xfId="6476" xr:uid="{00000000-0005-0000-0000-000035000000}"/>
    <cellStyle name="Comma 2 10 8" xfId="6477" xr:uid="{00000000-0005-0000-0000-000036000000}"/>
    <cellStyle name="Comma 2 11" xfId="19" xr:uid="{00000000-0005-0000-0000-000037000000}"/>
    <cellStyle name="Comma 2 11 2" xfId="20" xr:uid="{00000000-0005-0000-0000-000038000000}"/>
    <cellStyle name="Comma 2 11 2 2" xfId="21" xr:uid="{00000000-0005-0000-0000-000039000000}"/>
    <cellStyle name="Comma 2 11 2 2 2" xfId="6478" xr:uid="{00000000-0005-0000-0000-00003A000000}"/>
    <cellStyle name="Comma 2 11 2 2 2 2" xfId="6479" xr:uid="{00000000-0005-0000-0000-00003B000000}"/>
    <cellStyle name="Comma 2 11 2 2 2 2 2" xfId="6480" xr:uid="{00000000-0005-0000-0000-00003C000000}"/>
    <cellStyle name="Comma 2 11 2 2 2 3" xfId="6481" xr:uid="{00000000-0005-0000-0000-00003D000000}"/>
    <cellStyle name="Comma 2 11 2 2 3" xfId="6482" xr:uid="{00000000-0005-0000-0000-00003E000000}"/>
    <cellStyle name="Comma 2 11 2 2 3 2" xfId="6483" xr:uid="{00000000-0005-0000-0000-00003F000000}"/>
    <cellStyle name="Comma 2 11 2 2 4" xfId="6484" xr:uid="{00000000-0005-0000-0000-000040000000}"/>
    <cellStyle name="Comma 2 11 2 2 5" xfId="6485" xr:uid="{00000000-0005-0000-0000-000041000000}"/>
    <cellStyle name="Comma 2 11 2 3" xfId="22" xr:uid="{00000000-0005-0000-0000-000042000000}"/>
    <cellStyle name="Comma 2 11 2 3 2" xfId="6486" xr:uid="{00000000-0005-0000-0000-000043000000}"/>
    <cellStyle name="Comma 2 11 2 3 2 2" xfId="6487" xr:uid="{00000000-0005-0000-0000-000044000000}"/>
    <cellStyle name="Comma 2 11 2 3 2 2 2" xfId="6488" xr:uid="{00000000-0005-0000-0000-000045000000}"/>
    <cellStyle name="Comma 2 11 2 3 2 3" xfId="6489" xr:uid="{00000000-0005-0000-0000-000046000000}"/>
    <cellStyle name="Comma 2 11 2 3 3" xfId="6490" xr:uid="{00000000-0005-0000-0000-000047000000}"/>
    <cellStyle name="Comma 2 11 2 3 3 2" xfId="6491" xr:uid="{00000000-0005-0000-0000-000048000000}"/>
    <cellStyle name="Comma 2 11 2 3 4" xfId="6492" xr:uid="{00000000-0005-0000-0000-000049000000}"/>
    <cellStyle name="Comma 2 11 2 3 5" xfId="6493" xr:uid="{00000000-0005-0000-0000-00004A000000}"/>
    <cellStyle name="Comma 2 11 2 4" xfId="6494" xr:uid="{00000000-0005-0000-0000-00004B000000}"/>
    <cellStyle name="Comma 2 11 2 4 2" xfId="6495" xr:uid="{00000000-0005-0000-0000-00004C000000}"/>
    <cellStyle name="Comma 2 11 2 4 2 2" xfId="6496" xr:uid="{00000000-0005-0000-0000-00004D000000}"/>
    <cellStyle name="Comma 2 11 2 4 3" xfId="6497" xr:uid="{00000000-0005-0000-0000-00004E000000}"/>
    <cellStyle name="Comma 2 11 2 5" xfId="6498" xr:uid="{00000000-0005-0000-0000-00004F000000}"/>
    <cellStyle name="Comma 2 11 2 5 2" xfId="6499" xr:uid="{00000000-0005-0000-0000-000050000000}"/>
    <cellStyle name="Comma 2 11 2 6" xfId="6500" xr:uid="{00000000-0005-0000-0000-000051000000}"/>
    <cellStyle name="Comma 2 11 2 7" xfId="6501" xr:uid="{00000000-0005-0000-0000-000052000000}"/>
    <cellStyle name="Comma 2 11 3" xfId="23" xr:uid="{00000000-0005-0000-0000-000053000000}"/>
    <cellStyle name="Comma 2 11 3 2" xfId="6502" xr:uid="{00000000-0005-0000-0000-000054000000}"/>
    <cellStyle name="Comma 2 11 3 2 2" xfId="6503" xr:uid="{00000000-0005-0000-0000-000055000000}"/>
    <cellStyle name="Comma 2 11 3 2 2 2" xfId="6504" xr:uid="{00000000-0005-0000-0000-000056000000}"/>
    <cellStyle name="Comma 2 11 3 2 3" xfId="6505" xr:uid="{00000000-0005-0000-0000-000057000000}"/>
    <cellStyle name="Comma 2 11 3 3" xfId="6506" xr:uid="{00000000-0005-0000-0000-000058000000}"/>
    <cellStyle name="Comma 2 11 3 3 2" xfId="6507" xr:uid="{00000000-0005-0000-0000-000059000000}"/>
    <cellStyle name="Comma 2 11 3 4" xfId="6508" xr:uid="{00000000-0005-0000-0000-00005A000000}"/>
    <cellStyle name="Comma 2 11 3 5" xfId="6509" xr:uid="{00000000-0005-0000-0000-00005B000000}"/>
    <cellStyle name="Comma 2 11 4" xfId="24" xr:uid="{00000000-0005-0000-0000-00005C000000}"/>
    <cellStyle name="Comma 2 11 4 2" xfId="6510" xr:uid="{00000000-0005-0000-0000-00005D000000}"/>
    <cellStyle name="Comma 2 11 4 2 2" xfId="6511" xr:uid="{00000000-0005-0000-0000-00005E000000}"/>
    <cellStyle name="Comma 2 11 4 2 2 2" xfId="6512" xr:uid="{00000000-0005-0000-0000-00005F000000}"/>
    <cellStyle name="Comma 2 11 4 2 3" xfId="6513" xr:uid="{00000000-0005-0000-0000-000060000000}"/>
    <cellStyle name="Comma 2 11 4 3" xfId="6514" xr:uid="{00000000-0005-0000-0000-000061000000}"/>
    <cellStyle name="Comma 2 11 4 3 2" xfId="6515" xr:uid="{00000000-0005-0000-0000-000062000000}"/>
    <cellStyle name="Comma 2 11 4 4" xfId="6516" xr:uid="{00000000-0005-0000-0000-000063000000}"/>
    <cellStyle name="Comma 2 11 4 5" xfId="6517" xr:uid="{00000000-0005-0000-0000-000064000000}"/>
    <cellStyle name="Comma 2 11 5" xfId="6518" xr:uid="{00000000-0005-0000-0000-000065000000}"/>
    <cellStyle name="Comma 2 11 5 2" xfId="6519" xr:uid="{00000000-0005-0000-0000-000066000000}"/>
    <cellStyle name="Comma 2 11 5 2 2" xfId="6520" xr:uid="{00000000-0005-0000-0000-000067000000}"/>
    <cellStyle name="Comma 2 11 5 3" xfId="6521" xr:uid="{00000000-0005-0000-0000-000068000000}"/>
    <cellStyle name="Comma 2 11 6" xfId="6522" xr:uid="{00000000-0005-0000-0000-000069000000}"/>
    <cellStyle name="Comma 2 11 6 2" xfId="6523" xr:uid="{00000000-0005-0000-0000-00006A000000}"/>
    <cellStyle name="Comma 2 11 7" xfId="6524" xr:uid="{00000000-0005-0000-0000-00006B000000}"/>
    <cellStyle name="Comma 2 11 8" xfId="6525" xr:uid="{00000000-0005-0000-0000-00006C000000}"/>
    <cellStyle name="Comma 2 12" xfId="25" xr:uid="{00000000-0005-0000-0000-00006D000000}"/>
    <cellStyle name="Comma 2 12 2" xfId="26" xr:uid="{00000000-0005-0000-0000-00006E000000}"/>
    <cellStyle name="Comma 2 12 2 2" xfId="6526" xr:uid="{00000000-0005-0000-0000-00006F000000}"/>
    <cellStyle name="Comma 2 12 2 2 2" xfId="6527" xr:uid="{00000000-0005-0000-0000-000070000000}"/>
    <cellStyle name="Comma 2 12 2 2 2 2" xfId="6528" xr:uid="{00000000-0005-0000-0000-000071000000}"/>
    <cellStyle name="Comma 2 12 2 2 3" xfId="6529" xr:uid="{00000000-0005-0000-0000-000072000000}"/>
    <cellStyle name="Comma 2 12 2 3" xfId="6530" xr:uid="{00000000-0005-0000-0000-000073000000}"/>
    <cellStyle name="Comma 2 12 2 3 2" xfId="6531" xr:uid="{00000000-0005-0000-0000-000074000000}"/>
    <cellStyle name="Comma 2 12 2 4" xfId="6532" xr:uid="{00000000-0005-0000-0000-000075000000}"/>
    <cellStyle name="Comma 2 12 2 5" xfId="6533" xr:uid="{00000000-0005-0000-0000-000076000000}"/>
    <cellStyle name="Comma 2 12 3" xfId="27" xr:uid="{00000000-0005-0000-0000-000077000000}"/>
    <cellStyle name="Comma 2 12 3 2" xfId="6534" xr:uid="{00000000-0005-0000-0000-000078000000}"/>
    <cellStyle name="Comma 2 12 3 2 2" xfId="6535" xr:uid="{00000000-0005-0000-0000-000079000000}"/>
    <cellStyle name="Comma 2 12 3 2 2 2" xfId="6536" xr:uid="{00000000-0005-0000-0000-00007A000000}"/>
    <cellStyle name="Comma 2 12 3 2 3" xfId="6537" xr:uid="{00000000-0005-0000-0000-00007B000000}"/>
    <cellStyle name="Comma 2 12 3 3" xfId="6538" xr:uid="{00000000-0005-0000-0000-00007C000000}"/>
    <cellStyle name="Comma 2 12 3 3 2" xfId="6539" xr:uid="{00000000-0005-0000-0000-00007D000000}"/>
    <cellStyle name="Comma 2 12 3 4" xfId="6540" xr:uid="{00000000-0005-0000-0000-00007E000000}"/>
    <cellStyle name="Comma 2 12 3 5" xfId="6541" xr:uid="{00000000-0005-0000-0000-00007F000000}"/>
    <cellStyle name="Comma 2 12 4" xfId="6542" xr:uid="{00000000-0005-0000-0000-000080000000}"/>
    <cellStyle name="Comma 2 12 4 2" xfId="6543" xr:uid="{00000000-0005-0000-0000-000081000000}"/>
    <cellStyle name="Comma 2 12 4 2 2" xfId="6544" xr:uid="{00000000-0005-0000-0000-000082000000}"/>
    <cellStyle name="Comma 2 12 4 3" xfId="6545" xr:uid="{00000000-0005-0000-0000-000083000000}"/>
    <cellStyle name="Comma 2 12 5" xfId="6546" xr:uid="{00000000-0005-0000-0000-000084000000}"/>
    <cellStyle name="Comma 2 12 5 2" xfId="6547" xr:uid="{00000000-0005-0000-0000-000085000000}"/>
    <cellStyle name="Comma 2 12 6" xfId="6548" xr:uid="{00000000-0005-0000-0000-000086000000}"/>
    <cellStyle name="Comma 2 12 7" xfId="6549" xr:uid="{00000000-0005-0000-0000-000087000000}"/>
    <cellStyle name="Comma 2 13" xfId="28" xr:uid="{00000000-0005-0000-0000-000088000000}"/>
    <cellStyle name="Comma 2 13 2" xfId="29" xr:uid="{00000000-0005-0000-0000-000089000000}"/>
    <cellStyle name="Comma 2 13 2 2" xfId="6550" xr:uid="{00000000-0005-0000-0000-00008A000000}"/>
    <cellStyle name="Comma 2 13 2 2 2" xfId="6551" xr:uid="{00000000-0005-0000-0000-00008B000000}"/>
    <cellStyle name="Comma 2 13 2 2 2 2" xfId="6552" xr:uid="{00000000-0005-0000-0000-00008C000000}"/>
    <cellStyle name="Comma 2 13 2 2 3" xfId="6553" xr:uid="{00000000-0005-0000-0000-00008D000000}"/>
    <cellStyle name="Comma 2 13 2 3" xfId="6554" xr:uid="{00000000-0005-0000-0000-00008E000000}"/>
    <cellStyle name="Comma 2 13 2 3 2" xfId="6555" xr:uid="{00000000-0005-0000-0000-00008F000000}"/>
    <cellStyle name="Comma 2 13 2 4" xfId="6556" xr:uid="{00000000-0005-0000-0000-000090000000}"/>
    <cellStyle name="Comma 2 13 2 5" xfId="6557" xr:uid="{00000000-0005-0000-0000-000091000000}"/>
    <cellStyle name="Comma 2 13 3" xfId="30" xr:uid="{00000000-0005-0000-0000-000092000000}"/>
    <cellStyle name="Comma 2 13 3 2" xfId="6558" xr:uid="{00000000-0005-0000-0000-000093000000}"/>
    <cellStyle name="Comma 2 13 3 2 2" xfId="6559" xr:uid="{00000000-0005-0000-0000-000094000000}"/>
    <cellStyle name="Comma 2 13 3 2 2 2" xfId="6560" xr:uid="{00000000-0005-0000-0000-000095000000}"/>
    <cellStyle name="Comma 2 13 3 2 3" xfId="6561" xr:uid="{00000000-0005-0000-0000-000096000000}"/>
    <cellStyle name="Comma 2 13 3 3" xfId="6562" xr:uid="{00000000-0005-0000-0000-000097000000}"/>
    <cellStyle name="Comma 2 13 3 3 2" xfId="6563" xr:uid="{00000000-0005-0000-0000-000098000000}"/>
    <cellStyle name="Comma 2 13 3 4" xfId="6564" xr:uid="{00000000-0005-0000-0000-000099000000}"/>
    <cellStyle name="Comma 2 13 3 5" xfId="6565" xr:uid="{00000000-0005-0000-0000-00009A000000}"/>
    <cellStyle name="Comma 2 13 4" xfId="6566" xr:uid="{00000000-0005-0000-0000-00009B000000}"/>
    <cellStyle name="Comma 2 13 4 2" xfId="6567" xr:uid="{00000000-0005-0000-0000-00009C000000}"/>
    <cellStyle name="Comma 2 13 4 2 2" xfId="6568" xr:uid="{00000000-0005-0000-0000-00009D000000}"/>
    <cellStyle name="Comma 2 13 4 3" xfId="6569" xr:uid="{00000000-0005-0000-0000-00009E000000}"/>
    <cellStyle name="Comma 2 13 5" xfId="6570" xr:uid="{00000000-0005-0000-0000-00009F000000}"/>
    <cellStyle name="Comma 2 13 5 2" xfId="6571" xr:uid="{00000000-0005-0000-0000-0000A0000000}"/>
    <cellStyle name="Comma 2 13 6" xfId="6572" xr:uid="{00000000-0005-0000-0000-0000A1000000}"/>
    <cellStyle name="Comma 2 13 7" xfId="6573" xr:uid="{00000000-0005-0000-0000-0000A2000000}"/>
    <cellStyle name="Comma 2 14" xfId="31" xr:uid="{00000000-0005-0000-0000-0000A3000000}"/>
    <cellStyle name="Comma 2 14 2" xfId="32" xr:uid="{00000000-0005-0000-0000-0000A4000000}"/>
    <cellStyle name="Comma 2 14 2 2" xfId="6574" xr:uid="{00000000-0005-0000-0000-0000A5000000}"/>
    <cellStyle name="Comma 2 14 2 2 2" xfId="6575" xr:uid="{00000000-0005-0000-0000-0000A6000000}"/>
    <cellStyle name="Comma 2 14 2 2 2 2" xfId="6576" xr:uid="{00000000-0005-0000-0000-0000A7000000}"/>
    <cellStyle name="Comma 2 14 2 2 3" xfId="6577" xr:uid="{00000000-0005-0000-0000-0000A8000000}"/>
    <cellStyle name="Comma 2 14 2 3" xfId="6578" xr:uid="{00000000-0005-0000-0000-0000A9000000}"/>
    <cellStyle name="Comma 2 14 2 3 2" xfId="6579" xr:uid="{00000000-0005-0000-0000-0000AA000000}"/>
    <cellStyle name="Comma 2 14 2 4" xfId="6580" xr:uid="{00000000-0005-0000-0000-0000AB000000}"/>
    <cellStyle name="Comma 2 14 2 5" xfId="6581" xr:uid="{00000000-0005-0000-0000-0000AC000000}"/>
    <cellStyle name="Comma 2 14 3" xfId="6582" xr:uid="{00000000-0005-0000-0000-0000AD000000}"/>
    <cellStyle name="Comma 2 14 3 2" xfId="6583" xr:uid="{00000000-0005-0000-0000-0000AE000000}"/>
    <cellStyle name="Comma 2 14 3 2 2" xfId="6584" xr:uid="{00000000-0005-0000-0000-0000AF000000}"/>
    <cellStyle name="Comma 2 14 3 3" xfId="6585" xr:uid="{00000000-0005-0000-0000-0000B0000000}"/>
    <cellStyle name="Comma 2 14 4" xfId="6586" xr:uid="{00000000-0005-0000-0000-0000B1000000}"/>
    <cellStyle name="Comma 2 14 4 2" xfId="6587" xr:uid="{00000000-0005-0000-0000-0000B2000000}"/>
    <cellStyle name="Comma 2 14 5" xfId="6588" xr:uid="{00000000-0005-0000-0000-0000B3000000}"/>
    <cellStyle name="Comma 2 14 6" xfId="6589" xr:uid="{00000000-0005-0000-0000-0000B4000000}"/>
    <cellStyle name="Comma 2 15" xfId="33" xr:uid="{00000000-0005-0000-0000-0000B5000000}"/>
    <cellStyle name="Comma 2 15 2" xfId="6590" xr:uid="{00000000-0005-0000-0000-0000B6000000}"/>
    <cellStyle name="Comma 2 15 2 2" xfId="6591" xr:uid="{00000000-0005-0000-0000-0000B7000000}"/>
    <cellStyle name="Comma 2 15 2 2 2" xfId="6592" xr:uid="{00000000-0005-0000-0000-0000B8000000}"/>
    <cellStyle name="Comma 2 15 2 3" xfId="6593" xr:uid="{00000000-0005-0000-0000-0000B9000000}"/>
    <cellStyle name="Comma 2 15 3" xfId="6594" xr:uid="{00000000-0005-0000-0000-0000BA000000}"/>
    <cellStyle name="Comma 2 15 3 2" xfId="6595" xr:uid="{00000000-0005-0000-0000-0000BB000000}"/>
    <cellStyle name="Comma 2 15 4" xfId="6596" xr:uid="{00000000-0005-0000-0000-0000BC000000}"/>
    <cellStyle name="Comma 2 15 5" xfId="6597" xr:uid="{00000000-0005-0000-0000-0000BD000000}"/>
    <cellStyle name="Comma 2 16" xfId="34" xr:uid="{00000000-0005-0000-0000-0000BE000000}"/>
    <cellStyle name="Comma 2 16 2" xfId="6598" xr:uid="{00000000-0005-0000-0000-0000BF000000}"/>
    <cellStyle name="Comma 2 16 2 2" xfId="6599" xr:uid="{00000000-0005-0000-0000-0000C0000000}"/>
    <cellStyle name="Comma 2 16 2 2 2" xfId="6600" xr:uid="{00000000-0005-0000-0000-0000C1000000}"/>
    <cellStyle name="Comma 2 16 2 3" xfId="6601" xr:uid="{00000000-0005-0000-0000-0000C2000000}"/>
    <cellStyle name="Comma 2 16 3" xfId="6602" xr:uid="{00000000-0005-0000-0000-0000C3000000}"/>
    <cellStyle name="Comma 2 16 3 2" xfId="6603" xr:uid="{00000000-0005-0000-0000-0000C4000000}"/>
    <cellStyle name="Comma 2 16 4" xfId="6604" xr:uid="{00000000-0005-0000-0000-0000C5000000}"/>
    <cellStyle name="Comma 2 16 5" xfId="6605" xr:uid="{00000000-0005-0000-0000-0000C6000000}"/>
    <cellStyle name="Comma 2 17" xfId="35" xr:uid="{00000000-0005-0000-0000-0000C7000000}"/>
    <cellStyle name="Comma 2 17 2" xfId="6606" xr:uid="{00000000-0005-0000-0000-0000C8000000}"/>
    <cellStyle name="Comma 2 17 2 2" xfId="6607" xr:uid="{00000000-0005-0000-0000-0000C9000000}"/>
    <cellStyle name="Comma 2 17 2 2 2" xfId="6608" xr:uid="{00000000-0005-0000-0000-0000CA000000}"/>
    <cellStyle name="Comma 2 17 2 3" xfId="6609" xr:uid="{00000000-0005-0000-0000-0000CB000000}"/>
    <cellStyle name="Comma 2 17 3" xfId="6610" xr:uid="{00000000-0005-0000-0000-0000CC000000}"/>
    <cellStyle name="Comma 2 17 3 2" xfId="6611" xr:uid="{00000000-0005-0000-0000-0000CD000000}"/>
    <cellStyle name="Comma 2 17 4" xfId="6612" xr:uid="{00000000-0005-0000-0000-0000CE000000}"/>
    <cellStyle name="Comma 2 17 5" xfId="6613" xr:uid="{00000000-0005-0000-0000-0000CF000000}"/>
    <cellStyle name="Comma 2 2" xfId="36" xr:uid="{00000000-0005-0000-0000-0000D0000000}"/>
    <cellStyle name="Comma 2 2 10" xfId="37" xr:uid="{00000000-0005-0000-0000-0000D1000000}"/>
    <cellStyle name="Comma 2 2 10 2" xfId="6614" xr:uid="{00000000-0005-0000-0000-0000D2000000}"/>
    <cellStyle name="Comma 2 2 10 2 2" xfId="6615" xr:uid="{00000000-0005-0000-0000-0000D3000000}"/>
    <cellStyle name="Comma 2 2 10 2 2 2" xfId="6616" xr:uid="{00000000-0005-0000-0000-0000D4000000}"/>
    <cellStyle name="Comma 2 2 10 2 3" xfId="6617" xr:uid="{00000000-0005-0000-0000-0000D5000000}"/>
    <cellStyle name="Comma 2 2 10 3" xfId="6618" xr:uid="{00000000-0005-0000-0000-0000D6000000}"/>
    <cellStyle name="Comma 2 2 10 3 2" xfId="6619" xr:uid="{00000000-0005-0000-0000-0000D7000000}"/>
    <cellStyle name="Comma 2 2 10 4" xfId="6620" xr:uid="{00000000-0005-0000-0000-0000D8000000}"/>
    <cellStyle name="Comma 2 2 10 5" xfId="6621" xr:uid="{00000000-0005-0000-0000-0000D9000000}"/>
    <cellStyle name="Comma 2 2 11" xfId="6622" xr:uid="{00000000-0005-0000-0000-0000DA000000}"/>
    <cellStyle name="Comma 2 2 11 2" xfId="6623" xr:uid="{00000000-0005-0000-0000-0000DB000000}"/>
    <cellStyle name="Comma 2 2 11 2 2" xfId="6624" xr:uid="{00000000-0005-0000-0000-0000DC000000}"/>
    <cellStyle name="Comma 2 2 11 3" xfId="6625" xr:uid="{00000000-0005-0000-0000-0000DD000000}"/>
    <cellStyle name="Comma 2 2 12" xfId="6626" xr:uid="{00000000-0005-0000-0000-0000DE000000}"/>
    <cellStyle name="Comma 2 2 12 2" xfId="6627" xr:uid="{00000000-0005-0000-0000-0000DF000000}"/>
    <cellStyle name="Comma 2 2 13" xfId="6628" xr:uid="{00000000-0005-0000-0000-0000E0000000}"/>
    <cellStyle name="Comma 2 2 14" xfId="6629" xr:uid="{00000000-0005-0000-0000-0000E1000000}"/>
    <cellStyle name="Comma 2 2 2" xfId="38" xr:uid="{00000000-0005-0000-0000-0000E2000000}"/>
    <cellStyle name="Comma 2 2 2 10" xfId="6630" xr:uid="{00000000-0005-0000-0000-0000E3000000}"/>
    <cellStyle name="Comma 2 2 2 10 2" xfId="6631" xr:uid="{00000000-0005-0000-0000-0000E4000000}"/>
    <cellStyle name="Comma 2 2 2 10 2 2" xfId="6632" xr:uid="{00000000-0005-0000-0000-0000E5000000}"/>
    <cellStyle name="Comma 2 2 2 10 3" xfId="6633" xr:uid="{00000000-0005-0000-0000-0000E6000000}"/>
    <cellStyle name="Comma 2 2 2 11" xfId="6634" xr:uid="{00000000-0005-0000-0000-0000E7000000}"/>
    <cellStyle name="Comma 2 2 2 11 2" xfId="6635" xr:uid="{00000000-0005-0000-0000-0000E8000000}"/>
    <cellStyle name="Comma 2 2 2 12" xfId="6636" xr:uid="{00000000-0005-0000-0000-0000E9000000}"/>
    <cellStyle name="Comma 2 2 2 13" xfId="6637" xr:uid="{00000000-0005-0000-0000-0000EA000000}"/>
    <cellStyle name="Comma 2 2 2 2" xfId="39" xr:uid="{00000000-0005-0000-0000-0000EB000000}"/>
    <cellStyle name="Comma 2 2 2 2 10" xfId="6638" xr:uid="{00000000-0005-0000-0000-0000EC000000}"/>
    <cellStyle name="Comma 2 2 2 2 10 2" xfId="6639" xr:uid="{00000000-0005-0000-0000-0000ED000000}"/>
    <cellStyle name="Comma 2 2 2 2 11" xfId="6640" xr:uid="{00000000-0005-0000-0000-0000EE000000}"/>
    <cellStyle name="Comma 2 2 2 2 12" xfId="6641" xr:uid="{00000000-0005-0000-0000-0000EF000000}"/>
    <cellStyle name="Comma 2 2 2 2 2" xfId="40" xr:uid="{00000000-0005-0000-0000-0000F0000000}"/>
    <cellStyle name="Comma 2 2 2 2 2 2" xfId="41" xr:uid="{00000000-0005-0000-0000-0000F1000000}"/>
    <cellStyle name="Comma 2 2 2 2 2 2 2" xfId="42" xr:uid="{00000000-0005-0000-0000-0000F2000000}"/>
    <cellStyle name="Comma 2 2 2 2 2 2 2 2" xfId="6642" xr:uid="{00000000-0005-0000-0000-0000F3000000}"/>
    <cellStyle name="Comma 2 2 2 2 2 2 2 2 2" xfId="6643" xr:uid="{00000000-0005-0000-0000-0000F4000000}"/>
    <cellStyle name="Comma 2 2 2 2 2 2 2 2 2 2" xfId="6644" xr:uid="{00000000-0005-0000-0000-0000F5000000}"/>
    <cellStyle name="Comma 2 2 2 2 2 2 2 2 3" xfId="6645" xr:uid="{00000000-0005-0000-0000-0000F6000000}"/>
    <cellStyle name="Comma 2 2 2 2 2 2 2 3" xfId="6646" xr:uid="{00000000-0005-0000-0000-0000F7000000}"/>
    <cellStyle name="Comma 2 2 2 2 2 2 2 3 2" xfId="6647" xr:uid="{00000000-0005-0000-0000-0000F8000000}"/>
    <cellStyle name="Comma 2 2 2 2 2 2 2 4" xfId="6648" xr:uid="{00000000-0005-0000-0000-0000F9000000}"/>
    <cellStyle name="Comma 2 2 2 2 2 2 2 5" xfId="6649" xr:uid="{00000000-0005-0000-0000-0000FA000000}"/>
    <cellStyle name="Comma 2 2 2 2 2 2 3" xfId="43" xr:uid="{00000000-0005-0000-0000-0000FB000000}"/>
    <cellStyle name="Comma 2 2 2 2 2 2 3 2" xfId="6650" xr:uid="{00000000-0005-0000-0000-0000FC000000}"/>
    <cellStyle name="Comma 2 2 2 2 2 2 3 2 2" xfId="6651" xr:uid="{00000000-0005-0000-0000-0000FD000000}"/>
    <cellStyle name="Comma 2 2 2 2 2 2 3 2 2 2" xfId="6652" xr:uid="{00000000-0005-0000-0000-0000FE000000}"/>
    <cellStyle name="Comma 2 2 2 2 2 2 3 2 3" xfId="6653" xr:uid="{00000000-0005-0000-0000-0000FF000000}"/>
    <cellStyle name="Comma 2 2 2 2 2 2 3 3" xfId="6654" xr:uid="{00000000-0005-0000-0000-000000010000}"/>
    <cellStyle name="Comma 2 2 2 2 2 2 3 3 2" xfId="6655" xr:uid="{00000000-0005-0000-0000-000001010000}"/>
    <cellStyle name="Comma 2 2 2 2 2 2 3 4" xfId="6656" xr:uid="{00000000-0005-0000-0000-000002010000}"/>
    <cellStyle name="Comma 2 2 2 2 2 2 3 5" xfId="6657" xr:uid="{00000000-0005-0000-0000-000003010000}"/>
    <cellStyle name="Comma 2 2 2 2 2 2 4" xfId="6658" xr:uid="{00000000-0005-0000-0000-000004010000}"/>
    <cellStyle name="Comma 2 2 2 2 2 2 4 2" xfId="6659" xr:uid="{00000000-0005-0000-0000-000005010000}"/>
    <cellStyle name="Comma 2 2 2 2 2 2 4 2 2" xfId="6660" xr:uid="{00000000-0005-0000-0000-000006010000}"/>
    <cellStyle name="Comma 2 2 2 2 2 2 4 3" xfId="6661" xr:uid="{00000000-0005-0000-0000-000007010000}"/>
    <cellStyle name="Comma 2 2 2 2 2 2 5" xfId="6662" xr:uid="{00000000-0005-0000-0000-000008010000}"/>
    <cellStyle name="Comma 2 2 2 2 2 2 5 2" xfId="6663" xr:uid="{00000000-0005-0000-0000-000009010000}"/>
    <cellStyle name="Comma 2 2 2 2 2 2 6" xfId="6664" xr:uid="{00000000-0005-0000-0000-00000A010000}"/>
    <cellStyle name="Comma 2 2 2 2 2 2 7" xfId="6665" xr:uid="{00000000-0005-0000-0000-00000B010000}"/>
    <cellStyle name="Comma 2 2 2 2 2 3" xfId="44" xr:uid="{00000000-0005-0000-0000-00000C010000}"/>
    <cellStyle name="Comma 2 2 2 2 2 3 2" xfId="6666" xr:uid="{00000000-0005-0000-0000-00000D010000}"/>
    <cellStyle name="Comma 2 2 2 2 2 3 2 2" xfId="6667" xr:uid="{00000000-0005-0000-0000-00000E010000}"/>
    <cellStyle name="Comma 2 2 2 2 2 3 2 2 2" xfId="6668" xr:uid="{00000000-0005-0000-0000-00000F010000}"/>
    <cellStyle name="Comma 2 2 2 2 2 3 2 3" xfId="6669" xr:uid="{00000000-0005-0000-0000-000010010000}"/>
    <cellStyle name="Comma 2 2 2 2 2 3 3" xfId="6670" xr:uid="{00000000-0005-0000-0000-000011010000}"/>
    <cellStyle name="Comma 2 2 2 2 2 3 3 2" xfId="6671" xr:uid="{00000000-0005-0000-0000-000012010000}"/>
    <cellStyle name="Comma 2 2 2 2 2 3 4" xfId="6672" xr:uid="{00000000-0005-0000-0000-000013010000}"/>
    <cellStyle name="Comma 2 2 2 2 2 3 5" xfId="6673" xr:uid="{00000000-0005-0000-0000-000014010000}"/>
    <cellStyle name="Comma 2 2 2 2 2 4" xfId="45" xr:uid="{00000000-0005-0000-0000-000015010000}"/>
    <cellStyle name="Comma 2 2 2 2 2 4 2" xfId="6674" xr:uid="{00000000-0005-0000-0000-000016010000}"/>
    <cellStyle name="Comma 2 2 2 2 2 4 2 2" xfId="6675" xr:uid="{00000000-0005-0000-0000-000017010000}"/>
    <cellStyle name="Comma 2 2 2 2 2 4 2 2 2" xfId="6676" xr:uid="{00000000-0005-0000-0000-000018010000}"/>
    <cellStyle name="Comma 2 2 2 2 2 4 2 3" xfId="6677" xr:uid="{00000000-0005-0000-0000-000019010000}"/>
    <cellStyle name="Comma 2 2 2 2 2 4 3" xfId="6678" xr:uid="{00000000-0005-0000-0000-00001A010000}"/>
    <cellStyle name="Comma 2 2 2 2 2 4 3 2" xfId="6679" xr:uid="{00000000-0005-0000-0000-00001B010000}"/>
    <cellStyle name="Comma 2 2 2 2 2 4 4" xfId="6680" xr:uid="{00000000-0005-0000-0000-00001C010000}"/>
    <cellStyle name="Comma 2 2 2 2 2 4 5" xfId="6681" xr:uid="{00000000-0005-0000-0000-00001D010000}"/>
    <cellStyle name="Comma 2 2 2 2 2 5" xfId="6682" xr:uid="{00000000-0005-0000-0000-00001E010000}"/>
    <cellStyle name="Comma 2 2 2 2 2 5 2" xfId="6683" xr:uid="{00000000-0005-0000-0000-00001F010000}"/>
    <cellStyle name="Comma 2 2 2 2 2 5 2 2" xfId="6684" xr:uid="{00000000-0005-0000-0000-000020010000}"/>
    <cellStyle name="Comma 2 2 2 2 2 5 3" xfId="6685" xr:uid="{00000000-0005-0000-0000-000021010000}"/>
    <cellStyle name="Comma 2 2 2 2 2 6" xfId="6686" xr:uid="{00000000-0005-0000-0000-000022010000}"/>
    <cellStyle name="Comma 2 2 2 2 2 6 2" xfId="6687" xr:uid="{00000000-0005-0000-0000-000023010000}"/>
    <cellStyle name="Comma 2 2 2 2 2 7" xfId="6688" xr:uid="{00000000-0005-0000-0000-000024010000}"/>
    <cellStyle name="Comma 2 2 2 2 2 8" xfId="6689" xr:uid="{00000000-0005-0000-0000-000025010000}"/>
    <cellStyle name="Comma 2 2 2 2 3" xfId="46" xr:uid="{00000000-0005-0000-0000-000026010000}"/>
    <cellStyle name="Comma 2 2 2 2 3 2" xfId="47" xr:uid="{00000000-0005-0000-0000-000027010000}"/>
    <cellStyle name="Comma 2 2 2 2 3 2 2" xfId="48" xr:uid="{00000000-0005-0000-0000-000028010000}"/>
    <cellStyle name="Comma 2 2 2 2 3 2 2 2" xfId="6690" xr:uid="{00000000-0005-0000-0000-000029010000}"/>
    <cellStyle name="Comma 2 2 2 2 3 2 2 2 2" xfId="6691" xr:uid="{00000000-0005-0000-0000-00002A010000}"/>
    <cellStyle name="Comma 2 2 2 2 3 2 2 2 2 2" xfId="6692" xr:uid="{00000000-0005-0000-0000-00002B010000}"/>
    <cellStyle name="Comma 2 2 2 2 3 2 2 2 3" xfId="6693" xr:uid="{00000000-0005-0000-0000-00002C010000}"/>
    <cellStyle name="Comma 2 2 2 2 3 2 2 3" xfId="6694" xr:uid="{00000000-0005-0000-0000-00002D010000}"/>
    <cellStyle name="Comma 2 2 2 2 3 2 2 3 2" xfId="6695" xr:uid="{00000000-0005-0000-0000-00002E010000}"/>
    <cellStyle name="Comma 2 2 2 2 3 2 2 4" xfId="6696" xr:uid="{00000000-0005-0000-0000-00002F010000}"/>
    <cellStyle name="Comma 2 2 2 2 3 2 2 5" xfId="6697" xr:uid="{00000000-0005-0000-0000-000030010000}"/>
    <cellStyle name="Comma 2 2 2 2 3 2 3" xfId="49" xr:uid="{00000000-0005-0000-0000-000031010000}"/>
    <cellStyle name="Comma 2 2 2 2 3 2 3 2" xfId="6698" xr:uid="{00000000-0005-0000-0000-000032010000}"/>
    <cellStyle name="Comma 2 2 2 2 3 2 3 2 2" xfId="6699" xr:uid="{00000000-0005-0000-0000-000033010000}"/>
    <cellStyle name="Comma 2 2 2 2 3 2 3 2 2 2" xfId="6700" xr:uid="{00000000-0005-0000-0000-000034010000}"/>
    <cellStyle name="Comma 2 2 2 2 3 2 3 2 3" xfId="6701" xr:uid="{00000000-0005-0000-0000-000035010000}"/>
    <cellStyle name="Comma 2 2 2 2 3 2 3 3" xfId="6702" xr:uid="{00000000-0005-0000-0000-000036010000}"/>
    <cellStyle name="Comma 2 2 2 2 3 2 3 3 2" xfId="6703" xr:uid="{00000000-0005-0000-0000-000037010000}"/>
    <cellStyle name="Comma 2 2 2 2 3 2 3 4" xfId="6704" xr:uid="{00000000-0005-0000-0000-000038010000}"/>
    <cellStyle name="Comma 2 2 2 2 3 2 3 5" xfId="6705" xr:uid="{00000000-0005-0000-0000-000039010000}"/>
    <cellStyle name="Comma 2 2 2 2 3 2 4" xfId="6706" xr:uid="{00000000-0005-0000-0000-00003A010000}"/>
    <cellStyle name="Comma 2 2 2 2 3 2 4 2" xfId="6707" xr:uid="{00000000-0005-0000-0000-00003B010000}"/>
    <cellStyle name="Comma 2 2 2 2 3 2 4 2 2" xfId="6708" xr:uid="{00000000-0005-0000-0000-00003C010000}"/>
    <cellStyle name="Comma 2 2 2 2 3 2 4 3" xfId="6709" xr:uid="{00000000-0005-0000-0000-00003D010000}"/>
    <cellStyle name="Comma 2 2 2 2 3 2 5" xfId="6710" xr:uid="{00000000-0005-0000-0000-00003E010000}"/>
    <cellStyle name="Comma 2 2 2 2 3 2 5 2" xfId="6711" xr:uid="{00000000-0005-0000-0000-00003F010000}"/>
    <cellStyle name="Comma 2 2 2 2 3 2 6" xfId="6712" xr:uid="{00000000-0005-0000-0000-000040010000}"/>
    <cellStyle name="Comma 2 2 2 2 3 2 7" xfId="6713" xr:uid="{00000000-0005-0000-0000-000041010000}"/>
    <cellStyle name="Comma 2 2 2 2 3 3" xfId="50" xr:uid="{00000000-0005-0000-0000-000042010000}"/>
    <cellStyle name="Comma 2 2 2 2 3 3 2" xfId="6714" xr:uid="{00000000-0005-0000-0000-000043010000}"/>
    <cellStyle name="Comma 2 2 2 2 3 3 2 2" xfId="6715" xr:uid="{00000000-0005-0000-0000-000044010000}"/>
    <cellStyle name="Comma 2 2 2 2 3 3 2 2 2" xfId="6716" xr:uid="{00000000-0005-0000-0000-000045010000}"/>
    <cellStyle name="Comma 2 2 2 2 3 3 2 3" xfId="6717" xr:uid="{00000000-0005-0000-0000-000046010000}"/>
    <cellStyle name="Comma 2 2 2 2 3 3 3" xfId="6718" xr:uid="{00000000-0005-0000-0000-000047010000}"/>
    <cellStyle name="Comma 2 2 2 2 3 3 3 2" xfId="6719" xr:uid="{00000000-0005-0000-0000-000048010000}"/>
    <cellStyle name="Comma 2 2 2 2 3 3 4" xfId="6720" xr:uid="{00000000-0005-0000-0000-000049010000}"/>
    <cellStyle name="Comma 2 2 2 2 3 3 5" xfId="6721" xr:uid="{00000000-0005-0000-0000-00004A010000}"/>
    <cellStyle name="Comma 2 2 2 2 3 4" xfId="51" xr:uid="{00000000-0005-0000-0000-00004B010000}"/>
    <cellStyle name="Comma 2 2 2 2 3 4 2" xfId="6722" xr:uid="{00000000-0005-0000-0000-00004C010000}"/>
    <cellStyle name="Comma 2 2 2 2 3 4 2 2" xfId="6723" xr:uid="{00000000-0005-0000-0000-00004D010000}"/>
    <cellStyle name="Comma 2 2 2 2 3 4 2 2 2" xfId="6724" xr:uid="{00000000-0005-0000-0000-00004E010000}"/>
    <cellStyle name="Comma 2 2 2 2 3 4 2 3" xfId="6725" xr:uid="{00000000-0005-0000-0000-00004F010000}"/>
    <cellStyle name="Comma 2 2 2 2 3 4 3" xfId="6726" xr:uid="{00000000-0005-0000-0000-000050010000}"/>
    <cellStyle name="Comma 2 2 2 2 3 4 3 2" xfId="6727" xr:uid="{00000000-0005-0000-0000-000051010000}"/>
    <cellStyle name="Comma 2 2 2 2 3 4 4" xfId="6728" xr:uid="{00000000-0005-0000-0000-000052010000}"/>
    <cellStyle name="Comma 2 2 2 2 3 4 5" xfId="6729" xr:uid="{00000000-0005-0000-0000-000053010000}"/>
    <cellStyle name="Comma 2 2 2 2 3 5" xfId="6730" xr:uid="{00000000-0005-0000-0000-000054010000}"/>
    <cellStyle name="Comma 2 2 2 2 3 5 2" xfId="6731" xr:uid="{00000000-0005-0000-0000-000055010000}"/>
    <cellStyle name="Comma 2 2 2 2 3 5 2 2" xfId="6732" xr:uid="{00000000-0005-0000-0000-000056010000}"/>
    <cellStyle name="Comma 2 2 2 2 3 5 3" xfId="6733" xr:uid="{00000000-0005-0000-0000-000057010000}"/>
    <cellStyle name="Comma 2 2 2 2 3 6" xfId="6734" xr:uid="{00000000-0005-0000-0000-000058010000}"/>
    <cellStyle name="Comma 2 2 2 2 3 6 2" xfId="6735" xr:uid="{00000000-0005-0000-0000-000059010000}"/>
    <cellStyle name="Comma 2 2 2 2 3 7" xfId="6736" xr:uid="{00000000-0005-0000-0000-00005A010000}"/>
    <cellStyle name="Comma 2 2 2 2 3 8" xfId="6737" xr:uid="{00000000-0005-0000-0000-00005B010000}"/>
    <cellStyle name="Comma 2 2 2 2 4" xfId="52" xr:uid="{00000000-0005-0000-0000-00005C010000}"/>
    <cellStyle name="Comma 2 2 2 2 4 2" xfId="53" xr:uid="{00000000-0005-0000-0000-00005D010000}"/>
    <cellStyle name="Comma 2 2 2 2 4 2 2" xfId="54" xr:uid="{00000000-0005-0000-0000-00005E010000}"/>
    <cellStyle name="Comma 2 2 2 2 4 2 2 2" xfId="6738" xr:uid="{00000000-0005-0000-0000-00005F010000}"/>
    <cellStyle name="Comma 2 2 2 2 4 2 2 2 2" xfId="6739" xr:uid="{00000000-0005-0000-0000-000060010000}"/>
    <cellStyle name="Comma 2 2 2 2 4 2 2 2 2 2" xfId="6740" xr:uid="{00000000-0005-0000-0000-000061010000}"/>
    <cellStyle name="Comma 2 2 2 2 4 2 2 2 3" xfId="6741" xr:uid="{00000000-0005-0000-0000-000062010000}"/>
    <cellStyle name="Comma 2 2 2 2 4 2 2 3" xfId="6742" xr:uid="{00000000-0005-0000-0000-000063010000}"/>
    <cellStyle name="Comma 2 2 2 2 4 2 2 3 2" xfId="6743" xr:uid="{00000000-0005-0000-0000-000064010000}"/>
    <cellStyle name="Comma 2 2 2 2 4 2 2 4" xfId="6744" xr:uid="{00000000-0005-0000-0000-000065010000}"/>
    <cellStyle name="Comma 2 2 2 2 4 2 2 5" xfId="6745" xr:uid="{00000000-0005-0000-0000-000066010000}"/>
    <cellStyle name="Comma 2 2 2 2 4 2 3" xfId="55" xr:uid="{00000000-0005-0000-0000-000067010000}"/>
    <cellStyle name="Comma 2 2 2 2 4 2 3 2" xfId="6746" xr:uid="{00000000-0005-0000-0000-000068010000}"/>
    <cellStyle name="Comma 2 2 2 2 4 2 3 2 2" xfId="6747" xr:uid="{00000000-0005-0000-0000-000069010000}"/>
    <cellStyle name="Comma 2 2 2 2 4 2 3 2 2 2" xfId="6748" xr:uid="{00000000-0005-0000-0000-00006A010000}"/>
    <cellStyle name="Comma 2 2 2 2 4 2 3 2 3" xfId="6749" xr:uid="{00000000-0005-0000-0000-00006B010000}"/>
    <cellStyle name="Comma 2 2 2 2 4 2 3 3" xfId="6750" xr:uid="{00000000-0005-0000-0000-00006C010000}"/>
    <cellStyle name="Comma 2 2 2 2 4 2 3 3 2" xfId="6751" xr:uid="{00000000-0005-0000-0000-00006D010000}"/>
    <cellStyle name="Comma 2 2 2 2 4 2 3 4" xfId="6752" xr:uid="{00000000-0005-0000-0000-00006E010000}"/>
    <cellStyle name="Comma 2 2 2 2 4 2 3 5" xfId="6753" xr:uid="{00000000-0005-0000-0000-00006F010000}"/>
    <cellStyle name="Comma 2 2 2 2 4 2 4" xfId="6754" xr:uid="{00000000-0005-0000-0000-000070010000}"/>
    <cellStyle name="Comma 2 2 2 2 4 2 4 2" xfId="6755" xr:uid="{00000000-0005-0000-0000-000071010000}"/>
    <cellStyle name="Comma 2 2 2 2 4 2 4 2 2" xfId="6756" xr:uid="{00000000-0005-0000-0000-000072010000}"/>
    <cellStyle name="Comma 2 2 2 2 4 2 4 3" xfId="6757" xr:uid="{00000000-0005-0000-0000-000073010000}"/>
    <cellStyle name="Comma 2 2 2 2 4 2 5" xfId="6758" xr:uid="{00000000-0005-0000-0000-000074010000}"/>
    <cellStyle name="Comma 2 2 2 2 4 2 5 2" xfId="6759" xr:uid="{00000000-0005-0000-0000-000075010000}"/>
    <cellStyle name="Comma 2 2 2 2 4 2 6" xfId="6760" xr:uid="{00000000-0005-0000-0000-000076010000}"/>
    <cellStyle name="Comma 2 2 2 2 4 2 7" xfId="6761" xr:uid="{00000000-0005-0000-0000-000077010000}"/>
    <cellStyle name="Comma 2 2 2 2 4 3" xfId="56" xr:uid="{00000000-0005-0000-0000-000078010000}"/>
    <cellStyle name="Comma 2 2 2 2 4 3 2" xfId="6762" xr:uid="{00000000-0005-0000-0000-000079010000}"/>
    <cellStyle name="Comma 2 2 2 2 4 3 2 2" xfId="6763" xr:uid="{00000000-0005-0000-0000-00007A010000}"/>
    <cellStyle name="Comma 2 2 2 2 4 3 2 2 2" xfId="6764" xr:uid="{00000000-0005-0000-0000-00007B010000}"/>
    <cellStyle name="Comma 2 2 2 2 4 3 2 3" xfId="6765" xr:uid="{00000000-0005-0000-0000-00007C010000}"/>
    <cellStyle name="Comma 2 2 2 2 4 3 3" xfId="6766" xr:uid="{00000000-0005-0000-0000-00007D010000}"/>
    <cellStyle name="Comma 2 2 2 2 4 3 3 2" xfId="6767" xr:uid="{00000000-0005-0000-0000-00007E010000}"/>
    <cellStyle name="Comma 2 2 2 2 4 3 4" xfId="6768" xr:uid="{00000000-0005-0000-0000-00007F010000}"/>
    <cellStyle name="Comma 2 2 2 2 4 3 5" xfId="6769" xr:uid="{00000000-0005-0000-0000-000080010000}"/>
    <cellStyle name="Comma 2 2 2 2 4 4" xfId="57" xr:uid="{00000000-0005-0000-0000-000081010000}"/>
    <cellStyle name="Comma 2 2 2 2 4 4 2" xfId="6770" xr:uid="{00000000-0005-0000-0000-000082010000}"/>
    <cellStyle name="Comma 2 2 2 2 4 4 2 2" xfId="6771" xr:uid="{00000000-0005-0000-0000-000083010000}"/>
    <cellStyle name="Comma 2 2 2 2 4 4 2 2 2" xfId="6772" xr:uid="{00000000-0005-0000-0000-000084010000}"/>
    <cellStyle name="Comma 2 2 2 2 4 4 2 3" xfId="6773" xr:uid="{00000000-0005-0000-0000-000085010000}"/>
    <cellStyle name="Comma 2 2 2 2 4 4 3" xfId="6774" xr:uid="{00000000-0005-0000-0000-000086010000}"/>
    <cellStyle name="Comma 2 2 2 2 4 4 3 2" xfId="6775" xr:uid="{00000000-0005-0000-0000-000087010000}"/>
    <cellStyle name="Comma 2 2 2 2 4 4 4" xfId="6776" xr:uid="{00000000-0005-0000-0000-000088010000}"/>
    <cellStyle name="Comma 2 2 2 2 4 4 5" xfId="6777" xr:uid="{00000000-0005-0000-0000-000089010000}"/>
    <cellStyle name="Comma 2 2 2 2 4 5" xfId="6778" xr:uid="{00000000-0005-0000-0000-00008A010000}"/>
    <cellStyle name="Comma 2 2 2 2 4 5 2" xfId="6779" xr:uid="{00000000-0005-0000-0000-00008B010000}"/>
    <cellStyle name="Comma 2 2 2 2 4 5 2 2" xfId="6780" xr:uid="{00000000-0005-0000-0000-00008C010000}"/>
    <cellStyle name="Comma 2 2 2 2 4 5 3" xfId="6781" xr:uid="{00000000-0005-0000-0000-00008D010000}"/>
    <cellStyle name="Comma 2 2 2 2 4 6" xfId="6782" xr:uid="{00000000-0005-0000-0000-00008E010000}"/>
    <cellStyle name="Comma 2 2 2 2 4 6 2" xfId="6783" xr:uid="{00000000-0005-0000-0000-00008F010000}"/>
    <cellStyle name="Comma 2 2 2 2 4 7" xfId="6784" xr:uid="{00000000-0005-0000-0000-000090010000}"/>
    <cellStyle name="Comma 2 2 2 2 4 8" xfId="6785" xr:uid="{00000000-0005-0000-0000-000091010000}"/>
    <cellStyle name="Comma 2 2 2 2 5" xfId="58" xr:uid="{00000000-0005-0000-0000-000092010000}"/>
    <cellStyle name="Comma 2 2 2 2 5 2" xfId="59" xr:uid="{00000000-0005-0000-0000-000093010000}"/>
    <cellStyle name="Comma 2 2 2 2 5 2 2" xfId="60" xr:uid="{00000000-0005-0000-0000-000094010000}"/>
    <cellStyle name="Comma 2 2 2 2 5 2 2 2" xfId="6786" xr:uid="{00000000-0005-0000-0000-000095010000}"/>
    <cellStyle name="Comma 2 2 2 2 5 2 2 2 2" xfId="6787" xr:uid="{00000000-0005-0000-0000-000096010000}"/>
    <cellStyle name="Comma 2 2 2 2 5 2 2 2 2 2" xfId="6788" xr:uid="{00000000-0005-0000-0000-000097010000}"/>
    <cellStyle name="Comma 2 2 2 2 5 2 2 2 3" xfId="6789" xr:uid="{00000000-0005-0000-0000-000098010000}"/>
    <cellStyle name="Comma 2 2 2 2 5 2 2 3" xfId="6790" xr:uid="{00000000-0005-0000-0000-000099010000}"/>
    <cellStyle name="Comma 2 2 2 2 5 2 2 3 2" xfId="6791" xr:uid="{00000000-0005-0000-0000-00009A010000}"/>
    <cellStyle name="Comma 2 2 2 2 5 2 2 4" xfId="6792" xr:uid="{00000000-0005-0000-0000-00009B010000}"/>
    <cellStyle name="Comma 2 2 2 2 5 2 2 5" xfId="6793" xr:uid="{00000000-0005-0000-0000-00009C010000}"/>
    <cellStyle name="Comma 2 2 2 2 5 2 3" xfId="61" xr:uid="{00000000-0005-0000-0000-00009D010000}"/>
    <cellStyle name="Comma 2 2 2 2 5 2 3 2" xfId="6794" xr:uid="{00000000-0005-0000-0000-00009E010000}"/>
    <cellStyle name="Comma 2 2 2 2 5 2 3 2 2" xfId="6795" xr:uid="{00000000-0005-0000-0000-00009F010000}"/>
    <cellStyle name="Comma 2 2 2 2 5 2 3 2 2 2" xfId="6796" xr:uid="{00000000-0005-0000-0000-0000A0010000}"/>
    <cellStyle name="Comma 2 2 2 2 5 2 3 2 3" xfId="6797" xr:uid="{00000000-0005-0000-0000-0000A1010000}"/>
    <cellStyle name="Comma 2 2 2 2 5 2 3 3" xfId="6798" xr:uid="{00000000-0005-0000-0000-0000A2010000}"/>
    <cellStyle name="Comma 2 2 2 2 5 2 3 3 2" xfId="6799" xr:uid="{00000000-0005-0000-0000-0000A3010000}"/>
    <cellStyle name="Comma 2 2 2 2 5 2 3 4" xfId="6800" xr:uid="{00000000-0005-0000-0000-0000A4010000}"/>
    <cellStyle name="Comma 2 2 2 2 5 2 3 5" xfId="6801" xr:uid="{00000000-0005-0000-0000-0000A5010000}"/>
    <cellStyle name="Comma 2 2 2 2 5 2 4" xfId="6802" xr:uid="{00000000-0005-0000-0000-0000A6010000}"/>
    <cellStyle name="Comma 2 2 2 2 5 2 4 2" xfId="6803" xr:uid="{00000000-0005-0000-0000-0000A7010000}"/>
    <cellStyle name="Comma 2 2 2 2 5 2 4 2 2" xfId="6804" xr:uid="{00000000-0005-0000-0000-0000A8010000}"/>
    <cellStyle name="Comma 2 2 2 2 5 2 4 3" xfId="6805" xr:uid="{00000000-0005-0000-0000-0000A9010000}"/>
    <cellStyle name="Comma 2 2 2 2 5 2 5" xfId="6806" xr:uid="{00000000-0005-0000-0000-0000AA010000}"/>
    <cellStyle name="Comma 2 2 2 2 5 2 5 2" xfId="6807" xr:uid="{00000000-0005-0000-0000-0000AB010000}"/>
    <cellStyle name="Comma 2 2 2 2 5 2 6" xfId="6808" xr:uid="{00000000-0005-0000-0000-0000AC010000}"/>
    <cellStyle name="Comma 2 2 2 2 5 2 7" xfId="6809" xr:uid="{00000000-0005-0000-0000-0000AD010000}"/>
    <cellStyle name="Comma 2 2 2 2 5 3" xfId="62" xr:uid="{00000000-0005-0000-0000-0000AE010000}"/>
    <cellStyle name="Comma 2 2 2 2 5 3 2" xfId="6810" xr:uid="{00000000-0005-0000-0000-0000AF010000}"/>
    <cellStyle name="Comma 2 2 2 2 5 3 2 2" xfId="6811" xr:uid="{00000000-0005-0000-0000-0000B0010000}"/>
    <cellStyle name="Comma 2 2 2 2 5 3 2 2 2" xfId="6812" xr:uid="{00000000-0005-0000-0000-0000B1010000}"/>
    <cellStyle name="Comma 2 2 2 2 5 3 2 3" xfId="6813" xr:uid="{00000000-0005-0000-0000-0000B2010000}"/>
    <cellStyle name="Comma 2 2 2 2 5 3 3" xfId="6814" xr:uid="{00000000-0005-0000-0000-0000B3010000}"/>
    <cellStyle name="Comma 2 2 2 2 5 3 3 2" xfId="6815" xr:uid="{00000000-0005-0000-0000-0000B4010000}"/>
    <cellStyle name="Comma 2 2 2 2 5 3 4" xfId="6816" xr:uid="{00000000-0005-0000-0000-0000B5010000}"/>
    <cellStyle name="Comma 2 2 2 2 5 3 5" xfId="6817" xr:uid="{00000000-0005-0000-0000-0000B6010000}"/>
    <cellStyle name="Comma 2 2 2 2 5 4" xfId="63" xr:uid="{00000000-0005-0000-0000-0000B7010000}"/>
    <cellStyle name="Comma 2 2 2 2 5 4 2" xfId="6818" xr:uid="{00000000-0005-0000-0000-0000B8010000}"/>
    <cellStyle name="Comma 2 2 2 2 5 4 2 2" xfId="6819" xr:uid="{00000000-0005-0000-0000-0000B9010000}"/>
    <cellStyle name="Comma 2 2 2 2 5 4 2 2 2" xfId="6820" xr:uid="{00000000-0005-0000-0000-0000BA010000}"/>
    <cellStyle name="Comma 2 2 2 2 5 4 2 3" xfId="6821" xr:uid="{00000000-0005-0000-0000-0000BB010000}"/>
    <cellStyle name="Comma 2 2 2 2 5 4 3" xfId="6822" xr:uid="{00000000-0005-0000-0000-0000BC010000}"/>
    <cellStyle name="Comma 2 2 2 2 5 4 3 2" xfId="6823" xr:uid="{00000000-0005-0000-0000-0000BD010000}"/>
    <cellStyle name="Comma 2 2 2 2 5 4 4" xfId="6824" xr:uid="{00000000-0005-0000-0000-0000BE010000}"/>
    <cellStyle name="Comma 2 2 2 2 5 4 5" xfId="6825" xr:uid="{00000000-0005-0000-0000-0000BF010000}"/>
    <cellStyle name="Comma 2 2 2 2 5 5" xfId="6826" xr:uid="{00000000-0005-0000-0000-0000C0010000}"/>
    <cellStyle name="Comma 2 2 2 2 5 5 2" xfId="6827" xr:uid="{00000000-0005-0000-0000-0000C1010000}"/>
    <cellStyle name="Comma 2 2 2 2 5 5 2 2" xfId="6828" xr:uid="{00000000-0005-0000-0000-0000C2010000}"/>
    <cellStyle name="Comma 2 2 2 2 5 5 3" xfId="6829" xr:uid="{00000000-0005-0000-0000-0000C3010000}"/>
    <cellStyle name="Comma 2 2 2 2 5 6" xfId="6830" xr:uid="{00000000-0005-0000-0000-0000C4010000}"/>
    <cellStyle name="Comma 2 2 2 2 5 6 2" xfId="6831" xr:uid="{00000000-0005-0000-0000-0000C5010000}"/>
    <cellStyle name="Comma 2 2 2 2 5 7" xfId="6832" xr:uid="{00000000-0005-0000-0000-0000C6010000}"/>
    <cellStyle name="Comma 2 2 2 2 5 8" xfId="6833" xr:uid="{00000000-0005-0000-0000-0000C7010000}"/>
    <cellStyle name="Comma 2 2 2 2 6" xfId="64" xr:uid="{00000000-0005-0000-0000-0000C8010000}"/>
    <cellStyle name="Comma 2 2 2 2 6 2" xfId="65" xr:uid="{00000000-0005-0000-0000-0000C9010000}"/>
    <cellStyle name="Comma 2 2 2 2 6 2 2" xfId="6834" xr:uid="{00000000-0005-0000-0000-0000CA010000}"/>
    <cellStyle name="Comma 2 2 2 2 6 2 2 2" xfId="6835" xr:uid="{00000000-0005-0000-0000-0000CB010000}"/>
    <cellStyle name="Comma 2 2 2 2 6 2 2 2 2" xfId="6836" xr:uid="{00000000-0005-0000-0000-0000CC010000}"/>
    <cellStyle name="Comma 2 2 2 2 6 2 2 3" xfId="6837" xr:uid="{00000000-0005-0000-0000-0000CD010000}"/>
    <cellStyle name="Comma 2 2 2 2 6 2 3" xfId="6838" xr:uid="{00000000-0005-0000-0000-0000CE010000}"/>
    <cellStyle name="Comma 2 2 2 2 6 2 3 2" xfId="6839" xr:uid="{00000000-0005-0000-0000-0000CF010000}"/>
    <cellStyle name="Comma 2 2 2 2 6 2 4" xfId="6840" xr:uid="{00000000-0005-0000-0000-0000D0010000}"/>
    <cellStyle name="Comma 2 2 2 2 6 2 5" xfId="6841" xr:uid="{00000000-0005-0000-0000-0000D1010000}"/>
    <cellStyle name="Comma 2 2 2 2 6 3" xfId="66" xr:uid="{00000000-0005-0000-0000-0000D2010000}"/>
    <cellStyle name="Comma 2 2 2 2 6 3 2" xfId="6842" xr:uid="{00000000-0005-0000-0000-0000D3010000}"/>
    <cellStyle name="Comma 2 2 2 2 6 3 2 2" xfId="6843" xr:uid="{00000000-0005-0000-0000-0000D4010000}"/>
    <cellStyle name="Comma 2 2 2 2 6 3 2 2 2" xfId="6844" xr:uid="{00000000-0005-0000-0000-0000D5010000}"/>
    <cellStyle name="Comma 2 2 2 2 6 3 2 3" xfId="6845" xr:uid="{00000000-0005-0000-0000-0000D6010000}"/>
    <cellStyle name="Comma 2 2 2 2 6 3 3" xfId="6846" xr:uid="{00000000-0005-0000-0000-0000D7010000}"/>
    <cellStyle name="Comma 2 2 2 2 6 3 3 2" xfId="6847" xr:uid="{00000000-0005-0000-0000-0000D8010000}"/>
    <cellStyle name="Comma 2 2 2 2 6 3 4" xfId="6848" xr:uid="{00000000-0005-0000-0000-0000D9010000}"/>
    <cellStyle name="Comma 2 2 2 2 6 3 5" xfId="6849" xr:uid="{00000000-0005-0000-0000-0000DA010000}"/>
    <cellStyle name="Comma 2 2 2 2 6 4" xfId="6850" xr:uid="{00000000-0005-0000-0000-0000DB010000}"/>
    <cellStyle name="Comma 2 2 2 2 6 4 2" xfId="6851" xr:uid="{00000000-0005-0000-0000-0000DC010000}"/>
    <cellStyle name="Comma 2 2 2 2 6 4 2 2" xfId="6852" xr:uid="{00000000-0005-0000-0000-0000DD010000}"/>
    <cellStyle name="Comma 2 2 2 2 6 4 3" xfId="6853" xr:uid="{00000000-0005-0000-0000-0000DE010000}"/>
    <cellStyle name="Comma 2 2 2 2 6 5" xfId="6854" xr:uid="{00000000-0005-0000-0000-0000DF010000}"/>
    <cellStyle name="Comma 2 2 2 2 6 5 2" xfId="6855" xr:uid="{00000000-0005-0000-0000-0000E0010000}"/>
    <cellStyle name="Comma 2 2 2 2 6 6" xfId="6856" xr:uid="{00000000-0005-0000-0000-0000E1010000}"/>
    <cellStyle name="Comma 2 2 2 2 6 7" xfId="6857" xr:uid="{00000000-0005-0000-0000-0000E2010000}"/>
    <cellStyle name="Comma 2 2 2 2 7" xfId="67" xr:uid="{00000000-0005-0000-0000-0000E3010000}"/>
    <cellStyle name="Comma 2 2 2 2 7 2" xfId="6858" xr:uid="{00000000-0005-0000-0000-0000E4010000}"/>
    <cellStyle name="Comma 2 2 2 2 7 2 2" xfId="6859" xr:uid="{00000000-0005-0000-0000-0000E5010000}"/>
    <cellStyle name="Comma 2 2 2 2 7 2 2 2" xfId="6860" xr:uid="{00000000-0005-0000-0000-0000E6010000}"/>
    <cellStyle name="Comma 2 2 2 2 7 2 3" xfId="6861" xr:uid="{00000000-0005-0000-0000-0000E7010000}"/>
    <cellStyle name="Comma 2 2 2 2 7 3" xfId="6862" xr:uid="{00000000-0005-0000-0000-0000E8010000}"/>
    <cellStyle name="Comma 2 2 2 2 7 3 2" xfId="6863" xr:uid="{00000000-0005-0000-0000-0000E9010000}"/>
    <cellStyle name="Comma 2 2 2 2 7 4" xfId="6864" xr:uid="{00000000-0005-0000-0000-0000EA010000}"/>
    <cellStyle name="Comma 2 2 2 2 7 5" xfId="6865" xr:uid="{00000000-0005-0000-0000-0000EB010000}"/>
    <cellStyle name="Comma 2 2 2 2 8" xfId="68" xr:uid="{00000000-0005-0000-0000-0000EC010000}"/>
    <cellStyle name="Comma 2 2 2 2 8 2" xfId="6866" xr:uid="{00000000-0005-0000-0000-0000ED010000}"/>
    <cellStyle name="Comma 2 2 2 2 8 2 2" xfId="6867" xr:uid="{00000000-0005-0000-0000-0000EE010000}"/>
    <cellStyle name="Comma 2 2 2 2 8 2 2 2" xfId="6868" xr:uid="{00000000-0005-0000-0000-0000EF010000}"/>
    <cellStyle name="Comma 2 2 2 2 8 2 3" xfId="6869" xr:uid="{00000000-0005-0000-0000-0000F0010000}"/>
    <cellStyle name="Comma 2 2 2 2 8 3" xfId="6870" xr:uid="{00000000-0005-0000-0000-0000F1010000}"/>
    <cellStyle name="Comma 2 2 2 2 8 3 2" xfId="6871" xr:uid="{00000000-0005-0000-0000-0000F2010000}"/>
    <cellStyle name="Comma 2 2 2 2 8 4" xfId="6872" xr:uid="{00000000-0005-0000-0000-0000F3010000}"/>
    <cellStyle name="Comma 2 2 2 2 8 5" xfId="6873" xr:uid="{00000000-0005-0000-0000-0000F4010000}"/>
    <cellStyle name="Comma 2 2 2 2 9" xfId="6874" xr:uid="{00000000-0005-0000-0000-0000F5010000}"/>
    <cellStyle name="Comma 2 2 2 2 9 2" xfId="6875" xr:uid="{00000000-0005-0000-0000-0000F6010000}"/>
    <cellStyle name="Comma 2 2 2 2 9 2 2" xfId="6876" xr:uid="{00000000-0005-0000-0000-0000F7010000}"/>
    <cellStyle name="Comma 2 2 2 2 9 3" xfId="6877" xr:uid="{00000000-0005-0000-0000-0000F8010000}"/>
    <cellStyle name="Comma 2 2 2 3" xfId="69" xr:uid="{00000000-0005-0000-0000-0000F9010000}"/>
    <cellStyle name="Comma 2 2 2 3 2" xfId="70" xr:uid="{00000000-0005-0000-0000-0000FA010000}"/>
    <cellStyle name="Comma 2 2 2 3 2 2" xfId="71" xr:uid="{00000000-0005-0000-0000-0000FB010000}"/>
    <cellStyle name="Comma 2 2 2 3 2 2 2" xfId="6878" xr:uid="{00000000-0005-0000-0000-0000FC010000}"/>
    <cellStyle name="Comma 2 2 2 3 2 2 2 2" xfId="6879" xr:uid="{00000000-0005-0000-0000-0000FD010000}"/>
    <cellStyle name="Comma 2 2 2 3 2 2 2 2 2" xfId="6880" xr:uid="{00000000-0005-0000-0000-0000FE010000}"/>
    <cellStyle name="Comma 2 2 2 3 2 2 2 3" xfId="6881" xr:uid="{00000000-0005-0000-0000-0000FF010000}"/>
    <cellStyle name="Comma 2 2 2 3 2 2 3" xfId="6882" xr:uid="{00000000-0005-0000-0000-000000020000}"/>
    <cellStyle name="Comma 2 2 2 3 2 2 3 2" xfId="6883" xr:uid="{00000000-0005-0000-0000-000001020000}"/>
    <cellStyle name="Comma 2 2 2 3 2 2 4" xfId="6884" xr:uid="{00000000-0005-0000-0000-000002020000}"/>
    <cellStyle name="Comma 2 2 2 3 2 2 5" xfId="6885" xr:uid="{00000000-0005-0000-0000-000003020000}"/>
    <cellStyle name="Comma 2 2 2 3 2 3" xfId="72" xr:uid="{00000000-0005-0000-0000-000004020000}"/>
    <cellStyle name="Comma 2 2 2 3 2 3 2" xfId="6886" xr:uid="{00000000-0005-0000-0000-000005020000}"/>
    <cellStyle name="Comma 2 2 2 3 2 3 2 2" xfId="6887" xr:uid="{00000000-0005-0000-0000-000006020000}"/>
    <cellStyle name="Comma 2 2 2 3 2 3 2 2 2" xfId="6888" xr:uid="{00000000-0005-0000-0000-000007020000}"/>
    <cellStyle name="Comma 2 2 2 3 2 3 2 3" xfId="6889" xr:uid="{00000000-0005-0000-0000-000008020000}"/>
    <cellStyle name="Comma 2 2 2 3 2 3 3" xfId="6890" xr:uid="{00000000-0005-0000-0000-000009020000}"/>
    <cellStyle name="Comma 2 2 2 3 2 3 3 2" xfId="6891" xr:uid="{00000000-0005-0000-0000-00000A020000}"/>
    <cellStyle name="Comma 2 2 2 3 2 3 4" xfId="6892" xr:uid="{00000000-0005-0000-0000-00000B020000}"/>
    <cellStyle name="Comma 2 2 2 3 2 3 5" xfId="6893" xr:uid="{00000000-0005-0000-0000-00000C020000}"/>
    <cellStyle name="Comma 2 2 2 3 2 4" xfId="6894" xr:uid="{00000000-0005-0000-0000-00000D020000}"/>
    <cellStyle name="Comma 2 2 2 3 2 4 2" xfId="6895" xr:uid="{00000000-0005-0000-0000-00000E020000}"/>
    <cellStyle name="Comma 2 2 2 3 2 4 2 2" xfId="6896" xr:uid="{00000000-0005-0000-0000-00000F020000}"/>
    <cellStyle name="Comma 2 2 2 3 2 4 3" xfId="6897" xr:uid="{00000000-0005-0000-0000-000010020000}"/>
    <cellStyle name="Comma 2 2 2 3 2 5" xfId="6898" xr:uid="{00000000-0005-0000-0000-000011020000}"/>
    <cellStyle name="Comma 2 2 2 3 2 5 2" xfId="6899" xr:uid="{00000000-0005-0000-0000-000012020000}"/>
    <cellStyle name="Comma 2 2 2 3 2 6" xfId="6900" xr:uid="{00000000-0005-0000-0000-000013020000}"/>
    <cellStyle name="Comma 2 2 2 3 2 7" xfId="6901" xr:uid="{00000000-0005-0000-0000-000014020000}"/>
    <cellStyle name="Comma 2 2 2 3 3" xfId="73" xr:uid="{00000000-0005-0000-0000-000015020000}"/>
    <cellStyle name="Comma 2 2 2 3 3 2" xfId="6902" xr:uid="{00000000-0005-0000-0000-000016020000}"/>
    <cellStyle name="Comma 2 2 2 3 3 2 2" xfId="6903" xr:uid="{00000000-0005-0000-0000-000017020000}"/>
    <cellStyle name="Comma 2 2 2 3 3 2 2 2" xfId="6904" xr:uid="{00000000-0005-0000-0000-000018020000}"/>
    <cellStyle name="Comma 2 2 2 3 3 2 3" xfId="6905" xr:uid="{00000000-0005-0000-0000-000019020000}"/>
    <cellStyle name="Comma 2 2 2 3 3 3" xfId="6906" xr:uid="{00000000-0005-0000-0000-00001A020000}"/>
    <cellStyle name="Comma 2 2 2 3 3 3 2" xfId="6907" xr:uid="{00000000-0005-0000-0000-00001B020000}"/>
    <cellStyle name="Comma 2 2 2 3 3 4" xfId="6908" xr:uid="{00000000-0005-0000-0000-00001C020000}"/>
    <cellStyle name="Comma 2 2 2 3 3 5" xfId="6909" xr:uid="{00000000-0005-0000-0000-00001D020000}"/>
    <cellStyle name="Comma 2 2 2 3 4" xfId="74" xr:uid="{00000000-0005-0000-0000-00001E020000}"/>
    <cellStyle name="Comma 2 2 2 3 4 2" xfId="6910" xr:uid="{00000000-0005-0000-0000-00001F020000}"/>
    <cellStyle name="Comma 2 2 2 3 4 2 2" xfId="6911" xr:uid="{00000000-0005-0000-0000-000020020000}"/>
    <cellStyle name="Comma 2 2 2 3 4 2 2 2" xfId="6912" xr:uid="{00000000-0005-0000-0000-000021020000}"/>
    <cellStyle name="Comma 2 2 2 3 4 2 3" xfId="6913" xr:uid="{00000000-0005-0000-0000-000022020000}"/>
    <cellStyle name="Comma 2 2 2 3 4 3" xfId="6914" xr:uid="{00000000-0005-0000-0000-000023020000}"/>
    <cellStyle name="Comma 2 2 2 3 4 3 2" xfId="6915" xr:uid="{00000000-0005-0000-0000-000024020000}"/>
    <cellStyle name="Comma 2 2 2 3 4 4" xfId="6916" xr:uid="{00000000-0005-0000-0000-000025020000}"/>
    <cellStyle name="Comma 2 2 2 3 4 5" xfId="6917" xr:uid="{00000000-0005-0000-0000-000026020000}"/>
    <cellStyle name="Comma 2 2 2 3 5" xfId="6918" xr:uid="{00000000-0005-0000-0000-000027020000}"/>
    <cellStyle name="Comma 2 2 2 3 5 2" xfId="6919" xr:uid="{00000000-0005-0000-0000-000028020000}"/>
    <cellStyle name="Comma 2 2 2 3 5 2 2" xfId="6920" xr:uid="{00000000-0005-0000-0000-000029020000}"/>
    <cellStyle name="Comma 2 2 2 3 5 3" xfId="6921" xr:uid="{00000000-0005-0000-0000-00002A020000}"/>
    <cellStyle name="Comma 2 2 2 3 6" xfId="6922" xr:uid="{00000000-0005-0000-0000-00002B020000}"/>
    <cellStyle name="Comma 2 2 2 3 6 2" xfId="6923" xr:uid="{00000000-0005-0000-0000-00002C020000}"/>
    <cellStyle name="Comma 2 2 2 3 7" xfId="6924" xr:uid="{00000000-0005-0000-0000-00002D020000}"/>
    <cellStyle name="Comma 2 2 2 3 8" xfId="6925" xr:uid="{00000000-0005-0000-0000-00002E020000}"/>
    <cellStyle name="Comma 2 2 2 4" xfId="75" xr:uid="{00000000-0005-0000-0000-00002F020000}"/>
    <cellStyle name="Comma 2 2 2 4 2" xfId="76" xr:uid="{00000000-0005-0000-0000-000030020000}"/>
    <cellStyle name="Comma 2 2 2 4 2 2" xfId="77" xr:uid="{00000000-0005-0000-0000-000031020000}"/>
    <cellStyle name="Comma 2 2 2 4 2 2 2" xfId="6926" xr:uid="{00000000-0005-0000-0000-000032020000}"/>
    <cellStyle name="Comma 2 2 2 4 2 2 2 2" xfId="6927" xr:uid="{00000000-0005-0000-0000-000033020000}"/>
    <cellStyle name="Comma 2 2 2 4 2 2 2 2 2" xfId="6928" xr:uid="{00000000-0005-0000-0000-000034020000}"/>
    <cellStyle name="Comma 2 2 2 4 2 2 2 3" xfId="6929" xr:uid="{00000000-0005-0000-0000-000035020000}"/>
    <cellStyle name="Comma 2 2 2 4 2 2 3" xfId="6930" xr:uid="{00000000-0005-0000-0000-000036020000}"/>
    <cellStyle name="Comma 2 2 2 4 2 2 3 2" xfId="6931" xr:uid="{00000000-0005-0000-0000-000037020000}"/>
    <cellStyle name="Comma 2 2 2 4 2 2 4" xfId="6932" xr:uid="{00000000-0005-0000-0000-000038020000}"/>
    <cellStyle name="Comma 2 2 2 4 2 2 5" xfId="6933" xr:uid="{00000000-0005-0000-0000-000039020000}"/>
    <cellStyle name="Comma 2 2 2 4 2 3" xfId="78" xr:uid="{00000000-0005-0000-0000-00003A020000}"/>
    <cellStyle name="Comma 2 2 2 4 2 3 2" xfId="6934" xr:uid="{00000000-0005-0000-0000-00003B020000}"/>
    <cellStyle name="Comma 2 2 2 4 2 3 2 2" xfId="6935" xr:uid="{00000000-0005-0000-0000-00003C020000}"/>
    <cellStyle name="Comma 2 2 2 4 2 3 2 2 2" xfId="6936" xr:uid="{00000000-0005-0000-0000-00003D020000}"/>
    <cellStyle name="Comma 2 2 2 4 2 3 2 3" xfId="6937" xr:uid="{00000000-0005-0000-0000-00003E020000}"/>
    <cellStyle name="Comma 2 2 2 4 2 3 3" xfId="6938" xr:uid="{00000000-0005-0000-0000-00003F020000}"/>
    <cellStyle name="Comma 2 2 2 4 2 3 3 2" xfId="6939" xr:uid="{00000000-0005-0000-0000-000040020000}"/>
    <cellStyle name="Comma 2 2 2 4 2 3 4" xfId="6940" xr:uid="{00000000-0005-0000-0000-000041020000}"/>
    <cellStyle name="Comma 2 2 2 4 2 3 5" xfId="6941" xr:uid="{00000000-0005-0000-0000-000042020000}"/>
    <cellStyle name="Comma 2 2 2 4 2 4" xfId="6942" xr:uid="{00000000-0005-0000-0000-000043020000}"/>
    <cellStyle name="Comma 2 2 2 4 2 4 2" xfId="6943" xr:uid="{00000000-0005-0000-0000-000044020000}"/>
    <cellStyle name="Comma 2 2 2 4 2 4 2 2" xfId="6944" xr:uid="{00000000-0005-0000-0000-000045020000}"/>
    <cellStyle name="Comma 2 2 2 4 2 4 3" xfId="6945" xr:uid="{00000000-0005-0000-0000-000046020000}"/>
    <cellStyle name="Comma 2 2 2 4 2 5" xfId="6946" xr:uid="{00000000-0005-0000-0000-000047020000}"/>
    <cellStyle name="Comma 2 2 2 4 2 5 2" xfId="6947" xr:uid="{00000000-0005-0000-0000-000048020000}"/>
    <cellStyle name="Comma 2 2 2 4 2 6" xfId="6948" xr:uid="{00000000-0005-0000-0000-000049020000}"/>
    <cellStyle name="Comma 2 2 2 4 2 7" xfId="6949" xr:uid="{00000000-0005-0000-0000-00004A020000}"/>
    <cellStyle name="Comma 2 2 2 4 3" xfId="79" xr:uid="{00000000-0005-0000-0000-00004B020000}"/>
    <cellStyle name="Comma 2 2 2 4 3 2" xfId="6950" xr:uid="{00000000-0005-0000-0000-00004C020000}"/>
    <cellStyle name="Comma 2 2 2 4 3 2 2" xfId="6951" xr:uid="{00000000-0005-0000-0000-00004D020000}"/>
    <cellStyle name="Comma 2 2 2 4 3 2 2 2" xfId="6952" xr:uid="{00000000-0005-0000-0000-00004E020000}"/>
    <cellStyle name="Comma 2 2 2 4 3 2 3" xfId="6953" xr:uid="{00000000-0005-0000-0000-00004F020000}"/>
    <cellStyle name="Comma 2 2 2 4 3 3" xfId="6954" xr:uid="{00000000-0005-0000-0000-000050020000}"/>
    <cellStyle name="Comma 2 2 2 4 3 3 2" xfId="6955" xr:uid="{00000000-0005-0000-0000-000051020000}"/>
    <cellStyle name="Comma 2 2 2 4 3 4" xfId="6956" xr:uid="{00000000-0005-0000-0000-000052020000}"/>
    <cellStyle name="Comma 2 2 2 4 3 5" xfId="6957" xr:uid="{00000000-0005-0000-0000-000053020000}"/>
    <cellStyle name="Comma 2 2 2 4 4" xfId="80" xr:uid="{00000000-0005-0000-0000-000054020000}"/>
    <cellStyle name="Comma 2 2 2 4 4 2" xfId="6958" xr:uid="{00000000-0005-0000-0000-000055020000}"/>
    <cellStyle name="Comma 2 2 2 4 4 2 2" xfId="6959" xr:uid="{00000000-0005-0000-0000-000056020000}"/>
    <cellStyle name="Comma 2 2 2 4 4 2 2 2" xfId="6960" xr:uid="{00000000-0005-0000-0000-000057020000}"/>
    <cellStyle name="Comma 2 2 2 4 4 2 3" xfId="6961" xr:uid="{00000000-0005-0000-0000-000058020000}"/>
    <cellStyle name="Comma 2 2 2 4 4 3" xfId="6962" xr:uid="{00000000-0005-0000-0000-000059020000}"/>
    <cellStyle name="Comma 2 2 2 4 4 3 2" xfId="6963" xr:uid="{00000000-0005-0000-0000-00005A020000}"/>
    <cellStyle name="Comma 2 2 2 4 4 4" xfId="6964" xr:uid="{00000000-0005-0000-0000-00005B020000}"/>
    <cellStyle name="Comma 2 2 2 4 4 5" xfId="6965" xr:uid="{00000000-0005-0000-0000-00005C020000}"/>
    <cellStyle name="Comma 2 2 2 4 5" xfId="6966" xr:uid="{00000000-0005-0000-0000-00005D020000}"/>
    <cellStyle name="Comma 2 2 2 4 5 2" xfId="6967" xr:uid="{00000000-0005-0000-0000-00005E020000}"/>
    <cellStyle name="Comma 2 2 2 4 5 2 2" xfId="6968" xr:uid="{00000000-0005-0000-0000-00005F020000}"/>
    <cellStyle name="Comma 2 2 2 4 5 3" xfId="6969" xr:uid="{00000000-0005-0000-0000-000060020000}"/>
    <cellStyle name="Comma 2 2 2 4 6" xfId="6970" xr:uid="{00000000-0005-0000-0000-000061020000}"/>
    <cellStyle name="Comma 2 2 2 4 6 2" xfId="6971" xr:uid="{00000000-0005-0000-0000-000062020000}"/>
    <cellStyle name="Comma 2 2 2 4 7" xfId="6972" xr:uid="{00000000-0005-0000-0000-000063020000}"/>
    <cellStyle name="Comma 2 2 2 4 8" xfId="6973" xr:uid="{00000000-0005-0000-0000-000064020000}"/>
    <cellStyle name="Comma 2 2 2 5" xfId="81" xr:uid="{00000000-0005-0000-0000-000065020000}"/>
    <cellStyle name="Comma 2 2 2 5 2" xfId="82" xr:uid="{00000000-0005-0000-0000-000066020000}"/>
    <cellStyle name="Comma 2 2 2 5 2 2" xfId="83" xr:uid="{00000000-0005-0000-0000-000067020000}"/>
    <cellStyle name="Comma 2 2 2 5 2 2 2" xfId="6974" xr:uid="{00000000-0005-0000-0000-000068020000}"/>
    <cellStyle name="Comma 2 2 2 5 2 2 2 2" xfId="6975" xr:uid="{00000000-0005-0000-0000-000069020000}"/>
    <cellStyle name="Comma 2 2 2 5 2 2 2 2 2" xfId="6976" xr:uid="{00000000-0005-0000-0000-00006A020000}"/>
    <cellStyle name="Comma 2 2 2 5 2 2 2 3" xfId="6977" xr:uid="{00000000-0005-0000-0000-00006B020000}"/>
    <cellStyle name="Comma 2 2 2 5 2 2 3" xfId="6978" xr:uid="{00000000-0005-0000-0000-00006C020000}"/>
    <cellStyle name="Comma 2 2 2 5 2 2 3 2" xfId="6979" xr:uid="{00000000-0005-0000-0000-00006D020000}"/>
    <cellStyle name="Comma 2 2 2 5 2 2 4" xfId="6980" xr:uid="{00000000-0005-0000-0000-00006E020000}"/>
    <cellStyle name="Comma 2 2 2 5 2 2 5" xfId="6981" xr:uid="{00000000-0005-0000-0000-00006F020000}"/>
    <cellStyle name="Comma 2 2 2 5 2 3" xfId="84" xr:uid="{00000000-0005-0000-0000-000070020000}"/>
    <cellStyle name="Comma 2 2 2 5 2 3 2" xfId="6982" xr:uid="{00000000-0005-0000-0000-000071020000}"/>
    <cellStyle name="Comma 2 2 2 5 2 3 2 2" xfId="6983" xr:uid="{00000000-0005-0000-0000-000072020000}"/>
    <cellStyle name="Comma 2 2 2 5 2 3 2 2 2" xfId="6984" xr:uid="{00000000-0005-0000-0000-000073020000}"/>
    <cellStyle name="Comma 2 2 2 5 2 3 2 3" xfId="6985" xr:uid="{00000000-0005-0000-0000-000074020000}"/>
    <cellStyle name="Comma 2 2 2 5 2 3 3" xfId="6986" xr:uid="{00000000-0005-0000-0000-000075020000}"/>
    <cellStyle name="Comma 2 2 2 5 2 3 3 2" xfId="6987" xr:uid="{00000000-0005-0000-0000-000076020000}"/>
    <cellStyle name="Comma 2 2 2 5 2 3 4" xfId="6988" xr:uid="{00000000-0005-0000-0000-000077020000}"/>
    <cellStyle name="Comma 2 2 2 5 2 3 5" xfId="6989" xr:uid="{00000000-0005-0000-0000-000078020000}"/>
    <cellStyle name="Comma 2 2 2 5 2 4" xfId="6990" xr:uid="{00000000-0005-0000-0000-000079020000}"/>
    <cellStyle name="Comma 2 2 2 5 2 4 2" xfId="6991" xr:uid="{00000000-0005-0000-0000-00007A020000}"/>
    <cellStyle name="Comma 2 2 2 5 2 4 2 2" xfId="6992" xr:uid="{00000000-0005-0000-0000-00007B020000}"/>
    <cellStyle name="Comma 2 2 2 5 2 4 3" xfId="6993" xr:uid="{00000000-0005-0000-0000-00007C020000}"/>
    <cellStyle name="Comma 2 2 2 5 2 5" xfId="6994" xr:uid="{00000000-0005-0000-0000-00007D020000}"/>
    <cellStyle name="Comma 2 2 2 5 2 5 2" xfId="6995" xr:uid="{00000000-0005-0000-0000-00007E020000}"/>
    <cellStyle name="Comma 2 2 2 5 2 6" xfId="6996" xr:uid="{00000000-0005-0000-0000-00007F020000}"/>
    <cellStyle name="Comma 2 2 2 5 2 7" xfId="6997" xr:uid="{00000000-0005-0000-0000-000080020000}"/>
    <cellStyle name="Comma 2 2 2 5 3" xfId="85" xr:uid="{00000000-0005-0000-0000-000081020000}"/>
    <cellStyle name="Comma 2 2 2 5 3 2" xfId="6998" xr:uid="{00000000-0005-0000-0000-000082020000}"/>
    <cellStyle name="Comma 2 2 2 5 3 2 2" xfId="6999" xr:uid="{00000000-0005-0000-0000-000083020000}"/>
    <cellStyle name="Comma 2 2 2 5 3 2 2 2" xfId="7000" xr:uid="{00000000-0005-0000-0000-000084020000}"/>
    <cellStyle name="Comma 2 2 2 5 3 2 3" xfId="7001" xr:uid="{00000000-0005-0000-0000-000085020000}"/>
    <cellStyle name="Comma 2 2 2 5 3 3" xfId="7002" xr:uid="{00000000-0005-0000-0000-000086020000}"/>
    <cellStyle name="Comma 2 2 2 5 3 3 2" xfId="7003" xr:uid="{00000000-0005-0000-0000-000087020000}"/>
    <cellStyle name="Comma 2 2 2 5 3 4" xfId="7004" xr:uid="{00000000-0005-0000-0000-000088020000}"/>
    <cellStyle name="Comma 2 2 2 5 3 5" xfId="7005" xr:uid="{00000000-0005-0000-0000-000089020000}"/>
    <cellStyle name="Comma 2 2 2 5 4" xfId="86" xr:uid="{00000000-0005-0000-0000-00008A020000}"/>
    <cellStyle name="Comma 2 2 2 5 4 2" xfId="7006" xr:uid="{00000000-0005-0000-0000-00008B020000}"/>
    <cellStyle name="Comma 2 2 2 5 4 2 2" xfId="7007" xr:uid="{00000000-0005-0000-0000-00008C020000}"/>
    <cellStyle name="Comma 2 2 2 5 4 2 2 2" xfId="7008" xr:uid="{00000000-0005-0000-0000-00008D020000}"/>
    <cellStyle name="Comma 2 2 2 5 4 2 3" xfId="7009" xr:uid="{00000000-0005-0000-0000-00008E020000}"/>
    <cellStyle name="Comma 2 2 2 5 4 3" xfId="7010" xr:uid="{00000000-0005-0000-0000-00008F020000}"/>
    <cellStyle name="Comma 2 2 2 5 4 3 2" xfId="7011" xr:uid="{00000000-0005-0000-0000-000090020000}"/>
    <cellStyle name="Comma 2 2 2 5 4 4" xfId="7012" xr:uid="{00000000-0005-0000-0000-000091020000}"/>
    <cellStyle name="Comma 2 2 2 5 4 5" xfId="7013" xr:uid="{00000000-0005-0000-0000-000092020000}"/>
    <cellStyle name="Comma 2 2 2 5 5" xfId="7014" xr:uid="{00000000-0005-0000-0000-000093020000}"/>
    <cellStyle name="Comma 2 2 2 5 5 2" xfId="7015" xr:uid="{00000000-0005-0000-0000-000094020000}"/>
    <cellStyle name="Comma 2 2 2 5 5 2 2" xfId="7016" xr:uid="{00000000-0005-0000-0000-000095020000}"/>
    <cellStyle name="Comma 2 2 2 5 5 3" xfId="7017" xr:uid="{00000000-0005-0000-0000-000096020000}"/>
    <cellStyle name="Comma 2 2 2 5 6" xfId="7018" xr:uid="{00000000-0005-0000-0000-000097020000}"/>
    <cellStyle name="Comma 2 2 2 5 6 2" xfId="7019" xr:uid="{00000000-0005-0000-0000-000098020000}"/>
    <cellStyle name="Comma 2 2 2 5 7" xfId="7020" xr:uid="{00000000-0005-0000-0000-000099020000}"/>
    <cellStyle name="Comma 2 2 2 5 8" xfId="7021" xr:uid="{00000000-0005-0000-0000-00009A020000}"/>
    <cellStyle name="Comma 2 2 2 6" xfId="87" xr:uid="{00000000-0005-0000-0000-00009B020000}"/>
    <cellStyle name="Comma 2 2 2 6 2" xfId="88" xr:uid="{00000000-0005-0000-0000-00009C020000}"/>
    <cellStyle name="Comma 2 2 2 6 2 2" xfId="89" xr:uid="{00000000-0005-0000-0000-00009D020000}"/>
    <cellStyle name="Comma 2 2 2 6 2 2 2" xfId="7022" xr:uid="{00000000-0005-0000-0000-00009E020000}"/>
    <cellStyle name="Comma 2 2 2 6 2 2 2 2" xfId="7023" xr:uid="{00000000-0005-0000-0000-00009F020000}"/>
    <cellStyle name="Comma 2 2 2 6 2 2 2 2 2" xfId="7024" xr:uid="{00000000-0005-0000-0000-0000A0020000}"/>
    <cellStyle name="Comma 2 2 2 6 2 2 2 3" xfId="7025" xr:uid="{00000000-0005-0000-0000-0000A1020000}"/>
    <cellStyle name="Comma 2 2 2 6 2 2 3" xfId="7026" xr:uid="{00000000-0005-0000-0000-0000A2020000}"/>
    <cellStyle name="Comma 2 2 2 6 2 2 3 2" xfId="7027" xr:uid="{00000000-0005-0000-0000-0000A3020000}"/>
    <cellStyle name="Comma 2 2 2 6 2 2 4" xfId="7028" xr:uid="{00000000-0005-0000-0000-0000A4020000}"/>
    <cellStyle name="Comma 2 2 2 6 2 2 5" xfId="7029" xr:uid="{00000000-0005-0000-0000-0000A5020000}"/>
    <cellStyle name="Comma 2 2 2 6 2 3" xfId="90" xr:uid="{00000000-0005-0000-0000-0000A6020000}"/>
    <cellStyle name="Comma 2 2 2 6 2 3 2" xfId="7030" xr:uid="{00000000-0005-0000-0000-0000A7020000}"/>
    <cellStyle name="Comma 2 2 2 6 2 3 2 2" xfId="7031" xr:uid="{00000000-0005-0000-0000-0000A8020000}"/>
    <cellStyle name="Comma 2 2 2 6 2 3 2 2 2" xfId="7032" xr:uid="{00000000-0005-0000-0000-0000A9020000}"/>
    <cellStyle name="Comma 2 2 2 6 2 3 2 3" xfId="7033" xr:uid="{00000000-0005-0000-0000-0000AA020000}"/>
    <cellStyle name="Comma 2 2 2 6 2 3 3" xfId="7034" xr:uid="{00000000-0005-0000-0000-0000AB020000}"/>
    <cellStyle name="Comma 2 2 2 6 2 3 3 2" xfId="7035" xr:uid="{00000000-0005-0000-0000-0000AC020000}"/>
    <cellStyle name="Comma 2 2 2 6 2 3 4" xfId="7036" xr:uid="{00000000-0005-0000-0000-0000AD020000}"/>
    <cellStyle name="Comma 2 2 2 6 2 3 5" xfId="7037" xr:uid="{00000000-0005-0000-0000-0000AE020000}"/>
    <cellStyle name="Comma 2 2 2 6 2 4" xfId="7038" xr:uid="{00000000-0005-0000-0000-0000AF020000}"/>
    <cellStyle name="Comma 2 2 2 6 2 4 2" xfId="7039" xr:uid="{00000000-0005-0000-0000-0000B0020000}"/>
    <cellStyle name="Comma 2 2 2 6 2 4 2 2" xfId="7040" xr:uid="{00000000-0005-0000-0000-0000B1020000}"/>
    <cellStyle name="Comma 2 2 2 6 2 4 3" xfId="7041" xr:uid="{00000000-0005-0000-0000-0000B2020000}"/>
    <cellStyle name="Comma 2 2 2 6 2 5" xfId="7042" xr:uid="{00000000-0005-0000-0000-0000B3020000}"/>
    <cellStyle name="Comma 2 2 2 6 2 5 2" xfId="7043" xr:uid="{00000000-0005-0000-0000-0000B4020000}"/>
    <cellStyle name="Comma 2 2 2 6 2 6" xfId="7044" xr:uid="{00000000-0005-0000-0000-0000B5020000}"/>
    <cellStyle name="Comma 2 2 2 6 2 7" xfId="7045" xr:uid="{00000000-0005-0000-0000-0000B6020000}"/>
    <cellStyle name="Comma 2 2 2 6 3" xfId="91" xr:uid="{00000000-0005-0000-0000-0000B7020000}"/>
    <cellStyle name="Comma 2 2 2 6 3 2" xfId="7046" xr:uid="{00000000-0005-0000-0000-0000B8020000}"/>
    <cellStyle name="Comma 2 2 2 6 3 2 2" xfId="7047" xr:uid="{00000000-0005-0000-0000-0000B9020000}"/>
    <cellStyle name="Comma 2 2 2 6 3 2 2 2" xfId="7048" xr:uid="{00000000-0005-0000-0000-0000BA020000}"/>
    <cellStyle name="Comma 2 2 2 6 3 2 3" xfId="7049" xr:uid="{00000000-0005-0000-0000-0000BB020000}"/>
    <cellStyle name="Comma 2 2 2 6 3 3" xfId="7050" xr:uid="{00000000-0005-0000-0000-0000BC020000}"/>
    <cellStyle name="Comma 2 2 2 6 3 3 2" xfId="7051" xr:uid="{00000000-0005-0000-0000-0000BD020000}"/>
    <cellStyle name="Comma 2 2 2 6 3 4" xfId="7052" xr:uid="{00000000-0005-0000-0000-0000BE020000}"/>
    <cellStyle name="Comma 2 2 2 6 3 5" xfId="7053" xr:uid="{00000000-0005-0000-0000-0000BF020000}"/>
    <cellStyle name="Comma 2 2 2 6 4" xfId="92" xr:uid="{00000000-0005-0000-0000-0000C0020000}"/>
    <cellStyle name="Comma 2 2 2 6 4 2" xfId="7054" xr:uid="{00000000-0005-0000-0000-0000C1020000}"/>
    <cellStyle name="Comma 2 2 2 6 4 2 2" xfId="7055" xr:uid="{00000000-0005-0000-0000-0000C2020000}"/>
    <cellStyle name="Comma 2 2 2 6 4 2 2 2" xfId="7056" xr:uid="{00000000-0005-0000-0000-0000C3020000}"/>
    <cellStyle name="Comma 2 2 2 6 4 2 3" xfId="7057" xr:uid="{00000000-0005-0000-0000-0000C4020000}"/>
    <cellStyle name="Comma 2 2 2 6 4 3" xfId="7058" xr:uid="{00000000-0005-0000-0000-0000C5020000}"/>
    <cellStyle name="Comma 2 2 2 6 4 3 2" xfId="7059" xr:uid="{00000000-0005-0000-0000-0000C6020000}"/>
    <cellStyle name="Comma 2 2 2 6 4 4" xfId="7060" xr:uid="{00000000-0005-0000-0000-0000C7020000}"/>
    <cellStyle name="Comma 2 2 2 6 4 5" xfId="7061" xr:uid="{00000000-0005-0000-0000-0000C8020000}"/>
    <cellStyle name="Comma 2 2 2 6 5" xfId="7062" xr:uid="{00000000-0005-0000-0000-0000C9020000}"/>
    <cellStyle name="Comma 2 2 2 6 5 2" xfId="7063" xr:uid="{00000000-0005-0000-0000-0000CA020000}"/>
    <cellStyle name="Comma 2 2 2 6 5 2 2" xfId="7064" xr:uid="{00000000-0005-0000-0000-0000CB020000}"/>
    <cellStyle name="Comma 2 2 2 6 5 3" xfId="7065" xr:uid="{00000000-0005-0000-0000-0000CC020000}"/>
    <cellStyle name="Comma 2 2 2 6 6" xfId="7066" xr:uid="{00000000-0005-0000-0000-0000CD020000}"/>
    <cellStyle name="Comma 2 2 2 6 6 2" xfId="7067" xr:uid="{00000000-0005-0000-0000-0000CE020000}"/>
    <cellStyle name="Comma 2 2 2 6 7" xfId="7068" xr:uid="{00000000-0005-0000-0000-0000CF020000}"/>
    <cellStyle name="Comma 2 2 2 6 8" xfId="7069" xr:uid="{00000000-0005-0000-0000-0000D0020000}"/>
    <cellStyle name="Comma 2 2 2 7" xfId="93" xr:uid="{00000000-0005-0000-0000-0000D1020000}"/>
    <cellStyle name="Comma 2 2 2 7 2" xfId="94" xr:uid="{00000000-0005-0000-0000-0000D2020000}"/>
    <cellStyle name="Comma 2 2 2 7 2 2" xfId="7070" xr:uid="{00000000-0005-0000-0000-0000D3020000}"/>
    <cellStyle name="Comma 2 2 2 7 2 2 2" xfId="7071" xr:uid="{00000000-0005-0000-0000-0000D4020000}"/>
    <cellStyle name="Comma 2 2 2 7 2 2 2 2" xfId="7072" xr:uid="{00000000-0005-0000-0000-0000D5020000}"/>
    <cellStyle name="Comma 2 2 2 7 2 2 3" xfId="7073" xr:uid="{00000000-0005-0000-0000-0000D6020000}"/>
    <cellStyle name="Comma 2 2 2 7 2 3" xfId="7074" xr:uid="{00000000-0005-0000-0000-0000D7020000}"/>
    <cellStyle name="Comma 2 2 2 7 2 3 2" xfId="7075" xr:uid="{00000000-0005-0000-0000-0000D8020000}"/>
    <cellStyle name="Comma 2 2 2 7 2 4" xfId="7076" xr:uid="{00000000-0005-0000-0000-0000D9020000}"/>
    <cellStyle name="Comma 2 2 2 7 2 5" xfId="7077" xr:uid="{00000000-0005-0000-0000-0000DA020000}"/>
    <cellStyle name="Comma 2 2 2 7 3" xfId="95" xr:uid="{00000000-0005-0000-0000-0000DB020000}"/>
    <cellStyle name="Comma 2 2 2 7 3 2" xfId="7078" xr:uid="{00000000-0005-0000-0000-0000DC020000}"/>
    <cellStyle name="Comma 2 2 2 7 3 2 2" xfId="7079" xr:uid="{00000000-0005-0000-0000-0000DD020000}"/>
    <cellStyle name="Comma 2 2 2 7 3 2 2 2" xfId="7080" xr:uid="{00000000-0005-0000-0000-0000DE020000}"/>
    <cellStyle name="Comma 2 2 2 7 3 2 3" xfId="7081" xr:uid="{00000000-0005-0000-0000-0000DF020000}"/>
    <cellStyle name="Comma 2 2 2 7 3 3" xfId="7082" xr:uid="{00000000-0005-0000-0000-0000E0020000}"/>
    <cellStyle name="Comma 2 2 2 7 3 3 2" xfId="7083" xr:uid="{00000000-0005-0000-0000-0000E1020000}"/>
    <cellStyle name="Comma 2 2 2 7 3 4" xfId="7084" xr:uid="{00000000-0005-0000-0000-0000E2020000}"/>
    <cellStyle name="Comma 2 2 2 7 3 5" xfId="7085" xr:uid="{00000000-0005-0000-0000-0000E3020000}"/>
    <cellStyle name="Comma 2 2 2 7 4" xfId="7086" xr:uid="{00000000-0005-0000-0000-0000E4020000}"/>
    <cellStyle name="Comma 2 2 2 7 4 2" xfId="7087" xr:uid="{00000000-0005-0000-0000-0000E5020000}"/>
    <cellStyle name="Comma 2 2 2 7 4 2 2" xfId="7088" xr:uid="{00000000-0005-0000-0000-0000E6020000}"/>
    <cellStyle name="Comma 2 2 2 7 4 3" xfId="7089" xr:uid="{00000000-0005-0000-0000-0000E7020000}"/>
    <cellStyle name="Comma 2 2 2 7 5" xfId="7090" xr:uid="{00000000-0005-0000-0000-0000E8020000}"/>
    <cellStyle name="Comma 2 2 2 7 5 2" xfId="7091" xr:uid="{00000000-0005-0000-0000-0000E9020000}"/>
    <cellStyle name="Comma 2 2 2 7 6" xfId="7092" xr:uid="{00000000-0005-0000-0000-0000EA020000}"/>
    <cellStyle name="Comma 2 2 2 7 7" xfId="7093" xr:uid="{00000000-0005-0000-0000-0000EB020000}"/>
    <cellStyle name="Comma 2 2 2 8" xfId="96" xr:uid="{00000000-0005-0000-0000-0000EC020000}"/>
    <cellStyle name="Comma 2 2 2 8 2" xfId="7094" xr:uid="{00000000-0005-0000-0000-0000ED020000}"/>
    <cellStyle name="Comma 2 2 2 8 2 2" xfId="7095" xr:uid="{00000000-0005-0000-0000-0000EE020000}"/>
    <cellStyle name="Comma 2 2 2 8 2 2 2" xfId="7096" xr:uid="{00000000-0005-0000-0000-0000EF020000}"/>
    <cellStyle name="Comma 2 2 2 8 2 3" xfId="7097" xr:uid="{00000000-0005-0000-0000-0000F0020000}"/>
    <cellStyle name="Comma 2 2 2 8 3" xfId="7098" xr:uid="{00000000-0005-0000-0000-0000F1020000}"/>
    <cellStyle name="Comma 2 2 2 8 3 2" xfId="7099" xr:uid="{00000000-0005-0000-0000-0000F2020000}"/>
    <cellStyle name="Comma 2 2 2 8 4" xfId="7100" xr:uid="{00000000-0005-0000-0000-0000F3020000}"/>
    <cellStyle name="Comma 2 2 2 8 5" xfId="7101" xr:uid="{00000000-0005-0000-0000-0000F4020000}"/>
    <cellStyle name="Comma 2 2 2 9" xfId="97" xr:uid="{00000000-0005-0000-0000-0000F5020000}"/>
    <cellStyle name="Comma 2 2 2 9 2" xfId="7102" xr:uid="{00000000-0005-0000-0000-0000F6020000}"/>
    <cellStyle name="Comma 2 2 2 9 2 2" xfId="7103" xr:uid="{00000000-0005-0000-0000-0000F7020000}"/>
    <cellStyle name="Comma 2 2 2 9 2 2 2" xfId="7104" xr:uid="{00000000-0005-0000-0000-0000F8020000}"/>
    <cellStyle name="Comma 2 2 2 9 2 3" xfId="7105" xr:uid="{00000000-0005-0000-0000-0000F9020000}"/>
    <cellStyle name="Comma 2 2 2 9 3" xfId="7106" xr:uid="{00000000-0005-0000-0000-0000FA020000}"/>
    <cellStyle name="Comma 2 2 2 9 3 2" xfId="7107" xr:uid="{00000000-0005-0000-0000-0000FB020000}"/>
    <cellStyle name="Comma 2 2 2 9 4" xfId="7108" xr:uid="{00000000-0005-0000-0000-0000FC020000}"/>
    <cellStyle name="Comma 2 2 2 9 5" xfId="7109" xr:uid="{00000000-0005-0000-0000-0000FD020000}"/>
    <cellStyle name="Comma 2 2 3" xfId="98" xr:uid="{00000000-0005-0000-0000-0000FE020000}"/>
    <cellStyle name="Comma 2 2 3 10" xfId="7110" xr:uid="{00000000-0005-0000-0000-0000FF020000}"/>
    <cellStyle name="Comma 2 2 3 10 2" xfId="7111" xr:uid="{00000000-0005-0000-0000-000000030000}"/>
    <cellStyle name="Comma 2 2 3 11" xfId="7112" xr:uid="{00000000-0005-0000-0000-000001030000}"/>
    <cellStyle name="Comma 2 2 3 12" xfId="7113" xr:uid="{00000000-0005-0000-0000-000002030000}"/>
    <cellStyle name="Comma 2 2 3 2" xfId="99" xr:uid="{00000000-0005-0000-0000-000003030000}"/>
    <cellStyle name="Comma 2 2 3 2 2" xfId="100" xr:uid="{00000000-0005-0000-0000-000004030000}"/>
    <cellStyle name="Comma 2 2 3 2 2 2" xfId="101" xr:uid="{00000000-0005-0000-0000-000005030000}"/>
    <cellStyle name="Comma 2 2 3 2 2 2 2" xfId="7114" xr:uid="{00000000-0005-0000-0000-000006030000}"/>
    <cellStyle name="Comma 2 2 3 2 2 2 2 2" xfId="7115" xr:uid="{00000000-0005-0000-0000-000007030000}"/>
    <cellStyle name="Comma 2 2 3 2 2 2 2 2 2" xfId="7116" xr:uid="{00000000-0005-0000-0000-000008030000}"/>
    <cellStyle name="Comma 2 2 3 2 2 2 2 3" xfId="7117" xr:uid="{00000000-0005-0000-0000-000009030000}"/>
    <cellStyle name="Comma 2 2 3 2 2 2 3" xfId="7118" xr:uid="{00000000-0005-0000-0000-00000A030000}"/>
    <cellStyle name="Comma 2 2 3 2 2 2 3 2" xfId="7119" xr:uid="{00000000-0005-0000-0000-00000B030000}"/>
    <cellStyle name="Comma 2 2 3 2 2 2 4" xfId="7120" xr:uid="{00000000-0005-0000-0000-00000C030000}"/>
    <cellStyle name="Comma 2 2 3 2 2 2 5" xfId="7121" xr:uid="{00000000-0005-0000-0000-00000D030000}"/>
    <cellStyle name="Comma 2 2 3 2 2 3" xfId="102" xr:uid="{00000000-0005-0000-0000-00000E030000}"/>
    <cellStyle name="Comma 2 2 3 2 2 3 2" xfId="7122" xr:uid="{00000000-0005-0000-0000-00000F030000}"/>
    <cellStyle name="Comma 2 2 3 2 2 3 2 2" xfId="7123" xr:uid="{00000000-0005-0000-0000-000010030000}"/>
    <cellStyle name="Comma 2 2 3 2 2 3 2 2 2" xfId="7124" xr:uid="{00000000-0005-0000-0000-000011030000}"/>
    <cellStyle name="Comma 2 2 3 2 2 3 2 3" xfId="7125" xr:uid="{00000000-0005-0000-0000-000012030000}"/>
    <cellStyle name="Comma 2 2 3 2 2 3 3" xfId="7126" xr:uid="{00000000-0005-0000-0000-000013030000}"/>
    <cellStyle name="Comma 2 2 3 2 2 3 3 2" xfId="7127" xr:uid="{00000000-0005-0000-0000-000014030000}"/>
    <cellStyle name="Comma 2 2 3 2 2 3 4" xfId="7128" xr:uid="{00000000-0005-0000-0000-000015030000}"/>
    <cellStyle name="Comma 2 2 3 2 2 3 5" xfId="7129" xr:uid="{00000000-0005-0000-0000-000016030000}"/>
    <cellStyle name="Comma 2 2 3 2 2 4" xfId="7130" xr:uid="{00000000-0005-0000-0000-000017030000}"/>
    <cellStyle name="Comma 2 2 3 2 2 4 2" xfId="7131" xr:uid="{00000000-0005-0000-0000-000018030000}"/>
    <cellStyle name="Comma 2 2 3 2 2 4 2 2" xfId="7132" xr:uid="{00000000-0005-0000-0000-000019030000}"/>
    <cellStyle name="Comma 2 2 3 2 2 4 3" xfId="7133" xr:uid="{00000000-0005-0000-0000-00001A030000}"/>
    <cellStyle name="Comma 2 2 3 2 2 5" xfId="7134" xr:uid="{00000000-0005-0000-0000-00001B030000}"/>
    <cellStyle name="Comma 2 2 3 2 2 5 2" xfId="7135" xr:uid="{00000000-0005-0000-0000-00001C030000}"/>
    <cellStyle name="Comma 2 2 3 2 2 6" xfId="7136" xr:uid="{00000000-0005-0000-0000-00001D030000}"/>
    <cellStyle name="Comma 2 2 3 2 2 7" xfId="7137" xr:uid="{00000000-0005-0000-0000-00001E030000}"/>
    <cellStyle name="Comma 2 2 3 2 3" xfId="103" xr:uid="{00000000-0005-0000-0000-00001F030000}"/>
    <cellStyle name="Comma 2 2 3 2 3 2" xfId="7138" xr:uid="{00000000-0005-0000-0000-000020030000}"/>
    <cellStyle name="Comma 2 2 3 2 3 2 2" xfId="7139" xr:uid="{00000000-0005-0000-0000-000021030000}"/>
    <cellStyle name="Comma 2 2 3 2 3 2 2 2" xfId="7140" xr:uid="{00000000-0005-0000-0000-000022030000}"/>
    <cellStyle name="Comma 2 2 3 2 3 2 3" xfId="7141" xr:uid="{00000000-0005-0000-0000-000023030000}"/>
    <cellStyle name="Comma 2 2 3 2 3 3" xfId="7142" xr:uid="{00000000-0005-0000-0000-000024030000}"/>
    <cellStyle name="Comma 2 2 3 2 3 3 2" xfId="7143" xr:uid="{00000000-0005-0000-0000-000025030000}"/>
    <cellStyle name="Comma 2 2 3 2 3 4" xfId="7144" xr:uid="{00000000-0005-0000-0000-000026030000}"/>
    <cellStyle name="Comma 2 2 3 2 3 5" xfId="7145" xr:uid="{00000000-0005-0000-0000-000027030000}"/>
    <cellStyle name="Comma 2 2 3 2 4" xfId="104" xr:uid="{00000000-0005-0000-0000-000028030000}"/>
    <cellStyle name="Comma 2 2 3 2 4 2" xfId="7146" xr:uid="{00000000-0005-0000-0000-000029030000}"/>
    <cellStyle name="Comma 2 2 3 2 4 2 2" xfId="7147" xr:uid="{00000000-0005-0000-0000-00002A030000}"/>
    <cellStyle name="Comma 2 2 3 2 4 2 2 2" xfId="7148" xr:uid="{00000000-0005-0000-0000-00002B030000}"/>
    <cellStyle name="Comma 2 2 3 2 4 2 3" xfId="7149" xr:uid="{00000000-0005-0000-0000-00002C030000}"/>
    <cellStyle name="Comma 2 2 3 2 4 3" xfId="7150" xr:uid="{00000000-0005-0000-0000-00002D030000}"/>
    <cellStyle name="Comma 2 2 3 2 4 3 2" xfId="7151" xr:uid="{00000000-0005-0000-0000-00002E030000}"/>
    <cellStyle name="Comma 2 2 3 2 4 4" xfId="7152" xr:uid="{00000000-0005-0000-0000-00002F030000}"/>
    <cellStyle name="Comma 2 2 3 2 4 5" xfId="7153" xr:uid="{00000000-0005-0000-0000-000030030000}"/>
    <cellStyle name="Comma 2 2 3 2 5" xfId="7154" xr:uid="{00000000-0005-0000-0000-000031030000}"/>
    <cellStyle name="Comma 2 2 3 2 5 2" xfId="7155" xr:uid="{00000000-0005-0000-0000-000032030000}"/>
    <cellStyle name="Comma 2 2 3 2 5 2 2" xfId="7156" xr:uid="{00000000-0005-0000-0000-000033030000}"/>
    <cellStyle name="Comma 2 2 3 2 5 3" xfId="7157" xr:uid="{00000000-0005-0000-0000-000034030000}"/>
    <cellStyle name="Comma 2 2 3 2 6" xfId="7158" xr:uid="{00000000-0005-0000-0000-000035030000}"/>
    <cellStyle name="Comma 2 2 3 2 6 2" xfId="7159" xr:uid="{00000000-0005-0000-0000-000036030000}"/>
    <cellStyle name="Comma 2 2 3 2 7" xfId="7160" xr:uid="{00000000-0005-0000-0000-000037030000}"/>
    <cellStyle name="Comma 2 2 3 2 8" xfId="7161" xr:uid="{00000000-0005-0000-0000-000038030000}"/>
    <cellStyle name="Comma 2 2 3 3" xfId="105" xr:uid="{00000000-0005-0000-0000-000039030000}"/>
    <cellStyle name="Comma 2 2 3 3 2" xfId="106" xr:uid="{00000000-0005-0000-0000-00003A030000}"/>
    <cellStyle name="Comma 2 2 3 3 2 2" xfId="107" xr:uid="{00000000-0005-0000-0000-00003B030000}"/>
    <cellStyle name="Comma 2 2 3 3 2 2 2" xfId="7162" xr:uid="{00000000-0005-0000-0000-00003C030000}"/>
    <cellStyle name="Comma 2 2 3 3 2 2 2 2" xfId="7163" xr:uid="{00000000-0005-0000-0000-00003D030000}"/>
    <cellStyle name="Comma 2 2 3 3 2 2 2 2 2" xfId="7164" xr:uid="{00000000-0005-0000-0000-00003E030000}"/>
    <cellStyle name="Comma 2 2 3 3 2 2 2 3" xfId="7165" xr:uid="{00000000-0005-0000-0000-00003F030000}"/>
    <cellStyle name="Comma 2 2 3 3 2 2 3" xfId="7166" xr:uid="{00000000-0005-0000-0000-000040030000}"/>
    <cellStyle name="Comma 2 2 3 3 2 2 3 2" xfId="7167" xr:uid="{00000000-0005-0000-0000-000041030000}"/>
    <cellStyle name="Comma 2 2 3 3 2 2 4" xfId="7168" xr:uid="{00000000-0005-0000-0000-000042030000}"/>
    <cellStyle name="Comma 2 2 3 3 2 2 5" xfId="7169" xr:uid="{00000000-0005-0000-0000-000043030000}"/>
    <cellStyle name="Comma 2 2 3 3 2 3" xfId="108" xr:uid="{00000000-0005-0000-0000-000044030000}"/>
    <cellStyle name="Comma 2 2 3 3 2 3 2" xfId="7170" xr:uid="{00000000-0005-0000-0000-000045030000}"/>
    <cellStyle name="Comma 2 2 3 3 2 3 2 2" xfId="7171" xr:uid="{00000000-0005-0000-0000-000046030000}"/>
    <cellStyle name="Comma 2 2 3 3 2 3 2 2 2" xfId="7172" xr:uid="{00000000-0005-0000-0000-000047030000}"/>
    <cellStyle name="Comma 2 2 3 3 2 3 2 3" xfId="7173" xr:uid="{00000000-0005-0000-0000-000048030000}"/>
    <cellStyle name="Comma 2 2 3 3 2 3 3" xfId="7174" xr:uid="{00000000-0005-0000-0000-000049030000}"/>
    <cellStyle name="Comma 2 2 3 3 2 3 3 2" xfId="7175" xr:uid="{00000000-0005-0000-0000-00004A030000}"/>
    <cellStyle name="Comma 2 2 3 3 2 3 4" xfId="7176" xr:uid="{00000000-0005-0000-0000-00004B030000}"/>
    <cellStyle name="Comma 2 2 3 3 2 3 5" xfId="7177" xr:uid="{00000000-0005-0000-0000-00004C030000}"/>
    <cellStyle name="Comma 2 2 3 3 2 4" xfId="7178" xr:uid="{00000000-0005-0000-0000-00004D030000}"/>
    <cellStyle name="Comma 2 2 3 3 2 4 2" xfId="7179" xr:uid="{00000000-0005-0000-0000-00004E030000}"/>
    <cellStyle name="Comma 2 2 3 3 2 4 2 2" xfId="7180" xr:uid="{00000000-0005-0000-0000-00004F030000}"/>
    <cellStyle name="Comma 2 2 3 3 2 4 3" xfId="7181" xr:uid="{00000000-0005-0000-0000-000050030000}"/>
    <cellStyle name="Comma 2 2 3 3 2 5" xfId="7182" xr:uid="{00000000-0005-0000-0000-000051030000}"/>
    <cellStyle name="Comma 2 2 3 3 2 5 2" xfId="7183" xr:uid="{00000000-0005-0000-0000-000052030000}"/>
    <cellStyle name="Comma 2 2 3 3 2 6" xfId="7184" xr:uid="{00000000-0005-0000-0000-000053030000}"/>
    <cellStyle name="Comma 2 2 3 3 2 7" xfId="7185" xr:uid="{00000000-0005-0000-0000-000054030000}"/>
    <cellStyle name="Comma 2 2 3 3 3" xfId="109" xr:uid="{00000000-0005-0000-0000-000055030000}"/>
    <cellStyle name="Comma 2 2 3 3 3 2" xfId="7186" xr:uid="{00000000-0005-0000-0000-000056030000}"/>
    <cellStyle name="Comma 2 2 3 3 3 2 2" xfId="7187" xr:uid="{00000000-0005-0000-0000-000057030000}"/>
    <cellStyle name="Comma 2 2 3 3 3 2 2 2" xfId="7188" xr:uid="{00000000-0005-0000-0000-000058030000}"/>
    <cellStyle name="Comma 2 2 3 3 3 2 3" xfId="7189" xr:uid="{00000000-0005-0000-0000-000059030000}"/>
    <cellStyle name="Comma 2 2 3 3 3 3" xfId="7190" xr:uid="{00000000-0005-0000-0000-00005A030000}"/>
    <cellStyle name="Comma 2 2 3 3 3 3 2" xfId="7191" xr:uid="{00000000-0005-0000-0000-00005B030000}"/>
    <cellStyle name="Comma 2 2 3 3 3 4" xfId="7192" xr:uid="{00000000-0005-0000-0000-00005C030000}"/>
    <cellStyle name="Comma 2 2 3 3 3 5" xfId="7193" xr:uid="{00000000-0005-0000-0000-00005D030000}"/>
    <cellStyle name="Comma 2 2 3 3 4" xfId="110" xr:uid="{00000000-0005-0000-0000-00005E030000}"/>
    <cellStyle name="Comma 2 2 3 3 4 2" xfId="7194" xr:uid="{00000000-0005-0000-0000-00005F030000}"/>
    <cellStyle name="Comma 2 2 3 3 4 2 2" xfId="7195" xr:uid="{00000000-0005-0000-0000-000060030000}"/>
    <cellStyle name="Comma 2 2 3 3 4 2 2 2" xfId="7196" xr:uid="{00000000-0005-0000-0000-000061030000}"/>
    <cellStyle name="Comma 2 2 3 3 4 2 3" xfId="7197" xr:uid="{00000000-0005-0000-0000-000062030000}"/>
    <cellStyle name="Comma 2 2 3 3 4 3" xfId="7198" xr:uid="{00000000-0005-0000-0000-000063030000}"/>
    <cellStyle name="Comma 2 2 3 3 4 3 2" xfId="7199" xr:uid="{00000000-0005-0000-0000-000064030000}"/>
    <cellStyle name="Comma 2 2 3 3 4 4" xfId="7200" xr:uid="{00000000-0005-0000-0000-000065030000}"/>
    <cellStyle name="Comma 2 2 3 3 4 5" xfId="7201" xr:uid="{00000000-0005-0000-0000-000066030000}"/>
    <cellStyle name="Comma 2 2 3 3 5" xfId="7202" xr:uid="{00000000-0005-0000-0000-000067030000}"/>
    <cellStyle name="Comma 2 2 3 3 5 2" xfId="7203" xr:uid="{00000000-0005-0000-0000-000068030000}"/>
    <cellStyle name="Comma 2 2 3 3 5 2 2" xfId="7204" xr:uid="{00000000-0005-0000-0000-000069030000}"/>
    <cellStyle name="Comma 2 2 3 3 5 3" xfId="7205" xr:uid="{00000000-0005-0000-0000-00006A030000}"/>
    <cellStyle name="Comma 2 2 3 3 6" xfId="7206" xr:uid="{00000000-0005-0000-0000-00006B030000}"/>
    <cellStyle name="Comma 2 2 3 3 6 2" xfId="7207" xr:uid="{00000000-0005-0000-0000-00006C030000}"/>
    <cellStyle name="Comma 2 2 3 3 7" xfId="7208" xr:uid="{00000000-0005-0000-0000-00006D030000}"/>
    <cellStyle name="Comma 2 2 3 3 8" xfId="7209" xr:uid="{00000000-0005-0000-0000-00006E030000}"/>
    <cellStyle name="Comma 2 2 3 4" xfId="111" xr:uid="{00000000-0005-0000-0000-00006F030000}"/>
    <cellStyle name="Comma 2 2 3 4 2" xfId="112" xr:uid="{00000000-0005-0000-0000-000070030000}"/>
    <cellStyle name="Comma 2 2 3 4 2 2" xfId="113" xr:uid="{00000000-0005-0000-0000-000071030000}"/>
    <cellStyle name="Comma 2 2 3 4 2 2 2" xfId="7210" xr:uid="{00000000-0005-0000-0000-000072030000}"/>
    <cellStyle name="Comma 2 2 3 4 2 2 2 2" xfId="7211" xr:uid="{00000000-0005-0000-0000-000073030000}"/>
    <cellStyle name="Comma 2 2 3 4 2 2 2 2 2" xfId="7212" xr:uid="{00000000-0005-0000-0000-000074030000}"/>
    <cellStyle name="Comma 2 2 3 4 2 2 2 3" xfId="7213" xr:uid="{00000000-0005-0000-0000-000075030000}"/>
    <cellStyle name="Comma 2 2 3 4 2 2 3" xfId="7214" xr:uid="{00000000-0005-0000-0000-000076030000}"/>
    <cellStyle name="Comma 2 2 3 4 2 2 3 2" xfId="7215" xr:uid="{00000000-0005-0000-0000-000077030000}"/>
    <cellStyle name="Comma 2 2 3 4 2 2 4" xfId="7216" xr:uid="{00000000-0005-0000-0000-000078030000}"/>
    <cellStyle name="Comma 2 2 3 4 2 2 5" xfId="7217" xr:uid="{00000000-0005-0000-0000-000079030000}"/>
    <cellStyle name="Comma 2 2 3 4 2 3" xfId="114" xr:uid="{00000000-0005-0000-0000-00007A030000}"/>
    <cellStyle name="Comma 2 2 3 4 2 3 2" xfId="7218" xr:uid="{00000000-0005-0000-0000-00007B030000}"/>
    <cellStyle name="Comma 2 2 3 4 2 3 2 2" xfId="7219" xr:uid="{00000000-0005-0000-0000-00007C030000}"/>
    <cellStyle name="Comma 2 2 3 4 2 3 2 2 2" xfId="7220" xr:uid="{00000000-0005-0000-0000-00007D030000}"/>
    <cellStyle name="Comma 2 2 3 4 2 3 2 3" xfId="7221" xr:uid="{00000000-0005-0000-0000-00007E030000}"/>
    <cellStyle name="Comma 2 2 3 4 2 3 3" xfId="7222" xr:uid="{00000000-0005-0000-0000-00007F030000}"/>
    <cellStyle name="Comma 2 2 3 4 2 3 3 2" xfId="7223" xr:uid="{00000000-0005-0000-0000-000080030000}"/>
    <cellStyle name="Comma 2 2 3 4 2 3 4" xfId="7224" xr:uid="{00000000-0005-0000-0000-000081030000}"/>
    <cellStyle name="Comma 2 2 3 4 2 3 5" xfId="7225" xr:uid="{00000000-0005-0000-0000-000082030000}"/>
    <cellStyle name="Comma 2 2 3 4 2 4" xfId="7226" xr:uid="{00000000-0005-0000-0000-000083030000}"/>
    <cellStyle name="Comma 2 2 3 4 2 4 2" xfId="7227" xr:uid="{00000000-0005-0000-0000-000084030000}"/>
    <cellStyle name="Comma 2 2 3 4 2 4 2 2" xfId="7228" xr:uid="{00000000-0005-0000-0000-000085030000}"/>
    <cellStyle name="Comma 2 2 3 4 2 4 3" xfId="7229" xr:uid="{00000000-0005-0000-0000-000086030000}"/>
    <cellStyle name="Comma 2 2 3 4 2 5" xfId="7230" xr:uid="{00000000-0005-0000-0000-000087030000}"/>
    <cellStyle name="Comma 2 2 3 4 2 5 2" xfId="7231" xr:uid="{00000000-0005-0000-0000-000088030000}"/>
    <cellStyle name="Comma 2 2 3 4 2 6" xfId="7232" xr:uid="{00000000-0005-0000-0000-000089030000}"/>
    <cellStyle name="Comma 2 2 3 4 2 7" xfId="7233" xr:uid="{00000000-0005-0000-0000-00008A030000}"/>
    <cellStyle name="Comma 2 2 3 4 3" xfId="115" xr:uid="{00000000-0005-0000-0000-00008B030000}"/>
    <cellStyle name="Comma 2 2 3 4 3 2" xfId="7234" xr:uid="{00000000-0005-0000-0000-00008C030000}"/>
    <cellStyle name="Comma 2 2 3 4 3 2 2" xfId="7235" xr:uid="{00000000-0005-0000-0000-00008D030000}"/>
    <cellStyle name="Comma 2 2 3 4 3 2 2 2" xfId="7236" xr:uid="{00000000-0005-0000-0000-00008E030000}"/>
    <cellStyle name="Comma 2 2 3 4 3 2 3" xfId="7237" xr:uid="{00000000-0005-0000-0000-00008F030000}"/>
    <cellStyle name="Comma 2 2 3 4 3 3" xfId="7238" xr:uid="{00000000-0005-0000-0000-000090030000}"/>
    <cellStyle name="Comma 2 2 3 4 3 3 2" xfId="7239" xr:uid="{00000000-0005-0000-0000-000091030000}"/>
    <cellStyle name="Comma 2 2 3 4 3 4" xfId="7240" xr:uid="{00000000-0005-0000-0000-000092030000}"/>
    <cellStyle name="Comma 2 2 3 4 3 5" xfId="7241" xr:uid="{00000000-0005-0000-0000-000093030000}"/>
    <cellStyle name="Comma 2 2 3 4 4" xfId="116" xr:uid="{00000000-0005-0000-0000-000094030000}"/>
    <cellStyle name="Comma 2 2 3 4 4 2" xfId="7242" xr:uid="{00000000-0005-0000-0000-000095030000}"/>
    <cellStyle name="Comma 2 2 3 4 4 2 2" xfId="7243" xr:uid="{00000000-0005-0000-0000-000096030000}"/>
    <cellStyle name="Comma 2 2 3 4 4 2 2 2" xfId="7244" xr:uid="{00000000-0005-0000-0000-000097030000}"/>
    <cellStyle name="Comma 2 2 3 4 4 2 3" xfId="7245" xr:uid="{00000000-0005-0000-0000-000098030000}"/>
    <cellStyle name="Comma 2 2 3 4 4 3" xfId="7246" xr:uid="{00000000-0005-0000-0000-000099030000}"/>
    <cellStyle name="Comma 2 2 3 4 4 3 2" xfId="7247" xr:uid="{00000000-0005-0000-0000-00009A030000}"/>
    <cellStyle name="Comma 2 2 3 4 4 4" xfId="7248" xr:uid="{00000000-0005-0000-0000-00009B030000}"/>
    <cellStyle name="Comma 2 2 3 4 4 5" xfId="7249" xr:uid="{00000000-0005-0000-0000-00009C030000}"/>
    <cellStyle name="Comma 2 2 3 4 5" xfId="7250" xr:uid="{00000000-0005-0000-0000-00009D030000}"/>
    <cellStyle name="Comma 2 2 3 4 5 2" xfId="7251" xr:uid="{00000000-0005-0000-0000-00009E030000}"/>
    <cellStyle name="Comma 2 2 3 4 5 2 2" xfId="7252" xr:uid="{00000000-0005-0000-0000-00009F030000}"/>
    <cellStyle name="Comma 2 2 3 4 5 3" xfId="7253" xr:uid="{00000000-0005-0000-0000-0000A0030000}"/>
    <cellStyle name="Comma 2 2 3 4 6" xfId="7254" xr:uid="{00000000-0005-0000-0000-0000A1030000}"/>
    <cellStyle name="Comma 2 2 3 4 6 2" xfId="7255" xr:uid="{00000000-0005-0000-0000-0000A2030000}"/>
    <cellStyle name="Comma 2 2 3 4 7" xfId="7256" xr:uid="{00000000-0005-0000-0000-0000A3030000}"/>
    <cellStyle name="Comma 2 2 3 4 8" xfId="7257" xr:uid="{00000000-0005-0000-0000-0000A4030000}"/>
    <cellStyle name="Comma 2 2 3 5" xfId="117" xr:uid="{00000000-0005-0000-0000-0000A5030000}"/>
    <cellStyle name="Comma 2 2 3 5 2" xfId="118" xr:uid="{00000000-0005-0000-0000-0000A6030000}"/>
    <cellStyle name="Comma 2 2 3 5 2 2" xfId="119" xr:uid="{00000000-0005-0000-0000-0000A7030000}"/>
    <cellStyle name="Comma 2 2 3 5 2 2 2" xfId="7258" xr:uid="{00000000-0005-0000-0000-0000A8030000}"/>
    <cellStyle name="Comma 2 2 3 5 2 2 2 2" xfId="7259" xr:uid="{00000000-0005-0000-0000-0000A9030000}"/>
    <cellStyle name="Comma 2 2 3 5 2 2 2 2 2" xfId="7260" xr:uid="{00000000-0005-0000-0000-0000AA030000}"/>
    <cellStyle name="Comma 2 2 3 5 2 2 2 3" xfId="7261" xr:uid="{00000000-0005-0000-0000-0000AB030000}"/>
    <cellStyle name="Comma 2 2 3 5 2 2 3" xfId="7262" xr:uid="{00000000-0005-0000-0000-0000AC030000}"/>
    <cellStyle name="Comma 2 2 3 5 2 2 3 2" xfId="7263" xr:uid="{00000000-0005-0000-0000-0000AD030000}"/>
    <cellStyle name="Comma 2 2 3 5 2 2 4" xfId="7264" xr:uid="{00000000-0005-0000-0000-0000AE030000}"/>
    <cellStyle name="Comma 2 2 3 5 2 2 5" xfId="7265" xr:uid="{00000000-0005-0000-0000-0000AF030000}"/>
    <cellStyle name="Comma 2 2 3 5 2 3" xfId="120" xr:uid="{00000000-0005-0000-0000-0000B0030000}"/>
    <cellStyle name="Comma 2 2 3 5 2 3 2" xfId="7266" xr:uid="{00000000-0005-0000-0000-0000B1030000}"/>
    <cellStyle name="Comma 2 2 3 5 2 3 2 2" xfId="7267" xr:uid="{00000000-0005-0000-0000-0000B2030000}"/>
    <cellStyle name="Comma 2 2 3 5 2 3 2 2 2" xfId="7268" xr:uid="{00000000-0005-0000-0000-0000B3030000}"/>
    <cellStyle name="Comma 2 2 3 5 2 3 2 3" xfId="7269" xr:uid="{00000000-0005-0000-0000-0000B4030000}"/>
    <cellStyle name="Comma 2 2 3 5 2 3 3" xfId="7270" xr:uid="{00000000-0005-0000-0000-0000B5030000}"/>
    <cellStyle name="Comma 2 2 3 5 2 3 3 2" xfId="7271" xr:uid="{00000000-0005-0000-0000-0000B6030000}"/>
    <cellStyle name="Comma 2 2 3 5 2 3 4" xfId="7272" xr:uid="{00000000-0005-0000-0000-0000B7030000}"/>
    <cellStyle name="Comma 2 2 3 5 2 3 5" xfId="7273" xr:uid="{00000000-0005-0000-0000-0000B8030000}"/>
    <cellStyle name="Comma 2 2 3 5 2 4" xfId="7274" xr:uid="{00000000-0005-0000-0000-0000B9030000}"/>
    <cellStyle name="Comma 2 2 3 5 2 4 2" xfId="7275" xr:uid="{00000000-0005-0000-0000-0000BA030000}"/>
    <cellStyle name="Comma 2 2 3 5 2 4 2 2" xfId="7276" xr:uid="{00000000-0005-0000-0000-0000BB030000}"/>
    <cellStyle name="Comma 2 2 3 5 2 4 3" xfId="7277" xr:uid="{00000000-0005-0000-0000-0000BC030000}"/>
    <cellStyle name="Comma 2 2 3 5 2 5" xfId="7278" xr:uid="{00000000-0005-0000-0000-0000BD030000}"/>
    <cellStyle name="Comma 2 2 3 5 2 5 2" xfId="7279" xr:uid="{00000000-0005-0000-0000-0000BE030000}"/>
    <cellStyle name="Comma 2 2 3 5 2 6" xfId="7280" xr:uid="{00000000-0005-0000-0000-0000BF030000}"/>
    <cellStyle name="Comma 2 2 3 5 2 7" xfId="7281" xr:uid="{00000000-0005-0000-0000-0000C0030000}"/>
    <cellStyle name="Comma 2 2 3 5 3" xfId="121" xr:uid="{00000000-0005-0000-0000-0000C1030000}"/>
    <cellStyle name="Comma 2 2 3 5 3 2" xfId="7282" xr:uid="{00000000-0005-0000-0000-0000C2030000}"/>
    <cellStyle name="Comma 2 2 3 5 3 2 2" xfId="7283" xr:uid="{00000000-0005-0000-0000-0000C3030000}"/>
    <cellStyle name="Comma 2 2 3 5 3 2 2 2" xfId="7284" xr:uid="{00000000-0005-0000-0000-0000C4030000}"/>
    <cellStyle name="Comma 2 2 3 5 3 2 3" xfId="7285" xr:uid="{00000000-0005-0000-0000-0000C5030000}"/>
    <cellStyle name="Comma 2 2 3 5 3 3" xfId="7286" xr:uid="{00000000-0005-0000-0000-0000C6030000}"/>
    <cellStyle name="Comma 2 2 3 5 3 3 2" xfId="7287" xr:uid="{00000000-0005-0000-0000-0000C7030000}"/>
    <cellStyle name="Comma 2 2 3 5 3 4" xfId="7288" xr:uid="{00000000-0005-0000-0000-0000C8030000}"/>
    <cellStyle name="Comma 2 2 3 5 3 5" xfId="7289" xr:uid="{00000000-0005-0000-0000-0000C9030000}"/>
    <cellStyle name="Comma 2 2 3 5 4" xfId="122" xr:uid="{00000000-0005-0000-0000-0000CA030000}"/>
    <cellStyle name="Comma 2 2 3 5 4 2" xfId="7290" xr:uid="{00000000-0005-0000-0000-0000CB030000}"/>
    <cellStyle name="Comma 2 2 3 5 4 2 2" xfId="7291" xr:uid="{00000000-0005-0000-0000-0000CC030000}"/>
    <cellStyle name="Comma 2 2 3 5 4 2 2 2" xfId="7292" xr:uid="{00000000-0005-0000-0000-0000CD030000}"/>
    <cellStyle name="Comma 2 2 3 5 4 2 3" xfId="7293" xr:uid="{00000000-0005-0000-0000-0000CE030000}"/>
    <cellStyle name="Comma 2 2 3 5 4 3" xfId="7294" xr:uid="{00000000-0005-0000-0000-0000CF030000}"/>
    <cellStyle name="Comma 2 2 3 5 4 3 2" xfId="7295" xr:uid="{00000000-0005-0000-0000-0000D0030000}"/>
    <cellStyle name="Comma 2 2 3 5 4 4" xfId="7296" xr:uid="{00000000-0005-0000-0000-0000D1030000}"/>
    <cellStyle name="Comma 2 2 3 5 4 5" xfId="7297" xr:uid="{00000000-0005-0000-0000-0000D2030000}"/>
    <cellStyle name="Comma 2 2 3 5 5" xfId="7298" xr:uid="{00000000-0005-0000-0000-0000D3030000}"/>
    <cellStyle name="Comma 2 2 3 5 5 2" xfId="7299" xr:uid="{00000000-0005-0000-0000-0000D4030000}"/>
    <cellStyle name="Comma 2 2 3 5 5 2 2" xfId="7300" xr:uid="{00000000-0005-0000-0000-0000D5030000}"/>
    <cellStyle name="Comma 2 2 3 5 5 3" xfId="7301" xr:uid="{00000000-0005-0000-0000-0000D6030000}"/>
    <cellStyle name="Comma 2 2 3 5 6" xfId="7302" xr:uid="{00000000-0005-0000-0000-0000D7030000}"/>
    <cellStyle name="Comma 2 2 3 5 6 2" xfId="7303" xr:uid="{00000000-0005-0000-0000-0000D8030000}"/>
    <cellStyle name="Comma 2 2 3 5 7" xfId="7304" xr:uid="{00000000-0005-0000-0000-0000D9030000}"/>
    <cellStyle name="Comma 2 2 3 5 8" xfId="7305" xr:uid="{00000000-0005-0000-0000-0000DA030000}"/>
    <cellStyle name="Comma 2 2 3 6" xfId="123" xr:uid="{00000000-0005-0000-0000-0000DB030000}"/>
    <cellStyle name="Comma 2 2 3 6 2" xfId="124" xr:uid="{00000000-0005-0000-0000-0000DC030000}"/>
    <cellStyle name="Comma 2 2 3 6 2 2" xfId="7306" xr:uid="{00000000-0005-0000-0000-0000DD030000}"/>
    <cellStyle name="Comma 2 2 3 6 2 2 2" xfId="7307" xr:uid="{00000000-0005-0000-0000-0000DE030000}"/>
    <cellStyle name="Comma 2 2 3 6 2 2 2 2" xfId="7308" xr:uid="{00000000-0005-0000-0000-0000DF030000}"/>
    <cellStyle name="Comma 2 2 3 6 2 2 3" xfId="7309" xr:uid="{00000000-0005-0000-0000-0000E0030000}"/>
    <cellStyle name="Comma 2 2 3 6 2 3" xfId="7310" xr:uid="{00000000-0005-0000-0000-0000E1030000}"/>
    <cellStyle name="Comma 2 2 3 6 2 3 2" xfId="7311" xr:uid="{00000000-0005-0000-0000-0000E2030000}"/>
    <cellStyle name="Comma 2 2 3 6 2 4" xfId="7312" xr:uid="{00000000-0005-0000-0000-0000E3030000}"/>
    <cellStyle name="Comma 2 2 3 6 2 5" xfId="7313" xr:uid="{00000000-0005-0000-0000-0000E4030000}"/>
    <cellStyle name="Comma 2 2 3 6 3" xfId="125" xr:uid="{00000000-0005-0000-0000-0000E5030000}"/>
    <cellStyle name="Comma 2 2 3 6 3 2" xfId="7314" xr:uid="{00000000-0005-0000-0000-0000E6030000}"/>
    <cellStyle name="Comma 2 2 3 6 3 2 2" xfId="7315" xr:uid="{00000000-0005-0000-0000-0000E7030000}"/>
    <cellStyle name="Comma 2 2 3 6 3 2 2 2" xfId="7316" xr:uid="{00000000-0005-0000-0000-0000E8030000}"/>
    <cellStyle name="Comma 2 2 3 6 3 2 3" xfId="7317" xr:uid="{00000000-0005-0000-0000-0000E9030000}"/>
    <cellStyle name="Comma 2 2 3 6 3 3" xfId="7318" xr:uid="{00000000-0005-0000-0000-0000EA030000}"/>
    <cellStyle name="Comma 2 2 3 6 3 3 2" xfId="7319" xr:uid="{00000000-0005-0000-0000-0000EB030000}"/>
    <cellStyle name="Comma 2 2 3 6 3 4" xfId="7320" xr:uid="{00000000-0005-0000-0000-0000EC030000}"/>
    <cellStyle name="Comma 2 2 3 6 3 5" xfId="7321" xr:uid="{00000000-0005-0000-0000-0000ED030000}"/>
    <cellStyle name="Comma 2 2 3 6 4" xfId="7322" xr:uid="{00000000-0005-0000-0000-0000EE030000}"/>
    <cellStyle name="Comma 2 2 3 6 4 2" xfId="7323" xr:uid="{00000000-0005-0000-0000-0000EF030000}"/>
    <cellStyle name="Comma 2 2 3 6 4 2 2" xfId="7324" xr:uid="{00000000-0005-0000-0000-0000F0030000}"/>
    <cellStyle name="Comma 2 2 3 6 4 3" xfId="7325" xr:uid="{00000000-0005-0000-0000-0000F1030000}"/>
    <cellStyle name="Comma 2 2 3 6 5" xfId="7326" xr:uid="{00000000-0005-0000-0000-0000F2030000}"/>
    <cellStyle name="Comma 2 2 3 6 5 2" xfId="7327" xr:uid="{00000000-0005-0000-0000-0000F3030000}"/>
    <cellStyle name="Comma 2 2 3 6 6" xfId="7328" xr:uid="{00000000-0005-0000-0000-0000F4030000}"/>
    <cellStyle name="Comma 2 2 3 6 7" xfId="7329" xr:uid="{00000000-0005-0000-0000-0000F5030000}"/>
    <cellStyle name="Comma 2 2 3 7" xfId="126" xr:uid="{00000000-0005-0000-0000-0000F6030000}"/>
    <cellStyle name="Comma 2 2 3 7 2" xfId="7330" xr:uid="{00000000-0005-0000-0000-0000F7030000}"/>
    <cellStyle name="Comma 2 2 3 7 2 2" xfId="7331" xr:uid="{00000000-0005-0000-0000-0000F8030000}"/>
    <cellStyle name="Comma 2 2 3 7 2 2 2" xfId="7332" xr:uid="{00000000-0005-0000-0000-0000F9030000}"/>
    <cellStyle name="Comma 2 2 3 7 2 3" xfId="7333" xr:uid="{00000000-0005-0000-0000-0000FA030000}"/>
    <cellStyle name="Comma 2 2 3 7 3" xfId="7334" xr:uid="{00000000-0005-0000-0000-0000FB030000}"/>
    <cellStyle name="Comma 2 2 3 7 3 2" xfId="7335" xr:uid="{00000000-0005-0000-0000-0000FC030000}"/>
    <cellStyle name="Comma 2 2 3 7 4" xfId="7336" xr:uid="{00000000-0005-0000-0000-0000FD030000}"/>
    <cellStyle name="Comma 2 2 3 7 5" xfId="7337" xr:uid="{00000000-0005-0000-0000-0000FE030000}"/>
    <cellStyle name="Comma 2 2 3 8" xfId="127" xr:uid="{00000000-0005-0000-0000-0000FF030000}"/>
    <cellStyle name="Comma 2 2 3 8 2" xfId="7338" xr:uid="{00000000-0005-0000-0000-000000040000}"/>
    <cellStyle name="Comma 2 2 3 8 2 2" xfId="7339" xr:uid="{00000000-0005-0000-0000-000001040000}"/>
    <cellStyle name="Comma 2 2 3 8 2 2 2" xfId="7340" xr:uid="{00000000-0005-0000-0000-000002040000}"/>
    <cellStyle name="Comma 2 2 3 8 2 3" xfId="7341" xr:uid="{00000000-0005-0000-0000-000003040000}"/>
    <cellStyle name="Comma 2 2 3 8 3" xfId="7342" xr:uid="{00000000-0005-0000-0000-000004040000}"/>
    <cellStyle name="Comma 2 2 3 8 3 2" xfId="7343" xr:uid="{00000000-0005-0000-0000-000005040000}"/>
    <cellStyle name="Comma 2 2 3 8 4" xfId="7344" xr:uid="{00000000-0005-0000-0000-000006040000}"/>
    <cellStyle name="Comma 2 2 3 8 5" xfId="7345" xr:uid="{00000000-0005-0000-0000-000007040000}"/>
    <cellStyle name="Comma 2 2 3 9" xfId="7346" xr:uid="{00000000-0005-0000-0000-000008040000}"/>
    <cellStyle name="Comma 2 2 3 9 2" xfId="7347" xr:uid="{00000000-0005-0000-0000-000009040000}"/>
    <cellStyle name="Comma 2 2 3 9 2 2" xfId="7348" xr:uid="{00000000-0005-0000-0000-00000A040000}"/>
    <cellStyle name="Comma 2 2 3 9 3" xfId="7349" xr:uid="{00000000-0005-0000-0000-00000B040000}"/>
    <cellStyle name="Comma 2 2 4" xfId="128" xr:uid="{00000000-0005-0000-0000-00000C040000}"/>
    <cellStyle name="Comma 2 2 4 2" xfId="129" xr:uid="{00000000-0005-0000-0000-00000D040000}"/>
    <cellStyle name="Comma 2 2 4 2 2" xfId="130" xr:uid="{00000000-0005-0000-0000-00000E040000}"/>
    <cellStyle name="Comma 2 2 4 2 2 2" xfId="7350" xr:uid="{00000000-0005-0000-0000-00000F040000}"/>
    <cellStyle name="Comma 2 2 4 2 2 2 2" xfId="7351" xr:uid="{00000000-0005-0000-0000-000010040000}"/>
    <cellStyle name="Comma 2 2 4 2 2 2 2 2" xfId="7352" xr:uid="{00000000-0005-0000-0000-000011040000}"/>
    <cellStyle name="Comma 2 2 4 2 2 2 3" xfId="7353" xr:uid="{00000000-0005-0000-0000-000012040000}"/>
    <cellStyle name="Comma 2 2 4 2 2 3" xfId="7354" xr:uid="{00000000-0005-0000-0000-000013040000}"/>
    <cellStyle name="Comma 2 2 4 2 2 3 2" xfId="7355" xr:uid="{00000000-0005-0000-0000-000014040000}"/>
    <cellStyle name="Comma 2 2 4 2 2 4" xfId="7356" xr:uid="{00000000-0005-0000-0000-000015040000}"/>
    <cellStyle name="Comma 2 2 4 2 2 5" xfId="7357" xr:uid="{00000000-0005-0000-0000-000016040000}"/>
    <cellStyle name="Comma 2 2 4 2 3" xfId="131" xr:uid="{00000000-0005-0000-0000-000017040000}"/>
    <cellStyle name="Comma 2 2 4 2 3 2" xfId="7358" xr:uid="{00000000-0005-0000-0000-000018040000}"/>
    <cellStyle name="Comma 2 2 4 2 3 2 2" xfId="7359" xr:uid="{00000000-0005-0000-0000-000019040000}"/>
    <cellStyle name="Comma 2 2 4 2 3 2 2 2" xfId="7360" xr:uid="{00000000-0005-0000-0000-00001A040000}"/>
    <cellStyle name="Comma 2 2 4 2 3 2 3" xfId="7361" xr:uid="{00000000-0005-0000-0000-00001B040000}"/>
    <cellStyle name="Comma 2 2 4 2 3 3" xfId="7362" xr:uid="{00000000-0005-0000-0000-00001C040000}"/>
    <cellStyle name="Comma 2 2 4 2 3 3 2" xfId="7363" xr:uid="{00000000-0005-0000-0000-00001D040000}"/>
    <cellStyle name="Comma 2 2 4 2 3 4" xfId="7364" xr:uid="{00000000-0005-0000-0000-00001E040000}"/>
    <cellStyle name="Comma 2 2 4 2 3 5" xfId="7365" xr:uid="{00000000-0005-0000-0000-00001F040000}"/>
    <cellStyle name="Comma 2 2 4 2 4" xfId="7366" xr:uid="{00000000-0005-0000-0000-000020040000}"/>
    <cellStyle name="Comma 2 2 4 2 4 2" xfId="7367" xr:uid="{00000000-0005-0000-0000-000021040000}"/>
    <cellStyle name="Comma 2 2 4 2 4 2 2" xfId="7368" xr:uid="{00000000-0005-0000-0000-000022040000}"/>
    <cellStyle name="Comma 2 2 4 2 4 3" xfId="7369" xr:uid="{00000000-0005-0000-0000-000023040000}"/>
    <cellStyle name="Comma 2 2 4 2 5" xfId="7370" xr:uid="{00000000-0005-0000-0000-000024040000}"/>
    <cellStyle name="Comma 2 2 4 2 5 2" xfId="7371" xr:uid="{00000000-0005-0000-0000-000025040000}"/>
    <cellStyle name="Comma 2 2 4 2 6" xfId="7372" xr:uid="{00000000-0005-0000-0000-000026040000}"/>
    <cellStyle name="Comma 2 2 4 2 7" xfId="7373" xr:uid="{00000000-0005-0000-0000-000027040000}"/>
    <cellStyle name="Comma 2 2 4 3" xfId="132" xr:uid="{00000000-0005-0000-0000-000028040000}"/>
    <cellStyle name="Comma 2 2 4 3 2" xfId="7374" xr:uid="{00000000-0005-0000-0000-000029040000}"/>
    <cellStyle name="Comma 2 2 4 3 2 2" xfId="7375" xr:uid="{00000000-0005-0000-0000-00002A040000}"/>
    <cellStyle name="Comma 2 2 4 3 2 2 2" xfId="7376" xr:uid="{00000000-0005-0000-0000-00002B040000}"/>
    <cellStyle name="Comma 2 2 4 3 2 3" xfId="7377" xr:uid="{00000000-0005-0000-0000-00002C040000}"/>
    <cellStyle name="Comma 2 2 4 3 3" xfId="7378" xr:uid="{00000000-0005-0000-0000-00002D040000}"/>
    <cellStyle name="Comma 2 2 4 3 3 2" xfId="7379" xr:uid="{00000000-0005-0000-0000-00002E040000}"/>
    <cellStyle name="Comma 2 2 4 3 4" xfId="7380" xr:uid="{00000000-0005-0000-0000-00002F040000}"/>
    <cellStyle name="Comma 2 2 4 3 5" xfId="7381" xr:uid="{00000000-0005-0000-0000-000030040000}"/>
    <cellStyle name="Comma 2 2 4 4" xfId="133" xr:uid="{00000000-0005-0000-0000-000031040000}"/>
    <cellStyle name="Comma 2 2 4 4 2" xfId="7382" xr:uid="{00000000-0005-0000-0000-000032040000}"/>
    <cellStyle name="Comma 2 2 4 4 2 2" xfId="7383" xr:uid="{00000000-0005-0000-0000-000033040000}"/>
    <cellStyle name="Comma 2 2 4 4 2 2 2" xfId="7384" xr:uid="{00000000-0005-0000-0000-000034040000}"/>
    <cellStyle name="Comma 2 2 4 4 2 3" xfId="7385" xr:uid="{00000000-0005-0000-0000-000035040000}"/>
    <cellStyle name="Comma 2 2 4 4 3" xfId="7386" xr:uid="{00000000-0005-0000-0000-000036040000}"/>
    <cellStyle name="Comma 2 2 4 4 3 2" xfId="7387" xr:uid="{00000000-0005-0000-0000-000037040000}"/>
    <cellStyle name="Comma 2 2 4 4 4" xfId="7388" xr:uid="{00000000-0005-0000-0000-000038040000}"/>
    <cellStyle name="Comma 2 2 4 4 5" xfId="7389" xr:uid="{00000000-0005-0000-0000-000039040000}"/>
    <cellStyle name="Comma 2 2 4 5" xfId="7390" xr:uid="{00000000-0005-0000-0000-00003A040000}"/>
    <cellStyle name="Comma 2 2 4 5 2" xfId="7391" xr:uid="{00000000-0005-0000-0000-00003B040000}"/>
    <cellStyle name="Comma 2 2 4 5 2 2" xfId="7392" xr:uid="{00000000-0005-0000-0000-00003C040000}"/>
    <cellStyle name="Comma 2 2 4 5 3" xfId="7393" xr:uid="{00000000-0005-0000-0000-00003D040000}"/>
    <cellStyle name="Comma 2 2 4 6" xfId="7394" xr:uid="{00000000-0005-0000-0000-00003E040000}"/>
    <cellStyle name="Comma 2 2 4 6 2" xfId="7395" xr:uid="{00000000-0005-0000-0000-00003F040000}"/>
    <cellStyle name="Comma 2 2 4 7" xfId="7396" xr:uid="{00000000-0005-0000-0000-000040040000}"/>
    <cellStyle name="Comma 2 2 4 8" xfId="7397" xr:uid="{00000000-0005-0000-0000-000041040000}"/>
    <cellStyle name="Comma 2 2 5" xfId="134" xr:uid="{00000000-0005-0000-0000-000042040000}"/>
    <cellStyle name="Comma 2 2 5 2" xfId="135" xr:uid="{00000000-0005-0000-0000-000043040000}"/>
    <cellStyle name="Comma 2 2 5 2 2" xfId="136" xr:uid="{00000000-0005-0000-0000-000044040000}"/>
    <cellStyle name="Comma 2 2 5 2 2 2" xfId="7398" xr:uid="{00000000-0005-0000-0000-000045040000}"/>
    <cellStyle name="Comma 2 2 5 2 2 2 2" xfId="7399" xr:uid="{00000000-0005-0000-0000-000046040000}"/>
    <cellStyle name="Comma 2 2 5 2 2 2 2 2" xfId="7400" xr:uid="{00000000-0005-0000-0000-000047040000}"/>
    <cellStyle name="Comma 2 2 5 2 2 2 3" xfId="7401" xr:uid="{00000000-0005-0000-0000-000048040000}"/>
    <cellStyle name="Comma 2 2 5 2 2 3" xfId="7402" xr:uid="{00000000-0005-0000-0000-000049040000}"/>
    <cellStyle name="Comma 2 2 5 2 2 3 2" xfId="7403" xr:uid="{00000000-0005-0000-0000-00004A040000}"/>
    <cellStyle name="Comma 2 2 5 2 2 4" xfId="7404" xr:uid="{00000000-0005-0000-0000-00004B040000}"/>
    <cellStyle name="Comma 2 2 5 2 2 5" xfId="7405" xr:uid="{00000000-0005-0000-0000-00004C040000}"/>
    <cellStyle name="Comma 2 2 5 2 3" xfId="137" xr:uid="{00000000-0005-0000-0000-00004D040000}"/>
    <cellStyle name="Comma 2 2 5 2 3 2" xfId="7406" xr:uid="{00000000-0005-0000-0000-00004E040000}"/>
    <cellStyle name="Comma 2 2 5 2 3 2 2" xfId="7407" xr:uid="{00000000-0005-0000-0000-00004F040000}"/>
    <cellStyle name="Comma 2 2 5 2 3 2 2 2" xfId="7408" xr:uid="{00000000-0005-0000-0000-000050040000}"/>
    <cellStyle name="Comma 2 2 5 2 3 2 3" xfId="7409" xr:uid="{00000000-0005-0000-0000-000051040000}"/>
    <cellStyle name="Comma 2 2 5 2 3 3" xfId="7410" xr:uid="{00000000-0005-0000-0000-000052040000}"/>
    <cellStyle name="Comma 2 2 5 2 3 3 2" xfId="7411" xr:uid="{00000000-0005-0000-0000-000053040000}"/>
    <cellStyle name="Comma 2 2 5 2 3 4" xfId="7412" xr:uid="{00000000-0005-0000-0000-000054040000}"/>
    <cellStyle name="Comma 2 2 5 2 3 5" xfId="7413" xr:uid="{00000000-0005-0000-0000-000055040000}"/>
    <cellStyle name="Comma 2 2 5 2 4" xfId="7414" xr:uid="{00000000-0005-0000-0000-000056040000}"/>
    <cellStyle name="Comma 2 2 5 2 4 2" xfId="7415" xr:uid="{00000000-0005-0000-0000-000057040000}"/>
    <cellStyle name="Comma 2 2 5 2 4 2 2" xfId="7416" xr:uid="{00000000-0005-0000-0000-000058040000}"/>
    <cellStyle name="Comma 2 2 5 2 4 3" xfId="7417" xr:uid="{00000000-0005-0000-0000-000059040000}"/>
    <cellStyle name="Comma 2 2 5 2 5" xfId="7418" xr:uid="{00000000-0005-0000-0000-00005A040000}"/>
    <cellStyle name="Comma 2 2 5 2 5 2" xfId="7419" xr:uid="{00000000-0005-0000-0000-00005B040000}"/>
    <cellStyle name="Comma 2 2 5 2 6" xfId="7420" xr:uid="{00000000-0005-0000-0000-00005C040000}"/>
    <cellStyle name="Comma 2 2 5 2 7" xfId="7421" xr:uid="{00000000-0005-0000-0000-00005D040000}"/>
    <cellStyle name="Comma 2 2 5 3" xfId="138" xr:uid="{00000000-0005-0000-0000-00005E040000}"/>
    <cellStyle name="Comma 2 2 5 3 2" xfId="7422" xr:uid="{00000000-0005-0000-0000-00005F040000}"/>
    <cellStyle name="Comma 2 2 5 3 2 2" xfId="7423" xr:uid="{00000000-0005-0000-0000-000060040000}"/>
    <cellStyle name="Comma 2 2 5 3 2 2 2" xfId="7424" xr:uid="{00000000-0005-0000-0000-000061040000}"/>
    <cellStyle name="Comma 2 2 5 3 2 3" xfId="7425" xr:uid="{00000000-0005-0000-0000-000062040000}"/>
    <cellStyle name="Comma 2 2 5 3 3" xfId="7426" xr:uid="{00000000-0005-0000-0000-000063040000}"/>
    <cellStyle name="Comma 2 2 5 3 3 2" xfId="7427" xr:uid="{00000000-0005-0000-0000-000064040000}"/>
    <cellStyle name="Comma 2 2 5 3 4" xfId="7428" xr:uid="{00000000-0005-0000-0000-000065040000}"/>
    <cellStyle name="Comma 2 2 5 3 5" xfId="7429" xr:uid="{00000000-0005-0000-0000-000066040000}"/>
    <cellStyle name="Comma 2 2 5 4" xfId="139" xr:uid="{00000000-0005-0000-0000-000067040000}"/>
    <cellStyle name="Comma 2 2 5 4 2" xfId="7430" xr:uid="{00000000-0005-0000-0000-000068040000}"/>
    <cellStyle name="Comma 2 2 5 4 2 2" xfId="7431" xr:uid="{00000000-0005-0000-0000-000069040000}"/>
    <cellStyle name="Comma 2 2 5 4 2 2 2" xfId="7432" xr:uid="{00000000-0005-0000-0000-00006A040000}"/>
    <cellStyle name="Comma 2 2 5 4 2 3" xfId="7433" xr:uid="{00000000-0005-0000-0000-00006B040000}"/>
    <cellStyle name="Comma 2 2 5 4 3" xfId="7434" xr:uid="{00000000-0005-0000-0000-00006C040000}"/>
    <cellStyle name="Comma 2 2 5 4 3 2" xfId="7435" xr:uid="{00000000-0005-0000-0000-00006D040000}"/>
    <cellStyle name="Comma 2 2 5 4 4" xfId="7436" xr:uid="{00000000-0005-0000-0000-00006E040000}"/>
    <cellStyle name="Comma 2 2 5 4 5" xfId="7437" xr:uid="{00000000-0005-0000-0000-00006F040000}"/>
    <cellStyle name="Comma 2 2 5 5" xfId="7438" xr:uid="{00000000-0005-0000-0000-000070040000}"/>
    <cellStyle name="Comma 2 2 5 5 2" xfId="7439" xr:uid="{00000000-0005-0000-0000-000071040000}"/>
    <cellStyle name="Comma 2 2 5 5 2 2" xfId="7440" xr:uid="{00000000-0005-0000-0000-000072040000}"/>
    <cellStyle name="Comma 2 2 5 5 3" xfId="7441" xr:uid="{00000000-0005-0000-0000-000073040000}"/>
    <cellStyle name="Comma 2 2 5 6" xfId="7442" xr:uid="{00000000-0005-0000-0000-000074040000}"/>
    <cellStyle name="Comma 2 2 5 6 2" xfId="7443" xr:uid="{00000000-0005-0000-0000-000075040000}"/>
    <cellStyle name="Comma 2 2 5 7" xfId="7444" xr:uid="{00000000-0005-0000-0000-000076040000}"/>
    <cellStyle name="Comma 2 2 5 8" xfId="7445" xr:uid="{00000000-0005-0000-0000-000077040000}"/>
    <cellStyle name="Comma 2 2 6" xfId="140" xr:uid="{00000000-0005-0000-0000-000078040000}"/>
    <cellStyle name="Comma 2 2 6 2" xfId="141" xr:uid="{00000000-0005-0000-0000-000079040000}"/>
    <cellStyle name="Comma 2 2 6 2 2" xfId="142" xr:uid="{00000000-0005-0000-0000-00007A040000}"/>
    <cellStyle name="Comma 2 2 6 2 2 2" xfId="7446" xr:uid="{00000000-0005-0000-0000-00007B040000}"/>
    <cellStyle name="Comma 2 2 6 2 2 2 2" xfId="7447" xr:uid="{00000000-0005-0000-0000-00007C040000}"/>
    <cellStyle name="Comma 2 2 6 2 2 2 2 2" xfId="7448" xr:uid="{00000000-0005-0000-0000-00007D040000}"/>
    <cellStyle name="Comma 2 2 6 2 2 2 3" xfId="7449" xr:uid="{00000000-0005-0000-0000-00007E040000}"/>
    <cellStyle name="Comma 2 2 6 2 2 3" xfId="7450" xr:uid="{00000000-0005-0000-0000-00007F040000}"/>
    <cellStyle name="Comma 2 2 6 2 2 3 2" xfId="7451" xr:uid="{00000000-0005-0000-0000-000080040000}"/>
    <cellStyle name="Comma 2 2 6 2 2 4" xfId="7452" xr:uid="{00000000-0005-0000-0000-000081040000}"/>
    <cellStyle name="Comma 2 2 6 2 2 5" xfId="7453" xr:uid="{00000000-0005-0000-0000-000082040000}"/>
    <cellStyle name="Comma 2 2 6 2 3" xfId="143" xr:uid="{00000000-0005-0000-0000-000083040000}"/>
    <cellStyle name="Comma 2 2 6 2 3 2" xfId="7454" xr:uid="{00000000-0005-0000-0000-000084040000}"/>
    <cellStyle name="Comma 2 2 6 2 3 2 2" xfId="7455" xr:uid="{00000000-0005-0000-0000-000085040000}"/>
    <cellStyle name="Comma 2 2 6 2 3 2 2 2" xfId="7456" xr:uid="{00000000-0005-0000-0000-000086040000}"/>
    <cellStyle name="Comma 2 2 6 2 3 2 3" xfId="7457" xr:uid="{00000000-0005-0000-0000-000087040000}"/>
    <cellStyle name="Comma 2 2 6 2 3 3" xfId="7458" xr:uid="{00000000-0005-0000-0000-000088040000}"/>
    <cellStyle name="Comma 2 2 6 2 3 3 2" xfId="7459" xr:uid="{00000000-0005-0000-0000-000089040000}"/>
    <cellStyle name="Comma 2 2 6 2 3 4" xfId="7460" xr:uid="{00000000-0005-0000-0000-00008A040000}"/>
    <cellStyle name="Comma 2 2 6 2 3 5" xfId="7461" xr:uid="{00000000-0005-0000-0000-00008B040000}"/>
    <cellStyle name="Comma 2 2 6 2 4" xfId="7462" xr:uid="{00000000-0005-0000-0000-00008C040000}"/>
    <cellStyle name="Comma 2 2 6 2 4 2" xfId="7463" xr:uid="{00000000-0005-0000-0000-00008D040000}"/>
    <cellStyle name="Comma 2 2 6 2 4 2 2" xfId="7464" xr:uid="{00000000-0005-0000-0000-00008E040000}"/>
    <cellStyle name="Comma 2 2 6 2 4 3" xfId="7465" xr:uid="{00000000-0005-0000-0000-00008F040000}"/>
    <cellStyle name="Comma 2 2 6 2 5" xfId="7466" xr:uid="{00000000-0005-0000-0000-000090040000}"/>
    <cellStyle name="Comma 2 2 6 2 5 2" xfId="7467" xr:uid="{00000000-0005-0000-0000-000091040000}"/>
    <cellStyle name="Comma 2 2 6 2 6" xfId="7468" xr:uid="{00000000-0005-0000-0000-000092040000}"/>
    <cellStyle name="Comma 2 2 6 2 7" xfId="7469" xr:uid="{00000000-0005-0000-0000-000093040000}"/>
    <cellStyle name="Comma 2 2 6 3" xfId="144" xr:uid="{00000000-0005-0000-0000-000094040000}"/>
    <cellStyle name="Comma 2 2 6 3 2" xfId="7470" xr:uid="{00000000-0005-0000-0000-000095040000}"/>
    <cellStyle name="Comma 2 2 6 3 2 2" xfId="7471" xr:uid="{00000000-0005-0000-0000-000096040000}"/>
    <cellStyle name="Comma 2 2 6 3 2 2 2" xfId="7472" xr:uid="{00000000-0005-0000-0000-000097040000}"/>
    <cellStyle name="Comma 2 2 6 3 2 3" xfId="7473" xr:uid="{00000000-0005-0000-0000-000098040000}"/>
    <cellStyle name="Comma 2 2 6 3 3" xfId="7474" xr:uid="{00000000-0005-0000-0000-000099040000}"/>
    <cellStyle name="Comma 2 2 6 3 3 2" xfId="7475" xr:uid="{00000000-0005-0000-0000-00009A040000}"/>
    <cellStyle name="Comma 2 2 6 3 4" xfId="7476" xr:uid="{00000000-0005-0000-0000-00009B040000}"/>
    <cellStyle name="Comma 2 2 6 3 5" xfId="7477" xr:uid="{00000000-0005-0000-0000-00009C040000}"/>
    <cellStyle name="Comma 2 2 6 4" xfId="145" xr:uid="{00000000-0005-0000-0000-00009D040000}"/>
    <cellStyle name="Comma 2 2 6 4 2" xfId="7478" xr:uid="{00000000-0005-0000-0000-00009E040000}"/>
    <cellStyle name="Comma 2 2 6 4 2 2" xfId="7479" xr:uid="{00000000-0005-0000-0000-00009F040000}"/>
    <cellStyle name="Comma 2 2 6 4 2 2 2" xfId="7480" xr:uid="{00000000-0005-0000-0000-0000A0040000}"/>
    <cellStyle name="Comma 2 2 6 4 2 3" xfId="7481" xr:uid="{00000000-0005-0000-0000-0000A1040000}"/>
    <cellStyle name="Comma 2 2 6 4 3" xfId="7482" xr:uid="{00000000-0005-0000-0000-0000A2040000}"/>
    <cellStyle name="Comma 2 2 6 4 3 2" xfId="7483" xr:uid="{00000000-0005-0000-0000-0000A3040000}"/>
    <cellStyle name="Comma 2 2 6 4 4" xfId="7484" xr:uid="{00000000-0005-0000-0000-0000A4040000}"/>
    <cellStyle name="Comma 2 2 6 4 5" xfId="7485" xr:uid="{00000000-0005-0000-0000-0000A5040000}"/>
    <cellStyle name="Comma 2 2 6 5" xfId="7486" xr:uid="{00000000-0005-0000-0000-0000A6040000}"/>
    <cellStyle name="Comma 2 2 6 5 2" xfId="7487" xr:uid="{00000000-0005-0000-0000-0000A7040000}"/>
    <cellStyle name="Comma 2 2 6 5 2 2" xfId="7488" xr:uid="{00000000-0005-0000-0000-0000A8040000}"/>
    <cellStyle name="Comma 2 2 6 5 3" xfId="7489" xr:uid="{00000000-0005-0000-0000-0000A9040000}"/>
    <cellStyle name="Comma 2 2 6 6" xfId="7490" xr:uid="{00000000-0005-0000-0000-0000AA040000}"/>
    <cellStyle name="Comma 2 2 6 6 2" xfId="7491" xr:uid="{00000000-0005-0000-0000-0000AB040000}"/>
    <cellStyle name="Comma 2 2 6 7" xfId="7492" xr:uid="{00000000-0005-0000-0000-0000AC040000}"/>
    <cellStyle name="Comma 2 2 6 8" xfId="7493" xr:uid="{00000000-0005-0000-0000-0000AD040000}"/>
    <cellStyle name="Comma 2 2 7" xfId="146" xr:uid="{00000000-0005-0000-0000-0000AE040000}"/>
    <cellStyle name="Comma 2 2 7 2" xfId="147" xr:uid="{00000000-0005-0000-0000-0000AF040000}"/>
    <cellStyle name="Comma 2 2 7 2 2" xfId="148" xr:uid="{00000000-0005-0000-0000-0000B0040000}"/>
    <cellStyle name="Comma 2 2 7 2 2 2" xfId="7494" xr:uid="{00000000-0005-0000-0000-0000B1040000}"/>
    <cellStyle name="Comma 2 2 7 2 2 2 2" xfId="7495" xr:uid="{00000000-0005-0000-0000-0000B2040000}"/>
    <cellStyle name="Comma 2 2 7 2 2 2 2 2" xfId="7496" xr:uid="{00000000-0005-0000-0000-0000B3040000}"/>
    <cellStyle name="Comma 2 2 7 2 2 2 3" xfId="7497" xr:uid="{00000000-0005-0000-0000-0000B4040000}"/>
    <cellStyle name="Comma 2 2 7 2 2 3" xfId="7498" xr:uid="{00000000-0005-0000-0000-0000B5040000}"/>
    <cellStyle name="Comma 2 2 7 2 2 3 2" xfId="7499" xr:uid="{00000000-0005-0000-0000-0000B6040000}"/>
    <cellStyle name="Comma 2 2 7 2 2 4" xfId="7500" xr:uid="{00000000-0005-0000-0000-0000B7040000}"/>
    <cellStyle name="Comma 2 2 7 2 2 5" xfId="7501" xr:uid="{00000000-0005-0000-0000-0000B8040000}"/>
    <cellStyle name="Comma 2 2 7 2 3" xfId="149" xr:uid="{00000000-0005-0000-0000-0000B9040000}"/>
    <cellStyle name="Comma 2 2 7 2 3 2" xfId="7502" xr:uid="{00000000-0005-0000-0000-0000BA040000}"/>
    <cellStyle name="Comma 2 2 7 2 3 2 2" xfId="7503" xr:uid="{00000000-0005-0000-0000-0000BB040000}"/>
    <cellStyle name="Comma 2 2 7 2 3 2 2 2" xfId="7504" xr:uid="{00000000-0005-0000-0000-0000BC040000}"/>
    <cellStyle name="Comma 2 2 7 2 3 2 3" xfId="7505" xr:uid="{00000000-0005-0000-0000-0000BD040000}"/>
    <cellStyle name="Comma 2 2 7 2 3 3" xfId="7506" xr:uid="{00000000-0005-0000-0000-0000BE040000}"/>
    <cellStyle name="Comma 2 2 7 2 3 3 2" xfId="7507" xr:uid="{00000000-0005-0000-0000-0000BF040000}"/>
    <cellStyle name="Comma 2 2 7 2 3 4" xfId="7508" xr:uid="{00000000-0005-0000-0000-0000C0040000}"/>
    <cellStyle name="Comma 2 2 7 2 3 5" xfId="7509" xr:uid="{00000000-0005-0000-0000-0000C1040000}"/>
    <cellStyle name="Comma 2 2 7 2 4" xfId="7510" xr:uid="{00000000-0005-0000-0000-0000C2040000}"/>
    <cellStyle name="Comma 2 2 7 2 4 2" xfId="7511" xr:uid="{00000000-0005-0000-0000-0000C3040000}"/>
    <cellStyle name="Comma 2 2 7 2 4 2 2" xfId="7512" xr:uid="{00000000-0005-0000-0000-0000C4040000}"/>
    <cellStyle name="Comma 2 2 7 2 4 3" xfId="7513" xr:uid="{00000000-0005-0000-0000-0000C5040000}"/>
    <cellStyle name="Comma 2 2 7 2 5" xfId="7514" xr:uid="{00000000-0005-0000-0000-0000C6040000}"/>
    <cellStyle name="Comma 2 2 7 2 5 2" xfId="7515" xr:uid="{00000000-0005-0000-0000-0000C7040000}"/>
    <cellStyle name="Comma 2 2 7 2 6" xfId="7516" xr:uid="{00000000-0005-0000-0000-0000C8040000}"/>
    <cellStyle name="Comma 2 2 7 2 7" xfId="7517" xr:uid="{00000000-0005-0000-0000-0000C9040000}"/>
    <cellStyle name="Comma 2 2 7 3" xfId="150" xr:uid="{00000000-0005-0000-0000-0000CA040000}"/>
    <cellStyle name="Comma 2 2 7 3 2" xfId="7518" xr:uid="{00000000-0005-0000-0000-0000CB040000}"/>
    <cellStyle name="Comma 2 2 7 3 2 2" xfId="7519" xr:uid="{00000000-0005-0000-0000-0000CC040000}"/>
    <cellStyle name="Comma 2 2 7 3 2 2 2" xfId="7520" xr:uid="{00000000-0005-0000-0000-0000CD040000}"/>
    <cellStyle name="Comma 2 2 7 3 2 3" xfId="7521" xr:uid="{00000000-0005-0000-0000-0000CE040000}"/>
    <cellStyle name="Comma 2 2 7 3 3" xfId="7522" xr:uid="{00000000-0005-0000-0000-0000CF040000}"/>
    <cellStyle name="Comma 2 2 7 3 3 2" xfId="7523" xr:uid="{00000000-0005-0000-0000-0000D0040000}"/>
    <cellStyle name="Comma 2 2 7 3 4" xfId="7524" xr:uid="{00000000-0005-0000-0000-0000D1040000}"/>
    <cellStyle name="Comma 2 2 7 3 5" xfId="7525" xr:uid="{00000000-0005-0000-0000-0000D2040000}"/>
    <cellStyle name="Comma 2 2 7 4" xfId="151" xr:uid="{00000000-0005-0000-0000-0000D3040000}"/>
    <cellStyle name="Comma 2 2 7 4 2" xfId="7526" xr:uid="{00000000-0005-0000-0000-0000D4040000}"/>
    <cellStyle name="Comma 2 2 7 4 2 2" xfId="7527" xr:uid="{00000000-0005-0000-0000-0000D5040000}"/>
    <cellStyle name="Comma 2 2 7 4 2 2 2" xfId="7528" xr:uid="{00000000-0005-0000-0000-0000D6040000}"/>
    <cellStyle name="Comma 2 2 7 4 2 3" xfId="7529" xr:uid="{00000000-0005-0000-0000-0000D7040000}"/>
    <cellStyle name="Comma 2 2 7 4 3" xfId="7530" xr:uid="{00000000-0005-0000-0000-0000D8040000}"/>
    <cellStyle name="Comma 2 2 7 4 3 2" xfId="7531" xr:uid="{00000000-0005-0000-0000-0000D9040000}"/>
    <cellStyle name="Comma 2 2 7 4 4" xfId="7532" xr:uid="{00000000-0005-0000-0000-0000DA040000}"/>
    <cellStyle name="Comma 2 2 7 4 5" xfId="7533" xr:uid="{00000000-0005-0000-0000-0000DB040000}"/>
    <cellStyle name="Comma 2 2 7 5" xfId="7534" xr:uid="{00000000-0005-0000-0000-0000DC040000}"/>
    <cellStyle name="Comma 2 2 7 5 2" xfId="7535" xr:uid="{00000000-0005-0000-0000-0000DD040000}"/>
    <cellStyle name="Comma 2 2 7 5 2 2" xfId="7536" xr:uid="{00000000-0005-0000-0000-0000DE040000}"/>
    <cellStyle name="Comma 2 2 7 5 3" xfId="7537" xr:uid="{00000000-0005-0000-0000-0000DF040000}"/>
    <cellStyle name="Comma 2 2 7 6" xfId="7538" xr:uid="{00000000-0005-0000-0000-0000E0040000}"/>
    <cellStyle name="Comma 2 2 7 6 2" xfId="7539" xr:uid="{00000000-0005-0000-0000-0000E1040000}"/>
    <cellStyle name="Comma 2 2 7 7" xfId="7540" xr:uid="{00000000-0005-0000-0000-0000E2040000}"/>
    <cellStyle name="Comma 2 2 7 8" xfId="7541" xr:uid="{00000000-0005-0000-0000-0000E3040000}"/>
    <cellStyle name="Comma 2 2 8" xfId="152" xr:uid="{00000000-0005-0000-0000-0000E4040000}"/>
    <cellStyle name="Comma 2 2 8 2" xfId="153" xr:uid="{00000000-0005-0000-0000-0000E5040000}"/>
    <cellStyle name="Comma 2 2 8 2 2" xfId="7542" xr:uid="{00000000-0005-0000-0000-0000E6040000}"/>
    <cellStyle name="Comma 2 2 8 2 2 2" xfId="7543" xr:uid="{00000000-0005-0000-0000-0000E7040000}"/>
    <cellStyle name="Comma 2 2 8 2 2 2 2" xfId="7544" xr:uid="{00000000-0005-0000-0000-0000E8040000}"/>
    <cellStyle name="Comma 2 2 8 2 2 3" xfId="7545" xr:uid="{00000000-0005-0000-0000-0000E9040000}"/>
    <cellStyle name="Comma 2 2 8 2 3" xfId="7546" xr:uid="{00000000-0005-0000-0000-0000EA040000}"/>
    <cellStyle name="Comma 2 2 8 2 3 2" xfId="7547" xr:uid="{00000000-0005-0000-0000-0000EB040000}"/>
    <cellStyle name="Comma 2 2 8 2 4" xfId="7548" xr:uid="{00000000-0005-0000-0000-0000EC040000}"/>
    <cellStyle name="Comma 2 2 8 2 5" xfId="7549" xr:uid="{00000000-0005-0000-0000-0000ED040000}"/>
    <cellStyle name="Comma 2 2 8 3" xfId="154" xr:uid="{00000000-0005-0000-0000-0000EE040000}"/>
    <cellStyle name="Comma 2 2 8 3 2" xfId="7550" xr:uid="{00000000-0005-0000-0000-0000EF040000}"/>
    <cellStyle name="Comma 2 2 8 3 2 2" xfId="7551" xr:uid="{00000000-0005-0000-0000-0000F0040000}"/>
    <cellStyle name="Comma 2 2 8 3 2 2 2" xfId="7552" xr:uid="{00000000-0005-0000-0000-0000F1040000}"/>
    <cellStyle name="Comma 2 2 8 3 2 3" xfId="7553" xr:uid="{00000000-0005-0000-0000-0000F2040000}"/>
    <cellStyle name="Comma 2 2 8 3 3" xfId="7554" xr:uid="{00000000-0005-0000-0000-0000F3040000}"/>
    <cellStyle name="Comma 2 2 8 3 3 2" xfId="7555" xr:uid="{00000000-0005-0000-0000-0000F4040000}"/>
    <cellStyle name="Comma 2 2 8 3 4" xfId="7556" xr:uid="{00000000-0005-0000-0000-0000F5040000}"/>
    <cellStyle name="Comma 2 2 8 3 5" xfId="7557" xr:uid="{00000000-0005-0000-0000-0000F6040000}"/>
    <cellStyle name="Comma 2 2 8 4" xfId="7558" xr:uid="{00000000-0005-0000-0000-0000F7040000}"/>
    <cellStyle name="Comma 2 2 8 4 2" xfId="7559" xr:uid="{00000000-0005-0000-0000-0000F8040000}"/>
    <cellStyle name="Comma 2 2 8 4 2 2" xfId="7560" xr:uid="{00000000-0005-0000-0000-0000F9040000}"/>
    <cellStyle name="Comma 2 2 8 4 3" xfId="7561" xr:uid="{00000000-0005-0000-0000-0000FA040000}"/>
    <cellStyle name="Comma 2 2 8 5" xfId="7562" xr:uid="{00000000-0005-0000-0000-0000FB040000}"/>
    <cellStyle name="Comma 2 2 8 5 2" xfId="7563" xr:uid="{00000000-0005-0000-0000-0000FC040000}"/>
    <cellStyle name="Comma 2 2 8 6" xfId="7564" xr:uid="{00000000-0005-0000-0000-0000FD040000}"/>
    <cellStyle name="Comma 2 2 8 7" xfId="7565" xr:uid="{00000000-0005-0000-0000-0000FE040000}"/>
    <cellStyle name="Comma 2 2 9" xfId="155" xr:uid="{00000000-0005-0000-0000-0000FF040000}"/>
    <cellStyle name="Comma 2 2 9 2" xfId="7566" xr:uid="{00000000-0005-0000-0000-000000050000}"/>
    <cellStyle name="Comma 2 2 9 2 2" xfId="7567" xr:uid="{00000000-0005-0000-0000-000001050000}"/>
    <cellStyle name="Comma 2 2 9 2 2 2" xfId="7568" xr:uid="{00000000-0005-0000-0000-000002050000}"/>
    <cellStyle name="Comma 2 2 9 2 3" xfId="7569" xr:uid="{00000000-0005-0000-0000-000003050000}"/>
    <cellStyle name="Comma 2 2 9 3" xfId="7570" xr:uid="{00000000-0005-0000-0000-000004050000}"/>
    <cellStyle name="Comma 2 2 9 3 2" xfId="7571" xr:uid="{00000000-0005-0000-0000-000005050000}"/>
    <cellStyle name="Comma 2 2 9 4" xfId="7572" xr:uid="{00000000-0005-0000-0000-000006050000}"/>
    <cellStyle name="Comma 2 2 9 5" xfId="7573" xr:uid="{00000000-0005-0000-0000-000007050000}"/>
    <cellStyle name="Comma 2 3" xfId="156" xr:uid="{00000000-0005-0000-0000-000008050000}"/>
    <cellStyle name="Comma 2 3 10" xfId="157" xr:uid="{00000000-0005-0000-0000-000009050000}"/>
    <cellStyle name="Comma 2 3 10 2" xfId="7574" xr:uid="{00000000-0005-0000-0000-00000A050000}"/>
    <cellStyle name="Comma 2 3 10 2 2" xfId="7575" xr:uid="{00000000-0005-0000-0000-00000B050000}"/>
    <cellStyle name="Comma 2 3 10 2 2 2" xfId="7576" xr:uid="{00000000-0005-0000-0000-00000C050000}"/>
    <cellStyle name="Comma 2 3 10 2 3" xfId="7577" xr:uid="{00000000-0005-0000-0000-00000D050000}"/>
    <cellStyle name="Comma 2 3 10 3" xfId="7578" xr:uid="{00000000-0005-0000-0000-00000E050000}"/>
    <cellStyle name="Comma 2 3 10 3 2" xfId="7579" xr:uid="{00000000-0005-0000-0000-00000F050000}"/>
    <cellStyle name="Comma 2 3 10 4" xfId="7580" xr:uid="{00000000-0005-0000-0000-000010050000}"/>
    <cellStyle name="Comma 2 3 10 5" xfId="7581" xr:uid="{00000000-0005-0000-0000-000011050000}"/>
    <cellStyle name="Comma 2 3 11" xfId="7582" xr:uid="{00000000-0005-0000-0000-000012050000}"/>
    <cellStyle name="Comma 2 3 11 2" xfId="7583" xr:uid="{00000000-0005-0000-0000-000013050000}"/>
    <cellStyle name="Comma 2 3 11 2 2" xfId="7584" xr:uid="{00000000-0005-0000-0000-000014050000}"/>
    <cellStyle name="Comma 2 3 11 3" xfId="7585" xr:uid="{00000000-0005-0000-0000-000015050000}"/>
    <cellStyle name="Comma 2 3 12" xfId="7586" xr:uid="{00000000-0005-0000-0000-000016050000}"/>
    <cellStyle name="Comma 2 3 12 2" xfId="7587" xr:uid="{00000000-0005-0000-0000-000017050000}"/>
    <cellStyle name="Comma 2 3 13" xfId="7588" xr:uid="{00000000-0005-0000-0000-000018050000}"/>
    <cellStyle name="Comma 2 3 14" xfId="7589" xr:uid="{00000000-0005-0000-0000-000019050000}"/>
    <cellStyle name="Comma 2 3 2" xfId="158" xr:uid="{00000000-0005-0000-0000-00001A050000}"/>
    <cellStyle name="Comma 2 3 2 10" xfId="7590" xr:uid="{00000000-0005-0000-0000-00001B050000}"/>
    <cellStyle name="Comma 2 3 2 10 2" xfId="7591" xr:uid="{00000000-0005-0000-0000-00001C050000}"/>
    <cellStyle name="Comma 2 3 2 10 2 2" xfId="7592" xr:uid="{00000000-0005-0000-0000-00001D050000}"/>
    <cellStyle name="Comma 2 3 2 10 3" xfId="7593" xr:uid="{00000000-0005-0000-0000-00001E050000}"/>
    <cellStyle name="Comma 2 3 2 11" xfId="7594" xr:uid="{00000000-0005-0000-0000-00001F050000}"/>
    <cellStyle name="Comma 2 3 2 11 2" xfId="7595" xr:uid="{00000000-0005-0000-0000-000020050000}"/>
    <cellStyle name="Comma 2 3 2 12" xfId="7596" xr:uid="{00000000-0005-0000-0000-000021050000}"/>
    <cellStyle name="Comma 2 3 2 13" xfId="7597" xr:uid="{00000000-0005-0000-0000-000022050000}"/>
    <cellStyle name="Comma 2 3 2 2" xfId="159" xr:uid="{00000000-0005-0000-0000-000023050000}"/>
    <cellStyle name="Comma 2 3 2 2 10" xfId="7598" xr:uid="{00000000-0005-0000-0000-000024050000}"/>
    <cellStyle name="Comma 2 3 2 2 10 2" xfId="7599" xr:uid="{00000000-0005-0000-0000-000025050000}"/>
    <cellStyle name="Comma 2 3 2 2 11" xfId="7600" xr:uid="{00000000-0005-0000-0000-000026050000}"/>
    <cellStyle name="Comma 2 3 2 2 12" xfId="7601" xr:uid="{00000000-0005-0000-0000-000027050000}"/>
    <cellStyle name="Comma 2 3 2 2 2" xfId="160" xr:uid="{00000000-0005-0000-0000-000028050000}"/>
    <cellStyle name="Comma 2 3 2 2 2 2" xfId="161" xr:uid="{00000000-0005-0000-0000-000029050000}"/>
    <cellStyle name="Comma 2 3 2 2 2 2 2" xfId="162" xr:uid="{00000000-0005-0000-0000-00002A050000}"/>
    <cellStyle name="Comma 2 3 2 2 2 2 2 2" xfId="7602" xr:uid="{00000000-0005-0000-0000-00002B050000}"/>
    <cellStyle name="Comma 2 3 2 2 2 2 2 2 2" xfId="7603" xr:uid="{00000000-0005-0000-0000-00002C050000}"/>
    <cellStyle name="Comma 2 3 2 2 2 2 2 2 2 2" xfId="7604" xr:uid="{00000000-0005-0000-0000-00002D050000}"/>
    <cellStyle name="Comma 2 3 2 2 2 2 2 2 3" xfId="7605" xr:uid="{00000000-0005-0000-0000-00002E050000}"/>
    <cellStyle name="Comma 2 3 2 2 2 2 2 3" xfId="7606" xr:uid="{00000000-0005-0000-0000-00002F050000}"/>
    <cellStyle name="Comma 2 3 2 2 2 2 2 3 2" xfId="7607" xr:uid="{00000000-0005-0000-0000-000030050000}"/>
    <cellStyle name="Comma 2 3 2 2 2 2 2 4" xfId="7608" xr:uid="{00000000-0005-0000-0000-000031050000}"/>
    <cellStyle name="Comma 2 3 2 2 2 2 2 5" xfId="7609" xr:uid="{00000000-0005-0000-0000-000032050000}"/>
    <cellStyle name="Comma 2 3 2 2 2 2 3" xfId="163" xr:uid="{00000000-0005-0000-0000-000033050000}"/>
    <cellStyle name="Comma 2 3 2 2 2 2 3 2" xfId="7610" xr:uid="{00000000-0005-0000-0000-000034050000}"/>
    <cellStyle name="Comma 2 3 2 2 2 2 3 2 2" xfId="7611" xr:uid="{00000000-0005-0000-0000-000035050000}"/>
    <cellStyle name="Comma 2 3 2 2 2 2 3 2 2 2" xfId="7612" xr:uid="{00000000-0005-0000-0000-000036050000}"/>
    <cellStyle name="Comma 2 3 2 2 2 2 3 2 3" xfId="7613" xr:uid="{00000000-0005-0000-0000-000037050000}"/>
    <cellStyle name="Comma 2 3 2 2 2 2 3 3" xfId="7614" xr:uid="{00000000-0005-0000-0000-000038050000}"/>
    <cellStyle name="Comma 2 3 2 2 2 2 3 3 2" xfId="7615" xr:uid="{00000000-0005-0000-0000-000039050000}"/>
    <cellStyle name="Comma 2 3 2 2 2 2 3 4" xfId="7616" xr:uid="{00000000-0005-0000-0000-00003A050000}"/>
    <cellStyle name="Comma 2 3 2 2 2 2 3 5" xfId="7617" xr:uid="{00000000-0005-0000-0000-00003B050000}"/>
    <cellStyle name="Comma 2 3 2 2 2 2 4" xfId="7618" xr:uid="{00000000-0005-0000-0000-00003C050000}"/>
    <cellStyle name="Comma 2 3 2 2 2 2 4 2" xfId="7619" xr:uid="{00000000-0005-0000-0000-00003D050000}"/>
    <cellStyle name="Comma 2 3 2 2 2 2 4 2 2" xfId="7620" xr:uid="{00000000-0005-0000-0000-00003E050000}"/>
    <cellStyle name="Comma 2 3 2 2 2 2 4 3" xfId="7621" xr:uid="{00000000-0005-0000-0000-00003F050000}"/>
    <cellStyle name="Comma 2 3 2 2 2 2 5" xfId="7622" xr:uid="{00000000-0005-0000-0000-000040050000}"/>
    <cellStyle name="Comma 2 3 2 2 2 2 5 2" xfId="7623" xr:uid="{00000000-0005-0000-0000-000041050000}"/>
    <cellStyle name="Comma 2 3 2 2 2 2 6" xfId="7624" xr:uid="{00000000-0005-0000-0000-000042050000}"/>
    <cellStyle name="Comma 2 3 2 2 2 2 7" xfId="7625" xr:uid="{00000000-0005-0000-0000-000043050000}"/>
    <cellStyle name="Comma 2 3 2 2 2 3" xfId="164" xr:uid="{00000000-0005-0000-0000-000044050000}"/>
    <cellStyle name="Comma 2 3 2 2 2 3 2" xfId="7626" xr:uid="{00000000-0005-0000-0000-000045050000}"/>
    <cellStyle name="Comma 2 3 2 2 2 3 2 2" xfId="7627" xr:uid="{00000000-0005-0000-0000-000046050000}"/>
    <cellStyle name="Comma 2 3 2 2 2 3 2 2 2" xfId="7628" xr:uid="{00000000-0005-0000-0000-000047050000}"/>
    <cellStyle name="Comma 2 3 2 2 2 3 2 3" xfId="7629" xr:uid="{00000000-0005-0000-0000-000048050000}"/>
    <cellStyle name="Comma 2 3 2 2 2 3 3" xfId="7630" xr:uid="{00000000-0005-0000-0000-000049050000}"/>
    <cellStyle name="Comma 2 3 2 2 2 3 3 2" xfId="7631" xr:uid="{00000000-0005-0000-0000-00004A050000}"/>
    <cellStyle name="Comma 2 3 2 2 2 3 4" xfId="7632" xr:uid="{00000000-0005-0000-0000-00004B050000}"/>
    <cellStyle name="Comma 2 3 2 2 2 3 5" xfId="7633" xr:uid="{00000000-0005-0000-0000-00004C050000}"/>
    <cellStyle name="Comma 2 3 2 2 2 4" xfId="165" xr:uid="{00000000-0005-0000-0000-00004D050000}"/>
    <cellStyle name="Comma 2 3 2 2 2 4 2" xfId="7634" xr:uid="{00000000-0005-0000-0000-00004E050000}"/>
    <cellStyle name="Comma 2 3 2 2 2 4 2 2" xfId="7635" xr:uid="{00000000-0005-0000-0000-00004F050000}"/>
    <cellStyle name="Comma 2 3 2 2 2 4 2 2 2" xfId="7636" xr:uid="{00000000-0005-0000-0000-000050050000}"/>
    <cellStyle name="Comma 2 3 2 2 2 4 2 3" xfId="7637" xr:uid="{00000000-0005-0000-0000-000051050000}"/>
    <cellStyle name="Comma 2 3 2 2 2 4 3" xfId="7638" xr:uid="{00000000-0005-0000-0000-000052050000}"/>
    <cellStyle name="Comma 2 3 2 2 2 4 3 2" xfId="7639" xr:uid="{00000000-0005-0000-0000-000053050000}"/>
    <cellStyle name="Comma 2 3 2 2 2 4 4" xfId="7640" xr:uid="{00000000-0005-0000-0000-000054050000}"/>
    <cellStyle name="Comma 2 3 2 2 2 4 5" xfId="7641" xr:uid="{00000000-0005-0000-0000-000055050000}"/>
    <cellStyle name="Comma 2 3 2 2 2 5" xfId="7642" xr:uid="{00000000-0005-0000-0000-000056050000}"/>
    <cellStyle name="Comma 2 3 2 2 2 5 2" xfId="7643" xr:uid="{00000000-0005-0000-0000-000057050000}"/>
    <cellStyle name="Comma 2 3 2 2 2 5 2 2" xfId="7644" xr:uid="{00000000-0005-0000-0000-000058050000}"/>
    <cellStyle name="Comma 2 3 2 2 2 5 3" xfId="7645" xr:uid="{00000000-0005-0000-0000-000059050000}"/>
    <cellStyle name="Comma 2 3 2 2 2 6" xfId="7646" xr:uid="{00000000-0005-0000-0000-00005A050000}"/>
    <cellStyle name="Comma 2 3 2 2 2 6 2" xfId="7647" xr:uid="{00000000-0005-0000-0000-00005B050000}"/>
    <cellStyle name="Comma 2 3 2 2 2 7" xfId="7648" xr:uid="{00000000-0005-0000-0000-00005C050000}"/>
    <cellStyle name="Comma 2 3 2 2 2 8" xfId="7649" xr:uid="{00000000-0005-0000-0000-00005D050000}"/>
    <cellStyle name="Comma 2 3 2 2 3" xfId="166" xr:uid="{00000000-0005-0000-0000-00005E050000}"/>
    <cellStyle name="Comma 2 3 2 2 3 2" xfId="167" xr:uid="{00000000-0005-0000-0000-00005F050000}"/>
    <cellStyle name="Comma 2 3 2 2 3 2 2" xfId="168" xr:uid="{00000000-0005-0000-0000-000060050000}"/>
    <cellStyle name="Comma 2 3 2 2 3 2 2 2" xfId="7650" xr:uid="{00000000-0005-0000-0000-000061050000}"/>
    <cellStyle name="Comma 2 3 2 2 3 2 2 2 2" xfId="7651" xr:uid="{00000000-0005-0000-0000-000062050000}"/>
    <cellStyle name="Comma 2 3 2 2 3 2 2 2 2 2" xfId="7652" xr:uid="{00000000-0005-0000-0000-000063050000}"/>
    <cellStyle name="Comma 2 3 2 2 3 2 2 2 3" xfId="7653" xr:uid="{00000000-0005-0000-0000-000064050000}"/>
    <cellStyle name="Comma 2 3 2 2 3 2 2 3" xfId="7654" xr:uid="{00000000-0005-0000-0000-000065050000}"/>
    <cellStyle name="Comma 2 3 2 2 3 2 2 3 2" xfId="7655" xr:uid="{00000000-0005-0000-0000-000066050000}"/>
    <cellStyle name="Comma 2 3 2 2 3 2 2 4" xfId="7656" xr:uid="{00000000-0005-0000-0000-000067050000}"/>
    <cellStyle name="Comma 2 3 2 2 3 2 2 5" xfId="7657" xr:uid="{00000000-0005-0000-0000-000068050000}"/>
    <cellStyle name="Comma 2 3 2 2 3 2 3" xfId="169" xr:uid="{00000000-0005-0000-0000-000069050000}"/>
    <cellStyle name="Comma 2 3 2 2 3 2 3 2" xfId="7658" xr:uid="{00000000-0005-0000-0000-00006A050000}"/>
    <cellStyle name="Comma 2 3 2 2 3 2 3 2 2" xfId="7659" xr:uid="{00000000-0005-0000-0000-00006B050000}"/>
    <cellStyle name="Comma 2 3 2 2 3 2 3 2 2 2" xfId="7660" xr:uid="{00000000-0005-0000-0000-00006C050000}"/>
    <cellStyle name="Comma 2 3 2 2 3 2 3 2 3" xfId="7661" xr:uid="{00000000-0005-0000-0000-00006D050000}"/>
    <cellStyle name="Comma 2 3 2 2 3 2 3 3" xfId="7662" xr:uid="{00000000-0005-0000-0000-00006E050000}"/>
    <cellStyle name="Comma 2 3 2 2 3 2 3 3 2" xfId="7663" xr:uid="{00000000-0005-0000-0000-00006F050000}"/>
    <cellStyle name="Comma 2 3 2 2 3 2 3 4" xfId="7664" xr:uid="{00000000-0005-0000-0000-000070050000}"/>
    <cellStyle name="Comma 2 3 2 2 3 2 3 5" xfId="7665" xr:uid="{00000000-0005-0000-0000-000071050000}"/>
    <cellStyle name="Comma 2 3 2 2 3 2 4" xfId="7666" xr:uid="{00000000-0005-0000-0000-000072050000}"/>
    <cellStyle name="Comma 2 3 2 2 3 2 4 2" xfId="7667" xr:uid="{00000000-0005-0000-0000-000073050000}"/>
    <cellStyle name="Comma 2 3 2 2 3 2 4 2 2" xfId="7668" xr:uid="{00000000-0005-0000-0000-000074050000}"/>
    <cellStyle name="Comma 2 3 2 2 3 2 4 3" xfId="7669" xr:uid="{00000000-0005-0000-0000-000075050000}"/>
    <cellStyle name="Comma 2 3 2 2 3 2 5" xfId="7670" xr:uid="{00000000-0005-0000-0000-000076050000}"/>
    <cellStyle name="Comma 2 3 2 2 3 2 5 2" xfId="7671" xr:uid="{00000000-0005-0000-0000-000077050000}"/>
    <cellStyle name="Comma 2 3 2 2 3 2 6" xfId="7672" xr:uid="{00000000-0005-0000-0000-000078050000}"/>
    <cellStyle name="Comma 2 3 2 2 3 2 7" xfId="7673" xr:uid="{00000000-0005-0000-0000-000079050000}"/>
    <cellStyle name="Comma 2 3 2 2 3 3" xfId="170" xr:uid="{00000000-0005-0000-0000-00007A050000}"/>
    <cellStyle name="Comma 2 3 2 2 3 3 2" xfId="7674" xr:uid="{00000000-0005-0000-0000-00007B050000}"/>
    <cellStyle name="Comma 2 3 2 2 3 3 2 2" xfId="7675" xr:uid="{00000000-0005-0000-0000-00007C050000}"/>
    <cellStyle name="Comma 2 3 2 2 3 3 2 2 2" xfId="7676" xr:uid="{00000000-0005-0000-0000-00007D050000}"/>
    <cellStyle name="Comma 2 3 2 2 3 3 2 3" xfId="7677" xr:uid="{00000000-0005-0000-0000-00007E050000}"/>
    <cellStyle name="Comma 2 3 2 2 3 3 3" xfId="7678" xr:uid="{00000000-0005-0000-0000-00007F050000}"/>
    <cellStyle name="Comma 2 3 2 2 3 3 3 2" xfId="7679" xr:uid="{00000000-0005-0000-0000-000080050000}"/>
    <cellStyle name="Comma 2 3 2 2 3 3 4" xfId="7680" xr:uid="{00000000-0005-0000-0000-000081050000}"/>
    <cellStyle name="Comma 2 3 2 2 3 3 5" xfId="7681" xr:uid="{00000000-0005-0000-0000-000082050000}"/>
    <cellStyle name="Comma 2 3 2 2 3 4" xfId="171" xr:uid="{00000000-0005-0000-0000-000083050000}"/>
    <cellStyle name="Comma 2 3 2 2 3 4 2" xfId="7682" xr:uid="{00000000-0005-0000-0000-000084050000}"/>
    <cellStyle name="Comma 2 3 2 2 3 4 2 2" xfId="7683" xr:uid="{00000000-0005-0000-0000-000085050000}"/>
    <cellStyle name="Comma 2 3 2 2 3 4 2 2 2" xfId="7684" xr:uid="{00000000-0005-0000-0000-000086050000}"/>
    <cellStyle name="Comma 2 3 2 2 3 4 2 3" xfId="7685" xr:uid="{00000000-0005-0000-0000-000087050000}"/>
    <cellStyle name="Comma 2 3 2 2 3 4 3" xfId="7686" xr:uid="{00000000-0005-0000-0000-000088050000}"/>
    <cellStyle name="Comma 2 3 2 2 3 4 3 2" xfId="7687" xr:uid="{00000000-0005-0000-0000-000089050000}"/>
    <cellStyle name="Comma 2 3 2 2 3 4 4" xfId="7688" xr:uid="{00000000-0005-0000-0000-00008A050000}"/>
    <cellStyle name="Comma 2 3 2 2 3 4 5" xfId="7689" xr:uid="{00000000-0005-0000-0000-00008B050000}"/>
    <cellStyle name="Comma 2 3 2 2 3 5" xfId="7690" xr:uid="{00000000-0005-0000-0000-00008C050000}"/>
    <cellStyle name="Comma 2 3 2 2 3 5 2" xfId="7691" xr:uid="{00000000-0005-0000-0000-00008D050000}"/>
    <cellStyle name="Comma 2 3 2 2 3 5 2 2" xfId="7692" xr:uid="{00000000-0005-0000-0000-00008E050000}"/>
    <cellStyle name="Comma 2 3 2 2 3 5 3" xfId="7693" xr:uid="{00000000-0005-0000-0000-00008F050000}"/>
    <cellStyle name="Comma 2 3 2 2 3 6" xfId="7694" xr:uid="{00000000-0005-0000-0000-000090050000}"/>
    <cellStyle name="Comma 2 3 2 2 3 6 2" xfId="7695" xr:uid="{00000000-0005-0000-0000-000091050000}"/>
    <cellStyle name="Comma 2 3 2 2 3 7" xfId="7696" xr:uid="{00000000-0005-0000-0000-000092050000}"/>
    <cellStyle name="Comma 2 3 2 2 3 8" xfId="7697" xr:uid="{00000000-0005-0000-0000-000093050000}"/>
    <cellStyle name="Comma 2 3 2 2 4" xfId="172" xr:uid="{00000000-0005-0000-0000-000094050000}"/>
    <cellStyle name="Comma 2 3 2 2 4 2" xfId="173" xr:uid="{00000000-0005-0000-0000-000095050000}"/>
    <cellStyle name="Comma 2 3 2 2 4 2 2" xfId="174" xr:uid="{00000000-0005-0000-0000-000096050000}"/>
    <cellStyle name="Comma 2 3 2 2 4 2 2 2" xfId="7698" xr:uid="{00000000-0005-0000-0000-000097050000}"/>
    <cellStyle name="Comma 2 3 2 2 4 2 2 2 2" xfId="7699" xr:uid="{00000000-0005-0000-0000-000098050000}"/>
    <cellStyle name="Comma 2 3 2 2 4 2 2 2 2 2" xfId="7700" xr:uid="{00000000-0005-0000-0000-000099050000}"/>
    <cellStyle name="Comma 2 3 2 2 4 2 2 2 3" xfId="7701" xr:uid="{00000000-0005-0000-0000-00009A050000}"/>
    <cellStyle name="Comma 2 3 2 2 4 2 2 3" xfId="7702" xr:uid="{00000000-0005-0000-0000-00009B050000}"/>
    <cellStyle name="Comma 2 3 2 2 4 2 2 3 2" xfId="7703" xr:uid="{00000000-0005-0000-0000-00009C050000}"/>
    <cellStyle name="Comma 2 3 2 2 4 2 2 4" xfId="7704" xr:uid="{00000000-0005-0000-0000-00009D050000}"/>
    <cellStyle name="Comma 2 3 2 2 4 2 2 5" xfId="7705" xr:uid="{00000000-0005-0000-0000-00009E050000}"/>
    <cellStyle name="Comma 2 3 2 2 4 2 3" xfId="175" xr:uid="{00000000-0005-0000-0000-00009F050000}"/>
    <cellStyle name="Comma 2 3 2 2 4 2 3 2" xfId="7706" xr:uid="{00000000-0005-0000-0000-0000A0050000}"/>
    <cellStyle name="Comma 2 3 2 2 4 2 3 2 2" xfId="7707" xr:uid="{00000000-0005-0000-0000-0000A1050000}"/>
    <cellStyle name="Comma 2 3 2 2 4 2 3 2 2 2" xfId="7708" xr:uid="{00000000-0005-0000-0000-0000A2050000}"/>
    <cellStyle name="Comma 2 3 2 2 4 2 3 2 3" xfId="7709" xr:uid="{00000000-0005-0000-0000-0000A3050000}"/>
    <cellStyle name="Comma 2 3 2 2 4 2 3 3" xfId="7710" xr:uid="{00000000-0005-0000-0000-0000A4050000}"/>
    <cellStyle name="Comma 2 3 2 2 4 2 3 3 2" xfId="7711" xr:uid="{00000000-0005-0000-0000-0000A5050000}"/>
    <cellStyle name="Comma 2 3 2 2 4 2 3 4" xfId="7712" xr:uid="{00000000-0005-0000-0000-0000A6050000}"/>
    <cellStyle name="Comma 2 3 2 2 4 2 3 5" xfId="7713" xr:uid="{00000000-0005-0000-0000-0000A7050000}"/>
    <cellStyle name="Comma 2 3 2 2 4 2 4" xfId="7714" xr:uid="{00000000-0005-0000-0000-0000A8050000}"/>
    <cellStyle name="Comma 2 3 2 2 4 2 4 2" xfId="7715" xr:uid="{00000000-0005-0000-0000-0000A9050000}"/>
    <cellStyle name="Comma 2 3 2 2 4 2 4 2 2" xfId="7716" xr:uid="{00000000-0005-0000-0000-0000AA050000}"/>
    <cellStyle name="Comma 2 3 2 2 4 2 4 3" xfId="7717" xr:uid="{00000000-0005-0000-0000-0000AB050000}"/>
    <cellStyle name="Comma 2 3 2 2 4 2 5" xfId="7718" xr:uid="{00000000-0005-0000-0000-0000AC050000}"/>
    <cellStyle name="Comma 2 3 2 2 4 2 5 2" xfId="7719" xr:uid="{00000000-0005-0000-0000-0000AD050000}"/>
    <cellStyle name="Comma 2 3 2 2 4 2 6" xfId="7720" xr:uid="{00000000-0005-0000-0000-0000AE050000}"/>
    <cellStyle name="Comma 2 3 2 2 4 2 7" xfId="7721" xr:uid="{00000000-0005-0000-0000-0000AF050000}"/>
    <cellStyle name="Comma 2 3 2 2 4 3" xfId="176" xr:uid="{00000000-0005-0000-0000-0000B0050000}"/>
    <cellStyle name="Comma 2 3 2 2 4 3 2" xfId="7722" xr:uid="{00000000-0005-0000-0000-0000B1050000}"/>
    <cellStyle name="Comma 2 3 2 2 4 3 2 2" xfId="7723" xr:uid="{00000000-0005-0000-0000-0000B2050000}"/>
    <cellStyle name="Comma 2 3 2 2 4 3 2 2 2" xfId="7724" xr:uid="{00000000-0005-0000-0000-0000B3050000}"/>
    <cellStyle name="Comma 2 3 2 2 4 3 2 3" xfId="7725" xr:uid="{00000000-0005-0000-0000-0000B4050000}"/>
    <cellStyle name="Comma 2 3 2 2 4 3 3" xfId="7726" xr:uid="{00000000-0005-0000-0000-0000B5050000}"/>
    <cellStyle name="Comma 2 3 2 2 4 3 3 2" xfId="7727" xr:uid="{00000000-0005-0000-0000-0000B6050000}"/>
    <cellStyle name="Comma 2 3 2 2 4 3 4" xfId="7728" xr:uid="{00000000-0005-0000-0000-0000B7050000}"/>
    <cellStyle name="Comma 2 3 2 2 4 3 5" xfId="7729" xr:uid="{00000000-0005-0000-0000-0000B8050000}"/>
    <cellStyle name="Comma 2 3 2 2 4 4" xfId="177" xr:uid="{00000000-0005-0000-0000-0000B9050000}"/>
    <cellStyle name="Comma 2 3 2 2 4 4 2" xfId="7730" xr:uid="{00000000-0005-0000-0000-0000BA050000}"/>
    <cellStyle name="Comma 2 3 2 2 4 4 2 2" xfId="7731" xr:uid="{00000000-0005-0000-0000-0000BB050000}"/>
    <cellStyle name="Comma 2 3 2 2 4 4 2 2 2" xfId="7732" xr:uid="{00000000-0005-0000-0000-0000BC050000}"/>
    <cellStyle name="Comma 2 3 2 2 4 4 2 3" xfId="7733" xr:uid="{00000000-0005-0000-0000-0000BD050000}"/>
    <cellStyle name="Comma 2 3 2 2 4 4 3" xfId="7734" xr:uid="{00000000-0005-0000-0000-0000BE050000}"/>
    <cellStyle name="Comma 2 3 2 2 4 4 3 2" xfId="7735" xr:uid="{00000000-0005-0000-0000-0000BF050000}"/>
    <cellStyle name="Comma 2 3 2 2 4 4 4" xfId="7736" xr:uid="{00000000-0005-0000-0000-0000C0050000}"/>
    <cellStyle name="Comma 2 3 2 2 4 4 5" xfId="7737" xr:uid="{00000000-0005-0000-0000-0000C1050000}"/>
    <cellStyle name="Comma 2 3 2 2 4 5" xfId="7738" xr:uid="{00000000-0005-0000-0000-0000C2050000}"/>
    <cellStyle name="Comma 2 3 2 2 4 5 2" xfId="7739" xr:uid="{00000000-0005-0000-0000-0000C3050000}"/>
    <cellStyle name="Comma 2 3 2 2 4 5 2 2" xfId="7740" xr:uid="{00000000-0005-0000-0000-0000C4050000}"/>
    <cellStyle name="Comma 2 3 2 2 4 5 3" xfId="7741" xr:uid="{00000000-0005-0000-0000-0000C5050000}"/>
    <cellStyle name="Comma 2 3 2 2 4 6" xfId="7742" xr:uid="{00000000-0005-0000-0000-0000C6050000}"/>
    <cellStyle name="Comma 2 3 2 2 4 6 2" xfId="7743" xr:uid="{00000000-0005-0000-0000-0000C7050000}"/>
    <cellStyle name="Comma 2 3 2 2 4 7" xfId="7744" xr:uid="{00000000-0005-0000-0000-0000C8050000}"/>
    <cellStyle name="Comma 2 3 2 2 4 8" xfId="7745" xr:uid="{00000000-0005-0000-0000-0000C9050000}"/>
    <cellStyle name="Comma 2 3 2 2 5" xfId="178" xr:uid="{00000000-0005-0000-0000-0000CA050000}"/>
    <cellStyle name="Comma 2 3 2 2 5 2" xfId="179" xr:uid="{00000000-0005-0000-0000-0000CB050000}"/>
    <cellStyle name="Comma 2 3 2 2 5 2 2" xfId="180" xr:uid="{00000000-0005-0000-0000-0000CC050000}"/>
    <cellStyle name="Comma 2 3 2 2 5 2 2 2" xfId="7746" xr:uid="{00000000-0005-0000-0000-0000CD050000}"/>
    <cellStyle name="Comma 2 3 2 2 5 2 2 2 2" xfId="7747" xr:uid="{00000000-0005-0000-0000-0000CE050000}"/>
    <cellStyle name="Comma 2 3 2 2 5 2 2 2 2 2" xfId="7748" xr:uid="{00000000-0005-0000-0000-0000CF050000}"/>
    <cellStyle name="Comma 2 3 2 2 5 2 2 2 3" xfId="7749" xr:uid="{00000000-0005-0000-0000-0000D0050000}"/>
    <cellStyle name="Comma 2 3 2 2 5 2 2 3" xfId="7750" xr:uid="{00000000-0005-0000-0000-0000D1050000}"/>
    <cellStyle name="Comma 2 3 2 2 5 2 2 3 2" xfId="7751" xr:uid="{00000000-0005-0000-0000-0000D2050000}"/>
    <cellStyle name="Comma 2 3 2 2 5 2 2 4" xfId="7752" xr:uid="{00000000-0005-0000-0000-0000D3050000}"/>
    <cellStyle name="Comma 2 3 2 2 5 2 2 5" xfId="7753" xr:uid="{00000000-0005-0000-0000-0000D4050000}"/>
    <cellStyle name="Comma 2 3 2 2 5 2 3" xfId="181" xr:uid="{00000000-0005-0000-0000-0000D5050000}"/>
    <cellStyle name="Comma 2 3 2 2 5 2 3 2" xfId="7754" xr:uid="{00000000-0005-0000-0000-0000D6050000}"/>
    <cellStyle name="Comma 2 3 2 2 5 2 3 2 2" xfId="7755" xr:uid="{00000000-0005-0000-0000-0000D7050000}"/>
    <cellStyle name="Comma 2 3 2 2 5 2 3 2 2 2" xfId="7756" xr:uid="{00000000-0005-0000-0000-0000D8050000}"/>
    <cellStyle name="Comma 2 3 2 2 5 2 3 2 3" xfId="7757" xr:uid="{00000000-0005-0000-0000-0000D9050000}"/>
    <cellStyle name="Comma 2 3 2 2 5 2 3 3" xfId="7758" xr:uid="{00000000-0005-0000-0000-0000DA050000}"/>
    <cellStyle name="Comma 2 3 2 2 5 2 3 3 2" xfId="7759" xr:uid="{00000000-0005-0000-0000-0000DB050000}"/>
    <cellStyle name="Comma 2 3 2 2 5 2 3 4" xfId="7760" xr:uid="{00000000-0005-0000-0000-0000DC050000}"/>
    <cellStyle name="Comma 2 3 2 2 5 2 3 5" xfId="7761" xr:uid="{00000000-0005-0000-0000-0000DD050000}"/>
    <cellStyle name="Comma 2 3 2 2 5 2 4" xfId="7762" xr:uid="{00000000-0005-0000-0000-0000DE050000}"/>
    <cellStyle name="Comma 2 3 2 2 5 2 4 2" xfId="7763" xr:uid="{00000000-0005-0000-0000-0000DF050000}"/>
    <cellStyle name="Comma 2 3 2 2 5 2 4 2 2" xfId="7764" xr:uid="{00000000-0005-0000-0000-0000E0050000}"/>
    <cellStyle name="Comma 2 3 2 2 5 2 4 3" xfId="7765" xr:uid="{00000000-0005-0000-0000-0000E1050000}"/>
    <cellStyle name="Comma 2 3 2 2 5 2 5" xfId="7766" xr:uid="{00000000-0005-0000-0000-0000E2050000}"/>
    <cellStyle name="Comma 2 3 2 2 5 2 5 2" xfId="7767" xr:uid="{00000000-0005-0000-0000-0000E3050000}"/>
    <cellStyle name="Comma 2 3 2 2 5 2 6" xfId="7768" xr:uid="{00000000-0005-0000-0000-0000E4050000}"/>
    <cellStyle name="Comma 2 3 2 2 5 2 7" xfId="7769" xr:uid="{00000000-0005-0000-0000-0000E5050000}"/>
    <cellStyle name="Comma 2 3 2 2 5 3" xfId="182" xr:uid="{00000000-0005-0000-0000-0000E6050000}"/>
    <cellStyle name="Comma 2 3 2 2 5 3 2" xfId="7770" xr:uid="{00000000-0005-0000-0000-0000E7050000}"/>
    <cellStyle name="Comma 2 3 2 2 5 3 2 2" xfId="7771" xr:uid="{00000000-0005-0000-0000-0000E8050000}"/>
    <cellStyle name="Comma 2 3 2 2 5 3 2 2 2" xfId="7772" xr:uid="{00000000-0005-0000-0000-0000E9050000}"/>
    <cellStyle name="Comma 2 3 2 2 5 3 2 3" xfId="7773" xr:uid="{00000000-0005-0000-0000-0000EA050000}"/>
    <cellStyle name="Comma 2 3 2 2 5 3 3" xfId="7774" xr:uid="{00000000-0005-0000-0000-0000EB050000}"/>
    <cellStyle name="Comma 2 3 2 2 5 3 3 2" xfId="7775" xr:uid="{00000000-0005-0000-0000-0000EC050000}"/>
    <cellStyle name="Comma 2 3 2 2 5 3 4" xfId="7776" xr:uid="{00000000-0005-0000-0000-0000ED050000}"/>
    <cellStyle name="Comma 2 3 2 2 5 3 5" xfId="7777" xr:uid="{00000000-0005-0000-0000-0000EE050000}"/>
    <cellStyle name="Comma 2 3 2 2 5 4" xfId="183" xr:uid="{00000000-0005-0000-0000-0000EF050000}"/>
    <cellStyle name="Comma 2 3 2 2 5 4 2" xfId="7778" xr:uid="{00000000-0005-0000-0000-0000F0050000}"/>
    <cellStyle name="Comma 2 3 2 2 5 4 2 2" xfId="7779" xr:uid="{00000000-0005-0000-0000-0000F1050000}"/>
    <cellStyle name="Comma 2 3 2 2 5 4 2 2 2" xfId="7780" xr:uid="{00000000-0005-0000-0000-0000F2050000}"/>
    <cellStyle name="Comma 2 3 2 2 5 4 2 3" xfId="7781" xr:uid="{00000000-0005-0000-0000-0000F3050000}"/>
    <cellStyle name="Comma 2 3 2 2 5 4 3" xfId="7782" xr:uid="{00000000-0005-0000-0000-0000F4050000}"/>
    <cellStyle name="Comma 2 3 2 2 5 4 3 2" xfId="7783" xr:uid="{00000000-0005-0000-0000-0000F5050000}"/>
    <cellStyle name="Comma 2 3 2 2 5 4 4" xfId="7784" xr:uid="{00000000-0005-0000-0000-0000F6050000}"/>
    <cellStyle name="Comma 2 3 2 2 5 4 5" xfId="7785" xr:uid="{00000000-0005-0000-0000-0000F7050000}"/>
    <cellStyle name="Comma 2 3 2 2 5 5" xfId="7786" xr:uid="{00000000-0005-0000-0000-0000F8050000}"/>
    <cellStyle name="Comma 2 3 2 2 5 5 2" xfId="7787" xr:uid="{00000000-0005-0000-0000-0000F9050000}"/>
    <cellStyle name="Comma 2 3 2 2 5 5 2 2" xfId="7788" xr:uid="{00000000-0005-0000-0000-0000FA050000}"/>
    <cellStyle name="Comma 2 3 2 2 5 5 3" xfId="7789" xr:uid="{00000000-0005-0000-0000-0000FB050000}"/>
    <cellStyle name="Comma 2 3 2 2 5 6" xfId="7790" xr:uid="{00000000-0005-0000-0000-0000FC050000}"/>
    <cellStyle name="Comma 2 3 2 2 5 6 2" xfId="7791" xr:uid="{00000000-0005-0000-0000-0000FD050000}"/>
    <cellStyle name="Comma 2 3 2 2 5 7" xfId="7792" xr:uid="{00000000-0005-0000-0000-0000FE050000}"/>
    <cellStyle name="Comma 2 3 2 2 5 8" xfId="7793" xr:uid="{00000000-0005-0000-0000-0000FF050000}"/>
    <cellStyle name="Comma 2 3 2 2 6" xfId="184" xr:uid="{00000000-0005-0000-0000-000000060000}"/>
    <cellStyle name="Comma 2 3 2 2 6 2" xfId="185" xr:uid="{00000000-0005-0000-0000-000001060000}"/>
    <cellStyle name="Comma 2 3 2 2 6 2 2" xfId="7794" xr:uid="{00000000-0005-0000-0000-000002060000}"/>
    <cellStyle name="Comma 2 3 2 2 6 2 2 2" xfId="7795" xr:uid="{00000000-0005-0000-0000-000003060000}"/>
    <cellStyle name="Comma 2 3 2 2 6 2 2 2 2" xfId="7796" xr:uid="{00000000-0005-0000-0000-000004060000}"/>
    <cellStyle name="Comma 2 3 2 2 6 2 2 3" xfId="7797" xr:uid="{00000000-0005-0000-0000-000005060000}"/>
    <cellStyle name="Comma 2 3 2 2 6 2 3" xfId="7798" xr:uid="{00000000-0005-0000-0000-000006060000}"/>
    <cellStyle name="Comma 2 3 2 2 6 2 3 2" xfId="7799" xr:uid="{00000000-0005-0000-0000-000007060000}"/>
    <cellStyle name="Comma 2 3 2 2 6 2 4" xfId="7800" xr:uid="{00000000-0005-0000-0000-000008060000}"/>
    <cellStyle name="Comma 2 3 2 2 6 2 5" xfId="7801" xr:uid="{00000000-0005-0000-0000-000009060000}"/>
    <cellStyle name="Comma 2 3 2 2 6 3" xfId="186" xr:uid="{00000000-0005-0000-0000-00000A060000}"/>
    <cellStyle name="Comma 2 3 2 2 6 3 2" xfId="7802" xr:uid="{00000000-0005-0000-0000-00000B060000}"/>
    <cellStyle name="Comma 2 3 2 2 6 3 2 2" xfId="7803" xr:uid="{00000000-0005-0000-0000-00000C060000}"/>
    <cellStyle name="Comma 2 3 2 2 6 3 2 2 2" xfId="7804" xr:uid="{00000000-0005-0000-0000-00000D060000}"/>
    <cellStyle name="Comma 2 3 2 2 6 3 2 3" xfId="7805" xr:uid="{00000000-0005-0000-0000-00000E060000}"/>
    <cellStyle name="Comma 2 3 2 2 6 3 3" xfId="7806" xr:uid="{00000000-0005-0000-0000-00000F060000}"/>
    <cellStyle name="Comma 2 3 2 2 6 3 3 2" xfId="7807" xr:uid="{00000000-0005-0000-0000-000010060000}"/>
    <cellStyle name="Comma 2 3 2 2 6 3 4" xfId="7808" xr:uid="{00000000-0005-0000-0000-000011060000}"/>
    <cellStyle name="Comma 2 3 2 2 6 3 5" xfId="7809" xr:uid="{00000000-0005-0000-0000-000012060000}"/>
    <cellStyle name="Comma 2 3 2 2 6 4" xfId="7810" xr:uid="{00000000-0005-0000-0000-000013060000}"/>
    <cellStyle name="Comma 2 3 2 2 6 4 2" xfId="7811" xr:uid="{00000000-0005-0000-0000-000014060000}"/>
    <cellStyle name="Comma 2 3 2 2 6 4 2 2" xfId="7812" xr:uid="{00000000-0005-0000-0000-000015060000}"/>
    <cellStyle name="Comma 2 3 2 2 6 4 3" xfId="7813" xr:uid="{00000000-0005-0000-0000-000016060000}"/>
    <cellStyle name="Comma 2 3 2 2 6 5" xfId="7814" xr:uid="{00000000-0005-0000-0000-000017060000}"/>
    <cellStyle name="Comma 2 3 2 2 6 5 2" xfId="7815" xr:uid="{00000000-0005-0000-0000-000018060000}"/>
    <cellStyle name="Comma 2 3 2 2 6 6" xfId="7816" xr:uid="{00000000-0005-0000-0000-000019060000}"/>
    <cellStyle name="Comma 2 3 2 2 6 7" xfId="7817" xr:uid="{00000000-0005-0000-0000-00001A060000}"/>
    <cellStyle name="Comma 2 3 2 2 7" xfId="187" xr:uid="{00000000-0005-0000-0000-00001B060000}"/>
    <cellStyle name="Comma 2 3 2 2 7 2" xfId="7818" xr:uid="{00000000-0005-0000-0000-00001C060000}"/>
    <cellStyle name="Comma 2 3 2 2 7 2 2" xfId="7819" xr:uid="{00000000-0005-0000-0000-00001D060000}"/>
    <cellStyle name="Comma 2 3 2 2 7 2 2 2" xfId="7820" xr:uid="{00000000-0005-0000-0000-00001E060000}"/>
    <cellStyle name="Comma 2 3 2 2 7 2 3" xfId="7821" xr:uid="{00000000-0005-0000-0000-00001F060000}"/>
    <cellStyle name="Comma 2 3 2 2 7 3" xfId="7822" xr:uid="{00000000-0005-0000-0000-000020060000}"/>
    <cellStyle name="Comma 2 3 2 2 7 3 2" xfId="7823" xr:uid="{00000000-0005-0000-0000-000021060000}"/>
    <cellStyle name="Comma 2 3 2 2 7 4" xfId="7824" xr:uid="{00000000-0005-0000-0000-000022060000}"/>
    <cellStyle name="Comma 2 3 2 2 7 5" xfId="7825" xr:uid="{00000000-0005-0000-0000-000023060000}"/>
    <cellStyle name="Comma 2 3 2 2 8" xfId="188" xr:uid="{00000000-0005-0000-0000-000024060000}"/>
    <cellStyle name="Comma 2 3 2 2 8 2" xfId="7826" xr:uid="{00000000-0005-0000-0000-000025060000}"/>
    <cellStyle name="Comma 2 3 2 2 8 2 2" xfId="7827" xr:uid="{00000000-0005-0000-0000-000026060000}"/>
    <cellStyle name="Comma 2 3 2 2 8 2 2 2" xfId="7828" xr:uid="{00000000-0005-0000-0000-000027060000}"/>
    <cellStyle name="Comma 2 3 2 2 8 2 3" xfId="7829" xr:uid="{00000000-0005-0000-0000-000028060000}"/>
    <cellStyle name="Comma 2 3 2 2 8 3" xfId="7830" xr:uid="{00000000-0005-0000-0000-000029060000}"/>
    <cellStyle name="Comma 2 3 2 2 8 3 2" xfId="7831" xr:uid="{00000000-0005-0000-0000-00002A060000}"/>
    <cellStyle name="Comma 2 3 2 2 8 4" xfId="7832" xr:uid="{00000000-0005-0000-0000-00002B060000}"/>
    <cellStyle name="Comma 2 3 2 2 8 5" xfId="7833" xr:uid="{00000000-0005-0000-0000-00002C060000}"/>
    <cellStyle name="Comma 2 3 2 2 9" xfId="7834" xr:uid="{00000000-0005-0000-0000-00002D060000}"/>
    <cellStyle name="Comma 2 3 2 2 9 2" xfId="7835" xr:uid="{00000000-0005-0000-0000-00002E060000}"/>
    <cellStyle name="Comma 2 3 2 2 9 2 2" xfId="7836" xr:uid="{00000000-0005-0000-0000-00002F060000}"/>
    <cellStyle name="Comma 2 3 2 2 9 3" xfId="7837" xr:uid="{00000000-0005-0000-0000-000030060000}"/>
    <cellStyle name="Comma 2 3 2 3" xfId="189" xr:uid="{00000000-0005-0000-0000-000031060000}"/>
    <cellStyle name="Comma 2 3 2 3 2" xfId="190" xr:uid="{00000000-0005-0000-0000-000032060000}"/>
    <cellStyle name="Comma 2 3 2 3 2 2" xfId="191" xr:uid="{00000000-0005-0000-0000-000033060000}"/>
    <cellStyle name="Comma 2 3 2 3 2 2 2" xfId="7838" xr:uid="{00000000-0005-0000-0000-000034060000}"/>
    <cellStyle name="Comma 2 3 2 3 2 2 2 2" xfId="7839" xr:uid="{00000000-0005-0000-0000-000035060000}"/>
    <cellStyle name="Comma 2 3 2 3 2 2 2 2 2" xfId="7840" xr:uid="{00000000-0005-0000-0000-000036060000}"/>
    <cellStyle name="Comma 2 3 2 3 2 2 2 3" xfId="7841" xr:uid="{00000000-0005-0000-0000-000037060000}"/>
    <cellStyle name="Comma 2 3 2 3 2 2 3" xfId="7842" xr:uid="{00000000-0005-0000-0000-000038060000}"/>
    <cellStyle name="Comma 2 3 2 3 2 2 3 2" xfId="7843" xr:uid="{00000000-0005-0000-0000-000039060000}"/>
    <cellStyle name="Comma 2 3 2 3 2 2 4" xfId="7844" xr:uid="{00000000-0005-0000-0000-00003A060000}"/>
    <cellStyle name="Comma 2 3 2 3 2 2 5" xfId="7845" xr:uid="{00000000-0005-0000-0000-00003B060000}"/>
    <cellStyle name="Comma 2 3 2 3 2 3" xfId="192" xr:uid="{00000000-0005-0000-0000-00003C060000}"/>
    <cellStyle name="Comma 2 3 2 3 2 3 2" xfId="7846" xr:uid="{00000000-0005-0000-0000-00003D060000}"/>
    <cellStyle name="Comma 2 3 2 3 2 3 2 2" xfId="7847" xr:uid="{00000000-0005-0000-0000-00003E060000}"/>
    <cellStyle name="Comma 2 3 2 3 2 3 2 2 2" xfId="7848" xr:uid="{00000000-0005-0000-0000-00003F060000}"/>
    <cellStyle name="Comma 2 3 2 3 2 3 2 3" xfId="7849" xr:uid="{00000000-0005-0000-0000-000040060000}"/>
    <cellStyle name="Comma 2 3 2 3 2 3 3" xfId="7850" xr:uid="{00000000-0005-0000-0000-000041060000}"/>
    <cellStyle name="Comma 2 3 2 3 2 3 3 2" xfId="7851" xr:uid="{00000000-0005-0000-0000-000042060000}"/>
    <cellStyle name="Comma 2 3 2 3 2 3 4" xfId="7852" xr:uid="{00000000-0005-0000-0000-000043060000}"/>
    <cellStyle name="Comma 2 3 2 3 2 3 5" xfId="7853" xr:uid="{00000000-0005-0000-0000-000044060000}"/>
    <cellStyle name="Comma 2 3 2 3 2 4" xfId="7854" xr:uid="{00000000-0005-0000-0000-000045060000}"/>
    <cellStyle name="Comma 2 3 2 3 2 4 2" xfId="7855" xr:uid="{00000000-0005-0000-0000-000046060000}"/>
    <cellStyle name="Comma 2 3 2 3 2 4 2 2" xfId="7856" xr:uid="{00000000-0005-0000-0000-000047060000}"/>
    <cellStyle name="Comma 2 3 2 3 2 4 3" xfId="7857" xr:uid="{00000000-0005-0000-0000-000048060000}"/>
    <cellStyle name="Comma 2 3 2 3 2 5" xfId="7858" xr:uid="{00000000-0005-0000-0000-000049060000}"/>
    <cellStyle name="Comma 2 3 2 3 2 5 2" xfId="7859" xr:uid="{00000000-0005-0000-0000-00004A060000}"/>
    <cellStyle name="Comma 2 3 2 3 2 6" xfId="7860" xr:uid="{00000000-0005-0000-0000-00004B060000}"/>
    <cellStyle name="Comma 2 3 2 3 2 7" xfId="7861" xr:uid="{00000000-0005-0000-0000-00004C060000}"/>
    <cellStyle name="Comma 2 3 2 3 3" xfId="193" xr:uid="{00000000-0005-0000-0000-00004D060000}"/>
    <cellStyle name="Comma 2 3 2 3 3 2" xfId="7862" xr:uid="{00000000-0005-0000-0000-00004E060000}"/>
    <cellStyle name="Comma 2 3 2 3 3 2 2" xfId="7863" xr:uid="{00000000-0005-0000-0000-00004F060000}"/>
    <cellStyle name="Comma 2 3 2 3 3 2 2 2" xfId="7864" xr:uid="{00000000-0005-0000-0000-000050060000}"/>
    <cellStyle name="Comma 2 3 2 3 3 2 3" xfId="7865" xr:uid="{00000000-0005-0000-0000-000051060000}"/>
    <cellStyle name="Comma 2 3 2 3 3 3" xfId="7866" xr:uid="{00000000-0005-0000-0000-000052060000}"/>
    <cellStyle name="Comma 2 3 2 3 3 3 2" xfId="7867" xr:uid="{00000000-0005-0000-0000-000053060000}"/>
    <cellStyle name="Comma 2 3 2 3 3 4" xfId="7868" xr:uid="{00000000-0005-0000-0000-000054060000}"/>
    <cellStyle name="Comma 2 3 2 3 3 5" xfId="7869" xr:uid="{00000000-0005-0000-0000-000055060000}"/>
    <cellStyle name="Comma 2 3 2 3 4" xfId="194" xr:uid="{00000000-0005-0000-0000-000056060000}"/>
    <cellStyle name="Comma 2 3 2 3 4 2" xfId="7870" xr:uid="{00000000-0005-0000-0000-000057060000}"/>
    <cellStyle name="Comma 2 3 2 3 4 2 2" xfId="7871" xr:uid="{00000000-0005-0000-0000-000058060000}"/>
    <cellStyle name="Comma 2 3 2 3 4 2 2 2" xfId="7872" xr:uid="{00000000-0005-0000-0000-000059060000}"/>
    <cellStyle name="Comma 2 3 2 3 4 2 3" xfId="7873" xr:uid="{00000000-0005-0000-0000-00005A060000}"/>
    <cellStyle name="Comma 2 3 2 3 4 3" xfId="7874" xr:uid="{00000000-0005-0000-0000-00005B060000}"/>
    <cellStyle name="Comma 2 3 2 3 4 3 2" xfId="7875" xr:uid="{00000000-0005-0000-0000-00005C060000}"/>
    <cellStyle name="Comma 2 3 2 3 4 4" xfId="7876" xr:uid="{00000000-0005-0000-0000-00005D060000}"/>
    <cellStyle name="Comma 2 3 2 3 4 5" xfId="7877" xr:uid="{00000000-0005-0000-0000-00005E060000}"/>
    <cellStyle name="Comma 2 3 2 3 5" xfId="7878" xr:uid="{00000000-0005-0000-0000-00005F060000}"/>
    <cellStyle name="Comma 2 3 2 3 5 2" xfId="7879" xr:uid="{00000000-0005-0000-0000-000060060000}"/>
    <cellStyle name="Comma 2 3 2 3 5 2 2" xfId="7880" xr:uid="{00000000-0005-0000-0000-000061060000}"/>
    <cellStyle name="Comma 2 3 2 3 5 3" xfId="7881" xr:uid="{00000000-0005-0000-0000-000062060000}"/>
    <cellStyle name="Comma 2 3 2 3 6" xfId="7882" xr:uid="{00000000-0005-0000-0000-000063060000}"/>
    <cellStyle name="Comma 2 3 2 3 6 2" xfId="7883" xr:uid="{00000000-0005-0000-0000-000064060000}"/>
    <cellStyle name="Comma 2 3 2 3 7" xfId="7884" xr:uid="{00000000-0005-0000-0000-000065060000}"/>
    <cellStyle name="Comma 2 3 2 3 8" xfId="7885" xr:uid="{00000000-0005-0000-0000-000066060000}"/>
    <cellStyle name="Comma 2 3 2 4" xfId="195" xr:uid="{00000000-0005-0000-0000-000067060000}"/>
    <cellStyle name="Comma 2 3 2 4 2" xfId="196" xr:uid="{00000000-0005-0000-0000-000068060000}"/>
    <cellStyle name="Comma 2 3 2 4 2 2" xfId="197" xr:uid="{00000000-0005-0000-0000-000069060000}"/>
    <cellStyle name="Comma 2 3 2 4 2 2 2" xfId="7886" xr:uid="{00000000-0005-0000-0000-00006A060000}"/>
    <cellStyle name="Comma 2 3 2 4 2 2 2 2" xfId="7887" xr:uid="{00000000-0005-0000-0000-00006B060000}"/>
    <cellStyle name="Comma 2 3 2 4 2 2 2 2 2" xfId="7888" xr:uid="{00000000-0005-0000-0000-00006C060000}"/>
    <cellStyle name="Comma 2 3 2 4 2 2 2 3" xfId="7889" xr:uid="{00000000-0005-0000-0000-00006D060000}"/>
    <cellStyle name="Comma 2 3 2 4 2 2 3" xfId="7890" xr:uid="{00000000-0005-0000-0000-00006E060000}"/>
    <cellStyle name="Comma 2 3 2 4 2 2 3 2" xfId="7891" xr:uid="{00000000-0005-0000-0000-00006F060000}"/>
    <cellStyle name="Comma 2 3 2 4 2 2 4" xfId="7892" xr:uid="{00000000-0005-0000-0000-000070060000}"/>
    <cellStyle name="Comma 2 3 2 4 2 2 5" xfId="7893" xr:uid="{00000000-0005-0000-0000-000071060000}"/>
    <cellStyle name="Comma 2 3 2 4 2 3" xfId="198" xr:uid="{00000000-0005-0000-0000-000072060000}"/>
    <cellStyle name="Comma 2 3 2 4 2 3 2" xfId="7894" xr:uid="{00000000-0005-0000-0000-000073060000}"/>
    <cellStyle name="Comma 2 3 2 4 2 3 2 2" xfId="7895" xr:uid="{00000000-0005-0000-0000-000074060000}"/>
    <cellStyle name="Comma 2 3 2 4 2 3 2 2 2" xfId="7896" xr:uid="{00000000-0005-0000-0000-000075060000}"/>
    <cellStyle name="Comma 2 3 2 4 2 3 2 3" xfId="7897" xr:uid="{00000000-0005-0000-0000-000076060000}"/>
    <cellStyle name="Comma 2 3 2 4 2 3 3" xfId="7898" xr:uid="{00000000-0005-0000-0000-000077060000}"/>
    <cellStyle name="Comma 2 3 2 4 2 3 3 2" xfId="7899" xr:uid="{00000000-0005-0000-0000-000078060000}"/>
    <cellStyle name="Comma 2 3 2 4 2 3 4" xfId="7900" xr:uid="{00000000-0005-0000-0000-000079060000}"/>
    <cellStyle name="Comma 2 3 2 4 2 3 5" xfId="7901" xr:uid="{00000000-0005-0000-0000-00007A060000}"/>
    <cellStyle name="Comma 2 3 2 4 2 4" xfId="7902" xr:uid="{00000000-0005-0000-0000-00007B060000}"/>
    <cellStyle name="Comma 2 3 2 4 2 4 2" xfId="7903" xr:uid="{00000000-0005-0000-0000-00007C060000}"/>
    <cellStyle name="Comma 2 3 2 4 2 4 2 2" xfId="7904" xr:uid="{00000000-0005-0000-0000-00007D060000}"/>
    <cellStyle name="Comma 2 3 2 4 2 4 3" xfId="7905" xr:uid="{00000000-0005-0000-0000-00007E060000}"/>
    <cellStyle name="Comma 2 3 2 4 2 5" xfId="7906" xr:uid="{00000000-0005-0000-0000-00007F060000}"/>
    <cellStyle name="Comma 2 3 2 4 2 5 2" xfId="7907" xr:uid="{00000000-0005-0000-0000-000080060000}"/>
    <cellStyle name="Comma 2 3 2 4 2 6" xfId="7908" xr:uid="{00000000-0005-0000-0000-000081060000}"/>
    <cellStyle name="Comma 2 3 2 4 2 7" xfId="7909" xr:uid="{00000000-0005-0000-0000-000082060000}"/>
    <cellStyle name="Comma 2 3 2 4 3" xfId="199" xr:uid="{00000000-0005-0000-0000-000083060000}"/>
    <cellStyle name="Comma 2 3 2 4 3 2" xfId="7910" xr:uid="{00000000-0005-0000-0000-000084060000}"/>
    <cellStyle name="Comma 2 3 2 4 3 2 2" xfId="7911" xr:uid="{00000000-0005-0000-0000-000085060000}"/>
    <cellStyle name="Comma 2 3 2 4 3 2 2 2" xfId="7912" xr:uid="{00000000-0005-0000-0000-000086060000}"/>
    <cellStyle name="Comma 2 3 2 4 3 2 3" xfId="7913" xr:uid="{00000000-0005-0000-0000-000087060000}"/>
    <cellStyle name="Comma 2 3 2 4 3 3" xfId="7914" xr:uid="{00000000-0005-0000-0000-000088060000}"/>
    <cellStyle name="Comma 2 3 2 4 3 3 2" xfId="7915" xr:uid="{00000000-0005-0000-0000-000089060000}"/>
    <cellStyle name="Comma 2 3 2 4 3 4" xfId="7916" xr:uid="{00000000-0005-0000-0000-00008A060000}"/>
    <cellStyle name="Comma 2 3 2 4 3 5" xfId="7917" xr:uid="{00000000-0005-0000-0000-00008B060000}"/>
    <cellStyle name="Comma 2 3 2 4 4" xfId="200" xr:uid="{00000000-0005-0000-0000-00008C060000}"/>
    <cellStyle name="Comma 2 3 2 4 4 2" xfId="7918" xr:uid="{00000000-0005-0000-0000-00008D060000}"/>
    <cellStyle name="Comma 2 3 2 4 4 2 2" xfId="7919" xr:uid="{00000000-0005-0000-0000-00008E060000}"/>
    <cellStyle name="Comma 2 3 2 4 4 2 2 2" xfId="7920" xr:uid="{00000000-0005-0000-0000-00008F060000}"/>
    <cellStyle name="Comma 2 3 2 4 4 2 3" xfId="7921" xr:uid="{00000000-0005-0000-0000-000090060000}"/>
    <cellStyle name="Comma 2 3 2 4 4 3" xfId="7922" xr:uid="{00000000-0005-0000-0000-000091060000}"/>
    <cellStyle name="Comma 2 3 2 4 4 3 2" xfId="7923" xr:uid="{00000000-0005-0000-0000-000092060000}"/>
    <cellStyle name="Comma 2 3 2 4 4 4" xfId="7924" xr:uid="{00000000-0005-0000-0000-000093060000}"/>
    <cellStyle name="Comma 2 3 2 4 4 5" xfId="7925" xr:uid="{00000000-0005-0000-0000-000094060000}"/>
    <cellStyle name="Comma 2 3 2 4 5" xfId="7926" xr:uid="{00000000-0005-0000-0000-000095060000}"/>
    <cellStyle name="Comma 2 3 2 4 5 2" xfId="7927" xr:uid="{00000000-0005-0000-0000-000096060000}"/>
    <cellStyle name="Comma 2 3 2 4 5 2 2" xfId="7928" xr:uid="{00000000-0005-0000-0000-000097060000}"/>
    <cellStyle name="Comma 2 3 2 4 5 3" xfId="7929" xr:uid="{00000000-0005-0000-0000-000098060000}"/>
    <cellStyle name="Comma 2 3 2 4 6" xfId="7930" xr:uid="{00000000-0005-0000-0000-000099060000}"/>
    <cellStyle name="Comma 2 3 2 4 6 2" xfId="7931" xr:uid="{00000000-0005-0000-0000-00009A060000}"/>
    <cellStyle name="Comma 2 3 2 4 7" xfId="7932" xr:uid="{00000000-0005-0000-0000-00009B060000}"/>
    <cellStyle name="Comma 2 3 2 4 8" xfId="7933" xr:uid="{00000000-0005-0000-0000-00009C060000}"/>
    <cellStyle name="Comma 2 3 2 5" xfId="201" xr:uid="{00000000-0005-0000-0000-00009D060000}"/>
    <cellStyle name="Comma 2 3 2 5 2" xfId="202" xr:uid="{00000000-0005-0000-0000-00009E060000}"/>
    <cellStyle name="Comma 2 3 2 5 2 2" xfId="203" xr:uid="{00000000-0005-0000-0000-00009F060000}"/>
    <cellStyle name="Comma 2 3 2 5 2 2 2" xfId="7934" xr:uid="{00000000-0005-0000-0000-0000A0060000}"/>
    <cellStyle name="Comma 2 3 2 5 2 2 2 2" xfId="7935" xr:uid="{00000000-0005-0000-0000-0000A1060000}"/>
    <cellStyle name="Comma 2 3 2 5 2 2 2 2 2" xfId="7936" xr:uid="{00000000-0005-0000-0000-0000A2060000}"/>
    <cellStyle name="Comma 2 3 2 5 2 2 2 3" xfId="7937" xr:uid="{00000000-0005-0000-0000-0000A3060000}"/>
    <cellStyle name="Comma 2 3 2 5 2 2 3" xfId="7938" xr:uid="{00000000-0005-0000-0000-0000A4060000}"/>
    <cellStyle name="Comma 2 3 2 5 2 2 3 2" xfId="7939" xr:uid="{00000000-0005-0000-0000-0000A5060000}"/>
    <cellStyle name="Comma 2 3 2 5 2 2 4" xfId="7940" xr:uid="{00000000-0005-0000-0000-0000A6060000}"/>
    <cellStyle name="Comma 2 3 2 5 2 2 5" xfId="7941" xr:uid="{00000000-0005-0000-0000-0000A7060000}"/>
    <cellStyle name="Comma 2 3 2 5 2 3" xfId="204" xr:uid="{00000000-0005-0000-0000-0000A8060000}"/>
    <cellStyle name="Comma 2 3 2 5 2 3 2" xfId="7942" xr:uid="{00000000-0005-0000-0000-0000A9060000}"/>
    <cellStyle name="Comma 2 3 2 5 2 3 2 2" xfId="7943" xr:uid="{00000000-0005-0000-0000-0000AA060000}"/>
    <cellStyle name="Comma 2 3 2 5 2 3 2 2 2" xfId="7944" xr:uid="{00000000-0005-0000-0000-0000AB060000}"/>
    <cellStyle name="Comma 2 3 2 5 2 3 2 3" xfId="7945" xr:uid="{00000000-0005-0000-0000-0000AC060000}"/>
    <cellStyle name="Comma 2 3 2 5 2 3 3" xfId="7946" xr:uid="{00000000-0005-0000-0000-0000AD060000}"/>
    <cellStyle name="Comma 2 3 2 5 2 3 3 2" xfId="7947" xr:uid="{00000000-0005-0000-0000-0000AE060000}"/>
    <cellStyle name="Comma 2 3 2 5 2 3 4" xfId="7948" xr:uid="{00000000-0005-0000-0000-0000AF060000}"/>
    <cellStyle name="Comma 2 3 2 5 2 3 5" xfId="7949" xr:uid="{00000000-0005-0000-0000-0000B0060000}"/>
    <cellStyle name="Comma 2 3 2 5 2 4" xfId="7950" xr:uid="{00000000-0005-0000-0000-0000B1060000}"/>
    <cellStyle name="Comma 2 3 2 5 2 4 2" xfId="7951" xr:uid="{00000000-0005-0000-0000-0000B2060000}"/>
    <cellStyle name="Comma 2 3 2 5 2 4 2 2" xfId="7952" xr:uid="{00000000-0005-0000-0000-0000B3060000}"/>
    <cellStyle name="Comma 2 3 2 5 2 4 3" xfId="7953" xr:uid="{00000000-0005-0000-0000-0000B4060000}"/>
    <cellStyle name="Comma 2 3 2 5 2 5" xfId="7954" xr:uid="{00000000-0005-0000-0000-0000B5060000}"/>
    <cellStyle name="Comma 2 3 2 5 2 5 2" xfId="7955" xr:uid="{00000000-0005-0000-0000-0000B6060000}"/>
    <cellStyle name="Comma 2 3 2 5 2 6" xfId="7956" xr:uid="{00000000-0005-0000-0000-0000B7060000}"/>
    <cellStyle name="Comma 2 3 2 5 2 7" xfId="7957" xr:uid="{00000000-0005-0000-0000-0000B8060000}"/>
    <cellStyle name="Comma 2 3 2 5 3" xfId="205" xr:uid="{00000000-0005-0000-0000-0000B9060000}"/>
    <cellStyle name="Comma 2 3 2 5 3 2" xfId="7958" xr:uid="{00000000-0005-0000-0000-0000BA060000}"/>
    <cellStyle name="Comma 2 3 2 5 3 2 2" xfId="7959" xr:uid="{00000000-0005-0000-0000-0000BB060000}"/>
    <cellStyle name="Comma 2 3 2 5 3 2 2 2" xfId="7960" xr:uid="{00000000-0005-0000-0000-0000BC060000}"/>
    <cellStyle name="Comma 2 3 2 5 3 2 3" xfId="7961" xr:uid="{00000000-0005-0000-0000-0000BD060000}"/>
    <cellStyle name="Comma 2 3 2 5 3 3" xfId="7962" xr:uid="{00000000-0005-0000-0000-0000BE060000}"/>
    <cellStyle name="Comma 2 3 2 5 3 3 2" xfId="7963" xr:uid="{00000000-0005-0000-0000-0000BF060000}"/>
    <cellStyle name="Comma 2 3 2 5 3 4" xfId="7964" xr:uid="{00000000-0005-0000-0000-0000C0060000}"/>
    <cellStyle name="Comma 2 3 2 5 3 5" xfId="7965" xr:uid="{00000000-0005-0000-0000-0000C1060000}"/>
    <cellStyle name="Comma 2 3 2 5 4" xfId="206" xr:uid="{00000000-0005-0000-0000-0000C2060000}"/>
    <cellStyle name="Comma 2 3 2 5 4 2" xfId="7966" xr:uid="{00000000-0005-0000-0000-0000C3060000}"/>
    <cellStyle name="Comma 2 3 2 5 4 2 2" xfId="7967" xr:uid="{00000000-0005-0000-0000-0000C4060000}"/>
    <cellStyle name="Comma 2 3 2 5 4 2 2 2" xfId="7968" xr:uid="{00000000-0005-0000-0000-0000C5060000}"/>
    <cellStyle name="Comma 2 3 2 5 4 2 3" xfId="7969" xr:uid="{00000000-0005-0000-0000-0000C6060000}"/>
    <cellStyle name="Comma 2 3 2 5 4 3" xfId="7970" xr:uid="{00000000-0005-0000-0000-0000C7060000}"/>
    <cellStyle name="Comma 2 3 2 5 4 3 2" xfId="7971" xr:uid="{00000000-0005-0000-0000-0000C8060000}"/>
    <cellStyle name="Comma 2 3 2 5 4 4" xfId="7972" xr:uid="{00000000-0005-0000-0000-0000C9060000}"/>
    <cellStyle name="Comma 2 3 2 5 4 5" xfId="7973" xr:uid="{00000000-0005-0000-0000-0000CA060000}"/>
    <cellStyle name="Comma 2 3 2 5 5" xfId="7974" xr:uid="{00000000-0005-0000-0000-0000CB060000}"/>
    <cellStyle name="Comma 2 3 2 5 5 2" xfId="7975" xr:uid="{00000000-0005-0000-0000-0000CC060000}"/>
    <cellStyle name="Comma 2 3 2 5 5 2 2" xfId="7976" xr:uid="{00000000-0005-0000-0000-0000CD060000}"/>
    <cellStyle name="Comma 2 3 2 5 5 3" xfId="7977" xr:uid="{00000000-0005-0000-0000-0000CE060000}"/>
    <cellStyle name="Comma 2 3 2 5 6" xfId="7978" xr:uid="{00000000-0005-0000-0000-0000CF060000}"/>
    <cellStyle name="Comma 2 3 2 5 6 2" xfId="7979" xr:uid="{00000000-0005-0000-0000-0000D0060000}"/>
    <cellStyle name="Comma 2 3 2 5 7" xfId="7980" xr:uid="{00000000-0005-0000-0000-0000D1060000}"/>
    <cellStyle name="Comma 2 3 2 5 8" xfId="7981" xr:uid="{00000000-0005-0000-0000-0000D2060000}"/>
    <cellStyle name="Comma 2 3 2 6" xfId="207" xr:uid="{00000000-0005-0000-0000-0000D3060000}"/>
    <cellStyle name="Comma 2 3 2 6 2" xfId="208" xr:uid="{00000000-0005-0000-0000-0000D4060000}"/>
    <cellStyle name="Comma 2 3 2 6 2 2" xfId="209" xr:uid="{00000000-0005-0000-0000-0000D5060000}"/>
    <cellStyle name="Comma 2 3 2 6 2 2 2" xfId="7982" xr:uid="{00000000-0005-0000-0000-0000D6060000}"/>
    <cellStyle name="Comma 2 3 2 6 2 2 2 2" xfId="7983" xr:uid="{00000000-0005-0000-0000-0000D7060000}"/>
    <cellStyle name="Comma 2 3 2 6 2 2 2 2 2" xfId="7984" xr:uid="{00000000-0005-0000-0000-0000D8060000}"/>
    <cellStyle name="Comma 2 3 2 6 2 2 2 3" xfId="7985" xr:uid="{00000000-0005-0000-0000-0000D9060000}"/>
    <cellStyle name="Comma 2 3 2 6 2 2 3" xfId="7986" xr:uid="{00000000-0005-0000-0000-0000DA060000}"/>
    <cellStyle name="Comma 2 3 2 6 2 2 3 2" xfId="7987" xr:uid="{00000000-0005-0000-0000-0000DB060000}"/>
    <cellStyle name="Comma 2 3 2 6 2 2 4" xfId="7988" xr:uid="{00000000-0005-0000-0000-0000DC060000}"/>
    <cellStyle name="Comma 2 3 2 6 2 2 5" xfId="7989" xr:uid="{00000000-0005-0000-0000-0000DD060000}"/>
    <cellStyle name="Comma 2 3 2 6 2 3" xfId="210" xr:uid="{00000000-0005-0000-0000-0000DE060000}"/>
    <cellStyle name="Comma 2 3 2 6 2 3 2" xfId="7990" xr:uid="{00000000-0005-0000-0000-0000DF060000}"/>
    <cellStyle name="Comma 2 3 2 6 2 3 2 2" xfId="7991" xr:uid="{00000000-0005-0000-0000-0000E0060000}"/>
    <cellStyle name="Comma 2 3 2 6 2 3 2 2 2" xfId="7992" xr:uid="{00000000-0005-0000-0000-0000E1060000}"/>
    <cellStyle name="Comma 2 3 2 6 2 3 2 3" xfId="7993" xr:uid="{00000000-0005-0000-0000-0000E2060000}"/>
    <cellStyle name="Comma 2 3 2 6 2 3 3" xfId="7994" xr:uid="{00000000-0005-0000-0000-0000E3060000}"/>
    <cellStyle name="Comma 2 3 2 6 2 3 3 2" xfId="7995" xr:uid="{00000000-0005-0000-0000-0000E4060000}"/>
    <cellStyle name="Comma 2 3 2 6 2 3 4" xfId="7996" xr:uid="{00000000-0005-0000-0000-0000E5060000}"/>
    <cellStyle name="Comma 2 3 2 6 2 3 5" xfId="7997" xr:uid="{00000000-0005-0000-0000-0000E6060000}"/>
    <cellStyle name="Comma 2 3 2 6 2 4" xfId="7998" xr:uid="{00000000-0005-0000-0000-0000E7060000}"/>
    <cellStyle name="Comma 2 3 2 6 2 4 2" xfId="7999" xr:uid="{00000000-0005-0000-0000-0000E8060000}"/>
    <cellStyle name="Comma 2 3 2 6 2 4 2 2" xfId="8000" xr:uid="{00000000-0005-0000-0000-0000E9060000}"/>
    <cellStyle name="Comma 2 3 2 6 2 4 3" xfId="8001" xr:uid="{00000000-0005-0000-0000-0000EA060000}"/>
    <cellStyle name="Comma 2 3 2 6 2 5" xfId="8002" xr:uid="{00000000-0005-0000-0000-0000EB060000}"/>
    <cellStyle name="Comma 2 3 2 6 2 5 2" xfId="8003" xr:uid="{00000000-0005-0000-0000-0000EC060000}"/>
    <cellStyle name="Comma 2 3 2 6 2 6" xfId="8004" xr:uid="{00000000-0005-0000-0000-0000ED060000}"/>
    <cellStyle name="Comma 2 3 2 6 2 7" xfId="8005" xr:uid="{00000000-0005-0000-0000-0000EE060000}"/>
    <cellStyle name="Comma 2 3 2 6 3" xfId="211" xr:uid="{00000000-0005-0000-0000-0000EF060000}"/>
    <cellStyle name="Comma 2 3 2 6 3 2" xfId="8006" xr:uid="{00000000-0005-0000-0000-0000F0060000}"/>
    <cellStyle name="Comma 2 3 2 6 3 2 2" xfId="8007" xr:uid="{00000000-0005-0000-0000-0000F1060000}"/>
    <cellStyle name="Comma 2 3 2 6 3 2 2 2" xfId="8008" xr:uid="{00000000-0005-0000-0000-0000F2060000}"/>
    <cellStyle name="Comma 2 3 2 6 3 2 3" xfId="8009" xr:uid="{00000000-0005-0000-0000-0000F3060000}"/>
    <cellStyle name="Comma 2 3 2 6 3 3" xfId="8010" xr:uid="{00000000-0005-0000-0000-0000F4060000}"/>
    <cellStyle name="Comma 2 3 2 6 3 3 2" xfId="8011" xr:uid="{00000000-0005-0000-0000-0000F5060000}"/>
    <cellStyle name="Comma 2 3 2 6 3 4" xfId="8012" xr:uid="{00000000-0005-0000-0000-0000F6060000}"/>
    <cellStyle name="Comma 2 3 2 6 3 5" xfId="8013" xr:uid="{00000000-0005-0000-0000-0000F7060000}"/>
    <cellStyle name="Comma 2 3 2 6 4" xfId="212" xr:uid="{00000000-0005-0000-0000-0000F8060000}"/>
    <cellStyle name="Comma 2 3 2 6 4 2" xfId="8014" xr:uid="{00000000-0005-0000-0000-0000F9060000}"/>
    <cellStyle name="Comma 2 3 2 6 4 2 2" xfId="8015" xr:uid="{00000000-0005-0000-0000-0000FA060000}"/>
    <cellStyle name="Comma 2 3 2 6 4 2 2 2" xfId="8016" xr:uid="{00000000-0005-0000-0000-0000FB060000}"/>
    <cellStyle name="Comma 2 3 2 6 4 2 3" xfId="8017" xr:uid="{00000000-0005-0000-0000-0000FC060000}"/>
    <cellStyle name="Comma 2 3 2 6 4 3" xfId="8018" xr:uid="{00000000-0005-0000-0000-0000FD060000}"/>
    <cellStyle name="Comma 2 3 2 6 4 3 2" xfId="8019" xr:uid="{00000000-0005-0000-0000-0000FE060000}"/>
    <cellStyle name="Comma 2 3 2 6 4 4" xfId="8020" xr:uid="{00000000-0005-0000-0000-0000FF060000}"/>
    <cellStyle name="Comma 2 3 2 6 4 5" xfId="8021" xr:uid="{00000000-0005-0000-0000-000000070000}"/>
    <cellStyle name="Comma 2 3 2 6 5" xfId="8022" xr:uid="{00000000-0005-0000-0000-000001070000}"/>
    <cellStyle name="Comma 2 3 2 6 5 2" xfId="8023" xr:uid="{00000000-0005-0000-0000-000002070000}"/>
    <cellStyle name="Comma 2 3 2 6 5 2 2" xfId="8024" xr:uid="{00000000-0005-0000-0000-000003070000}"/>
    <cellStyle name="Comma 2 3 2 6 5 3" xfId="8025" xr:uid="{00000000-0005-0000-0000-000004070000}"/>
    <cellStyle name="Comma 2 3 2 6 6" xfId="8026" xr:uid="{00000000-0005-0000-0000-000005070000}"/>
    <cellStyle name="Comma 2 3 2 6 6 2" xfId="8027" xr:uid="{00000000-0005-0000-0000-000006070000}"/>
    <cellStyle name="Comma 2 3 2 6 7" xfId="8028" xr:uid="{00000000-0005-0000-0000-000007070000}"/>
    <cellStyle name="Comma 2 3 2 6 8" xfId="8029" xr:uid="{00000000-0005-0000-0000-000008070000}"/>
    <cellStyle name="Comma 2 3 2 7" xfId="213" xr:uid="{00000000-0005-0000-0000-000009070000}"/>
    <cellStyle name="Comma 2 3 2 7 2" xfId="214" xr:uid="{00000000-0005-0000-0000-00000A070000}"/>
    <cellStyle name="Comma 2 3 2 7 2 2" xfId="8030" xr:uid="{00000000-0005-0000-0000-00000B070000}"/>
    <cellStyle name="Comma 2 3 2 7 2 2 2" xfId="8031" xr:uid="{00000000-0005-0000-0000-00000C070000}"/>
    <cellStyle name="Comma 2 3 2 7 2 2 2 2" xfId="8032" xr:uid="{00000000-0005-0000-0000-00000D070000}"/>
    <cellStyle name="Comma 2 3 2 7 2 2 3" xfId="8033" xr:uid="{00000000-0005-0000-0000-00000E070000}"/>
    <cellStyle name="Comma 2 3 2 7 2 3" xfId="8034" xr:uid="{00000000-0005-0000-0000-00000F070000}"/>
    <cellStyle name="Comma 2 3 2 7 2 3 2" xfId="8035" xr:uid="{00000000-0005-0000-0000-000010070000}"/>
    <cellStyle name="Comma 2 3 2 7 2 4" xfId="8036" xr:uid="{00000000-0005-0000-0000-000011070000}"/>
    <cellStyle name="Comma 2 3 2 7 2 5" xfId="8037" xr:uid="{00000000-0005-0000-0000-000012070000}"/>
    <cellStyle name="Comma 2 3 2 7 3" xfId="215" xr:uid="{00000000-0005-0000-0000-000013070000}"/>
    <cellStyle name="Comma 2 3 2 7 3 2" xfId="8038" xr:uid="{00000000-0005-0000-0000-000014070000}"/>
    <cellStyle name="Comma 2 3 2 7 3 2 2" xfId="8039" xr:uid="{00000000-0005-0000-0000-000015070000}"/>
    <cellStyle name="Comma 2 3 2 7 3 2 2 2" xfId="8040" xr:uid="{00000000-0005-0000-0000-000016070000}"/>
    <cellStyle name="Comma 2 3 2 7 3 2 3" xfId="8041" xr:uid="{00000000-0005-0000-0000-000017070000}"/>
    <cellStyle name="Comma 2 3 2 7 3 3" xfId="8042" xr:uid="{00000000-0005-0000-0000-000018070000}"/>
    <cellStyle name="Comma 2 3 2 7 3 3 2" xfId="8043" xr:uid="{00000000-0005-0000-0000-000019070000}"/>
    <cellStyle name="Comma 2 3 2 7 3 4" xfId="8044" xr:uid="{00000000-0005-0000-0000-00001A070000}"/>
    <cellStyle name="Comma 2 3 2 7 3 5" xfId="8045" xr:uid="{00000000-0005-0000-0000-00001B070000}"/>
    <cellStyle name="Comma 2 3 2 7 4" xfId="8046" xr:uid="{00000000-0005-0000-0000-00001C070000}"/>
    <cellStyle name="Comma 2 3 2 7 4 2" xfId="8047" xr:uid="{00000000-0005-0000-0000-00001D070000}"/>
    <cellStyle name="Comma 2 3 2 7 4 2 2" xfId="8048" xr:uid="{00000000-0005-0000-0000-00001E070000}"/>
    <cellStyle name="Comma 2 3 2 7 4 3" xfId="8049" xr:uid="{00000000-0005-0000-0000-00001F070000}"/>
    <cellStyle name="Comma 2 3 2 7 5" xfId="8050" xr:uid="{00000000-0005-0000-0000-000020070000}"/>
    <cellStyle name="Comma 2 3 2 7 5 2" xfId="8051" xr:uid="{00000000-0005-0000-0000-000021070000}"/>
    <cellStyle name="Comma 2 3 2 7 6" xfId="8052" xr:uid="{00000000-0005-0000-0000-000022070000}"/>
    <cellStyle name="Comma 2 3 2 7 7" xfId="8053" xr:uid="{00000000-0005-0000-0000-000023070000}"/>
    <cellStyle name="Comma 2 3 2 8" xfId="216" xr:uid="{00000000-0005-0000-0000-000024070000}"/>
    <cellStyle name="Comma 2 3 2 8 2" xfId="8054" xr:uid="{00000000-0005-0000-0000-000025070000}"/>
    <cellStyle name="Comma 2 3 2 8 2 2" xfId="8055" xr:uid="{00000000-0005-0000-0000-000026070000}"/>
    <cellStyle name="Comma 2 3 2 8 2 2 2" xfId="8056" xr:uid="{00000000-0005-0000-0000-000027070000}"/>
    <cellStyle name="Comma 2 3 2 8 2 3" xfId="8057" xr:uid="{00000000-0005-0000-0000-000028070000}"/>
    <cellStyle name="Comma 2 3 2 8 3" xfId="8058" xr:uid="{00000000-0005-0000-0000-000029070000}"/>
    <cellStyle name="Comma 2 3 2 8 3 2" xfId="8059" xr:uid="{00000000-0005-0000-0000-00002A070000}"/>
    <cellStyle name="Comma 2 3 2 8 4" xfId="8060" xr:uid="{00000000-0005-0000-0000-00002B070000}"/>
    <cellStyle name="Comma 2 3 2 8 5" xfId="8061" xr:uid="{00000000-0005-0000-0000-00002C070000}"/>
    <cellStyle name="Comma 2 3 2 9" xfId="217" xr:uid="{00000000-0005-0000-0000-00002D070000}"/>
    <cellStyle name="Comma 2 3 2 9 2" xfId="8062" xr:uid="{00000000-0005-0000-0000-00002E070000}"/>
    <cellStyle name="Comma 2 3 2 9 2 2" xfId="8063" xr:uid="{00000000-0005-0000-0000-00002F070000}"/>
    <cellStyle name="Comma 2 3 2 9 2 2 2" xfId="8064" xr:uid="{00000000-0005-0000-0000-000030070000}"/>
    <cellStyle name="Comma 2 3 2 9 2 3" xfId="8065" xr:uid="{00000000-0005-0000-0000-000031070000}"/>
    <cellStyle name="Comma 2 3 2 9 3" xfId="8066" xr:uid="{00000000-0005-0000-0000-000032070000}"/>
    <cellStyle name="Comma 2 3 2 9 3 2" xfId="8067" xr:uid="{00000000-0005-0000-0000-000033070000}"/>
    <cellStyle name="Comma 2 3 2 9 4" xfId="8068" xr:uid="{00000000-0005-0000-0000-000034070000}"/>
    <cellStyle name="Comma 2 3 2 9 5" xfId="8069" xr:uid="{00000000-0005-0000-0000-000035070000}"/>
    <cellStyle name="Comma 2 3 3" xfId="218" xr:uid="{00000000-0005-0000-0000-000036070000}"/>
    <cellStyle name="Comma 2 3 3 10" xfId="8070" xr:uid="{00000000-0005-0000-0000-000037070000}"/>
    <cellStyle name="Comma 2 3 3 10 2" xfId="8071" xr:uid="{00000000-0005-0000-0000-000038070000}"/>
    <cellStyle name="Comma 2 3 3 11" xfId="8072" xr:uid="{00000000-0005-0000-0000-000039070000}"/>
    <cellStyle name="Comma 2 3 3 12" xfId="8073" xr:uid="{00000000-0005-0000-0000-00003A070000}"/>
    <cellStyle name="Comma 2 3 3 2" xfId="219" xr:uid="{00000000-0005-0000-0000-00003B070000}"/>
    <cellStyle name="Comma 2 3 3 2 2" xfId="220" xr:uid="{00000000-0005-0000-0000-00003C070000}"/>
    <cellStyle name="Comma 2 3 3 2 2 2" xfId="221" xr:uid="{00000000-0005-0000-0000-00003D070000}"/>
    <cellStyle name="Comma 2 3 3 2 2 2 2" xfId="8074" xr:uid="{00000000-0005-0000-0000-00003E070000}"/>
    <cellStyle name="Comma 2 3 3 2 2 2 2 2" xfId="8075" xr:uid="{00000000-0005-0000-0000-00003F070000}"/>
    <cellStyle name="Comma 2 3 3 2 2 2 2 2 2" xfId="8076" xr:uid="{00000000-0005-0000-0000-000040070000}"/>
    <cellStyle name="Comma 2 3 3 2 2 2 2 3" xfId="8077" xr:uid="{00000000-0005-0000-0000-000041070000}"/>
    <cellStyle name="Comma 2 3 3 2 2 2 3" xfId="8078" xr:uid="{00000000-0005-0000-0000-000042070000}"/>
    <cellStyle name="Comma 2 3 3 2 2 2 3 2" xfId="8079" xr:uid="{00000000-0005-0000-0000-000043070000}"/>
    <cellStyle name="Comma 2 3 3 2 2 2 4" xfId="8080" xr:uid="{00000000-0005-0000-0000-000044070000}"/>
    <cellStyle name="Comma 2 3 3 2 2 2 5" xfId="8081" xr:uid="{00000000-0005-0000-0000-000045070000}"/>
    <cellStyle name="Comma 2 3 3 2 2 3" xfId="222" xr:uid="{00000000-0005-0000-0000-000046070000}"/>
    <cellStyle name="Comma 2 3 3 2 2 3 2" xfId="8082" xr:uid="{00000000-0005-0000-0000-000047070000}"/>
    <cellStyle name="Comma 2 3 3 2 2 3 2 2" xfId="8083" xr:uid="{00000000-0005-0000-0000-000048070000}"/>
    <cellStyle name="Comma 2 3 3 2 2 3 2 2 2" xfId="8084" xr:uid="{00000000-0005-0000-0000-000049070000}"/>
    <cellStyle name="Comma 2 3 3 2 2 3 2 3" xfId="8085" xr:uid="{00000000-0005-0000-0000-00004A070000}"/>
    <cellStyle name="Comma 2 3 3 2 2 3 3" xfId="8086" xr:uid="{00000000-0005-0000-0000-00004B070000}"/>
    <cellStyle name="Comma 2 3 3 2 2 3 3 2" xfId="8087" xr:uid="{00000000-0005-0000-0000-00004C070000}"/>
    <cellStyle name="Comma 2 3 3 2 2 3 4" xfId="8088" xr:uid="{00000000-0005-0000-0000-00004D070000}"/>
    <cellStyle name="Comma 2 3 3 2 2 3 5" xfId="8089" xr:uid="{00000000-0005-0000-0000-00004E070000}"/>
    <cellStyle name="Comma 2 3 3 2 2 4" xfId="8090" xr:uid="{00000000-0005-0000-0000-00004F070000}"/>
    <cellStyle name="Comma 2 3 3 2 2 4 2" xfId="8091" xr:uid="{00000000-0005-0000-0000-000050070000}"/>
    <cellStyle name="Comma 2 3 3 2 2 4 2 2" xfId="8092" xr:uid="{00000000-0005-0000-0000-000051070000}"/>
    <cellStyle name="Comma 2 3 3 2 2 4 3" xfId="8093" xr:uid="{00000000-0005-0000-0000-000052070000}"/>
    <cellStyle name="Comma 2 3 3 2 2 5" xfId="8094" xr:uid="{00000000-0005-0000-0000-000053070000}"/>
    <cellStyle name="Comma 2 3 3 2 2 5 2" xfId="8095" xr:uid="{00000000-0005-0000-0000-000054070000}"/>
    <cellStyle name="Comma 2 3 3 2 2 6" xfId="8096" xr:uid="{00000000-0005-0000-0000-000055070000}"/>
    <cellStyle name="Comma 2 3 3 2 2 7" xfId="8097" xr:uid="{00000000-0005-0000-0000-000056070000}"/>
    <cellStyle name="Comma 2 3 3 2 3" xfId="223" xr:uid="{00000000-0005-0000-0000-000057070000}"/>
    <cellStyle name="Comma 2 3 3 2 3 2" xfId="8098" xr:uid="{00000000-0005-0000-0000-000058070000}"/>
    <cellStyle name="Comma 2 3 3 2 3 2 2" xfId="8099" xr:uid="{00000000-0005-0000-0000-000059070000}"/>
    <cellStyle name="Comma 2 3 3 2 3 2 2 2" xfId="8100" xr:uid="{00000000-0005-0000-0000-00005A070000}"/>
    <cellStyle name="Comma 2 3 3 2 3 2 3" xfId="8101" xr:uid="{00000000-0005-0000-0000-00005B070000}"/>
    <cellStyle name="Comma 2 3 3 2 3 3" xfId="8102" xr:uid="{00000000-0005-0000-0000-00005C070000}"/>
    <cellStyle name="Comma 2 3 3 2 3 3 2" xfId="8103" xr:uid="{00000000-0005-0000-0000-00005D070000}"/>
    <cellStyle name="Comma 2 3 3 2 3 4" xfId="8104" xr:uid="{00000000-0005-0000-0000-00005E070000}"/>
    <cellStyle name="Comma 2 3 3 2 3 5" xfId="8105" xr:uid="{00000000-0005-0000-0000-00005F070000}"/>
    <cellStyle name="Comma 2 3 3 2 4" xfId="224" xr:uid="{00000000-0005-0000-0000-000060070000}"/>
    <cellStyle name="Comma 2 3 3 2 4 2" xfId="8106" xr:uid="{00000000-0005-0000-0000-000061070000}"/>
    <cellStyle name="Comma 2 3 3 2 4 2 2" xfId="8107" xr:uid="{00000000-0005-0000-0000-000062070000}"/>
    <cellStyle name="Comma 2 3 3 2 4 2 2 2" xfId="8108" xr:uid="{00000000-0005-0000-0000-000063070000}"/>
    <cellStyle name="Comma 2 3 3 2 4 2 3" xfId="8109" xr:uid="{00000000-0005-0000-0000-000064070000}"/>
    <cellStyle name="Comma 2 3 3 2 4 3" xfId="8110" xr:uid="{00000000-0005-0000-0000-000065070000}"/>
    <cellStyle name="Comma 2 3 3 2 4 3 2" xfId="8111" xr:uid="{00000000-0005-0000-0000-000066070000}"/>
    <cellStyle name="Comma 2 3 3 2 4 4" xfId="8112" xr:uid="{00000000-0005-0000-0000-000067070000}"/>
    <cellStyle name="Comma 2 3 3 2 4 5" xfId="8113" xr:uid="{00000000-0005-0000-0000-000068070000}"/>
    <cellStyle name="Comma 2 3 3 2 5" xfId="8114" xr:uid="{00000000-0005-0000-0000-000069070000}"/>
    <cellStyle name="Comma 2 3 3 2 5 2" xfId="8115" xr:uid="{00000000-0005-0000-0000-00006A070000}"/>
    <cellStyle name="Comma 2 3 3 2 5 2 2" xfId="8116" xr:uid="{00000000-0005-0000-0000-00006B070000}"/>
    <cellStyle name="Comma 2 3 3 2 5 3" xfId="8117" xr:uid="{00000000-0005-0000-0000-00006C070000}"/>
    <cellStyle name="Comma 2 3 3 2 6" xfId="8118" xr:uid="{00000000-0005-0000-0000-00006D070000}"/>
    <cellStyle name="Comma 2 3 3 2 6 2" xfId="8119" xr:uid="{00000000-0005-0000-0000-00006E070000}"/>
    <cellStyle name="Comma 2 3 3 2 7" xfId="8120" xr:uid="{00000000-0005-0000-0000-00006F070000}"/>
    <cellStyle name="Comma 2 3 3 2 8" xfId="8121" xr:uid="{00000000-0005-0000-0000-000070070000}"/>
    <cellStyle name="Comma 2 3 3 3" xfId="225" xr:uid="{00000000-0005-0000-0000-000071070000}"/>
    <cellStyle name="Comma 2 3 3 3 2" xfId="226" xr:uid="{00000000-0005-0000-0000-000072070000}"/>
    <cellStyle name="Comma 2 3 3 3 2 2" xfId="227" xr:uid="{00000000-0005-0000-0000-000073070000}"/>
    <cellStyle name="Comma 2 3 3 3 2 2 2" xfId="8122" xr:uid="{00000000-0005-0000-0000-000074070000}"/>
    <cellStyle name="Comma 2 3 3 3 2 2 2 2" xfId="8123" xr:uid="{00000000-0005-0000-0000-000075070000}"/>
    <cellStyle name="Comma 2 3 3 3 2 2 2 2 2" xfId="8124" xr:uid="{00000000-0005-0000-0000-000076070000}"/>
    <cellStyle name="Comma 2 3 3 3 2 2 2 3" xfId="8125" xr:uid="{00000000-0005-0000-0000-000077070000}"/>
    <cellStyle name="Comma 2 3 3 3 2 2 3" xfId="8126" xr:uid="{00000000-0005-0000-0000-000078070000}"/>
    <cellStyle name="Comma 2 3 3 3 2 2 3 2" xfId="8127" xr:uid="{00000000-0005-0000-0000-000079070000}"/>
    <cellStyle name="Comma 2 3 3 3 2 2 4" xfId="8128" xr:uid="{00000000-0005-0000-0000-00007A070000}"/>
    <cellStyle name="Comma 2 3 3 3 2 2 5" xfId="8129" xr:uid="{00000000-0005-0000-0000-00007B070000}"/>
    <cellStyle name="Comma 2 3 3 3 2 3" xfId="228" xr:uid="{00000000-0005-0000-0000-00007C070000}"/>
    <cellStyle name="Comma 2 3 3 3 2 3 2" xfId="8130" xr:uid="{00000000-0005-0000-0000-00007D070000}"/>
    <cellStyle name="Comma 2 3 3 3 2 3 2 2" xfId="8131" xr:uid="{00000000-0005-0000-0000-00007E070000}"/>
    <cellStyle name="Comma 2 3 3 3 2 3 2 2 2" xfId="8132" xr:uid="{00000000-0005-0000-0000-00007F070000}"/>
    <cellStyle name="Comma 2 3 3 3 2 3 2 3" xfId="8133" xr:uid="{00000000-0005-0000-0000-000080070000}"/>
    <cellStyle name="Comma 2 3 3 3 2 3 3" xfId="8134" xr:uid="{00000000-0005-0000-0000-000081070000}"/>
    <cellStyle name="Comma 2 3 3 3 2 3 3 2" xfId="8135" xr:uid="{00000000-0005-0000-0000-000082070000}"/>
    <cellStyle name="Comma 2 3 3 3 2 3 4" xfId="8136" xr:uid="{00000000-0005-0000-0000-000083070000}"/>
    <cellStyle name="Comma 2 3 3 3 2 3 5" xfId="8137" xr:uid="{00000000-0005-0000-0000-000084070000}"/>
    <cellStyle name="Comma 2 3 3 3 2 4" xfId="8138" xr:uid="{00000000-0005-0000-0000-000085070000}"/>
    <cellStyle name="Comma 2 3 3 3 2 4 2" xfId="8139" xr:uid="{00000000-0005-0000-0000-000086070000}"/>
    <cellStyle name="Comma 2 3 3 3 2 4 2 2" xfId="8140" xr:uid="{00000000-0005-0000-0000-000087070000}"/>
    <cellStyle name="Comma 2 3 3 3 2 4 3" xfId="8141" xr:uid="{00000000-0005-0000-0000-000088070000}"/>
    <cellStyle name="Comma 2 3 3 3 2 5" xfId="8142" xr:uid="{00000000-0005-0000-0000-000089070000}"/>
    <cellStyle name="Comma 2 3 3 3 2 5 2" xfId="8143" xr:uid="{00000000-0005-0000-0000-00008A070000}"/>
    <cellStyle name="Comma 2 3 3 3 2 6" xfId="8144" xr:uid="{00000000-0005-0000-0000-00008B070000}"/>
    <cellStyle name="Comma 2 3 3 3 2 7" xfId="8145" xr:uid="{00000000-0005-0000-0000-00008C070000}"/>
    <cellStyle name="Comma 2 3 3 3 3" xfId="229" xr:uid="{00000000-0005-0000-0000-00008D070000}"/>
    <cellStyle name="Comma 2 3 3 3 3 2" xfId="8146" xr:uid="{00000000-0005-0000-0000-00008E070000}"/>
    <cellStyle name="Comma 2 3 3 3 3 2 2" xfId="8147" xr:uid="{00000000-0005-0000-0000-00008F070000}"/>
    <cellStyle name="Comma 2 3 3 3 3 2 2 2" xfId="8148" xr:uid="{00000000-0005-0000-0000-000090070000}"/>
    <cellStyle name="Comma 2 3 3 3 3 2 3" xfId="8149" xr:uid="{00000000-0005-0000-0000-000091070000}"/>
    <cellStyle name="Comma 2 3 3 3 3 3" xfId="8150" xr:uid="{00000000-0005-0000-0000-000092070000}"/>
    <cellStyle name="Comma 2 3 3 3 3 3 2" xfId="8151" xr:uid="{00000000-0005-0000-0000-000093070000}"/>
    <cellStyle name="Comma 2 3 3 3 3 4" xfId="8152" xr:uid="{00000000-0005-0000-0000-000094070000}"/>
    <cellStyle name="Comma 2 3 3 3 3 5" xfId="8153" xr:uid="{00000000-0005-0000-0000-000095070000}"/>
    <cellStyle name="Comma 2 3 3 3 4" xfId="230" xr:uid="{00000000-0005-0000-0000-000096070000}"/>
    <cellStyle name="Comma 2 3 3 3 4 2" xfId="8154" xr:uid="{00000000-0005-0000-0000-000097070000}"/>
    <cellStyle name="Comma 2 3 3 3 4 2 2" xfId="8155" xr:uid="{00000000-0005-0000-0000-000098070000}"/>
    <cellStyle name="Comma 2 3 3 3 4 2 2 2" xfId="8156" xr:uid="{00000000-0005-0000-0000-000099070000}"/>
    <cellStyle name="Comma 2 3 3 3 4 2 3" xfId="8157" xr:uid="{00000000-0005-0000-0000-00009A070000}"/>
    <cellStyle name="Comma 2 3 3 3 4 3" xfId="8158" xr:uid="{00000000-0005-0000-0000-00009B070000}"/>
    <cellStyle name="Comma 2 3 3 3 4 3 2" xfId="8159" xr:uid="{00000000-0005-0000-0000-00009C070000}"/>
    <cellStyle name="Comma 2 3 3 3 4 4" xfId="8160" xr:uid="{00000000-0005-0000-0000-00009D070000}"/>
    <cellStyle name="Comma 2 3 3 3 4 5" xfId="8161" xr:uid="{00000000-0005-0000-0000-00009E070000}"/>
    <cellStyle name="Comma 2 3 3 3 5" xfId="8162" xr:uid="{00000000-0005-0000-0000-00009F070000}"/>
    <cellStyle name="Comma 2 3 3 3 5 2" xfId="8163" xr:uid="{00000000-0005-0000-0000-0000A0070000}"/>
    <cellStyle name="Comma 2 3 3 3 5 2 2" xfId="8164" xr:uid="{00000000-0005-0000-0000-0000A1070000}"/>
    <cellStyle name="Comma 2 3 3 3 5 3" xfId="8165" xr:uid="{00000000-0005-0000-0000-0000A2070000}"/>
    <cellStyle name="Comma 2 3 3 3 6" xfId="8166" xr:uid="{00000000-0005-0000-0000-0000A3070000}"/>
    <cellStyle name="Comma 2 3 3 3 6 2" xfId="8167" xr:uid="{00000000-0005-0000-0000-0000A4070000}"/>
    <cellStyle name="Comma 2 3 3 3 7" xfId="8168" xr:uid="{00000000-0005-0000-0000-0000A5070000}"/>
    <cellStyle name="Comma 2 3 3 3 8" xfId="8169" xr:uid="{00000000-0005-0000-0000-0000A6070000}"/>
    <cellStyle name="Comma 2 3 3 4" xfId="231" xr:uid="{00000000-0005-0000-0000-0000A7070000}"/>
    <cellStyle name="Comma 2 3 3 4 2" xfId="232" xr:uid="{00000000-0005-0000-0000-0000A8070000}"/>
    <cellStyle name="Comma 2 3 3 4 2 2" xfId="233" xr:uid="{00000000-0005-0000-0000-0000A9070000}"/>
    <cellStyle name="Comma 2 3 3 4 2 2 2" xfId="8170" xr:uid="{00000000-0005-0000-0000-0000AA070000}"/>
    <cellStyle name="Comma 2 3 3 4 2 2 2 2" xfId="8171" xr:uid="{00000000-0005-0000-0000-0000AB070000}"/>
    <cellStyle name="Comma 2 3 3 4 2 2 2 2 2" xfId="8172" xr:uid="{00000000-0005-0000-0000-0000AC070000}"/>
    <cellStyle name="Comma 2 3 3 4 2 2 2 3" xfId="8173" xr:uid="{00000000-0005-0000-0000-0000AD070000}"/>
    <cellStyle name="Comma 2 3 3 4 2 2 3" xfId="8174" xr:uid="{00000000-0005-0000-0000-0000AE070000}"/>
    <cellStyle name="Comma 2 3 3 4 2 2 3 2" xfId="8175" xr:uid="{00000000-0005-0000-0000-0000AF070000}"/>
    <cellStyle name="Comma 2 3 3 4 2 2 4" xfId="8176" xr:uid="{00000000-0005-0000-0000-0000B0070000}"/>
    <cellStyle name="Comma 2 3 3 4 2 2 5" xfId="8177" xr:uid="{00000000-0005-0000-0000-0000B1070000}"/>
    <cellStyle name="Comma 2 3 3 4 2 3" xfId="234" xr:uid="{00000000-0005-0000-0000-0000B2070000}"/>
    <cellStyle name="Comma 2 3 3 4 2 3 2" xfId="8178" xr:uid="{00000000-0005-0000-0000-0000B3070000}"/>
    <cellStyle name="Comma 2 3 3 4 2 3 2 2" xfId="8179" xr:uid="{00000000-0005-0000-0000-0000B4070000}"/>
    <cellStyle name="Comma 2 3 3 4 2 3 2 2 2" xfId="8180" xr:uid="{00000000-0005-0000-0000-0000B5070000}"/>
    <cellStyle name="Comma 2 3 3 4 2 3 2 3" xfId="8181" xr:uid="{00000000-0005-0000-0000-0000B6070000}"/>
    <cellStyle name="Comma 2 3 3 4 2 3 3" xfId="8182" xr:uid="{00000000-0005-0000-0000-0000B7070000}"/>
    <cellStyle name="Comma 2 3 3 4 2 3 3 2" xfId="8183" xr:uid="{00000000-0005-0000-0000-0000B8070000}"/>
    <cellStyle name="Comma 2 3 3 4 2 3 4" xfId="8184" xr:uid="{00000000-0005-0000-0000-0000B9070000}"/>
    <cellStyle name="Comma 2 3 3 4 2 3 5" xfId="8185" xr:uid="{00000000-0005-0000-0000-0000BA070000}"/>
    <cellStyle name="Comma 2 3 3 4 2 4" xfId="8186" xr:uid="{00000000-0005-0000-0000-0000BB070000}"/>
    <cellStyle name="Comma 2 3 3 4 2 4 2" xfId="8187" xr:uid="{00000000-0005-0000-0000-0000BC070000}"/>
    <cellStyle name="Comma 2 3 3 4 2 4 2 2" xfId="8188" xr:uid="{00000000-0005-0000-0000-0000BD070000}"/>
    <cellStyle name="Comma 2 3 3 4 2 4 3" xfId="8189" xr:uid="{00000000-0005-0000-0000-0000BE070000}"/>
    <cellStyle name="Comma 2 3 3 4 2 5" xfId="8190" xr:uid="{00000000-0005-0000-0000-0000BF070000}"/>
    <cellStyle name="Comma 2 3 3 4 2 5 2" xfId="8191" xr:uid="{00000000-0005-0000-0000-0000C0070000}"/>
    <cellStyle name="Comma 2 3 3 4 2 6" xfId="8192" xr:uid="{00000000-0005-0000-0000-0000C1070000}"/>
    <cellStyle name="Comma 2 3 3 4 2 7" xfId="8193" xr:uid="{00000000-0005-0000-0000-0000C2070000}"/>
    <cellStyle name="Comma 2 3 3 4 3" xfId="235" xr:uid="{00000000-0005-0000-0000-0000C3070000}"/>
    <cellStyle name="Comma 2 3 3 4 3 2" xfId="8194" xr:uid="{00000000-0005-0000-0000-0000C4070000}"/>
    <cellStyle name="Comma 2 3 3 4 3 2 2" xfId="8195" xr:uid="{00000000-0005-0000-0000-0000C5070000}"/>
    <cellStyle name="Comma 2 3 3 4 3 2 2 2" xfId="8196" xr:uid="{00000000-0005-0000-0000-0000C6070000}"/>
    <cellStyle name="Comma 2 3 3 4 3 2 3" xfId="8197" xr:uid="{00000000-0005-0000-0000-0000C7070000}"/>
    <cellStyle name="Comma 2 3 3 4 3 3" xfId="8198" xr:uid="{00000000-0005-0000-0000-0000C8070000}"/>
    <cellStyle name="Comma 2 3 3 4 3 3 2" xfId="8199" xr:uid="{00000000-0005-0000-0000-0000C9070000}"/>
    <cellStyle name="Comma 2 3 3 4 3 4" xfId="8200" xr:uid="{00000000-0005-0000-0000-0000CA070000}"/>
    <cellStyle name="Comma 2 3 3 4 3 5" xfId="8201" xr:uid="{00000000-0005-0000-0000-0000CB070000}"/>
    <cellStyle name="Comma 2 3 3 4 4" xfId="236" xr:uid="{00000000-0005-0000-0000-0000CC070000}"/>
    <cellStyle name="Comma 2 3 3 4 4 2" xfId="8202" xr:uid="{00000000-0005-0000-0000-0000CD070000}"/>
    <cellStyle name="Comma 2 3 3 4 4 2 2" xfId="8203" xr:uid="{00000000-0005-0000-0000-0000CE070000}"/>
    <cellStyle name="Comma 2 3 3 4 4 2 2 2" xfId="8204" xr:uid="{00000000-0005-0000-0000-0000CF070000}"/>
    <cellStyle name="Comma 2 3 3 4 4 2 3" xfId="8205" xr:uid="{00000000-0005-0000-0000-0000D0070000}"/>
    <cellStyle name="Comma 2 3 3 4 4 3" xfId="8206" xr:uid="{00000000-0005-0000-0000-0000D1070000}"/>
    <cellStyle name="Comma 2 3 3 4 4 3 2" xfId="8207" xr:uid="{00000000-0005-0000-0000-0000D2070000}"/>
    <cellStyle name="Comma 2 3 3 4 4 4" xfId="8208" xr:uid="{00000000-0005-0000-0000-0000D3070000}"/>
    <cellStyle name="Comma 2 3 3 4 4 5" xfId="8209" xr:uid="{00000000-0005-0000-0000-0000D4070000}"/>
    <cellStyle name="Comma 2 3 3 4 5" xfId="8210" xr:uid="{00000000-0005-0000-0000-0000D5070000}"/>
    <cellStyle name="Comma 2 3 3 4 5 2" xfId="8211" xr:uid="{00000000-0005-0000-0000-0000D6070000}"/>
    <cellStyle name="Comma 2 3 3 4 5 2 2" xfId="8212" xr:uid="{00000000-0005-0000-0000-0000D7070000}"/>
    <cellStyle name="Comma 2 3 3 4 5 3" xfId="8213" xr:uid="{00000000-0005-0000-0000-0000D8070000}"/>
    <cellStyle name="Comma 2 3 3 4 6" xfId="8214" xr:uid="{00000000-0005-0000-0000-0000D9070000}"/>
    <cellStyle name="Comma 2 3 3 4 6 2" xfId="8215" xr:uid="{00000000-0005-0000-0000-0000DA070000}"/>
    <cellStyle name="Comma 2 3 3 4 7" xfId="8216" xr:uid="{00000000-0005-0000-0000-0000DB070000}"/>
    <cellStyle name="Comma 2 3 3 4 8" xfId="8217" xr:uid="{00000000-0005-0000-0000-0000DC070000}"/>
    <cellStyle name="Comma 2 3 3 5" xfId="237" xr:uid="{00000000-0005-0000-0000-0000DD070000}"/>
    <cellStyle name="Comma 2 3 3 5 2" xfId="238" xr:uid="{00000000-0005-0000-0000-0000DE070000}"/>
    <cellStyle name="Comma 2 3 3 5 2 2" xfId="239" xr:uid="{00000000-0005-0000-0000-0000DF070000}"/>
    <cellStyle name="Comma 2 3 3 5 2 2 2" xfId="8218" xr:uid="{00000000-0005-0000-0000-0000E0070000}"/>
    <cellStyle name="Comma 2 3 3 5 2 2 2 2" xfId="8219" xr:uid="{00000000-0005-0000-0000-0000E1070000}"/>
    <cellStyle name="Comma 2 3 3 5 2 2 2 2 2" xfId="8220" xr:uid="{00000000-0005-0000-0000-0000E2070000}"/>
    <cellStyle name="Comma 2 3 3 5 2 2 2 3" xfId="8221" xr:uid="{00000000-0005-0000-0000-0000E3070000}"/>
    <cellStyle name="Comma 2 3 3 5 2 2 3" xfId="8222" xr:uid="{00000000-0005-0000-0000-0000E4070000}"/>
    <cellStyle name="Comma 2 3 3 5 2 2 3 2" xfId="8223" xr:uid="{00000000-0005-0000-0000-0000E5070000}"/>
    <cellStyle name="Comma 2 3 3 5 2 2 4" xfId="8224" xr:uid="{00000000-0005-0000-0000-0000E6070000}"/>
    <cellStyle name="Comma 2 3 3 5 2 2 5" xfId="8225" xr:uid="{00000000-0005-0000-0000-0000E7070000}"/>
    <cellStyle name="Comma 2 3 3 5 2 3" xfId="240" xr:uid="{00000000-0005-0000-0000-0000E8070000}"/>
    <cellStyle name="Comma 2 3 3 5 2 3 2" xfId="8226" xr:uid="{00000000-0005-0000-0000-0000E9070000}"/>
    <cellStyle name="Comma 2 3 3 5 2 3 2 2" xfId="8227" xr:uid="{00000000-0005-0000-0000-0000EA070000}"/>
    <cellStyle name="Comma 2 3 3 5 2 3 2 2 2" xfId="8228" xr:uid="{00000000-0005-0000-0000-0000EB070000}"/>
    <cellStyle name="Comma 2 3 3 5 2 3 2 3" xfId="8229" xr:uid="{00000000-0005-0000-0000-0000EC070000}"/>
    <cellStyle name="Comma 2 3 3 5 2 3 3" xfId="8230" xr:uid="{00000000-0005-0000-0000-0000ED070000}"/>
    <cellStyle name="Comma 2 3 3 5 2 3 3 2" xfId="8231" xr:uid="{00000000-0005-0000-0000-0000EE070000}"/>
    <cellStyle name="Comma 2 3 3 5 2 3 4" xfId="8232" xr:uid="{00000000-0005-0000-0000-0000EF070000}"/>
    <cellStyle name="Comma 2 3 3 5 2 3 5" xfId="8233" xr:uid="{00000000-0005-0000-0000-0000F0070000}"/>
    <cellStyle name="Comma 2 3 3 5 2 4" xfId="8234" xr:uid="{00000000-0005-0000-0000-0000F1070000}"/>
    <cellStyle name="Comma 2 3 3 5 2 4 2" xfId="8235" xr:uid="{00000000-0005-0000-0000-0000F2070000}"/>
    <cellStyle name="Comma 2 3 3 5 2 4 2 2" xfId="8236" xr:uid="{00000000-0005-0000-0000-0000F3070000}"/>
    <cellStyle name="Comma 2 3 3 5 2 4 3" xfId="8237" xr:uid="{00000000-0005-0000-0000-0000F4070000}"/>
    <cellStyle name="Comma 2 3 3 5 2 5" xfId="8238" xr:uid="{00000000-0005-0000-0000-0000F5070000}"/>
    <cellStyle name="Comma 2 3 3 5 2 5 2" xfId="8239" xr:uid="{00000000-0005-0000-0000-0000F6070000}"/>
    <cellStyle name="Comma 2 3 3 5 2 6" xfId="8240" xr:uid="{00000000-0005-0000-0000-0000F7070000}"/>
    <cellStyle name="Comma 2 3 3 5 2 7" xfId="8241" xr:uid="{00000000-0005-0000-0000-0000F8070000}"/>
    <cellStyle name="Comma 2 3 3 5 3" xfId="241" xr:uid="{00000000-0005-0000-0000-0000F9070000}"/>
    <cellStyle name="Comma 2 3 3 5 3 2" xfId="8242" xr:uid="{00000000-0005-0000-0000-0000FA070000}"/>
    <cellStyle name="Comma 2 3 3 5 3 2 2" xfId="8243" xr:uid="{00000000-0005-0000-0000-0000FB070000}"/>
    <cellStyle name="Comma 2 3 3 5 3 2 2 2" xfId="8244" xr:uid="{00000000-0005-0000-0000-0000FC070000}"/>
    <cellStyle name="Comma 2 3 3 5 3 2 3" xfId="8245" xr:uid="{00000000-0005-0000-0000-0000FD070000}"/>
    <cellStyle name="Comma 2 3 3 5 3 3" xfId="8246" xr:uid="{00000000-0005-0000-0000-0000FE070000}"/>
    <cellStyle name="Comma 2 3 3 5 3 3 2" xfId="8247" xr:uid="{00000000-0005-0000-0000-0000FF070000}"/>
    <cellStyle name="Comma 2 3 3 5 3 4" xfId="8248" xr:uid="{00000000-0005-0000-0000-000000080000}"/>
    <cellStyle name="Comma 2 3 3 5 3 5" xfId="8249" xr:uid="{00000000-0005-0000-0000-000001080000}"/>
    <cellStyle name="Comma 2 3 3 5 4" xfId="242" xr:uid="{00000000-0005-0000-0000-000002080000}"/>
    <cellStyle name="Comma 2 3 3 5 4 2" xfId="8250" xr:uid="{00000000-0005-0000-0000-000003080000}"/>
    <cellStyle name="Comma 2 3 3 5 4 2 2" xfId="8251" xr:uid="{00000000-0005-0000-0000-000004080000}"/>
    <cellStyle name="Comma 2 3 3 5 4 2 2 2" xfId="8252" xr:uid="{00000000-0005-0000-0000-000005080000}"/>
    <cellStyle name="Comma 2 3 3 5 4 2 3" xfId="8253" xr:uid="{00000000-0005-0000-0000-000006080000}"/>
    <cellStyle name="Comma 2 3 3 5 4 3" xfId="8254" xr:uid="{00000000-0005-0000-0000-000007080000}"/>
    <cellStyle name="Comma 2 3 3 5 4 3 2" xfId="8255" xr:uid="{00000000-0005-0000-0000-000008080000}"/>
    <cellStyle name="Comma 2 3 3 5 4 4" xfId="8256" xr:uid="{00000000-0005-0000-0000-000009080000}"/>
    <cellStyle name="Comma 2 3 3 5 4 5" xfId="8257" xr:uid="{00000000-0005-0000-0000-00000A080000}"/>
    <cellStyle name="Comma 2 3 3 5 5" xfId="8258" xr:uid="{00000000-0005-0000-0000-00000B080000}"/>
    <cellStyle name="Comma 2 3 3 5 5 2" xfId="8259" xr:uid="{00000000-0005-0000-0000-00000C080000}"/>
    <cellStyle name="Comma 2 3 3 5 5 2 2" xfId="8260" xr:uid="{00000000-0005-0000-0000-00000D080000}"/>
    <cellStyle name="Comma 2 3 3 5 5 3" xfId="8261" xr:uid="{00000000-0005-0000-0000-00000E080000}"/>
    <cellStyle name="Comma 2 3 3 5 6" xfId="8262" xr:uid="{00000000-0005-0000-0000-00000F080000}"/>
    <cellStyle name="Comma 2 3 3 5 6 2" xfId="8263" xr:uid="{00000000-0005-0000-0000-000010080000}"/>
    <cellStyle name="Comma 2 3 3 5 7" xfId="8264" xr:uid="{00000000-0005-0000-0000-000011080000}"/>
    <cellStyle name="Comma 2 3 3 5 8" xfId="8265" xr:uid="{00000000-0005-0000-0000-000012080000}"/>
    <cellStyle name="Comma 2 3 3 6" xfId="243" xr:uid="{00000000-0005-0000-0000-000013080000}"/>
    <cellStyle name="Comma 2 3 3 6 2" xfId="244" xr:uid="{00000000-0005-0000-0000-000014080000}"/>
    <cellStyle name="Comma 2 3 3 6 2 2" xfId="8266" xr:uid="{00000000-0005-0000-0000-000015080000}"/>
    <cellStyle name="Comma 2 3 3 6 2 2 2" xfId="8267" xr:uid="{00000000-0005-0000-0000-000016080000}"/>
    <cellStyle name="Comma 2 3 3 6 2 2 2 2" xfId="8268" xr:uid="{00000000-0005-0000-0000-000017080000}"/>
    <cellStyle name="Comma 2 3 3 6 2 2 3" xfId="8269" xr:uid="{00000000-0005-0000-0000-000018080000}"/>
    <cellStyle name="Comma 2 3 3 6 2 3" xfId="8270" xr:uid="{00000000-0005-0000-0000-000019080000}"/>
    <cellStyle name="Comma 2 3 3 6 2 3 2" xfId="8271" xr:uid="{00000000-0005-0000-0000-00001A080000}"/>
    <cellStyle name="Comma 2 3 3 6 2 4" xfId="8272" xr:uid="{00000000-0005-0000-0000-00001B080000}"/>
    <cellStyle name="Comma 2 3 3 6 2 5" xfId="8273" xr:uid="{00000000-0005-0000-0000-00001C080000}"/>
    <cellStyle name="Comma 2 3 3 6 3" xfId="245" xr:uid="{00000000-0005-0000-0000-00001D080000}"/>
    <cellStyle name="Comma 2 3 3 6 3 2" xfId="8274" xr:uid="{00000000-0005-0000-0000-00001E080000}"/>
    <cellStyle name="Comma 2 3 3 6 3 2 2" xfId="8275" xr:uid="{00000000-0005-0000-0000-00001F080000}"/>
    <cellStyle name="Comma 2 3 3 6 3 2 2 2" xfId="8276" xr:uid="{00000000-0005-0000-0000-000020080000}"/>
    <cellStyle name="Comma 2 3 3 6 3 2 3" xfId="8277" xr:uid="{00000000-0005-0000-0000-000021080000}"/>
    <cellStyle name="Comma 2 3 3 6 3 3" xfId="8278" xr:uid="{00000000-0005-0000-0000-000022080000}"/>
    <cellStyle name="Comma 2 3 3 6 3 3 2" xfId="8279" xr:uid="{00000000-0005-0000-0000-000023080000}"/>
    <cellStyle name="Comma 2 3 3 6 3 4" xfId="8280" xr:uid="{00000000-0005-0000-0000-000024080000}"/>
    <cellStyle name="Comma 2 3 3 6 3 5" xfId="8281" xr:uid="{00000000-0005-0000-0000-000025080000}"/>
    <cellStyle name="Comma 2 3 3 6 4" xfId="8282" xr:uid="{00000000-0005-0000-0000-000026080000}"/>
    <cellStyle name="Comma 2 3 3 6 4 2" xfId="8283" xr:uid="{00000000-0005-0000-0000-000027080000}"/>
    <cellStyle name="Comma 2 3 3 6 4 2 2" xfId="8284" xr:uid="{00000000-0005-0000-0000-000028080000}"/>
    <cellStyle name="Comma 2 3 3 6 4 3" xfId="8285" xr:uid="{00000000-0005-0000-0000-000029080000}"/>
    <cellStyle name="Comma 2 3 3 6 5" xfId="8286" xr:uid="{00000000-0005-0000-0000-00002A080000}"/>
    <cellStyle name="Comma 2 3 3 6 5 2" xfId="8287" xr:uid="{00000000-0005-0000-0000-00002B080000}"/>
    <cellStyle name="Comma 2 3 3 6 6" xfId="8288" xr:uid="{00000000-0005-0000-0000-00002C080000}"/>
    <cellStyle name="Comma 2 3 3 6 7" xfId="8289" xr:uid="{00000000-0005-0000-0000-00002D080000}"/>
    <cellStyle name="Comma 2 3 3 7" xfId="246" xr:uid="{00000000-0005-0000-0000-00002E080000}"/>
    <cellStyle name="Comma 2 3 3 7 2" xfId="8290" xr:uid="{00000000-0005-0000-0000-00002F080000}"/>
    <cellStyle name="Comma 2 3 3 7 2 2" xfId="8291" xr:uid="{00000000-0005-0000-0000-000030080000}"/>
    <cellStyle name="Comma 2 3 3 7 2 2 2" xfId="8292" xr:uid="{00000000-0005-0000-0000-000031080000}"/>
    <cellStyle name="Comma 2 3 3 7 2 3" xfId="8293" xr:uid="{00000000-0005-0000-0000-000032080000}"/>
    <cellStyle name="Comma 2 3 3 7 3" xfId="8294" xr:uid="{00000000-0005-0000-0000-000033080000}"/>
    <cellStyle name="Comma 2 3 3 7 3 2" xfId="8295" xr:uid="{00000000-0005-0000-0000-000034080000}"/>
    <cellStyle name="Comma 2 3 3 7 4" xfId="8296" xr:uid="{00000000-0005-0000-0000-000035080000}"/>
    <cellStyle name="Comma 2 3 3 7 5" xfId="8297" xr:uid="{00000000-0005-0000-0000-000036080000}"/>
    <cellStyle name="Comma 2 3 3 8" xfId="247" xr:uid="{00000000-0005-0000-0000-000037080000}"/>
    <cellStyle name="Comma 2 3 3 8 2" xfId="8298" xr:uid="{00000000-0005-0000-0000-000038080000}"/>
    <cellStyle name="Comma 2 3 3 8 2 2" xfId="8299" xr:uid="{00000000-0005-0000-0000-000039080000}"/>
    <cellStyle name="Comma 2 3 3 8 2 2 2" xfId="8300" xr:uid="{00000000-0005-0000-0000-00003A080000}"/>
    <cellStyle name="Comma 2 3 3 8 2 3" xfId="8301" xr:uid="{00000000-0005-0000-0000-00003B080000}"/>
    <cellStyle name="Comma 2 3 3 8 3" xfId="8302" xr:uid="{00000000-0005-0000-0000-00003C080000}"/>
    <cellStyle name="Comma 2 3 3 8 3 2" xfId="8303" xr:uid="{00000000-0005-0000-0000-00003D080000}"/>
    <cellStyle name="Comma 2 3 3 8 4" xfId="8304" xr:uid="{00000000-0005-0000-0000-00003E080000}"/>
    <cellStyle name="Comma 2 3 3 8 5" xfId="8305" xr:uid="{00000000-0005-0000-0000-00003F080000}"/>
    <cellStyle name="Comma 2 3 3 9" xfId="8306" xr:uid="{00000000-0005-0000-0000-000040080000}"/>
    <cellStyle name="Comma 2 3 3 9 2" xfId="8307" xr:uid="{00000000-0005-0000-0000-000041080000}"/>
    <cellStyle name="Comma 2 3 3 9 2 2" xfId="8308" xr:uid="{00000000-0005-0000-0000-000042080000}"/>
    <cellStyle name="Comma 2 3 3 9 3" xfId="8309" xr:uid="{00000000-0005-0000-0000-000043080000}"/>
    <cellStyle name="Comma 2 3 4" xfId="248" xr:uid="{00000000-0005-0000-0000-000044080000}"/>
    <cellStyle name="Comma 2 3 4 2" xfId="249" xr:uid="{00000000-0005-0000-0000-000045080000}"/>
    <cellStyle name="Comma 2 3 4 2 2" xfId="250" xr:uid="{00000000-0005-0000-0000-000046080000}"/>
    <cellStyle name="Comma 2 3 4 2 2 2" xfId="8310" xr:uid="{00000000-0005-0000-0000-000047080000}"/>
    <cellStyle name="Comma 2 3 4 2 2 2 2" xfId="8311" xr:uid="{00000000-0005-0000-0000-000048080000}"/>
    <cellStyle name="Comma 2 3 4 2 2 2 2 2" xfId="8312" xr:uid="{00000000-0005-0000-0000-000049080000}"/>
    <cellStyle name="Comma 2 3 4 2 2 2 3" xfId="8313" xr:uid="{00000000-0005-0000-0000-00004A080000}"/>
    <cellStyle name="Comma 2 3 4 2 2 3" xfId="8314" xr:uid="{00000000-0005-0000-0000-00004B080000}"/>
    <cellStyle name="Comma 2 3 4 2 2 3 2" xfId="8315" xr:uid="{00000000-0005-0000-0000-00004C080000}"/>
    <cellStyle name="Comma 2 3 4 2 2 4" xfId="8316" xr:uid="{00000000-0005-0000-0000-00004D080000}"/>
    <cellStyle name="Comma 2 3 4 2 2 5" xfId="8317" xr:uid="{00000000-0005-0000-0000-00004E080000}"/>
    <cellStyle name="Comma 2 3 4 2 3" xfId="251" xr:uid="{00000000-0005-0000-0000-00004F080000}"/>
    <cellStyle name="Comma 2 3 4 2 3 2" xfId="8318" xr:uid="{00000000-0005-0000-0000-000050080000}"/>
    <cellStyle name="Comma 2 3 4 2 3 2 2" xfId="8319" xr:uid="{00000000-0005-0000-0000-000051080000}"/>
    <cellStyle name="Comma 2 3 4 2 3 2 2 2" xfId="8320" xr:uid="{00000000-0005-0000-0000-000052080000}"/>
    <cellStyle name="Comma 2 3 4 2 3 2 3" xfId="8321" xr:uid="{00000000-0005-0000-0000-000053080000}"/>
    <cellStyle name="Comma 2 3 4 2 3 3" xfId="8322" xr:uid="{00000000-0005-0000-0000-000054080000}"/>
    <cellStyle name="Comma 2 3 4 2 3 3 2" xfId="8323" xr:uid="{00000000-0005-0000-0000-000055080000}"/>
    <cellStyle name="Comma 2 3 4 2 3 4" xfId="8324" xr:uid="{00000000-0005-0000-0000-000056080000}"/>
    <cellStyle name="Comma 2 3 4 2 3 5" xfId="8325" xr:uid="{00000000-0005-0000-0000-000057080000}"/>
    <cellStyle name="Comma 2 3 4 2 4" xfId="8326" xr:uid="{00000000-0005-0000-0000-000058080000}"/>
    <cellStyle name="Comma 2 3 4 2 4 2" xfId="8327" xr:uid="{00000000-0005-0000-0000-000059080000}"/>
    <cellStyle name="Comma 2 3 4 2 4 2 2" xfId="8328" xr:uid="{00000000-0005-0000-0000-00005A080000}"/>
    <cellStyle name="Comma 2 3 4 2 4 3" xfId="8329" xr:uid="{00000000-0005-0000-0000-00005B080000}"/>
    <cellStyle name="Comma 2 3 4 2 5" xfId="8330" xr:uid="{00000000-0005-0000-0000-00005C080000}"/>
    <cellStyle name="Comma 2 3 4 2 5 2" xfId="8331" xr:uid="{00000000-0005-0000-0000-00005D080000}"/>
    <cellStyle name="Comma 2 3 4 2 6" xfId="8332" xr:uid="{00000000-0005-0000-0000-00005E080000}"/>
    <cellStyle name="Comma 2 3 4 2 7" xfId="8333" xr:uid="{00000000-0005-0000-0000-00005F080000}"/>
    <cellStyle name="Comma 2 3 4 3" xfId="252" xr:uid="{00000000-0005-0000-0000-000060080000}"/>
    <cellStyle name="Comma 2 3 4 3 2" xfId="8334" xr:uid="{00000000-0005-0000-0000-000061080000}"/>
    <cellStyle name="Comma 2 3 4 3 2 2" xfId="8335" xr:uid="{00000000-0005-0000-0000-000062080000}"/>
    <cellStyle name="Comma 2 3 4 3 2 2 2" xfId="8336" xr:uid="{00000000-0005-0000-0000-000063080000}"/>
    <cellStyle name="Comma 2 3 4 3 2 3" xfId="8337" xr:uid="{00000000-0005-0000-0000-000064080000}"/>
    <cellStyle name="Comma 2 3 4 3 3" xfId="8338" xr:uid="{00000000-0005-0000-0000-000065080000}"/>
    <cellStyle name="Comma 2 3 4 3 3 2" xfId="8339" xr:uid="{00000000-0005-0000-0000-000066080000}"/>
    <cellStyle name="Comma 2 3 4 3 4" xfId="8340" xr:uid="{00000000-0005-0000-0000-000067080000}"/>
    <cellStyle name="Comma 2 3 4 3 5" xfId="8341" xr:uid="{00000000-0005-0000-0000-000068080000}"/>
    <cellStyle name="Comma 2 3 4 4" xfId="253" xr:uid="{00000000-0005-0000-0000-000069080000}"/>
    <cellStyle name="Comma 2 3 4 4 2" xfId="8342" xr:uid="{00000000-0005-0000-0000-00006A080000}"/>
    <cellStyle name="Comma 2 3 4 4 2 2" xfId="8343" xr:uid="{00000000-0005-0000-0000-00006B080000}"/>
    <cellStyle name="Comma 2 3 4 4 2 2 2" xfId="8344" xr:uid="{00000000-0005-0000-0000-00006C080000}"/>
    <cellStyle name="Comma 2 3 4 4 2 3" xfId="8345" xr:uid="{00000000-0005-0000-0000-00006D080000}"/>
    <cellStyle name="Comma 2 3 4 4 3" xfId="8346" xr:uid="{00000000-0005-0000-0000-00006E080000}"/>
    <cellStyle name="Comma 2 3 4 4 3 2" xfId="8347" xr:uid="{00000000-0005-0000-0000-00006F080000}"/>
    <cellStyle name="Comma 2 3 4 4 4" xfId="8348" xr:uid="{00000000-0005-0000-0000-000070080000}"/>
    <cellStyle name="Comma 2 3 4 4 5" xfId="8349" xr:uid="{00000000-0005-0000-0000-000071080000}"/>
    <cellStyle name="Comma 2 3 4 5" xfId="8350" xr:uid="{00000000-0005-0000-0000-000072080000}"/>
    <cellStyle name="Comma 2 3 4 5 2" xfId="8351" xr:uid="{00000000-0005-0000-0000-000073080000}"/>
    <cellStyle name="Comma 2 3 4 5 2 2" xfId="8352" xr:uid="{00000000-0005-0000-0000-000074080000}"/>
    <cellStyle name="Comma 2 3 4 5 3" xfId="8353" xr:uid="{00000000-0005-0000-0000-000075080000}"/>
    <cellStyle name="Comma 2 3 4 6" xfId="8354" xr:uid="{00000000-0005-0000-0000-000076080000}"/>
    <cellStyle name="Comma 2 3 4 6 2" xfId="8355" xr:uid="{00000000-0005-0000-0000-000077080000}"/>
    <cellStyle name="Comma 2 3 4 7" xfId="8356" xr:uid="{00000000-0005-0000-0000-000078080000}"/>
    <cellStyle name="Comma 2 3 4 8" xfId="8357" xr:uid="{00000000-0005-0000-0000-000079080000}"/>
    <cellStyle name="Comma 2 3 5" xfId="254" xr:uid="{00000000-0005-0000-0000-00007A080000}"/>
    <cellStyle name="Comma 2 3 5 2" xfId="255" xr:uid="{00000000-0005-0000-0000-00007B080000}"/>
    <cellStyle name="Comma 2 3 5 2 2" xfId="256" xr:uid="{00000000-0005-0000-0000-00007C080000}"/>
    <cellStyle name="Comma 2 3 5 2 2 2" xfId="8358" xr:uid="{00000000-0005-0000-0000-00007D080000}"/>
    <cellStyle name="Comma 2 3 5 2 2 2 2" xfId="8359" xr:uid="{00000000-0005-0000-0000-00007E080000}"/>
    <cellStyle name="Comma 2 3 5 2 2 2 2 2" xfId="8360" xr:uid="{00000000-0005-0000-0000-00007F080000}"/>
    <cellStyle name="Comma 2 3 5 2 2 2 3" xfId="8361" xr:uid="{00000000-0005-0000-0000-000080080000}"/>
    <cellStyle name="Comma 2 3 5 2 2 3" xfId="8362" xr:uid="{00000000-0005-0000-0000-000081080000}"/>
    <cellStyle name="Comma 2 3 5 2 2 3 2" xfId="8363" xr:uid="{00000000-0005-0000-0000-000082080000}"/>
    <cellStyle name="Comma 2 3 5 2 2 4" xfId="8364" xr:uid="{00000000-0005-0000-0000-000083080000}"/>
    <cellStyle name="Comma 2 3 5 2 2 5" xfId="8365" xr:uid="{00000000-0005-0000-0000-000084080000}"/>
    <cellStyle name="Comma 2 3 5 2 3" xfId="257" xr:uid="{00000000-0005-0000-0000-000085080000}"/>
    <cellStyle name="Comma 2 3 5 2 3 2" xfId="8366" xr:uid="{00000000-0005-0000-0000-000086080000}"/>
    <cellStyle name="Comma 2 3 5 2 3 2 2" xfId="8367" xr:uid="{00000000-0005-0000-0000-000087080000}"/>
    <cellStyle name="Comma 2 3 5 2 3 2 2 2" xfId="8368" xr:uid="{00000000-0005-0000-0000-000088080000}"/>
    <cellStyle name="Comma 2 3 5 2 3 2 3" xfId="8369" xr:uid="{00000000-0005-0000-0000-000089080000}"/>
    <cellStyle name="Comma 2 3 5 2 3 3" xfId="8370" xr:uid="{00000000-0005-0000-0000-00008A080000}"/>
    <cellStyle name="Comma 2 3 5 2 3 3 2" xfId="8371" xr:uid="{00000000-0005-0000-0000-00008B080000}"/>
    <cellStyle name="Comma 2 3 5 2 3 4" xfId="8372" xr:uid="{00000000-0005-0000-0000-00008C080000}"/>
    <cellStyle name="Comma 2 3 5 2 3 5" xfId="8373" xr:uid="{00000000-0005-0000-0000-00008D080000}"/>
    <cellStyle name="Comma 2 3 5 2 4" xfId="8374" xr:uid="{00000000-0005-0000-0000-00008E080000}"/>
    <cellStyle name="Comma 2 3 5 2 4 2" xfId="8375" xr:uid="{00000000-0005-0000-0000-00008F080000}"/>
    <cellStyle name="Comma 2 3 5 2 4 2 2" xfId="8376" xr:uid="{00000000-0005-0000-0000-000090080000}"/>
    <cellStyle name="Comma 2 3 5 2 4 3" xfId="8377" xr:uid="{00000000-0005-0000-0000-000091080000}"/>
    <cellStyle name="Comma 2 3 5 2 5" xfId="8378" xr:uid="{00000000-0005-0000-0000-000092080000}"/>
    <cellStyle name="Comma 2 3 5 2 5 2" xfId="8379" xr:uid="{00000000-0005-0000-0000-000093080000}"/>
    <cellStyle name="Comma 2 3 5 2 6" xfId="8380" xr:uid="{00000000-0005-0000-0000-000094080000}"/>
    <cellStyle name="Comma 2 3 5 2 7" xfId="8381" xr:uid="{00000000-0005-0000-0000-000095080000}"/>
    <cellStyle name="Comma 2 3 5 3" xfId="258" xr:uid="{00000000-0005-0000-0000-000096080000}"/>
    <cellStyle name="Comma 2 3 5 3 2" xfId="8382" xr:uid="{00000000-0005-0000-0000-000097080000}"/>
    <cellStyle name="Comma 2 3 5 3 2 2" xfId="8383" xr:uid="{00000000-0005-0000-0000-000098080000}"/>
    <cellStyle name="Comma 2 3 5 3 2 2 2" xfId="8384" xr:uid="{00000000-0005-0000-0000-000099080000}"/>
    <cellStyle name="Comma 2 3 5 3 2 3" xfId="8385" xr:uid="{00000000-0005-0000-0000-00009A080000}"/>
    <cellStyle name="Comma 2 3 5 3 3" xfId="8386" xr:uid="{00000000-0005-0000-0000-00009B080000}"/>
    <cellStyle name="Comma 2 3 5 3 3 2" xfId="8387" xr:uid="{00000000-0005-0000-0000-00009C080000}"/>
    <cellStyle name="Comma 2 3 5 3 4" xfId="8388" xr:uid="{00000000-0005-0000-0000-00009D080000}"/>
    <cellStyle name="Comma 2 3 5 3 5" xfId="8389" xr:uid="{00000000-0005-0000-0000-00009E080000}"/>
    <cellStyle name="Comma 2 3 5 4" xfId="259" xr:uid="{00000000-0005-0000-0000-00009F080000}"/>
    <cellStyle name="Comma 2 3 5 4 2" xfId="8390" xr:uid="{00000000-0005-0000-0000-0000A0080000}"/>
    <cellStyle name="Comma 2 3 5 4 2 2" xfId="8391" xr:uid="{00000000-0005-0000-0000-0000A1080000}"/>
    <cellStyle name="Comma 2 3 5 4 2 2 2" xfId="8392" xr:uid="{00000000-0005-0000-0000-0000A2080000}"/>
    <cellStyle name="Comma 2 3 5 4 2 3" xfId="8393" xr:uid="{00000000-0005-0000-0000-0000A3080000}"/>
    <cellStyle name="Comma 2 3 5 4 3" xfId="8394" xr:uid="{00000000-0005-0000-0000-0000A4080000}"/>
    <cellStyle name="Comma 2 3 5 4 3 2" xfId="8395" xr:uid="{00000000-0005-0000-0000-0000A5080000}"/>
    <cellStyle name="Comma 2 3 5 4 4" xfId="8396" xr:uid="{00000000-0005-0000-0000-0000A6080000}"/>
    <cellStyle name="Comma 2 3 5 4 5" xfId="8397" xr:uid="{00000000-0005-0000-0000-0000A7080000}"/>
    <cellStyle name="Comma 2 3 5 5" xfId="8398" xr:uid="{00000000-0005-0000-0000-0000A8080000}"/>
    <cellStyle name="Comma 2 3 5 5 2" xfId="8399" xr:uid="{00000000-0005-0000-0000-0000A9080000}"/>
    <cellStyle name="Comma 2 3 5 5 2 2" xfId="8400" xr:uid="{00000000-0005-0000-0000-0000AA080000}"/>
    <cellStyle name="Comma 2 3 5 5 3" xfId="8401" xr:uid="{00000000-0005-0000-0000-0000AB080000}"/>
    <cellStyle name="Comma 2 3 5 6" xfId="8402" xr:uid="{00000000-0005-0000-0000-0000AC080000}"/>
    <cellStyle name="Comma 2 3 5 6 2" xfId="8403" xr:uid="{00000000-0005-0000-0000-0000AD080000}"/>
    <cellStyle name="Comma 2 3 5 7" xfId="8404" xr:uid="{00000000-0005-0000-0000-0000AE080000}"/>
    <cellStyle name="Comma 2 3 5 8" xfId="8405" xr:uid="{00000000-0005-0000-0000-0000AF080000}"/>
    <cellStyle name="Comma 2 3 6" xfId="260" xr:uid="{00000000-0005-0000-0000-0000B0080000}"/>
    <cellStyle name="Comma 2 3 6 2" xfId="261" xr:uid="{00000000-0005-0000-0000-0000B1080000}"/>
    <cellStyle name="Comma 2 3 6 2 2" xfId="262" xr:uid="{00000000-0005-0000-0000-0000B2080000}"/>
    <cellStyle name="Comma 2 3 6 2 2 2" xfId="8406" xr:uid="{00000000-0005-0000-0000-0000B3080000}"/>
    <cellStyle name="Comma 2 3 6 2 2 2 2" xfId="8407" xr:uid="{00000000-0005-0000-0000-0000B4080000}"/>
    <cellStyle name="Comma 2 3 6 2 2 2 2 2" xfId="8408" xr:uid="{00000000-0005-0000-0000-0000B5080000}"/>
    <cellStyle name="Comma 2 3 6 2 2 2 3" xfId="8409" xr:uid="{00000000-0005-0000-0000-0000B6080000}"/>
    <cellStyle name="Comma 2 3 6 2 2 3" xfId="8410" xr:uid="{00000000-0005-0000-0000-0000B7080000}"/>
    <cellStyle name="Comma 2 3 6 2 2 3 2" xfId="8411" xr:uid="{00000000-0005-0000-0000-0000B8080000}"/>
    <cellStyle name="Comma 2 3 6 2 2 4" xfId="8412" xr:uid="{00000000-0005-0000-0000-0000B9080000}"/>
    <cellStyle name="Comma 2 3 6 2 2 5" xfId="8413" xr:uid="{00000000-0005-0000-0000-0000BA080000}"/>
    <cellStyle name="Comma 2 3 6 2 3" xfId="263" xr:uid="{00000000-0005-0000-0000-0000BB080000}"/>
    <cellStyle name="Comma 2 3 6 2 3 2" xfId="8414" xr:uid="{00000000-0005-0000-0000-0000BC080000}"/>
    <cellStyle name="Comma 2 3 6 2 3 2 2" xfId="8415" xr:uid="{00000000-0005-0000-0000-0000BD080000}"/>
    <cellStyle name="Comma 2 3 6 2 3 2 2 2" xfId="8416" xr:uid="{00000000-0005-0000-0000-0000BE080000}"/>
    <cellStyle name="Comma 2 3 6 2 3 2 3" xfId="8417" xr:uid="{00000000-0005-0000-0000-0000BF080000}"/>
    <cellStyle name="Comma 2 3 6 2 3 3" xfId="8418" xr:uid="{00000000-0005-0000-0000-0000C0080000}"/>
    <cellStyle name="Comma 2 3 6 2 3 3 2" xfId="8419" xr:uid="{00000000-0005-0000-0000-0000C1080000}"/>
    <cellStyle name="Comma 2 3 6 2 3 4" xfId="8420" xr:uid="{00000000-0005-0000-0000-0000C2080000}"/>
    <cellStyle name="Comma 2 3 6 2 3 5" xfId="8421" xr:uid="{00000000-0005-0000-0000-0000C3080000}"/>
    <cellStyle name="Comma 2 3 6 2 4" xfId="8422" xr:uid="{00000000-0005-0000-0000-0000C4080000}"/>
    <cellStyle name="Comma 2 3 6 2 4 2" xfId="8423" xr:uid="{00000000-0005-0000-0000-0000C5080000}"/>
    <cellStyle name="Comma 2 3 6 2 4 2 2" xfId="8424" xr:uid="{00000000-0005-0000-0000-0000C6080000}"/>
    <cellStyle name="Comma 2 3 6 2 4 3" xfId="8425" xr:uid="{00000000-0005-0000-0000-0000C7080000}"/>
    <cellStyle name="Comma 2 3 6 2 5" xfId="8426" xr:uid="{00000000-0005-0000-0000-0000C8080000}"/>
    <cellStyle name="Comma 2 3 6 2 5 2" xfId="8427" xr:uid="{00000000-0005-0000-0000-0000C9080000}"/>
    <cellStyle name="Comma 2 3 6 2 6" xfId="8428" xr:uid="{00000000-0005-0000-0000-0000CA080000}"/>
    <cellStyle name="Comma 2 3 6 2 7" xfId="8429" xr:uid="{00000000-0005-0000-0000-0000CB080000}"/>
    <cellStyle name="Comma 2 3 6 3" xfId="264" xr:uid="{00000000-0005-0000-0000-0000CC080000}"/>
    <cellStyle name="Comma 2 3 6 3 2" xfId="8430" xr:uid="{00000000-0005-0000-0000-0000CD080000}"/>
    <cellStyle name="Comma 2 3 6 3 2 2" xfId="8431" xr:uid="{00000000-0005-0000-0000-0000CE080000}"/>
    <cellStyle name="Comma 2 3 6 3 2 2 2" xfId="8432" xr:uid="{00000000-0005-0000-0000-0000CF080000}"/>
    <cellStyle name="Comma 2 3 6 3 2 3" xfId="8433" xr:uid="{00000000-0005-0000-0000-0000D0080000}"/>
    <cellStyle name="Comma 2 3 6 3 3" xfId="8434" xr:uid="{00000000-0005-0000-0000-0000D1080000}"/>
    <cellStyle name="Comma 2 3 6 3 3 2" xfId="8435" xr:uid="{00000000-0005-0000-0000-0000D2080000}"/>
    <cellStyle name="Comma 2 3 6 3 4" xfId="8436" xr:uid="{00000000-0005-0000-0000-0000D3080000}"/>
    <cellStyle name="Comma 2 3 6 3 5" xfId="8437" xr:uid="{00000000-0005-0000-0000-0000D4080000}"/>
    <cellStyle name="Comma 2 3 6 4" xfId="265" xr:uid="{00000000-0005-0000-0000-0000D5080000}"/>
    <cellStyle name="Comma 2 3 6 4 2" xfId="8438" xr:uid="{00000000-0005-0000-0000-0000D6080000}"/>
    <cellStyle name="Comma 2 3 6 4 2 2" xfId="8439" xr:uid="{00000000-0005-0000-0000-0000D7080000}"/>
    <cellStyle name="Comma 2 3 6 4 2 2 2" xfId="8440" xr:uid="{00000000-0005-0000-0000-0000D8080000}"/>
    <cellStyle name="Comma 2 3 6 4 2 3" xfId="8441" xr:uid="{00000000-0005-0000-0000-0000D9080000}"/>
    <cellStyle name="Comma 2 3 6 4 3" xfId="8442" xr:uid="{00000000-0005-0000-0000-0000DA080000}"/>
    <cellStyle name="Comma 2 3 6 4 3 2" xfId="8443" xr:uid="{00000000-0005-0000-0000-0000DB080000}"/>
    <cellStyle name="Comma 2 3 6 4 4" xfId="8444" xr:uid="{00000000-0005-0000-0000-0000DC080000}"/>
    <cellStyle name="Comma 2 3 6 4 5" xfId="8445" xr:uid="{00000000-0005-0000-0000-0000DD080000}"/>
    <cellStyle name="Comma 2 3 6 5" xfId="8446" xr:uid="{00000000-0005-0000-0000-0000DE080000}"/>
    <cellStyle name="Comma 2 3 6 5 2" xfId="8447" xr:uid="{00000000-0005-0000-0000-0000DF080000}"/>
    <cellStyle name="Comma 2 3 6 5 2 2" xfId="8448" xr:uid="{00000000-0005-0000-0000-0000E0080000}"/>
    <cellStyle name="Comma 2 3 6 5 3" xfId="8449" xr:uid="{00000000-0005-0000-0000-0000E1080000}"/>
    <cellStyle name="Comma 2 3 6 6" xfId="8450" xr:uid="{00000000-0005-0000-0000-0000E2080000}"/>
    <cellStyle name="Comma 2 3 6 6 2" xfId="8451" xr:uid="{00000000-0005-0000-0000-0000E3080000}"/>
    <cellStyle name="Comma 2 3 6 7" xfId="8452" xr:uid="{00000000-0005-0000-0000-0000E4080000}"/>
    <cellStyle name="Comma 2 3 6 8" xfId="8453" xr:uid="{00000000-0005-0000-0000-0000E5080000}"/>
    <cellStyle name="Comma 2 3 7" xfId="266" xr:uid="{00000000-0005-0000-0000-0000E6080000}"/>
    <cellStyle name="Comma 2 3 7 2" xfId="267" xr:uid="{00000000-0005-0000-0000-0000E7080000}"/>
    <cellStyle name="Comma 2 3 7 2 2" xfId="268" xr:uid="{00000000-0005-0000-0000-0000E8080000}"/>
    <cellStyle name="Comma 2 3 7 2 2 2" xfId="8454" xr:uid="{00000000-0005-0000-0000-0000E9080000}"/>
    <cellStyle name="Comma 2 3 7 2 2 2 2" xfId="8455" xr:uid="{00000000-0005-0000-0000-0000EA080000}"/>
    <cellStyle name="Comma 2 3 7 2 2 2 2 2" xfId="8456" xr:uid="{00000000-0005-0000-0000-0000EB080000}"/>
    <cellStyle name="Comma 2 3 7 2 2 2 3" xfId="8457" xr:uid="{00000000-0005-0000-0000-0000EC080000}"/>
    <cellStyle name="Comma 2 3 7 2 2 3" xfId="8458" xr:uid="{00000000-0005-0000-0000-0000ED080000}"/>
    <cellStyle name="Comma 2 3 7 2 2 3 2" xfId="8459" xr:uid="{00000000-0005-0000-0000-0000EE080000}"/>
    <cellStyle name="Comma 2 3 7 2 2 4" xfId="8460" xr:uid="{00000000-0005-0000-0000-0000EF080000}"/>
    <cellStyle name="Comma 2 3 7 2 2 5" xfId="8461" xr:uid="{00000000-0005-0000-0000-0000F0080000}"/>
    <cellStyle name="Comma 2 3 7 2 3" xfId="269" xr:uid="{00000000-0005-0000-0000-0000F1080000}"/>
    <cellStyle name="Comma 2 3 7 2 3 2" xfId="8462" xr:uid="{00000000-0005-0000-0000-0000F2080000}"/>
    <cellStyle name="Comma 2 3 7 2 3 2 2" xfId="8463" xr:uid="{00000000-0005-0000-0000-0000F3080000}"/>
    <cellStyle name="Comma 2 3 7 2 3 2 2 2" xfId="8464" xr:uid="{00000000-0005-0000-0000-0000F4080000}"/>
    <cellStyle name="Comma 2 3 7 2 3 2 3" xfId="8465" xr:uid="{00000000-0005-0000-0000-0000F5080000}"/>
    <cellStyle name="Comma 2 3 7 2 3 3" xfId="8466" xr:uid="{00000000-0005-0000-0000-0000F6080000}"/>
    <cellStyle name="Comma 2 3 7 2 3 3 2" xfId="8467" xr:uid="{00000000-0005-0000-0000-0000F7080000}"/>
    <cellStyle name="Comma 2 3 7 2 3 4" xfId="8468" xr:uid="{00000000-0005-0000-0000-0000F8080000}"/>
    <cellStyle name="Comma 2 3 7 2 3 5" xfId="8469" xr:uid="{00000000-0005-0000-0000-0000F9080000}"/>
    <cellStyle name="Comma 2 3 7 2 4" xfId="8470" xr:uid="{00000000-0005-0000-0000-0000FA080000}"/>
    <cellStyle name="Comma 2 3 7 2 4 2" xfId="8471" xr:uid="{00000000-0005-0000-0000-0000FB080000}"/>
    <cellStyle name="Comma 2 3 7 2 4 2 2" xfId="8472" xr:uid="{00000000-0005-0000-0000-0000FC080000}"/>
    <cellStyle name="Comma 2 3 7 2 4 3" xfId="8473" xr:uid="{00000000-0005-0000-0000-0000FD080000}"/>
    <cellStyle name="Comma 2 3 7 2 5" xfId="8474" xr:uid="{00000000-0005-0000-0000-0000FE080000}"/>
    <cellStyle name="Comma 2 3 7 2 5 2" xfId="8475" xr:uid="{00000000-0005-0000-0000-0000FF080000}"/>
    <cellStyle name="Comma 2 3 7 2 6" xfId="8476" xr:uid="{00000000-0005-0000-0000-000000090000}"/>
    <cellStyle name="Comma 2 3 7 2 7" xfId="8477" xr:uid="{00000000-0005-0000-0000-000001090000}"/>
    <cellStyle name="Comma 2 3 7 3" xfId="270" xr:uid="{00000000-0005-0000-0000-000002090000}"/>
    <cellStyle name="Comma 2 3 7 3 2" xfId="8478" xr:uid="{00000000-0005-0000-0000-000003090000}"/>
    <cellStyle name="Comma 2 3 7 3 2 2" xfId="8479" xr:uid="{00000000-0005-0000-0000-000004090000}"/>
    <cellStyle name="Comma 2 3 7 3 2 2 2" xfId="8480" xr:uid="{00000000-0005-0000-0000-000005090000}"/>
    <cellStyle name="Comma 2 3 7 3 2 3" xfId="8481" xr:uid="{00000000-0005-0000-0000-000006090000}"/>
    <cellStyle name="Comma 2 3 7 3 3" xfId="8482" xr:uid="{00000000-0005-0000-0000-000007090000}"/>
    <cellStyle name="Comma 2 3 7 3 3 2" xfId="8483" xr:uid="{00000000-0005-0000-0000-000008090000}"/>
    <cellStyle name="Comma 2 3 7 3 4" xfId="8484" xr:uid="{00000000-0005-0000-0000-000009090000}"/>
    <cellStyle name="Comma 2 3 7 3 5" xfId="8485" xr:uid="{00000000-0005-0000-0000-00000A090000}"/>
    <cellStyle name="Comma 2 3 7 4" xfId="271" xr:uid="{00000000-0005-0000-0000-00000B090000}"/>
    <cellStyle name="Comma 2 3 7 4 2" xfId="8486" xr:uid="{00000000-0005-0000-0000-00000C090000}"/>
    <cellStyle name="Comma 2 3 7 4 2 2" xfId="8487" xr:uid="{00000000-0005-0000-0000-00000D090000}"/>
    <cellStyle name="Comma 2 3 7 4 2 2 2" xfId="8488" xr:uid="{00000000-0005-0000-0000-00000E090000}"/>
    <cellStyle name="Comma 2 3 7 4 2 3" xfId="8489" xr:uid="{00000000-0005-0000-0000-00000F090000}"/>
    <cellStyle name="Comma 2 3 7 4 3" xfId="8490" xr:uid="{00000000-0005-0000-0000-000010090000}"/>
    <cellStyle name="Comma 2 3 7 4 3 2" xfId="8491" xr:uid="{00000000-0005-0000-0000-000011090000}"/>
    <cellStyle name="Comma 2 3 7 4 4" xfId="8492" xr:uid="{00000000-0005-0000-0000-000012090000}"/>
    <cellStyle name="Comma 2 3 7 4 5" xfId="8493" xr:uid="{00000000-0005-0000-0000-000013090000}"/>
    <cellStyle name="Comma 2 3 7 5" xfId="8494" xr:uid="{00000000-0005-0000-0000-000014090000}"/>
    <cellStyle name="Comma 2 3 7 5 2" xfId="8495" xr:uid="{00000000-0005-0000-0000-000015090000}"/>
    <cellStyle name="Comma 2 3 7 5 2 2" xfId="8496" xr:uid="{00000000-0005-0000-0000-000016090000}"/>
    <cellStyle name="Comma 2 3 7 5 3" xfId="8497" xr:uid="{00000000-0005-0000-0000-000017090000}"/>
    <cellStyle name="Comma 2 3 7 6" xfId="8498" xr:uid="{00000000-0005-0000-0000-000018090000}"/>
    <cellStyle name="Comma 2 3 7 6 2" xfId="8499" xr:uid="{00000000-0005-0000-0000-000019090000}"/>
    <cellStyle name="Comma 2 3 7 7" xfId="8500" xr:uid="{00000000-0005-0000-0000-00001A090000}"/>
    <cellStyle name="Comma 2 3 7 8" xfId="8501" xr:uid="{00000000-0005-0000-0000-00001B090000}"/>
    <cellStyle name="Comma 2 3 8" xfId="272" xr:uid="{00000000-0005-0000-0000-00001C090000}"/>
    <cellStyle name="Comma 2 3 8 2" xfId="273" xr:uid="{00000000-0005-0000-0000-00001D090000}"/>
    <cellStyle name="Comma 2 3 8 2 2" xfId="8502" xr:uid="{00000000-0005-0000-0000-00001E090000}"/>
    <cellStyle name="Comma 2 3 8 2 2 2" xfId="8503" xr:uid="{00000000-0005-0000-0000-00001F090000}"/>
    <cellStyle name="Comma 2 3 8 2 2 2 2" xfId="8504" xr:uid="{00000000-0005-0000-0000-000020090000}"/>
    <cellStyle name="Comma 2 3 8 2 2 3" xfId="8505" xr:uid="{00000000-0005-0000-0000-000021090000}"/>
    <cellStyle name="Comma 2 3 8 2 3" xfId="8506" xr:uid="{00000000-0005-0000-0000-000022090000}"/>
    <cellStyle name="Comma 2 3 8 2 3 2" xfId="8507" xr:uid="{00000000-0005-0000-0000-000023090000}"/>
    <cellStyle name="Comma 2 3 8 2 4" xfId="8508" xr:uid="{00000000-0005-0000-0000-000024090000}"/>
    <cellStyle name="Comma 2 3 8 2 5" xfId="8509" xr:uid="{00000000-0005-0000-0000-000025090000}"/>
    <cellStyle name="Comma 2 3 8 3" xfId="274" xr:uid="{00000000-0005-0000-0000-000026090000}"/>
    <cellStyle name="Comma 2 3 8 3 2" xfId="8510" xr:uid="{00000000-0005-0000-0000-000027090000}"/>
    <cellStyle name="Comma 2 3 8 3 2 2" xfId="8511" xr:uid="{00000000-0005-0000-0000-000028090000}"/>
    <cellStyle name="Comma 2 3 8 3 2 2 2" xfId="8512" xr:uid="{00000000-0005-0000-0000-000029090000}"/>
    <cellStyle name="Comma 2 3 8 3 2 3" xfId="8513" xr:uid="{00000000-0005-0000-0000-00002A090000}"/>
    <cellStyle name="Comma 2 3 8 3 3" xfId="8514" xr:uid="{00000000-0005-0000-0000-00002B090000}"/>
    <cellStyle name="Comma 2 3 8 3 3 2" xfId="8515" xr:uid="{00000000-0005-0000-0000-00002C090000}"/>
    <cellStyle name="Comma 2 3 8 3 4" xfId="8516" xr:uid="{00000000-0005-0000-0000-00002D090000}"/>
    <cellStyle name="Comma 2 3 8 3 5" xfId="8517" xr:uid="{00000000-0005-0000-0000-00002E090000}"/>
    <cellStyle name="Comma 2 3 8 4" xfId="8518" xr:uid="{00000000-0005-0000-0000-00002F090000}"/>
    <cellStyle name="Comma 2 3 8 4 2" xfId="8519" xr:uid="{00000000-0005-0000-0000-000030090000}"/>
    <cellStyle name="Comma 2 3 8 4 2 2" xfId="8520" xr:uid="{00000000-0005-0000-0000-000031090000}"/>
    <cellStyle name="Comma 2 3 8 4 3" xfId="8521" xr:uid="{00000000-0005-0000-0000-000032090000}"/>
    <cellStyle name="Comma 2 3 8 5" xfId="8522" xr:uid="{00000000-0005-0000-0000-000033090000}"/>
    <cellStyle name="Comma 2 3 8 5 2" xfId="8523" xr:uid="{00000000-0005-0000-0000-000034090000}"/>
    <cellStyle name="Comma 2 3 8 6" xfId="8524" xr:uid="{00000000-0005-0000-0000-000035090000}"/>
    <cellStyle name="Comma 2 3 8 7" xfId="8525" xr:uid="{00000000-0005-0000-0000-000036090000}"/>
    <cellStyle name="Comma 2 3 9" xfId="275" xr:uid="{00000000-0005-0000-0000-000037090000}"/>
    <cellStyle name="Comma 2 3 9 2" xfId="8526" xr:uid="{00000000-0005-0000-0000-000038090000}"/>
    <cellStyle name="Comma 2 3 9 2 2" xfId="8527" xr:uid="{00000000-0005-0000-0000-000039090000}"/>
    <cellStyle name="Comma 2 3 9 2 2 2" xfId="8528" xr:uid="{00000000-0005-0000-0000-00003A090000}"/>
    <cellStyle name="Comma 2 3 9 2 3" xfId="8529" xr:uid="{00000000-0005-0000-0000-00003B090000}"/>
    <cellStyle name="Comma 2 3 9 3" xfId="8530" xr:uid="{00000000-0005-0000-0000-00003C090000}"/>
    <cellStyle name="Comma 2 3 9 3 2" xfId="8531" xr:uid="{00000000-0005-0000-0000-00003D090000}"/>
    <cellStyle name="Comma 2 3 9 4" xfId="8532" xr:uid="{00000000-0005-0000-0000-00003E090000}"/>
    <cellStyle name="Comma 2 3 9 5" xfId="8533" xr:uid="{00000000-0005-0000-0000-00003F090000}"/>
    <cellStyle name="Comma 2 4" xfId="276" xr:uid="{00000000-0005-0000-0000-000040090000}"/>
    <cellStyle name="Comma 2 4 10" xfId="8534" xr:uid="{00000000-0005-0000-0000-000041090000}"/>
    <cellStyle name="Comma 2 4 10 2" xfId="8535" xr:uid="{00000000-0005-0000-0000-000042090000}"/>
    <cellStyle name="Comma 2 4 10 2 2" xfId="8536" xr:uid="{00000000-0005-0000-0000-000043090000}"/>
    <cellStyle name="Comma 2 4 10 3" xfId="8537" xr:uid="{00000000-0005-0000-0000-000044090000}"/>
    <cellStyle name="Comma 2 4 11" xfId="8538" xr:uid="{00000000-0005-0000-0000-000045090000}"/>
    <cellStyle name="Comma 2 4 11 2" xfId="8539" xr:uid="{00000000-0005-0000-0000-000046090000}"/>
    <cellStyle name="Comma 2 4 12" xfId="8540" xr:uid="{00000000-0005-0000-0000-000047090000}"/>
    <cellStyle name="Comma 2 4 13" xfId="8541" xr:uid="{00000000-0005-0000-0000-000048090000}"/>
    <cellStyle name="Comma 2 4 2" xfId="277" xr:uid="{00000000-0005-0000-0000-000049090000}"/>
    <cellStyle name="Comma 2 4 2 10" xfId="8542" xr:uid="{00000000-0005-0000-0000-00004A090000}"/>
    <cellStyle name="Comma 2 4 2 10 2" xfId="8543" xr:uid="{00000000-0005-0000-0000-00004B090000}"/>
    <cellStyle name="Comma 2 4 2 11" xfId="8544" xr:uid="{00000000-0005-0000-0000-00004C090000}"/>
    <cellStyle name="Comma 2 4 2 12" xfId="8545" xr:uid="{00000000-0005-0000-0000-00004D090000}"/>
    <cellStyle name="Comma 2 4 2 2" xfId="278" xr:uid="{00000000-0005-0000-0000-00004E090000}"/>
    <cellStyle name="Comma 2 4 2 2 2" xfId="279" xr:uid="{00000000-0005-0000-0000-00004F090000}"/>
    <cellStyle name="Comma 2 4 2 2 2 2" xfId="280" xr:uid="{00000000-0005-0000-0000-000050090000}"/>
    <cellStyle name="Comma 2 4 2 2 2 2 2" xfId="8546" xr:uid="{00000000-0005-0000-0000-000051090000}"/>
    <cellStyle name="Comma 2 4 2 2 2 2 2 2" xfId="8547" xr:uid="{00000000-0005-0000-0000-000052090000}"/>
    <cellStyle name="Comma 2 4 2 2 2 2 2 2 2" xfId="8548" xr:uid="{00000000-0005-0000-0000-000053090000}"/>
    <cellStyle name="Comma 2 4 2 2 2 2 2 3" xfId="8549" xr:uid="{00000000-0005-0000-0000-000054090000}"/>
    <cellStyle name="Comma 2 4 2 2 2 2 3" xfId="8550" xr:uid="{00000000-0005-0000-0000-000055090000}"/>
    <cellStyle name="Comma 2 4 2 2 2 2 3 2" xfId="8551" xr:uid="{00000000-0005-0000-0000-000056090000}"/>
    <cellStyle name="Comma 2 4 2 2 2 2 4" xfId="8552" xr:uid="{00000000-0005-0000-0000-000057090000}"/>
    <cellStyle name="Comma 2 4 2 2 2 2 5" xfId="8553" xr:uid="{00000000-0005-0000-0000-000058090000}"/>
    <cellStyle name="Comma 2 4 2 2 2 3" xfId="281" xr:uid="{00000000-0005-0000-0000-000059090000}"/>
    <cellStyle name="Comma 2 4 2 2 2 3 2" xfId="8554" xr:uid="{00000000-0005-0000-0000-00005A090000}"/>
    <cellStyle name="Comma 2 4 2 2 2 3 2 2" xfId="8555" xr:uid="{00000000-0005-0000-0000-00005B090000}"/>
    <cellStyle name="Comma 2 4 2 2 2 3 2 2 2" xfId="8556" xr:uid="{00000000-0005-0000-0000-00005C090000}"/>
    <cellStyle name="Comma 2 4 2 2 2 3 2 3" xfId="8557" xr:uid="{00000000-0005-0000-0000-00005D090000}"/>
    <cellStyle name="Comma 2 4 2 2 2 3 3" xfId="8558" xr:uid="{00000000-0005-0000-0000-00005E090000}"/>
    <cellStyle name="Comma 2 4 2 2 2 3 3 2" xfId="8559" xr:uid="{00000000-0005-0000-0000-00005F090000}"/>
    <cellStyle name="Comma 2 4 2 2 2 3 4" xfId="8560" xr:uid="{00000000-0005-0000-0000-000060090000}"/>
    <cellStyle name="Comma 2 4 2 2 2 3 5" xfId="8561" xr:uid="{00000000-0005-0000-0000-000061090000}"/>
    <cellStyle name="Comma 2 4 2 2 2 4" xfId="8562" xr:uid="{00000000-0005-0000-0000-000062090000}"/>
    <cellStyle name="Comma 2 4 2 2 2 4 2" xfId="8563" xr:uid="{00000000-0005-0000-0000-000063090000}"/>
    <cellStyle name="Comma 2 4 2 2 2 4 2 2" xfId="8564" xr:uid="{00000000-0005-0000-0000-000064090000}"/>
    <cellStyle name="Comma 2 4 2 2 2 4 3" xfId="8565" xr:uid="{00000000-0005-0000-0000-000065090000}"/>
    <cellStyle name="Comma 2 4 2 2 2 5" xfId="8566" xr:uid="{00000000-0005-0000-0000-000066090000}"/>
    <cellStyle name="Comma 2 4 2 2 2 5 2" xfId="8567" xr:uid="{00000000-0005-0000-0000-000067090000}"/>
    <cellStyle name="Comma 2 4 2 2 2 6" xfId="8568" xr:uid="{00000000-0005-0000-0000-000068090000}"/>
    <cellStyle name="Comma 2 4 2 2 2 7" xfId="8569" xr:uid="{00000000-0005-0000-0000-000069090000}"/>
    <cellStyle name="Comma 2 4 2 2 3" xfId="282" xr:uid="{00000000-0005-0000-0000-00006A090000}"/>
    <cellStyle name="Comma 2 4 2 2 3 2" xfId="8570" xr:uid="{00000000-0005-0000-0000-00006B090000}"/>
    <cellStyle name="Comma 2 4 2 2 3 2 2" xfId="8571" xr:uid="{00000000-0005-0000-0000-00006C090000}"/>
    <cellStyle name="Comma 2 4 2 2 3 2 2 2" xfId="8572" xr:uid="{00000000-0005-0000-0000-00006D090000}"/>
    <cellStyle name="Comma 2 4 2 2 3 2 3" xfId="8573" xr:uid="{00000000-0005-0000-0000-00006E090000}"/>
    <cellStyle name="Comma 2 4 2 2 3 3" xfId="8574" xr:uid="{00000000-0005-0000-0000-00006F090000}"/>
    <cellStyle name="Comma 2 4 2 2 3 3 2" xfId="8575" xr:uid="{00000000-0005-0000-0000-000070090000}"/>
    <cellStyle name="Comma 2 4 2 2 3 4" xfId="8576" xr:uid="{00000000-0005-0000-0000-000071090000}"/>
    <cellStyle name="Comma 2 4 2 2 3 5" xfId="8577" xr:uid="{00000000-0005-0000-0000-000072090000}"/>
    <cellStyle name="Comma 2 4 2 2 4" xfId="283" xr:uid="{00000000-0005-0000-0000-000073090000}"/>
    <cellStyle name="Comma 2 4 2 2 4 2" xfId="8578" xr:uid="{00000000-0005-0000-0000-000074090000}"/>
    <cellStyle name="Comma 2 4 2 2 4 2 2" xfId="8579" xr:uid="{00000000-0005-0000-0000-000075090000}"/>
    <cellStyle name="Comma 2 4 2 2 4 2 2 2" xfId="8580" xr:uid="{00000000-0005-0000-0000-000076090000}"/>
    <cellStyle name="Comma 2 4 2 2 4 2 3" xfId="8581" xr:uid="{00000000-0005-0000-0000-000077090000}"/>
    <cellStyle name="Comma 2 4 2 2 4 3" xfId="8582" xr:uid="{00000000-0005-0000-0000-000078090000}"/>
    <cellStyle name="Comma 2 4 2 2 4 3 2" xfId="8583" xr:uid="{00000000-0005-0000-0000-000079090000}"/>
    <cellStyle name="Comma 2 4 2 2 4 4" xfId="8584" xr:uid="{00000000-0005-0000-0000-00007A090000}"/>
    <cellStyle name="Comma 2 4 2 2 4 5" xfId="8585" xr:uid="{00000000-0005-0000-0000-00007B090000}"/>
    <cellStyle name="Comma 2 4 2 2 5" xfId="8586" xr:uid="{00000000-0005-0000-0000-00007C090000}"/>
    <cellStyle name="Comma 2 4 2 2 5 2" xfId="8587" xr:uid="{00000000-0005-0000-0000-00007D090000}"/>
    <cellStyle name="Comma 2 4 2 2 5 2 2" xfId="8588" xr:uid="{00000000-0005-0000-0000-00007E090000}"/>
    <cellStyle name="Comma 2 4 2 2 5 3" xfId="8589" xr:uid="{00000000-0005-0000-0000-00007F090000}"/>
    <cellStyle name="Comma 2 4 2 2 6" xfId="8590" xr:uid="{00000000-0005-0000-0000-000080090000}"/>
    <cellStyle name="Comma 2 4 2 2 6 2" xfId="8591" xr:uid="{00000000-0005-0000-0000-000081090000}"/>
    <cellStyle name="Comma 2 4 2 2 7" xfId="8592" xr:uid="{00000000-0005-0000-0000-000082090000}"/>
    <cellStyle name="Comma 2 4 2 2 8" xfId="8593" xr:uid="{00000000-0005-0000-0000-000083090000}"/>
    <cellStyle name="Comma 2 4 2 3" xfId="284" xr:uid="{00000000-0005-0000-0000-000084090000}"/>
    <cellStyle name="Comma 2 4 2 3 2" xfId="285" xr:uid="{00000000-0005-0000-0000-000085090000}"/>
    <cellStyle name="Comma 2 4 2 3 2 2" xfId="286" xr:uid="{00000000-0005-0000-0000-000086090000}"/>
    <cellStyle name="Comma 2 4 2 3 2 2 2" xfId="8594" xr:uid="{00000000-0005-0000-0000-000087090000}"/>
    <cellStyle name="Comma 2 4 2 3 2 2 2 2" xfId="8595" xr:uid="{00000000-0005-0000-0000-000088090000}"/>
    <cellStyle name="Comma 2 4 2 3 2 2 2 2 2" xfId="8596" xr:uid="{00000000-0005-0000-0000-000089090000}"/>
    <cellStyle name="Comma 2 4 2 3 2 2 2 3" xfId="8597" xr:uid="{00000000-0005-0000-0000-00008A090000}"/>
    <cellStyle name="Comma 2 4 2 3 2 2 3" xfId="8598" xr:uid="{00000000-0005-0000-0000-00008B090000}"/>
    <cellStyle name="Comma 2 4 2 3 2 2 3 2" xfId="8599" xr:uid="{00000000-0005-0000-0000-00008C090000}"/>
    <cellStyle name="Comma 2 4 2 3 2 2 4" xfId="8600" xr:uid="{00000000-0005-0000-0000-00008D090000}"/>
    <cellStyle name="Comma 2 4 2 3 2 2 5" xfId="8601" xr:uid="{00000000-0005-0000-0000-00008E090000}"/>
    <cellStyle name="Comma 2 4 2 3 2 3" xfId="287" xr:uid="{00000000-0005-0000-0000-00008F090000}"/>
    <cellStyle name="Comma 2 4 2 3 2 3 2" xfId="8602" xr:uid="{00000000-0005-0000-0000-000090090000}"/>
    <cellStyle name="Comma 2 4 2 3 2 3 2 2" xfId="8603" xr:uid="{00000000-0005-0000-0000-000091090000}"/>
    <cellStyle name="Comma 2 4 2 3 2 3 2 2 2" xfId="8604" xr:uid="{00000000-0005-0000-0000-000092090000}"/>
    <cellStyle name="Comma 2 4 2 3 2 3 2 3" xfId="8605" xr:uid="{00000000-0005-0000-0000-000093090000}"/>
    <cellStyle name="Comma 2 4 2 3 2 3 3" xfId="8606" xr:uid="{00000000-0005-0000-0000-000094090000}"/>
    <cellStyle name="Comma 2 4 2 3 2 3 3 2" xfId="8607" xr:uid="{00000000-0005-0000-0000-000095090000}"/>
    <cellStyle name="Comma 2 4 2 3 2 3 4" xfId="8608" xr:uid="{00000000-0005-0000-0000-000096090000}"/>
    <cellStyle name="Comma 2 4 2 3 2 3 5" xfId="8609" xr:uid="{00000000-0005-0000-0000-000097090000}"/>
    <cellStyle name="Comma 2 4 2 3 2 4" xfId="8610" xr:uid="{00000000-0005-0000-0000-000098090000}"/>
    <cellStyle name="Comma 2 4 2 3 2 4 2" xfId="8611" xr:uid="{00000000-0005-0000-0000-000099090000}"/>
    <cellStyle name="Comma 2 4 2 3 2 4 2 2" xfId="8612" xr:uid="{00000000-0005-0000-0000-00009A090000}"/>
    <cellStyle name="Comma 2 4 2 3 2 4 3" xfId="8613" xr:uid="{00000000-0005-0000-0000-00009B090000}"/>
    <cellStyle name="Comma 2 4 2 3 2 5" xfId="8614" xr:uid="{00000000-0005-0000-0000-00009C090000}"/>
    <cellStyle name="Comma 2 4 2 3 2 5 2" xfId="8615" xr:uid="{00000000-0005-0000-0000-00009D090000}"/>
    <cellStyle name="Comma 2 4 2 3 2 6" xfId="8616" xr:uid="{00000000-0005-0000-0000-00009E090000}"/>
    <cellStyle name="Comma 2 4 2 3 2 7" xfId="8617" xr:uid="{00000000-0005-0000-0000-00009F090000}"/>
    <cellStyle name="Comma 2 4 2 3 3" xfId="288" xr:uid="{00000000-0005-0000-0000-0000A0090000}"/>
    <cellStyle name="Comma 2 4 2 3 3 2" xfId="8618" xr:uid="{00000000-0005-0000-0000-0000A1090000}"/>
    <cellStyle name="Comma 2 4 2 3 3 2 2" xfId="8619" xr:uid="{00000000-0005-0000-0000-0000A2090000}"/>
    <cellStyle name="Comma 2 4 2 3 3 2 2 2" xfId="8620" xr:uid="{00000000-0005-0000-0000-0000A3090000}"/>
    <cellStyle name="Comma 2 4 2 3 3 2 3" xfId="8621" xr:uid="{00000000-0005-0000-0000-0000A4090000}"/>
    <cellStyle name="Comma 2 4 2 3 3 3" xfId="8622" xr:uid="{00000000-0005-0000-0000-0000A5090000}"/>
    <cellStyle name="Comma 2 4 2 3 3 3 2" xfId="8623" xr:uid="{00000000-0005-0000-0000-0000A6090000}"/>
    <cellStyle name="Comma 2 4 2 3 3 4" xfId="8624" xr:uid="{00000000-0005-0000-0000-0000A7090000}"/>
    <cellStyle name="Comma 2 4 2 3 3 5" xfId="8625" xr:uid="{00000000-0005-0000-0000-0000A8090000}"/>
    <cellStyle name="Comma 2 4 2 3 4" xfId="289" xr:uid="{00000000-0005-0000-0000-0000A9090000}"/>
    <cellStyle name="Comma 2 4 2 3 4 2" xfId="8626" xr:uid="{00000000-0005-0000-0000-0000AA090000}"/>
    <cellStyle name="Comma 2 4 2 3 4 2 2" xfId="8627" xr:uid="{00000000-0005-0000-0000-0000AB090000}"/>
    <cellStyle name="Comma 2 4 2 3 4 2 2 2" xfId="8628" xr:uid="{00000000-0005-0000-0000-0000AC090000}"/>
    <cellStyle name="Comma 2 4 2 3 4 2 3" xfId="8629" xr:uid="{00000000-0005-0000-0000-0000AD090000}"/>
    <cellStyle name="Comma 2 4 2 3 4 3" xfId="8630" xr:uid="{00000000-0005-0000-0000-0000AE090000}"/>
    <cellStyle name="Comma 2 4 2 3 4 3 2" xfId="8631" xr:uid="{00000000-0005-0000-0000-0000AF090000}"/>
    <cellStyle name="Comma 2 4 2 3 4 4" xfId="8632" xr:uid="{00000000-0005-0000-0000-0000B0090000}"/>
    <cellStyle name="Comma 2 4 2 3 4 5" xfId="8633" xr:uid="{00000000-0005-0000-0000-0000B1090000}"/>
    <cellStyle name="Comma 2 4 2 3 5" xfId="8634" xr:uid="{00000000-0005-0000-0000-0000B2090000}"/>
    <cellStyle name="Comma 2 4 2 3 5 2" xfId="8635" xr:uid="{00000000-0005-0000-0000-0000B3090000}"/>
    <cellStyle name="Comma 2 4 2 3 5 2 2" xfId="8636" xr:uid="{00000000-0005-0000-0000-0000B4090000}"/>
    <cellStyle name="Comma 2 4 2 3 5 3" xfId="8637" xr:uid="{00000000-0005-0000-0000-0000B5090000}"/>
    <cellStyle name="Comma 2 4 2 3 6" xfId="8638" xr:uid="{00000000-0005-0000-0000-0000B6090000}"/>
    <cellStyle name="Comma 2 4 2 3 6 2" xfId="8639" xr:uid="{00000000-0005-0000-0000-0000B7090000}"/>
    <cellStyle name="Comma 2 4 2 3 7" xfId="8640" xr:uid="{00000000-0005-0000-0000-0000B8090000}"/>
    <cellStyle name="Comma 2 4 2 3 8" xfId="8641" xr:uid="{00000000-0005-0000-0000-0000B9090000}"/>
    <cellStyle name="Comma 2 4 2 4" xfId="290" xr:uid="{00000000-0005-0000-0000-0000BA090000}"/>
    <cellStyle name="Comma 2 4 2 4 2" xfId="291" xr:uid="{00000000-0005-0000-0000-0000BB090000}"/>
    <cellStyle name="Comma 2 4 2 4 2 2" xfId="292" xr:uid="{00000000-0005-0000-0000-0000BC090000}"/>
    <cellStyle name="Comma 2 4 2 4 2 2 2" xfId="8642" xr:uid="{00000000-0005-0000-0000-0000BD090000}"/>
    <cellStyle name="Comma 2 4 2 4 2 2 2 2" xfId="8643" xr:uid="{00000000-0005-0000-0000-0000BE090000}"/>
    <cellStyle name="Comma 2 4 2 4 2 2 2 2 2" xfId="8644" xr:uid="{00000000-0005-0000-0000-0000BF090000}"/>
    <cellStyle name="Comma 2 4 2 4 2 2 2 3" xfId="8645" xr:uid="{00000000-0005-0000-0000-0000C0090000}"/>
    <cellStyle name="Comma 2 4 2 4 2 2 3" xfId="8646" xr:uid="{00000000-0005-0000-0000-0000C1090000}"/>
    <cellStyle name="Comma 2 4 2 4 2 2 3 2" xfId="8647" xr:uid="{00000000-0005-0000-0000-0000C2090000}"/>
    <cellStyle name="Comma 2 4 2 4 2 2 4" xfId="8648" xr:uid="{00000000-0005-0000-0000-0000C3090000}"/>
    <cellStyle name="Comma 2 4 2 4 2 2 5" xfId="8649" xr:uid="{00000000-0005-0000-0000-0000C4090000}"/>
    <cellStyle name="Comma 2 4 2 4 2 3" xfId="293" xr:uid="{00000000-0005-0000-0000-0000C5090000}"/>
    <cellStyle name="Comma 2 4 2 4 2 3 2" xfId="8650" xr:uid="{00000000-0005-0000-0000-0000C6090000}"/>
    <cellStyle name="Comma 2 4 2 4 2 3 2 2" xfId="8651" xr:uid="{00000000-0005-0000-0000-0000C7090000}"/>
    <cellStyle name="Comma 2 4 2 4 2 3 2 2 2" xfId="8652" xr:uid="{00000000-0005-0000-0000-0000C8090000}"/>
    <cellStyle name="Comma 2 4 2 4 2 3 2 3" xfId="8653" xr:uid="{00000000-0005-0000-0000-0000C9090000}"/>
    <cellStyle name="Comma 2 4 2 4 2 3 3" xfId="8654" xr:uid="{00000000-0005-0000-0000-0000CA090000}"/>
    <cellStyle name="Comma 2 4 2 4 2 3 3 2" xfId="8655" xr:uid="{00000000-0005-0000-0000-0000CB090000}"/>
    <cellStyle name="Comma 2 4 2 4 2 3 4" xfId="8656" xr:uid="{00000000-0005-0000-0000-0000CC090000}"/>
    <cellStyle name="Comma 2 4 2 4 2 3 5" xfId="8657" xr:uid="{00000000-0005-0000-0000-0000CD090000}"/>
    <cellStyle name="Comma 2 4 2 4 2 4" xfId="8658" xr:uid="{00000000-0005-0000-0000-0000CE090000}"/>
    <cellStyle name="Comma 2 4 2 4 2 4 2" xfId="8659" xr:uid="{00000000-0005-0000-0000-0000CF090000}"/>
    <cellStyle name="Comma 2 4 2 4 2 4 2 2" xfId="8660" xr:uid="{00000000-0005-0000-0000-0000D0090000}"/>
    <cellStyle name="Comma 2 4 2 4 2 4 3" xfId="8661" xr:uid="{00000000-0005-0000-0000-0000D1090000}"/>
    <cellStyle name="Comma 2 4 2 4 2 5" xfId="8662" xr:uid="{00000000-0005-0000-0000-0000D2090000}"/>
    <cellStyle name="Comma 2 4 2 4 2 5 2" xfId="8663" xr:uid="{00000000-0005-0000-0000-0000D3090000}"/>
    <cellStyle name="Comma 2 4 2 4 2 6" xfId="8664" xr:uid="{00000000-0005-0000-0000-0000D4090000}"/>
    <cellStyle name="Comma 2 4 2 4 2 7" xfId="8665" xr:uid="{00000000-0005-0000-0000-0000D5090000}"/>
    <cellStyle name="Comma 2 4 2 4 3" xfId="294" xr:uid="{00000000-0005-0000-0000-0000D6090000}"/>
    <cellStyle name="Comma 2 4 2 4 3 2" xfId="8666" xr:uid="{00000000-0005-0000-0000-0000D7090000}"/>
    <cellStyle name="Comma 2 4 2 4 3 2 2" xfId="8667" xr:uid="{00000000-0005-0000-0000-0000D8090000}"/>
    <cellStyle name="Comma 2 4 2 4 3 2 2 2" xfId="8668" xr:uid="{00000000-0005-0000-0000-0000D9090000}"/>
    <cellStyle name="Comma 2 4 2 4 3 2 3" xfId="8669" xr:uid="{00000000-0005-0000-0000-0000DA090000}"/>
    <cellStyle name="Comma 2 4 2 4 3 3" xfId="8670" xr:uid="{00000000-0005-0000-0000-0000DB090000}"/>
    <cellStyle name="Comma 2 4 2 4 3 3 2" xfId="8671" xr:uid="{00000000-0005-0000-0000-0000DC090000}"/>
    <cellStyle name="Comma 2 4 2 4 3 4" xfId="8672" xr:uid="{00000000-0005-0000-0000-0000DD090000}"/>
    <cellStyle name="Comma 2 4 2 4 3 5" xfId="8673" xr:uid="{00000000-0005-0000-0000-0000DE090000}"/>
    <cellStyle name="Comma 2 4 2 4 4" xfId="295" xr:uid="{00000000-0005-0000-0000-0000DF090000}"/>
    <cellStyle name="Comma 2 4 2 4 4 2" xfId="8674" xr:uid="{00000000-0005-0000-0000-0000E0090000}"/>
    <cellStyle name="Comma 2 4 2 4 4 2 2" xfId="8675" xr:uid="{00000000-0005-0000-0000-0000E1090000}"/>
    <cellStyle name="Comma 2 4 2 4 4 2 2 2" xfId="8676" xr:uid="{00000000-0005-0000-0000-0000E2090000}"/>
    <cellStyle name="Comma 2 4 2 4 4 2 3" xfId="8677" xr:uid="{00000000-0005-0000-0000-0000E3090000}"/>
    <cellStyle name="Comma 2 4 2 4 4 3" xfId="8678" xr:uid="{00000000-0005-0000-0000-0000E4090000}"/>
    <cellStyle name="Comma 2 4 2 4 4 3 2" xfId="8679" xr:uid="{00000000-0005-0000-0000-0000E5090000}"/>
    <cellStyle name="Comma 2 4 2 4 4 4" xfId="8680" xr:uid="{00000000-0005-0000-0000-0000E6090000}"/>
    <cellStyle name="Comma 2 4 2 4 4 5" xfId="8681" xr:uid="{00000000-0005-0000-0000-0000E7090000}"/>
    <cellStyle name="Comma 2 4 2 4 5" xfId="8682" xr:uid="{00000000-0005-0000-0000-0000E8090000}"/>
    <cellStyle name="Comma 2 4 2 4 5 2" xfId="8683" xr:uid="{00000000-0005-0000-0000-0000E9090000}"/>
    <cellStyle name="Comma 2 4 2 4 5 2 2" xfId="8684" xr:uid="{00000000-0005-0000-0000-0000EA090000}"/>
    <cellStyle name="Comma 2 4 2 4 5 3" xfId="8685" xr:uid="{00000000-0005-0000-0000-0000EB090000}"/>
    <cellStyle name="Comma 2 4 2 4 6" xfId="8686" xr:uid="{00000000-0005-0000-0000-0000EC090000}"/>
    <cellStyle name="Comma 2 4 2 4 6 2" xfId="8687" xr:uid="{00000000-0005-0000-0000-0000ED090000}"/>
    <cellStyle name="Comma 2 4 2 4 7" xfId="8688" xr:uid="{00000000-0005-0000-0000-0000EE090000}"/>
    <cellStyle name="Comma 2 4 2 4 8" xfId="8689" xr:uid="{00000000-0005-0000-0000-0000EF090000}"/>
    <cellStyle name="Comma 2 4 2 5" xfId="296" xr:uid="{00000000-0005-0000-0000-0000F0090000}"/>
    <cellStyle name="Comma 2 4 2 5 2" xfId="297" xr:uid="{00000000-0005-0000-0000-0000F1090000}"/>
    <cellStyle name="Comma 2 4 2 5 2 2" xfId="298" xr:uid="{00000000-0005-0000-0000-0000F2090000}"/>
    <cellStyle name="Comma 2 4 2 5 2 2 2" xfId="8690" xr:uid="{00000000-0005-0000-0000-0000F3090000}"/>
    <cellStyle name="Comma 2 4 2 5 2 2 2 2" xfId="8691" xr:uid="{00000000-0005-0000-0000-0000F4090000}"/>
    <cellStyle name="Comma 2 4 2 5 2 2 2 2 2" xfId="8692" xr:uid="{00000000-0005-0000-0000-0000F5090000}"/>
    <cellStyle name="Comma 2 4 2 5 2 2 2 3" xfId="8693" xr:uid="{00000000-0005-0000-0000-0000F6090000}"/>
    <cellStyle name="Comma 2 4 2 5 2 2 3" xfId="8694" xr:uid="{00000000-0005-0000-0000-0000F7090000}"/>
    <cellStyle name="Comma 2 4 2 5 2 2 3 2" xfId="8695" xr:uid="{00000000-0005-0000-0000-0000F8090000}"/>
    <cellStyle name="Comma 2 4 2 5 2 2 4" xfId="8696" xr:uid="{00000000-0005-0000-0000-0000F9090000}"/>
    <cellStyle name="Comma 2 4 2 5 2 2 5" xfId="8697" xr:uid="{00000000-0005-0000-0000-0000FA090000}"/>
    <cellStyle name="Comma 2 4 2 5 2 3" xfId="299" xr:uid="{00000000-0005-0000-0000-0000FB090000}"/>
    <cellStyle name="Comma 2 4 2 5 2 3 2" xfId="8698" xr:uid="{00000000-0005-0000-0000-0000FC090000}"/>
    <cellStyle name="Comma 2 4 2 5 2 3 2 2" xfId="8699" xr:uid="{00000000-0005-0000-0000-0000FD090000}"/>
    <cellStyle name="Comma 2 4 2 5 2 3 2 2 2" xfId="8700" xr:uid="{00000000-0005-0000-0000-0000FE090000}"/>
    <cellStyle name="Comma 2 4 2 5 2 3 2 3" xfId="8701" xr:uid="{00000000-0005-0000-0000-0000FF090000}"/>
    <cellStyle name="Comma 2 4 2 5 2 3 3" xfId="8702" xr:uid="{00000000-0005-0000-0000-0000000A0000}"/>
    <cellStyle name="Comma 2 4 2 5 2 3 3 2" xfId="8703" xr:uid="{00000000-0005-0000-0000-0000010A0000}"/>
    <cellStyle name="Comma 2 4 2 5 2 3 4" xfId="8704" xr:uid="{00000000-0005-0000-0000-0000020A0000}"/>
    <cellStyle name="Comma 2 4 2 5 2 3 5" xfId="8705" xr:uid="{00000000-0005-0000-0000-0000030A0000}"/>
    <cellStyle name="Comma 2 4 2 5 2 4" xfId="8706" xr:uid="{00000000-0005-0000-0000-0000040A0000}"/>
    <cellStyle name="Comma 2 4 2 5 2 4 2" xfId="8707" xr:uid="{00000000-0005-0000-0000-0000050A0000}"/>
    <cellStyle name="Comma 2 4 2 5 2 4 2 2" xfId="8708" xr:uid="{00000000-0005-0000-0000-0000060A0000}"/>
    <cellStyle name="Comma 2 4 2 5 2 4 3" xfId="8709" xr:uid="{00000000-0005-0000-0000-0000070A0000}"/>
    <cellStyle name="Comma 2 4 2 5 2 5" xfId="8710" xr:uid="{00000000-0005-0000-0000-0000080A0000}"/>
    <cellStyle name="Comma 2 4 2 5 2 5 2" xfId="8711" xr:uid="{00000000-0005-0000-0000-0000090A0000}"/>
    <cellStyle name="Comma 2 4 2 5 2 6" xfId="8712" xr:uid="{00000000-0005-0000-0000-00000A0A0000}"/>
    <cellStyle name="Comma 2 4 2 5 2 7" xfId="8713" xr:uid="{00000000-0005-0000-0000-00000B0A0000}"/>
    <cellStyle name="Comma 2 4 2 5 3" xfId="300" xr:uid="{00000000-0005-0000-0000-00000C0A0000}"/>
    <cellStyle name="Comma 2 4 2 5 3 2" xfId="8714" xr:uid="{00000000-0005-0000-0000-00000D0A0000}"/>
    <cellStyle name="Comma 2 4 2 5 3 2 2" xfId="8715" xr:uid="{00000000-0005-0000-0000-00000E0A0000}"/>
    <cellStyle name="Comma 2 4 2 5 3 2 2 2" xfId="8716" xr:uid="{00000000-0005-0000-0000-00000F0A0000}"/>
    <cellStyle name="Comma 2 4 2 5 3 2 3" xfId="8717" xr:uid="{00000000-0005-0000-0000-0000100A0000}"/>
    <cellStyle name="Comma 2 4 2 5 3 3" xfId="8718" xr:uid="{00000000-0005-0000-0000-0000110A0000}"/>
    <cellStyle name="Comma 2 4 2 5 3 3 2" xfId="8719" xr:uid="{00000000-0005-0000-0000-0000120A0000}"/>
    <cellStyle name="Comma 2 4 2 5 3 4" xfId="8720" xr:uid="{00000000-0005-0000-0000-0000130A0000}"/>
    <cellStyle name="Comma 2 4 2 5 3 5" xfId="8721" xr:uid="{00000000-0005-0000-0000-0000140A0000}"/>
    <cellStyle name="Comma 2 4 2 5 4" xfId="301" xr:uid="{00000000-0005-0000-0000-0000150A0000}"/>
    <cellStyle name="Comma 2 4 2 5 4 2" xfId="8722" xr:uid="{00000000-0005-0000-0000-0000160A0000}"/>
    <cellStyle name="Comma 2 4 2 5 4 2 2" xfId="8723" xr:uid="{00000000-0005-0000-0000-0000170A0000}"/>
    <cellStyle name="Comma 2 4 2 5 4 2 2 2" xfId="8724" xr:uid="{00000000-0005-0000-0000-0000180A0000}"/>
    <cellStyle name="Comma 2 4 2 5 4 2 3" xfId="8725" xr:uid="{00000000-0005-0000-0000-0000190A0000}"/>
    <cellStyle name="Comma 2 4 2 5 4 3" xfId="8726" xr:uid="{00000000-0005-0000-0000-00001A0A0000}"/>
    <cellStyle name="Comma 2 4 2 5 4 3 2" xfId="8727" xr:uid="{00000000-0005-0000-0000-00001B0A0000}"/>
    <cellStyle name="Comma 2 4 2 5 4 4" xfId="8728" xr:uid="{00000000-0005-0000-0000-00001C0A0000}"/>
    <cellStyle name="Comma 2 4 2 5 4 5" xfId="8729" xr:uid="{00000000-0005-0000-0000-00001D0A0000}"/>
    <cellStyle name="Comma 2 4 2 5 5" xfId="8730" xr:uid="{00000000-0005-0000-0000-00001E0A0000}"/>
    <cellStyle name="Comma 2 4 2 5 5 2" xfId="8731" xr:uid="{00000000-0005-0000-0000-00001F0A0000}"/>
    <cellStyle name="Comma 2 4 2 5 5 2 2" xfId="8732" xr:uid="{00000000-0005-0000-0000-0000200A0000}"/>
    <cellStyle name="Comma 2 4 2 5 5 3" xfId="8733" xr:uid="{00000000-0005-0000-0000-0000210A0000}"/>
    <cellStyle name="Comma 2 4 2 5 6" xfId="8734" xr:uid="{00000000-0005-0000-0000-0000220A0000}"/>
    <cellStyle name="Comma 2 4 2 5 6 2" xfId="8735" xr:uid="{00000000-0005-0000-0000-0000230A0000}"/>
    <cellStyle name="Comma 2 4 2 5 7" xfId="8736" xr:uid="{00000000-0005-0000-0000-0000240A0000}"/>
    <cellStyle name="Comma 2 4 2 5 8" xfId="8737" xr:uid="{00000000-0005-0000-0000-0000250A0000}"/>
    <cellStyle name="Comma 2 4 2 6" xfId="302" xr:uid="{00000000-0005-0000-0000-0000260A0000}"/>
    <cellStyle name="Comma 2 4 2 6 2" xfId="303" xr:uid="{00000000-0005-0000-0000-0000270A0000}"/>
    <cellStyle name="Comma 2 4 2 6 2 2" xfId="8738" xr:uid="{00000000-0005-0000-0000-0000280A0000}"/>
    <cellStyle name="Comma 2 4 2 6 2 2 2" xfId="8739" xr:uid="{00000000-0005-0000-0000-0000290A0000}"/>
    <cellStyle name="Comma 2 4 2 6 2 2 2 2" xfId="8740" xr:uid="{00000000-0005-0000-0000-00002A0A0000}"/>
    <cellStyle name="Comma 2 4 2 6 2 2 3" xfId="8741" xr:uid="{00000000-0005-0000-0000-00002B0A0000}"/>
    <cellStyle name="Comma 2 4 2 6 2 3" xfId="8742" xr:uid="{00000000-0005-0000-0000-00002C0A0000}"/>
    <cellStyle name="Comma 2 4 2 6 2 3 2" xfId="8743" xr:uid="{00000000-0005-0000-0000-00002D0A0000}"/>
    <cellStyle name="Comma 2 4 2 6 2 4" xfId="8744" xr:uid="{00000000-0005-0000-0000-00002E0A0000}"/>
    <cellStyle name="Comma 2 4 2 6 2 5" xfId="8745" xr:uid="{00000000-0005-0000-0000-00002F0A0000}"/>
    <cellStyle name="Comma 2 4 2 6 3" xfId="304" xr:uid="{00000000-0005-0000-0000-0000300A0000}"/>
    <cellStyle name="Comma 2 4 2 6 3 2" xfId="8746" xr:uid="{00000000-0005-0000-0000-0000310A0000}"/>
    <cellStyle name="Comma 2 4 2 6 3 2 2" xfId="8747" xr:uid="{00000000-0005-0000-0000-0000320A0000}"/>
    <cellStyle name="Comma 2 4 2 6 3 2 2 2" xfId="8748" xr:uid="{00000000-0005-0000-0000-0000330A0000}"/>
    <cellStyle name="Comma 2 4 2 6 3 2 3" xfId="8749" xr:uid="{00000000-0005-0000-0000-0000340A0000}"/>
    <cellStyle name="Comma 2 4 2 6 3 3" xfId="8750" xr:uid="{00000000-0005-0000-0000-0000350A0000}"/>
    <cellStyle name="Comma 2 4 2 6 3 3 2" xfId="8751" xr:uid="{00000000-0005-0000-0000-0000360A0000}"/>
    <cellStyle name="Comma 2 4 2 6 3 4" xfId="8752" xr:uid="{00000000-0005-0000-0000-0000370A0000}"/>
    <cellStyle name="Comma 2 4 2 6 3 5" xfId="8753" xr:uid="{00000000-0005-0000-0000-0000380A0000}"/>
    <cellStyle name="Comma 2 4 2 6 4" xfId="8754" xr:uid="{00000000-0005-0000-0000-0000390A0000}"/>
    <cellStyle name="Comma 2 4 2 6 4 2" xfId="8755" xr:uid="{00000000-0005-0000-0000-00003A0A0000}"/>
    <cellStyle name="Comma 2 4 2 6 4 2 2" xfId="8756" xr:uid="{00000000-0005-0000-0000-00003B0A0000}"/>
    <cellStyle name="Comma 2 4 2 6 4 3" xfId="8757" xr:uid="{00000000-0005-0000-0000-00003C0A0000}"/>
    <cellStyle name="Comma 2 4 2 6 5" xfId="8758" xr:uid="{00000000-0005-0000-0000-00003D0A0000}"/>
    <cellStyle name="Comma 2 4 2 6 5 2" xfId="8759" xr:uid="{00000000-0005-0000-0000-00003E0A0000}"/>
    <cellStyle name="Comma 2 4 2 6 6" xfId="8760" xr:uid="{00000000-0005-0000-0000-00003F0A0000}"/>
    <cellStyle name="Comma 2 4 2 6 7" xfId="8761" xr:uid="{00000000-0005-0000-0000-0000400A0000}"/>
    <cellStyle name="Comma 2 4 2 7" xfId="305" xr:uid="{00000000-0005-0000-0000-0000410A0000}"/>
    <cellStyle name="Comma 2 4 2 7 2" xfId="8762" xr:uid="{00000000-0005-0000-0000-0000420A0000}"/>
    <cellStyle name="Comma 2 4 2 7 2 2" xfId="8763" xr:uid="{00000000-0005-0000-0000-0000430A0000}"/>
    <cellStyle name="Comma 2 4 2 7 2 2 2" xfId="8764" xr:uid="{00000000-0005-0000-0000-0000440A0000}"/>
    <cellStyle name="Comma 2 4 2 7 2 3" xfId="8765" xr:uid="{00000000-0005-0000-0000-0000450A0000}"/>
    <cellStyle name="Comma 2 4 2 7 3" xfId="8766" xr:uid="{00000000-0005-0000-0000-0000460A0000}"/>
    <cellStyle name="Comma 2 4 2 7 3 2" xfId="8767" xr:uid="{00000000-0005-0000-0000-0000470A0000}"/>
    <cellStyle name="Comma 2 4 2 7 4" xfId="8768" xr:uid="{00000000-0005-0000-0000-0000480A0000}"/>
    <cellStyle name="Comma 2 4 2 7 5" xfId="8769" xr:uid="{00000000-0005-0000-0000-0000490A0000}"/>
    <cellStyle name="Comma 2 4 2 8" xfId="306" xr:uid="{00000000-0005-0000-0000-00004A0A0000}"/>
    <cellStyle name="Comma 2 4 2 8 2" xfId="8770" xr:uid="{00000000-0005-0000-0000-00004B0A0000}"/>
    <cellStyle name="Comma 2 4 2 8 2 2" xfId="8771" xr:uid="{00000000-0005-0000-0000-00004C0A0000}"/>
    <cellStyle name="Comma 2 4 2 8 2 2 2" xfId="8772" xr:uid="{00000000-0005-0000-0000-00004D0A0000}"/>
    <cellStyle name="Comma 2 4 2 8 2 3" xfId="8773" xr:uid="{00000000-0005-0000-0000-00004E0A0000}"/>
    <cellStyle name="Comma 2 4 2 8 3" xfId="8774" xr:uid="{00000000-0005-0000-0000-00004F0A0000}"/>
    <cellStyle name="Comma 2 4 2 8 3 2" xfId="8775" xr:uid="{00000000-0005-0000-0000-0000500A0000}"/>
    <cellStyle name="Comma 2 4 2 8 4" xfId="8776" xr:uid="{00000000-0005-0000-0000-0000510A0000}"/>
    <cellStyle name="Comma 2 4 2 8 5" xfId="8777" xr:uid="{00000000-0005-0000-0000-0000520A0000}"/>
    <cellStyle name="Comma 2 4 2 9" xfId="8778" xr:uid="{00000000-0005-0000-0000-0000530A0000}"/>
    <cellStyle name="Comma 2 4 2 9 2" xfId="8779" xr:uid="{00000000-0005-0000-0000-0000540A0000}"/>
    <cellStyle name="Comma 2 4 2 9 2 2" xfId="8780" xr:uid="{00000000-0005-0000-0000-0000550A0000}"/>
    <cellStyle name="Comma 2 4 2 9 3" xfId="8781" xr:uid="{00000000-0005-0000-0000-0000560A0000}"/>
    <cellStyle name="Comma 2 4 3" xfId="307" xr:uid="{00000000-0005-0000-0000-0000570A0000}"/>
    <cellStyle name="Comma 2 4 3 2" xfId="308" xr:uid="{00000000-0005-0000-0000-0000580A0000}"/>
    <cellStyle name="Comma 2 4 3 2 2" xfId="309" xr:uid="{00000000-0005-0000-0000-0000590A0000}"/>
    <cellStyle name="Comma 2 4 3 2 2 2" xfId="8782" xr:uid="{00000000-0005-0000-0000-00005A0A0000}"/>
    <cellStyle name="Comma 2 4 3 2 2 2 2" xfId="8783" xr:uid="{00000000-0005-0000-0000-00005B0A0000}"/>
    <cellStyle name="Comma 2 4 3 2 2 2 2 2" xfId="8784" xr:uid="{00000000-0005-0000-0000-00005C0A0000}"/>
    <cellStyle name="Comma 2 4 3 2 2 2 3" xfId="8785" xr:uid="{00000000-0005-0000-0000-00005D0A0000}"/>
    <cellStyle name="Comma 2 4 3 2 2 3" xfId="8786" xr:uid="{00000000-0005-0000-0000-00005E0A0000}"/>
    <cellStyle name="Comma 2 4 3 2 2 3 2" xfId="8787" xr:uid="{00000000-0005-0000-0000-00005F0A0000}"/>
    <cellStyle name="Comma 2 4 3 2 2 4" xfId="8788" xr:uid="{00000000-0005-0000-0000-0000600A0000}"/>
    <cellStyle name="Comma 2 4 3 2 2 5" xfId="8789" xr:uid="{00000000-0005-0000-0000-0000610A0000}"/>
    <cellStyle name="Comma 2 4 3 2 3" xfId="310" xr:uid="{00000000-0005-0000-0000-0000620A0000}"/>
    <cellStyle name="Comma 2 4 3 2 3 2" xfId="8790" xr:uid="{00000000-0005-0000-0000-0000630A0000}"/>
    <cellStyle name="Comma 2 4 3 2 3 2 2" xfId="8791" xr:uid="{00000000-0005-0000-0000-0000640A0000}"/>
    <cellStyle name="Comma 2 4 3 2 3 2 2 2" xfId="8792" xr:uid="{00000000-0005-0000-0000-0000650A0000}"/>
    <cellStyle name="Comma 2 4 3 2 3 2 3" xfId="8793" xr:uid="{00000000-0005-0000-0000-0000660A0000}"/>
    <cellStyle name="Comma 2 4 3 2 3 3" xfId="8794" xr:uid="{00000000-0005-0000-0000-0000670A0000}"/>
    <cellStyle name="Comma 2 4 3 2 3 3 2" xfId="8795" xr:uid="{00000000-0005-0000-0000-0000680A0000}"/>
    <cellStyle name="Comma 2 4 3 2 3 4" xfId="8796" xr:uid="{00000000-0005-0000-0000-0000690A0000}"/>
    <cellStyle name="Comma 2 4 3 2 3 5" xfId="8797" xr:uid="{00000000-0005-0000-0000-00006A0A0000}"/>
    <cellStyle name="Comma 2 4 3 2 4" xfId="8798" xr:uid="{00000000-0005-0000-0000-00006B0A0000}"/>
    <cellStyle name="Comma 2 4 3 2 4 2" xfId="8799" xr:uid="{00000000-0005-0000-0000-00006C0A0000}"/>
    <cellStyle name="Comma 2 4 3 2 4 2 2" xfId="8800" xr:uid="{00000000-0005-0000-0000-00006D0A0000}"/>
    <cellStyle name="Comma 2 4 3 2 4 3" xfId="8801" xr:uid="{00000000-0005-0000-0000-00006E0A0000}"/>
    <cellStyle name="Comma 2 4 3 2 5" xfId="8802" xr:uid="{00000000-0005-0000-0000-00006F0A0000}"/>
    <cellStyle name="Comma 2 4 3 2 5 2" xfId="8803" xr:uid="{00000000-0005-0000-0000-0000700A0000}"/>
    <cellStyle name="Comma 2 4 3 2 6" xfId="8804" xr:uid="{00000000-0005-0000-0000-0000710A0000}"/>
    <cellStyle name="Comma 2 4 3 2 7" xfId="8805" xr:uid="{00000000-0005-0000-0000-0000720A0000}"/>
    <cellStyle name="Comma 2 4 3 3" xfId="311" xr:uid="{00000000-0005-0000-0000-0000730A0000}"/>
    <cellStyle name="Comma 2 4 3 3 2" xfId="8806" xr:uid="{00000000-0005-0000-0000-0000740A0000}"/>
    <cellStyle name="Comma 2 4 3 3 2 2" xfId="8807" xr:uid="{00000000-0005-0000-0000-0000750A0000}"/>
    <cellStyle name="Comma 2 4 3 3 2 2 2" xfId="8808" xr:uid="{00000000-0005-0000-0000-0000760A0000}"/>
    <cellStyle name="Comma 2 4 3 3 2 3" xfId="8809" xr:uid="{00000000-0005-0000-0000-0000770A0000}"/>
    <cellStyle name="Comma 2 4 3 3 3" xfId="8810" xr:uid="{00000000-0005-0000-0000-0000780A0000}"/>
    <cellStyle name="Comma 2 4 3 3 3 2" xfId="8811" xr:uid="{00000000-0005-0000-0000-0000790A0000}"/>
    <cellStyle name="Comma 2 4 3 3 4" xfId="8812" xr:uid="{00000000-0005-0000-0000-00007A0A0000}"/>
    <cellStyle name="Comma 2 4 3 3 5" xfId="8813" xr:uid="{00000000-0005-0000-0000-00007B0A0000}"/>
    <cellStyle name="Comma 2 4 3 4" xfId="312" xr:uid="{00000000-0005-0000-0000-00007C0A0000}"/>
    <cellStyle name="Comma 2 4 3 4 2" xfId="8814" xr:uid="{00000000-0005-0000-0000-00007D0A0000}"/>
    <cellStyle name="Comma 2 4 3 4 2 2" xfId="8815" xr:uid="{00000000-0005-0000-0000-00007E0A0000}"/>
    <cellStyle name="Comma 2 4 3 4 2 2 2" xfId="8816" xr:uid="{00000000-0005-0000-0000-00007F0A0000}"/>
    <cellStyle name="Comma 2 4 3 4 2 3" xfId="8817" xr:uid="{00000000-0005-0000-0000-0000800A0000}"/>
    <cellStyle name="Comma 2 4 3 4 3" xfId="8818" xr:uid="{00000000-0005-0000-0000-0000810A0000}"/>
    <cellStyle name="Comma 2 4 3 4 3 2" xfId="8819" xr:uid="{00000000-0005-0000-0000-0000820A0000}"/>
    <cellStyle name="Comma 2 4 3 4 4" xfId="8820" xr:uid="{00000000-0005-0000-0000-0000830A0000}"/>
    <cellStyle name="Comma 2 4 3 4 5" xfId="8821" xr:uid="{00000000-0005-0000-0000-0000840A0000}"/>
    <cellStyle name="Comma 2 4 3 5" xfId="8822" xr:uid="{00000000-0005-0000-0000-0000850A0000}"/>
    <cellStyle name="Comma 2 4 3 5 2" xfId="8823" xr:uid="{00000000-0005-0000-0000-0000860A0000}"/>
    <cellStyle name="Comma 2 4 3 5 2 2" xfId="8824" xr:uid="{00000000-0005-0000-0000-0000870A0000}"/>
    <cellStyle name="Comma 2 4 3 5 3" xfId="8825" xr:uid="{00000000-0005-0000-0000-0000880A0000}"/>
    <cellStyle name="Comma 2 4 3 6" xfId="8826" xr:uid="{00000000-0005-0000-0000-0000890A0000}"/>
    <cellStyle name="Comma 2 4 3 6 2" xfId="8827" xr:uid="{00000000-0005-0000-0000-00008A0A0000}"/>
    <cellStyle name="Comma 2 4 3 7" xfId="8828" xr:uid="{00000000-0005-0000-0000-00008B0A0000}"/>
    <cellStyle name="Comma 2 4 3 8" xfId="8829" xr:uid="{00000000-0005-0000-0000-00008C0A0000}"/>
    <cellStyle name="Comma 2 4 4" xfId="313" xr:uid="{00000000-0005-0000-0000-00008D0A0000}"/>
    <cellStyle name="Comma 2 4 4 2" xfId="314" xr:uid="{00000000-0005-0000-0000-00008E0A0000}"/>
    <cellStyle name="Comma 2 4 4 2 2" xfId="315" xr:uid="{00000000-0005-0000-0000-00008F0A0000}"/>
    <cellStyle name="Comma 2 4 4 2 2 2" xfId="8830" xr:uid="{00000000-0005-0000-0000-0000900A0000}"/>
    <cellStyle name="Comma 2 4 4 2 2 2 2" xfId="8831" xr:uid="{00000000-0005-0000-0000-0000910A0000}"/>
    <cellStyle name="Comma 2 4 4 2 2 2 2 2" xfId="8832" xr:uid="{00000000-0005-0000-0000-0000920A0000}"/>
    <cellStyle name="Comma 2 4 4 2 2 2 3" xfId="8833" xr:uid="{00000000-0005-0000-0000-0000930A0000}"/>
    <cellStyle name="Comma 2 4 4 2 2 3" xfId="8834" xr:uid="{00000000-0005-0000-0000-0000940A0000}"/>
    <cellStyle name="Comma 2 4 4 2 2 3 2" xfId="8835" xr:uid="{00000000-0005-0000-0000-0000950A0000}"/>
    <cellStyle name="Comma 2 4 4 2 2 4" xfId="8836" xr:uid="{00000000-0005-0000-0000-0000960A0000}"/>
    <cellStyle name="Comma 2 4 4 2 2 5" xfId="8837" xr:uid="{00000000-0005-0000-0000-0000970A0000}"/>
    <cellStyle name="Comma 2 4 4 2 3" xfId="316" xr:uid="{00000000-0005-0000-0000-0000980A0000}"/>
    <cellStyle name="Comma 2 4 4 2 3 2" xfId="8838" xr:uid="{00000000-0005-0000-0000-0000990A0000}"/>
    <cellStyle name="Comma 2 4 4 2 3 2 2" xfId="8839" xr:uid="{00000000-0005-0000-0000-00009A0A0000}"/>
    <cellStyle name="Comma 2 4 4 2 3 2 2 2" xfId="8840" xr:uid="{00000000-0005-0000-0000-00009B0A0000}"/>
    <cellStyle name="Comma 2 4 4 2 3 2 3" xfId="8841" xr:uid="{00000000-0005-0000-0000-00009C0A0000}"/>
    <cellStyle name="Comma 2 4 4 2 3 3" xfId="8842" xr:uid="{00000000-0005-0000-0000-00009D0A0000}"/>
    <cellStyle name="Comma 2 4 4 2 3 3 2" xfId="8843" xr:uid="{00000000-0005-0000-0000-00009E0A0000}"/>
    <cellStyle name="Comma 2 4 4 2 3 4" xfId="8844" xr:uid="{00000000-0005-0000-0000-00009F0A0000}"/>
    <cellStyle name="Comma 2 4 4 2 3 5" xfId="8845" xr:uid="{00000000-0005-0000-0000-0000A00A0000}"/>
    <cellStyle name="Comma 2 4 4 2 4" xfId="8846" xr:uid="{00000000-0005-0000-0000-0000A10A0000}"/>
    <cellStyle name="Comma 2 4 4 2 4 2" xfId="8847" xr:uid="{00000000-0005-0000-0000-0000A20A0000}"/>
    <cellStyle name="Comma 2 4 4 2 4 2 2" xfId="8848" xr:uid="{00000000-0005-0000-0000-0000A30A0000}"/>
    <cellStyle name="Comma 2 4 4 2 4 3" xfId="8849" xr:uid="{00000000-0005-0000-0000-0000A40A0000}"/>
    <cellStyle name="Comma 2 4 4 2 5" xfId="8850" xr:uid="{00000000-0005-0000-0000-0000A50A0000}"/>
    <cellStyle name="Comma 2 4 4 2 5 2" xfId="8851" xr:uid="{00000000-0005-0000-0000-0000A60A0000}"/>
    <cellStyle name="Comma 2 4 4 2 6" xfId="8852" xr:uid="{00000000-0005-0000-0000-0000A70A0000}"/>
    <cellStyle name="Comma 2 4 4 2 7" xfId="8853" xr:uid="{00000000-0005-0000-0000-0000A80A0000}"/>
    <cellStyle name="Comma 2 4 4 3" xfId="317" xr:uid="{00000000-0005-0000-0000-0000A90A0000}"/>
    <cellStyle name="Comma 2 4 4 3 2" xfId="8854" xr:uid="{00000000-0005-0000-0000-0000AA0A0000}"/>
    <cellStyle name="Comma 2 4 4 3 2 2" xfId="8855" xr:uid="{00000000-0005-0000-0000-0000AB0A0000}"/>
    <cellStyle name="Comma 2 4 4 3 2 2 2" xfId="8856" xr:uid="{00000000-0005-0000-0000-0000AC0A0000}"/>
    <cellStyle name="Comma 2 4 4 3 2 3" xfId="8857" xr:uid="{00000000-0005-0000-0000-0000AD0A0000}"/>
    <cellStyle name="Comma 2 4 4 3 3" xfId="8858" xr:uid="{00000000-0005-0000-0000-0000AE0A0000}"/>
    <cellStyle name="Comma 2 4 4 3 3 2" xfId="8859" xr:uid="{00000000-0005-0000-0000-0000AF0A0000}"/>
    <cellStyle name="Comma 2 4 4 3 4" xfId="8860" xr:uid="{00000000-0005-0000-0000-0000B00A0000}"/>
    <cellStyle name="Comma 2 4 4 3 5" xfId="8861" xr:uid="{00000000-0005-0000-0000-0000B10A0000}"/>
    <cellStyle name="Comma 2 4 4 4" xfId="318" xr:uid="{00000000-0005-0000-0000-0000B20A0000}"/>
    <cellStyle name="Comma 2 4 4 4 2" xfId="8862" xr:uid="{00000000-0005-0000-0000-0000B30A0000}"/>
    <cellStyle name="Comma 2 4 4 4 2 2" xfId="8863" xr:uid="{00000000-0005-0000-0000-0000B40A0000}"/>
    <cellStyle name="Comma 2 4 4 4 2 2 2" xfId="8864" xr:uid="{00000000-0005-0000-0000-0000B50A0000}"/>
    <cellStyle name="Comma 2 4 4 4 2 3" xfId="8865" xr:uid="{00000000-0005-0000-0000-0000B60A0000}"/>
    <cellStyle name="Comma 2 4 4 4 3" xfId="8866" xr:uid="{00000000-0005-0000-0000-0000B70A0000}"/>
    <cellStyle name="Comma 2 4 4 4 3 2" xfId="8867" xr:uid="{00000000-0005-0000-0000-0000B80A0000}"/>
    <cellStyle name="Comma 2 4 4 4 4" xfId="8868" xr:uid="{00000000-0005-0000-0000-0000B90A0000}"/>
    <cellStyle name="Comma 2 4 4 4 5" xfId="8869" xr:uid="{00000000-0005-0000-0000-0000BA0A0000}"/>
    <cellStyle name="Comma 2 4 4 5" xfId="8870" xr:uid="{00000000-0005-0000-0000-0000BB0A0000}"/>
    <cellStyle name="Comma 2 4 4 5 2" xfId="8871" xr:uid="{00000000-0005-0000-0000-0000BC0A0000}"/>
    <cellStyle name="Comma 2 4 4 5 2 2" xfId="8872" xr:uid="{00000000-0005-0000-0000-0000BD0A0000}"/>
    <cellStyle name="Comma 2 4 4 5 3" xfId="8873" xr:uid="{00000000-0005-0000-0000-0000BE0A0000}"/>
    <cellStyle name="Comma 2 4 4 6" xfId="8874" xr:uid="{00000000-0005-0000-0000-0000BF0A0000}"/>
    <cellStyle name="Comma 2 4 4 6 2" xfId="8875" xr:uid="{00000000-0005-0000-0000-0000C00A0000}"/>
    <cellStyle name="Comma 2 4 4 7" xfId="8876" xr:uid="{00000000-0005-0000-0000-0000C10A0000}"/>
    <cellStyle name="Comma 2 4 4 8" xfId="8877" xr:uid="{00000000-0005-0000-0000-0000C20A0000}"/>
    <cellStyle name="Comma 2 4 5" xfId="319" xr:uid="{00000000-0005-0000-0000-0000C30A0000}"/>
    <cellStyle name="Comma 2 4 5 2" xfId="320" xr:uid="{00000000-0005-0000-0000-0000C40A0000}"/>
    <cellStyle name="Comma 2 4 5 2 2" xfId="321" xr:uid="{00000000-0005-0000-0000-0000C50A0000}"/>
    <cellStyle name="Comma 2 4 5 2 2 2" xfId="8878" xr:uid="{00000000-0005-0000-0000-0000C60A0000}"/>
    <cellStyle name="Comma 2 4 5 2 2 2 2" xfId="8879" xr:uid="{00000000-0005-0000-0000-0000C70A0000}"/>
    <cellStyle name="Comma 2 4 5 2 2 2 2 2" xfId="8880" xr:uid="{00000000-0005-0000-0000-0000C80A0000}"/>
    <cellStyle name="Comma 2 4 5 2 2 2 3" xfId="8881" xr:uid="{00000000-0005-0000-0000-0000C90A0000}"/>
    <cellStyle name="Comma 2 4 5 2 2 3" xfId="8882" xr:uid="{00000000-0005-0000-0000-0000CA0A0000}"/>
    <cellStyle name="Comma 2 4 5 2 2 3 2" xfId="8883" xr:uid="{00000000-0005-0000-0000-0000CB0A0000}"/>
    <cellStyle name="Comma 2 4 5 2 2 4" xfId="8884" xr:uid="{00000000-0005-0000-0000-0000CC0A0000}"/>
    <cellStyle name="Comma 2 4 5 2 2 5" xfId="8885" xr:uid="{00000000-0005-0000-0000-0000CD0A0000}"/>
    <cellStyle name="Comma 2 4 5 2 3" xfId="322" xr:uid="{00000000-0005-0000-0000-0000CE0A0000}"/>
    <cellStyle name="Comma 2 4 5 2 3 2" xfId="8886" xr:uid="{00000000-0005-0000-0000-0000CF0A0000}"/>
    <cellStyle name="Comma 2 4 5 2 3 2 2" xfId="8887" xr:uid="{00000000-0005-0000-0000-0000D00A0000}"/>
    <cellStyle name="Comma 2 4 5 2 3 2 2 2" xfId="8888" xr:uid="{00000000-0005-0000-0000-0000D10A0000}"/>
    <cellStyle name="Comma 2 4 5 2 3 2 3" xfId="8889" xr:uid="{00000000-0005-0000-0000-0000D20A0000}"/>
    <cellStyle name="Comma 2 4 5 2 3 3" xfId="8890" xr:uid="{00000000-0005-0000-0000-0000D30A0000}"/>
    <cellStyle name="Comma 2 4 5 2 3 3 2" xfId="8891" xr:uid="{00000000-0005-0000-0000-0000D40A0000}"/>
    <cellStyle name="Comma 2 4 5 2 3 4" xfId="8892" xr:uid="{00000000-0005-0000-0000-0000D50A0000}"/>
    <cellStyle name="Comma 2 4 5 2 3 5" xfId="8893" xr:uid="{00000000-0005-0000-0000-0000D60A0000}"/>
    <cellStyle name="Comma 2 4 5 2 4" xfId="8894" xr:uid="{00000000-0005-0000-0000-0000D70A0000}"/>
    <cellStyle name="Comma 2 4 5 2 4 2" xfId="8895" xr:uid="{00000000-0005-0000-0000-0000D80A0000}"/>
    <cellStyle name="Comma 2 4 5 2 4 2 2" xfId="8896" xr:uid="{00000000-0005-0000-0000-0000D90A0000}"/>
    <cellStyle name="Comma 2 4 5 2 4 3" xfId="8897" xr:uid="{00000000-0005-0000-0000-0000DA0A0000}"/>
    <cellStyle name="Comma 2 4 5 2 5" xfId="8898" xr:uid="{00000000-0005-0000-0000-0000DB0A0000}"/>
    <cellStyle name="Comma 2 4 5 2 5 2" xfId="8899" xr:uid="{00000000-0005-0000-0000-0000DC0A0000}"/>
    <cellStyle name="Comma 2 4 5 2 6" xfId="8900" xr:uid="{00000000-0005-0000-0000-0000DD0A0000}"/>
    <cellStyle name="Comma 2 4 5 2 7" xfId="8901" xr:uid="{00000000-0005-0000-0000-0000DE0A0000}"/>
    <cellStyle name="Comma 2 4 5 3" xfId="323" xr:uid="{00000000-0005-0000-0000-0000DF0A0000}"/>
    <cellStyle name="Comma 2 4 5 3 2" xfId="8902" xr:uid="{00000000-0005-0000-0000-0000E00A0000}"/>
    <cellStyle name="Comma 2 4 5 3 2 2" xfId="8903" xr:uid="{00000000-0005-0000-0000-0000E10A0000}"/>
    <cellStyle name="Comma 2 4 5 3 2 2 2" xfId="8904" xr:uid="{00000000-0005-0000-0000-0000E20A0000}"/>
    <cellStyle name="Comma 2 4 5 3 2 3" xfId="8905" xr:uid="{00000000-0005-0000-0000-0000E30A0000}"/>
    <cellStyle name="Comma 2 4 5 3 3" xfId="8906" xr:uid="{00000000-0005-0000-0000-0000E40A0000}"/>
    <cellStyle name="Comma 2 4 5 3 3 2" xfId="8907" xr:uid="{00000000-0005-0000-0000-0000E50A0000}"/>
    <cellStyle name="Comma 2 4 5 3 4" xfId="8908" xr:uid="{00000000-0005-0000-0000-0000E60A0000}"/>
    <cellStyle name="Comma 2 4 5 3 5" xfId="8909" xr:uid="{00000000-0005-0000-0000-0000E70A0000}"/>
    <cellStyle name="Comma 2 4 5 4" xfId="324" xr:uid="{00000000-0005-0000-0000-0000E80A0000}"/>
    <cellStyle name="Comma 2 4 5 4 2" xfId="8910" xr:uid="{00000000-0005-0000-0000-0000E90A0000}"/>
    <cellStyle name="Comma 2 4 5 4 2 2" xfId="8911" xr:uid="{00000000-0005-0000-0000-0000EA0A0000}"/>
    <cellStyle name="Comma 2 4 5 4 2 2 2" xfId="8912" xr:uid="{00000000-0005-0000-0000-0000EB0A0000}"/>
    <cellStyle name="Comma 2 4 5 4 2 3" xfId="8913" xr:uid="{00000000-0005-0000-0000-0000EC0A0000}"/>
    <cellStyle name="Comma 2 4 5 4 3" xfId="8914" xr:uid="{00000000-0005-0000-0000-0000ED0A0000}"/>
    <cellStyle name="Comma 2 4 5 4 3 2" xfId="8915" xr:uid="{00000000-0005-0000-0000-0000EE0A0000}"/>
    <cellStyle name="Comma 2 4 5 4 4" xfId="8916" xr:uid="{00000000-0005-0000-0000-0000EF0A0000}"/>
    <cellStyle name="Comma 2 4 5 4 5" xfId="8917" xr:uid="{00000000-0005-0000-0000-0000F00A0000}"/>
    <cellStyle name="Comma 2 4 5 5" xfId="8918" xr:uid="{00000000-0005-0000-0000-0000F10A0000}"/>
    <cellStyle name="Comma 2 4 5 5 2" xfId="8919" xr:uid="{00000000-0005-0000-0000-0000F20A0000}"/>
    <cellStyle name="Comma 2 4 5 5 2 2" xfId="8920" xr:uid="{00000000-0005-0000-0000-0000F30A0000}"/>
    <cellStyle name="Comma 2 4 5 5 3" xfId="8921" xr:uid="{00000000-0005-0000-0000-0000F40A0000}"/>
    <cellStyle name="Comma 2 4 5 6" xfId="8922" xr:uid="{00000000-0005-0000-0000-0000F50A0000}"/>
    <cellStyle name="Comma 2 4 5 6 2" xfId="8923" xr:uid="{00000000-0005-0000-0000-0000F60A0000}"/>
    <cellStyle name="Comma 2 4 5 7" xfId="8924" xr:uid="{00000000-0005-0000-0000-0000F70A0000}"/>
    <cellStyle name="Comma 2 4 5 8" xfId="8925" xr:uid="{00000000-0005-0000-0000-0000F80A0000}"/>
    <cellStyle name="Comma 2 4 6" xfId="325" xr:uid="{00000000-0005-0000-0000-0000F90A0000}"/>
    <cellStyle name="Comma 2 4 6 2" xfId="326" xr:uid="{00000000-0005-0000-0000-0000FA0A0000}"/>
    <cellStyle name="Comma 2 4 6 2 2" xfId="327" xr:uid="{00000000-0005-0000-0000-0000FB0A0000}"/>
    <cellStyle name="Comma 2 4 6 2 2 2" xfId="8926" xr:uid="{00000000-0005-0000-0000-0000FC0A0000}"/>
    <cellStyle name="Comma 2 4 6 2 2 2 2" xfId="8927" xr:uid="{00000000-0005-0000-0000-0000FD0A0000}"/>
    <cellStyle name="Comma 2 4 6 2 2 2 2 2" xfId="8928" xr:uid="{00000000-0005-0000-0000-0000FE0A0000}"/>
    <cellStyle name="Comma 2 4 6 2 2 2 3" xfId="8929" xr:uid="{00000000-0005-0000-0000-0000FF0A0000}"/>
    <cellStyle name="Comma 2 4 6 2 2 3" xfId="8930" xr:uid="{00000000-0005-0000-0000-0000000B0000}"/>
    <cellStyle name="Comma 2 4 6 2 2 3 2" xfId="8931" xr:uid="{00000000-0005-0000-0000-0000010B0000}"/>
    <cellStyle name="Comma 2 4 6 2 2 4" xfId="8932" xr:uid="{00000000-0005-0000-0000-0000020B0000}"/>
    <cellStyle name="Comma 2 4 6 2 2 5" xfId="8933" xr:uid="{00000000-0005-0000-0000-0000030B0000}"/>
    <cellStyle name="Comma 2 4 6 2 3" xfId="328" xr:uid="{00000000-0005-0000-0000-0000040B0000}"/>
    <cellStyle name="Comma 2 4 6 2 3 2" xfId="8934" xr:uid="{00000000-0005-0000-0000-0000050B0000}"/>
    <cellStyle name="Comma 2 4 6 2 3 2 2" xfId="8935" xr:uid="{00000000-0005-0000-0000-0000060B0000}"/>
    <cellStyle name="Comma 2 4 6 2 3 2 2 2" xfId="8936" xr:uid="{00000000-0005-0000-0000-0000070B0000}"/>
    <cellStyle name="Comma 2 4 6 2 3 2 3" xfId="8937" xr:uid="{00000000-0005-0000-0000-0000080B0000}"/>
    <cellStyle name="Comma 2 4 6 2 3 3" xfId="8938" xr:uid="{00000000-0005-0000-0000-0000090B0000}"/>
    <cellStyle name="Comma 2 4 6 2 3 3 2" xfId="8939" xr:uid="{00000000-0005-0000-0000-00000A0B0000}"/>
    <cellStyle name="Comma 2 4 6 2 3 4" xfId="8940" xr:uid="{00000000-0005-0000-0000-00000B0B0000}"/>
    <cellStyle name="Comma 2 4 6 2 3 5" xfId="8941" xr:uid="{00000000-0005-0000-0000-00000C0B0000}"/>
    <cellStyle name="Comma 2 4 6 2 4" xfId="8942" xr:uid="{00000000-0005-0000-0000-00000D0B0000}"/>
    <cellStyle name="Comma 2 4 6 2 4 2" xfId="8943" xr:uid="{00000000-0005-0000-0000-00000E0B0000}"/>
    <cellStyle name="Comma 2 4 6 2 4 2 2" xfId="8944" xr:uid="{00000000-0005-0000-0000-00000F0B0000}"/>
    <cellStyle name="Comma 2 4 6 2 4 3" xfId="8945" xr:uid="{00000000-0005-0000-0000-0000100B0000}"/>
    <cellStyle name="Comma 2 4 6 2 5" xfId="8946" xr:uid="{00000000-0005-0000-0000-0000110B0000}"/>
    <cellStyle name="Comma 2 4 6 2 5 2" xfId="8947" xr:uid="{00000000-0005-0000-0000-0000120B0000}"/>
    <cellStyle name="Comma 2 4 6 2 6" xfId="8948" xr:uid="{00000000-0005-0000-0000-0000130B0000}"/>
    <cellStyle name="Comma 2 4 6 2 7" xfId="8949" xr:uid="{00000000-0005-0000-0000-0000140B0000}"/>
    <cellStyle name="Comma 2 4 6 3" xfId="329" xr:uid="{00000000-0005-0000-0000-0000150B0000}"/>
    <cellStyle name="Comma 2 4 6 3 2" xfId="8950" xr:uid="{00000000-0005-0000-0000-0000160B0000}"/>
    <cellStyle name="Comma 2 4 6 3 2 2" xfId="8951" xr:uid="{00000000-0005-0000-0000-0000170B0000}"/>
    <cellStyle name="Comma 2 4 6 3 2 2 2" xfId="8952" xr:uid="{00000000-0005-0000-0000-0000180B0000}"/>
    <cellStyle name="Comma 2 4 6 3 2 3" xfId="8953" xr:uid="{00000000-0005-0000-0000-0000190B0000}"/>
    <cellStyle name="Comma 2 4 6 3 3" xfId="8954" xr:uid="{00000000-0005-0000-0000-00001A0B0000}"/>
    <cellStyle name="Comma 2 4 6 3 3 2" xfId="8955" xr:uid="{00000000-0005-0000-0000-00001B0B0000}"/>
    <cellStyle name="Comma 2 4 6 3 4" xfId="8956" xr:uid="{00000000-0005-0000-0000-00001C0B0000}"/>
    <cellStyle name="Comma 2 4 6 3 5" xfId="8957" xr:uid="{00000000-0005-0000-0000-00001D0B0000}"/>
    <cellStyle name="Comma 2 4 6 4" xfId="330" xr:uid="{00000000-0005-0000-0000-00001E0B0000}"/>
    <cellStyle name="Comma 2 4 6 4 2" xfId="8958" xr:uid="{00000000-0005-0000-0000-00001F0B0000}"/>
    <cellStyle name="Comma 2 4 6 4 2 2" xfId="8959" xr:uid="{00000000-0005-0000-0000-0000200B0000}"/>
    <cellStyle name="Comma 2 4 6 4 2 2 2" xfId="8960" xr:uid="{00000000-0005-0000-0000-0000210B0000}"/>
    <cellStyle name="Comma 2 4 6 4 2 3" xfId="8961" xr:uid="{00000000-0005-0000-0000-0000220B0000}"/>
    <cellStyle name="Comma 2 4 6 4 3" xfId="8962" xr:uid="{00000000-0005-0000-0000-0000230B0000}"/>
    <cellStyle name="Comma 2 4 6 4 3 2" xfId="8963" xr:uid="{00000000-0005-0000-0000-0000240B0000}"/>
    <cellStyle name="Comma 2 4 6 4 4" xfId="8964" xr:uid="{00000000-0005-0000-0000-0000250B0000}"/>
    <cellStyle name="Comma 2 4 6 4 5" xfId="8965" xr:uid="{00000000-0005-0000-0000-0000260B0000}"/>
    <cellStyle name="Comma 2 4 6 5" xfId="8966" xr:uid="{00000000-0005-0000-0000-0000270B0000}"/>
    <cellStyle name="Comma 2 4 6 5 2" xfId="8967" xr:uid="{00000000-0005-0000-0000-0000280B0000}"/>
    <cellStyle name="Comma 2 4 6 5 2 2" xfId="8968" xr:uid="{00000000-0005-0000-0000-0000290B0000}"/>
    <cellStyle name="Comma 2 4 6 5 3" xfId="8969" xr:uid="{00000000-0005-0000-0000-00002A0B0000}"/>
    <cellStyle name="Comma 2 4 6 6" xfId="8970" xr:uid="{00000000-0005-0000-0000-00002B0B0000}"/>
    <cellStyle name="Comma 2 4 6 6 2" xfId="8971" xr:uid="{00000000-0005-0000-0000-00002C0B0000}"/>
    <cellStyle name="Comma 2 4 6 7" xfId="8972" xr:uid="{00000000-0005-0000-0000-00002D0B0000}"/>
    <cellStyle name="Comma 2 4 6 8" xfId="8973" xr:uid="{00000000-0005-0000-0000-00002E0B0000}"/>
    <cellStyle name="Comma 2 4 7" xfId="331" xr:uid="{00000000-0005-0000-0000-00002F0B0000}"/>
    <cellStyle name="Comma 2 4 7 2" xfId="332" xr:uid="{00000000-0005-0000-0000-0000300B0000}"/>
    <cellStyle name="Comma 2 4 7 2 2" xfId="8974" xr:uid="{00000000-0005-0000-0000-0000310B0000}"/>
    <cellStyle name="Comma 2 4 7 2 2 2" xfId="8975" xr:uid="{00000000-0005-0000-0000-0000320B0000}"/>
    <cellStyle name="Comma 2 4 7 2 2 2 2" xfId="8976" xr:uid="{00000000-0005-0000-0000-0000330B0000}"/>
    <cellStyle name="Comma 2 4 7 2 2 3" xfId="8977" xr:uid="{00000000-0005-0000-0000-0000340B0000}"/>
    <cellStyle name="Comma 2 4 7 2 3" xfId="8978" xr:uid="{00000000-0005-0000-0000-0000350B0000}"/>
    <cellStyle name="Comma 2 4 7 2 3 2" xfId="8979" xr:uid="{00000000-0005-0000-0000-0000360B0000}"/>
    <cellStyle name="Comma 2 4 7 2 4" xfId="8980" xr:uid="{00000000-0005-0000-0000-0000370B0000}"/>
    <cellStyle name="Comma 2 4 7 2 5" xfId="8981" xr:uid="{00000000-0005-0000-0000-0000380B0000}"/>
    <cellStyle name="Comma 2 4 7 3" xfId="333" xr:uid="{00000000-0005-0000-0000-0000390B0000}"/>
    <cellStyle name="Comma 2 4 7 3 2" xfId="8982" xr:uid="{00000000-0005-0000-0000-00003A0B0000}"/>
    <cellStyle name="Comma 2 4 7 3 2 2" xfId="8983" xr:uid="{00000000-0005-0000-0000-00003B0B0000}"/>
    <cellStyle name="Comma 2 4 7 3 2 2 2" xfId="8984" xr:uid="{00000000-0005-0000-0000-00003C0B0000}"/>
    <cellStyle name="Comma 2 4 7 3 2 3" xfId="8985" xr:uid="{00000000-0005-0000-0000-00003D0B0000}"/>
    <cellStyle name="Comma 2 4 7 3 3" xfId="8986" xr:uid="{00000000-0005-0000-0000-00003E0B0000}"/>
    <cellStyle name="Comma 2 4 7 3 3 2" xfId="8987" xr:uid="{00000000-0005-0000-0000-00003F0B0000}"/>
    <cellStyle name="Comma 2 4 7 3 4" xfId="8988" xr:uid="{00000000-0005-0000-0000-0000400B0000}"/>
    <cellStyle name="Comma 2 4 7 3 5" xfId="8989" xr:uid="{00000000-0005-0000-0000-0000410B0000}"/>
    <cellStyle name="Comma 2 4 7 4" xfId="8990" xr:uid="{00000000-0005-0000-0000-0000420B0000}"/>
    <cellStyle name="Comma 2 4 7 4 2" xfId="8991" xr:uid="{00000000-0005-0000-0000-0000430B0000}"/>
    <cellStyle name="Comma 2 4 7 4 2 2" xfId="8992" xr:uid="{00000000-0005-0000-0000-0000440B0000}"/>
    <cellStyle name="Comma 2 4 7 4 3" xfId="8993" xr:uid="{00000000-0005-0000-0000-0000450B0000}"/>
    <cellStyle name="Comma 2 4 7 5" xfId="8994" xr:uid="{00000000-0005-0000-0000-0000460B0000}"/>
    <cellStyle name="Comma 2 4 7 5 2" xfId="8995" xr:uid="{00000000-0005-0000-0000-0000470B0000}"/>
    <cellStyle name="Comma 2 4 7 6" xfId="8996" xr:uid="{00000000-0005-0000-0000-0000480B0000}"/>
    <cellStyle name="Comma 2 4 7 7" xfId="8997" xr:uid="{00000000-0005-0000-0000-0000490B0000}"/>
    <cellStyle name="Comma 2 4 8" xfId="334" xr:uid="{00000000-0005-0000-0000-00004A0B0000}"/>
    <cellStyle name="Comma 2 4 8 2" xfId="8998" xr:uid="{00000000-0005-0000-0000-00004B0B0000}"/>
    <cellStyle name="Comma 2 4 8 2 2" xfId="8999" xr:uid="{00000000-0005-0000-0000-00004C0B0000}"/>
    <cellStyle name="Comma 2 4 8 2 2 2" xfId="9000" xr:uid="{00000000-0005-0000-0000-00004D0B0000}"/>
    <cellStyle name="Comma 2 4 8 2 3" xfId="9001" xr:uid="{00000000-0005-0000-0000-00004E0B0000}"/>
    <cellStyle name="Comma 2 4 8 3" xfId="9002" xr:uid="{00000000-0005-0000-0000-00004F0B0000}"/>
    <cellStyle name="Comma 2 4 8 3 2" xfId="9003" xr:uid="{00000000-0005-0000-0000-0000500B0000}"/>
    <cellStyle name="Comma 2 4 8 4" xfId="9004" xr:uid="{00000000-0005-0000-0000-0000510B0000}"/>
    <cellStyle name="Comma 2 4 8 5" xfId="9005" xr:uid="{00000000-0005-0000-0000-0000520B0000}"/>
    <cellStyle name="Comma 2 4 9" xfId="335" xr:uid="{00000000-0005-0000-0000-0000530B0000}"/>
    <cellStyle name="Comma 2 4 9 2" xfId="9006" xr:uid="{00000000-0005-0000-0000-0000540B0000}"/>
    <cellStyle name="Comma 2 4 9 2 2" xfId="9007" xr:uid="{00000000-0005-0000-0000-0000550B0000}"/>
    <cellStyle name="Comma 2 4 9 2 2 2" xfId="9008" xr:uid="{00000000-0005-0000-0000-0000560B0000}"/>
    <cellStyle name="Comma 2 4 9 2 3" xfId="9009" xr:uid="{00000000-0005-0000-0000-0000570B0000}"/>
    <cellStyle name="Comma 2 4 9 3" xfId="9010" xr:uid="{00000000-0005-0000-0000-0000580B0000}"/>
    <cellStyle name="Comma 2 4 9 3 2" xfId="9011" xr:uid="{00000000-0005-0000-0000-0000590B0000}"/>
    <cellStyle name="Comma 2 4 9 4" xfId="9012" xr:uid="{00000000-0005-0000-0000-00005A0B0000}"/>
    <cellStyle name="Comma 2 4 9 5" xfId="9013" xr:uid="{00000000-0005-0000-0000-00005B0B0000}"/>
    <cellStyle name="Comma 2 5" xfId="336" xr:uid="{00000000-0005-0000-0000-00005C0B0000}"/>
    <cellStyle name="Comma 2 5 10" xfId="9014" xr:uid="{00000000-0005-0000-0000-00005D0B0000}"/>
    <cellStyle name="Comma 2 5 10 2" xfId="9015" xr:uid="{00000000-0005-0000-0000-00005E0B0000}"/>
    <cellStyle name="Comma 2 5 10 2 2" xfId="9016" xr:uid="{00000000-0005-0000-0000-00005F0B0000}"/>
    <cellStyle name="Comma 2 5 10 3" xfId="9017" xr:uid="{00000000-0005-0000-0000-0000600B0000}"/>
    <cellStyle name="Comma 2 5 11" xfId="9018" xr:uid="{00000000-0005-0000-0000-0000610B0000}"/>
    <cellStyle name="Comma 2 5 11 2" xfId="9019" xr:uid="{00000000-0005-0000-0000-0000620B0000}"/>
    <cellStyle name="Comma 2 5 12" xfId="9020" xr:uid="{00000000-0005-0000-0000-0000630B0000}"/>
    <cellStyle name="Comma 2 5 13" xfId="9021" xr:uid="{00000000-0005-0000-0000-0000640B0000}"/>
    <cellStyle name="Comma 2 5 2" xfId="337" xr:uid="{00000000-0005-0000-0000-0000650B0000}"/>
    <cellStyle name="Comma 2 5 2 10" xfId="9022" xr:uid="{00000000-0005-0000-0000-0000660B0000}"/>
    <cellStyle name="Comma 2 5 2 10 2" xfId="9023" xr:uid="{00000000-0005-0000-0000-0000670B0000}"/>
    <cellStyle name="Comma 2 5 2 11" xfId="9024" xr:uid="{00000000-0005-0000-0000-0000680B0000}"/>
    <cellStyle name="Comma 2 5 2 12" xfId="9025" xr:uid="{00000000-0005-0000-0000-0000690B0000}"/>
    <cellStyle name="Comma 2 5 2 2" xfId="338" xr:uid="{00000000-0005-0000-0000-00006A0B0000}"/>
    <cellStyle name="Comma 2 5 2 2 2" xfId="339" xr:uid="{00000000-0005-0000-0000-00006B0B0000}"/>
    <cellStyle name="Comma 2 5 2 2 2 2" xfId="340" xr:uid="{00000000-0005-0000-0000-00006C0B0000}"/>
    <cellStyle name="Comma 2 5 2 2 2 2 2" xfId="9026" xr:uid="{00000000-0005-0000-0000-00006D0B0000}"/>
    <cellStyle name="Comma 2 5 2 2 2 2 2 2" xfId="9027" xr:uid="{00000000-0005-0000-0000-00006E0B0000}"/>
    <cellStyle name="Comma 2 5 2 2 2 2 2 2 2" xfId="9028" xr:uid="{00000000-0005-0000-0000-00006F0B0000}"/>
    <cellStyle name="Comma 2 5 2 2 2 2 2 3" xfId="9029" xr:uid="{00000000-0005-0000-0000-0000700B0000}"/>
    <cellStyle name="Comma 2 5 2 2 2 2 3" xfId="9030" xr:uid="{00000000-0005-0000-0000-0000710B0000}"/>
    <cellStyle name="Comma 2 5 2 2 2 2 3 2" xfId="9031" xr:uid="{00000000-0005-0000-0000-0000720B0000}"/>
    <cellStyle name="Comma 2 5 2 2 2 2 4" xfId="9032" xr:uid="{00000000-0005-0000-0000-0000730B0000}"/>
    <cellStyle name="Comma 2 5 2 2 2 2 5" xfId="9033" xr:uid="{00000000-0005-0000-0000-0000740B0000}"/>
    <cellStyle name="Comma 2 5 2 2 2 3" xfId="341" xr:uid="{00000000-0005-0000-0000-0000750B0000}"/>
    <cellStyle name="Comma 2 5 2 2 2 3 2" xfId="9034" xr:uid="{00000000-0005-0000-0000-0000760B0000}"/>
    <cellStyle name="Comma 2 5 2 2 2 3 2 2" xfId="9035" xr:uid="{00000000-0005-0000-0000-0000770B0000}"/>
    <cellStyle name="Comma 2 5 2 2 2 3 2 2 2" xfId="9036" xr:uid="{00000000-0005-0000-0000-0000780B0000}"/>
    <cellStyle name="Comma 2 5 2 2 2 3 2 3" xfId="9037" xr:uid="{00000000-0005-0000-0000-0000790B0000}"/>
    <cellStyle name="Comma 2 5 2 2 2 3 3" xfId="9038" xr:uid="{00000000-0005-0000-0000-00007A0B0000}"/>
    <cellStyle name="Comma 2 5 2 2 2 3 3 2" xfId="9039" xr:uid="{00000000-0005-0000-0000-00007B0B0000}"/>
    <cellStyle name="Comma 2 5 2 2 2 3 4" xfId="9040" xr:uid="{00000000-0005-0000-0000-00007C0B0000}"/>
    <cellStyle name="Comma 2 5 2 2 2 3 5" xfId="9041" xr:uid="{00000000-0005-0000-0000-00007D0B0000}"/>
    <cellStyle name="Comma 2 5 2 2 2 4" xfId="9042" xr:uid="{00000000-0005-0000-0000-00007E0B0000}"/>
    <cellStyle name="Comma 2 5 2 2 2 4 2" xfId="9043" xr:uid="{00000000-0005-0000-0000-00007F0B0000}"/>
    <cellStyle name="Comma 2 5 2 2 2 4 2 2" xfId="9044" xr:uid="{00000000-0005-0000-0000-0000800B0000}"/>
    <cellStyle name="Comma 2 5 2 2 2 4 3" xfId="9045" xr:uid="{00000000-0005-0000-0000-0000810B0000}"/>
    <cellStyle name="Comma 2 5 2 2 2 5" xfId="9046" xr:uid="{00000000-0005-0000-0000-0000820B0000}"/>
    <cellStyle name="Comma 2 5 2 2 2 5 2" xfId="9047" xr:uid="{00000000-0005-0000-0000-0000830B0000}"/>
    <cellStyle name="Comma 2 5 2 2 2 6" xfId="9048" xr:uid="{00000000-0005-0000-0000-0000840B0000}"/>
    <cellStyle name="Comma 2 5 2 2 2 7" xfId="9049" xr:uid="{00000000-0005-0000-0000-0000850B0000}"/>
    <cellStyle name="Comma 2 5 2 2 3" xfId="342" xr:uid="{00000000-0005-0000-0000-0000860B0000}"/>
    <cellStyle name="Comma 2 5 2 2 3 2" xfId="9050" xr:uid="{00000000-0005-0000-0000-0000870B0000}"/>
    <cellStyle name="Comma 2 5 2 2 3 2 2" xfId="9051" xr:uid="{00000000-0005-0000-0000-0000880B0000}"/>
    <cellStyle name="Comma 2 5 2 2 3 2 2 2" xfId="9052" xr:uid="{00000000-0005-0000-0000-0000890B0000}"/>
    <cellStyle name="Comma 2 5 2 2 3 2 3" xfId="9053" xr:uid="{00000000-0005-0000-0000-00008A0B0000}"/>
    <cellStyle name="Comma 2 5 2 2 3 3" xfId="9054" xr:uid="{00000000-0005-0000-0000-00008B0B0000}"/>
    <cellStyle name="Comma 2 5 2 2 3 3 2" xfId="9055" xr:uid="{00000000-0005-0000-0000-00008C0B0000}"/>
    <cellStyle name="Comma 2 5 2 2 3 4" xfId="9056" xr:uid="{00000000-0005-0000-0000-00008D0B0000}"/>
    <cellStyle name="Comma 2 5 2 2 3 5" xfId="9057" xr:uid="{00000000-0005-0000-0000-00008E0B0000}"/>
    <cellStyle name="Comma 2 5 2 2 4" xfId="343" xr:uid="{00000000-0005-0000-0000-00008F0B0000}"/>
    <cellStyle name="Comma 2 5 2 2 4 2" xfId="9058" xr:uid="{00000000-0005-0000-0000-0000900B0000}"/>
    <cellStyle name="Comma 2 5 2 2 4 2 2" xfId="9059" xr:uid="{00000000-0005-0000-0000-0000910B0000}"/>
    <cellStyle name="Comma 2 5 2 2 4 2 2 2" xfId="9060" xr:uid="{00000000-0005-0000-0000-0000920B0000}"/>
    <cellStyle name="Comma 2 5 2 2 4 2 3" xfId="9061" xr:uid="{00000000-0005-0000-0000-0000930B0000}"/>
    <cellStyle name="Comma 2 5 2 2 4 3" xfId="9062" xr:uid="{00000000-0005-0000-0000-0000940B0000}"/>
    <cellStyle name="Comma 2 5 2 2 4 3 2" xfId="9063" xr:uid="{00000000-0005-0000-0000-0000950B0000}"/>
    <cellStyle name="Comma 2 5 2 2 4 4" xfId="9064" xr:uid="{00000000-0005-0000-0000-0000960B0000}"/>
    <cellStyle name="Comma 2 5 2 2 4 5" xfId="9065" xr:uid="{00000000-0005-0000-0000-0000970B0000}"/>
    <cellStyle name="Comma 2 5 2 2 5" xfId="9066" xr:uid="{00000000-0005-0000-0000-0000980B0000}"/>
    <cellStyle name="Comma 2 5 2 2 5 2" xfId="9067" xr:uid="{00000000-0005-0000-0000-0000990B0000}"/>
    <cellStyle name="Comma 2 5 2 2 5 2 2" xfId="9068" xr:uid="{00000000-0005-0000-0000-00009A0B0000}"/>
    <cellStyle name="Comma 2 5 2 2 5 3" xfId="9069" xr:uid="{00000000-0005-0000-0000-00009B0B0000}"/>
    <cellStyle name="Comma 2 5 2 2 6" xfId="9070" xr:uid="{00000000-0005-0000-0000-00009C0B0000}"/>
    <cellStyle name="Comma 2 5 2 2 6 2" xfId="9071" xr:uid="{00000000-0005-0000-0000-00009D0B0000}"/>
    <cellStyle name="Comma 2 5 2 2 7" xfId="9072" xr:uid="{00000000-0005-0000-0000-00009E0B0000}"/>
    <cellStyle name="Comma 2 5 2 2 8" xfId="9073" xr:uid="{00000000-0005-0000-0000-00009F0B0000}"/>
    <cellStyle name="Comma 2 5 2 3" xfId="344" xr:uid="{00000000-0005-0000-0000-0000A00B0000}"/>
    <cellStyle name="Comma 2 5 2 3 2" xfId="345" xr:uid="{00000000-0005-0000-0000-0000A10B0000}"/>
    <cellStyle name="Comma 2 5 2 3 2 2" xfId="346" xr:uid="{00000000-0005-0000-0000-0000A20B0000}"/>
    <cellStyle name="Comma 2 5 2 3 2 2 2" xfId="9074" xr:uid="{00000000-0005-0000-0000-0000A30B0000}"/>
    <cellStyle name="Comma 2 5 2 3 2 2 2 2" xfId="9075" xr:uid="{00000000-0005-0000-0000-0000A40B0000}"/>
    <cellStyle name="Comma 2 5 2 3 2 2 2 2 2" xfId="9076" xr:uid="{00000000-0005-0000-0000-0000A50B0000}"/>
    <cellStyle name="Comma 2 5 2 3 2 2 2 3" xfId="9077" xr:uid="{00000000-0005-0000-0000-0000A60B0000}"/>
    <cellStyle name="Comma 2 5 2 3 2 2 3" xfId="9078" xr:uid="{00000000-0005-0000-0000-0000A70B0000}"/>
    <cellStyle name="Comma 2 5 2 3 2 2 3 2" xfId="9079" xr:uid="{00000000-0005-0000-0000-0000A80B0000}"/>
    <cellStyle name="Comma 2 5 2 3 2 2 4" xfId="9080" xr:uid="{00000000-0005-0000-0000-0000A90B0000}"/>
    <cellStyle name="Comma 2 5 2 3 2 2 5" xfId="9081" xr:uid="{00000000-0005-0000-0000-0000AA0B0000}"/>
    <cellStyle name="Comma 2 5 2 3 2 3" xfId="347" xr:uid="{00000000-0005-0000-0000-0000AB0B0000}"/>
    <cellStyle name="Comma 2 5 2 3 2 3 2" xfId="9082" xr:uid="{00000000-0005-0000-0000-0000AC0B0000}"/>
    <cellStyle name="Comma 2 5 2 3 2 3 2 2" xfId="9083" xr:uid="{00000000-0005-0000-0000-0000AD0B0000}"/>
    <cellStyle name="Comma 2 5 2 3 2 3 2 2 2" xfId="9084" xr:uid="{00000000-0005-0000-0000-0000AE0B0000}"/>
    <cellStyle name="Comma 2 5 2 3 2 3 2 3" xfId="9085" xr:uid="{00000000-0005-0000-0000-0000AF0B0000}"/>
    <cellStyle name="Comma 2 5 2 3 2 3 3" xfId="9086" xr:uid="{00000000-0005-0000-0000-0000B00B0000}"/>
    <cellStyle name="Comma 2 5 2 3 2 3 3 2" xfId="9087" xr:uid="{00000000-0005-0000-0000-0000B10B0000}"/>
    <cellStyle name="Comma 2 5 2 3 2 3 4" xfId="9088" xr:uid="{00000000-0005-0000-0000-0000B20B0000}"/>
    <cellStyle name="Comma 2 5 2 3 2 3 5" xfId="9089" xr:uid="{00000000-0005-0000-0000-0000B30B0000}"/>
    <cellStyle name="Comma 2 5 2 3 2 4" xfId="9090" xr:uid="{00000000-0005-0000-0000-0000B40B0000}"/>
    <cellStyle name="Comma 2 5 2 3 2 4 2" xfId="9091" xr:uid="{00000000-0005-0000-0000-0000B50B0000}"/>
    <cellStyle name="Comma 2 5 2 3 2 4 2 2" xfId="9092" xr:uid="{00000000-0005-0000-0000-0000B60B0000}"/>
    <cellStyle name="Comma 2 5 2 3 2 4 3" xfId="9093" xr:uid="{00000000-0005-0000-0000-0000B70B0000}"/>
    <cellStyle name="Comma 2 5 2 3 2 5" xfId="9094" xr:uid="{00000000-0005-0000-0000-0000B80B0000}"/>
    <cellStyle name="Comma 2 5 2 3 2 5 2" xfId="9095" xr:uid="{00000000-0005-0000-0000-0000B90B0000}"/>
    <cellStyle name="Comma 2 5 2 3 2 6" xfId="9096" xr:uid="{00000000-0005-0000-0000-0000BA0B0000}"/>
    <cellStyle name="Comma 2 5 2 3 2 7" xfId="9097" xr:uid="{00000000-0005-0000-0000-0000BB0B0000}"/>
    <cellStyle name="Comma 2 5 2 3 3" xfId="348" xr:uid="{00000000-0005-0000-0000-0000BC0B0000}"/>
    <cellStyle name="Comma 2 5 2 3 3 2" xfId="9098" xr:uid="{00000000-0005-0000-0000-0000BD0B0000}"/>
    <cellStyle name="Comma 2 5 2 3 3 2 2" xfId="9099" xr:uid="{00000000-0005-0000-0000-0000BE0B0000}"/>
    <cellStyle name="Comma 2 5 2 3 3 2 2 2" xfId="9100" xr:uid="{00000000-0005-0000-0000-0000BF0B0000}"/>
    <cellStyle name="Comma 2 5 2 3 3 2 3" xfId="9101" xr:uid="{00000000-0005-0000-0000-0000C00B0000}"/>
    <cellStyle name="Comma 2 5 2 3 3 3" xfId="9102" xr:uid="{00000000-0005-0000-0000-0000C10B0000}"/>
    <cellStyle name="Comma 2 5 2 3 3 3 2" xfId="9103" xr:uid="{00000000-0005-0000-0000-0000C20B0000}"/>
    <cellStyle name="Comma 2 5 2 3 3 4" xfId="9104" xr:uid="{00000000-0005-0000-0000-0000C30B0000}"/>
    <cellStyle name="Comma 2 5 2 3 3 5" xfId="9105" xr:uid="{00000000-0005-0000-0000-0000C40B0000}"/>
    <cellStyle name="Comma 2 5 2 3 4" xfId="349" xr:uid="{00000000-0005-0000-0000-0000C50B0000}"/>
    <cellStyle name="Comma 2 5 2 3 4 2" xfId="9106" xr:uid="{00000000-0005-0000-0000-0000C60B0000}"/>
    <cellStyle name="Comma 2 5 2 3 4 2 2" xfId="9107" xr:uid="{00000000-0005-0000-0000-0000C70B0000}"/>
    <cellStyle name="Comma 2 5 2 3 4 2 2 2" xfId="9108" xr:uid="{00000000-0005-0000-0000-0000C80B0000}"/>
    <cellStyle name="Comma 2 5 2 3 4 2 3" xfId="9109" xr:uid="{00000000-0005-0000-0000-0000C90B0000}"/>
    <cellStyle name="Comma 2 5 2 3 4 3" xfId="9110" xr:uid="{00000000-0005-0000-0000-0000CA0B0000}"/>
    <cellStyle name="Comma 2 5 2 3 4 3 2" xfId="9111" xr:uid="{00000000-0005-0000-0000-0000CB0B0000}"/>
    <cellStyle name="Comma 2 5 2 3 4 4" xfId="9112" xr:uid="{00000000-0005-0000-0000-0000CC0B0000}"/>
    <cellStyle name="Comma 2 5 2 3 4 5" xfId="9113" xr:uid="{00000000-0005-0000-0000-0000CD0B0000}"/>
    <cellStyle name="Comma 2 5 2 3 5" xfId="9114" xr:uid="{00000000-0005-0000-0000-0000CE0B0000}"/>
    <cellStyle name="Comma 2 5 2 3 5 2" xfId="9115" xr:uid="{00000000-0005-0000-0000-0000CF0B0000}"/>
    <cellStyle name="Comma 2 5 2 3 5 2 2" xfId="9116" xr:uid="{00000000-0005-0000-0000-0000D00B0000}"/>
    <cellStyle name="Comma 2 5 2 3 5 3" xfId="9117" xr:uid="{00000000-0005-0000-0000-0000D10B0000}"/>
    <cellStyle name="Comma 2 5 2 3 6" xfId="9118" xr:uid="{00000000-0005-0000-0000-0000D20B0000}"/>
    <cellStyle name="Comma 2 5 2 3 6 2" xfId="9119" xr:uid="{00000000-0005-0000-0000-0000D30B0000}"/>
    <cellStyle name="Comma 2 5 2 3 7" xfId="9120" xr:uid="{00000000-0005-0000-0000-0000D40B0000}"/>
    <cellStyle name="Comma 2 5 2 3 8" xfId="9121" xr:uid="{00000000-0005-0000-0000-0000D50B0000}"/>
    <cellStyle name="Comma 2 5 2 4" xfId="350" xr:uid="{00000000-0005-0000-0000-0000D60B0000}"/>
    <cellStyle name="Comma 2 5 2 4 2" xfId="351" xr:uid="{00000000-0005-0000-0000-0000D70B0000}"/>
    <cellStyle name="Comma 2 5 2 4 2 2" xfId="352" xr:uid="{00000000-0005-0000-0000-0000D80B0000}"/>
    <cellStyle name="Comma 2 5 2 4 2 2 2" xfId="9122" xr:uid="{00000000-0005-0000-0000-0000D90B0000}"/>
    <cellStyle name="Comma 2 5 2 4 2 2 2 2" xfId="9123" xr:uid="{00000000-0005-0000-0000-0000DA0B0000}"/>
    <cellStyle name="Comma 2 5 2 4 2 2 2 2 2" xfId="9124" xr:uid="{00000000-0005-0000-0000-0000DB0B0000}"/>
    <cellStyle name="Comma 2 5 2 4 2 2 2 3" xfId="9125" xr:uid="{00000000-0005-0000-0000-0000DC0B0000}"/>
    <cellStyle name="Comma 2 5 2 4 2 2 3" xfId="9126" xr:uid="{00000000-0005-0000-0000-0000DD0B0000}"/>
    <cellStyle name="Comma 2 5 2 4 2 2 3 2" xfId="9127" xr:uid="{00000000-0005-0000-0000-0000DE0B0000}"/>
    <cellStyle name="Comma 2 5 2 4 2 2 4" xfId="9128" xr:uid="{00000000-0005-0000-0000-0000DF0B0000}"/>
    <cellStyle name="Comma 2 5 2 4 2 2 5" xfId="9129" xr:uid="{00000000-0005-0000-0000-0000E00B0000}"/>
    <cellStyle name="Comma 2 5 2 4 2 3" xfId="353" xr:uid="{00000000-0005-0000-0000-0000E10B0000}"/>
    <cellStyle name="Comma 2 5 2 4 2 3 2" xfId="9130" xr:uid="{00000000-0005-0000-0000-0000E20B0000}"/>
    <cellStyle name="Comma 2 5 2 4 2 3 2 2" xfId="9131" xr:uid="{00000000-0005-0000-0000-0000E30B0000}"/>
    <cellStyle name="Comma 2 5 2 4 2 3 2 2 2" xfId="9132" xr:uid="{00000000-0005-0000-0000-0000E40B0000}"/>
    <cellStyle name="Comma 2 5 2 4 2 3 2 3" xfId="9133" xr:uid="{00000000-0005-0000-0000-0000E50B0000}"/>
    <cellStyle name="Comma 2 5 2 4 2 3 3" xfId="9134" xr:uid="{00000000-0005-0000-0000-0000E60B0000}"/>
    <cellStyle name="Comma 2 5 2 4 2 3 3 2" xfId="9135" xr:uid="{00000000-0005-0000-0000-0000E70B0000}"/>
    <cellStyle name="Comma 2 5 2 4 2 3 4" xfId="9136" xr:uid="{00000000-0005-0000-0000-0000E80B0000}"/>
    <cellStyle name="Comma 2 5 2 4 2 3 5" xfId="9137" xr:uid="{00000000-0005-0000-0000-0000E90B0000}"/>
    <cellStyle name="Comma 2 5 2 4 2 4" xfId="9138" xr:uid="{00000000-0005-0000-0000-0000EA0B0000}"/>
    <cellStyle name="Comma 2 5 2 4 2 4 2" xfId="9139" xr:uid="{00000000-0005-0000-0000-0000EB0B0000}"/>
    <cellStyle name="Comma 2 5 2 4 2 4 2 2" xfId="9140" xr:uid="{00000000-0005-0000-0000-0000EC0B0000}"/>
    <cellStyle name="Comma 2 5 2 4 2 4 3" xfId="9141" xr:uid="{00000000-0005-0000-0000-0000ED0B0000}"/>
    <cellStyle name="Comma 2 5 2 4 2 5" xfId="9142" xr:uid="{00000000-0005-0000-0000-0000EE0B0000}"/>
    <cellStyle name="Comma 2 5 2 4 2 5 2" xfId="9143" xr:uid="{00000000-0005-0000-0000-0000EF0B0000}"/>
    <cellStyle name="Comma 2 5 2 4 2 6" xfId="9144" xr:uid="{00000000-0005-0000-0000-0000F00B0000}"/>
    <cellStyle name="Comma 2 5 2 4 2 7" xfId="9145" xr:uid="{00000000-0005-0000-0000-0000F10B0000}"/>
    <cellStyle name="Comma 2 5 2 4 3" xfId="354" xr:uid="{00000000-0005-0000-0000-0000F20B0000}"/>
    <cellStyle name="Comma 2 5 2 4 3 2" xfId="9146" xr:uid="{00000000-0005-0000-0000-0000F30B0000}"/>
    <cellStyle name="Comma 2 5 2 4 3 2 2" xfId="9147" xr:uid="{00000000-0005-0000-0000-0000F40B0000}"/>
    <cellStyle name="Comma 2 5 2 4 3 2 2 2" xfId="9148" xr:uid="{00000000-0005-0000-0000-0000F50B0000}"/>
    <cellStyle name="Comma 2 5 2 4 3 2 3" xfId="9149" xr:uid="{00000000-0005-0000-0000-0000F60B0000}"/>
    <cellStyle name="Comma 2 5 2 4 3 3" xfId="9150" xr:uid="{00000000-0005-0000-0000-0000F70B0000}"/>
    <cellStyle name="Comma 2 5 2 4 3 3 2" xfId="9151" xr:uid="{00000000-0005-0000-0000-0000F80B0000}"/>
    <cellStyle name="Comma 2 5 2 4 3 4" xfId="9152" xr:uid="{00000000-0005-0000-0000-0000F90B0000}"/>
    <cellStyle name="Comma 2 5 2 4 3 5" xfId="9153" xr:uid="{00000000-0005-0000-0000-0000FA0B0000}"/>
    <cellStyle name="Comma 2 5 2 4 4" xfId="355" xr:uid="{00000000-0005-0000-0000-0000FB0B0000}"/>
    <cellStyle name="Comma 2 5 2 4 4 2" xfId="9154" xr:uid="{00000000-0005-0000-0000-0000FC0B0000}"/>
    <cellStyle name="Comma 2 5 2 4 4 2 2" xfId="9155" xr:uid="{00000000-0005-0000-0000-0000FD0B0000}"/>
    <cellStyle name="Comma 2 5 2 4 4 2 2 2" xfId="9156" xr:uid="{00000000-0005-0000-0000-0000FE0B0000}"/>
    <cellStyle name="Comma 2 5 2 4 4 2 3" xfId="9157" xr:uid="{00000000-0005-0000-0000-0000FF0B0000}"/>
    <cellStyle name="Comma 2 5 2 4 4 3" xfId="9158" xr:uid="{00000000-0005-0000-0000-0000000C0000}"/>
    <cellStyle name="Comma 2 5 2 4 4 3 2" xfId="9159" xr:uid="{00000000-0005-0000-0000-0000010C0000}"/>
    <cellStyle name="Comma 2 5 2 4 4 4" xfId="9160" xr:uid="{00000000-0005-0000-0000-0000020C0000}"/>
    <cellStyle name="Comma 2 5 2 4 4 5" xfId="9161" xr:uid="{00000000-0005-0000-0000-0000030C0000}"/>
    <cellStyle name="Comma 2 5 2 4 5" xfId="9162" xr:uid="{00000000-0005-0000-0000-0000040C0000}"/>
    <cellStyle name="Comma 2 5 2 4 5 2" xfId="9163" xr:uid="{00000000-0005-0000-0000-0000050C0000}"/>
    <cellStyle name="Comma 2 5 2 4 5 2 2" xfId="9164" xr:uid="{00000000-0005-0000-0000-0000060C0000}"/>
    <cellStyle name="Comma 2 5 2 4 5 3" xfId="9165" xr:uid="{00000000-0005-0000-0000-0000070C0000}"/>
    <cellStyle name="Comma 2 5 2 4 6" xfId="9166" xr:uid="{00000000-0005-0000-0000-0000080C0000}"/>
    <cellStyle name="Comma 2 5 2 4 6 2" xfId="9167" xr:uid="{00000000-0005-0000-0000-0000090C0000}"/>
    <cellStyle name="Comma 2 5 2 4 7" xfId="9168" xr:uid="{00000000-0005-0000-0000-00000A0C0000}"/>
    <cellStyle name="Comma 2 5 2 4 8" xfId="9169" xr:uid="{00000000-0005-0000-0000-00000B0C0000}"/>
    <cellStyle name="Comma 2 5 2 5" xfId="356" xr:uid="{00000000-0005-0000-0000-00000C0C0000}"/>
    <cellStyle name="Comma 2 5 2 5 2" xfId="357" xr:uid="{00000000-0005-0000-0000-00000D0C0000}"/>
    <cellStyle name="Comma 2 5 2 5 2 2" xfId="358" xr:uid="{00000000-0005-0000-0000-00000E0C0000}"/>
    <cellStyle name="Comma 2 5 2 5 2 2 2" xfId="9170" xr:uid="{00000000-0005-0000-0000-00000F0C0000}"/>
    <cellStyle name="Comma 2 5 2 5 2 2 2 2" xfId="9171" xr:uid="{00000000-0005-0000-0000-0000100C0000}"/>
    <cellStyle name="Comma 2 5 2 5 2 2 2 2 2" xfId="9172" xr:uid="{00000000-0005-0000-0000-0000110C0000}"/>
    <cellStyle name="Comma 2 5 2 5 2 2 2 3" xfId="9173" xr:uid="{00000000-0005-0000-0000-0000120C0000}"/>
    <cellStyle name="Comma 2 5 2 5 2 2 3" xfId="9174" xr:uid="{00000000-0005-0000-0000-0000130C0000}"/>
    <cellStyle name="Comma 2 5 2 5 2 2 3 2" xfId="9175" xr:uid="{00000000-0005-0000-0000-0000140C0000}"/>
    <cellStyle name="Comma 2 5 2 5 2 2 4" xfId="9176" xr:uid="{00000000-0005-0000-0000-0000150C0000}"/>
    <cellStyle name="Comma 2 5 2 5 2 2 5" xfId="9177" xr:uid="{00000000-0005-0000-0000-0000160C0000}"/>
    <cellStyle name="Comma 2 5 2 5 2 3" xfId="359" xr:uid="{00000000-0005-0000-0000-0000170C0000}"/>
    <cellStyle name="Comma 2 5 2 5 2 3 2" xfId="9178" xr:uid="{00000000-0005-0000-0000-0000180C0000}"/>
    <cellStyle name="Comma 2 5 2 5 2 3 2 2" xfId="9179" xr:uid="{00000000-0005-0000-0000-0000190C0000}"/>
    <cellStyle name="Comma 2 5 2 5 2 3 2 2 2" xfId="9180" xr:uid="{00000000-0005-0000-0000-00001A0C0000}"/>
    <cellStyle name="Comma 2 5 2 5 2 3 2 3" xfId="9181" xr:uid="{00000000-0005-0000-0000-00001B0C0000}"/>
    <cellStyle name="Comma 2 5 2 5 2 3 3" xfId="9182" xr:uid="{00000000-0005-0000-0000-00001C0C0000}"/>
    <cellStyle name="Comma 2 5 2 5 2 3 3 2" xfId="9183" xr:uid="{00000000-0005-0000-0000-00001D0C0000}"/>
    <cellStyle name="Comma 2 5 2 5 2 3 4" xfId="9184" xr:uid="{00000000-0005-0000-0000-00001E0C0000}"/>
    <cellStyle name="Comma 2 5 2 5 2 3 5" xfId="9185" xr:uid="{00000000-0005-0000-0000-00001F0C0000}"/>
    <cellStyle name="Comma 2 5 2 5 2 4" xfId="9186" xr:uid="{00000000-0005-0000-0000-0000200C0000}"/>
    <cellStyle name="Comma 2 5 2 5 2 4 2" xfId="9187" xr:uid="{00000000-0005-0000-0000-0000210C0000}"/>
    <cellStyle name="Comma 2 5 2 5 2 4 2 2" xfId="9188" xr:uid="{00000000-0005-0000-0000-0000220C0000}"/>
    <cellStyle name="Comma 2 5 2 5 2 4 3" xfId="9189" xr:uid="{00000000-0005-0000-0000-0000230C0000}"/>
    <cellStyle name="Comma 2 5 2 5 2 5" xfId="9190" xr:uid="{00000000-0005-0000-0000-0000240C0000}"/>
    <cellStyle name="Comma 2 5 2 5 2 5 2" xfId="9191" xr:uid="{00000000-0005-0000-0000-0000250C0000}"/>
    <cellStyle name="Comma 2 5 2 5 2 6" xfId="9192" xr:uid="{00000000-0005-0000-0000-0000260C0000}"/>
    <cellStyle name="Comma 2 5 2 5 2 7" xfId="9193" xr:uid="{00000000-0005-0000-0000-0000270C0000}"/>
    <cellStyle name="Comma 2 5 2 5 3" xfId="360" xr:uid="{00000000-0005-0000-0000-0000280C0000}"/>
    <cellStyle name="Comma 2 5 2 5 3 2" xfId="9194" xr:uid="{00000000-0005-0000-0000-0000290C0000}"/>
    <cellStyle name="Comma 2 5 2 5 3 2 2" xfId="9195" xr:uid="{00000000-0005-0000-0000-00002A0C0000}"/>
    <cellStyle name="Comma 2 5 2 5 3 2 2 2" xfId="9196" xr:uid="{00000000-0005-0000-0000-00002B0C0000}"/>
    <cellStyle name="Comma 2 5 2 5 3 2 3" xfId="9197" xr:uid="{00000000-0005-0000-0000-00002C0C0000}"/>
    <cellStyle name="Comma 2 5 2 5 3 3" xfId="9198" xr:uid="{00000000-0005-0000-0000-00002D0C0000}"/>
    <cellStyle name="Comma 2 5 2 5 3 3 2" xfId="9199" xr:uid="{00000000-0005-0000-0000-00002E0C0000}"/>
    <cellStyle name="Comma 2 5 2 5 3 4" xfId="9200" xr:uid="{00000000-0005-0000-0000-00002F0C0000}"/>
    <cellStyle name="Comma 2 5 2 5 3 5" xfId="9201" xr:uid="{00000000-0005-0000-0000-0000300C0000}"/>
    <cellStyle name="Comma 2 5 2 5 4" xfId="361" xr:uid="{00000000-0005-0000-0000-0000310C0000}"/>
    <cellStyle name="Comma 2 5 2 5 4 2" xfId="9202" xr:uid="{00000000-0005-0000-0000-0000320C0000}"/>
    <cellStyle name="Comma 2 5 2 5 4 2 2" xfId="9203" xr:uid="{00000000-0005-0000-0000-0000330C0000}"/>
    <cellStyle name="Comma 2 5 2 5 4 2 2 2" xfId="9204" xr:uid="{00000000-0005-0000-0000-0000340C0000}"/>
    <cellStyle name="Comma 2 5 2 5 4 2 3" xfId="9205" xr:uid="{00000000-0005-0000-0000-0000350C0000}"/>
    <cellStyle name="Comma 2 5 2 5 4 3" xfId="9206" xr:uid="{00000000-0005-0000-0000-0000360C0000}"/>
    <cellStyle name="Comma 2 5 2 5 4 3 2" xfId="9207" xr:uid="{00000000-0005-0000-0000-0000370C0000}"/>
    <cellStyle name="Comma 2 5 2 5 4 4" xfId="9208" xr:uid="{00000000-0005-0000-0000-0000380C0000}"/>
    <cellStyle name="Comma 2 5 2 5 4 5" xfId="9209" xr:uid="{00000000-0005-0000-0000-0000390C0000}"/>
    <cellStyle name="Comma 2 5 2 5 5" xfId="9210" xr:uid="{00000000-0005-0000-0000-00003A0C0000}"/>
    <cellStyle name="Comma 2 5 2 5 5 2" xfId="9211" xr:uid="{00000000-0005-0000-0000-00003B0C0000}"/>
    <cellStyle name="Comma 2 5 2 5 5 2 2" xfId="9212" xr:uid="{00000000-0005-0000-0000-00003C0C0000}"/>
    <cellStyle name="Comma 2 5 2 5 5 3" xfId="9213" xr:uid="{00000000-0005-0000-0000-00003D0C0000}"/>
    <cellStyle name="Comma 2 5 2 5 6" xfId="9214" xr:uid="{00000000-0005-0000-0000-00003E0C0000}"/>
    <cellStyle name="Comma 2 5 2 5 6 2" xfId="9215" xr:uid="{00000000-0005-0000-0000-00003F0C0000}"/>
    <cellStyle name="Comma 2 5 2 5 7" xfId="9216" xr:uid="{00000000-0005-0000-0000-0000400C0000}"/>
    <cellStyle name="Comma 2 5 2 5 8" xfId="9217" xr:uid="{00000000-0005-0000-0000-0000410C0000}"/>
    <cellStyle name="Comma 2 5 2 6" xfId="362" xr:uid="{00000000-0005-0000-0000-0000420C0000}"/>
    <cellStyle name="Comma 2 5 2 6 2" xfId="363" xr:uid="{00000000-0005-0000-0000-0000430C0000}"/>
    <cellStyle name="Comma 2 5 2 6 2 2" xfId="9218" xr:uid="{00000000-0005-0000-0000-0000440C0000}"/>
    <cellStyle name="Comma 2 5 2 6 2 2 2" xfId="9219" xr:uid="{00000000-0005-0000-0000-0000450C0000}"/>
    <cellStyle name="Comma 2 5 2 6 2 2 2 2" xfId="9220" xr:uid="{00000000-0005-0000-0000-0000460C0000}"/>
    <cellStyle name="Comma 2 5 2 6 2 2 3" xfId="9221" xr:uid="{00000000-0005-0000-0000-0000470C0000}"/>
    <cellStyle name="Comma 2 5 2 6 2 3" xfId="9222" xr:uid="{00000000-0005-0000-0000-0000480C0000}"/>
    <cellStyle name="Comma 2 5 2 6 2 3 2" xfId="9223" xr:uid="{00000000-0005-0000-0000-0000490C0000}"/>
    <cellStyle name="Comma 2 5 2 6 2 4" xfId="9224" xr:uid="{00000000-0005-0000-0000-00004A0C0000}"/>
    <cellStyle name="Comma 2 5 2 6 2 5" xfId="9225" xr:uid="{00000000-0005-0000-0000-00004B0C0000}"/>
    <cellStyle name="Comma 2 5 2 6 3" xfId="364" xr:uid="{00000000-0005-0000-0000-00004C0C0000}"/>
    <cellStyle name="Comma 2 5 2 6 3 2" xfId="9226" xr:uid="{00000000-0005-0000-0000-00004D0C0000}"/>
    <cellStyle name="Comma 2 5 2 6 3 2 2" xfId="9227" xr:uid="{00000000-0005-0000-0000-00004E0C0000}"/>
    <cellStyle name="Comma 2 5 2 6 3 2 2 2" xfId="9228" xr:uid="{00000000-0005-0000-0000-00004F0C0000}"/>
    <cellStyle name="Comma 2 5 2 6 3 2 3" xfId="9229" xr:uid="{00000000-0005-0000-0000-0000500C0000}"/>
    <cellStyle name="Comma 2 5 2 6 3 3" xfId="9230" xr:uid="{00000000-0005-0000-0000-0000510C0000}"/>
    <cellStyle name="Comma 2 5 2 6 3 3 2" xfId="9231" xr:uid="{00000000-0005-0000-0000-0000520C0000}"/>
    <cellStyle name="Comma 2 5 2 6 3 4" xfId="9232" xr:uid="{00000000-0005-0000-0000-0000530C0000}"/>
    <cellStyle name="Comma 2 5 2 6 3 5" xfId="9233" xr:uid="{00000000-0005-0000-0000-0000540C0000}"/>
    <cellStyle name="Comma 2 5 2 6 4" xfId="9234" xr:uid="{00000000-0005-0000-0000-0000550C0000}"/>
    <cellStyle name="Comma 2 5 2 6 4 2" xfId="9235" xr:uid="{00000000-0005-0000-0000-0000560C0000}"/>
    <cellStyle name="Comma 2 5 2 6 4 2 2" xfId="9236" xr:uid="{00000000-0005-0000-0000-0000570C0000}"/>
    <cellStyle name="Comma 2 5 2 6 4 3" xfId="9237" xr:uid="{00000000-0005-0000-0000-0000580C0000}"/>
    <cellStyle name="Comma 2 5 2 6 5" xfId="9238" xr:uid="{00000000-0005-0000-0000-0000590C0000}"/>
    <cellStyle name="Comma 2 5 2 6 5 2" xfId="9239" xr:uid="{00000000-0005-0000-0000-00005A0C0000}"/>
    <cellStyle name="Comma 2 5 2 6 6" xfId="9240" xr:uid="{00000000-0005-0000-0000-00005B0C0000}"/>
    <cellStyle name="Comma 2 5 2 6 7" xfId="9241" xr:uid="{00000000-0005-0000-0000-00005C0C0000}"/>
    <cellStyle name="Comma 2 5 2 7" xfId="365" xr:uid="{00000000-0005-0000-0000-00005D0C0000}"/>
    <cellStyle name="Comma 2 5 2 7 2" xfId="9242" xr:uid="{00000000-0005-0000-0000-00005E0C0000}"/>
    <cellStyle name="Comma 2 5 2 7 2 2" xfId="9243" xr:uid="{00000000-0005-0000-0000-00005F0C0000}"/>
    <cellStyle name="Comma 2 5 2 7 2 2 2" xfId="9244" xr:uid="{00000000-0005-0000-0000-0000600C0000}"/>
    <cellStyle name="Comma 2 5 2 7 2 3" xfId="9245" xr:uid="{00000000-0005-0000-0000-0000610C0000}"/>
    <cellStyle name="Comma 2 5 2 7 3" xfId="9246" xr:uid="{00000000-0005-0000-0000-0000620C0000}"/>
    <cellStyle name="Comma 2 5 2 7 3 2" xfId="9247" xr:uid="{00000000-0005-0000-0000-0000630C0000}"/>
    <cellStyle name="Comma 2 5 2 7 4" xfId="9248" xr:uid="{00000000-0005-0000-0000-0000640C0000}"/>
    <cellStyle name="Comma 2 5 2 7 5" xfId="9249" xr:uid="{00000000-0005-0000-0000-0000650C0000}"/>
    <cellStyle name="Comma 2 5 2 8" xfId="366" xr:uid="{00000000-0005-0000-0000-0000660C0000}"/>
    <cellStyle name="Comma 2 5 2 8 2" xfId="9250" xr:uid="{00000000-0005-0000-0000-0000670C0000}"/>
    <cellStyle name="Comma 2 5 2 8 2 2" xfId="9251" xr:uid="{00000000-0005-0000-0000-0000680C0000}"/>
    <cellStyle name="Comma 2 5 2 8 2 2 2" xfId="9252" xr:uid="{00000000-0005-0000-0000-0000690C0000}"/>
    <cellStyle name="Comma 2 5 2 8 2 3" xfId="9253" xr:uid="{00000000-0005-0000-0000-00006A0C0000}"/>
    <cellStyle name="Comma 2 5 2 8 3" xfId="9254" xr:uid="{00000000-0005-0000-0000-00006B0C0000}"/>
    <cellStyle name="Comma 2 5 2 8 3 2" xfId="9255" xr:uid="{00000000-0005-0000-0000-00006C0C0000}"/>
    <cellStyle name="Comma 2 5 2 8 4" xfId="9256" xr:uid="{00000000-0005-0000-0000-00006D0C0000}"/>
    <cellStyle name="Comma 2 5 2 8 5" xfId="9257" xr:uid="{00000000-0005-0000-0000-00006E0C0000}"/>
    <cellStyle name="Comma 2 5 2 9" xfId="9258" xr:uid="{00000000-0005-0000-0000-00006F0C0000}"/>
    <cellStyle name="Comma 2 5 2 9 2" xfId="9259" xr:uid="{00000000-0005-0000-0000-0000700C0000}"/>
    <cellStyle name="Comma 2 5 2 9 2 2" xfId="9260" xr:uid="{00000000-0005-0000-0000-0000710C0000}"/>
    <cellStyle name="Comma 2 5 2 9 3" xfId="9261" xr:uid="{00000000-0005-0000-0000-0000720C0000}"/>
    <cellStyle name="Comma 2 5 3" xfId="367" xr:uid="{00000000-0005-0000-0000-0000730C0000}"/>
    <cellStyle name="Comma 2 5 3 2" xfId="368" xr:uid="{00000000-0005-0000-0000-0000740C0000}"/>
    <cellStyle name="Comma 2 5 3 2 2" xfId="369" xr:uid="{00000000-0005-0000-0000-0000750C0000}"/>
    <cellStyle name="Comma 2 5 3 2 2 2" xfId="9262" xr:uid="{00000000-0005-0000-0000-0000760C0000}"/>
    <cellStyle name="Comma 2 5 3 2 2 2 2" xfId="9263" xr:uid="{00000000-0005-0000-0000-0000770C0000}"/>
    <cellStyle name="Comma 2 5 3 2 2 2 2 2" xfId="9264" xr:uid="{00000000-0005-0000-0000-0000780C0000}"/>
    <cellStyle name="Comma 2 5 3 2 2 2 3" xfId="9265" xr:uid="{00000000-0005-0000-0000-0000790C0000}"/>
    <cellStyle name="Comma 2 5 3 2 2 3" xfId="9266" xr:uid="{00000000-0005-0000-0000-00007A0C0000}"/>
    <cellStyle name="Comma 2 5 3 2 2 3 2" xfId="9267" xr:uid="{00000000-0005-0000-0000-00007B0C0000}"/>
    <cellStyle name="Comma 2 5 3 2 2 4" xfId="9268" xr:uid="{00000000-0005-0000-0000-00007C0C0000}"/>
    <cellStyle name="Comma 2 5 3 2 2 5" xfId="9269" xr:uid="{00000000-0005-0000-0000-00007D0C0000}"/>
    <cellStyle name="Comma 2 5 3 2 3" xfId="370" xr:uid="{00000000-0005-0000-0000-00007E0C0000}"/>
    <cellStyle name="Comma 2 5 3 2 3 2" xfId="9270" xr:uid="{00000000-0005-0000-0000-00007F0C0000}"/>
    <cellStyle name="Comma 2 5 3 2 3 2 2" xfId="9271" xr:uid="{00000000-0005-0000-0000-0000800C0000}"/>
    <cellStyle name="Comma 2 5 3 2 3 2 2 2" xfId="9272" xr:uid="{00000000-0005-0000-0000-0000810C0000}"/>
    <cellStyle name="Comma 2 5 3 2 3 2 3" xfId="9273" xr:uid="{00000000-0005-0000-0000-0000820C0000}"/>
    <cellStyle name="Comma 2 5 3 2 3 3" xfId="9274" xr:uid="{00000000-0005-0000-0000-0000830C0000}"/>
    <cellStyle name="Comma 2 5 3 2 3 3 2" xfId="9275" xr:uid="{00000000-0005-0000-0000-0000840C0000}"/>
    <cellStyle name="Comma 2 5 3 2 3 4" xfId="9276" xr:uid="{00000000-0005-0000-0000-0000850C0000}"/>
    <cellStyle name="Comma 2 5 3 2 3 5" xfId="9277" xr:uid="{00000000-0005-0000-0000-0000860C0000}"/>
    <cellStyle name="Comma 2 5 3 2 4" xfId="9278" xr:uid="{00000000-0005-0000-0000-0000870C0000}"/>
    <cellStyle name="Comma 2 5 3 2 4 2" xfId="9279" xr:uid="{00000000-0005-0000-0000-0000880C0000}"/>
    <cellStyle name="Comma 2 5 3 2 4 2 2" xfId="9280" xr:uid="{00000000-0005-0000-0000-0000890C0000}"/>
    <cellStyle name="Comma 2 5 3 2 4 3" xfId="9281" xr:uid="{00000000-0005-0000-0000-00008A0C0000}"/>
    <cellStyle name="Comma 2 5 3 2 5" xfId="9282" xr:uid="{00000000-0005-0000-0000-00008B0C0000}"/>
    <cellStyle name="Comma 2 5 3 2 5 2" xfId="9283" xr:uid="{00000000-0005-0000-0000-00008C0C0000}"/>
    <cellStyle name="Comma 2 5 3 2 6" xfId="9284" xr:uid="{00000000-0005-0000-0000-00008D0C0000}"/>
    <cellStyle name="Comma 2 5 3 2 7" xfId="9285" xr:uid="{00000000-0005-0000-0000-00008E0C0000}"/>
    <cellStyle name="Comma 2 5 3 3" xfId="371" xr:uid="{00000000-0005-0000-0000-00008F0C0000}"/>
    <cellStyle name="Comma 2 5 3 3 2" xfId="9286" xr:uid="{00000000-0005-0000-0000-0000900C0000}"/>
    <cellStyle name="Comma 2 5 3 3 2 2" xfId="9287" xr:uid="{00000000-0005-0000-0000-0000910C0000}"/>
    <cellStyle name="Comma 2 5 3 3 2 2 2" xfId="9288" xr:uid="{00000000-0005-0000-0000-0000920C0000}"/>
    <cellStyle name="Comma 2 5 3 3 2 3" xfId="9289" xr:uid="{00000000-0005-0000-0000-0000930C0000}"/>
    <cellStyle name="Comma 2 5 3 3 3" xfId="9290" xr:uid="{00000000-0005-0000-0000-0000940C0000}"/>
    <cellStyle name="Comma 2 5 3 3 3 2" xfId="9291" xr:uid="{00000000-0005-0000-0000-0000950C0000}"/>
    <cellStyle name="Comma 2 5 3 3 4" xfId="9292" xr:uid="{00000000-0005-0000-0000-0000960C0000}"/>
    <cellStyle name="Comma 2 5 3 3 5" xfId="9293" xr:uid="{00000000-0005-0000-0000-0000970C0000}"/>
    <cellStyle name="Comma 2 5 3 4" xfId="372" xr:uid="{00000000-0005-0000-0000-0000980C0000}"/>
    <cellStyle name="Comma 2 5 3 4 2" xfId="9294" xr:uid="{00000000-0005-0000-0000-0000990C0000}"/>
    <cellStyle name="Comma 2 5 3 4 2 2" xfId="9295" xr:uid="{00000000-0005-0000-0000-00009A0C0000}"/>
    <cellStyle name="Comma 2 5 3 4 2 2 2" xfId="9296" xr:uid="{00000000-0005-0000-0000-00009B0C0000}"/>
    <cellStyle name="Comma 2 5 3 4 2 3" xfId="9297" xr:uid="{00000000-0005-0000-0000-00009C0C0000}"/>
    <cellStyle name="Comma 2 5 3 4 3" xfId="9298" xr:uid="{00000000-0005-0000-0000-00009D0C0000}"/>
    <cellStyle name="Comma 2 5 3 4 3 2" xfId="9299" xr:uid="{00000000-0005-0000-0000-00009E0C0000}"/>
    <cellStyle name="Comma 2 5 3 4 4" xfId="9300" xr:uid="{00000000-0005-0000-0000-00009F0C0000}"/>
    <cellStyle name="Comma 2 5 3 4 5" xfId="9301" xr:uid="{00000000-0005-0000-0000-0000A00C0000}"/>
    <cellStyle name="Comma 2 5 3 5" xfId="9302" xr:uid="{00000000-0005-0000-0000-0000A10C0000}"/>
    <cellStyle name="Comma 2 5 3 5 2" xfId="9303" xr:uid="{00000000-0005-0000-0000-0000A20C0000}"/>
    <cellStyle name="Comma 2 5 3 5 2 2" xfId="9304" xr:uid="{00000000-0005-0000-0000-0000A30C0000}"/>
    <cellStyle name="Comma 2 5 3 5 3" xfId="9305" xr:uid="{00000000-0005-0000-0000-0000A40C0000}"/>
    <cellStyle name="Comma 2 5 3 6" xfId="9306" xr:uid="{00000000-0005-0000-0000-0000A50C0000}"/>
    <cellStyle name="Comma 2 5 3 6 2" xfId="9307" xr:uid="{00000000-0005-0000-0000-0000A60C0000}"/>
    <cellStyle name="Comma 2 5 3 7" xfId="9308" xr:uid="{00000000-0005-0000-0000-0000A70C0000}"/>
    <cellStyle name="Comma 2 5 3 8" xfId="9309" xr:uid="{00000000-0005-0000-0000-0000A80C0000}"/>
    <cellStyle name="Comma 2 5 4" xfId="373" xr:uid="{00000000-0005-0000-0000-0000A90C0000}"/>
    <cellStyle name="Comma 2 5 4 2" xfId="374" xr:uid="{00000000-0005-0000-0000-0000AA0C0000}"/>
    <cellStyle name="Comma 2 5 4 2 2" xfId="375" xr:uid="{00000000-0005-0000-0000-0000AB0C0000}"/>
    <cellStyle name="Comma 2 5 4 2 2 2" xfId="9310" xr:uid="{00000000-0005-0000-0000-0000AC0C0000}"/>
    <cellStyle name="Comma 2 5 4 2 2 2 2" xfId="9311" xr:uid="{00000000-0005-0000-0000-0000AD0C0000}"/>
    <cellStyle name="Comma 2 5 4 2 2 2 2 2" xfId="9312" xr:uid="{00000000-0005-0000-0000-0000AE0C0000}"/>
    <cellStyle name="Comma 2 5 4 2 2 2 3" xfId="9313" xr:uid="{00000000-0005-0000-0000-0000AF0C0000}"/>
    <cellStyle name="Comma 2 5 4 2 2 3" xfId="9314" xr:uid="{00000000-0005-0000-0000-0000B00C0000}"/>
    <cellStyle name="Comma 2 5 4 2 2 3 2" xfId="9315" xr:uid="{00000000-0005-0000-0000-0000B10C0000}"/>
    <cellStyle name="Comma 2 5 4 2 2 4" xfId="9316" xr:uid="{00000000-0005-0000-0000-0000B20C0000}"/>
    <cellStyle name="Comma 2 5 4 2 2 5" xfId="9317" xr:uid="{00000000-0005-0000-0000-0000B30C0000}"/>
    <cellStyle name="Comma 2 5 4 2 3" xfId="376" xr:uid="{00000000-0005-0000-0000-0000B40C0000}"/>
    <cellStyle name="Comma 2 5 4 2 3 2" xfId="9318" xr:uid="{00000000-0005-0000-0000-0000B50C0000}"/>
    <cellStyle name="Comma 2 5 4 2 3 2 2" xfId="9319" xr:uid="{00000000-0005-0000-0000-0000B60C0000}"/>
    <cellStyle name="Comma 2 5 4 2 3 2 2 2" xfId="9320" xr:uid="{00000000-0005-0000-0000-0000B70C0000}"/>
    <cellStyle name="Comma 2 5 4 2 3 2 3" xfId="9321" xr:uid="{00000000-0005-0000-0000-0000B80C0000}"/>
    <cellStyle name="Comma 2 5 4 2 3 3" xfId="9322" xr:uid="{00000000-0005-0000-0000-0000B90C0000}"/>
    <cellStyle name="Comma 2 5 4 2 3 3 2" xfId="9323" xr:uid="{00000000-0005-0000-0000-0000BA0C0000}"/>
    <cellStyle name="Comma 2 5 4 2 3 4" xfId="9324" xr:uid="{00000000-0005-0000-0000-0000BB0C0000}"/>
    <cellStyle name="Comma 2 5 4 2 3 5" xfId="9325" xr:uid="{00000000-0005-0000-0000-0000BC0C0000}"/>
    <cellStyle name="Comma 2 5 4 2 4" xfId="9326" xr:uid="{00000000-0005-0000-0000-0000BD0C0000}"/>
    <cellStyle name="Comma 2 5 4 2 4 2" xfId="9327" xr:uid="{00000000-0005-0000-0000-0000BE0C0000}"/>
    <cellStyle name="Comma 2 5 4 2 4 2 2" xfId="9328" xr:uid="{00000000-0005-0000-0000-0000BF0C0000}"/>
    <cellStyle name="Comma 2 5 4 2 4 3" xfId="9329" xr:uid="{00000000-0005-0000-0000-0000C00C0000}"/>
    <cellStyle name="Comma 2 5 4 2 5" xfId="9330" xr:uid="{00000000-0005-0000-0000-0000C10C0000}"/>
    <cellStyle name="Comma 2 5 4 2 5 2" xfId="9331" xr:uid="{00000000-0005-0000-0000-0000C20C0000}"/>
    <cellStyle name="Comma 2 5 4 2 6" xfId="9332" xr:uid="{00000000-0005-0000-0000-0000C30C0000}"/>
    <cellStyle name="Comma 2 5 4 2 7" xfId="9333" xr:uid="{00000000-0005-0000-0000-0000C40C0000}"/>
    <cellStyle name="Comma 2 5 4 3" xfId="377" xr:uid="{00000000-0005-0000-0000-0000C50C0000}"/>
    <cellStyle name="Comma 2 5 4 3 2" xfId="9334" xr:uid="{00000000-0005-0000-0000-0000C60C0000}"/>
    <cellStyle name="Comma 2 5 4 3 2 2" xfId="9335" xr:uid="{00000000-0005-0000-0000-0000C70C0000}"/>
    <cellStyle name="Comma 2 5 4 3 2 2 2" xfId="9336" xr:uid="{00000000-0005-0000-0000-0000C80C0000}"/>
    <cellStyle name="Comma 2 5 4 3 2 3" xfId="9337" xr:uid="{00000000-0005-0000-0000-0000C90C0000}"/>
    <cellStyle name="Comma 2 5 4 3 3" xfId="9338" xr:uid="{00000000-0005-0000-0000-0000CA0C0000}"/>
    <cellStyle name="Comma 2 5 4 3 3 2" xfId="9339" xr:uid="{00000000-0005-0000-0000-0000CB0C0000}"/>
    <cellStyle name="Comma 2 5 4 3 4" xfId="9340" xr:uid="{00000000-0005-0000-0000-0000CC0C0000}"/>
    <cellStyle name="Comma 2 5 4 3 5" xfId="9341" xr:uid="{00000000-0005-0000-0000-0000CD0C0000}"/>
    <cellStyle name="Comma 2 5 4 4" xfId="378" xr:uid="{00000000-0005-0000-0000-0000CE0C0000}"/>
    <cellStyle name="Comma 2 5 4 4 2" xfId="9342" xr:uid="{00000000-0005-0000-0000-0000CF0C0000}"/>
    <cellStyle name="Comma 2 5 4 4 2 2" xfId="9343" xr:uid="{00000000-0005-0000-0000-0000D00C0000}"/>
    <cellStyle name="Comma 2 5 4 4 2 2 2" xfId="9344" xr:uid="{00000000-0005-0000-0000-0000D10C0000}"/>
    <cellStyle name="Comma 2 5 4 4 2 3" xfId="9345" xr:uid="{00000000-0005-0000-0000-0000D20C0000}"/>
    <cellStyle name="Comma 2 5 4 4 3" xfId="9346" xr:uid="{00000000-0005-0000-0000-0000D30C0000}"/>
    <cellStyle name="Comma 2 5 4 4 3 2" xfId="9347" xr:uid="{00000000-0005-0000-0000-0000D40C0000}"/>
    <cellStyle name="Comma 2 5 4 4 4" xfId="9348" xr:uid="{00000000-0005-0000-0000-0000D50C0000}"/>
    <cellStyle name="Comma 2 5 4 4 5" xfId="9349" xr:uid="{00000000-0005-0000-0000-0000D60C0000}"/>
    <cellStyle name="Comma 2 5 4 5" xfId="9350" xr:uid="{00000000-0005-0000-0000-0000D70C0000}"/>
    <cellStyle name="Comma 2 5 4 5 2" xfId="9351" xr:uid="{00000000-0005-0000-0000-0000D80C0000}"/>
    <cellStyle name="Comma 2 5 4 5 2 2" xfId="9352" xr:uid="{00000000-0005-0000-0000-0000D90C0000}"/>
    <cellStyle name="Comma 2 5 4 5 3" xfId="9353" xr:uid="{00000000-0005-0000-0000-0000DA0C0000}"/>
    <cellStyle name="Comma 2 5 4 6" xfId="9354" xr:uid="{00000000-0005-0000-0000-0000DB0C0000}"/>
    <cellStyle name="Comma 2 5 4 6 2" xfId="9355" xr:uid="{00000000-0005-0000-0000-0000DC0C0000}"/>
    <cellStyle name="Comma 2 5 4 7" xfId="9356" xr:uid="{00000000-0005-0000-0000-0000DD0C0000}"/>
    <cellStyle name="Comma 2 5 4 8" xfId="9357" xr:uid="{00000000-0005-0000-0000-0000DE0C0000}"/>
    <cellStyle name="Comma 2 5 5" xfId="379" xr:uid="{00000000-0005-0000-0000-0000DF0C0000}"/>
    <cellStyle name="Comma 2 5 5 2" xfId="380" xr:uid="{00000000-0005-0000-0000-0000E00C0000}"/>
    <cellStyle name="Comma 2 5 5 2 2" xfId="381" xr:uid="{00000000-0005-0000-0000-0000E10C0000}"/>
    <cellStyle name="Comma 2 5 5 2 2 2" xfId="9358" xr:uid="{00000000-0005-0000-0000-0000E20C0000}"/>
    <cellStyle name="Comma 2 5 5 2 2 2 2" xfId="9359" xr:uid="{00000000-0005-0000-0000-0000E30C0000}"/>
    <cellStyle name="Comma 2 5 5 2 2 2 2 2" xfId="9360" xr:uid="{00000000-0005-0000-0000-0000E40C0000}"/>
    <cellStyle name="Comma 2 5 5 2 2 2 3" xfId="9361" xr:uid="{00000000-0005-0000-0000-0000E50C0000}"/>
    <cellStyle name="Comma 2 5 5 2 2 3" xfId="9362" xr:uid="{00000000-0005-0000-0000-0000E60C0000}"/>
    <cellStyle name="Comma 2 5 5 2 2 3 2" xfId="9363" xr:uid="{00000000-0005-0000-0000-0000E70C0000}"/>
    <cellStyle name="Comma 2 5 5 2 2 4" xfId="9364" xr:uid="{00000000-0005-0000-0000-0000E80C0000}"/>
    <cellStyle name="Comma 2 5 5 2 2 5" xfId="9365" xr:uid="{00000000-0005-0000-0000-0000E90C0000}"/>
    <cellStyle name="Comma 2 5 5 2 3" xfId="382" xr:uid="{00000000-0005-0000-0000-0000EA0C0000}"/>
    <cellStyle name="Comma 2 5 5 2 3 2" xfId="9366" xr:uid="{00000000-0005-0000-0000-0000EB0C0000}"/>
    <cellStyle name="Comma 2 5 5 2 3 2 2" xfId="9367" xr:uid="{00000000-0005-0000-0000-0000EC0C0000}"/>
    <cellStyle name="Comma 2 5 5 2 3 2 2 2" xfId="9368" xr:uid="{00000000-0005-0000-0000-0000ED0C0000}"/>
    <cellStyle name="Comma 2 5 5 2 3 2 3" xfId="9369" xr:uid="{00000000-0005-0000-0000-0000EE0C0000}"/>
    <cellStyle name="Comma 2 5 5 2 3 3" xfId="9370" xr:uid="{00000000-0005-0000-0000-0000EF0C0000}"/>
    <cellStyle name="Comma 2 5 5 2 3 3 2" xfId="9371" xr:uid="{00000000-0005-0000-0000-0000F00C0000}"/>
    <cellStyle name="Comma 2 5 5 2 3 4" xfId="9372" xr:uid="{00000000-0005-0000-0000-0000F10C0000}"/>
    <cellStyle name="Comma 2 5 5 2 3 5" xfId="9373" xr:uid="{00000000-0005-0000-0000-0000F20C0000}"/>
    <cellStyle name="Comma 2 5 5 2 4" xfId="9374" xr:uid="{00000000-0005-0000-0000-0000F30C0000}"/>
    <cellStyle name="Comma 2 5 5 2 4 2" xfId="9375" xr:uid="{00000000-0005-0000-0000-0000F40C0000}"/>
    <cellStyle name="Comma 2 5 5 2 4 2 2" xfId="9376" xr:uid="{00000000-0005-0000-0000-0000F50C0000}"/>
    <cellStyle name="Comma 2 5 5 2 4 3" xfId="9377" xr:uid="{00000000-0005-0000-0000-0000F60C0000}"/>
    <cellStyle name="Comma 2 5 5 2 5" xfId="9378" xr:uid="{00000000-0005-0000-0000-0000F70C0000}"/>
    <cellStyle name="Comma 2 5 5 2 5 2" xfId="9379" xr:uid="{00000000-0005-0000-0000-0000F80C0000}"/>
    <cellStyle name="Comma 2 5 5 2 6" xfId="9380" xr:uid="{00000000-0005-0000-0000-0000F90C0000}"/>
    <cellStyle name="Comma 2 5 5 2 7" xfId="9381" xr:uid="{00000000-0005-0000-0000-0000FA0C0000}"/>
    <cellStyle name="Comma 2 5 5 3" xfId="383" xr:uid="{00000000-0005-0000-0000-0000FB0C0000}"/>
    <cellStyle name="Comma 2 5 5 3 2" xfId="9382" xr:uid="{00000000-0005-0000-0000-0000FC0C0000}"/>
    <cellStyle name="Comma 2 5 5 3 2 2" xfId="9383" xr:uid="{00000000-0005-0000-0000-0000FD0C0000}"/>
    <cellStyle name="Comma 2 5 5 3 2 2 2" xfId="9384" xr:uid="{00000000-0005-0000-0000-0000FE0C0000}"/>
    <cellStyle name="Comma 2 5 5 3 2 3" xfId="9385" xr:uid="{00000000-0005-0000-0000-0000FF0C0000}"/>
    <cellStyle name="Comma 2 5 5 3 3" xfId="9386" xr:uid="{00000000-0005-0000-0000-0000000D0000}"/>
    <cellStyle name="Comma 2 5 5 3 3 2" xfId="9387" xr:uid="{00000000-0005-0000-0000-0000010D0000}"/>
    <cellStyle name="Comma 2 5 5 3 4" xfId="9388" xr:uid="{00000000-0005-0000-0000-0000020D0000}"/>
    <cellStyle name="Comma 2 5 5 3 5" xfId="9389" xr:uid="{00000000-0005-0000-0000-0000030D0000}"/>
    <cellStyle name="Comma 2 5 5 4" xfId="384" xr:uid="{00000000-0005-0000-0000-0000040D0000}"/>
    <cellStyle name="Comma 2 5 5 4 2" xfId="9390" xr:uid="{00000000-0005-0000-0000-0000050D0000}"/>
    <cellStyle name="Comma 2 5 5 4 2 2" xfId="9391" xr:uid="{00000000-0005-0000-0000-0000060D0000}"/>
    <cellStyle name="Comma 2 5 5 4 2 2 2" xfId="9392" xr:uid="{00000000-0005-0000-0000-0000070D0000}"/>
    <cellStyle name="Comma 2 5 5 4 2 3" xfId="9393" xr:uid="{00000000-0005-0000-0000-0000080D0000}"/>
    <cellStyle name="Comma 2 5 5 4 3" xfId="9394" xr:uid="{00000000-0005-0000-0000-0000090D0000}"/>
    <cellStyle name="Comma 2 5 5 4 3 2" xfId="9395" xr:uid="{00000000-0005-0000-0000-00000A0D0000}"/>
    <cellStyle name="Comma 2 5 5 4 4" xfId="9396" xr:uid="{00000000-0005-0000-0000-00000B0D0000}"/>
    <cellStyle name="Comma 2 5 5 4 5" xfId="9397" xr:uid="{00000000-0005-0000-0000-00000C0D0000}"/>
    <cellStyle name="Comma 2 5 5 5" xfId="9398" xr:uid="{00000000-0005-0000-0000-00000D0D0000}"/>
    <cellStyle name="Comma 2 5 5 5 2" xfId="9399" xr:uid="{00000000-0005-0000-0000-00000E0D0000}"/>
    <cellStyle name="Comma 2 5 5 5 2 2" xfId="9400" xr:uid="{00000000-0005-0000-0000-00000F0D0000}"/>
    <cellStyle name="Comma 2 5 5 5 3" xfId="9401" xr:uid="{00000000-0005-0000-0000-0000100D0000}"/>
    <cellStyle name="Comma 2 5 5 6" xfId="9402" xr:uid="{00000000-0005-0000-0000-0000110D0000}"/>
    <cellStyle name="Comma 2 5 5 6 2" xfId="9403" xr:uid="{00000000-0005-0000-0000-0000120D0000}"/>
    <cellStyle name="Comma 2 5 5 7" xfId="9404" xr:uid="{00000000-0005-0000-0000-0000130D0000}"/>
    <cellStyle name="Comma 2 5 5 8" xfId="9405" xr:uid="{00000000-0005-0000-0000-0000140D0000}"/>
    <cellStyle name="Comma 2 5 6" xfId="385" xr:uid="{00000000-0005-0000-0000-0000150D0000}"/>
    <cellStyle name="Comma 2 5 6 2" xfId="386" xr:uid="{00000000-0005-0000-0000-0000160D0000}"/>
    <cellStyle name="Comma 2 5 6 2 2" xfId="387" xr:uid="{00000000-0005-0000-0000-0000170D0000}"/>
    <cellStyle name="Comma 2 5 6 2 2 2" xfId="9406" xr:uid="{00000000-0005-0000-0000-0000180D0000}"/>
    <cellStyle name="Comma 2 5 6 2 2 2 2" xfId="9407" xr:uid="{00000000-0005-0000-0000-0000190D0000}"/>
    <cellStyle name="Comma 2 5 6 2 2 2 2 2" xfId="9408" xr:uid="{00000000-0005-0000-0000-00001A0D0000}"/>
    <cellStyle name="Comma 2 5 6 2 2 2 3" xfId="9409" xr:uid="{00000000-0005-0000-0000-00001B0D0000}"/>
    <cellStyle name="Comma 2 5 6 2 2 3" xfId="9410" xr:uid="{00000000-0005-0000-0000-00001C0D0000}"/>
    <cellStyle name="Comma 2 5 6 2 2 3 2" xfId="9411" xr:uid="{00000000-0005-0000-0000-00001D0D0000}"/>
    <cellStyle name="Comma 2 5 6 2 2 4" xfId="9412" xr:uid="{00000000-0005-0000-0000-00001E0D0000}"/>
    <cellStyle name="Comma 2 5 6 2 2 5" xfId="9413" xr:uid="{00000000-0005-0000-0000-00001F0D0000}"/>
    <cellStyle name="Comma 2 5 6 2 3" xfId="388" xr:uid="{00000000-0005-0000-0000-0000200D0000}"/>
    <cellStyle name="Comma 2 5 6 2 3 2" xfId="9414" xr:uid="{00000000-0005-0000-0000-0000210D0000}"/>
    <cellStyle name="Comma 2 5 6 2 3 2 2" xfId="9415" xr:uid="{00000000-0005-0000-0000-0000220D0000}"/>
    <cellStyle name="Comma 2 5 6 2 3 2 2 2" xfId="9416" xr:uid="{00000000-0005-0000-0000-0000230D0000}"/>
    <cellStyle name="Comma 2 5 6 2 3 2 3" xfId="9417" xr:uid="{00000000-0005-0000-0000-0000240D0000}"/>
    <cellStyle name="Comma 2 5 6 2 3 3" xfId="9418" xr:uid="{00000000-0005-0000-0000-0000250D0000}"/>
    <cellStyle name="Comma 2 5 6 2 3 3 2" xfId="9419" xr:uid="{00000000-0005-0000-0000-0000260D0000}"/>
    <cellStyle name="Comma 2 5 6 2 3 4" xfId="9420" xr:uid="{00000000-0005-0000-0000-0000270D0000}"/>
    <cellStyle name="Comma 2 5 6 2 3 5" xfId="9421" xr:uid="{00000000-0005-0000-0000-0000280D0000}"/>
    <cellStyle name="Comma 2 5 6 2 4" xfId="9422" xr:uid="{00000000-0005-0000-0000-0000290D0000}"/>
    <cellStyle name="Comma 2 5 6 2 4 2" xfId="9423" xr:uid="{00000000-0005-0000-0000-00002A0D0000}"/>
    <cellStyle name="Comma 2 5 6 2 4 2 2" xfId="9424" xr:uid="{00000000-0005-0000-0000-00002B0D0000}"/>
    <cellStyle name="Comma 2 5 6 2 4 3" xfId="9425" xr:uid="{00000000-0005-0000-0000-00002C0D0000}"/>
    <cellStyle name="Comma 2 5 6 2 5" xfId="9426" xr:uid="{00000000-0005-0000-0000-00002D0D0000}"/>
    <cellStyle name="Comma 2 5 6 2 5 2" xfId="9427" xr:uid="{00000000-0005-0000-0000-00002E0D0000}"/>
    <cellStyle name="Comma 2 5 6 2 6" xfId="9428" xr:uid="{00000000-0005-0000-0000-00002F0D0000}"/>
    <cellStyle name="Comma 2 5 6 2 7" xfId="9429" xr:uid="{00000000-0005-0000-0000-0000300D0000}"/>
    <cellStyle name="Comma 2 5 6 3" xfId="389" xr:uid="{00000000-0005-0000-0000-0000310D0000}"/>
    <cellStyle name="Comma 2 5 6 3 2" xfId="9430" xr:uid="{00000000-0005-0000-0000-0000320D0000}"/>
    <cellStyle name="Comma 2 5 6 3 2 2" xfId="9431" xr:uid="{00000000-0005-0000-0000-0000330D0000}"/>
    <cellStyle name="Comma 2 5 6 3 2 2 2" xfId="9432" xr:uid="{00000000-0005-0000-0000-0000340D0000}"/>
    <cellStyle name="Comma 2 5 6 3 2 3" xfId="9433" xr:uid="{00000000-0005-0000-0000-0000350D0000}"/>
    <cellStyle name="Comma 2 5 6 3 3" xfId="9434" xr:uid="{00000000-0005-0000-0000-0000360D0000}"/>
    <cellStyle name="Comma 2 5 6 3 3 2" xfId="9435" xr:uid="{00000000-0005-0000-0000-0000370D0000}"/>
    <cellStyle name="Comma 2 5 6 3 4" xfId="9436" xr:uid="{00000000-0005-0000-0000-0000380D0000}"/>
    <cellStyle name="Comma 2 5 6 3 5" xfId="9437" xr:uid="{00000000-0005-0000-0000-0000390D0000}"/>
    <cellStyle name="Comma 2 5 6 4" xfId="390" xr:uid="{00000000-0005-0000-0000-00003A0D0000}"/>
    <cellStyle name="Comma 2 5 6 4 2" xfId="9438" xr:uid="{00000000-0005-0000-0000-00003B0D0000}"/>
    <cellStyle name="Comma 2 5 6 4 2 2" xfId="9439" xr:uid="{00000000-0005-0000-0000-00003C0D0000}"/>
    <cellStyle name="Comma 2 5 6 4 2 2 2" xfId="9440" xr:uid="{00000000-0005-0000-0000-00003D0D0000}"/>
    <cellStyle name="Comma 2 5 6 4 2 3" xfId="9441" xr:uid="{00000000-0005-0000-0000-00003E0D0000}"/>
    <cellStyle name="Comma 2 5 6 4 3" xfId="9442" xr:uid="{00000000-0005-0000-0000-00003F0D0000}"/>
    <cellStyle name="Comma 2 5 6 4 3 2" xfId="9443" xr:uid="{00000000-0005-0000-0000-0000400D0000}"/>
    <cellStyle name="Comma 2 5 6 4 4" xfId="9444" xr:uid="{00000000-0005-0000-0000-0000410D0000}"/>
    <cellStyle name="Comma 2 5 6 4 5" xfId="9445" xr:uid="{00000000-0005-0000-0000-0000420D0000}"/>
    <cellStyle name="Comma 2 5 6 5" xfId="9446" xr:uid="{00000000-0005-0000-0000-0000430D0000}"/>
    <cellStyle name="Comma 2 5 6 5 2" xfId="9447" xr:uid="{00000000-0005-0000-0000-0000440D0000}"/>
    <cellStyle name="Comma 2 5 6 5 2 2" xfId="9448" xr:uid="{00000000-0005-0000-0000-0000450D0000}"/>
    <cellStyle name="Comma 2 5 6 5 3" xfId="9449" xr:uid="{00000000-0005-0000-0000-0000460D0000}"/>
    <cellStyle name="Comma 2 5 6 6" xfId="9450" xr:uid="{00000000-0005-0000-0000-0000470D0000}"/>
    <cellStyle name="Comma 2 5 6 6 2" xfId="9451" xr:uid="{00000000-0005-0000-0000-0000480D0000}"/>
    <cellStyle name="Comma 2 5 6 7" xfId="9452" xr:uid="{00000000-0005-0000-0000-0000490D0000}"/>
    <cellStyle name="Comma 2 5 6 8" xfId="9453" xr:uid="{00000000-0005-0000-0000-00004A0D0000}"/>
    <cellStyle name="Comma 2 5 7" xfId="391" xr:uid="{00000000-0005-0000-0000-00004B0D0000}"/>
    <cellStyle name="Comma 2 5 7 2" xfId="392" xr:uid="{00000000-0005-0000-0000-00004C0D0000}"/>
    <cellStyle name="Comma 2 5 7 2 2" xfId="9454" xr:uid="{00000000-0005-0000-0000-00004D0D0000}"/>
    <cellStyle name="Comma 2 5 7 2 2 2" xfId="9455" xr:uid="{00000000-0005-0000-0000-00004E0D0000}"/>
    <cellStyle name="Comma 2 5 7 2 2 2 2" xfId="9456" xr:uid="{00000000-0005-0000-0000-00004F0D0000}"/>
    <cellStyle name="Comma 2 5 7 2 2 3" xfId="9457" xr:uid="{00000000-0005-0000-0000-0000500D0000}"/>
    <cellStyle name="Comma 2 5 7 2 3" xfId="9458" xr:uid="{00000000-0005-0000-0000-0000510D0000}"/>
    <cellStyle name="Comma 2 5 7 2 3 2" xfId="9459" xr:uid="{00000000-0005-0000-0000-0000520D0000}"/>
    <cellStyle name="Comma 2 5 7 2 4" xfId="9460" xr:uid="{00000000-0005-0000-0000-0000530D0000}"/>
    <cellStyle name="Comma 2 5 7 2 5" xfId="9461" xr:uid="{00000000-0005-0000-0000-0000540D0000}"/>
    <cellStyle name="Comma 2 5 7 3" xfId="393" xr:uid="{00000000-0005-0000-0000-0000550D0000}"/>
    <cellStyle name="Comma 2 5 7 3 2" xfId="9462" xr:uid="{00000000-0005-0000-0000-0000560D0000}"/>
    <cellStyle name="Comma 2 5 7 3 2 2" xfId="9463" xr:uid="{00000000-0005-0000-0000-0000570D0000}"/>
    <cellStyle name="Comma 2 5 7 3 2 2 2" xfId="9464" xr:uid="{00000000-0005-0000-0000-0000580D0000}"/>
    <cellStyle name="Comma 2 5 7 3 2 3" xfId="9465" xr:uid="{00000000-0005-0000-0000-0000590D0000}"/>
    <cellStyle name="Comma 2 5 7 3 3" xfId="9466" xr:uid="{00000000-0005-0000-0000-00005A0D0000}"/>
    <cellStyle name="Comma 2 5 7 3 3 2" xfId="9467" xr:uid="{00000000-0005-0000-0000-00005B0D0000}"/>
    <cellStyle name="Comma 2 5 7 3 4" xfId="9468" xr:uid="{00000000-0005-0000-0000-00005C0D0000}"/>
    <cellStyle name="Comma 2 5 7 3 5" xfId="9469" xr:uid="{00000000-0005-0000-0000-00005D0D0000}"/>
    <cellStyle name="Comma 2 5 7 4" xfId="9470" xr:uid="{00000000-0005-0000-0000-00005E0D0000}"/>
    <cellStyle name="Comma 2 5 7 4 2" xfId="9471" xr:uid="{00000000-0005-0000-0000-00005F0D0000}"/>
    <cellStyle name="Comma 2 5 7 4 2 2" xfId="9472" xr:uid="{00000000-0005-0000-0000-0000600D0000}"/>
    <cellStyle name="Comma 2 5 7 4 3" xfId="9473" xr:uid="{00000000-0005-0000-0000-0000610D0000}"/>
    <cellStyle name="Comma 2 5 7 5" xfId="9474" xr:uid="{00000000-0005-0000-0000-0000620D0000}"/>
    <cellStyle name="Comma 2 5 7 5 2" xfId="9475" xr:uid="{00000000-0005-0000-0000-0000630D0000}"/>
    <cellStyle name="Comma 2 5 7 6" xfId="9476" xr:uid="{00000000-0005-0000-0000-0000640D0000}"/>
    <cellStyle name="Comma 2 5 7 7" xfId="9477" xr:uid="{00000000-0005-0000-0000-0000650D0000}"/>
    <cellStyle name="Comma 2 5 8" xfId="394" xr:uid="{00000000-0005-0000-0000-0000660D0000}"/>
    <cellStyle name="Comma 2 5 8 2" xfId="9478" xr:uid="{00000000-0005-0000-0000-0000670D0000}"/>
    <cellStyle name="Comma 2 5 8 2 2" xfId="9479" xr:uid="{00000000-0005-0000-0000-0000680D0000}"/>
    <cellStyle name="Comma 2 5 8 2 2 2" xfId="9480" xr:uid="{00000000-0005-0000-0000-0000690D0000}"/>
    <cellStyle name="Comma 2 5 8 2 3" xfId="9481" xr:uid="{00000000-0005-0000-0000-00006A0D0000}"/>
    <cellStyle name="Comma 2 5 8 3" xfId="9482" xr:uid="{00000000-0005-0000-0000-00006B0D0000}"/>
    <cellStyle name="Comma 2 5 8 3 2" xfId="9483" xr:uid="{00000000-0005-0000-0000-00006C0D0000}"/>
    <cellStyle name="Comma 2 5 8 4" xfId="9484" xr:uid="{00000000-0005-0000-0000-00006D0D0000}"/>
    <cellStyle name="Comma 2 5 8 5" xfId="9485" xr:uid="{00000000-0005-0000-0000-00006E0D0000}"/>
    <cellStyle name="Comma 2 5 9" xfId="395" xr:uid="{00000000-0005-0000-0000-00006F0D0000}"/>
    <cellStyle name="Comma 2 5 9 2" xfId="9486" xr:uid="{00000000-0005-0000-0000-0000700D0000}"/>
    <cellStyle name="Comma 2 5 9 2 2" xfId="9487" xr:uid="{00000000-0005-0000-0000-0000710D0000}"/>
    <cellStyle name="Comma 2 5 9 2 2 2" xfId="9488" xr:uid="{00000000-0005-0000-0000-0000720D0000}"/>
    <cellStyle name="Comma 2 5 9 2 3" xfId="9489" xr:uid="{00000000-0005-0000-0000-0000730D0000}"/>
    <cellStyle name="Comma 2 5 9 3" xfId="9490" xr:uid="{00000000-0005-0000-0000-0000740D0000}"/>
    <cellStyle name="Comma 2 5 9 3 2" xfId="9491" xr:uid="{00000000-0005-0000-0000-0000750D0000}"/>
    <cellStyle name="Comma 2 5 9 4" xfId="9492" xr:uid="{00000000-0005-0000-0000-0000760D0000}"/>
    <cellStyle name="Comma 2 5 9 5" xfId="9493" xr:uid="{00000000-0005-0000-0000-0000770D0000}"/>
    <cellStyle name="Comma 2 6" xfId="396" xr:uid="{00000000-0005-0000-0000-0000780D0000}"/>
    <cellStyle name="Comma 2 6 10" xfId="9494" xr:uid="{00000000-0005-0000-0000-0000790D0000}"/>
    <cellStyle name="Comma 2 6 10 2" xfId="9495" xr:uid="{00000000-0005-0000-0000-00007A0D0000}"/>
    <cellStyle name="Comma 2 6 11" xfId="9496" xr:uid="{00000000-0005-0000-0000-00007B0D0000}"/>
    <cellStyle name="Comma 2 6 12" xfId="9497" xr:uid="{00000000-0005-0000-0000-00007C0D0000}"/>
    <cellStyle name="Comma 2 6 2" xfId="397" xr:uid="{00000000-0005-0000-0000-00007D0D0000}"/>
    <cellStyle name="Comma 2 6 2 2" xfId="398" xr:uid="{00000000-0005-0000-0000-00007E0D0000}"/>
    <cellStyle name="Comma 2 6 2 2 2" xfId="399" xr:uid="{00000000-0005-0000-0000-00007F0D0000}"/>
    <cellStyle name="Comma 2 6 2 2 2 2" xfId="9498" xr:uid="{00000000-0005-0000-0000-0000800D0000}"/>
    <cellStyle name="Comma 2 6 2 2 2 2 2" xfId="9499" xr:uid="{00000000-0005-0000-0000-0000810D0000}"/>
    <cellStyle name="Comma 2 6 2 2 2 2 2 2" xfId="9500" xr:uid="{00000000-0005-0000-0000-0000820D0000}"/>
    <cellStyle name="Comma 2 6 2 2 2 2 3" xfId="9501" xr:uid="{00000000-0005-0000-0000-0000830D0000}"/>
    <cellStyle name="Comma 2 6 2 2 2 3" xfId="9502" xr:uid="{00000000-0005-0000-0000-0000840D0000}"/>
    <cellStyle name="Comma 2 6 2 2 2 3 2" xfId="9503" xr:uid="{00000000-0005-0000-0000-0000850D0000}"/>
    <cellStyle name="Comma 2 6 2 2 2 4" xfId="9504" xr:uid="{00000000-0005-0000-0000-0000860D0000}"/>
    <cellStyle name="Comma 2 6 2 2 2 5" xfId="9505" xr:uid="{00000000-0005-0000-0000-0000870D0000}"/>
    <cellStyle name="Comma 2 6 2 2 3" xfId="400" xr:uid="{00000000-0005-0000-0000-0000880D0000}"/>
    <cellStyle name="Comma 2 6 2 2 3 2" xfId="9506" xr:uid="{00000000-0005-0000-0000-0000890D0000}"/>
    <cellStyle name="Comma 2 6 2 2 3 2 2" xfId="9507" xr:uid="{00000000-0005-0000-0000-00008A0D0000}"/>
    <cellStyle name="Comma 2 6 2 2 3 2 2 2" xfId="9508" xr:uid="{00000000-0005-0000-0000-00008B0D0000}"/>
    <cellStyle name="Comma 2 6 2 2 3 2 3" xfId="9509" xr:uid="{00000000-0005-0000-0000-00008C0D0000}"/>
    <cellStyle name="Comma 2 6 2 2 3 3" xfId="9510" xr:uid="{00000000-0005-0000-0000-00008D0D0000}"/>
    <cellStyle name="Comma 2 6 2 2 3 3 2" xfId="9511" xr:uid="{00000000-0005-0000-0000-00008E0D0000}"/>
    <cellStyle name="Comma 2 6 2 2 3 4" xfId="9512" xr:uid="{00000000-0005-0000-0000-00008F0D0000}"/>
    <cellStyle name="Comma 2 6 2 2 3 5" xfId="9513" xr:uid="{00000000-0005-0000-0000-0000900D0000}"/>
    <cellStyle name="Comma 2 6 2 2 4" xfId="9514" xr:uid="{00000000-0005-0000-0000-0000910D0000}"/>
    <cellStyle name="Comma 2 6 2 2 4 2" xfId="9515" xr:uid="{00000000-0005-0000-0000-0000920D0000}"/>
    <cellStyle name="Comma 2 6 2 2 4 2 2" xfId="9516" xr:uid="{00000000-0005-0000-0000-0000930D0000}"/>
    <cellStyle name="Comma 2 6 2 2 4 3" xfId="9517" xr:uid="{00000000-0005-0000-0000-0000940D0000}"/>
    <cellStyle name="Comma 2 6 2 2 5" xfId="9518" xr:uid="{00000000-0005-0000-0000-0000950D0000}"/>
    <cellStyle name="Comma 2 6 2 2 5 2" xfId="9519" xr:uid="{00000000-0005-0000-0000-0000960D0000}"/>
    <cellStyle name="Comma 2 6 2 2 6" xfId="9520" xr:uid="{00000000-0005-0000-0000-0000970D0000}"/>
    <cellStyle name="Comma 2 6 2 2 7" xfId="9521" xr:uid="{00000000-0005-0000-0000-0000980D0000}"/>
    <cellStyle name="Comma 2 6 2 3" xfId="401" xr:uid="{00000000-0005-0000-0000-0000990D0000}"/>
    <cellStyle name="Comma 2 6 2 3 2" xfId="9522" xr:uid="{00000000-0005-0000-0000-00009A0D0000}"/>
    <cellStyle name="Comma 2 6 2 3 2 2" xfId="9523" xr:uid="{00000000-0005-0000-0000-00009B0D0000}"/>
    <cellStyle name="Comma 2 6 2 3 2 2 2" xfId="9524" xr:uid="{00000000-0005-0000-0000-00009C0D0000}"/>
    <cellStyle name="Comma 2 6 2 3 2 3" xfId="9525" xr:uid="{00000000-0005-0000-0000-00009D0D0000}"/>
    <cellStyle name="Comma 2 6 2 3 3" xfId="9526" xr:uid="{00000000-0005-0000-0000-00009E0D0000}"/>
    <cellStyle name="Comma 2 6 2 3 3 2" xfId="9527" xr:uid="{00000000-0005-0000-0000-00009F0D0000}"/>
    <cellStyle name="Comma 2 6 2 3 4" xfId="9528" xr:uid="{00000000-0005-0000-0000-0000A00D0000}"/>
    <cellStyle name="Comma 2 6 2 3 5" xfId="9529" xr:uid="{00000000-0005-0000-0000-0000A10D0000}"/>
    <cellStyle name="Comma 2 6 2 4" xfId="402" xr:uid="{00000000-0005-0000-0000-0000A20D0000}"/>
    <cellStyle name="Comma 2 6 2 4 2" xfId="9530" xr:uid="{00000000-0005-0000-0000-0000A30D0000}"/>
    <cellStyle name="Comma 2 6 2 4 2 2" xfId="9531" xr:uid="{00000000-0005-0000-0000-0000A40D0000}"/>
    <cellStyle name="Comma 2 6 2 4 2 2 2" xfId="9532" xr:uid="{00000000-0005-0000-0000-0000A50D0000}"/>
    <cellStyle name="Comma 2 6 2 4 2 3" xfId="9533" xr:uid="{00000000-0005-0000-0000-0000A60D0000}"/>
    <cellStyle name="Comma 2 6 2 4 3" xfId="9534" xr:uid="{00000000-0005-0000-0000-0000A70D0000}"/>
    <cellStyle name="Comma 2 6 2 4 3 2" xfId="9535" xr:uid="{00000000-0005-0000-0000-0000A80D0000}"/>
    <cellStyle name="Comma 2 6 2 4 4" xfId="9536" xr:uid="{00000000-0005-0000-0000-0000A90D0000}"/>
    <cellStyle name="Comma 2 6 2 4 5" xfId="9537" xr:uid="{00000000-0005-0000-0000-0000AA0D0000}"/>
    <cellStyle name="Comma 2 6 2 5" xfId="9538" xr:uid="{00000000-0005-0000-0000-0000AB0D0000}"/>
    <cellStyle name="Comma 2 6 2 5 2" xfId="9539" xr:uid="{00000000-0005-0000-0000-0000AC0D0000}"/>
    <cellStyle name="Comma 2 6 2 5 2 2" xfId="9540" xr:uid="{00000000-0005-0000-0000-0000AD0D0000}"/>
    <cellStyle name="Comma 2 6 2 5 3" xfId="9541" xr:uid="{00000000-0005-0000-0000-0000AE0D0000}"/>
    <cellStyle name="Comma 2 6 2 6" xfId="9542" xr:uid="{00000000-0005-0000-0000-0000AF0D0000}"/>
    <cellStyle name="Comma 2 6 2 6 2" xfId="9543" xr:uid="{00000000-0005-0000-0000-0000B00D0000}"/>
    <cellStyle name="Comma 2 6 2 7" xfId="9544" xr:uid="{00000000-0005-0000-0000-0000B10D0000}"/>
    <cellStyle name="Comma 2 6 2 8" xfId="9545" xr:uid="{00000000-0005-0000-0000-0000B20D0000}"/>
    <cellStyle name="Comma 2 6 3" xfId="403" xr:uid="{00000000-0005-0000-0000-0000B30D0000}"/>
    <cellStyle name="Comma 2 6 3 2" xfId="404" xr:uid="{00000000-0005-0000-0000-0000B40D0000}"/>
    <cellStyle name="Comma 2 6 3 2 2" xfId="405" xr:uid="{00000000-0005-0000-0000-0000B50D0000}"/>
    <cellStyle name="Comma 2 6 3 2 2 2" xfId="9546" xr:uid="{00000000-0005-0000-0000-0000B60D0000}"/>
    <cellStyle name="Comma 2 6 3 2 2 2 2" xfId="9547" xr:uid="{00000000-0005-0000-0000-0000B70D0000}"/>
    <cellStyle name="Comma 2 6 3 2 2 2 2 2" xfId="9548" xr:uid="{00000000-0005-0000-0000-0000B80D0000}"/>
    <cellStyle name="Comma 2 6 3 2 2 2 3" xfId="9549" xr:uid="{00000000-0005-0000-0000-0000B90D0000}"/>
    <cellStyle name="Comma 2 6 3 2 2 3" xfId="9550" xr:uid="{00000000-0005-0000-0000-0000BA0D0000}"/>
    <cellStyle name="Comma 2 6 3 2 2 3 2" xfId="9551" xr:uid="{00000000-0005-0000-0000-0000BB0D0000}"/>
    <cellStyle name="Comma 2 6 3 2 2 4" xfId="9552" xr:uid="{00000000-0005-0000-0000-0000BC0D0000}"/>
    <cellStyle name="Comma 2 6 3 2 2 5" xfId="9553" xr:uid="{00000000-0005-0000-0000-0000BD0D0000}"/>
    <cellStyle name="Comma 2 6 3 2 3" xfId="406" xr:uid="{00000000-0005-0000-0000-0000BE0D0000}"/>
    <cellStyle name="Comma 2 6 3 2 3 2" xfId="9554" xr:uid="{00000000-0005-0000-0000-0000BF0D0000}"/>
    <cellStyle name="Comma 2 6 3 2 3 2 2" xfId="9555" xr:uid="{00000000-0005-0000-0000-0000C00D0000}"/>
    <cellStyle name="Comma 2 6 3 2 3 2 2 2" xfId="9556" xr:uid="{00000000-0005-0000-0000-0000C10D0000}"/>
    <cellStyle name="Comma 2 6 3 2 3 2 3" xfId="9557" xr:uid="{00000000-0005-0000-0000-0000C20D0000}"/>
    <cellStyle name="Comma 2 6 3 2 3 3" xfId="9558" xr:uid="{00000000-0005-0000-0000-0000C30D0000}"/>
    <cellStyle name="Comma 2 6 3 2 3 3 2" xfId="9559" xr:uid="{00000000-0005-0000-0000-0000C40D0000}"/>
    <cellStyle name="Comma 2 6 3 2 3 4" xfId="9560" xr:uid="{00000000-0005-0000-0000-0000C50D0000}"/>
    <cellStyle name="Comma 2 6 3 2 3 5" xfId="9561" xr:uid="{00000000-0005-0000-0000-0000C60D0000}"/>
    <cellStyle name="Comma 2 6 3 2 4" xfId="9562" xr:uid="{00000000-0005-0000-0000-0000C70D0000}"/>
    <cellStyle name="Comma 2 6 3 2 4 2" xfId="9563" xr:uid="{00000000-0005-0000-0000-0000C80D0000}"/>
    <cellStyle name="Comma 2 6 3 2 4 2 2" xfId="9564" xr:uid="{00000000-0005-0000-0000-0000C90D0000}"/>
    <cellStyle name="Comma 2 6 3 2 4 3" xfId="9565" xr:uid="{00000000-0005-0000-0000-0000CA0D0000}"/>
    <cellStyle name="Comma 2 6 3 2 5" xfId="9566" xr:uid="{00000000-0005-0000-0000-0000CB0D0000}"/>
    <cellStyle name="Comma 2 6 3 2 5 2" xfId="9567" xr:uid="{00000000-0005-0000-0000-0000CC0D0000}"/>
    <cellStyle name="Comma 2 6 3 2 6" xfId="9568" xr:uid="{00000000-0005-0000-0000-0000CD0D0000}"/>
    <cellStyle name="Comma 2 6 3 2 7" xfId="9569" xr:uid="{00000000-0005-0000-0000-0000CE0D0000}"/>
    <cellStyle name="Comma 2 6 3 3" xfId="407" xr:uid="{00000000-0005-0000-0000-0000CF0D0000}"/>
    <cellStyle name="Comma 2 6 3 3 2" xfId="9570" xr:uid="{00000000-0005-0000-0000-0000D00D0000}"/>
    <cellStyle name="Comma 2 6 3 3 2 2" xfId="9571" xr:uid="{00000000-0005-0000-0000-0000D10D0000}"/>
    <cellStyle name="Comma 2 6 3 3 2 2 2" xfId="9572" xr:uid="{00000000-0005-0000-0000-0000D20D0000}"/>
    <cellStyle name="Comma 2 6 3 3 2 3" xfId="9573" xr:uid="{00000000-0005-0000-0000-0000D30D0000}"/>
    <cellStyle name="Comma 2 6 3 3 3" xfId="9574" xr:uid="{00000000-0005-0000-0000-0000D40D0000}"/>
    <cellStyle name="Comma 2 6 3 3 3 2" xfId="9575" xr:uid="{00000000-0005-0000-0000-0000D50D0000}"/>
    <cellStyle name="Comma 2 6 3 3 4" xfId="9576" xr:uid="{00000000-0005-0000-0000-0000D60D0000}"/>
    <cellStyle name="Comma 2 6 3 3 5" xfId="9577" xr:uid="{00000000-0005-0000-0000-0000D70D0000}"/>
    <cellStyle name="Comma 2 6 3 4" xfId="408" xr:uid="{00000000-0005-0000-0000-0000D80D0000}"/>
    <cellStyle name="Comma 2 6 3 4 2" xfId="9578" xr:uid="{00000000-0005-0000-0000-0000D90D0000}"/>
    <cellStyle name="Comma 2 6 3 4 2 2" xfId="9579" xr:uid="{00000000-0005-0000-0000-0000DA0D0000}"/>
    <cellStyle name="Comma 2 6 3 4 2 2 2" xfId="9580" xr:uid="{00000000-0005-0000-0000-0000DB0D0000}"/>
    <cellStyle name="Comma 2 6 3 4 2 3" xfId="9581" xr:uid="{00000000-0005-0000-0000-0000DC0D0000}"/>
    <cellStyle name="Comma 2 6 3 4 3" xfId="9582" xr:uid="{00000000-0005-0000-0000-0000DD0D0000}"/>
    <cellStyle name="Comma 2 6 3 4 3 2" xfId="9583" xr:uid="{00000000-0005-0000-0000-0000DE0D0000}"/>
    <cellStyle name="Comma 2 6 3 4 4" xfId="9584" xr:uid="{00000000-0005-0000-0000-0000DF0D0000}"/>
    <cellStyle name="Comma 2 6 3 4 5" xfId="9585" xr:uid="{00000000-0005-0000-0000-0000E00D0000}"/>
    <cellStyle name="Comma 2 6 3 5" xfId="9586" xr:uid="{00000000-0005-0000-0000-0000E10D0000}"/>
    <cellStyle name="Comma 2 6 3 5 2" xfId="9587" xr:uid="{00000000-0005-0000-0000-0000E20D0000}"/>
    <cellStyle name="Comma 2 6 3 5 2 2" xfId="9588" xr:uid="{00000000-0005-0000-0000-0000E30D0000}"/>
    <cellStyle name="Comma 2 6 3 5 3" xfId="9589" xr:uid="{00000000-0005-0000-0000-0000E40D0000}"/>
    <cellStyle name="Comma 2 6 3 6" xfId="9590" xr:uid="{00000000-0005-0000-0000-0000E50D0000}"/>
    <cellStyle name="Comma 2 6 3 6 2" xfId="9591" xr:uid="{00000000-0005-0000-0000-0000E60D0000}"/>
    <cellStyle name="Comma 2 6 3 7" xfId="9592" xr:uid="{00000000-0005-0000-0000-0000E70D0000}"/>
    <cellStyle name="Comma 2 6 3 8" xfId="9593" xr:uid="{00000000-0005-0000-0000-0000E80D0000}"/>
    <cellStyle name="Comma 2 6 4" xfId="409" xr:uid="{00000000-0005-0000-0000-0000E90D0000}"/>
    <cellStyle name="Comma 2 6 4 2" xfId="410" xr:uid="{00000000-0005-0000-0000-0000EA0D0000}"/>
    <cellStyle name="Comma 2 6 4 2 2" xfId="411" xr:uid="{00000000-0005-0000-0000-0000EB0D0000}"/>
    <cellStyle name="Comma 2 6 4 2 2 2" xfId="9594" xr:uid="{00000000-0005-0000-0000-0000EC0D0000}"/>
    <cellStyle name="Comma 2 6 4 2 2 2 2" xfId="9595" xr:uid="{00000000-0005-0000-0000-0000ED0D0000}"/>
    <cellStyle name="Comma 2 6 4 2 2 2 2 2" xfId="9596" xr:uid="{00000000-0005-0000-0000-0000EE0D0000}"/>
    <cellStyle name="Comma 2 6 4 2 2 2 3" xfId="9597" xr:uid="{00000000-0005-0000-0000-0000EF0D0000}"/>
    <cellStyle name="Comma 2 6 4 2 2 3" xfId="9598" xr:uid="{00000000-0005-0000-0000-0000F00D0000}"/>
    <cellStyle name="Comma 2 6 4 2 2 3 2" xfId="9599" xr:uid="{00000000-0005-0000-0000-0000F10D0000}"/>
    <cellStyle name="Comma 2 6 4 2 2 4" xfId="9600" xr:uid="{00000000-0005-0000-0000-0000F20D0000}"/>
    <cellStyle name="Comma 2 6 4 2 2 5" xfId="9601" xr:uid="{00000000-0005-0000-0000-0000F30D0000}"/>
    <cellStyle name="Comma 2 6 4 2 3" xfId="412" xr:uid="{00000000-0005-0000-0000-0000F40D0000}"/>
    <cellStyle name="Comma 2 6 4 2 3 2" xfId="9602" xr:uid="{00000000-0005-0000-0000-0000F50D0000}"/>
    <cellStyle name="Comma 2 6 4 2 3 2 2" xfId="9603" xr:uid="{00000000-0005-0000-0000-0000F60D0000}"/>
    <cellStyle name="Comma 2 6 4 2 3 2 2 2" xfId="9604" xr:uid="{00000000-0005-0000-0000-0000F70D0000}"/>
    <cellStyle name="Comma 2 6 4 2 3 2 3" xfId="9605" xr:uid="{00000000-0005-0000-0000-0000F80D0000}"/>
    <cellStyle name="Comma 2 6 4 2 3 3" xfId="9606" xr:uid="{00000000-0005-0000-0000-0000F90D0000}"/>
    <cellStyle name="Comma 2 6 4 2 3 3 2" xfId="9607" xr:uid="{00000000-0005-0000-0000-0000FA0D0000}"/>
    <cellStyle name="Comma 2 6 4 2 3 4" xfId="9608" xr:uid="{00000000-0005-0000-0000-0000FB0D0000}"/>
    <cellStyle name="Comma 2 6 4 2 3 5" xfId="9609" xr:uid="{00000000-0005-0000-0000-0000FC0D0000}"/>
    <cellStyle name="Comma 2 6 4 2 4" xfId="9610" xr:uid="{00000000-0005-0000-0000-0000FD0D0000}"/>
    <cellStyle name="Comma 2 6 4 2 4 2" xfId="9611" xr:uid="{00000000-0005-0000-0000-0000FE0D0000}"/>
    <cellStyle name="Comma 2 6 4 2 4 2 2" xfId="9612" xr:uid="{00000000-0005-0000-0000-0000FF0D0000}"/>
    <cellStyle name="Comma 2 6 4 2 4 3" xfId="9613" xr:uid="{00000000-0005-0000-0000-0000000E0000}"/>
    <cellStyle name="Comma 2 6 4 2 5" xfId="9614" xr:uid="{00000000-0005-0000-0000-0000010E0000}"/>
    <cellStyle name="Comma 2 6 4 2 5 2" xfId="9615" xr:uid="{00000000-0005-0000-0000-0000020E0000}"/>
    <cellStyle name="Comma 2 6 4 2 6" xfId="9616" xr:uid="{00000000-0005-0000-0000-0000030E0000}"/>
    <cellStyle name="Comma 2 6 4 2 7" xfId="9617" xr:uid="{00000000-0005-0000-0000-0000040E0000}"/>
    <cellStyle name="Comma 2 6 4 3" xfId="413" xr:uid="{00000000-0005-0000-0000-0000050E0000}"/>
    <cellStyle name="Comma 2 6 4 3 2" xfId="9618" xr:uid="{00000000-0005-0000-0000-0000060E0000}"/>
    <cellStyle name="Comma 2 6 4 3 2 2" xfId="9619" xr:uid="{00000000-0005-0000-0000-0000070E0000}"/>
    <cellStyle name="Comma 2 6 4 3 2 2 2" xfId="9620" xr:uid="{00000000-0005-0000-0000-0000080E0000}"/>
    <cellStyle name="Comma 2 6 4 3 2 3" xfId="9621" xr:uid="{00000000-0005-0000-0000-0000090E0000}"/>
    <cellStyle name="Comma 2 6 4 3 3" xfId="9622" xr:uid="{00000000-0005-0000-0000-00000A0E0000}"/>
    <cellStyle name="Comma 2 6 4 3 3 2" xfId="9623" xr:uid="{00000000-0005-0000-0000-00000B0E0000}"/>
    <cellStyle name="Comma 2 6 4 3 4" xfId="9624" xr:uid="{00000000-0005-0000-0000-00000C0E0000}"/>
    <cellStyle name="Comma 2 6 4 3 5" xfId="9625" xr:uid="{00000000-0005-0000-0000-00000D0E0000}"/>
    <cellStyle name="Comma 2 6 4 4" xfId="414" xr:uid="{00000000-0005-0000-0000-00000E0E0000}"/>
    <cellStyle name="Comma 2 6 4 4 2" xfId="9626" xr:uid="{00000000-0005-0000-0000-00000F0E0000}"/>
    <cellStyle name="Comma 2 6 4 4 2 2" xfId="9627" xr:uid="{00000000-0005-0000-0000-0000100E0000}"/>
    <cellStyle name="Comma 2 6 4 4 2 2 2" xfId="9628" xr:uid="{00000000-0005-0000-0000-0000110E0000}"/>
    <cellStyle name="Comma 2 6 4 4 2 3" xfId="9629" xr:uid="{00000000-0005-0000-0000-0000120E0000}"/>
    <cellStyle name="Comma 2 6 4 4 3" xfId="9630" xr:uid="{00000000-0005-0000-0000-0000130E0000}"/>
    <cellStyle name="Comma 2 6 4 4 3 2" xfId="9631" xr:uid="{00000000-0005-0000-0000-0000140E0000}"/>
    <cellStyle name="Comma 2 6 4 4 4" xfId="9632" xr:uid="{00000000-0005-0000-0000-0000150E0000}"/>
    <cellStyle name="Comma 2 6 4 4 5" xfId="9633" xr:uid="{00000000-0005-0000-0000-0000160E0000}"/>
    <cellStyle name="Comma 2 6 4 5" xfId="9634" xr:uid="{00000000-0005-0000-0000-0000170E0000}"/>
    <cellStyle name="Comma 2 6 4 5 2" xfId="9635" xr:uid="{00000000-0005-0000-0000-0000180E0000}"/>
    <cellStyle name="Comma 2 6 4 5 2 2" xfId="9636" xr:uid="{00000000-0005-0000-0000-0000190E0000}"/>
    <cellStyle name="Comma 2 6 4 5 3" xfId="9637" xr:uid="{00000000-0005-0000-0000-00001A0E0000}"/>
    <cellStyle name="Comma 2 6 4 6" xfId="9638" xr:uid="{00000000-0005-0000-0000-00001B0E0000}"/>
    <cellStyle name="Comma 2 6 4 6 2" xfId="9639" xr:uid="{00000000-0005-0000-0000-00001C0E0000}"/>
    <cellStyle name="Comma 2 6 4 7" xfId="9640" xr:uid="{00000000-0005-0000-0000-00001D0E0000}"/>
    <cellStyle name="Comma 2 6 4 8" xfId="9641" xr:uid="{00000000-0005-0000-0000-00001E0E0000}"/>
    <cellStyle name="Comma 2 6 5" xfId="415" xr:uid="{00000000-0005-0000-0000-00001F0E0000}"/>
    <cellStyle name="Comma 2 6 5 2" xfId="416" xr:uid="{00000000-0005-0000-0000-0000200E0000}"/>
    <cellStyle name="Comma 2 6 5 2 2" xfId="417" xr:uid="{00000000-0005-0000-0000-0000210E0000}"/>
    <cellStyle name="Comma 2 6 5 2 2 2" xfId="9642" xr:uid="{00000000-0005-0000-0000-0000220E0000}"/>
    <cellStyle name="Comma 2 6 5 2 2 2 2" xfId="9643" xr:uid="{00000000-0005-0000-0000-0000230E0000}"/>
    <cellStyle name="Comma 2 6 5 2 2 2 2 2" xfId="9644" xr:uid="{00000000-0005-0000-0000-0000240E0000}"/>
    <cellStyle name="Comma 2 6 5 2 2 2 3" xfId="9645" xr:uid="{00000000-0005-0000-0000-0000250E0000}"/>
    <cellStyle name="Comma 2 6 5 2 2 3" xfId="9646" xr:uid="{00000000-0005-0000-0000-0000260E0000}"/>
    <cellStyle name="Comma 2 6 5 2 2 3 2" xfId="9647" xr:uid="{00000000-0005-0000-0000-0000270E0000}"/>
    <cellStyle name="Comma 2 6 5 2 2 4" xfId="9648" xr:uid="{00000000-0005-0000-0000-0000280E0000}"/>
    <cellStyle name="Comma 2 6 5 2 2 5" xfId="9649" xr:uid="{00000000-0005-0000-0000-0000290E0000}"/>
    <cellStyle name="Comma 2 6 5 2 3" xfId="418" xr:uid="{00000000-0005-0000-0000-00002A0E0000}"/>
    <cellStyle name="Comma 2 6 5 2 3 2" xfId="9650" xr:uid="{00000000-0005-0000-0000-00002B0E0000}"/>
    <cellStyle name="Comma 2 6 5 2 3 2 2" xfId="9651" xr:uid="{00000000-0005-0000-0000-00002C0E0000}"/>
    <cellStyle name="Comma 2 6 5 2 3 2 2 2" xfId="9652" xr:uid="{00000000-0005-0000-0000-00002D0E0000}"/>
    <cellStyle name="Comma 2 6 5 2 3 2 3" xfId="9653" xr:uid="{00000000-0005-0000-0000-00002E0E0000}"/>
    <cellStyle name="Comma 2 6 5 2 3 3" xfId="9654" xr:uid="{00000000-0005-0000-0000-00002F0E0000}"/>
    <cellStyle name="Comma 2 6 5 2 3 3 2" xfId="9655" xr:uid="{00000000-0005-0000-0000-0000300E0000}"/>
    <cellStyle name="Comma 2 6 5 2 3 4" xfId="9656" xr:uid="{00000000-0005-0000-0000-0000310E0000}"/>
    <cellStyle name="Comma 2 6 5 2 3 5" xfId="9657" xr:uid="{00000000-0005-0000-0000-0000320E0000}"/>
    <cellStyle name="Comma 2 6 5 2 4" xfId="9658" xr:uid="{00000000-0005-0000-0000-0000330E0000}"/>
    <cellStyle name="Comma 2 6 5 2 4 2" xfId="9659" xr:uid="{00000000-0005-0000-0000-0000340E0000}"/>
    <cellStyle name="Comma 2 6 5 2 4 2 2" xfId="9660" xr:uid="{00000000-0005-0000-0000-0000350E0000}"/>
    <cellStyle name="Comma 2 6 5 2 4 3" xfId="9661" xr:uid="{00000000-0005-0000-0000-0000360E0000}"/>
    <cellStyle name="Comma 2 6 5 2 5" xfId="9662" xr:uid="{00000000-0005-0000-0000-0000370E0000}"/>
    <cellStyle name="Comma 2 6 5 2 5 2" xfId="9663" xr:uid="{00000000-0005-0000-0000-0000380E0000}"/>
    <cellStyle name="Comma 2 6 5 2 6" xfId="9664" xr:uid="{00000000-0005-0000-0000-0000390E0000}"/>
    <cellStyle name="Comma 2 6 5 2 7" xfId="9665" xr:uid="{00000000-0005-0000-0000-00003A0E0000}"/>
    <cellStyle name="Comma 2 6 5 3" xfId="419" xr:uid="{00000000-0005-0000-0000-00003B0E0000}"/>
    <cellStyle name="Comma 2 6 5 3 2" xfId="9666" xr:uid="{00000000-0005-0000-0000-00003C0E0000}"/>
    <cellStyle name="Comma 2 6 5 3 2 2" xfId="9667" xr:uid="{00000000-0005-0000-0000-00003D0E0000}"/>
    <cellStyle name="Comma 2 6 5 3 2 2 2" xfId="9668" xr:uid="{00000000-0005-0000-0000-00003E0E0000}"/>
    <cellStyle name="Comma 2 6 5 3 2 3" xfId="9669" xr:uid="{00000000-0005-0000-0000-00003F0E0000}"/>
    <cellStyle name="Comma 2 6 5 3 3" xfId="9670" xr:uid="{00000000-0005-0000-0000-0000400E0000}"/>
    <cellStyle name="Comma 2 6 5 3 3 2" xfId="9671" xr:uid="{00000000-0005-0000-0000-0000410E0000}"/>
    <cellStyle name="Comma 2 6 5 3 4" xfId="9672" xr:uid="{00000000-0005-0000-0000-0000420E0000}"/>
    <cellStyle name="Comma 2 6 5 3 5" xfId="9673" xr:uid="{00000000-0005-0000-0000-0000430E0000}"/>
    <cellStyle name="Comma 2 6 5 4" xfId="420" xr:uid="{00000000-0005-0000-0000-0000440E0000}"/>
    <cellStyle name="Comma 2 6 5 4 2" xfId="9674" xr:uid="{00000000-0005-0000-0000-0000450E0000}"/>
    <cellStyle name="Comma 2 6 5 4 2 2" xfId="9675" xr:uid="{00000000-0005-0000-0000-0000460E0000}"/>
    <cellStyle name="Comma 2 6 5 4 2 2 2" xfId="9676" xr:uid="{00000000-0005-0000-0000-0000470E0000}"/>
    <cellStyle name="Comma 2 6 5 4 2 3" xfId="9677" xr:uid="{00000000-0005-0000-0000-0000480E0000}"/>
    <cellStyle name="Comma 2 6 5 4 3" xfId="9678" xr:uid="{00000000-0005-0000-0000-0000490E0000}"/>
    <cellStyle name="Comma 2 6 5 4 3 2" xfId="9679" xr:uid="{00000000-0005-0000-0000-00004A0E0000}"/>
    <cellStyle name="Comma 2 6 5 4 4" xfId="9680" xr:uid="{00000000-0005-0000-0000-00004B0E0000}"/>
    <cellStyle name="Comma 2 6 5 4 5" xfId="9681" xr:uid="{00000000-0005-0000-0000-00004C0E0000}"/>
    <cellStyle name="Comma 2 6 5 5" xfId="9682" xr:uid="{00000000-0005-0000-0000-00004D0E0000}"/>
    <cellStyle name="Comma 2 6 5 5 2" xfId="9683" xr:uid="{00000000-0005-0000-0000-00004E0E0000}"/>
    <cellStyle name="Comma 2 6 5 5 2 2" xfId="9684" xr:uid="{00000000-0005-0000-0000-00004F0E0000}"/>
    <cellStyle name="Comma 2 6 5 5 3" xfId="9685" xr:uid="{00000000-0005-0000-0000-0000500E0000}"/>
    <cellStyle name="Comma 2 6 5 6" xfId="9686" xr:uid="{00000000-0005-0000-0000-0000510E0000}"/>
    <cellStyle name="Comma 2 6 5 6 2" xfId="9687" xr:uid="{00000000-0005-0000-0000-0000520E0000}"/>
    <cellStyle name="Comma 2 6 5 7" xfId="9688" xr:uid="{00000000-0005-0000-0000-0000530E0000}"/>
    <cellStyle name="Comma 2 6 5 8" xfId="9689" xr:uid="{00000000-0005-0000-0000-0000540E0000}"/>
    <cellStyle name="Comma 2 6 6" xfId="421" xr:uid="{00000000-0005-0000-0000-0000550E0000}"/>
    <cellStyle name="Comma 2 6 6 2" xfId="422" xr:uid="{00000000-0005-0000-0000-0000560E0000}"/>
    <cellStyle name="Comma 2 6 6 2 2" xfId="9690" xr:uid="{00000000-0005-0000-0000-0000570E0000}"/>
    <cellStyle name="Comma 2 6 6 2 2 2" xfId="9691" xr:uid="{00000000-0005-0000-0000-0000580E0000}"/>
    <cellStyle name="Comma 2 6 6 2 2 2 2" xfId="9692" xr:uid="{00000000-0005-0000-0000-0000590E0000}"/>
    <cellStyle name="Comma 2 6 6 2 2 3" xfId="9693" xr:uid="{00000000-0005-0000-0000-00005A0E0000}"/>
    <cellStyle name="Comma 2 6 6 2 3" xfId="9694" xr:uid="{00000000-0005-0000-0000-00005B0E0000}"/>
    <cellStyle name="Comma 2 6 6 2 3 2" xfId="9695" xr:uid="{00000000-0005-0000-0000-00005C0E0000}"/>
    <cellStyle name="Comma 2 6 6 2 4" xfId="9696" xr:uid="{00000000-0005-0000-0000-00005D0E0000}"/>
    <cellStyle name="Comma 2 6 6 2 5" xfId="9697" xr:uid="{00000000-0005-0000-0000-00005E0E0000}"/>
    <cellStyle name="Comma 2 6 6 3" xfId="423" xr:uid="{00000000-0005-0000-0000-00005F0E0000}"/>
    <cellStyle name="Comma 2 6 6 3 2" xfId="9698" xr:uid="{00000000-0005-0000-0000-0000600E0000}"/>
    <cellStyle name="Comma 2 6 6 3 2 2" xfId="9699" xr:uid="{00000000-0005-0000-0000-0000610E0000}"/>
    <cellStyle name="Comma 2 6 6 3 2 2 2" xfId="9700" xr:uid="{00000000-0005-0000-0000-0000620E0000}"/>
    <cellStyle name="Comma 2 6 6 3 2 3" xfId="9701" xr:uid="{00000000-0005-0000-0000-0000630E0000}"/>
    <cellStyle name="Comma 2 6 6 3 3" xfId="9702" xr:uid="{00000000-0005-0000-0000-0000640E0000}"/>
    <cellStyle name="Comma 2 6 6 3 3 2" xfId="9703" xr:uid="{00000000-0005-0000-0000-0000650E0000}"/>
    <cellStyle name="Comma 2 6 6 3 4" xfId="9704" xr:uid="{00000000-0005-0000-0000-0000660E0000}"/>
    <cellStyle name="Comma 2 6 6 3 5" xfId="9705" xr:uid="{00000000-0005-0000-0000-0000670E0000}"/>
    <cellStyle name="Comma 2 6 6 4" xfId="9706" xr:uid="{00000000-0005-0000-0000-0000680E0000}"/>
    <cellStyle name="Comma 2 6 6 4 2" xfId="9707" xr:uid="{00000000-0005-0000-0000-0000690E0000}"/>
    <cellStyle name="Comma 2 6 6 4 2 2" xfId="9708" xr:uid="{00000000-0005-0000-0000-00006A0E0000}"/>
    <cellStyle name="Comma 2 6 6 4 3" xfId="9709" xr:uid="{00000000-0005-0000-0000-00006B0E0000}"/>
    <cellStyle name="Comma 2 6 6 5" xfId="9710" xr:uid="{00000000-0005-0000-0000-00006C0E0000}"/>
    <cellStyle name="Comma 2 6 6 5 2" xfId="9711" xr:uid="{00000000-0005-0000-0000-00006D0E0000}"/>
    <cellStyle name="Comma 2 6 6 6" xfId="9712" xr:uid="{00000000-0005-0000-0000-00006E0E0000}"/>
    <cellStyle name="Comma 2 6 6 7" xfId="9713" xr:uid="{00000000-0005-0000-0000-00006F0E0000}"/>
    <cellStyle name="Comma 2 6 7" xfId="424" xr:uid="{00000000-0005-0000-0000-0000700E0000}"/>
    <cellStyle name="Comma 2 6 7 2" xfId="9714" xr:uid="{00000000-0005-0000-0000-0000710E0000}"/>
    <cellStyle name="Comma 2 6 7 2 2" xfId="9715" xr:uid="{00000000-0005-0000-0000-0000720E0000}"/>
    <cellStyle name="Comma 2 6 7 2 2 2" xfId="9716" xr:uid="{00000000-0005-0000-0000-0000730E0000}"/>
    <cellStyle name="Comma 2 6 7 2 3" xfId="9717" xr:uid="{00000000-0005-0000-0000-0000740E0000}"/>
    <cellStyle name="Comma 2 6 7 3" xfId="9718" xr:uid="{00000000-0005-0000-0000-0000750E0000}"/>
    <cellStyle name="Comma 2 6 7 3 2" xfId="9719" xr:uid="{00000000-0005-0000-0000-0000760E0000}"/>
    <cellStyle name="Comma 2 6 7 4" xfId="9720" xr:uid="{00000000-0005-0000-0000-0000770E0000}"/>
    <cellStyle name="Comma 2 6 7 5" xfId="9721" xr:uid="{00000000-0005-0000-0000-0000780E0000}"/>
    <cellStyle name="Comma 2 6 8" xfId="425" xr:uid="{00000000-0005-0000-0000-0000790E0000}"/>
    <cellStyle name="Comma 2 6 8 2" xfId="9722" xr:uid="{00000000-0005-0000-0000-00007A0E0000}"/>
    <cellStyle name="Comma 2 6 8 2 2" xfId="9723" xr:uid="{00000000-0005-0000-0000-00007B0E0000}"/>
    <cellStyle name="Comma 2 6 8 2 2 2" xfId="9724" xr:uid="{00000000-0005-0000-0000-00007C0E0000}"/>
    <cellStyle name="Comma 2 6 8 2 3" xfId="9725" xr:uid="{00000000-0005-0000-0000-00007D0E0000}"/>
    <cellStyle name="Comma 2 6 8 3" xfId="9726" xr:uid="{00000000-0005-0000-0000-00007E0E0000}"/>
    <cellStyle name="Comma 2 6 8 3 2" xfId="9727" xr:uid="{00000000-0005-0000-0000-00007F0E0000}"/>
    <cellStyle name="Comma 2 6 8 4" xfId="9728" xr:uid="{00000000-0005-0000-0000-0000800E0000}"/>
    <cellStyle name="Comma 2 6 8 5" xfId="9729" xr:uid="{00000000-0005-0000-0000-0000810E0000}"/>
    <cellStyle name="Comma 2 6 9" xfId="9730" xr:uid="{00000000-0005-0000-0000-0000820E0000}"/>
    <cellStyle name="Comma 2 6 9 2" xfId="9731" xr:uid="{00000000-0005-0000-0000-0000830E0000}"/>
    <cellStyle name="Comma 2 6 9 2 2" xfId="9732" xr:uid="{00000000-0005-0000-0000-0000840E0000}"/>
    <cellStyle name="Comma 2 6 9 3" xfId="9733" xr:uid="{00000000-0005-0000-0000-0000850E0000}"/>
    <cellStyle name="Comma 2 7" xfId="426" xr:uid="{00000000-0005-0000-0000-0000860E0000}"/>
    <cellStyle name="Comma 2 7 10" xfId="9734" xr:uid="{00000000-0005-0000-0000-0000870E0000}"/>
    <cellStyle name="Comma 2 7 10 2" xfId="9735" xr:uid="{00000000-0005-0000-0000-0000880E0000}"/>
    <cellStyle name="Comma 2 7 11" xfId="9736" xr:uid="{00000000-0005-0000-0000-0000890E0000}"/>
    <cellStyle name="Comma 2 7 12" xfId="9737" xr:uid="{00000000-0005-0000-0000-00008A0E0000}"/>
    <cellStyle name="Comma 2 7 2" xfId="427" xr:uid="{00000000-0005-0000-0000-00008B0E0000}"/>
    <cellStyle name="Comma 2 7 2 2" xfId="428" xr:uid="{00000000-0005-0000-0000-00008C0E0000}"/>
    <cellStyle name="Comma 2 7 2 2 2" xfId="429" xr:uid="{00000000-0005-0000-0000-00008D0E0000}"/>
    <cellStyle name="Comma 2 7 2 2 2 2" xfId="9738" xr:uid="{00000000-0005-0000-0000-00008E0E0000}"/>
    <cellStyle name="Comma 2 7 2 2 2 2 2" xfId="9739" xr:uid="{00000000-0005-0000-0000-00008F0E0000}"/>
    <cellStyle name="Comma 2 7 2 2 2 2 2 2" xfId="9740" xr:uid="{00000000-0005-0000-0000-0000900E0000}"/>
    <cellStyle name="Comma 2 7 2 2 2 2 3" xfId="9741" xr:uid="{00000000-0005-0000-0000-0000910E0000}"/>
    <cellStyle name="Comma 2 7 2 2 2 3" xfId="9742" xr:uid="{00000000-0005-0000-0000-0000920E0000}"/>
    <cellStyle name="Comma 2 7 2 2 2 3 2" xfId="9743" xr:uid="{00000000-0005-0000-0000-0000930E0000}"/>
    <cellStyle name="Comma 2 7 2 2 2 4" xfId="9744" xr:uid="{00000000-0005-0000-0000-0000940E0000}"/>
    <cellStyle name="Comma 2 7 2 2 2 5" xfId="9745" xr:uid="{00000000-0005-0000-0000-0000950E0000}"/>
    <cellStyle name="Comma 2 7 2 2 3" xfId="430" xr:uid="{00000000-0005-0000-0000-0000960E0000}"/>
    <cellStyle name="Comma 2 7 2 2 3 2" xfId="9746" xr:uid="{00000000-0005-0000-0000-0000970E0000}"/>
    <cellStyle name="Comma 2 7 2 2 3 2 2" xfId="9747" xr:uid="{00000000-0005-0000-0000-0000980E0000}"/>
    <cellStyle name="Comma 2 7 2 2 3 2 2 2" xfId="9748" xr:uid="{00000000-0005-0000-0000-0000990E0000}"/>
    <cellStyle name="Comma 2 7 2 2 3 2 3" xfId="9749" xr:uid="{00000000-0005-0000-0000-00009A0E0000}"/>
    <cellStyle name="Comma 2 7 2 2 3 3" xfId="9750" xr:uid="{00000000-0005-0000-0000-00009B0E0000}"/>
    <cellStyle name="Comma 2 7 2 2 3 3 2" xfId="9751" xr:uid="{00000000-0005-0000-0000-00009C0E0000}"/>
    <cellStyle name="Comma 2 7 2 2 3 4" xfId="9752" xr:uid="{00000000-0005-0000-0000-00009D0E0000}"/>
    <cellStyle name="Comma 2 7 2 2 3 5" xfId="9753" xr:uid="{00000000-0005-0000-0000-00009E0E0000}"/>
    <cellStyle name="Comma 2 7 2 2 4" xfId="9754" xr:uid="{00000000-0005-0000-0000-00009F0E0000}"/>
    <cellStyle name="Comma 2 7 2 2 4 2" xfId="9755" xr:uid="{00000000-0005-0000-0000-0000A00E0000}"/>
    <cellStyle name="Comma 2 7 2 2 4 2 2" xfId="9756" xr:uid="{00000000-0005-0000-0000-0000A10E0000}"/>
    <cellStyle name="Comma 2 7 2 2 4 3" xfId="9757" xr:uid="{00000000-0005-0000-0000-0000A20E0000}"/>
    <cellStyle name="Comma 2 7 2 2 5" xfId="9758" xr:uid="{00000000-0005-0000-0000-0000A30E0000}"/>
    <cellStyle name="Comma 2 7 2 2 5 2" xfId="9759" xr:uid="{00000000-0005-0000-0000-0000A40E0000}"/>
    <cellStyle name="Comma 2 7 2 2 6" xfId="9760" xr:uid="{00000000-0005-0000-0000-0000A50E0000}"/>
    <cellStyle name="Comma 2 7 2 2 7" xfId="9761" xr:uid="{00000000-0005-0000-0000-0000A60E0000}"/>
    <cellStyle name="Comma 2 7 2 3" xfId="431" xr:uid="{00000000-0005-0000-0000-0000A70E0000}"/>
    <cellStyle name="Comma 2 7 2 3 2" xfId="9762" xr:uid="{00000000-0005-0000-0000-0000A80E0000}"/>
    <cellStyle name="Comma 2 7 2 3 2 2" xfId="9763" xr:uid="{00000000-0005-0000-0000-0000A90E0000}"/>
    <cellStyle name="Comma 2 7 2 3 2 2 2" xfId="9764" xr:uid="{00000000-0005-0000-0000-0000AA0E0000}"/>
    <cellStyle name="Comma 2 7 2 3 2 3" xfId="9765" xr:uid="{00000000-0005-0000-0000-0000AB0E0000}"/>
    <cellStyle name="Comma 2 7 2 3 3" xfId="9766" xr:uid="{00000000-0005-0000-0000-0000AC0E0000}"/>
    <cellStyle name="Comma 2 7 2 3 3 2" xfId="9767" xr:uid="{00000000-0005-0000-0000-0000AD0E0000}"/>
    <cellStyle name="Comma 2 7 2 3 4" xfId="9768" xr:uid="{00000000-0005-0000-0000-0000AE0E0000}"/>
    <cellStyle name="Comma 2 7 2 3 5" xfId="9769" xr:uid="{00000000-0005-0000-0000-0000AF0E0000}"/>
    <cellStyle name="Comma 2 7 2 4" xfId="432" xr:uid="{00000000-0005-0000-0000-0000B00E0000}"/>
    <cellStyle name="Comma 2 7 2 4 2" xfId="9770" xr:uid="{00000000-0005-0000-0000-0000B10E0000}"/>
    <cellStyle name="Comma 2 7 2 4 2 2" xfId="9771" xr:uid="{00000000-0005-0000-0000-0000B20E0000}"/>
    <cellStyle name="Comma 2 7 2 4 2 2 2" xfId="9772" xr:uid="{00000000-0005-0000-0000-0000B30E0000}"/>
    <cellStyle name="Comma 2 7 2 4 2 3" xfId="9773" xr:uid="{00000000-0005-0000-0000-0000B40E0000}"/>
    <cellStyle name="Comma 2 7 2 4 3" xfId="9774" xr:uid="{00000000-0005-0000-0000-0000B50E0000}"/>
    <cellStyle name="Comma 2 7 2 4 3 2" xfId="9775" xr:uid="{00000000-0005-0000-0000-0000B60E0000}"/>
    <cellStyle name="Comma 2 7 2 4 4" xfId="9776" xr:uid="{00000000-0005-0000-0000-0000B70E0000}"/>
    <cellStyle name="Comma 2 7 2 4 5" xfId="9777" xr:uid="{00000000-0005-0000-0000-0000B80E0000}"/>
    <cellStyle name="Comma 2 7 2 5" xfId="9778" xr:uid="{00000000-0005-0000-0000-0000B90E0000}"/>
    <cellStyle name="Comma 2 7 2 5 2" xfId="9779" xr:uid="{00000000-0005-0000-0000-0000BA0E0000}"/>
    <cellStyle name="Comma 2 7 2 5 2 2" xfId="9780" xr:uid="{00000000-0005-0000-0000-0000BB0E0000}"/>
    <cellStyle name="Comma 2 7 2 5 3" xfId="9781" xr:uid="{00000000-0005-0000-0000-0000BC0E0000}"/>
    <cellStyle name="Comma 2 7 2 6" xfId="9782" xr:uid="{00000000-0005-0000-0000-0000BD0E0000}"/>
    <cellStyle name="Comma 2 7 2 6 2" xfId="9783" xr:uid="{00000000-0005-0000-0000-0000BE0E0000}"/>
    <cellStyle name="Comma 2 7 2 7" xfId="9784" xr:uid="{00000000-0005-0000-0000-0000BF0E0000}"/>
    <cellStyle name="Comma 2 7 2 8" xfId="9785" xr:uid="{00000000-0005-0000-0000-0000C00E0000}"/>
    <cellStyle name="Comma 2 7 3" xfId="433" xr:uid="{00000000-0005-0000-0000-0000C10E0000}"/>
    <cellStyle name="Comma 2 7 3 2" xfId="434" xr:uid="{00000000-0005-0000-0000-0000C20E0000}"/>
    <cellStyle name="Comma 2 7 3 2 2" xfId="435" xr:uid="{00000000-0005-0000-0000-0000C30E0000}"/>
    <cellStyle name="Comma 2 7 3 2 2 2" xfId="9786" xr:uid="{00000000-0005-0000-0000-0000C40E0000}"/>
    <cellStyle name="Comma 2 7 3 2 2 2 2" xfId="9787" xr:uid="{00000000-0005-0000-0000-0000C50E0000}"/>
    <cellStyle name="Comma 2 7 3 2 2 2 2 2" xfId="9788" xr:uid="{00000000-0005-0000-0000-0000C60E0000}"/>
    <cellStyle name="Comma 2 7 3 2 2 2 3" xfId="9789" xr:uid="{00000000-0005-0000-0000-0000C70E0000}"/>
    <cellStyle name="Comma 2 7 3 2 2 3" xfId="9790" xr:uid="{00000000-0005-0000-0000-0000C80E0000}"/>
    <cellStyle name="Comma 2 7 3 2 2 3 2" xfId="9791" xr:uid="{00000000-0005-0000-0000-0000C90E0000}"/>
    <cellStyle name="Comma 2 7 3 2 2 4" xfId="9792" xr:uid="{00000000-0005-0000-0000-0000CA0E0000}"/>
    <cellStyle name="Comma 2 7 3 2 2 5" xfId="9793" xr:uid="{00000000-0005-0000-0000-0000CB0E0000}"/>
    <cellStyle name="Comma 2 7 3 2 3" xfId="436" xr:uid="{00000000-0005-0000-0000-0000CC0E0000}"/>
    <cellStyle name="Comma 2 7 3 2 3 2" xfId="9794" xr:uid="{00000000-0005-0000-0000-0000CD0E0000}"/>
    <cellStyle name="Comma 2 7 3 2 3 2 2" xfId="9795" xr:uid="{00000000-0005-0000-0000-0000CE0E0000}"/>
    <cellStyle name="Comma 2 7 3 2 3 2 2 2" xfId="9796" xr:uid="{00000000-0005-0000-0000-0000CF0E0000}"/>
    <cellStyle name="Comma 2 7 3 2 3 2 3" xfId="9797" xr:uid="{00000000-0005-0000-0000-0000D00E0000}"/>
    <cellStyle name="Comma 2 7 3 2 3 3" xfId="9798" xr:uid="{00000000-0005-0000-0000-0000D10E0000}"/>
    <cellStyle name="Comma 2 7 3 2 3 3 2" xfId="9799" xr:uid="{00000000-0005-0000-0000-0000D20E0000}"/>
    <cellStyle name="Comma 2 7 3 2 3 4" xfId="9800" xr:uid="{00000000-0005-0000-0000-0000D30E0000}"/>
    <cellStyle name="Comma 2 7 3 2 3 5" xfId="9801" xr:uid="{00000000-0005-0000-0000-0000D40E0000}"/>
    <cellStyle name="Comma 2 7 3 2 4" xfId="9802" xr:uid="{00000000-0005-0000-0000-0000D50E0000}"/>
    <cellStyle name="Comma 2 7 3 2 4 2" xfId="9803" xr:uid="{00000000-0005-0000-0000-0000D60E0000}"/>
    <cellStyle name="Comma 2 7 3 2 4 2 2" xfId="9804" xr:uid="{00000000-0005-0000-0000-0000D70E0000}"/>
    <cellStyle name="Comma 2 7 3 2 4 3" xfId="9805" xr:uid="{00000000-0005-0000-0000-0000D80E0000}"/>
    <cellStyle name="Comma 2 7 3 2 5" xfId="9806" xr:uid="{00000000-0005-0000-0000-0000D90E0000}"/>
    <cellStyle name="Comma 2 7 3 2 5 2" xfId="9807" xr:uid="{00000000-0005-0000-0000-0000DA0E0000}"/>
    <cellStyle name="Comma 2 7 3 2 6" xfId="9808" xr:uid="{00000000-0005-0000-0000-0000DB0E0000}"/>
    <cellStyle name="Comma 2 7 3 2 7" xfId="9809" xr:uid="{00000000-0005-0000-0000-0000DC0E0000}"/>
    <cellStyle name="Comma 2 7 3 3" xfId="437" xr:uid="{00000000-0005-0000-0000-0000DD0E0000}"/>
    <cellStyle name="Comma 2 7 3 3 2" xfId="9810" xr:uid="{00000000-0005-0000-0000-0000DE0E0000}"/>
    <cellStyle name="Comma 2 7 3 3 2 2" xfId="9811" xr:uid="{00000000-0005-0000-0000-0000DF0E0000}"/>
    <cellStyle name="Comma 2 7 3 3 2 2 2" xfId="9812" xr:uid="{00000000-0005-0000-0000-0000E00E0000}"/>
    <cellStyle name="Comma 2 7 3 3 2 3" xfId="9813" xr:uid="{00000000-0005-0000-0000-0000E10E0000}"/>
    <cellStyle name="Comma 2 7 3 3 3" xfId="9814" xr:uid="{00000000-0005-0000-0000-0000E20E0000}"/>
    <cellStyle name="Comma 2 7 3 3 3 2" xfId="9815" xr:uid="{00000000-0005-0000-0000-0000E30E0000}"/>
    <cellStyle name="Comma 2 7 3 3 4" xfId="9816" xr:uid="{00000000-0005-0000-0000-0000E40E0000}"/>
    <cellStyle name="Comma 2 7 3 3 5" xfId="9817" xr:uid="{00000000-0005-0000-0000-0000E50E0000}"/>
    <cellStyle name="Comma 2 7 3 4" xfId="438" xr:uid="{00000000-0005-0000-0000-0000E60E0000}"/>
    <cellStyle name="Comma 2 7 3 4 2" xfId="9818" xr:uid="{00000000-0005-0000-0000-0000E70E0000}"/>
    <cellStyle name="Comma 2 7 3 4 2 2" xfId="9819" xr:uid="{00000000-0005-0000-0000-0000E80E0000}"/>
    <cellStyle name="Comma 2 7 3 4 2 2 2" xfId="9820" xr:uid="{00000000-0005-0000-0000-0000E90E0000}"/>
    <cellStyle name="Comma 2 7 3 4 2 3" xfId="9821" xr:uid="{00000000-0005-0000-0000-0000EA0E0000}"/>
    <cellStyle name="Comma 2 7 3 4 3" xfId="9822" xr:uid="{00000000-0005-0000-0000-0000EB0E0000}"/>
    <cellStyle name="Comma 2 7 3 4 3 2" xfId="9823" xr:uid="{00000000-0005-0000-0000-0000EC0E0000}"/>
    <cellStyle name="Comma 2 7 3 4 4" xfId="9824" xr:uid="{00000000-0005-0000-0000-0000ED0E0000}"/>
    <cellStyle name="Comma 2 7 3 4 5" xfId="9825" xr:uid="{00000000-0005-0000-0000-0000EE0E0000}"/>
    <cellStyle name="Comma 2 7 3 5" xfId="9826" xr:uid="{00000000-0005-0000-0000-0000EF0E0000}"/>
    <cellStyle name="Comma 2 7 3 5 2" xfId="9827" xr:uid="{00000000-0005-0000-0000-0000F00E0000}"/>
    <cellStyle name="Comma 2 7 3 5 2 2" xfId="9828" xr:uid="{00000000-0005-0000-0000-0000F10E0000}"/>
    <cellStyle name="Comma 2 7 3 5 3" xfId="9829" xr:uid="{00000000-0005-0000-0000-0000F20E0000}"/>
    <cellStyle name="Comma 2 7 3 6" xfId="9830" xr:uid="{00000000-0005-0000-0000-0000F30E0000}"/>
    <cellStyle name="Comma 2 7 3 6 2" xfId="9831" xr:uid="{00000000-0005-0000-0000-0000F40E0000}"/>
    <cellStyle name="Comma 2 7 3 7" xfId="9832" xr:uid="{00000000-0005-0000-0000-0000F50E0000}"/>
    <cellStyle name="Comma 2 7 3 8" xfId="9833" xr:uid="{00000000-0005-0000-0000-0000F60E0000}"/>
    <cellStyle name="Comma 2 7 4" xfId="439" xr:uid="{00000000-0005-0000-0000-0000F70E0000}"/>
    <cellStyle name="Comma 2 7 4 2" xfId="440" xr:uid="{00000000-0005-0000-0000-0000F80E0000}"/>
    <cellStyle name="Comma 2 7 4 2 2" xfId="441" xr:uid="{00000000-0005-0000-0000-0000F90E0000}"/>
    <cellStyle name="Comma 2 7 4 2 2 2" xfId="9834" xr:uid="{00000000-0005-0000-0000-0000FA0E0000}"/>
    <cellStyle name="Comma 2 7 4 2 2 2 2" xfId="9835" xr:uid="{00000000-0005-0000-0000-0000FB0E0000}"/>
    <cellStyle name="Comma 2 7 4 2 2 2 2 2" xfId="9836" xr:uid="{00000000-0005-0000-0000-0000FC0E0000}"/>
    <cellStyle name="Comma 2 7 4 2 2 2 3" xfId="9837" xr:uid="{00000000-0005-0000-0000-0000FD0E0000}"/>
    <cellStyle name="Comma 2 7 4 2 2 3" xfId="9838" xr:uid="{00000000-0005-0000-0000-0000FE0E0000}"/>
    <cellStyle name="Comma 2 7 4 2 2 3 2" xfId="9839" xr:uid="{00000000-0005-0000-0000-0000FF0E0000}"/>
    <cellStyle name="Comma 2 7 4 2 2 4" xfId="9840" xr:uid="{00000000-0005-0000-0000-0000000F0000}"/>
    <cellStyle name="Comma 2 7 4 2 2 5" xfId="9841" xr:uid="{00000000-0005-0000-0000-0000010F0000}"/>
    <cellStyle name="Comma 2 7 4 2 3" xfId="442" xr:uid="{00000000-0005-0000-0000-0000020F0000}"/>
    <cellStyle name="Comma 2 7 4 2 3 2" xfId="9842" xr:uid="{00000000-0005-0000-0000-0000030F0000}"/>
    <cellStyle name="Comma 2 7 4 2 3 2 2" xfId="9843" xr:uid="{00000000-0005-0000-0000-0000040F0000}"/>
    <cellStyle name="Comma 2 7 4 2 3 2 2 2" xfId="9844" xr:uid="{00000000-0005-0000-0000-0000050F0000}"/>
    <cellStyle name="Comma 2 7 4 2 3 2 3" xfId="9845" xr:uid="{00000000-0005-0000-0000-0000060F0000}"/>
    <cellStyle name="Comma 2 7 4 2 3 3" xfId="9846" xr:uid="{00000000-0005-0000-0000-0000070F0000}"/>
    <cellStyle name="Comma 2 7 4 2 3 3 2" xfId="9847" xr:uid="{00000000-0005-0000-0000-0000080F0000}"/>
    <cellStyle name="Comma 2 7 4 2 3 4" xfId="9848" xr:uid="{00000000-0005-0000-0000-0000090F0000}"/>
    <cellStyle name="Comma 2 7 4 2 3 5" xfId="9849" xr:uid="{00000000-0005-0000-0000-00000A0F0000}"/>
    <cellStyle name="Comma 2 7 4 2 4" xfId="9850" xr:uid="{00000000-0005-0000-0000-00000B0F0000}"/>
    <cellStyle name="Comma 2 7 4 2 4 2" xfId="9851" xr:uid="{00000000-0005-0000-0000-00000C0F0000}"/>
    <cellStyle name="Comma 2 7 4 2 4 2 2" xfId="9852" xr:uid="{00000000-0005-0000-0000-00000D0F0000}"/>
    <cellStyle name="Comma 2 7 4 2 4 3" xfId="9853" xr:uid="{00000000-0005-0000-0000-00000E0F0000}"/>
    <cellStyle name="Comma 2 7 4 2 5" xfId="9854" xr:uid="{00000000-0005-0000-0000-00000F0F0000}"/>
    <cellStyle name="Comma 2 7 4 2 5 2" xfId="9855" xr:uid="{00000000-0005-0000-0000-0000100F0000}"/>
    <cellStyle name="Comma 2 7 4 2 6" xfId="9856" xr:uid="{00000000-0005-0000-0000-0000110F0000}"/>
    <cellStyle name="Comma 2 7 4 2 7" xfId="9857" xr:uid="{00000000-0005-0000-0000-0000120F0000}"/>
    <cellStyle name="Comma 2 7 4 3" xfId="443" xr:uid="{00000000-0005-0000-0000-0000130F0000}"/>
    <cellStyle name="Comma 2 7 4 3 2" xfId="9858" xr:uid="{00000000-0005-0000-0000-0000140F0000}"/>
    <cellStyle name="Comma 2 7 4 3 2 2" xfId="9859" xr:uid="{00000000-0005-0000-0000-0000150F0000}"/>
    <cellStyle name="Comma 2 7 4 3 2 2 2" xfId="9860" xr:uid="{00000000-0005-0000-0000-0000160F0000}"/>
    <cellStyle name="Comma 2 7 4 3 2 3" xfId="9861" xr:uid="{00000000-0005-0000-0000-0000170F0000}"/>
    <cellStyle name="Comma 2 7 4 3 3" xfId="9862" xr:uid="{00000000-0005-0000-0000-0000180F0000}"/>
    <cellStyle name="Comma 2 7 4 3 3 2" xfId="9863" xr:uid="{00000000-0005-0000-0000-0000190F0000}"/>
    <cellStyle name="Comma 2 7 4 3 4" xfId="9864" xr:uid="{00000000-0005-0000-0000-00001A0F0000}"/>
    <cellStyle name="Comma 2 7 4 3 5" xfId="9865" xr:uid="{00000000-0005-0000-0000-00001B0F0000}"/>
    <cellStyle name="Comma 2 7 4 4" xfId="444" xr:uid="{00000000-0005-0000-0000-00001C0F0000}"/>
    <cellStyle name="Comma 2 7 4 4 2" xfId="9866" xr:uid="{00000000-0005-0000-0000-00001D0F0000}"/>
    <cellStyle name="Comma 2 7 4 4 2 2" xfId="9867" xr:uid="{00000000-0005-0000-0000-00001E0F0000}"/>
    <cellStyle name="Comma 2 7 4 4 2 2 2" xfId="9868" xr:uid="{00000000-0005-0000-0000-00001F0F0000}"/>
    <cellStyle name="Comma 2 7 4 4 2 3" xfId="9869" xr:uid="{00000000-0005-0000-0000-0000200F0000}"/>
    <cellStyle name="Comma 2 7 4 4 3" xfId="9870" xr:uid="{00000000-0005-0000-0000-0000210F0000}"/>
    <cellStyle name="Comma 2 7 4 4 3 2" xfId="9871" xr:uid="{00000000-0005-0000-0000-0000220F0000}"/>
    <cellStyle name="Comma 2 7 4 4 4" xfId="9872" xr:uid="{00000000-0005-0000-0000-0000230F0000}"/>
    <cellStyle name="Comma 2 7 4 4 5" xfId="9873" xr:uid="{00000000-0005-0000-0000-0000240F0000}"/>
    <cellStyle name="Comma 2 7 4 5" xfId="9874" xr:uid="{00000000-0005-0000-0000-0000250F0000}"/>
    <cellStyle name="Comma 2 7 4 5 2" xfId="9875" xr:uid="{00000000-0005-0000-0000-0000260F0000}"/>
    <cellStyle name="Comma 2 7 4 5 2 2" xfId="9876" xr:uid="{00000000-0005-0000-0000-0000270F0000}"/>
    <cellStyle name="Comma 2 7 4 5 3" xfId="9877" xr:uid="{00000000-0005-0000-0000-0000280F0000}"/>
    <cellStyle name="Comma 2 7 4 6" xfId="9878" xr:uid="{00000000-0005-0000-0000-0000290F0000}"/>
    <cellStyle name="Comma 2 7 4 6 2" xfId="9879" xr:uid="{00000000-0005-0000-0000-00002A0F0000}"/>
    <cellStyle name="Comma 2 7 4 7" xfId="9880" xr:uid="{00000000-0005-0000-0000-00002B0F0000}"/>
    <cellStyle name="Comma 2 7 4 8" xfId="9881" xr:uid="{00000000-0005-0000-0000-00002C0F0000}"/>
    <cellStyle name="Comma 2 7 5" xfId="445" xr:uid="{00000000-0005-0000-0000-00002D0F0000}"/>
    <cellStyle name="Comma 2 7 5 2" xfId="446" xr:uid="{00000000-0005-0000-0000-00002E0F0000}"/>
    <cellStyle name="Comma 2 7 5 2 2" xfId="447" xr:uid="{00000000-0005-0000-0000-00002F0F0000}"/>
    <cellStyle name="Comma 2 7 5 2 2 2" xfId="9882" xr:uid="{00000000-0005-0000-0000-0000300F0000}"/>
    <cellStyle name="Comma 2 7 5 2 2 2 2" xfId="9883" xr:uid="{00000000-0005-0000-0000-0000310F0000}"/>
    <cellStyle name="Comma 2 7 5 2 2 2 2 2" xfId="9884" xr:uid="{00000000-0005-0000-0000-0000320F0000}"/>
    <cellStyle name="Comma 2 7 5 2 2 2 3" xfId="9885" xr:uid="{00000000-0005-0000-0000-0000330F0000}"/>
    <cellStyle name="Comma 2 7 5 2 2 3" xfId="9886" xr:uid="{00000000-0005-0000-0000-0000340F0000}"/>
    <cellStyle name="Comma 2 7 5 2 2 3 2" xfId="9887" xr:uid="{00000000-0005-0000-0000-0000350F0000}"/>
    <cellStyle name="Comma 2 7 5 2 2 4" xfId="9888" xr:uid="{00000000-0005-0000-0000-0000360F0000}"/>
    <cellStyle name="Comma 2 7 5 2 2 5" xfId="9889" xr:uid="{00000000-0005-0000-0000-0000370F0000}"/>
    <cellStyle name="Comma 2 7 5 2 3" xfId="448" xr:uid="{00000000-0005-0000-0000-0000380F0000}"/>
    <cellStyle name="Comma 2 7 5 2 3 2" xfId="9890" xr:uid="{00000000-0005-0000-0000-0000390F0000}"/>
    <cellStyle name="Comma 2 7 5 2 3 2 2" xfId="9891" xr:uid="{00000000-0005-0000-0000-00003A0F0000}"/>
    <cellStyle name="Comma 2 7 5 2 3 2 2 2" xfId="9892" xr:uid="{00000000-0005-0000-0000-00003B0F0000}"/>
    <cellStyle name="Comma 2 7 5 2 3 2 3" xfId="9893" xr:uid="{00000000-0005-0000-0000-00003C0F0000}"/>
    <cellStyle name="Comma 2 7 5 2 3 3" xfId="9894" xr:uid="{00000000-0005-0000-0000-00003D0F0000}"/>
    <cellStyle name="Comma 2 7 5 2 3 3 2" xfId="9895" xr:uid="{00000000-0005-0000-0000-00003E0F0000}"/>
    <cellStyle name="Comma 2 7 5 2 3 4" xfId="9896" xr:uid="{00000000-0005-0000-0000-00003F0F0000}"/>
    <cellStyle name="Comma 2 7 5 2 3 5" xfId="9897" xr:uid="{00000000-0005-0000-0000-0000400F0000}"/>
    <cellStyle name="Comma 2 7 5 2 4" xfId="9898" xr:uid="{00000000-0005-0000-0000-0000410F0000}"/>
    <cellStyle name="Comma 2 7 5 2 4 2" xfId="9899" xr:uid="{00000000-0005-0000-0000-0000420F0000}"/>
    <cellStyle name="Comma 2 7 5 2 4 2 2" xfId="9900" xr:uid="{00000000-0005-0000-0000-0000430F0000}"/>
    <cellStyle name="Comma 2 7 5 2 4 3" xfId="9901" xr:uid="{00000000-0005-0000-0000-0000440F0000}"/>
    <cellStyle name="Comma 2 7 5 2 5" xfId="9902" xr:uid="{00000000-0005-0000-0000-0000450F0000}"/>
    <cellStyle name="Comma 2 7 5 2 5 2" xfId="9903" xr:uid="{00000000-0005-0000-0000-0000460F0000}"/>
    <cellStyle name="Comma 2 7 5 2 6" xfId="9904" xr:uid="{00000000-0005-0000-0000-0000470F0000}"/>
    <cellStyle name="Comma 2 7 5 2 7" xfId="9905" xr:uid="{00000000-0005-0000-0000-0000480F0000}"/>
    <cellStyle name="Comma 2 7 5 3" xfId="449" xr:uid="{00000000-0005-0000-0000-0000490F0000}"/>
    <cellStyle name="Comma 2 7 5 3 2" xfId="9906" xr:uid="{00000000-0005-0000-0000-00004A0F0000}"/>
    <cellStyle name="Comma 2 7 5 3 2 2" xfId="9907" xr:uid="{00000000-0005-0000-0000-00004B0F0000}"/>
    <cellStyle name="Comma 2 7 5 3 2 2 2" xfId="9908" xr:uid="{00000000-0005-0000-0000-00004C0F0000}"/>
    <cellStyle name="Comma 2 7 5 3 2 3" xfId="9909" xr:uid="{00000000-0005-0000-0000-00004D0F0000}"/>
    <cellStyle name="Comma 2 7 5 3 3" xfId="9910" xr:uid="{00000000-0005-0000-0000-00004E0F0000}"/>
    <cellStyle name="Comma 2 7 5 3 3 2" xfId="9911" xr:uid="{00000000-0005-0000-0000-00004F0F0000}"/>
    <cellStyle name="Comma 2 7 5 3 4" xfId="9912" xr:uid="{00000000-0005-0000-0000-0000500F0000}"/>
    <cellStyle name="Comma 2 7 5 3 5" xfId="9913" xr:uid="{00000000-0005-0000-0000-0000510F0000}"/>
    <cellStyle name="Comma 2 7 5 4" xfId="450" xr:uid="{00000000-0005-0000-0000-0000520F0000}"/>
    <cellStyle name="Comma 2 7 5 4 2" xfId="9914" xr:uid="{00000000-0005-0000-0000-0000530F0000}"/>
    <cellStyle name="Comma 2 7 5 4 2 2" xfId="9915" xr:uid="{00000000-0005-0000-0000-0000540F0000}"/>
    <cellStyle name="Comma 2 7 5 4 2 2 2" xfId="9916" xr:uid="{00000000-0005-0000-0000-0000550F0000}"/>
    <cellStyle name="Comma 2 7 5 4 2 3" xfId="9917" xr:uid="{00000000-0005-0000-0000-0000560F0000}"/>
    <cellStyle name="Comma 2 7 5 4 3" xfId="9918" xr:uid="{00000000-0005-0000-0000-0000570F0000}"/>
    <cellStyle name="Comma 2 7 5 4 3 2" xfId="9919" xr:uid="{00000000-0005-0000-0000-0000580F0000}"/>
    <cellStyle name="Comma 2 7 5 4 4" xfId="9920" xr:uid="{00000000-0005-0000-0000-0000590F0000}"/>
    <cellStyle name="Comma 2 7 5 4 5" xfId="9921" xr:uid="{00000000-0005-0000-0000-00005A0F0000}"/>
    <cellStyle name="Comma 2 7 5 5" xfId="9922" xr:uid="{00000000-0005-0000-0000-00005B0F0000}"/>
    <cellStyle name="Comma 2 7 5 5 2" xfId="9923" xr:uid="{00000000-0005-0000-0000-00005C0F0000}"/>
    <cellStyle name="Comma 2 7 5 5 2 2" xfId="9924" xr:uid="{00000000-0005-0000-0000-00005D0F0000}"/>
    <cellStyle name="Comma 2 7 5 5 3" xfId="9925" xr:uid="{00000000-0005-0000-0000-00005E0F0000}"/>
    <cellStyle name="Comma 2 7 5 6" xfId="9926" xr:uid="{00000000-0005-0000-0000-00005F0F0000}"/>
    <cellStyle name="Comma 2 7 5 6 2" xfId="9927" xr:uid="{00000000-0005-0000-0000-0000600F0000}"/>
    <cellStyle name="Comma 2 7 5 7" xfId="9928" xr:uid="{00000000-0005-0000-0000-0000610F0000}"/>
    <cellStyle name="Comma 2 7 5 8" xfId="9929" xr:uid="{00000000-0005-0000-0000-0000620F0000}"/>
    <cellStyle name="Comma 2 7 6" xfId="451" xr:uid="{00000000-0005-0000-0000-0000630F0000}"/>
    <cellStyle name="Comma 2 7 6 2" xfId="452" xr:uid="{00000000-0005-0000-0000-0000640F0000}"/>
    <cellStyle name="Comma 2 7 6 2 2" xfId="9930" xr:uid="{00000000-0005-0000-0000-0000650F0000}"/>
    <cellStyle name="Comma 2 7 6 2 2 2" xfId="9931" xr:uid="{00000000-0005-0000-0000-0000660F0000}"/>
    <cellStyle name="Comma 2 7 6 2 2 2 2" xfId="9932" xr:uid="{00000000-0005-0000-0000-0000670F0000}"/>
    <cellStyle name="Comma 2 7 6 2 2 3" xfId="9933" xr:uid="{00000000-0005-0000-0000-0000680F0000}"/>
    <cellStyle name="Comma 2 7 6 2 3" xfId="9934" xr:uid="{00000000-0005-0000-0000-0000690F0000}"/>
    <cellStyle name="Comma 2 7 6 2 3 2" xfId="9935" xr:uid="{00000000-0005-0000-0000-00006A0F0000}"/>
    <cellStyle name="Comma 2 7 6 2 4" xfId="9936" xr:uid="{00000000-0005-0000-0000-00006B0F0000}"/>
    <cellStyle name="Comma 2 7 6 2 5" xfId="9937" xr:uid="{00000000-0005-0000-0000-00006C0F0000}"/>
    <cellStyle name="Comma 2 7 6 3" xfId="453" xr:uid="{00000000-0005-0000-0000-00006D0F0000}"/>
    <cellStyle name="Comma 2 7 6 3 2" xfId="9938" xr:uid="{00000000-0005-0000-0000-00006E0F0000}"/>
    <cellStyle name="Comma 2 7 6 3 2 2" xfId="9939" xr:uid="{00000000-0005-0000-0000-00006F0F0000}"/>
    <cellStyle name="Comma 2 7 6 3 2 2 2" xfId="9940" xr:uid="{00000000-0005-0000-0000-0000700F0000}"/>
    <cellStyle name="Comma 2 7 6 3 2 3" xfId="9941" xr:uid="{00000000-0005-0000-0000-0000710F0000}"/>
    <cellStyle name="Comma 2 7 6 3 3" xfId="9942" xr:uid="{00000000-0005-0000-0000-0000720F0000}"/>
    <cellStyle name="Comma 2 7 6 3 3 2" xfId="9943" xr:uid="{00000000-0005-0000-0000-0000730F0000}"/>
    <cellStyle name="Comma 2 7 6 3 4" xfId="9944" xr:uid="{00000000-0005-0000-0000-0000740F0000}"/>
    <cellStyle name="Comma 2 7 6 3 5" xfId="9945" xr:uid="{00000000-0005-0000-0000-0000750F0000}"/>
    <cellStyle name="Comma 2 7 6 4" xfId="9946" xr:uid="{00000000-0005-0000-0000-0000760F0000}"/>
    <cellStyle name="Comma 2 7 6 4 2" xfId="9947" xr:uid="{00000000-0005-0000-0000-0000770F0000}"/>
    <cellStyle name="Comma 2 7 6 4 2 2" xfId="9948" xr:uid="{00000000-0005-0000-0000-0000780F0000}"/>
    <cellStyle name="Comma 2 7 6 4 3" xfId="9949" xr:uid="{00000000-0005-0000-0000-0000790F0000}"/>
    <cellStyle name="Comma 2 7 6 5" xfId="9950" xr:uid="{00000000-0005-0000-0000-00007A0F0000}"/>
    <cellStyle name="Comma 2 7 6 5 2" xfId="9951" xr:uid="{00000000-0005-0000-0000-00007B0F0000}"/>
    <cellStyle name="Comma 2 7 6 6" xfId="9952" xr:uid="{00000000-0005-0000-0000-00007C0F0000}"/>
    <cellStyle name="Comma 2 7 6 7" xfId="9953" xr:uid="{00000000-0005-0000-0000-00007D0F0000}"/>
    <cellStyle name="Comma 2 7 7" xfId="454" xr:uid="{00000000-0005-0000-0000-00007E0F0000}"/>
    <cellStyle name="Comma 2 7 7 2" xfId="9954" xr:uid="{00000000-0005-0000-0000-00007F0F0000}"/>
    <cellStyle name="Comma 2 7 7 2 2" xfId="9955" xr:uid="{00000000-0005-0000-0000-0000800F0000}"/>
    <cellStyle name="Comma 2 7 7 2 2 2" xfId="9956" xr:uid="{00000000-0005-0000-0000-0000810F0000}"/>
    <cellStyle name="Comma 2 7 7 2 3" xfId="9957" xr:uid="{00000000-0005-0000-0000-0000820F0000}"/>
    <cellStyle name="Comma 2 7 7 3" xfId="9958" xr:uid="{00000000-0005-0000-0000-0000830F0000}"/>
    <cellStyle name="Comma 2 7 7 3 2" xfId="9959" xr:uid="{00000000-0005-0000-0000-0000840F0000}"/>
    <cellStyle name="Comma 2 7 7 4" xfId="9960" xr:uid="{00000000-0005-0000-0000-0000850F0000}"/>
    <cellStyle name="Comma 2 7 7 5" xfId="9961" xr:uid="{00000000-0005-0000-0000-0000860F0000}"/>
    <cellStyle name="Comma 2 7 8" xfId="455" xr:uid="{00000000-0005-0000-0000-0000870F0000}"/>
    <cellStyle name="Comma 2 7 8 2" xfId="9962" xr:uid="{00000000-0005-0000-0000-0000880F0000}"/>
    <cellStyle name="Comma 2 7 8 2 2" xfId="9963" xr:uid="{00000000-0005-0000-0000-0000890F0000}"/>
    <cellStyle name="Comma 2 7 8 2 2 2" xfId="9964" xr:uid="{00000000-0005-0000-0000-00008A0F0000}"/>
    <cellStyle name="Comma 2 7 8 2 3" xfId="9965" xr:uid="{00000000-0005-0000-0000-00008B0F0000}"/>
    <cellStyle name="Comma 2 7 8 3" xfId="9966" xr:uid="{00000000-0005-0000-0000-00008C0F0000}"/>
    <cellStyle name="Comma 2 7 8 3 2" xfId="9967" xr:uid="{00000000-0005-0000-0000-00008D0F0000}"/>
    <cellStyle name="Comma 2 7 8 4" xfId="9968" xr:uid="{00000000-0005-0000-0000-00008E0F0000}"/>
    <cellStyle name="Comma 2 7 8 5" xfId="9969" xr:uid="{00000000-0005-0000-0000-00008F0F0000}"/>
    <cellStyle name="Comma 2 7 9" xfId="9970" xr:uid="{00000000-0005-0000-0000-0000900F0000}"/>
    <cellStyle name="Comma 2 7 9 2" xfId="9971" xr:uid="{00000000-0005-0000-0000-0000910F0000}"/>
    <cellStyle name="Comma 2 7 9 2 2" xfId="9972" xr:uid="{00000000-0005-0000-0000-0000920F0000}"/>
    <cellStyle name="Comma 2 7 9 3" xfId="9973" xr:uid="{00000000-0005-0000-0000-0000930F0000}"/>
    <cellStyle name="Comma 2 8" xfId="456" xr:uid="{00000000-0005-0000-0000-0000940F0000}"/>
    <cellStyle name="Comma 2 8 2" xfId="457" xr:uid="{00000000-0005-0000-0000-0000950F0000}"/>
    <cellStyle name="Comma 2 8 2 2" xfId="458" xr:uid="{00000000-0005-0000-0000-0000960F0000}"/>
    <cellStyle name="Comma 2 8 2 2 2" xfId="459" xr:uid="{00000000-0005-0000-0000-0000970F0000}"/>
    <cellStyle name="Comma 2 8 2 2 2 2" xfId="9974" xr:uid="{00000000-0005-0000-0000-0000980F0000}"/>
    <cellStyle name="Comma 2 8 2 2 2 2 2" xfId="9975" xr:uid="{00000000-0005-0000-0000-0000990F0000}"/>
    <cellStyle name="Comma 2 8 2 2 2 2 2 2" xfId="9976" xr:uid="{00000000-0005-0000-0000-00009A0F0000}"/>
    <cellStyle name="Comma 2 8 2 2 2 2 3" xfId="9977" xr:uid="{00000000-0005-0000-0000-00009B0F0000}"/>
    <cellStyle name="Comma 2 8 2 2 2 3" xfId="9978" xr:uid="{00000000-0005-0000-0000-00009C0F0000}"/>
    <cellStyle name="Comma 2 8 2 2 2 3 2" xfId="9979" xr:uid="{00000000-0005-0000-0000-00009D0F0000}"/>
    <cellStyle name="Comma 2 8 2 2 2 4" xfId="9980" xr:uid="{00000000-0005-0000-0000-00009E0F0000}"/>
    <cellStyle name="Comma 2 8 2 2 2 5" xfId="9981" xr:uid="{00000000-0005-0000-0000-00009F0F0000}"/>
    <cellStyle name="Comma 2 8 2 2 3" xfId="460" xr:uid="{00000000-0005-0000-0000-0000A00F0000}"/>
    <cellStyle name="Comma 2 8 2 2 3 2" xfId="9982" xr:uid="{00000000-0005-0000-0000-0000A10F0000}"/>
    <cellStyle name="Comma 2 8 2 2 3 2 2" xfId="9983" xr:uid="{00000000-0005-0000-0000-0000A20F0000}"/>
    <cellStyle name="Comma 2 8 2 2 3 2 2 2" xfId="9984" xr:uid="{00000000-0005-0000-0000-0000A30F0000}"/>
    <cellStyle name="Comma 2 8 2 2 3 2 3" xfId="9985" xr:uid="{00000000-0005-0000-0000-0000A40F0000}"/>
    <cellStyle name="Comma 2 8 2 2 3 3" xfId="9986" xr:uid="{00000000-0005-0000-0000-0000A50F0000}"/>
    <cellStyle name="Comma 2 8 2 2 3 3 2" xfId="9987" xr:uid="{00000000-0005-0000-0000-0000A60F0000}"/>
    <cellStyle name="Comma 2 8 2 2 3 4" xfId="9988" xr:uid="{00000000-0005-0000-0000-0000A70F0000}"/>
    <cellStyle name="Comma 2 8 2 2 3 5" xfId="9989" xr:uid="{00000000-0005-0000-0000-0000A80F0000}"/>
    <cellStyle name="Comma 2 8 2 2 4" xfId="9990" xr:uid="{00000000-0005-0000-0000-0000A90F0000}"/>
    <cellStyle name="Comma 2 8 2 2 4 2" xfId="9991" xr:uid="{00000000-0005-0000-0000-0000AA0F0000}"/>
    <cellStyle name="Comma 2 8 2 2 4 2 2" xfId="9992" xr:uid="{00000000-0005-0000-0000-0000AB0F0000}"/>
    <cellStyle name="Comma 2 8 2 2 4 3" xfId="9993" xr:uid="{00000000-0005-0000-0000-0000AC0F0000}"/>
    <cellStyle name="Comma 2 8 2 2 5" xfId="9994" xr:uid="{00000000-0005-0000-0000-0000AD0F0000}"/>
    <cellStyle name="Comma 2 8 2 2 5 2" xfId="9995" xr:uid="{00000000-0005-0000-0000-0000AE0F0000}"/>
    <cellStyle name="Comma 2 8 2 2 6" xfId="9996" xr:uid="{00000000-0005-0000-0000-0000AF0F0000}"/>
    <cellStyle name="Comma 2 8 2 2 7" xfId="9997" xr:uid="{00000000-0005-0000-0000-0000B00F0000}"/>
    <cellStyle name="Comma 2 8 2 3" xfId="461" xr:uid="{00000000-0005-0000-0000-0000B10F0000}"/>
    <cellStyle name="Comma 2 8 2 3 2" xfId="9998" xr:uid="{00000000-0005-0000-0000-0000B20F0000}"/>
    <cellStyle name="Comma 2 8 2 3 2 2" xfId="9999" xr:uid="{00000000-0005-0000-0000-0000B30F0000}"/>
    <cellStyle name="Comma 2 8 2 3 2 2 2" xfId="10000" xr:uid="{00000000-0005-0000-0000-0000B40F0000}"/>
    <cellStyle name="Comma 2 8 2 3 2 3" xfId="10001" xr:uid="{00000000-0005-0000-0000-0000B50F0000}"/>
    <cellStyle name="Comma 2 8 2 3 3" xfId="10002" xr:uid="{00000000-0005-0000-0000-0000B60F0000}"/>
    <cellStyle name="Comma 2 8 2 3 3 2" xfId="10003" xr:uid="{00000000-0005-0000-0000-0000B70F0000}"/>
    <cellStyle name="Comma 2 8 2 3 4" xfId="10004" xr:uid="{00000000-0005-0000-0000-0000B80F0000}"/>
    <cellStyle name="Comma 2 8 2 3 5" xfId="10005" xr:uid="{00000000-0005-0000-0000-0000B90F0000}"/>
    <cellStyle name="Comma 2 8 2 4" xfId="462" xr:uid="{00000000-0005-0000-0000-0000BA0F0000}"/>
    <cellStyle name="Comma 2 8 2 4 2" xfId="10006" xr:uid="{00000000-0005-0000-0000-0000BB0F0000}"/>
    <cellStyle name="Comma 2 8 2 4 2 2" xfId="10007" xr:uid="{00000000-0005-0000-0000-0000BC0F0000}"/>
    <cellStyle name="Comma 2 8 2 4 2 2 2" xfId="10008" xr:uid="{00000000-0005-0000-0000-0000BD0F0000}"/>
    <cellStyle name="Comma 2 8 2 4 2 3" xfId="10009" xr:uid="{00000000-0005-0000-0000-0000BE0F0000}"/>
    <cellStyle name="Comma 2 8 2 4 3" xfId="10010" xr:uid="{00000000-0005-0000-0000-0000BF0F0000}"/>
    <cellStyle name="Comma 2 8 2 4 3 2" xfId="10011" xr:uid="{00000000-0005-0000-0000-0000C00F0000}"/>
    <cellStyle name="Comma 2 8 2 4 4" xfId="10012" xr:uid="{00000000-0005-0000-0000-0000C10F0000}"/>
    <cellStyle name="Comma 2 8 2 4 5" xfId="10013" xr:uid="{00000000-0005-0000-0000-0000C20F0000}"/>
    <cellStyle name="Comma 2 8 2 5" xfId="10014" xr:uid="{00000000-0005-0000-0000-0000C30F0000}"/>
    <cellStyle name="Comma 2 8 2 5 2" xfId="10015" xr:uid="{00000000-0005-0000-0000-0000C40F0000}"/>
    <cellStyle name="Comma 2 8 2 5 2 2" xfId="10016" xr:uid="{00000000-0005-0000-0000-0000C50F0000}"/>
    <cellStyle name="Comma 2 8 2 5 3" xfId="10017" xr:uid="{00000000-0005-0000-0000-0000C60F0000}"/>
    <cellStyle name="Comma 2 8 2 6" xfId="10018" xr:uid="{00000000-0005-0000-0000-0000C70F0000}"/>
    <cellStyle name="Comma 2 8 2 6 2" xfId="10019" xr:uid="{00000000-0005-0000-0000-0000C80F0000}"/>
    <cellStyle name="Comma 2 8 2 7" xfId="10020" xr:uid="{00000000-0005-0000-0000-0000C90F0000}"/>
    <cellStyle name="Comma 2 8 2 8" xfId="10021" xr:uid="{00000000-0005-0000-0000-0000CA0F0000}"/>
    <cellStyle name="Comma 2 8 3" xfId="463" xr:uid="{00000000-0005-0000-0000-0000CB0F0000}"/>
    <cellStyle name="Comma 2 8 3 2" xfId="464" xr:uid="{00000000-0005-0000-0000-0000CC0F0000}"/>
    <cellStyle name="Comma 2 8 3 2 2" xfId="10022" xr:uid="{00000000-0005-0000-0000-0000CD0F0000}"/>
    <cellStyle name="Comma 2 8 3 2 2 2" xfId="10023" xr:uid="{00000000-0005-0000-0000-0000CE0F0000}"/>
    <cellStyle name="Comma 2 8 3 2 2 2 2" xfId="10024" xr:uid="{00000000-0005-0000-0000-0000CF0F0000}"/>
    <cellStyle name="Comma 2 8 3 2 2 3" xfId="10025" xr:uid="{00000000-0005-0000-0000-0000D00F0000}"/>
    <cellStyle name="Comma 2 8 3 2 3" xfId="10026" xr:uid="{00000000-0005-0000-0000-0000D10F0000}"/>
    <cellStyle name="Comma 2 8 3 2 3 2" xfId="10027" xr:uid="{00000000-0005-0000-0000-0000D20F0000}"/>
    <cellStyle name="Comma 2 8 3 2 4" xfId="10028" xr:uid="{00000000-0005-0000-0000-0000D30F0000}"/>
    <cellStyle name="Comma 2 8 3 2 5" xfId="10029" xr:uid="{00000000-0005-0000-0000-0000D40F0000}"/>
    <cellStyle name="Comma 2 8 3 3" xfId="465" xr:uid="{00000000-0005-0000-0000-0000D50F0000}"/>
    <cellStyle name="Comma 2 8 3 3 2" xfId="10030" xr:uid="{00000000-0005-0000-0000-0000D60F0000}"/>
    <cellStyle name="Comma 2 8 3 3 2 2" xfId="10031" xr:uid="{00000000-0005-0000-0000-0000D70F0000}"/>
    <cellStyle name="Comma 2 8 3 3 2 2 2" xfId="10032" xr:uid="{00000000-0005-0000-0000-0000D80F0000}"/>
    <cellStyle name="Comma 2 8 3 3 2 3" xfId="10033" xr:uid="{00000000-0005-0000-0000-0000D90F0000}"/>
    <cellStyle name="Comma 2 8 3 3 3" xfId="10034" xr:uid="{00000000-0005-0000-0000-0000DA0F0000}"/>
    <cellStyle name="Comma 2 8 3 3 3 2" xfId="10035" xr:uid="{00000000-0005-0000-0000-0000DB0F0000}"/>
    <cellStyle name="Comma 2 8 3 3 4" xfId="10036" xr:uid="{00000000-0005-0000-0000-0000DC0F0000}"/>
    <cellStyle name="Comma 2 8 3 3 5" xfId="10037" xr:uid="{00000000-0005-0000-0000-0000DD0F0000}"/>
    <cellStyle name="Comma 2 8 3 4" xfId="10038" xr:uid="{00000000-0005-0000-0000-0000DE0F0000}"/>
    <cellStyle name="Comma 2 8 3 4 2" xfId="10039" xr:uid="{00000000-0005-0000-0000-0000DF0F0000}"/>
    <cellStyle name="Comma 2 8 3 4 2 2" xfId="10040" xr:uid="{00000000-0005-0000-0000-0000E00F0000}"/>
    <cellStyle name="Comma 2 8 3 4 3" xfId="10041" xr:uid="{00000000-0005-0000-0000-0000E10F0000}"/>
    <cellStyle name="Comma 2 8 3 5" xfId="10042" xr:uid="{00000000-0005-0000-0000-0000E20F0000}"/>
    <cellStyle name="Comma 2 8 3 5 2" xfId="10043" xr:uid="{00000000-0005-0000-0000-0000E30F0000}"/>
    <cellStyle name="Comma 2 8 3 6" xfId="10044" xr:uid="{00000000-0005-0000-0000-0000E40F0000}"/>
    <cellStyle name="Comma 2 8 3 7" xfId="10045" xr:uid="{00000000-0005-0000-0000-0000E50F0000}"/>
    <cellStyle name="Comma 2 8 4" xfId="466" xr:uid="{00000000-0005-0000-0000-0000E60F0000}"/>
    <cellStyle name="Comma 2 8 4 2" xfId="10046" xr:uid="{00000000-0005-0000-0000-0000E70F0000}"/>
    <cellStyle name="Comma 2 8 4 2 2" xfId="10047" xr:uid="{00000000-0005-0000-0000-0000E80F0000}"/>
    <cellStyle name="Comma 2 8 4 2 2 2" xfId="10048" xr:uid="{00000000-0005-0000-0000-0000E90F0000}"/>
    <cellStyle name="Comma 2 8 4 2 3" xfId="10049" xr:uid="{00000000-0005-0000-0000-0000EA0F0000}"/>
    <cellStyle name="Comma 2 8 4 3" xfId="10050" xr:uid="{00000000-0005-0000-0000-0000EB0F0000}"/>
    <cellStyle name="Comma 2 8 4 3 2" xfId="10051" xr:uid="{00000000-0005-0000-0000-0000EC0F0000}"/>
    <cellStyle name="Comma 2 8 4 4" xfId="10052" xr:uid="{00000000-0005-0000-0000-0000ED0F0000}"/>
    <cellStyle name="Comma 2 8 4 5" xfId="10053" xr:uid="{00000000-0005-0000-0000-0000EE0F0000}"/>
    <cellStyle name="Comma 2 8 5" xfId="467" xr:uid="{00000000-0005-0000-0000-0000EF0F0000}"/>
    <cellStyle name="Comma 2 8 5 2" xfId="10054" xr:uid="{00000000-0005-0000-0000-0000F00F0000}"/>
    <cellStyle name="Comma 2 8 5 2 2" xfId="10055" xr:uid="{00000000-0005-0000-0000-0000F10F0000}"/>
    <cellStyle name="Comma 2 8 5 2 2 2" xfId="10056" xr:uid="{00000000-0005-0000-0000-0000F20F0000}"/>
    <cellStyle name="Comma 2 8 5 2 3" xfId="10057" xr:uid="{00000000-0005-0000-0000-0000F30F0000}"/>
    <cellStyle name="Comma 2 8 5 3" xfId="10058" xr:uid="{00000000-0005-0000-0000-0000F40F0000}"/>
    <cellStyle name="Comma 2 8 5 3 2" xfId="10059" xr:uid="{00000000-0005-0000-0000-0000F50F0000}"/>
    <cellStyle name="Comma 2 8 5 4" xfId="10060" xr:uid="{00000000-0005-0000-0000-0000F60F0000}"/>
    <cellStyle name="Comma 2 8 5 5" xfId="10061" xr:uid="{00000000-0005-0000-0000-0000F70F0000}"/>
    <cellStyle name="Comma 2 8 6" xfId="10062" xr:uid="{00000000-0005-0000-0000-0000F80F0000}"/>
    <cellStyle name="Comma 2 8 6 2" xfId="10063" xr:uid="{00000000-0005-0000-0000-0000F90F0000}"/>
    <cellStyle name="Comma 2 8 6 2 2" xfId="10064" xr:uid="{00000000-0005-0000-0000-0000FA0F0000}"/>
    <cellStyle name="Comma 2 8 6 3" xfId="10065" xr:uid="{00000000-0005-0000-0000-0000FB0F0000}"/>
    <cellStyle name="Comma 2 8 7" xfId="10066" xr:uid="{00000000-0005-0000-0000-0000FC0F0000}"/>
    <cellStyle name="Comma 2 8 7 2" xfId="10067" xr:uid="{00000000-0005-0000-0000-0000FD0F0000}"/>
    <cellStyle name="Comma 2 8 8" xfId="10068" xr:uid="{00000000-0005-0000-0000-0000FE0F0000}"/>
    <cellStyle name="Comma 2 8 9" xfId="10069" xr:uid="{00000000-0005-0000-0000-0000FF0F0000}"/>
    <cellStyle name="Comma 2 9" xfId="468" xr:uid="{00000000-0005-0000-0000-000000100000}"/>
    <cellStyle name="Comma 2 9 2" xfId="469" xr:uid="{00000000-0005-0000-0000-000001100000}"/>
    <cellStyle name="Comma 2 9 2 2" xfId="470" xr:uid="{00000000-0005-0000-0000-000002100000}"/>
    <cellStyle name="Comma 2 9 2 2 2" xfId="10070" xr:uid="{00000000-0005-0000-0000-000003100000}"/>
    <cellStyle name="Comma 2 9 2 2 2 2" xfId="10071" xr:uid="{00000000-0005-0000-0000-000004100000}"/>
    <cellStyle name="Comma 2 9 2 2 2 2 2" xfId="10072" xr:uid="{00000000-0005-0000-0000-000005100000}"/>
    <cellStyle name="Comma 2 9 2 2 2 3" xfId="10073" xr:uid="{00000000-0005-0000-0000-000006100000}"/>
    <cellStyle name="Comma 2 9 2 2 3" xfId="10074" xr:uid="{00000000-0005-0000-0000-000007100000}"/>
    <cellStyle name="Comma 2 9 2 2 3 2" xfId="10075" xr:uid="{00000000-0005-0000-0000-000008100000}"/>
    <cellStyle name="Comma 2 9 2 2 4" xfId="10076" xr:uid="{00000000-0005-0000-0000-000009100000}"/>
    <cellStyle name="Comma 2 9 2 2 5" xfId="10077" xr:uid="{00000000-0005-0000-0000-00000A100000}"/>
    <cellStyle name="Comma 2 9 2 3" xfId="471" xr:uid="{00000000-0005-0000-0000-00000B100000}"/>
    <cellStyle name="Comma 2 9 2 3 2" xfId="10078" xr:uid="{00000000-0005-0000-0000-00000C100000}"/>
    <cellStyle name="Comma 2 9 2 3 2 2" xfId="10079" xr:uid="{00000000-0005-0000-0000-00000D100000}"/>
    <cellStyle name="Comma 2 9 2 3 2 2 2" xfId="10080" xr:uid="{00000000-0005-0000-0000-00000E100000}"/>
    <cellStyle name="Comma 2 9 2 3 2 3" xfId="10081" xr:uid="{00000000-0005-0000-0000-00000F100000}"/>
    <cellStyle name="Comma 2 9 2 3 3" xfId="10082" xr:uid="{00000000-0005-0000-0000-000010100000}"/>
    <cellStyle name="Comma 2 9 2 3 3 2" xfId="10083" xr:uid="{00000000-0005-0000-0000-000011100000}"/>
    <cellStyle name="Comma 2 9 2 3 4" xfId="10084" xr:uid="{00000000-0005-0000-0000-000012100000}"/>
    <cellStyle name="Comma 2 9 2 3 5" xfId="10085" xr:uid="{00000000-0005-0000-0000-000013100000}"/>
    <cellStyle name="Comma 2 9 2 4" xfId="10086" xr:uid="{00000000-0005-0000-0000-000014100000}"/>
    <cellStyle name="Comma 2 9 2 4 2" xfId="10087" xr:uid="{00000000-0005-0000-0000-000015100000}"/>
    <cellStyle name="Comma 2 9 2 4 2 2" xfId="10088" xr:uid="{00000000-0005-0000-0000-000016100000}"/>
    <cellStyle name="Comma 2 9 2 4 3" xfId="10089" xr:uid="{00000000-0005-0000-0000-000017100000}"/>
    <cellStyle name="Comma 2 9 2 5" xfId="10090" xr:uid="{00000000-0005-0000-0000-000018100000}"/>
    <cellStyle name="Comma 2 9 2 5 2" xfId="10091" xr:uid="{00000000-0005-0000-0000-000019100000}"/>
    <cellStyle name="Comma 2 9 2 6" xfId="10092" xr:uid="{00000000-0005-0000-0000-00001A100000}"/>
    <cellStyle name="Comma 2 9 2 7" xfId="10093" xr:uid="{00000000-0005-0000-0000-00001B100000}"/>
    <cellStyle name="Comma 2 9 3" xfId="472" xr:uid="{00000000-0005-0000-0000-00001C100000}"/>
    <cellStyle name="Comma 2 9 3 2" xfId="10094" xr:uid="{00000000-0005-0000-0000-00001D100000}"/>
    <cellStyle name="Comma 2 9 3 2 2" xfId="10095" xr:uid="{00000000-0005-0000-0000-00001E100000}"/>
    <cellStyle name="Comma 2 9 3 2 2 2" xfId="10096" xr:uid="{00000000-0005-0000-0000-00001F100000}"/>
    <cellStyle name="Comma 2 9 3 2 3" xfId="10097" xr:uid="{00000000-0005-0000-0000-000020100000}"/>
    <cellStyle name="Comma 2 9 3 3" xfId="10098" xr:uid="{00000000-0005-0000-0000-000021100000}"/>
    <cellStyle name="Comma 2 9 3 3 2" xfId="10099" xr:uid="{00000000-0005-0000-0000-000022100000}"/>
    <cellStyle name="Comma 2 9 3 4" xfId="10100" xr:uid="{00000000-0005-0000-0000-000023100000}"/>
    <cellStyle name="Comma 2 9 3 5" xfId="10101" xr:uid="{00000000-0005-0000-0000-000024100000}"/>
    <cellStyle name="Comma 2 9 4" xfId="473" xr:uid="{00000000-0005-0000-0000-000025100000}"/>
    <cellStyle name="Comma 2 9 4 2" xfId="10102" xr:uid="{00000000-0005-0000-0000-000026100000}"/>
    <cellStyle name="Comma 2 9 4 2 2" xfId="10103" xr:uid="{00000000-0005-0000-0000-000027100000}"/>
    <cellStyle name="Comma 2 9 4 2 2 2" xfId="10104" xr:uid="{00000000-0005-0000-0000-000028100000}"/>
    <cellStyle name="Comma 2 9 4 2 3" xfId="10105" xr:uid="{00000000-0005-0000-0000-000029100000}"/>
    <cellStyle name="Comma 2 9 4 3" xfId="10106" xr:uid="{00000000-0005-0000-0000-00002A100000}"/>
    <cellStyle name="Comma 2 9 4 3 2" xfId="10107" xr:uid="{00000000-0005-0000-0000-00002B100000}"/>
    <cellStyle name="Comma 2 9 4 4" xfId="10108" xr:uid="{00000000-0005-0000-0000-00002C100000}"/>
    <cellStyle name="Comma 2 9 4 5" xfId="10109" xr:uid="{00000000-0005-0000-0000-00002D100000}"/>
    <cellStyle name="Comma 2 9 5" xfId="10110" xr:uid="{00000000-0005-0000-0000-00002E100000}"/>
    <cellStyle name="Comma 2 9 5 2" xfId="10111" xr:uid="{00000000-0005-0000-0000-00002F100000}"/>
    <cellStyle name="Comma 2 9 5 2 2" xfId="10112" xr:uid="{00000000-0005-0000-0000-000030100000}"/>
    <cellStyle name="Comma 2 9 5 3" xfId="10113" xr:uid="{00000000-0005-0000-0000-000031100000}"/>
    <cellStyle name="Comma 2 9 6" xfId="10114" xr:uid="{00000000-0005-0000-0000-000032100000}"/>
    <cellStyle name="Comma 2 9 6 2" xfId="10115" xr:uid="{00000000-0005-0000-0000-000033100000}"/>
    <cellStyle name="Comma 2 9 7" xfId="10116" xr:uid="{00000000-0005-0000-0000-000034100000}"/>
    <cellStyle name="Comma 2 9 8" xfId="10117" xr:uid="{00000000-0005-0000-0000-000035100000}"/>
    <cellStyle name="Comma 3" xfId="474" xr:uid="{00000000-0005-0000-0000-000036100000}"/>
    <cellStyle name="Comma 4" xfId="475" xr:uid="{00000000-0005-0000-0000-000037100000}"/>
    <cellStyle name="Comma 4 10" xfId="476" xr:uid="{00000000-0005-0000-0000-000038100000}"/>
    <cellStyle name="Comma 4 10 2" xfId="10118" xr:uid="{00000000-0005-0000-0000-000039100000}"/>
    <cellStyle name="Comma 4 10 2 2" xfId="10119" xr:uid="{00000000-0005-0000-0000-00003A100000}"/>
    <cellStyle name="Comma 4 10 2 2 2" xfId="10120" xr:uid="{00000000-0005-0000-0000-00003B100000}"/>
    <cellStyle name="Comma 4 10 2 3" xfId="10121" xr:uid="{00000000-0005-0000-0000-00003C100000}"/>
    <cellStyle name="Comma 4 10 3" xfId="10122" xr:uid="{00000000-0005-0000-0000-00003D100000}"/>
    <cellStyle name="Comma 4 10 3 2" xfId="10123" xr:uid="{00000000-0005-0000-0000-00003E100000}"/>
    <cellStyle name="Comma 4 10 4" xfId="10124" xr:uid="{00000000-0005-0000-0000-00003F100000}"/>
    <cellStyle name="Comma 4 10 5" xfId="10125" xr:uid="{00000000-0005-0000-0000-000040100000}"/>
    <cellStyle name="Comma 4 11" xfId="477" xr:uid="{00000000-0005-0000-0000-000041100000}"/>
    <cellStyle name="Comma 4 11 2" xfId="10126" xr:uid="{00000000-0005-0000-0000-000042100000}"/>
    <cellStyle name="Comma 4 11 2 2" xfId="10127" xr:uid="{00000000-0005-0000-0000-000043100000}"/>
    <cellStyle name="Comma 4 11 2 2 2" xfId="10128" xr:uid="{00000000-0005-0000-0000-000044100000}"/>
    <cellStyle name="Comma 4 11 2 3" xfId="10129" xr:uid="{00000000-0005-0000-0000-000045100000}"/>
    <cellStyle name="Comma 4 11 3" xfId="10130" xr:uid="{00000000-0005-0000-0000-000046100000}"/>
    <cellStyle name="Comma 4 11 3 2" xfId="10131" xr:uid="{00000000-0005-0000-0000-000047100000}"/>
    <cellStyle name="Comma 4 11 4" xfId="10132" xr:uid="{00000000-0005-0000-0000-000048100000}"/>
    <cellStyle name="Comma 4 11 5" xfId="10133" xr:uid="{00000000-0005-0000-0000-000049100000}"/>
    <cellStyle name="Comma 4 12" xfId="10134" xr:uid="{00000000-0005-0000-0000-00004A100000}"/>
    <cellStyle name="Comma 4 12 2" xfId="10135" xr:uid="{00000000-0005-0000-0000-00004B100000}"/>
    <cellStyle name="Comma 4 12 2 2" xfId="10136" xr:uid="{00000000-0005-0000-0000-00004C100000}"/>
    <cellStyle name="Comma 4 12 3" xfId="10137" xr:uid="{00000000-0005-0000-0000-00004D100000}"/>
    <cellStyle name="Comma 4 13" xfId="10138" xr:uid="{00000000-0005-0000-0000-00004E100000}"/>
    <cellStyle name="Comma 4 13 2" xfId="10139" xr:uid="{00000000-0005-0000-0000-00004F100000}"/>
    <cellStyle name="Comma 4 14" xfId="10140" xr:uid="{00000000-0005-0000-0000-000050100000}"/>
    <cellStyle name="Comma 4 15" xfId="10141" xr:uid="{00000000-0005-0000-0000-000051100000}"/>
    <cellStyle name="Comma 4 2" xfId="478" xr:uid="{00000000-0005-0000-0000-000052100000}"/>
    <cellStyle name="Comma 4 2 10" xfId="479" xr:uid="{00000000-0005-0000-0000-000053100000}"/>
    <cellStyle name="Comma 4 2 10 2" xfId="10142" xr:uid="{00000000-0005-0000-0000-000054100000}"/>
    <cellStyle name="Comma 4 2 10 2 2" xfId="10143" xr:uid="{00000000-0005-0000-0000-000055100000}"/>
    <cellStyle name="Comma 4 2 10 2 2 2" xfId="10144" xr:uid="{00000000-0005-0000-0000-000056100000}"/>
    <cellStyle name="Comma 4 2 10 2 3" xfId="10145" xr:uid="{00000000-0005-0000-0000-000057100000}"/>
    <cellStyle name="Comma 4 2 10 3" xfId="10146" xr:uid="{00000000-0005-0000-0000-000058100000}"/>
    <cellStyle name="Comma 4 2 10 3 2" xfId="10147" xr:uid="{00000000-0005-0000-0000-000059100000}"/>
    <cellStyle name="Comma 4 2 10 4" xfId="10148" xr:uid="{00000000-0005-0000-0000-00005A100000}"/>
    <cellStyle name="Comma 4 2 10 5" xfId="10149" xr:uid="{00000000-0005-0000-0000-00005B100000}"/>
    <cellStyle name="Comma 4 2 11" xfId="10150" xr:uid="{00000000-0005-0000-0000-00005C100000}"/>
    <cellStyle name="Comma 4 2 11 2" xfId="10151" xr:uid="{00000000-0005-0000-0000-00005D100000}"/>
    <cellStyle name="Comma 4 2 11 2 2" xfId="10152" xr:uid="{00000000-0005-0000-0000-00005E100000}"/>
    <cellStyle name="Comma 4 2 11 3" xfId="10153" xr:uid="{00000000-0005-0000-0000-00005F100000}"/>
    <cellStyle name="Comma 4 2 12" xfId="10154" xr:uid="{00000000-0005-0000-0000-000060100000}"/>
    <cellStyle name="Comma 4 2 12 2" xfId="10155" xr:uid="{00000000-0005-0000-0000-000061100000}"/>
    <cellStyle name="Comma 4 2 13" xfId="10156" xr:uid="{00000000-0005-0000-0000-000062100000}"/>
    <cellStyle name="Comma 4 2 14" xfId="10157" xr:uid="{00000000-0005-0000-0000-000063100000}"/>
    <cellStyle name="Comma 4 2 2" xfId="480" xr:uid="{00000000-0005-0000-0000-000064100000}"/>
    <cellStyle name="Comma 4 2 2 10" xfId="10158" xr:uid="{00000000-0005-0000-0000-000065100000}"/>
    <cellStyle name="Comma 4 2 2 10 2" xfId="10159" xr:uid="{00000000-0005-0000-0000-000066100000}"/>
    <cellStyle name="Comma 4 2 2 10 2 2" xfId="10160" xr:uid="{00000000-0005-0000-0000-000067100000}"/>
    <cellStyle name="Comma 4 2 2 10 3" xfId="10161" xr:uid="{00000000-0005-0000-0000-000068100000}"/>
    <cellStyle name="Comma 4 2 2 11" xfId="10162" xr:uid="{00000000-0005-0000-0000-000069100000}"/>
    <cellStyle name="Comma 4 2 2 11 2" xfId="10163" xr:uid="{00000000-0005-0000-0000-00006A100000}"/>
    <cellStyle name="Comma 4 2 2 12" xfId="10164" xr:uid="{00000000-0005-0000-0000-00006B100000}"/>
    <cellStyle name="Comma 4 2 2 13" xfId="10165" xr:uid="{00000000-0005-0000-0000-00006C100000}"/>
    <cellStyle name="Comma 4 2 2 2" xfId="481" xr:uid="{00000000-0005-0000-0000-00006D100000}"/>
    <cellStyle name="Comma 4 2 2 2 10" xfId="10166" xr:uid="{00000000-0005-0000-0000-00006E100000}"/>
    <cellStyle name="Comma 4 2 2 2 10 2" xfId="10167" xr:uid="{00000000-0005-0000-0000-00006F100000}"/>
    <cellStyle name="Comma 4 2 2 2 11" xfId="10168" xr:uid="{00000000-0005-0000-0000-000070100000}"/>
    <cellStyle name="Comma 4 2 2 2 12" xfId="10169" xr:uid="{00000000-0005-0000-0000-000071100000}"/>
    <cellStyle name="Comma 4 2 2 2 2" xfId="482" xr:uid="{00000000-0005-0000-0000-000072100000}"/>
    <cellStyle name="Comma 4 2 2 2 2 2" xfId="483" xr:uid="{00000000-0005-0000-0000-000073100000}"/>
    <cellStyle name="Comma 4 2 2 2 2 2 2" xfId="484" xr:uid="{00000000-0005-0000-0000-000074100000}"/>
    <cellStyle name="Comma 4 2 2 2 2 2 2 2" xfId="10170" xr:uid="{00000000-0005-0000-0000-000075100000}"/>
    <cellStyle name="Comma 4 2 2 2 2 2 2 2 2" xfId="10171" xr:uid="{00000000-0005-0000-0000-000076100000}"/>
    <cellStyle name="Comma 4 2 2 2 2 2 2 2 2 2" xfId="10172" xr:uid="{00000000-0005-0000-0000-000077100000}"/>
    <cellStyle name="Comma 4 2 2 2 2 2 2 2 3" xfId="10173" xr:uid="{00000000-0005-0000-0000-000078100000}"/>
    <cellStyle name="Comma 4 2 2 2 2 2 2 3" xfId="10174" xr:uid="{00000000-0005-0000-0000-000079100000}"/>
    <cellStyle name="Comma 4 2 2 2 2 2 2 3 2" xfId="10175" xr:uid="{00000000-0005-0000-0000-00007A100000}"/>
    <cellStyle name="Comma 4 2 2 2 2 2 2 4" xfId="10176" xr:uid="{00000000-0005-0000-0000-00007B100000}"/>
    <cellStyle name="Comma 4 2 2 2 2 2 2 5" xfId="10177" xr:uid="{00000000-0005-0000-0000-00007C100000}"/>
    <cellStyle name="Comma 4 2 2 2 2 2 3" xfId="485" xr:uid="{00000000-0005-0000-0000-00007D100000}"/>
    <cellStyle name="Comma 4 2 2 2 2 2 3 2" xfId="10178" xr:uid="{00000000-0005-0000-0000-00007E100000}"/>
    <cellStyle name="Comma 4 2 2 2 2 2 3 2 2" xfId="10179" xr:uid="{00000000-0005-0000-0000-00007F100000}"/>
    <cellStyle name="Comma 4 2 2 2 2 2 3 2 2 2" xfId="10180" xr:uid="{00000000-0005-0000-0000-000080100000}"/>
    <cellStyle name="Comma 4 2 2 2 2 2 3 2 3" xfId="10181" xr:uid="{00000000-0005-0000-0000-000081100000}"/>
    <cellStyle name="Comma 4 2 2 2 2 2 3 3" xfId="10182" xr:uid="{00000000-0005-0000-0000-000082100000}"/>
    <cellStyle name="Comma 4 2 2 2 2 2 3 3 2" xfId="10183" xr:uid="{00000000-0005-0000-0000-000083100000}"/>
    <cellStyle name="Comma 4 2 2 2 2 2 3 4" xfId="10184" xr:uid="{00000000-0005-0000-0000-000084100000}"/>
    <cellStyle name="Comma 4 2 2 2 2 2 3 5" xfId="10185" xr:uid="{00000000-0005-0000-0000-000085100000}"/>
    <cellStyle name="Comma 4 2 2 2 2 2 4" xfId="10186" xr:uid="{00000000-0005-0000-0000-000086100000}"/>
    <cellStyle name="Comma 4 2 2 2 2 2 4 2" xfId="10187" xr:uid="{00000000-0005-0000-0000-000087100000}"/>
    <cellStyle name="Comma 4 2 2 2 2 2 4 2 2" xfId="10188" xr:uid="{00000000-0005-0000-0000-000088100000}"/>
    <cellStyle name="Comma 4 2 2 2 2 2 4 3" xfId="10189" xr:uid="{00000000-0005-0000-0000-000089100000}"/>
    <cellStyle name="Comma 4 2 2 2 2 2 5" xfId="10190" xr:uid="{00000000-0005-0000-0000-00008A100000}"/>
    <cellStyle name="Comma 4 2 2 2 2 2 5 2" xfId="10191" xr:uid="{00000000-0005-0000-0000-00008B100000}"/>
    <cellStyle name="Comma 4 2 2 2 2 2 6" xfId="10192" xr:uid="{00000000-0005-0000-0000-00008C100000}"/>
    <cellStyle name="Comma 4 2 2 2 2 2 7" xfId="10193" xr:uid="{00000000-0005-0000-0000-00008D100000}"/>
    <cellStyle name="Comma 4 2 2 2 2 3" xfId="486" xr:uid="{00000000-0005-0000-0000-00008E100000}"/>
    <cellStyle name="Comma 4 2 2 2 2 3 2" xfId="10194" xr:uid="{00000000-0005-0000-0000-00008F100000}"/>
    <cellStyle name="Comma 4 2 2 2 2 3 2 2" xfId="10195" xr:uid="{00000000-0005-0000-0000-000090100000}"/>
    <cellStyle name="Comma 4 2 2 2 2 3 2 2 2" xfId="10196" xr:uid="{00000000-0005-0000-0000-000091100000}"/>
    <cellStyle name="Comma 4 2 2 2 2 3 2 3" xfId="10197" xr:uid="{00000000-0005-0000-0000-000092100000}"/>
    <cellStyle name="Comma 4 2 2 2 2 3 3" xfId="10198" xr:uid="{00000000-0005-0000-0000-000093100000}"/>
    <cellStyle name="Comma 4 2 2 2 2 3 3 2" xfId="10199" xr:uid="{00000000-0005-0000-0000-000094100000}"/>
    <cellStyle name="Comma 4 2 2 2 2 3 4" xfId="10200" xr:uid="{00000000-0005-0000-0000-000095100000}"/>
    <cellStyle name="Comma 4 2 2 2 2 3 5" xfId="10201" xr:uid="{00000000-0005-0000-0000-000096100000}"/>
    <cellStyle name="Comma 4 2 2 2 2 4" xfId="487" xr:uid="{00000000-0005-0000-0000-000097100000}"/>
    <cellStyle name="Comma 4 2 2 2 2 4 2" xfId="10202" xr:uid="{00000000-0005-0000-0000-000098100000}"/>
    <cellStyle name="Comma 4 2 2 2 2 4 2 2" xfId="10203" xr:uid="{00000000-0005-0000-0000-000099100000}"/>
    <cellStyle name="Comma 4 2 2 2 2 4 2 2 2" xfId="10204" xr:uid="{00000000-0005-0000-0000-00009A100000}"/>
    <cellStyle name="Comma 4 2 2 2 2 4 2 3" xfId="10205" xr:uid="{00000000-0005-0000-0000-00009B100000}"/>
    <cellStyle name="Comma 4 2 2 2 2 4 3" xfId="10206" xr:uid="{00000000-0005-0000-0000-00009C100000}"/>
    <cellStyle name="Comma 4 2 2 2 2 4 3 2" xfId="10207" xr:uid="{00000000-0005-0000-0000-00009D100000}"/>
    <cellStyle name="Comma 4 2 2 2 2 4 4" xfId="10208" xr:uid="{00000000-0005-0000-0000-00009E100000}"/>
    <cellStyle name="Comma 4 2 2 2 2 4 5" xfId="10209" xr:uid="{00000000-0005-0000-0000-00009F100000}"/>
    <cellStyle name="Comma 4 2 2 2 2 5" xfId="10210" xr:uid="{00000000-0005-0000-0000-0000A0100000}"/>
    <cellStyle name="Comma 4 2 2 2 2 5 2" xfId="10211" xr:uid="{00000000-0005-0000-0000-0000A1100000}"/>
    <cellStyle name="Comma 4 2 2 2 2 5 2 2" xfId="10212" xr:uid="{00000000-0005-0000-0000-0000A2100000}"/>
    <cellStyle name="Comma 4 2 2 2 2 5 3" xfId="10213" xr:uid="{00000000-0005-0000-0000-0000A3100000}"/>
    <cellStyle name="Comma 4 2 2 2 2 6" xfId="10214" xr:uid="{00000000-0005-0000-0000-0000A4100000}"/>
    <cellStyle name="Comma 4 2 2 2 2 6 2" xfId="10215" xr:uid="{00000000-0005-0000-0000-0000A5100000}"/>
    <cellStyle name="Comma 4 2 2 2 2 7" xfId="10216" xr:uid="{00000000-0005-0000-0000-0000A6100000}"/>
    <cellStyle name="Comma 4 2 2 2 2 8" xfId="10217" xr:uid="{00000000-0005-0000-0000-0000A7100000}"/>
    <cellStyle name="Comma 4 2 2 2 3" xfId="488" xr:uid="{00000000-0005-0000-0000-0000A8100000}"/>
    <cellStyle name="Comma 4 2 2 2 3 2" xfId="489" xr:uid="{00000000-0005-0000-0000-0000A9100000}"/>
    <cellStyle name="Comma 4 2 2 2 3 2 2" xfId="490" xr:uid="{00000000-0005-0000-0000-0000AA100000}"/>
    <cellStyle name="Comma 4 2 2 2 3 2 2 2" xfId="10218" xr:uid="{00000000-0005-0000-0000-0000AB100000}"/>
    <cellStyle name="Comma 4 2 2 2 3 2 2 2 2" xfId="10219" xr:uid="{00000000-0005-0000-0000-0000AC100000}"/>
    <cellStyle name="Comma 4 2 2 2 3 2 2 2 2 2" xfId="10220" xr:uid="{00000000-0005-0000-0000-0000AD100000}"/>
    <cellStyle name="Comma 4 2 2 2 3 2 2 2 3" xfId="10221" xr:uid="{00000000-0005-0000-0000-0000AE100000}"/>
    <cellStyle name="Comma 4 2 2 2 3 2 2 3" xfId="10222" xr:uid="{00000000-0005-0000-0000-0000AF100000}"/>
    <cellStyle name="Comma 4 2 2 2 3 2 2 3 2" xfId="10223" xr:uid="{00000000-0005-0000-0000-0000B0100000}"/>
    <cellStyle name="Comma 4 2 2 2 3 2 2 4" xfId="10224" xr:uid="{00000000-0005-0000-0000-0000B1100000}"/>
    <cellStyle name="Comma 4 2 2 2 3 2 2 5" xfId="10225" xr:uid="{00000000-0005-0000-0000-0000B2100000}"/>
    <cellStyle name="Comma 4 2 2 2 3 2 3" xfId="491" xr:uid="{00000000-0005-0000-0000-0000B3100000}"/>
    <cellStyle name="Comma 4 2 2 2 3 2 3 2" xfId="10226" xr:uid="{00000000-0005-0000-0000-0000B4100000}"/>
    <cellStyle name="Comma 4 2 2 2 3 2 3 2 2" xfId="10227" xr:uid="{00000000-0005-0000-0000-0000B5100000}"/>
    <cellStyle name="Comma 4 2 2 2 3 2 3 2 2 2" xfId="10228" xr:uid="{00000000-0005-0000-0000-0000B6100000}"/>
    <cellStyle name="Comma 4 2 2 2 3 2 3 2 3" xfId="10229" xr:uid="{00000000-0005-0000-0000-0000B7100000}"/>
    <cellStyle name="Comma 4 2 2 2 3 2 3 3" xfId="10230" xr:uid="{00000000-0005-0000-0000-0000B8100000}"/>
    <cellStyle name="Comma 4 2 2 2 3 2 3 3 2" xfId="10231" xr:uid="{00000000-0005-0000-0000-0000B9100000}"/>
    <cellStyle name="Comma 4 2 2 2 3 2 3 4" xfId="10232" xr:uid="{00000000-0005-0000-0000-0000BA100000}"/>
    <cellStyle name="Comma 4 2 2 2 3 2 3 5" xfId="10233" xr:uid="{00000000-0005-0000-0000-0000BB100000}"/>
    <cellStyle name="Comma 4 2 2 2 3 2 4" xfId="10234" xr:uid="{00000000-0005-0000-0000-0000BC100000}"/>
    <cellStyle name="Comma 4 2 2 2 3 2 4 2" xfId="10235" xr:uid="{00000000-0005-0000-0000-0000BD100000}"/>
    <cellStyle name="Comma 4 2 2 2 3 2 4 2 2" xfId="10236" xr:uid="{00000000-0005-0000-0000-0000BE100000}"/>
    <cellStyle name="Comma 4 2 2 2 3 2 4 3" xfId="10237" xr:uid="{00000000-0005-0000-0000-0000BF100000}"/>
    <cellStyle name="Comma 4 2 2 2 3 2 5" xfId="10238" xr:uid="{00000000-0005-0000-0000-0000C0100000}"/>
    <cellStyle name="Comma 4 2 2 2 3 2 5 2" xfId="10239" xr:uid="{00000000-0005-0000-0000-0000C1100000}"/>
    <cellStyle name="Comma 4 2 2 2 3 2 6" xfId="10240" xr:uid="{00000000-0005-0000-0000-0000C2100000}"/>
    <cellStyle name="Comma 4 2 2 2 3 2 7" xfId="10241" xr:uid="{00000000-0005-0000-0000-0000C3100000}"/>
    <cellStyle name="Comma 4 2 2 2 3 3" xfId="492" xr:uid="{00000000-0005-0000-0000-0000C4100000}"/>
    <cellStyle name="Comma 4 2 2 2 3 3 2" xfId="10242" xr:uid="{00000000-0005-0000-0000-0000C5100000}"/>
    <cellStyle name="Comma 4 2 2 2 3 3 2 2" xfId="10243" xr:uid="{00000000-0005-0000-0000-0000C6100000}"/>
    <cellStyle name="Comma 4 2 2 2 3 3 2 2 2" xfId="10244" xr:uid="{00000000-0005-0000-0000-0000C7100000}"/>
    <cellStyle name="Comma 4 2 2 2 3 3 2 3" xfId="10245" xr:uid="{00000000-0005-0000-0000-0000C8100000}"/>
    <cellStyle name="Comma 4 2 2 2 3 3 3" xfId="10246" xr:uid="{00000000-0005-0000-0000-0000C9100000}"/>
    <cellStyle name="Comma 4 2 2 2 3 3 3 2" xfId="10247" xr:uid="{00000000-0005-0000-0000-0000CA100000}"/>
    <cellStyle name="Comma 4 2 2 2 3 3 4" xfId="10248" xr:uid="{00000000-0005-0000-0000-0000CB100000}"/>
    <cellStyle name="Comma 4 2 2 2 3 3 5" xfId="10249" xr:uid="{00000000-0005-0000-0000-0000CC100000}"/>
    <cellStyle name="Comma 4 2 2 2 3 4" xfId="493" xr:uid="{00000000-0005-0000-0000-0000CD100000}"/>
    <cellStyle name="Comma 4 2 2 2 3 4 2" xfId="10250" xr:uid="{00000000-0005-0000-0000-0000CE100000}"/>
    <cellStyle name="Comma 4 2 2 2 3 4 2 2" xfId="10251" xr:uid="{00000000-0005-0000-0000-0000CF100000}"/>
    <cellStyle name="Comma 4 2 2 2 3 4 2 2 2" xfId="10252" xr:uid="{00000000-0005-0000-0000-0000D0100000}"/>
    <cellStyle name="Comma 4 2 2 2 3 4 2 3" xfId="10253" xr:uid="{00000000-0005-0000-0000-0000D1100000}"/>
    <cellStyle name="Comma 4 2 2 2 3 4 3" xfId="10254" xr:uid="{00000000-0005-0000-0000-0000D2100000}"/>
    <cellStyle name="Comma 4 2 2 2 3 4 3 2" xfId="10255" xr:uid="{00000000-0005-0000-0000-0000D3100000}"/>
    <cellStyle name="Comma 4 2 2 2 3 4 4" xfId="10256" xr:uid="{00000000-0005-0000-0000-0000D4100000}"/>
    <cellStyle name="Comma 4 2 2 2 3 4 5" xfId="10257" xr:uid="{00000000-0005-0000-0000-0000D5100000}"/>
    <cellStyle name="Comma 4 2 2 2 3 5" xfId="10258" xr:uid="{00000000-0005-0000-0000-0000D6100000}"/>
    <cellStyle name="Comma 4 2 2 2 3 5 2" xfId="10259" xr:uid="{00000000-0005-0000-0000-0000D7100000}"/>
    <cellStyle name="Comma 4 2 2 2 3 5 2 2" xfId="10260" xr:uid="{00000000-0005-0000-0000-0000D8100000}"/>
    <cellStyle name="Comma 4 2 2 2 3 5 3" xfId="10261" xr:uid="{00000000-0005-0000-0000-0000D9100000}"/>
    <cellStyle name="Comma 4 2 2 2 3 6" xfId="10262" xr:uid="{00000000-0005-0000-0000-0000DA100000}"/>
    <cellStyle name="Comma 4 2 2 2 3 6 2" xfId="10263" xr:uid="{00000000-0005-0000-0000-0000DB100000}"/>
    <cellStyle name="Comma 4 2 2 2 3 7" xfId="10264" xr:uid="{00000000-0005-0000-0000-0000DC100000}"/>
    <cellStyle name="Comma 4 2 2 2 3 8" xfId="10265" xr:uid="{00000000-0005-0000-0000-0000DD100000}"/>
    <cellStyle name="Comma 4 2 2 2 4" xfId="494" xr:uid="{00000000-0005-0000-0000-0000DE100000}"/>
    <cellStyle name="Comma 4 2 2 2 4 2" xfId="495" xr:uid="{00000000-0005-0000-0000-0000DF100000}"/>
    <cellStyle name="Comma 4 2 2 2 4 2 2" xfId="496" xr:uid="{00000000-0005-0000-0000-0000E0100000}"/>
    <cellStyle name="Comma 4 2 2 2 4 2 2 2" xfId="10266" xr:uid="{00000000-0005-0000-0000-0000E1100000}"/>
    <cellStyle name="Comma 4 2 2 2 4 2 2 2 2" xfId="10267" xr:uid="{00000000-0005-0000-0000-0000E2100000}"/>
    <cellStyle name="Comma 4 2 2 2 4 2 2 2 2 2" xfId="10268" xr:uid="{00000000-0005-0000-0000-0000E3100000}"/>
    <cellStyle name="Comma 4 2 2 2 4 2 2 2 3" xfId="10269" xr:uid="{00000000-0005-0000-0000-0000E4100000}"/>
    <cellStyle name="Comma 4 2 2 2 4 2 2 3" xfId="10270" xr:uid="{00000000-0005-0000-0000-0000E5100000}"/>
    <cellStyle name="Comma 4 2 2 2 4 2 2 3 2" xfId="10271" xr:uid="{00000000-0005-0000-0000-0000E6100000}"/>
    <cellStyle name="Comma 4 2 2 2 4 2 2 4" xfId="10272" xr:uid="{00000000-0005-0000-0000-0000E7100000}"/>
    <cellStyle name="Comma 4 2 2 2 4 2 2 5" xfId="10273" xr:uid="{00000000-0005-0000-0000-0000E8100000}"/>
    <cellStyle name="Comma 4 2 2 2 4 2 3" xfId="497" xr:uid="{00000000-0005-0000-0000-0000E9100000}"/>
    <cellStyle name="Comma 4 2 2 2 4 2 3 2" xfId="10274" xr:uid="{00000000-0005-0000-0000-0000EA100000}"/>
    <cellStyle name="Comma 4 2 2 2 4 2 3 2 2" xfId="10275" xr:uid="{00000000-0005-0000-0000-0000EB100000}"/>
    <cellStyle name="Comma 4 2 2 2 4 2 3 2 2 2" xfId="10276" xr:uid="{00000000-0005-0000-0000-0000EC100000}"/>
    <cellStyle name="Comma 4 2 2 2 4 2 3 2 3" xfId="10277" xr:uid="{00000000-0005-0000-0000-0000ED100000}"/>
    <cellStyle name="Comma 4 2 2 2 4 2 3 3" xfId="10278" xr:uid="{00000000-0005-0000-0000-0000EE100000}"/>
    <cellStyle name="Comma 4 2 2 2 4 2 3 3 2" xfId="10279" xr:uid="{00000000-0005-0000-0000-0000EF100000}"/>
    <cellStyle name="Comma 4 2 2 2 4 2 3 4" xfId="10280" xr:uid="{00000000-0005-0000-0000-0000F0100000}"/>
    <cellStyle name="Comma 4 2 2 2 4 2 3 5" xfId="10281" xr:uid="{00000000-0005-0000-0000-0000F1100000}"/>
    <cellStyle name="Comma 4 2 2 2 4 2 4" xfId="10282" xr:uid="{00000000-0005-0000-0000-0000F2100000}"/>
    <cellStyle name="Comma 4 2 2 2 4 2 4 2" xfId="10283" xr:uid="{00000000-0005-0000-0000-0000F3100000}"/>
    <cellStyle name="Comma 4 2 2 2 4 2 4 2 2" xfId="10284" xr:uid="{00000000-0005-0000-0000-0000F4100000}"/>
    <cellStyle name="Comma 4 2 2 2 4 2 4 3" xfId="10285" xr:uid="{00000000-0005-0000-0000-0000F5100000}"/>
    <cellStyle name="Comma 4 2 2 2 4 2 5" xfId="10286" xr:uid="{00000000-0005-0000-0000-0000F6100000}"/>
    <cellStyle name="Comma 4 2 2 2 4 2 5 2" xfId="10287" xr:uid="{00000000-0005-0000-0000-0000F7100000}"/>
    <cellStyle name="Comma 4 2 2 2 4 2 6" xfId="10288" xr:uid="{00000000-0005-0000-0000-0000F8100000}"/>
    <cellStyle name="Comma 4 2 2 2 4 2 7" xfId="10289" xr:uid="{00000000-0005-0000-0000-0000F9100000}"/>
    <cellStyle name="Comma 4 2 2 2 4 3" xfId="498" xr:uid="{00000000-0005-0000-0000-0000FA100000}"/>
    <cellStyle name="Comma 4 2 2 2 4 3 2" xfId="10290" xr:uid="{00000000-0005-0000-0000-0000FB100000}"/>
    <cellStyle name="Comma 4 2 2 2 4 3 2 2" xfId="10291" xr:uid="{00000000-0005-0000-0000-0000FC100000}"/>
    <cellStyle name="Comma 4 2 2 2 4 3 2 2 2" xfId="10292" xr:uid="{00000000-0005-0000-0000-0000FD100000}"/>
    <cellStyle name="Comma 4 2 2 2 4 3 2 3" xfId="10293" xr:uid="{00000000-0005-0000-0000-0000FE100000}"/>
    <cellStyle name="Comma 4 2 2 2 4 3 3" xfId="10294" xr:uid="{00000000-0005-0000-0000-0000FF100000}"/>
    <cellStyle name="Comma 4 2 2 2 4 3 3 2" xfId="10295" xr:uid="{00000000-0005-0000-0000-000000110000}"/>
    <cellStyle name="Comma 4 2 2 2 4 3 4" xfId="10296" xr:uid="{00000000-0005-0000-0000-000001110000}"/>
    <cellStyle name="Comma 4 2 2 2 4 3 5" xfId="10297" xr:uid="{00000000-0005-0000-0000-000002110000}"/>
    <cellStyle name="Comma 4 2 2 2 4 4" xfId="499" xr:uid="{00000000-0005-0000-0000-000003110000}"/>
    <cellStyle name="Comma 4 2 2 2 4 4 2" xfId="10298" xr:uid="{00000000-0005-0000-0000-000004110000}"/>
    <cellStyle name="Comma 4 2 2 2 4 4 2 2" xfId="10299" xr:uid="{00000000-0005-0000-0000-000005110000}"/>
    <cellStyle name="Comma 4 2 2 2 4 4 2 2 2" xfId="10300" xr:uid="{00000000-0005-0000-0000-000006110000}"/>
    <cellStyle name="Comma 4 2 2 2 4 4 2 3" xfId="10301" xr:uid="{00000000-0005-0000-0000-000007110000}"/>
    <cellStyle name="Comma 4 2 2 2 4 4 3" xfId="10302" xr:uid="{00000000-0005-0000-0000-000008110000}"/>
    <cellStyle name="Comma 4 2 2 2 4 4 3 2" xfId="10303" xr:uid="{00000000-0005-0000-0000-000009110000}"/>
    <cellStyle name="Comma 4 2 2 2 4 4 4" xfId="10304" xr:uid="{00000000-0005-0000-0000-00000A110000}"/>
    <cellStyle name="Comma 4 2 2 2 4 4 5" xfId="10305" xr:uid="{00000000-0005-0000-0000-00000B110000}"/>
    <cellStyle name="Comma 4 2 2 2 4 5" xfId="10306" xr:uid="{00000000-0005-0000-0000-00000C110000}"/>
    <cellStyle name="Comma 4 2 2 2 4 5 2" xfId="10307" xr:uid="{00000000-0005-0000-0000-00000D110000}"/>
    <cellStyle name="Comma 4 2 2 2 4 5 2 2" xfId="10308" xr:uid="{00000000-0005-0000-0000-00000E110000}"/>
    <cellStyle name="Comma 4 2 2 2 4 5 3" xfId="10309" xr:uid="{00000000-0005-0000-0000-00000F110000}"/>
    <cellStyle name="Comma 4 2 2 2 4 6" xfId="10310" xr:uid="{00000000-0005-0000-0000-000010110000}"/>
    <cellStyle name="Comma 4 2 2 2 4 6 2" xfId="10311" xr:uid="{00000000-0005-0000-0000-000011110000}"/>
    <cellStyle name="Comma 4 2 2 2 4 7" xfId="10312" xr:uid="{00000000-0005-0000-0000-000012110000}"/>
    <cellStyle name="Comma 4 2 2 2 4 8" xfId="10313" xr:uid="{00000000-0005-0000-0000-000013110000}"/>
    <cellStyle name="Comma 4 2 2 2 5" xfId="500" xr:uid="{00000000-0005-0000-0000-000014110000}"/>
    <cellStyle name="Comma 4 2 2 2 5 2" xfId="501" xr:uid="{00000000-0005-0000-0000-000015110000}"/>
    <cellStyle name="Comma 4 2 2 2 5 2 2" xfId="502" xr:uid="{00000000-0005-0000-0000-000016110000}"/>
    <cellStyle name="Comma 4 2 2 2 5 2 2 2" xfId="10314" xr:uid="{00000000-0005-0000-0000-000017110000}"/>
    <cellStyle name="Comma 4 2 2 2 5 2 2 2 2" xfId="10315" xr:uid="{00000000-0005-0000-0000-000018110000}"/>
    <cellStyle name="Comma 4 2 2 2 5 2 2 2 2 2" xfId="10316" xr:uid="{00000000-0005-0000-0000-000019110000}"/>
    <cellStyle name="Comma 4 2 2 2 5 2 2 2 3" xfId="10317" xr:uid="{00000000-0005-0000-0000-00001A110000}"/>
    <cellStyle name="Comma 4 2 2 2 5 2 2 3" xfId="10318" xr:uid="{00000000-0005-0000-0000-00001B110000}"/>
    <cellStyle name="Comma 4 2 2 2 5 2 2 3 2" xfId="10319" xr:uid="{00000000-0005-0000-0000-00001C110000}"/>
    <cellStyle name="Comma 4 2 2 2 5 2 2 4" xfId="10320" xr:uid="{00000000-0005-0000-0000-00001D110000}"/>
    <cellStyle name="Comma 4 2 2 2 5 2 2 5" xfId="10321" xr:uid="{00000000-0005-0000-0000-00001E110000}"/>
    <cellStyle name="Comma 4 2 2 2 5 2 3" xfId="503" xr:uid="{00000000-0005-0000-0000-00001F110000}"/>
    <cellStyle name="Comma 4 2 2 2 5 2 3 2" xfId="10322" xr:uid="{00000000-0005-0000-0000-000020110000}"/>
    <cellStyle name="Comma 4 2 2 2 5 2 3 2 2" xfId="10323" xr:uid="{00000000-0005-0000-0000-000021110000}"/>
    <cellStyle name="Comma 4 2 2 2 5 2 3 2 2 2" xfId="10324" xr:uid="{00000000-0005-0000-0000-000022110000}"/>
    <cellStyle name="Comma 4 2 2 2 5 2 3 2 3" xfId="10325" xr:uid="{00000000-0005-0000-0000-000023110000}"/>
    <cellStyle name="Comma 4 2 2 2 5 2 3 3" xfId="10326" xr:uid="{00000000-0005-0000-0000-000024110000}"/>
    <cellStyle name="Comma 4 2 2 2 5 2 3 3 2" xfId="10327" xr:uid="{00000000-0005-0000-0000-000025110000}"/>
    <cellStyle name="Comma 4 2 2 2 5 2 3 4" xfId="10328" xr:uid="{00000000-0005-0000-0000-000026110000}"/>
    <cellStyle name="Comma 4 2 2 2 5 2 3 5" xfId="10329" xr:uid="{00000000-0005-0000-0000-000027110000}"/>
    <cellStyle name="Comma 4 2 2 2 5 2 4" xfId="10330" xr:uid="{00000000-0005-0000-0000-000028110000}"/>
    <cellStyle name="Comma 4 2 2 2 5 2 4 2" xfId="10331" xr:uid="{00000000-0005-0000-0000-000029110000}"/>
    <cellStyle name="Comma 4 2 2 2 5 2 4 2 2" xfId="10332" xr:uid="{00000000-0005-0000-0000-00002A110000}"/>
    <cellStyle name="Comma 4 2 2 2 5 2 4 3" xfId="10333" xr:uid="{00000000-0005-0000-0000-00002B110000}"/>
    <cellStyle name="Comma 4 2 2 2 5 2 5" xfId="10334" xr:uid="{00000000-0005-0000-0000-00002C110000}"/>
    <cellStyle name="Comma 4 2 2 2 5 2 5 2" xfId="10335" xr:uid="{00000000-0005-0000-0000-00002D110000}"/>
    <cellStyle name="Comma 4 2 2 2 5 2 6" xfId="10336" xr:uid="{00000000-0005-0000-0000-00002E110000}"/>
    <cellStyle name="Comma 4 2 2 2 5 2 7" xfId="10337" xr:uid="{00000000-0005-0000-0000-00002F110000}"/>
    <cellStyle name="Comma 4 2 2 2 5 3" xfId="504" xr:uid="{00000000-0005-0000-0000-000030110000}"/>
    <cellStyle name="Comma 4 2 2 2 5 3 2" xfId="10338" xr:uid="{00000000-0005-0000-0000-000031110000}"/>
    <cellStyle name="Comma 4 2 2 2 5 3 2 2" xfId="10339" xr:uid="{00000000-0005-0000-0000-000032110000}"/>
    <cellStyle name="Comma 4 2 2 2 5 3 2 2 2" xfId="10340" xr:uid="{00000000-0005-0000-0000-000033110000}"/>
    <cellStyle name="Comma 4 2 2 2 5 3 2 3" xfId="10341" xr:uid="{00000000-0005-0000-0000-000034110000}"/>
    <cellStyle name="Comma 4 2 2 2 5 3 3" xfId="10342" xr:uid="{00000000-0005-0000-0000-000035110000}"/>
    <cellStyle name="Comma 4 2 2 2 5 3 3 2" xfId="10343" xr:uid="{00000000-0005-0000-0000-000036110000}"/>
    <cellStyle name="Comma 4 2 2 2 5 3 4" xfId="10344" xr:uid="{00000000-0005-0000-0000-000037110000}"/>
    <cellStyle name="Comma 4 2 2 2 5 3 5" xfId="10345" xr:uid="{00000000-0005-0000-0000-000038110000}"/>
    <cellStyle name="Comma 4 2 2 2 5 4" xfId="505" xr:uid="{00000000-0005-0000-0000-000039110000}"/>
    <cellStyle name="Comma 4 2 2 2 5 4 2" xfId="10346" xr:uid="{00000000-0005-0000-0000-00003A110000}"/>
    <cellStyle name="Comma 4 2 2 2 5 4 2 2" xfId="10347" xr:uid="{00000000-0005-0000-0000-00003B110000}"/>
    <cellStyle name="Comma 4 2 2 2 5 4 2 2 2" xfId="10348" xr:uid="{00000000-0005-0000-0000-00003C110000}"/>
    <cellStyle name="Comma 4 2 2 2 5 4 2 3" xfId="10349" xr:uid="{00000000-0005-0000-0000-00003D110000}"/>
    <cellStyle name="Comma 4 2 2 2 5 4 3" xfId="10350" xr:uid="{00000000-0005-0000-0000-00003E110000}"/>
    <cellStyle name="Comma 4 2 2 2 5 4 3 2" xfId="10351" xr:uid="{00000000-0005-0000-0000-00003F110000}"/>
    <cellStyle name="Comma 4 2 2 2 5 4 4" xfId="10352" xr:uid="{00000000-0005-0000-0000-000040110000}"/>
    <cellStyle name="Comma 4 2 2 2 5 4 5" xfId="10353" xr:uid="{00000000-0005-0000-0000-000041110000}"/>
    <cellStyle name="Comma 4 2 2 2 5 5" xfId="10354" xr:uid="{00000000-0005-0000-0000-000042110000}"/>
    <cellStyle name="Comma 4 2 2 2 5 5 2" xfId="10355" xr:uid="{00000000-0005-0000-0000-000043110000}"/>
    <cellStyle name="Comma 4 2 2 2 5 5 2 2" xfId="10356" xr:uid="{00000000-0005-0000-0000-000044110000}"/>
    <cellStyle name="Comma 4 2 2 2 5 5 3" xfId="10357" xr:uid="{00000000-0005-0000-0000-000045110000}"/>
    <cellStyle name="Comma 4 2 2 2 5 6" xfId="10358" xr:uid="{00000000-0005-0000-0000-000046110000}"/>
    <cellStyle name="Comma 4 2 2 2 5 6 2" xfId="10359" xr:uid="{00000000-0005-0000-0000-000047110000}"/>
    <cellStyle name="Comma 4 2 2 2 5 7" xfId="10360" xr:uid="{00000000-0005-0000-0000-000048110000}"/>
    <cellStyle name="Comma 4 2 2 2 5 8" xfId="10361" xr:uid="{00000000-0005-0000-0000-000049110000}"/>
    <cellStyle name="Comma 4 2 2 2 6" xfId="506" xr:uid="{00000000-0005-0000-0000-00004A110000}"/>
    <cellStyle name="Comma 4 2 2 2 6 2" xfId="507" xr:uid="{00000000-0005-0000-0000-00004B110000}"/>
    <cellStyle name="Comma 4 2 2 2 6 2 2" xfId="10362" xr:uid="{00000000-0005-0000-0000-00004C110000}"/>
    <cellStyle name="Comma 4 2 2 2 6 2 2 2" xfId="10363" xr:uid="{00000000-0005-0000-0000-00004D110000}"/>
    <cellStyle name="Comma 4 2 2 2 6 2 2 2 2" xfId="10364" xr:uid="{00000000-0005-0000-0000-00004E110000}"/>
    <cellStyle name="Comma 4 2 2 2 6 2 2 3" xfId="10365" xr:uid="{00000000-0005-0000-0000-00004F110000}"/>
    <cellStyle name="Comma 4 2 2 2 6 2 3" xfId="10366" xr:uid="{00000000-0005-0000-0000-000050110000}"/>
    <cellStyle name="Comma 4 2 2 2 6 2 3 2" xfId="10367" xr:uid="{00000000-0005-0000-0000-000051110000}"/>
    <cellStyle name="Comma 4 2 2 2 6 2 4" xfId="10368" xr:uid="{00000000-0005-0000-0000-000052110000}"/>
    <cellStyle name="Comma 4 2 2 2 6 2 5" xfId="10369" xr:uid="{00000000-0005-0000-0000-000053110000}"/>
    <cellStyle name="Comma 4 2 2 2 6 3" xfId="508" xr:uid="{00000000-0005-0000-0000-000054110000}"/>
    <cellStyle name="Comma 4 2 2 2 6 3 2" xfId="10370" xr:uid="{00000000-0005-0000-0000-000055110000}"/>
    <cellStyle name="Comma 4 2 2 2 6 3 2 2" xfId="10371" xr:uid="{00000000-0005-0000-0000-000056110000}"/>
    <cellStyle name="Comma 4 2 2 2 6 3 2 2 2" xfId="10372" xr:uid="{00000000-0005-0000-0000-000057110000}"/>
    <cellStyle name="Comma 4 2 2 2 6 3 2 3" xfId="10373" xr:uid="{00000000-0005-0000-0000-000058110000}"/>
    <cellStyle name="Comma 4 2 2 2 6 3 3" xfId="10374" xr:uid="{00000000-0005-0000-0000-000059110000}"/>
    <cellStyle name="Comma 4 2 2 2 6 3 3 2" xfId="10375" xr:uid="{00000000-0005-0000-0000-00005A110000}"/>
    <cellStyle name="Comma 4 2 2 2 6 3 4" xfId="10376" xr:uid="{00000000-0005-0000-0000-00005B110000}"/>
    <cellStyle name="Comma 4 2 2 2 6 3 5" xfId="10377" xr:uid="{00000000-0005-0000-0000-00005C110000}"/>
    <cellStyle name="Comma 4 2 2 2 6 4" xfId="10378" xr:uid="{00000000-0005-0000-0000-00005D110000}"/>
    <cellStyle name="Comma 4 2 2 2 6 4 2" xfId="10379" xr:uid="{00000000-0005-0000-0000-00005E110000}"/>
    <cellStyle name="Comma 4 2 2 2 6 4 2 2" xfId="10380" xr:uid="{00000000-0005-0000-0000-00005F110000}"/>
    <cellStyle name="Comma 4 2 2 2 6 4 3" xfId="10381" xr:uid="{00000000-0005-0000-0000-000060110000}"/>
    <cellStyle name="Comma 4 2 2 2 6 5" xfId="10382" xr:uid="{00000000-0005-0000-0000-000061110000}"/>
    <cellStyle name="Comma 4 2 2 2 6 5 2" xfId="10383" xr:uid="{00000000-0005-0000-0000-000062110000}"/>
    <cellStyle name="Comma 4 2 2 2 6 6" xfId="10384" xr:uid="{00000000-0005-0000-0000-000063110000}"/>
    <cellStyle name="Comma 4 2 2 2 6 7" xfId="10385" xr:uid="{00000000-0005-0000-0000-000064110000}"/>
    <cellStyle name="Comma 4 2 2 2 7" xfId="509" xr:uid="{00000000-0005-0000-0000-000065110000}"/>
    <cellStyle name="Comma 4 2 2 2 7 2" xfId="10386" xr:uid="{00000000-0005-0000-0000-000066110000}"/>
    <cellStyle name="Comma 4 2 2 2 7 2 2" xfId="10387" xr:uid="{00000000-0005-0000-0000-000067110000}"/>
    <cellStyle name="Comma 4 2 2 2 7 2 2 2" xfId="10388" xr:uid="{00000000-0005-0000-0000-000068110000}"/>
    <cellStyle name="Comma 4 2 2 2 7 2 3" xfId="10389" xr:uid="{00000000-0005-0000-0000-000069110000}"/>
    <cellStyle name="Comma 4 2 2 2 7 3" xfId="10390" xr:uid="{00000000-0005-0000-0000-00006A110000}"/>
    <cellStyle name="Comma 4 2 2 2 7 3 2" xfId="10391" xr:uid="{00000000-0005-0000-0000-00006B110000}"/>
    <cellStyle name="Comma 4 2 2 2 7 4" xfId="10392" xr:uid="{00000000-0005-0000-0000-00006C110000}"/>
    <cellStyle name="Comma 4 2 2 2 7 5" xfId="10393" xr:uid="{00000000-0005-0000-0000-00006D110000}"/>
    <cellStyle name="Comma 4 2 2 2 8" xfId="510" xr:uid="{00000000-0005-0000-0000-00006E110000}"/>
    <cellStyle name="Comma 4 2 2 2 8 2" xfId="10394" xr:uid="{00000000-0005-0000-0000-00006F110000}"/>
    <cellStyle name="Comma 4 2 2 2 8 2 2" xfId="10395" xr:uid="{00000000-0005-0000-0000-000070110000}"/>
    <cellStyle name="Comma 4 2 2 2 8 2 2 2" xfId="10396" xr:uid="{00000000-0005-0000-0000-000071110000}"/>
    <cellStyle name="Comma 4 2 2 2 8 2 3" xfId="10397" xr:uid="{00000000-0005-0000-0000-000072110000}"/>
    <cellStyle name="Comma 4 2 2 2 8 3" xfId="10398" xr:uid="{00000000-0005-0000-0000-000073110000}"/>
    <cellStyle name="Comma 4 2 2 2 8 3 2" xfId="10399" xr:uid="{00000000-0005-0000-0000-000074110000}"/>
    <cellStyle name="Comma 4 2 2 2 8 4" xfId="10400" xr:uid="{00000000-0005-0000-0000-000075110000}"/>
    <cellStyle name="Comma 4 2 2 2 8 5" xfId="10401" xr:uid="{00000000-0005-0000-0000-000076110000}"/>
    <cellStyle name="Comma 4 2 2 2 9" xfId="10402" xr:uid="{00000000-0005-0000-0000-000077110000}"/>
    <cellStyle name="Comma 4 2 2 2 9 2" xfId="10403" xr:uid="{00000000-0005-0000-0000-000078110000}"/>
    <cellStyle name="Comma 4 2 2 2 9 2 2" xfId="10404" xr:uid="{00000000-0005-0000-0000-000079110000}"/>
    <cellStyle name="Comma 4 2 2 2 9 3" xfId="10405" xr:uid="{00000000-0005-0000-0000-00007A110000}"/>
    <cellStyle name="Comma 4 2 2 3" xfId="511" xr:uid="{00000000-0005-0000-0000-00007B110000}"/>
    <cellStyle name="Comma 4 2 2 3 2" xfId="512" xr:uid="{00000000-0005-0000-0000-00007C110000}"/>
    <cellStyle name="Comma 4 2 2 3 2 2" xfId="513" xr:uid="{00000000-0005-0000-0000-00007D110000}"/>
    <cellStyle name="Comma 4 2 2 3 2 2 2" xfId="10406" xr:uid="{00000000-0005-0000-0000-00007E110000}"/>
    <cellStyle name="Comma 4 2 2 3 2 2 2 2" xfId="10407" xr:uid="{00000000-0005-0000-0000-00007F110000}"/>
    <cellStyle name="Comma 4 2 2 3 2 2 2 2 2" xfId="10408" xr:uid="{00000000-0005-0000-0000-000080110000}"/>
    <cellStyle name="Comma 4 2 2 3 2 2 2 3" xfId="10409" xr:uid="{00000000-0005-0000-0000-000081110000}"/>
    <cellStyle name="Comma 4 2 2 3 2 2 3" xfId="10410" xr:uid="{00000000-0005-0000-0000-000082110000}"/>
    <cellStyle name="Comma 4 2 2 3 2 2 3 2" xfId="10411" xr:uid="{00000000-0005-0000-0000-000083110000}"/>
    <cellStyle name="Comma 4 2 2 3 2 2 4" xfId="10412" xr:uid="{00000000-0005-0000-0000-000084110000}"/>
    <cellStyle name="Comma 4 2 2 3 2 2 5" xfId="10413" xr:uid="{00000000-0005-0000-0000-000085110000}"/>
    <cellStyle name="Comma 4 2 2 3 2 3" xfId="514" xr:uid="{00000000-0005-0000-0000-000086110000}"/>
    <cellStyle name="Comma 4 2 2 3 2 3 2" xfId="10414" xr:uid="{00000000-0005-0000-0000-000087110000}"/>
    <cellStyle name="Comma 4 2 2 3 2 3 2 2" xfId="10415" xr:uid="{00000000-0005-0000-0000-000088110000}"/>
    <cellStyle name="Comma 4 2 2 3 2 3 2 2 2" xfId="10416" xr:uid="{00000000-0005-0000-0000-000089110000}"/>
    <cellStyle name="Comma 4 2 2 3 2 3 2 3" xfId="10417" xr:uid="{00000000-0005-0000-0000-00008A110000}"/>
    <cellStyle name="Comma 4 2 2 3 2 3 3" xfId="10418" xr:uid="{00000000-0005-0000-0000-00008B110000}"/>
    <cellStyle name="Comma 4 2 2 3 2 3 3 2" xfId="10419" xr:uid="{00000000-0005-0000-0000-00008C110000}"/>
    <cellStyle name="Comma 4 2 2 3 2 3 4" xfId="10420" xr:uid="{00000000-0005-0000-0000-00008D110000}"/>
    <cellStyle name="Comma 4 2 2 3 2 3 5" xfId="10421" xr:uid="{00000000-0005-0000-0000-00008E110000}"/>
    <cellStyle name="Comma 4 2 2 3 2 4" xfId="10422" xr:uid="{00000000-0005-0000-0000-00008F110000}"/>
    <cellStyle name="Comma 4 2 2 3 2 4 2" xfId="10423" xr:uid="{00000000-0005-0000-0000-000090110000}"/>
    <cellStyle name="Comma 4 2 2 3 2 4 2 2" xfId="10424" xr:uid="{00000000-0005-0000-0000-000091110000}"/>
    <cellStyle name="Comma 4 2 2 3 2 4 3" xfId="10425" xr:uid="{00000000-0005-0000-0000-000092110000}"/>
    <cellStyle name="Comma 4 2 2 3 2 5" xfId="10426" xr:uid="{00000000-0005-0000-0000-000093110000}"/>
    <cellStyle name="Comma 4 2 2 3 2 5 2" xfId="10427" xr:uid="{00000000-0005-0000-0000-000094110000}"/>
    <cellStyle name="Comma 4 2 2 3 2 6" xfId="10428" xr:uid="{00000000-0005-0000-0000-000095110000}"/>
    <cellStyle name="Comma 4 2 2 3 2 7" xfId="10429" xr:uid="{00000000-0005-0000-0000-000096110000}"/>
    <cellStyle name="Comma 4 2 2 3 3" xfId="515" xr:uid="{00000000-0005-0000-0000-000097110000}"/>
    <cellStyle name="Comma 4 2 2 3 3 2" xfId="10430" xr:uid="{00000000-0005-0000-0000-000098110000}"/>
    <cellStyle name="Comma 4 2 2 3 3 2 2" xfId="10431" xr:uid="{00000000-0005-0000-0000-000099110000}"/>
    <cellStyle name="Comma 4 2 2 3 3 2 2 2" xfId="10432" xr:uid="{00000000-0005-0000-0000-00009A110000}"/>
    <cellStyle name="Comma 4 2 2 3 3 2 3" xfId="10433" xr:uid="{00000000-0005-0000-0000-00009B110000}"/>
    <cellStyle name="Comma 4 2 2 3 3 3" xfId="10434" xr:uid="{00000000-0005-0000-0000-00009C110000}"/>
    <cellStyle name="Comma 4 2 2 3 3 3 2" xfId="10435" xr:uid="{00000000-0005-0000-0000-00009D110000}"/>
    <cellStyle name="Comma 4 2 2 3 3 4" xfId="10436" xr:uid="{00000000-0005-0000-0000-00009E110000}"/>
    <cellStyle name="Comma 4 2 2 3 3 5" xfId="10437" xr:uid="{00000000-0005-0000-0000-00009F110000}"/>
    <cellStyle name="Comma 4 2 2 3 4" xfId="516" xr:uid="{00000000-0005-0000-0000-0000A0110000}"/>
    <cellStyle name="Comma 4 2 2 3 4 2" xfId="10438" xr:uid="{00000000-0005-0000-0000-0000A1110000}"/>
    <cellStyle name="Comma 4 2 2 3 4 2 2" xfId="10439" xr:uid="{00000000-0005-0000-0000-0000A2110000}"/>
    <cellStyle name="Comma 4 2 2 3 4 2 2 2" xfId="10440" xr:uid="{00000000-0005-0000-0000-0000A3110000}"/>
    <cellStyle name="Comma 4 2 2 3 4 2 3" xfId="10441" xr:uid="{00000000-0005-0000-0000-0000A4110000}"/>
    <cellStyle name="Comma 4 2 2 3 4 3" xfId="10442" xr:uid="{00000000-0005-0000-0000-0000A5110000}"/>
    <cellStyle name="Comma 4 2 2 3 4 3 2" xfId="10443" xr:uid="{00000000-0005-0000-0000-0000A6110000}"/>
    <cellStyle name="Comma 4 2 2 3 4 4" xfId="10444" xr:uid="{00000000-0005-0000-0000-0000A7110000}"/>
    <cellStyle name="Comma 4 2 2 3 4 5" xfId="10445" xr:uid="{00000000-0005-0000-0000-0000A8110000}"/>
    <cellStyle name="Comma 4 2 2 3 5" xfId="10446" xr:uid="{00000000-0005-0000-0000-0000A9110000}"/>
    <cellStyle name="Comma 4 2 2 3 5 2" xfId="10447" xr:uid="{00000000-0005-0000-0000-0000AA110000}"/>
    <cellStyle name="Comma 4 2 2 3 5 2 2" xfId="10448" xr:uid="{00000000-0005-0000-0000-0000AB110000}"/>
    <cellStyle name="Comma 4 2 2 3 5 3" xfId="10449" xr:uid="{00000000-0005-0000-0000-0000AC110000}"/>
    <cellStyle name="Comma 4 2 2 3 6" xfId="10450" xr:uid="{00000000-0005-0000-0000-0000AD110000}"/>
    <cellStyle name="Comma 4 2 2 3 6 2" xfId="10451" xr:uid="{00000000-0005-0000-0000-0000AE110000}"/>
    <cellStyle name="Comma 4 2 2 3 7" xfId="10452" xr:uid="{00000000-0005-0000-0000-0000AF110000}"/>
    <cellStyle name="Comma 4 2 2 3 8" xfId="10453" xr:uid="{00000000-0005-0000-0000-0000B0110000}"/>
    <cellStyle name="Comma 4 2 2 4" xfId="517" xr:uid="{00000000-0005-0000-0000-0000B1110000}"/>
    <cellStyle name="Comma 4 2 2 4 2" xfId="518" xr:uid="{00000000-0005-0000-0000-0000B2110000}"/>
    <cellStyle name="Comma 4 2 2 4 2 2" xfId="519" xr:uid="{00000000-0005-0000-0000-0000B3110000}"/>
    <cellStyle name="Comma 4 2 2 4 2 2 2" xfId="10454" xr:uid="{00000000-0005-0000-0000-0000B4110000}"/>
    <cellStyle name="Comma 4 2 2 4 2 2 2 2" xfId="10455" xr:uid="{00000000-0005-0000-0000-0000B5110000}"/>
    <cellStyle name="Comma 4 2 2 4 2 2 2 2 2" xfId="10456" xr:uid="{00000000-0005-0000-0000-0000B6110000}"/>
    <cellStyle name="Comma 4 2 2 4 2 2 2 3" xfId="10457" xr:uid="{00000000-0005-0000-0000-0000B7110000}"/>
    <cellStyle name="Comma 4 2 2 4 2 2 3" xfId="10458" xr:uid="{00000000-0005-0000-0000-0000B8110000}"/>
    <cellStyle name="Comma 4 2 2 4 2 2 3 2" xfId="10459" xr:uid="{00000000-0005-0000-0000-0000B9110000}"/>
    <cellStyle name="Comma 4 2 2 4 2 2 4" xfId="10460" xr:uid="{00000000-0005-0000-0000-0000BA110000}"/>
    <cellStyle name="Comma 4 2 2 4 2 2 5" xfId="10461" xr:uid="{00000000-0005-0000-0000-0000BB110000}"/>
    <cellStyle name="Comma 4 2 2 4 2 3" xfId="520" xr:uid="{00000000-0005-0000-0000-0000BC110000}"/>
    <cellStyle name="Comma 4 2 2 4 2 3 2" xfId="10462" xr:uid="{00000000-0005-0000-0000-0000BD110000}"/>
    <cellStyle name="Comma 4 2 2 4 2 3 2 2" xfId="10463" xr:uid="{00000000-0005-0000-0000-0000BE110000}"/>
    <cellStyle name="Comma 4 2 2 4 2 3 2 2 2" xfId="10464" xr:uid="{00000000-0005-0000-0000-0000BF110000}"/>
    <cellStyle name="Comma 4 2 2 4 2 3 2 3" xfId="10465" xr:uid="{00000000-0005-0000-0000-0000C0110000}"/>
    <cellStyle name="Comma 4 2 2 4 2 3 3" xfId="10466" xr:uid="{00000000-0005-0000-0000-0000C1110000}"/>
    <cellStyle name="Comma 4 2 2 4 2 3 3 2" xfId="10467" xr:uid="{00000000-0005-0000-0000-0000C2110000}"/>
    <cellStyle name="Comma 4 2 2 4 2 3 4" xfId="10468" xr:uid="{00000000-0005-0000-0000-0000C3110000}"/>
    <cellStyle name="Comma 4 2 2 4 2 3 5" xfId="10469" xr:uid="{00000000-0005-0000-0000-0000C4110000}"/>
    <cellStyle name="Comma 4 2 2 4 2 4" xfId="10470" xr:uid="{00000000-0005-0000-0000-0000C5110000}"/>
    <cellStyle name="Comma 4 2 2 4 2 4 2" xfId="10471" xr:uid="{00000000-0005-0000-0000-0000C6110000}"/>
    <cellStyle name="Comma 4 2 2 4 2 4 2 2" xfId="10472" xr:uid="{00000000-0005-0000-0000-0000C7110000}"/>
    <cellStyle name="Comma 4 2 2 4 2 4 3" xfId="10473" xr:uid="{00000000-0005-0000-0000-0000C8110000}"/>
    <cellStyle name="Comma 4 2 2 4 2 5" xfId="10474" xr:uid="{00000000-0005-0000-0000-0000C9110000}"/>
    <cellStyle name="Comma 4 2 2 4 2 5 2" xfId="10475" xr:uid="{00000000-0005-0000-0000-0000CA110000}"/>
    <cellStyle name="Comma 4 2 2 4 2 6" xfId="10476" xr:uid="{00000000-0005-0000-0000-0000CB110000}"/>
    <cellStyle name="Comma 4 2 2 4 2 7" xfId="10477" xr:uid="{00000000-0005-0000-0000-0000CC110000}"/>
    <cellStyle name="Comma 4 2 2 4 3" xfId="521" xr:uid="{00000000-0005-0000-0000-0000CD110000}"/>
    <cellStyle name="Comma 4 2 2 4 3 2" xfId="10478" xr:uid="{00000000-0005-0000-0000-0000CE110000}"/>
    <cellStyle name="Comma 4 2 2 4 3 2 2" xfId="10479" xr:uid="{00000000-0005-0000-0000-0000CF110000}"/>
    <cellStyle name="Comma 4 2 2 4 3 2 2 2" xfId="10480" xr:uid="{00000000-0005-0000-0000-0000D0110000}"/>
    <cellStyle name="Comma 4 2 2 4 3 2 3" xfId="10481" xr:uid="{00000000-0005-0000-0000-0000D1110000}"/>
    <cellStyle name="Comma 4 2 2 4 3 3" xfId="10482" xr:uid="{00000000-0005-0000-0000-0000D2110000}"/>
    <cellStyle name="Comma 4 2 2 4 3 3 2" xfId="10483" xr:uid="{00000000-0005-0000-0000-0000D3110000}"/>
    <cellStyle name="Comma 4 2 2 4 3 4" xfId="10484" xr:uid="{00000000-0005-0000-0000-0000D4110000}"/>
    <cellStyle name="Comma 4 2 2 4 3 5" xfId="10485" xr:uid="{00000000-0005-0000-0000-0000D5110000}"/>
    <cellStyle name="Comma 4 2 2 4 4" xfId="522" xr:uid="{00000000-0005-0000-0000-0000D6110000}"/>
    <cellStyle name="Comma 4 2 2 4 4 2" xfId="10486" xr:uid="{00000000-0005-0000-0000-0000D7110000}"/>
    <cellStyle name="Comma 4 2 2 4 4 2 2" xfId="10487" xr:uid="{00000000-0005-0000-0000-0000D8110000}"/>
    <cellStyle name="Comma 4 2 2 4 4 2 2 2" xfId="10488" xr:uid="{00000000-0005-0000-0000-0000D9110000}"/>
    <cellStyle name="Comma 4 2 2 4 4 2 3" xfId="10489" xr:uid="{00000000-0005-0000-0000-0000DA110000}"/>
    <cellStyle name="Comma 4 2 2 4 4 3" xfId="10490" xr:uid="{00000000-0005-0000-0000-0000DB110000}"/>
    <cellStyle name="Comma 4 2 2 4 4 3 2" xfId="10491" xr:uid="{00000000-0005-0000-0000-0000DC110000}"/>
    <cellStyle name="Comma 4 2 2 4 4 4" xfId="10492" xr:uid="{00000000-0005-0000-0000-0000DD110000}"/>
    <cellStyle name="Comma 4 2 2 4 4 5" xfId="10493" xr:uid="{00000000-0005-0000-0000-0000DE110000}"/>
    <cellStyle name="Comma 4 2 2 4 5" xfId="10494" xr:uid="{00000000-0005-0000-0000-0000DF110000}"/>
    <cellStyle name="Comma 4 2 2 4 5 2" xfId="10495" xr:uid="{00000000-0005-0000-0000-0000E0110000}"/>
    <cellStyle name="Comma 4 2 2 4 5 2 2" xfId="10496" xr:uid="{00000000-0005-0000-0000-0000E1110000}"/>
    <cellStyle name="Comma 4 2 2 4 5 3" xfId="10497" xr:uid="{00000000-0005-0000-0000-0000E2110000}"/>
    <cellStyle name="Comma 4 2 2 4 6" xfId="10498" xr:uid="{00000000-0005-0000-0000-0000E3110000}"/>
    <cellStyle name="Comma 4 2 2 4 6 2" xfId="10499" xr:uid="{00000000-0005-0000-0000-0000E4110000}"/>
    <cellStyle name="Comma 4 2 2 4 7" xfId="10500" xr:uid="{00000000-0005-0000-0000-0000E5110000}"/>
    <cellStyle name="Comma 4 2 2 4 8" xfId="10501" xr:uid="{00000000-0005-0000-0000-0000E6110000}"/>
    <cellStyle name="Comma 4 2 2 5" xfId="523" xr:uid="{00000000-0005-0000-0000-0000E7110000}"/>
    <cellStyle name="Comma 4 2 2 5 2" xfId="524" xr:uid="{00000000-0005-0000-0000-0000E8110000}"/>
    <cellStyle name="Comma 4 2 2 5 2 2" xfId="525" xr:uid="{00000000-0005-0000-0000-0000E9110000}"/>
    <cellStyle name="Comma 4 2 2 5 2 2 2" xfId="10502" xr:uid="{00000000-0005-0000-0000-0000EA110000}"/>
    <cellStyle name="Comma 4 2 2 5 2 2 2 2" xfId="10503" xr:uid="{00000000-0005-0000-0000-0000EB110000}"/>
    <cellStyle name="Comma 4 2 2 5 2 2 2 2 2" xfId="10504" xr:uid="{00000000-0005-0000-0000-0000EC110000}"/>
    <cellStyle name="Comma 4 2 2 5 2 2 2 3" xfId="10505" xr:uid="{00000000-0005-0000-0000-0000ED110000}"/>
    <cellStyle name="Comma 4 2 2 5 2 2 3" xfId="10506" xr:uid="{00000000-0005-0000-0000-0000EE110000}"/>
    <cellStyle name="Comma 4 2 2 5 2 2 3 2" xfId="10507" xr:uid="{00000000-0005-0000-0000-0000EF110000}"/>
    <cellStyle name="Comma 4 2 2 5 2 2 4" xfId="10508" xr:uid="{00000000-0005-0000-0000-0000F0110000}"/>
    <cellStyle name="Comma 4 2 2 5 2 2 5" xfId="10509" xr:uid="{00000000-0005-0000-0000-0000F1110000}"/>
    <cellStyle name="Comma 4 2 2 5 2 3" xfId="526" xr:uid="{00000000-0005-0000-0000-0000F2110000}"/>
    <cellStyle name="Comma 4 2 2 5 2 3 2" xfId="10510" xr:uid="{00000000-0005-0000-0000-0000F3110000}"/>
    <cellStyle name="Comma 4 2 2 5 2 3 2 2" xfId="10511" xr:uid="{00000000-0005-0000-0000-0000F4110000}"/>
    <cellStyle name="Comma 4 2 2 5 2 3 2 2 2" xfId="10512" xr:uid="{00000000-0005-0000-0000-0000F5110000}"/>
    <cellStyle name="Comma 4 2 2 5 2 3 2 3" xfId="10513" xr:uid="{00000000-0005-0000-0000-0000F6110000}"/>
    <cellStyle name="Comma 4 2 2 5 2 3 3" xfId="10514" xr:uid="{00000000-0005-0000-0000-0000F7110000}"/>
    <cellStyle name="Comma 4 2 2 5 2 3 3 2" xfId="10515" xr:uid="{00000000-0005-0000-0000-0000F8110000}"/>
    <cellStyle name="Comma 4 2 2 5 2 3 4" xfId="10516" xr:uid="{00000000-0005-0000-0000-0000F9110000}"/>
    <cellStyle name="Comma 4 2 2 5 2 3 5" xfId="10517" xr:uid="{00000000-0005-0000-0000-0000FA110000}"/>
    <cellStyle name="Comma 4 2 2 5 2 4" xfId="10518" xr:uid="{00000000-0005-0000-0000-0000FB110000}"/>
    <cellStyle name="Comma 4 2 2 5 2 4 2" xfId="10519" xr:uid="{00000000-0005-0000-0000-0000FC110000}"/>
    <cellStyle name="Comma 4 2 2 5 2 4 2 2" xfId="10520" xr:uid="{00000000-0005-0000-0000-0000FD110000}"/>
    <cellStyle name="Comma 4 2 2 5 2 4 3" xfId="10521" xr:uid="{00000000-0005-0000-0000-0000FE110000}"/>
    <cellStyle name="Comma 4 2 2 5 2 5" xfId="10522" xr:uid="{00000000-0005-0000-0000-0000FF110000}"/>
    <cellStyle name="Comma 4 2 2 5 2 5 2" xfId="10523" xr:uid="{00000000-0005-0000-0000-000000120000}"/>
    <cellStyle name="Comma 4 2 2 5 2 6" xfId="10524" xr:uid="{00000000-0005-0000-0000-000001120000}"/>
    <cellStyle name="Comma 4 2 2 5 2 7" xfId="10525" xr:uid="{00000000-0005-0000-0000-000002120000}"/>
    <cellStyle name="Comma 4 2 2 5 3" xfId="527" xr:uid="{00000000-0005-0000-0000-000003120000}"/>
    <cellStyle name="Comma 4 2 2 5 3 2" xfId="10526" xr:uid="{00000000-0005-0000-0000-000004120000}"/>
    <cellStyle name="Comma 4 2 2 5 3 2 2" xfId="10527" xr:uid="{00000000-0005-0000-0000-000005120000}"/>
    <cellStyle name="Comma 4 2 2 5 3 2 2 2" xfId="10528" xr:uid="{00000000-0005-0000-0000-000006120000}"/>
    <cellStyle name="Comma 4 2 2 5 3 2 3" xfId="10529" xr:uid="{00000000-0005-0000-0000-000007120000}"/>
    <cellStyle name="Comma 4 2 2 5 3 3" xfId="10530" xr:uid="{00000000-0005-0000-0000-000008120000}"/>
    <cellStyle name="Comma 4 2 2 5 3 3 2" xfId="10531" xr:uid="{00000000-0005-0000-0000-000009120000}"/>
    <cellStyle name="Comma 4 2 2 5 3 4" xfId="10532" xr:uid="{00000000-0005-0000-0000-00000A120000}"/>
    <cellStyle name="Comma 4 2 2 5 3 5" xfId="10533" xr:uid="{00000000-0005-0000-0000-00000B120000}"/>
    <cellStyle name="Comma 4 2 2 5 4" xfId="528" xr:uid="{00000000-0005-0000-0000-00000C120000}"/>
    <cellStyle name="Comma 4 2 2 5 4 2" xfId="10534" xr:uid="{00000000-0005-0000-0000-00000D120000}"/>
    <cellStyle name="Comma 4 2 2 5 4 2 2" xfId="10535" xr:uid="{00000000-0005-0000-0000-00000E120000}"/>
    <cellStyle name="Comma 4 2 2 5 4 2 2 2" xfId="10536" xr:uid="{00000000-0005-0000-0000-00000F120000}"/>
    <cellStyle name="Comma 4 2 2 5 4 2 3" xfId="10537" xr:uid="{00000000-0005-0000-0000-000010120000}"/>
    <cellStyle name="Comma 4 2 2 5 4 3" xfId="10538" xr:uid="{00000000-0005-0000-0000-000011120000}"/>
    <cellStyle name="Comma 4 2 2 5 4 3 2" xfId="10539" xr:uid="{00000000-0005-0000-0000-000012120000}"/>
    <cellStyle name="Comma 4 2 2 5 4 4" xfId="10540" xr:uid="{00000000-0005-0000-0000-000013120000}"/>
    <cellStyle name="Comma 4 2 2 5 4 5" xfId="10541" xr:uid="{00000000-0005-0000-0000-000014120000}"/>
    <cellStyle name="Comma 4 2 2 5 5" xfId="10542" xr:uid="{00000000-0005-0000-0000-000015120000}"/>
    <cellStyle name="Comma 4 2 2 5 5 2" xfId="10543" xr:uid="{00000000-0005-0000-0000-000016120000}"/>
    <cellStyle name="Comma 4 2 2 5 5 2 2" xfId="10544" xr:uid="{00000000-0005-0000-0000-000017120000}"/>
    <cellStyle name="Comma 4 2 2 5 5 3" xfId="10545" xr:uid="{00000000-0005-0000-0000-000018120000}"/>
    <cellStyle name="Comma 4 2 2 5 6" xfId="10546" xr:uid="{00000000-0005-0000-0000-000019120000}"/>
    <cellStyle name="Comma 4 2 2 5 6 2" xfId="10547" xr:uid="{00000000-0005-0000-0000-00001A120000}"/>
    <cellStyle name="Comma 4 2 2 5 7" xfId="10548" xr:uid="{00000000-0005-0000-0000-00001B120000}"/>
    <cellStyle name="Comma 4 2 2 5 8" xfId="10549" xr:uid="{00000000-0005-0000-0000-00001C120000}"/>
    <cellStyle name="Comma 4 2 2 6" xfId="529" xr:uid="{00000000-0005-0000-0000-00001D120000}"/>
    <cellStyle name="Comma 4 2 2 6 2" xfId="530" xr:uid="{00000000-0005-0000-0000-00001E120000}"/>
    <cellStyle name="Comma 4 2 2 6 2 2" xfId="531" xr:uid="{00000000-0005-0000-0000-00001F120000}"/>
    <cellStyle name="Comma 4 2 2 6 2 2 2" xfId="10550" xr:uid="{00000000-0005-0000-0000-000020120000}"/>
    <cellStyle name="Comma 4 2 2 6 2 2 2 2" xfId="10551" xr:uid="{00000000-0005-0000-0000-000021120000}"/>
    <cellStyle name="Comma 4 2 2 6 2 2 2 2 2" xfId="10552" xr:uid="{00000000-0005-0000-0000-000022120000}"/>
    <cellStyle name="Comma 4 2 2 6 2 2 2 3" xfId="10553" xr:uid="{00000000-0005-0000-0000-000023120000}"/>
    <cellStyle name="Comma 4 2 2 6 2 2 3" xfId="10554" xr:uid="{00000000-0005-0000-0000-000024120000}"/>
    <cellStyle name="Comma 4 2 2 6 2 2 3 2" xfId="10555" xr:uid="{00000000-0005-0000-0000-000025120000}"/>
    <cellStyle name="Comma 4 2 2 6 2 2 4" xfId="10556" xr:uid="{00000000-0005-0000-0000-000026120000}"/>
    <cellStyle name="Comma 4 2 2 6 2 2 5" xfId="10557" xr:uid="{00000000-0005-0000-0000-000027120000}"/>
    <cellStyle name="Comma 4 2 2 6 2 3" xfId="532" xr:uid="{00000000-0005-0000-0000-000028120000}"/>
    <cellStyle name="Comma 4 2 2 6 2 3 2" xfId="10558" xr:uid="{00000000-0005-0000-0000-000029120000}"/>
    <cellStyle name="Comma 4 2 2 6 2 3 2 2" xfId="10559" xr:uid="{00000000-0005-0000-0000-00002A120000}"/>
    <cellStyle name="Comma 4 2 2 6 2 3 2 2 2" xfId="10560" xr:uid="{00000000-0005-0000-0000-00002B120000}"/>
    <cellStyle name="Comma 4 2 2 6 2 3 2 3" xfId="10561" xr:uid="{00000000-0005-0000-0000-00002C120000}"/>
    <cellStyle name="Comma 4 2 2 6 2 3 3" xfId="10562" xr:uid="{00000000-0005-0000-0000-00002D120000}"/>
    <cellStyle name="Comma 4 2 2 6 2 3 3 2" xfId="10563" xr:uid="{00000000-0005-0000-0000-00002E120000}"/>
    <cellStyle name="Comma 4 2 2 6 2 3 4" xfId="10564" xr:uid="{00000000-0005-0000-0000-00002F120000}"/>
    <cellStyle name="Comma 4 2 2 6 2 3 5" xfId="10565" xr:uid="{00000000-0005-0000-0000-000030120000}"/>
    <cellStyle name="Comma 4 2 2 6 2 4" xfId="10566" xr:uid="{00000000-0005-0000-0000-000031120000}"/>
    <cellStyle name="Comma 4 2 2 6 2 4 2" xfId="10567" xr:uid="{00000000-0005-0000-0000-000032120000}"/>
    <cellStyle name="Comma 4 2 2 6 2 4 2 2" xfId="10568" xr:uid="{00000000-0005-0000-0000-000033120000}"/>
    <cellStyle name="Comma 4 2 2 6 2 4 3" xfId="10569" xr:uid="{00000000-0005-0000-0000-000034120000}"/>
    <cellStyle name="Comma 4 2 2 6 2 5" xfId="10570" xr:uid="{00000000-0005-0000-0000-000035120000}"/>
    <cellStyle name="Comma 4 2 2 6 2 5 2" xfId="10571" xr:uid="{00000000-0005-0000-0000-000036120000}"/>
    <cellStyle name="Comma 4 2 2 6 2 6" xfId="10572" xr:uid="{00000000-0005-0000-0000-000037120000}"/>
    <cellStyle name="Comma 4 2 2 6 2 7" xfId="10573" xr:uid="{00000000-0005-0000-0000-000038120000}"/>
    <cellStyle name="Comma 4 2 2 6 3" xfId="533" xr:uid="{00000000-0005-0000-0000-000039120000}"/>
    <cellStyle name="Comma 4 2 2 6 3 2" xfId="10574" xr:uid="{00000000-0005-0000-0000-00003A120000}"/>
    <cellStyle name="Comma 4 2 2 6 3 2 2" xfId="10575" xr:uid="{00000000-0005-0000-0000-00003B120000}"/>
    <cellStyle name="Comma 4 2 2 6 3 2 2 2" xfId="10576" xr:uid="{00000000-0005-0000-0000-00003C120000}"/>
    <cellStyle name="Comma 4 2 2 6 3 2 3" xfId="10577" xr:uid="{00000000-0005-0000-0000-00003D120000}"/>
    <cellStyle name="Comma 4 2 2 6 3 3" xfId="10578" xr:uid="{00000000-0005-0000-0000-00003E120000}"/>
    <cellStyle name="Comma 4 2 2 6 3 3 2" xfId="10579" xr:uid="{00000000-0005-0000-0000-00003F120000}"/>
    <cellStyle name="Comma 4 2 2 6 3 4" xfId="10580" xr:uid="{00000000-0005-0000-0000-000040120000}"/>
    <cellStyle name="Comma 4 2 2 6 3 5" xfId="10581" xr:uid="{00000000-0005-0000-0000-000041120000}"/>
    <cellStyle name="Comma 4 2 2 6 4" xfId="534" xr:uid="{00000000-0005-0000-0000-000042120000}"/>
    <cellStyle name="Comma 4 2 2 6 4 2" xfId="10582" xr:uid="{00000000-0005-0000-0000-000043120000}"/>
    <cellStyle name="Comma 4 2 2 6 4 2 2" xfId="10583" xr:uid="{00000000-0005-0000-0000-000044120000}"/>
    <cellStyle name="Comma 4 2 2 6 4 2 2 2" xfId="10584" xr:uid="{00000000-0005-0000-0000-000045120000}"/>
    <cellStyle name="Comma 4 2 2 6 4 2 3" xfId="10585" xr:uid="{00000000-0005-0000-0000-000046120000}"/>
    <cellStyle name="Comma 4 2 2 6 4 3" xfId="10586" xr:uid="{00000000-0005-0000-0000-000047120000}"/>
    <cellStyle name="Comma 4 2 2 6 4 3 2" xfId="10587" xr:uid="{00000000-0005-0000-0000-000048120000}"/>
    <cellStyle name="Comma 4 2 2 6 4 4" xfId="10588" xr:uid="{00000000-0005-0000-0000-000049120000}"/>
    <cellStyle name="Comma 4 2 2 6 4 5" xfId="10589" xr:uid="{00000000-0005-0000-0000-00004A120000}"/>
    <cellStyle name="Comma 4 2 2 6 5" xfId="10590" xr:uid="{00000000-0005-0000-0000-00004B120000}"/>
    <cellStyle name="Comma 4 2 2 6 5 2" xfId="10591" xr:uid="{00000000-0005-0000-0000-00004C120000}"/>
    <cellStyle name="Comma 4 2 2 6 5 2 2" xfId="10592" xr:uid="{00000000-0005-0000-0000-00004D120000}"/>
    <cellStyle name="Comma 4 2 2 6 5 3" xfId="10593" xr:uid="{00000000-0005-0000-0000-00004E120000}"/>
    <cellStyle name="Comma 4 2 2 6 6" xfId="10594" xr:uid="{00000000-0005-0000-0000-00004F120000}"/>
    <cellStyle name="Comma 4 2 2 6 6 2" xfId="10595" xr:uid="{00000000-0005-0000-0000-000050120000}"/>
    <cellStyle name="Comma 4 2 2 6 7" xfId="10596" xr:uid="{00000000-0005-0000-0000-000051120000}"/>
    <cellStyle name="Comma 4 2 2 6 8" xfId="10597" xr:uid="{00000000-0005-0000-0000-000052120000}"/>
    <cellStyle name="Comma 4 2 2 7" xfId="535" xr:uid="{00000000-0005-0000-0000-000053120000}"/>
    <cellStyle name="Comma 4 2 2 7 2" xfId="536" xr:uid="{00000000-0005-0000-0000-000054120000}"/>
    <cellStyle name="Comma 4 2 2 7 2 2" xfId="10598" xr:uid="{00000000-0005-0000-0000-000055120000}"/>
    <cellStyle name="Comma 4 2 2 7 2 2 2" xfId="10599" xr:uid="{00000000-0005-0000-0000-000056120000}"/>
    <cellStyle name="Comma 4 2 2 7 2 2 2 2" xfId="10600" xr:uid="{00000000-0005-0000-0000-000057120000}"/>
    <cellStyle name="Comma 4 2 2 7 2 2 3" xfId="10601" xr:uid="{00000000-0005-0000-0000-000058120000}"/>
    <cellStyle name="Comma 4 2 2 7 2 3" xfId="10602" xr:uid="{00000000-0005-0000-0000-000059120000}"/>
    <cellStyle name="Comma 4 2 2 7 2 3 2" xfId="10603" xr:uid="{00000000-0005-0000-0000-00005A120000}"/>
    <cellStyle name="Comma 4 2 2 7 2 4" xfId="10604" xr:uid="{00000000-0005-0000-0000-00005B120000}"/>
    <cellStyle name="Comma 4 2 2 7 2 5" xfId="10605" xr:uid="{00000000-0005-0000-0000-00005C120000}"/>
    <cellStyle name="Comma 4 2 2 7 3" xfId="537" xr:uid="{00000000-0005-0000-0000-00005D120000}"/>
    <cellStyle name="Comma 4 2 2 7 3 2" xfId="10606" xr:uid="{00000000-0005-0000-0000-00005E120000}"/>
    <cellStyle name="Comma 4 2 2 7 3 2 2" xfId="10607" xr:uid="{00000000-0005-0000-0000-00005F120000}"/>
    <cellStyle name="Comma 4 2 2 7 3 2 2 2" xfId="10608" xr:uid="{00000000-0005-0000-0000-000060120000}"/>
    <cellStyle name="Comma 4 2 2 7 3 2 3" xfId="10609" xr:uid="{00000000-0005-0000-0000-000061120000}"/>
    <cellStyle name="Comma 4 2 2 7 3 3" xfId="10610" xr:uid="{00000000-0005-0000-0000-000062120000}"/>
    <cellStyle name="Comma 4 2 2 7 3 3 2" xfId="10611" xr:uid="{00000000-0005-0000-0000-000063120000}"/>
    <cellStyle name="Comma 4 2 2 7 3 4" xfId="10612" xr:uid="{00000000-0005-0000-0000-000064120000}"/>
    <cellStyle name="Comma 4 2 2 7 3 5" xfId="10613" xr:uid="{00000000-0005-0000-0000-000065120000}"/>
    <cellStyle name="Comma 4 2 2 7 4" xfId="10614" xr:uid="{00000000-0005-0000-0000-000066120000}"/>
    <cellStyle name="Comma 4 2 2 7 4 2" xfId="10615" xr:uid="{00000000-0005-0000-0000-000067120000}"/>
    <cellStyle name="Comma 4 2 2 7 4 2 2" xfId="10616" xr:uid="{00000000-0005-0000-0000-000068120000}"/>
    <cellStyle name="Comma 4 2 2 7 4 3" xfId="10617" xr:uid="{00000000-0005-0000-0000-000069120000}"/>
    <cellStyle name="Comma 4 2 2 7 5" xfId="10618" xr:uid="{00000000-0005-0000-0000-00006A120000}"/>
    <cellStyle name="Comma 4 2 2 7 5 2" xfId="10619" xr:uid="{00000000-0005-0000-0000-00006B120000}"/>
    <cellStyle name="Comma 4 2 2 7 6" xfId="10620" xr:uid="{00000000-0005-0000-0000-00006C120000}"/>
    <cellStyle name="Comma 4 2 2 7 7" xfId="10621" xr:uid="{00000000-0005-0000-0000-00006D120000}"/>
    <cellStyle name="Comma 4 2 2 8" xfId="538" xr:uid="{00000000-0005-0000-0000-00006E120000}"/>
    <cellStyle name="Comma 4 2 2 8 2" xfId="10622" xr:uid="{00000000-0005-0000-0000-00006F120000}"/>
    <cellStyle name="Comma 4 2 2 8 2 2" xfId="10623" xr:uid="{00000000-0005-0000-0000-000070120000}"/>
    <cellStyle name="Comma 4 2 2 8 2 2 2" xfId="10624" xr:uid="{00000000-0005-0000-0000-000071120000}"/>
    <cellStyle name="Comma 4 2 2 8 2 3" xfId="10625" xr:uid="{00000000-0005-0000-0000-000072120000}"/>
    <cellStyle name="Comma 4 2 2 8 3" xfId="10626" xr:uid="{00000000-0005-0000-0000-000073120000}"/>
    <cellStyle name="Comma 4 2 2 8 3 2" xfId="10627" xr:uid="{00000000-0005-0000-0000-000074120000}"/>
    <cellStyle name="Comma 4 2 2 8 4" xfId="10628" xr:uid="{00000000-0005-0000-0000-000075120000}"/>
    <cellStyle name="Comma 4 2 2 8 5" xfId="10629" xr:uid="{00000000-0005-0000-0000-000076120000}"/>
    <cellStyle name="Comma 4 2 2 9" xfId="539" xr:uid="{00000000-0005-0000-0000-000077120000}"/>
    <cellStyle name="Comma 4 2 2 9 2" xfId="10630" xr:uid="{00000000-0005-0000-0000-000078120000}"/>
    <cellStyle name="Comma 4 2 2 9 2 2" xfId="10631" xr:uid="{00000000-0005-0000-0000-000079120000}"/>
    <cellStyle name="Comma 4 2 2 9 2 2 2" xfId="10632" xr:uid="{00000000-0005-0000-0000-00007A120000}"/>
    <cellStyle name="Comma 4 2 2 9 2 3" xfId="10633" xr:uid="{00000000-0005-0000-0000-00007B120000}"/>
    <cellStyle name="Comma 4 2 2 9 3" xfId="10634" xr:uid="{00000000-0005-0000-0000-00007C120000}"/>
    <cellStyle name="Comma 4 2 2 9 3 2" xfId="10635" xr:uid="{00000000-0005-0000-0000-00007D120000}"/>
    <cellStyle name="Comma 4 2 2 9 4" xfId="10636" xr:uid="{00000000-0005-0000-0000-00007E120000}"/>
    <cellStyle name="Comma 4 2 2 9 5" xfId="10637" xr:uid="{00000000-0005-0000-0000-00007F120000}"/>
    <cellStyle name="Comma 4 2 3" xfId="540" xr:uid="{00000000-0005-0000-0000-000080120000}"/>
    <cellStyle name="Comma 4 2 3 10" xfId="10638" xr:uid="{00000000-0005-0000-0000-000081120000}"/>
    <cellStyle name="Comma 4 2 3 10 2" xfId="10639" xr:uid="{00000000-0005-0000-0000-000082120000}"/>
    <cellStyle name="Comma 4 2 3 11" xfId="10640" xr:uid="{00000000-0005-0000-0000-000083120000}"/>
    <cellStyle name="Comma 4 2 3 12" xfId="10641" xr:uid="{00000000-0005-0000-0000-000084120000}"/>
    <cellStyle name="Comma 4 2 3 2" xfId="541" xr:uid="{00000000-0005-0000-0000-000085120000}"/>
    <cellStyle name="Comma 4 2 3 2 2" xfId="542" xr:uid="{00000000-0005-0000-0000-000086120000}"/>
    <cellStyle name="Comma 4 2 3 2 2 2" xfId="543" xr:uid="{00000000-0005-0000-0000-000087120000}"/>
    <cellStyle name="Comma 4 2 3 2 2 2 2" xfId="10642" xr:uid="{00000000-0005-0000-0000-000088120000}"/>
    <cellStyle name="Comma 4 2 3 2 2 2 2 2" xfId="10643" xr:uid="{00000000-0005-0000-0000-000089120000}"/>
    <cellStyle name="Comma 4 2 3 2 2 2 2 2 2" xfId="10644" xr:uid="{00000000-0005-0000-0000-00008A120000}"/>
    <cellStyle name="Comma 4 2 3 2 2 2 2 3" xfId="10645" xr:uid="{00000000-0005-0000-0000-00008B120000}"/>
    <cellStyle name="Comma 4 2 3 2 2 2 3" xfId="10646" xr:uid="{00000000-0005-0000-0000-00008C120000}"/>
    <cellStyle name="Comma 4 2 3 2 2 2 3 2" xfId="10647" xr:uid="{00000000-0005-0000-0000-00008D120000}"/>
    <cellStyle name="Comma 4 2 3 2 2 2 4" xfId="10648" xr:uid="{00000000-0005-0000-0000-00008E120000}"/>
    <cellStyle name="Comma 4 2 3 2 2 2 5" xfId="10649" xr:uid="{00000000-0005-0000-0000-00008F120000}"/>
    <cellStyle name="Comma 4 2 3 2 2 3" xfId="544" xr:uid="{00000000-0005-0000-0000-000090120000}"/>
    <cellStyle name="Comma 4 2 3 2 2 3 2" xfId="10650" xr:uid="{00000000-0005-0000-0000-000091120000}"/>
    <cellStyle name="Comma 4 2 3 2 2 3 2 2" xfId="10651" xr:uid="{00000000-0005-0000-0000-000092120000}"/>
    <cellStyle name="Comma 4 2 3 2 2 3 2 2 2" xfId="10652" xr:uid="{00000000-0005-0000-0000-000093120000}"/>
    <cellStyle name="Comma 4 2 3 2 2 3 2 3" xfId="10653" xr:uid="{00000000-0005-0000-0000-000094120000}"/>
    <cellStyle name="Comma 4 2 3 2 2 3 3" xfId="10654" xr:uid="{00000000-0005-0000-0000-000095120000}"/>
    <cellStyle name="Comma 4 2 3 2 2 3 3 2" xfId="10655" xr:uid="{00000000-0005-0000-0000-000096120000}"/>
    <cellStyle name="Comma 4 2 3 2 2 3 4" xfId="10656" xr:uid="{00000000-0005-0000-0000-000097120000}"/>
    <cellStyle name="Comma 4 2 3 2 2 3 5" xfId="10657" xr:uid="{00000000-0005-0000-0000-000098120000}"/>
    <cellStyle name="Comma 4 2 3 2 2 4" xfId="10658" xr:uid="{00000000-0005-0000-0000-000099120000}"/>
    <cellStyle name="Comma 4 2 3 2 2 4 2" xfId="10659" xr:uid="{00000000-0005-0000-0000-00009A120000}"/>
    <cellStyle name="Comma 4 2 3 2 2 4 2 2" xfId="10660" xr:uid="{00000000-0005-0000-0000-00009B120000}"/>
    <cellStyle name="Comma 4 2 3 2 2 4 3" xfId="10661" xr:uid="{00000000-0005-0000-0000-00009C120000}"/>
    <cellStyle name="Comma 4 2 3 2 2 5" xfId="10662" xr:uid="{00000000-0005-0000-0000-00009D120000}"/>
    <cellStyle name="Comma 4 2 3 2 2 5 2" xfId="10663" xr:uid="{00000000-0005-0000-0000-00009E120000}"/>
    <cellStyle name="Comma 4 2 3 2 2 6" xfId="10664" xr:uid="{00000000-0005-0000-0000-00009F120000}"/>
    <cellStyle name="Comma 4 2 3 2 2 7" xfId="10665" xr:uid="{00000000-0005-0000-0000-0000A0120000}"/>
    <cellStyle name="Comma 4 2 3 2 3" xfId="545" xr:uid="{00000000-0005-0000-0000-0000A1120000}"/>
    <cellStyle name="Comma 4 2 3 2 3 2" xfId="10666" xr:uid="{00000000-0005-0000-0000-0000A2120000}"/>
    <cellStyle name="Comma 4 2 3 2 3 2 2" xfId="10667" xr:uid="{00000000-0005-0000-0000-0000A3120000}"/>
    <cellStyle name="Comma 4 2 3 2 3 2 2 2" xfId="10668" xr:uid="{00000000-0005-0000-0000-0000A4120000}"/>
    <cellStyle name="Comma 4 2 3 2 3 2 3" xfId="10669" xr:uid="{00000000-0005-0000-0000-0000A5120000}"/>
    <cellStyle name="Comma 4 2 3 2 3 3" xfId="10670" xr:uid="{00000000-0005-0000-0000-0000A6120000}"/>
    <cellStyle name="Comma 4 2 3 2 3 3 2" xfId="10671" xr:uid="{00000000-0005-0000-0000-0000A7120000}"/>
    <cellStyle name="Comma 4 2 3 2 3 4" xfId="10672" xr:uid="{00000000-0005-0000-0000-0000A8120000}"/>
    <cellStyle name="Comma 4 2 3 2 3 5" xfId="10673" xr:uid="{00000000-0005-0000-0000-0000A9120000}"/>
    <cellStyle name="Comma 4 2 3 2 4" xfId="546" xr:uid="{00000000-0005-0000-0000-0000AA120000}"/>
    <cellStyle name="Comma 4 2 3 2 4 2" xfId="10674" xr:uid="{00000000-0005-0000-0000-0000AB120000}"/>
    <cellStyle name="Comma 4 2 3 2 4 2 2" xfId="10675" xr:uid="{00000000-0005-0000-0000-0000AC120000}"/>
    <cellStyle name="Comma 4 2 3 2 4 2 2 2" xfId="10676" xr:uid="{00000000-0005-0000-0000-0000AD120000}"/>
    <cellStyle name="Comma 4 2 3 2 4 2 3" xfId="10677" xr:uid="{00000000-0005-0000-0000-0000AE120000}"/>
    <cellStyle name="Comma 4 2 3 2 4 3" xfId="10678" xr:uid="{00000000-0005-0000-0000-0000AF120000}"/>
    <cellStyle name="Comma 4 2 3 2 4 3 2" xfId="10679" xr:uid="{00000000-0005-0000-0000-0000B0120000}"/>
    <cellStyle name="Comma 4 2 3 2 4 4" xfId="10680" xr:uid="{00000000-0005-0000-0000-0000B1120000}"/>
    <cellStyle name="Comma 4 2 3 2 4 5" xfId="10681" xr:uid="{00000000-0005-0000-0000-0000B2120000}"/>
    <cellStyle name="Comma 4 2 3 2 5" xfId="10682" xr:uid="{00000000-0005-0000-0000-0000B3120000}"/>
    <cellStyle name="Comma 4 2 3 2 5 2" xfId="10683" xr:uid="{00000000-0005-0000-0000-0000B4120000}"/>
    <cellStyle name="Comma 4 2 3 2 5 2 2" xfId="10684" xr:uid="{00000000-0005-0000-0000-0000B5120000}"/>
    <cellStyle name="Comma 4 2 3 2 5 3" xfId="10685" xr:uid="{00000000-0005-0000-0000-0000B6120000}"/>
    <cellStyle name="Comma 4 2 3 2 6" xfId="10686" xr:uid="{00000000-0005-0000-0000-0000B7120000}"/>
    <cellStyle name="Comma 4 2 3 2 6 2" xfId="10687" xr:uid="{00000000-0005-0000-0000-0000B8120000}"/>
    <cellStyle name="Comma 4 2 3 2 7" xfId="10688" xr:uid="{00000000-0005-0000-0000-0000B9120000}"/>
    <cellStyle name="Comma 4 2 3 2 8" xfId="10689" xr:uid="{00000000-0005-0000-0000-0000BA120000}"/>
    <cellStyle name="Comma 4 2 3 3" xfId="547" xr:uid="{00000000-0005-0000-0000-0000BB120000}"/>
    <cellStyle name="Comma 4 2 3 3 2" xfId="548" xr:uid="{00000000-0005-0000-0000-0000BC120000}"/>
    <cellStyle name="Comma 4 2 3 3 2 2" xfId="549" xr:uid="{00000000-0005-0000-0000-0000BD120000}"/>
    <cellStyle name="Comma 4 2 3 3 2 2 2" xfId="10690" xr:uid="{00000000-0005-0000-0000-0000BE120000}"/>
    <cellStyle name="Comma 4 2 3 3 2 2 2 2" xfId="10691" xr:uid="{00000000-0005-0000-0000-0000BF120000}"/>
    <cellStyle name="Comma 4 2 3 3 2 2 2 2 2" xfId="10692" xr:uid="{00000000-0005-0000-0000-0000C0120000}"/>
    <cellStyle name="Comma 4 2 3 3 2 2 2 3" xfId="10693" xr:uid="{00000000-0005-0000-0000-0000C1120000}"/>
    <cellStyle name="Comma 4 2 3 3 2 2 3" xfId="10694" xr:uid="{00000000-0005-0000-0000-0000C2120000}"/>
    <cellStyle name="Comma 4 2 3 3 2 2 3 2" xfId="10695" xr:uid="{00000000-0005-0000-0000-0000C3120000}"/>
    <cellStyle name="Comma 4 2 3 3 2 2 4" xfId="10696" xr:uid="{00000000-0005-0000-0000-0000C4120000}"/>
    <cellStyle name="Comma 4 2 3 3 2 2 5" xfId="10697" xr:uid="{00000000-0005-0000-0000-0000C5120000}"/>
    <cellStyle name="Comma 4 2 3 3 2 3" xfId="550" xr:uid="{00000000-0005-0000-0000-0000C6120000}"/>
    <cellStyle name="Comma 4 2 3 3 2 3 2" xfId="10698" xr:uid="{00000000-0005-0000-0000-0000C7120000}"/>
    <cellStyle name="Comma 4 2 3 3 2 3 2 2" xfId="10699" xr:uid="{00000000-0005-0000-0000-0000C8120000}"/>
    <cellStyle name="Comma 4 2 3 3 2 3 2 2 2" xfId="10700" xr:uid="{00000000-0005-0000-0000-0000C9120000}"/>
    <cellStyle name="Comma 4 2 3 3 2 3 2 3" xfId="10701" xr:uid="{00000000-0005-0000-0000-0000CA120000}"/>
    <cellStyle name="Comma 4 2 3 3 2 3 3" xfId="10702" xr:uid="{00000000-0005-0000-0000-0000CB120000}"/>
    <cellStyle name="Comma 4 2 3 3 2 3 3 2" xfId="10703" xr:uid="{00000000-0005-0000-0000-0000CC120000}"/>
    <cellStyle name="Comma 4 2 3 3 2 3 4" xfId="10704" xr:uid="{00000000-0005-0000-0000-0000CD120000}"/>
    <cellStyle name="Comma 4 2 3 3 2 3 5" xfId="10705" xr:uid="{00000000-0005-0000-0000-0000CE120000}"/>
    <cellStyle name="Comma 4 2 3 3 2 4" xfId="10706" xr:uid="{00000000-0005-0000-0000-0000CF120000}"/>
    <cellStyle name="Comma 4 2 3 3 2 4 2" xfId="10707" xr:uid="{00000000-0005-0000-0000-0000D0120000}"/>
    <cellStyle name="Comma 4 2 3 3 2 4 2 2" xfId="10708" xr:uid="{00000000-0005-0000-0000-0000D1120000}"/>
    <cellStyle name="Comma 4 2 3 3 2 4 3" xfId="10709" xr:uid="{00000000-0005-0000-0000-0000D2120000}"/>
    <cellStyle name="Comma 4 2 3 3 2 5" xfId="10710" xr:uid="{00000000-0005-0000-0000-0000D3120000}"/>
    <cellStyle name="Comma 4 2 3 3 2 5 2" xfId="10711" xr:uid="{00000000-0005-0000-0000-0000D4120000}"/>
    <cellStyle name="Comma 4 2 3 3 2 6" xfId="10712" xr:uid="{00000000-0005-0000-0000-0000D5120000}"/>
    <cellStyle name="Comma 4 2 3 3 2 7" xfId="10713" xr:uid="{00000000-0005-0000-0000-0000D6120000}"/>
    <cellStyle name="Comma 4 2 3 3 3" xfId="551" xr:uid="{00000000-0005-0000-0000-0000D7120000}"/>
    <cellStyle name="Comma 4 2 3 3 3 2" xfId="10714" xr:uid="{00000000-0005-0000-0000-0000D8120000}"/>
    <cellStyle name="Comma 4 2 3 3 3 2 2" xfId="10715" xr:uid="{00000000-0005-0000-0000-0000D9120000}"/>
    <cellStyle name="Comma 4 2 3 3 3 2 2 2" xfId="10716" xr:uid="{00000000-0005-0000-0000-0000DA120000}"/>
    <cellStyle name="Comma 4 2 3 3 3 2 3" xfId="10717" xr:uid="{00000000-0005-0000-0000-0000DB120000}"/>
    <cellStyle name="Comma 4 2 3 3 3 3" xfId="10718" xr:uid="{00000000-0005-0000-0000-0000DC120000}"/>
    <cellStyle name="Comma 4 2 3 3 3 3 2" xfId="10719" xr:uid="{00000000-0005-0000-0000-0000DD120000}"/>
    <cellStyle name="Comma 4 2 3 3 3 4" xfId="10720" xr:uid="{00000000-0005-0000-0000-0000DE120000}"/>
    <cellStyle name="Comma 4 2 3 3 3 5" xfId="10721" xr:uid="{00000000-0005-0000-0000-0000DF120000}"/>
    <cellStyle name="Comma 4 2 3 3 4" xfId="552" xr:uid="{00000000-0005-0000-0000-0000E0120000}"/>
    <cellStyle name="Comma 4 2 3 3 4 2" xfId="10722" xr:uid="{00000000-0005-0000-0000-0000E1120000}"/>
    <cellStyle name="Comma 4 2 3 3 4 2 2" xfId="10723" xr:uid="{00000000-0005-0000-0000-0000E2120000}"/>
    <cellStyle name="Comma 4 2 3 3 4 2 2 2" xfId="10724" xr:uid="{00000000-0005-0000-0000-0000E3120000}"/>
    <cellStyle name="Comma 4 2 3 3 4 2 3" xfId="10725" xr:uid="{00000000-0005-0000-0000-0000E4120000}"/>
    <cellStyle name="Comma 4 2 3 3 4 3" xfId="10726" xr:uid="{00000000-0005-0000-0000-0000E5120000}"/>
    <cellStyle name="Comma 4 2 3 3 4 3 2" xfId="10727" xr:uid="{00000000-0005-0000-0000-0000E6120000}"/>
    <cellStyle name="Comma 4 2 3 3 4 4" xfId="10728" xr:uid="{00000000-0005-0000-0000-0000E7120000}"/>
    <cellStyle name="Comma 4 2 3 3 4 5" xfId="10729" xr:uid="{00000000-0005-0000-0000-0000E8120000}"/>
    <cellStyle name="Comma 4 2 3 3 5" xfId="10730" xr:uid="{00000000-0005-0000-0000-0000E9120000}"/>
    <cellStyle name="Comma 4 2 3 3 5 2" xfId="10731" xr:uid="{00000000-0005-0000-0000-0000EA120000}"/>
    <cellStyle name="Comma 4 2 3 3 5 2 2" xfId="10732" xr:uid="{00000000-0005-0000-0000-0000EB120000}"/>
    <cellStyle name="Comma 4 2 3 3 5 3" xfId="10733" xr:uid="{00000000-0005-0000-0000-0000EC120000}"/>
    <cellStyle name="Comma 4 2 3 3 6" xfId="10734" xr:uid="{00000000-0005-0000-0000-0000ED120000}"/>
    <cellStyle name="Comma 4 2 3 3 6 2" xfId="10735" xr:uid="{00000000-0005-0000-0000-0000EE120000}"/>
    <cellStyle name="Comma 4 2 3 3 7" xfId="10736" xr:uid="{00000000-0005-0000-0000-0000EF120000}"/>
    <cellStyle name="Comma 4 2 3 3 8" xfId="10737" xr:uid="{00000000-0005-0000-0000-0000F0120000}"/>
    <cellStyle name="Comma 4 2 3 4" xfId="553" xr:uid="{00000000-0005-0000-0000-0000F1120000}"/>
    <cellStyle name="Comma 4 2 3 4 2" xfId="554" xr:uid="{00000000-0005-0000-0000-0000F2120000}"/>
    <cellStyle name="Comma 4 2 3 4 2 2" xfId="555" xr:uid="{00000000-0005-0000-0000-0000F3120000}"/>
    <cellStyle name="Comma 4 2 3 4 2 2 2" xfId="10738" xr:uid="{00000000-0005-0000-0000-0000F4120000}"/>
    <cellStyle name="Comma 4 2 3 4 2 2 2 2" xfId="10739" xr:uid="{00000000-0005-0000-0000-0000F5120000}"/>
    <cellStyle name="Comma 4 2 3 4 2 2 2 2 2" xfId="10740" xr:uid="{00000000-0005-0000-0000-0000F6120000}"/>
    <cellStyle name="Comma 4 2 3 4 2 2 2 3" xfId="10741" xr:uid="{00000000-0005-0000-0000-0000F7120000}"/>
    <cellStyle name="Comma 4 2 3 4 2 2 3" xfId="10742" xr:uid="{00000000-0005-0000-0000-0000F8120000}"/>
    <cellStyle name="Comma 4 2 3 4 2 2 3 2" xfId="10743" xr:uid="{00000000-0005-0000-0000-0000F9120000}"/>
    <cellStyle name="Comma 4 2 3 4 2 2 4" xfId="10744" xr:uid="{00000000-0005-0000-0000-0000FA120000}"/>
    <cellStyle name="Comma 4 2 3 4 2 2 5" xfId="10745" xr:uid="{00000000-0005-0000-0000-0000FB120000}"/>
    <cellStyle name="Comma 4 2 3 4 2 3" xfId="556" xr:uid="{00000000-0005-0000-0000-0000FC120000}"/>
    <cellStyle name="Comma 4 2 3 4 2 3 2" xfId="10746" xr:uid="{00000000-0005-0000-0000-0000FD120000}"/>
    <cellStyle name="Comma 4 2 3 4 2 3 2 2" xfId="10747" xr:uid="{00000000-0005-0000-0000-0000FE120000}"/>
    <cellStyle name="Comma 4 2 3 4 2 3 2 2 2" xfId="10748" xr:uid="{00000000-0005-0000-0000-0000FF120000}"/>
    <cellStyle name="Comma 4 2 3 4 2 3 2 3" xfId="10749" xr:uid="{00000000-0005-0000-0000-000000130000}"/>
    <cellStyle name="Comma 4 2 3 4 2 3 3" xfId="10750" xr:uid="{00000000-0005-0000-0000-000001130000}"/>
    <cellStyle name="Comma 4 2 3 4 2 3 3 2" xfId="10751" xr:uid="{00000000-0005-0000-0000-000002130000}"/>
    <cellStyle name="Comma 4 2 3 4 2 3 4" xfId="10752" xr:uid="{00000000-0005-0000-0000-000003130000}"/>
    <cellStyle name="Comma 4 2 3 4 2 3 5" xfId="10753" xr:uid="{00000000-0005-0000-0000-000004130000}"/>
    <cellStyle name="Comma 4 2 3 4 2 4" xfId="10754" xr:uid="{00000000-0005-0000-0000-000005130000}"/>
    <cellStyle name="Comma 4 2 3 4 2 4 2" xfId="10755" xr:uid="{00000000-0005-0000-0000-000006130000}"/>
    <cellStyle name="Comma 4 2 3 4 2 4 2 2" xfId="10756" xr:uid="{00000000-0005-0000-0000-000007130000}"/>
    <cellStyle name="Comma 4 2 3 4 2 4 3" xfId="10757" xr:uid="{00000000-0005-0000-0000-000008130000}"/>
    <cellStyle name="Comma 4 2 3 4 2 5" xfId="10758" xr:uid="{00000000-0005-0000-0000-000009130000}"/>
    <cellStyle name="Comma 4 2 3 4 2 5 2" xfId="10759" xr:uid="{00000000-0005-0000-0000-00000A130000}"/>
    <cellStyle name="Comma 4 2 3 4 2 6" xfId="10760" xr:uid="{00000000-0005-0000-0000-00000B130000}"/>
    <cellStyle name="Comma 4 2 3 4 2 7" xfId="10761" xr:uid="{00000000-0005-0000-0000-00000C130000}"/>
    <cellStyle name="Comma 4 2 3 4 3" xfId="557" xr:uid="{00000000-0005-0000-0000-00000D130000}"/>
    <cellStyle name="Comma 4 2 3 4 3 2" xfId="10762" xr:uid="{00000000-0005-0000-0000-00000E130000}"/>
    <cellStyle name="Comma 4 2 3 4 3 2 2" xfId="10763" xr:uid="{00000000-0005-0000-0000-00000F130000}"/>
    <cellStyle name="Comma 4 2 3 4 3 2 2 2" xfId="10764" xr:uid="{00000000-0005-0000-0000-000010130000}"/>
    <cellStyle name="Comma 4 2 3 4 3 2 3" xfId="10765" xr:uid="{00000000-0005-0000-0000-000011130000}"/>
    <cellStyle name="Comma 4 2 3 4 3 3" xfId="10766" xr:uid="{00000000-0005-0000-0000-000012130000}"/>
    <cellStyle name="Comma 4 2 3 4 3 3 2" xfId="10767" xr:uid="{00000000-0005-0000-0000-000013130000}"/>
    <cellStyle name="Comma 4 2 3 4 3 4" xfId="10768" xr:uid="{00000000-0005-0000-0000-000014130000}"/>
    <cellStyle name="Comma 4 2 3 4 3 5" xfId="10769" xr:uid="{00000000-0005-0000-0000-000015130000}"/>
    <cellStyle name="Comma 4 2 3 4 4" xfId="558" xr:uid="{00000000-0005-0000-0000-000016130000}"/>
    <cellStyle name="Comma 4 2 3 4 4 2" xfId="10770" xr:uid="{00000000-0005-0000-0000-000017130000}"/>
    <cellStyle name="Comma 4 2 3 4 4 2 2" xfId="10771" xr:uid="{00000000-0005-0000-0000-000018130000}"/>
    <cellStyle name="Comma 4 2 3 4 4 2 2 2" xfId="10772" xr:uid="{00000000-0005-0000-0000-000019130000}"/>
    <cellStyle name="Comma 4 2 3 4 4 2 3" xfId="10773" xr:uid="{00000000-0005-0000-0000-00001A130000}"/>
    <cellStyle name="Comma 4 2 3 4 4 3" xfId="10774" xr:uid="{00000000-0005-0000-0000-00001B130000}"/>
    <cellStyle name="Comma 4 2 3 4 4 3 2" xfId="10775" xr:uid="{00000000-0005-0000-0000-00001C130000}"/>
    <cellStyle name="Comma 4 2 3 4 4 4" xfId="10776" xr:uid="{00000000-0005-0000-0000-00001D130000}"/>
    <cellStyle name="Comma 4 2 3 4 4 5" xfId="10777" xr:uid="{00000000-0005-0000-0000-00001E130000}"/>
    <cellStyle name="Comma 4 2 3 4 5" xfId="10778" xr:uid="{00000000-0005-0000-0000-00001F130000}"/>
    <cellStyle name="Comma 4 2 3 4 5 2" xfId="10779" xr:uid="{00000000-0005-0000-0000-000020130000}"/>
    <cellStyle name="Comma 4 2 3 4 5 2 2" xfId="10780" xr:uid="{00000000-0005-0000-0000-000021130000}"/>
    <cellStyle name="Comma 4 2 3 4 5 3" xfId="10781" xr:uid="{00000000-0005-0000-0000-000022130000}"/>
    <cellStyle name="Comma 4 2 3 4 6" xfId="10782" xr:uid="{00000000-0005-0000-0000-000023130000}"/>
    <cellStyle name="Comma 4 2 3 4 6 2" xfId="10783" xr:uid="{00000000-0005-0000-0000-000024130000}"/>
    <cellStyle name="Comma 4 2 3 4 7" xfId="10784" xr:uid="{00000000-0005-0000-0000-000025130000}"/>
    <cellStyle name="Comma 4 2 3 4 8" xfId="10785" xr:uid="{00000000-0005-0000-0000-000026130000}"/>
    <cellStyle name="Comma 4 2 3 5" xfId="559" xr:uid="{00000000-0005-0000-0000-000027130000}"/>
    <cellStyle name="Comma 4 2 3 5 2" xfId="560" xr:uid="{00000000-0005-0000-0000-000028130000}"/>
    <cellStyle name="Comma 4 2 3 5 2 2" xfId="561" xr:uid="{00000000-0005-0000-0000-000029130000}"/>
    <cellStyle name="Comma 4 2 3 5 2 2 2" xfId="10786" xr:uid="{00000000-0005-0000-0000-00002A130000}"/>
    <cellStyle name="Comma 4 2 3 5 2 2 2 2" xfId="10787" xr:uid="{00000000-0005-0000-0000-00002B130000}"/>
    <cellStyle name="Comma 4 2 3 5 2 2 2 2 2" xfId="10788" xr:uid="{00000000-0005-0000-0000-00002C130000}"/>
    <cellStyle name="Comma 4 2 3 5 2 2 2 3" xfId="10789" xr:uid="{00000000-0005-0000-0000-00002D130000}"/>
    <cellStyle name="Comma 4 2 3 5 2 2 3" xfId="10790" xr:uid="{00000000-0005-0000-0000-00002E130000}"/>
    <cellStyle name="Comma 4 2 3 5 2 2 3 2" xfId="10791" xr:uid="{00000000-0005-0000-0000-00002F130000}"/>
    <cellStyle name="Comma 4 2 3 5 2 2 4" xfId="10792" xr:uid="{00000000-0005-0000-0000-000030130000}"/>
    <cellStyle name="Comma 4 2 3 5 2 2 5" xfId="10793" xr:uid="{00000000-0005-0000-0000-000031130000}"/>
    <cellStyle name="Comma 4 2 3 5 2 3" xfId="562" xr:uid="{00000000-0005-0000-0000-000032130000}"/>
    <cellStyle name="Comma 4 2 3 5 2 3 2" xfId="10794" xr:uid="{00000000-0005-0000-0000-000033130000}"/>
    <cellStyle name="Comma 4 2 3 5 2 3 2 2" xfId="10795" xr:uid="{00000000-0005-0000-0000-000034130000}"/>
    <cellStyle name="Comma 4 2 3 5 2 3 2 2 2" xfId="10796" xr:uid="{00000000-0005-0000-0000-000035130000}"/>
    <cellStyle name="Comma 4 2 3 5 2 3 2 3" xfId="10797" xr:uid="{00000000-0005-0000-0000-000036130000}"/>
    <cellStyle name="Comma 4 2 3 5 2 3 3" xfId="10798" xr:uid="{00000000-0005-0000-0000-000037130000}"/>
    <cellStyle name="Comma 4 2 3 5 2 3 3 2" xfId="10799" xr:uid="{00000000-0005-0000-0000-000038130000}"/>
    <cellStyle name="Comma 4 2 3 5 2 3 4" xfId="10800" xr:uid="{00000000-0005-0000-0000-000039130000}"/>
    <cellStyle name="Comma 4 2 3 5 2 3 5" xfId="10801" xr:uid="{00000000-0005-0000-0000-00003A130000}"/>
    <cellStyle name="Comma 4 2 3 5 2 4" xfId="10802" xr:uid="{00000000-0005-0000-0000-00003B130000}"/>
    <cellStyle name="Comma 4 2 3 5 2 4 2" xfId="10803" xr:uid="{00000000-0005-0000-0000-00003C130000}"/>
    <cellStyle name="Comma 4 2 3 5 2 4 2 2" xfId="10804" xr:uid="{00000000-0005-0000-0000-00003D130000}"/>
    <cellStyle name="Comma 4 2 3 5 2 4 3" xfId="10805" xr:uid="{00000000-0005-0000-0000-00003E130000}"/>
    <cellStyle name="Comma 4 2 3 5 2 5" xfId="10806" xr:uid="{00000000-0005-0000-0000-00003F130000}"/>
    <cellStyle name="Comma 4 2 3 5 2 5 2" xfId="10807" xr:uid="{00000000-0005-0000-0000-000040130000}"/>
    <cellStyle name="Comma 4 2 3 5 2 6" xfId="10808" xr:uid="{00000000-0005-0000-0000-000041130000}"/>
    <cellStyle name="Comma 4 2 3 5 2 7" xfId="10809" xr:uid="{00000000-0005-0000-0000-000042130000}"/>
    <cellStyle name="Comma 4 2 3 5 3" xfId="563" xr:uid="{00000000-0005-0000-0000-000043130000}"/>
    <cellStyle name="Comma 4 2 3 5 3 2" xfId="10810" xr:uid="{00000000-0005-0000-0000-000044130000}"/>
    <cellStyle name="Comma 4 2 3 5 3 2 2" xfId="10811" xr:uid="{00000000-0005-0000-0000-000045130000}"/>
    <cellStyle name="Comma 4 2 3 5 3 2 2 2" xfId="10812" xr:uid="{00000000-0005-0000-0000-000046130000}"/>
    <cellStyle name="Comma 4 2 3 5 3 2 3" xfId="10813" xr:uid="{00000000-0005-0000-0000-000047130000}"/>
    <cellStyle name="Comma 4 2 3 5 3 3" xfId="10814" xr:uid="{00000000-0005-0000-0000-000048130000}"/>
    <cellStyle name="Comma 4 2 3 5 3 3 2" xfId="10815" xr:uid="{00000000-0005-0000-0000-000049130000}"/>
    <cellStyle name="Comma 4 2 3 5 3 4" xfId="10816" xr:uid="{00000000-0005-0000-0000-00004A130000}"/>
    <cellStyle name="Comma 4 2 3 5 3 5" xfId="10817" xr:uid="{00000000-0005-0000-0000-00004B130000}"/>
    <cellStyle name="Comma 4 2 3 5 4" xfId="564" xr:uid="{00000000-0005-0000-0000-00004C130000}"/>
    <cellStyle name="Comma 4 2 3 5 4 2" xfId="10818" xr:uid="{00000000-0005-0000-0000-00004D130000}"/>
    <cellStyle name="Comma 4 2 3 5 4 2 2" xfId="10819" xr:uid="{00000000-0005-0000-0000-00004E130000}"/>
    <cellStyle name="Comma 4 2 3 5 4 2 2 2" xfId="10820" xr:uid="{00000000-0005-0000-0000-00004F130000}"/>
    <cellStyle name="Comma 4 2 3 5 4 2 3" xfId="10821" xr:uid="{00000000-0005-0000-0000-000050130000}"/>
    <cellStyle name="Comma 4 2 3 5 4 3" xfId="10822" xr:uid="{00000000-0005-0000-0000-000051130000}"/>
    <cellStyle name="Comma 4 2 3 5 4 3 2" xfId="10823" xr:uid="{00000000-0005-0000-0000-000052130000}"/>
    <cellStyle name="Comma 4 2 3 5 4 4" xfId="10824" xr:uid="{00000000-0005-0000-0000-000053130000}"/>
    <cellStyle name="Comma 4 2 3 5 4 5" xfId="10825" xr:uid="{00000000-0005-0000-0000-000054130000}"/>
    <cellStyle name="Comma 4 2 3 5 5" xfId="10826" xr:uid="{00000000-0005-0000-0000-000055130000}"/>
    <cellStyle name="Comma 4 2 3 5 5 2" xfId="10827" xr:uid="{00000000-0005-0000-0000-000056130000}"/>
    <cellStyle name="Comma 4 2 3 5 5 2 2" xfId="10828" xr:uid="{00000000-0005-0000-0000-000057130000}"/>
    <cellStyle name="Comma 4 2 3 5 5 3" xfId="10829" xr:uid="{00000000-0005-0000-0000-000058130000}"/>
    <cellStyle name="Comma 4 2 3 5 6" xfId="10830" xr:uid="{00000000-0005-0000-0000-000059130000}"/>
    <cellStyle name="Comma 4 2 3 5 6 2" xfId="10831" xr:uid="{00000000-0005-0000-0000-00005A130000}"/>
    <cellStyle name="Comma 4 2 3 5 7" xfId="10832" xr:uid="{00000000-0005-0000-0000-00005B130000}"/>
    <cellStyle name="Comma 4 2 3 5 8" xfId="10833" xr:uid="{00000000-0005-0000-0000-00005C130000}"/>
    <cellStyle name="Comma 4 2 3 6" xfId="565" xr:uid="{00000000-0005-0000-0000-00005D130000}"/>
    <cellStyle name="Comma 4 2 3 6 2" xfId="566" xr:uid="{00000000-0005-0000-0000-00005E130000}"/>
    <cellStyle name="Comma 4 2 3 6 2 2" xfId="10834" xr:uid="{00000000-0005-0000-0000-00005F130000}"/>
    <cellStyle name="Comma 4 2 3 6 2 2 2" xfId="10835" xr:uid="{00000000-0005-0000-0000-000060130000}"/>
    <cellStyle name="Comma 4 2 3 6 2 2 2 2" xfId="10836" xr:uid="{00000000-0005-0000-0000-000061130000}"/>
    <cellStyle name="Comma 4 2 3 6 2 2 3" xfId="10837" xr:uid="{00000000-0005-0000-0000-000062130000}"/>
    <cellStyle name="Comma 4 2 3 6 2 3" xfId="10838" xr:uid="{00000000-0005-0000-0000-000063130000}"/>
    <cellStyle name="Comma 4 2 3 6 2 3 2" xfId="10839" xr:uid="{00000000-0005-0000-0000-000064130000}"/>
    <cellStyle name="Comma 4 2 3 6 2 4" xfId="10840" xr:uid="{00000000-0005-0000-0000-000065130000}"/>
    <cellStyle name="Comma 4 2 3 6 2 5" xfId="10841" xr:uid="{00000000-0005-0000-0000-000066130000}"/>
    <cellStyle name="Comma 4 2 3 6 3" xfId="567" xr:uid="{00000000-0005-0000-0000-000067130000}"/>
    <cellStyle name="Comma 4 2 3 6 3 2" xfId="10842" xr:uid="{00000000-0005-0000-0000-000068130000}"/>
    <cellStyle name="Comma 4 2 3 6 3 2 2" xfId="10843" xr:uid="{00000000-0005-0000-0000-000069130000}"/>
    <cellStyle name="Comma 4 2 3 6 3 2 2 2" xfId="10844" xr:uid="{00000000-0005-0000-0000-00006A130000}"/>
    <cellStyle name="Comma 4 2 3 6 3 2 3" xfId="10845" xr:uid="{00000000-0005-0000-0000-00006B130000}"/>
    <cellStyle name="Comma 4 2 3 6 3 3" xfId="10846" xr:uid="{00000000-0005-0000-0000-00006C130000}"/>
    <cellStyle name="Comma 4 2 3 6 3 3 2" xfId="10847" xr:uid="{00000000-0005-0000-0000-00006D130000}"/>
    <cellStyle name="Comma 4 2 3 6 3 4" xfId="10848" xr:uid="{00000000-0005-0000-0000-00006E130000}"/>
    <cellStyle name="Comma 4 2 3 6 3 5" xfId="10849" xr:uid="{00000000-0005-0000-0000-00006F130000}"/>
    <cellStyle name="Comma 4 2 3 6 4" xfId="10850" xr:uid="{00000000-0005-0000-0000-000070130000}"/>
    <cellStyle name="Comma 4 2 3 6 4 2" xfId="10851" xr:uid="{00000000-0005-0000-0000-000071130000}"/>
    <cellStyle name="Comma 4 2 3 6 4 2 2" xfId="10852" xr:uid="{00000000-0005-0000-0000-000072130000}"/>
    <cellStyle name="Comma 4 2 3 6 4 3" xfId="10853" xr:uid="{00000000-0005-0000-0000-000073130000}"/>
    <cellStyle name="Comma 4 2 3 6 5" xfId="10854" xr:uid="{00000000-0005-0000-0000-000074130000}"/>
    <cellStyle name="Comma 4 2 3 6 5 2" xfId="10855" xr:uid="{00000000-0005-0000-0000-000075130000}"/>
    <cellStyle name="Comma 4 2 3 6 6" xfId="10856" xr:uid="{00000000-0005-0000-0000-000076130000}"/>
    <cellStyle name="Comma 4 2 3 6 7" xfId="10857" xr:uid="{00000000-0005-0000-0000-000077130000}"/>
    <cellStyle name="Comma 4 2 3 7" xfId="568" xr:uid="{00000000-0005-0000-0000-000078130000}"/>
    <cellStyle name="Comma 4 2 3 7 2" xfId="10858" xr:uid="{00000000-0005-0000-0000-000079130000}"/>
    <cellStyle name="Comma 4 2 3 7 2 2" xfId="10859" xr:uid="{00000000-0005-0000-0000-00007A130000}"/>
    <cellStyle name="Comma 4 2 3 7 2 2 2" xfId="10860" xr:uid="{00000000-0005-0000-0000-00007B130000}"/>
    <cellStyle name="Comma 4 2 3 7 2 3" xfId="10861" xr:uid="{00000000-0005-0000-0000-00007C130000}"/>
    <cellStyle name="Comma 4 2 3 7 3" xfId="10862" xr:uid="{00000000-0005-0000-0000-00007D130000}"/>
    <cellStyle name="Comma 4 2 3 7 3 2" xfId="10863" xr:uid="{00000000-0005-0000-0000-00007E130000}"/>
    <cellStyle name="Comma 4 2 3 7 4" xfId="10864" xr:uid="{00000000-0005-0000-0000-00007F130000}"/>
    <cellStyle name="Comma 4 2 3 7 5" xfId="10865" xr:uid="{00000000-0005-0000-0000-000080130000}"/>
    <cellStyle name="Comma 4 2 3 8" xfId="569" xr:uid="{00000000-0005-0000-0000-000081130000}"/>
    <cellStyle name="Comma 4 2 3 8 2" xfId="10866" xr:uid="{00000000-0005-0000-0000-000082130000}"/>
    <cellStyle name="Comma 4 2 3 8 2 2" xfId="10867" xr:uid="{00000000-0005-0000-0000-000083130000}"/>
    <cellStyle name="Comma 4 2 3 8 2 2 2" xfId="10868" xr:uid="{00000000-0005-0000-0000-000084130000}"/>
    <cellStyle name="Comma 4 2 3 8 2 3" xfId="10869" xr:uid="{00000000-0005-0000-0000-000085130000}"/>
    <cellStyle name="Comma 4 2 3 8 3" xfId="10870" xr:uid="{00000000-0005-0000-0000-000086130000}"/>
    <cellStyle name="Comma 4 2 3 8 3 2" xfId="10871" xr:uid="{00000000-0005-0000-0000-000087130000}"/>
    <cellStyle name="Comma 4 2 3 8 4" xfId="10872" xr:uid="{00000000-0005-0000-0000-000088130000}"/>
    <cellStyle name="Comma 4 2 3 8 5" xfId="10873" xr:uid="{00000000-0005-0000-0000-000089130000}"/>
    <cellStyle name="Comma 4 2 3 9" xfId="10874" xr:uid="{00000000-0005-0000-0000-00008A130000}"/>
    <cellStyle name="Comma 4 2 3 9 2" xfId="10875" xr:uid="{00000000-0005-0000-0000-00008B130000}"/>
    <cellStyle name="Comma 4 2 3 9 2 2" xfId="10876" xr:uid="{00000000-0005-0000-0000-00008C130000}"/>
    <cellStyle name="Comma 4 2 3 9 3" xfId="10877" xr:uid="{00000000-0005-0000-0000-00008D130000}"/>
    <cellStyle name="Comma 4 2 4" xfId="570" xr:uid="{00000000-0005-0000-0000-00008E130000}"/>
    <cellStyle name="Comma 4 2 4 2" xfId="571" xr:uid="{00000000-0005-0000-0000-00008F130000}"/>
    <cellStyle name="Comma 4 2 4 2 2" xfId="572" xr:uid="{00000000-0005-0000-0000-000090130000}"/>
    <cellStyle name="Comma 4 2 4 2 2 2" xfId="10878" xr:uid="{00000000-0005-0000-0000-000091130000}"/>
    <cellStyle name="Comma 4 2 4 2 2 2 2" xfId="10879" xr:uid="{00000000-0005-0000-0000-000092130000}"/>
    <cellStyle name="Comma 4 2 4 2 2 2 2 2" xfId="10880" xr:uid="{00000000-0005-0000-0000-000093130000}"/>
    <cellStyle name="Comma 4 2 4 2 2 2 3" xfId="10881" xr:uid="{00000000-0005-0000-0000-000094130000}"/>
    <cellStyle name="Comma 4 2 4 2 2 3" xfId="10882" xr:uid="{00000000-0005-0000-0000-000095130000}"/>
    <cellStyle name="Comma 4 2 4 2 2 3 2" xfId="10883" xr:uid="{00000000-0005-0000-0000-000096130000}"/>
    <cellStyle name="Comma 4 2 4 2 2 4" xfId="10884" xr:uid="{00000000-0005-0000-0000-000097130000}"/>
    <cellStyle name="Comma 4 2 4 2 2 5" xfId="10885" xr:uid="{00000000-0005-0000-0000-000098130000}"/>
    <cellStyle name="Comma 4 2 4 2 3" xfId="573" xr:uid="{00000000-0005-0000-0000-000099130000}"/>
    <cellStyle name="Comma 4 2 4 2 3 2" xfId="10886" xr:uid="{00000000-0005-0000-0000-00009A130000}"/>
    <cellStyle name="Comma 4 2 4 2 3 2 2" xfId="10887" xr:uid="{00000000-0005-0000-0000-00009B130000}"/>
    <cellStyle name="Comma 4 2 4 2 3 2 2 2" xfId="10888" xr:uid="{00000000-0005-0000-0000-00009C130000}"/>
    <cellStyle name="Comma 4 2 4 2 3 2 3" xfId="10889" xr:uid="{00000000-0005-0000-0000-00009D130000}"/>
    <cellStyle name="Comma 4 2 4 2 3 3" xfId="10890" xr:uid="{00000000-0005-0000-0000-00009E130000}"/>
    <cellStyle name="Comma 4 2 4 2 3 3 2" xfId="10891" xr:uid="{00000000-0005-0000-0000-00009F130000}"/>
    <cellStyle name="Comma 4 2 4 2 3 4" xfId="10892" xr:uid="{00000000-0005-0000-0000-0000A0130000}"/>
    <cellStyle name="Comma 4 2 4 2 3 5" xfId="10893" xr:uid="{00000000-0005-0000-0000-0000A1130000}"/>
    <cellStyle name="Comma 4 2 4 2 4" xfId="10894" xr:uid="{00000000-0005-0000-0000-0000A2130000}"/>
    <cellStyle name="Comma 4 2 4 2 4 2" xfId="10895" xr:uid="{00000000-0005-0000-0000-0000A3130000}"/>
    <cellStyle name="Comma 4 2 4 2 4 2 2" xfId="10896" xr:uid="{00000000-0005-0000-0000-0000A4130000}"/>
    <cellStyle name="Comma 4 2 4 2 4 3" xfId="10897" xr:uid="{00000000-0005-0000-0000-0000A5130000}"/>
    <cellStyle name="Comma 4 2 4 2 5" xfId="10898" xr:uid="{00000000-0005-0000-0000-0000A6130000}"/>
    <cellStyle name="Comma 4 2 4 2 5 2" xfId="10899" xr:uid="{00000000-0005-0000-0000-0000A7130000}"/>
    <cellStyle name="Comma 4 2 4 2 6" xfId="10900" xr:uid="{00000000-0005-0000-0000-0000A8130000}"/>
    <cellStyle name="Comma 4 2 4 2 7" xfId="10901" xr:uid="{00000000-0005-0000-0000-0000A9130000}"/>
    <cellStyle name="Comma 4 2 4 3" xfId="574" xr:uid="{00000000-0005-0000-0000-0000AA130000}"/>
    <cellStyle name="Comma 4 2 4 3 2" xfId="10902" xr:uid="{00000000-0005-0000-0000-0000AB130000}"/>
    <cellStyle name="Comma 4 2 4 3 2 2" xfId="10903" xr:uid="{00000000-0005-0000-0000-0000AC130000}"/>
    <cellStyle name="Comma 4 2 4 3 2 2 2" xfId="10904" xr:uid="{00000000-0005-0000-0000-0000AD130000}"/>
    <cellStyle name="Comma 4 2 4 3 2 3" xfId="10905" xr:uid="{00000000-0005-0000-0000-0000AE130000}"/>
    <cellStyle name="Comma 4 2 4 3 3" xfId="10906" xr:uid="{00000000-0005-0000-0000-0000AF130000}"/>
    <cellStyle name="Comma 4 2 4 3 3 2" xfId="10907" xr:uid="{00000000-0005-0000-0000-0000B0130000}"/>
    <cellStyle name="Comma 4 2 4 3 4" xfId="10908" xr:uid="{00000000-0005-0000-0000-0000B1130000}"/>
    <cellStyle name="Comma 4 2 4 3 5" xfId="10909" xr:uid="{00000000-0005-0000-0000-0000B2130000}"/>
    <cellStyle name="Comma 4 2 4 4" xfId="575" xr:uid="{00000000-0005-0000-0000-0000B3130000}"/>
    <cellStyle name="Comma 4 2 4 4 2" xfId="10910" xr:uid="{00000000-0005-0000-0000-0000B4130000}"/>
    <cellStyle name="Comma 4 2 4 4 2 2" xfId="10911" xr:uid="{00000000-0005-0000-0000-0000B5130000}"/>
    <cellStyle name="Comma 4 2 4 4 2 2 2" xfId="10912" xr:uid="{00000000-0005-0000-0000-0000B6130000}"/>
    <cellStyle name="Comma 4 2 4 4 2 3" xfId="10913" xr:uid="{00000000-0005-0000-0000-0000B7130000}"/>
    <cellStyle name="Comma 4 2 4 4 3" xfId="10914" xr:uid="{00000000-0005-0000-0000-0000B8130000}"/>
    <cellStyle name="Comma 4 2 4 4 3 2" xfId="10915" xr:uid="{00000000-0005-0000-0000-0000B9130000}"/>
    <cellStyle name="Comma 4 2 4 4 4" xfId="10916" xr:uid="{00000000-0005-0000-0000-0000BA130000}"/>
    <cellStyle name="Comma 4 2 4 4 5" xfId="10917" xr:uid="{00000000-0005-0000-0000-0000BB130000}"/>
    <cellStyle name="Comma 4 2 4 5" xfId="10918" xr:uid="{00000000-0005-0000-0000-0000BC130000}"/>
    <cellStyle name="Comma 4 2 4 5 2" xfId="10919" xr:uid="{00000000-0005-0000-0000-0000BD130000}"/>
    <cellStyle name="Comma 4 2 4 5 2 2" xfId="10920" xr:uid="{00000000-0005-0000-0000-0000BE130000}"/>
    <cellStyle name="Comma 4 2 4 5 3" xfId="10921" xr:uid="{00000000-0005-0000-0000-0000BF130000}"/>
    <cellStyle name="Comma 4 2 4 6" xfId="10922" xr:uid="{00000000-0005-0000-0000-0000C0130000}"/>
    <cellStyle name="Comma 4 2 4 6 2" xfId="10923" xr:uid="{00000000-0005-0000-0000-0000C1130000}"/>
    <cellStyle name="Comma 4 2 4 7" xfId="10924" xr:uid="{00000000-0005-0000-0000-0000C2130000}"/>
    <cellStyle name="Comma 4 2 4 8" xfId="10925" xr:uid="{00000000-0005-0000-0000-0000C3130000}"/>
    <cellStyle name="Comma 4 2 5" xfId="576" xr:uid="{00000000-0005-0000-0000-0000C4130000}"/>
    <cellStyle name="Comma 4 2 5 2" xfId="577" xr:uid="{00000000-0005-0000-0000-0000C5130000}"/>
    <cellStyle name="Comma 4 2 5 2 2" xfId="578" xr:uid="{00000000-0005-0000-0000-0000C6130000}"/>
    <cellStyle name="Comma 4 2 5 2 2 2" xfId="10926" xr:uid="{00000000-0005-0000-0000-0000C7130000}"/>
    <cellStyle name="Comma 4 2 5 2 2 2 2" xfId="10927" xr:uid="{00000000-0005-0000-0000-0000C8130000}"/>
    <cellStyle name="Comma 4 2 5 2 2 2 2 2" xfId="10928" xr:uid="{00000000-0005-0000-0000-0000C9130000}"/>
    <cellStyle name="Comma 4 2 5 2 2 2 3" xfId="10929" xr:uid="{00000000-0005-0000-0000-0000CA130000}"/>
    <cellStyle name="Comma 4 2 5 2 2 3" xfId="10930" xr:uid="{00000000-0005-0000-0000-0000CB130000}"/>
    <cellStyle name="Comma 4 2 5 2 2 3 2" xfId="10931" xr:uid="{00000000-0005-0000-0000-0000CC130000}"/>
    <cellStyle name="Comma 4 2 5 2 2 4" xfId="10932" xr:uid="{00000000-0005-0000-0000-0000CD130000}"/>
    <cellStyle name="Comma 4 2 5 2 2 5" xfId="10933" xr:uid="{00000000-0005-0000-0000-0000CE130000}"/>
    <cellStyle name="Comma 4 2 5 2 3" xfId="579" xr:uid="{00000000-0005-0000-0000-0000CF130000}"/>
    <cellStyle name="Comma 4 2 5 2 3 2" xfId="10934" xr:uid="{00000000-0005-0000-0000-0000D0130000}"/>
    <cellStyle name="Comma 4 2 5 2 3 2 2" xfId="10935" xr:uid="{00000000-0005-0000-0000-0000D1130000}"/>
    <cellStyle name="Comma 4 2 5 2 3 2 2 2" xfId="10936" xr:uid="{00000000-0005-0000-0000-0000D2130000}"/>
    <cellStyle name="Comma 4 2 5 2 3 2 3" xfId="10937" xr:uid="{00000000-0005-0000-0000-0000D3130000}"/>
    <cellStyle name="Comma 4 2 5 2 3 3" xfId="10938" xr:uid="{00000000-0005-0000-0000-0000D4130000}"/>
    <cellStyle name="Comma 4 2 5 2 3 3 2" xfId="10939" xr:uid="{00000000-0005-0000-0000-0000D5130000}"/>
    <cellStyle name="Comma 4 2 5 2 3 4" xfId="10940" xr:uid="{00000000-0005-0000-0000-0000D6130000}"/>
    <cellStyle name="Comma 4 2 5 2 3 5" xfId="10941" xr:uid="{00000000-0005-0000-0000-0000D7130000}"/>
    <cellStyle name="Comma 4 2 5 2 4" xfId="10942" xr:uid="{00000000-0005-0000-0000-0000D8130000}"/>
    <cellStyle name="Comma 4 2 5 2 4 2" xfId="10943" xr:uid="{00000000-0005-0000-0000-0000D9130000}"/>
    <cellStyle name="Comma 4 2 5 2 4 2 2" xfId="10944" xr:uid="{00000000-0005-0000-0000-0000DA130000}"/>
    <cellStyle name="Comma 4 2 5 2 4 3" xfId="10945" xr:uid="{00000000-0005-0000-0000-0000DB130000}"/>
    <cellStyle name="Comma 4 2 5 2 5" xfId="10946" xr:uid="{00000000-0005-0000-0000-0000DC130000}"/>
    <cellStyle name="Comma 4 2 5 2 5 2" xfId="10947" xr:uid="{00000000-0005-0000-0000-0000DD130000}"/>
    <cellStyle name="Comma 4 2 5 2 6" xfId="10948" xr:uid="{00000000-0005-0000-0000-0000DE130000}"/>
    <cellStyle name="Comma 4 2 5 2 7" xfId="10949" xr:uid="{00000000-0005-0000-0000-0000DF130000}"/>
    <cellStyle name="Comma 4 2 5 3" xfId="580" xr:uid="{00000000-0005-0000-0000-0000E0130000}"/>
    <cellStyle name="Comma 4 2 5 3 2" xfId="10950" xr:uid="{00000000-0005-0000-0000-0000E1130000}"/>
    <cellStyle name="Comma 4 2 5 3 2 2" xfId="10951" xr:uid="{00000000-0005-0000-0000-0000E2130000}"/>
    <cellStyle name="Comma 4 2 5 3 2 2 2" xfId="10952" xr:uid="{00000000-0005-0000-0000-0000E3130000}"/>
    <cellStyle name="Comma 4 2 5 3 2 3" xfId="10953" xr:uid="{00000000-0005-0000-0000-0000E4130000}"/>
    <cellStyle name="Comma 4 2 5 3 3" xfId="10954" xr:uid="{00000000-0005-0000-0000-0000E5130000}"/>
    <cellStyle name="Comma 4 2 5 3 3 2" xfId="10955" xr:uid="{00000000-0005-0000-0000-0000E6130000}"/>
    <cellStyle name="Comma 4 2 5 3 4" xfId="10956" xr:uid="{00000000-0005-0000-0000-0000E7130000}"/>
    <cellStyle name="Comma 4 2 5 3 5" xfId="10957" xr:uid="{00000000-0005-0000-0000-0000E8130000}"/>
    <cellStyle name="Comma 4 2 5 4" xfId="581" xr:uid="{00000000-0005-0000-0000-0000E9130000}"/>
    <cellStyle name="Comma 4 2 5 4 2" xfId="10958" xr:uid="{00000000-0005-0000-0000-0000EA130000}"/>
    <cellStyle name="Comma 4 2 5 4 2 2" xfId="10959" xr:uid="{00000000-0005-0000-0000-0000EB130000}"/>
    <cellStyle name="Comma 4 2 5 4 2 2 2" xfId="10960" xr:uid="{00000000-0005-0000-0000-0000EC130000}"/>
    <cellStyle name="Comma 4 2 5 4 2 3" xfId="10961" xr:uid="{00000000-0005-0000-0000-0000ED130000}"/>
    <cellStyle name="Comma 4 2 5 4 3" xfId="10962" xr:uid="{00000000-0005-0000-0000-0000EE130000}"/>
    <cellStyle name="Comma 4 2 5 4 3 2" xfId="10963" xr:uid="{00000000-0005-0000-0000-0000EF130000}"/>
    <cellStyle name="Comma 4 2 5 4 4" xfId="10964" xr:uid="{00000000-0005-0000-0000-0000F0130000}"/>
    <cellStyle name="Comma 4 2 5 4 5" xfId="10965" xr:uid="{00000000-0005-0000-0000-0000F1130000}"/>
    <cellStyle name="Comma 4 2 5 5" xfId="10966" xr:uid="{00000000-0005-0000-0000-0000F2130000}"/>
    <cellStyle name="Comma 4 2 5 5 2" xfId="10967" xr:uid="{00000000-0005-0000-0000-0000F3130000}"/>
    <cellStyle name="Comma 4 2 5 5 2 2" xfId="10968" xr:uid="{00000000-0005-0000-0000-0000F4130000}"/>
    <cellStyle name="Comma 4 2 5 5 3" xfId="10969" xr:uid="{00000000-0005-0000-0000-0000F5130000}"/>
    <cellStyle name="Comma 4 2 5 6" xfId="10970" xr:uid="{00000000-0005-0000-0000-0000F6130000}"/>
    <cellStyle name="Comma 4 2 5 6 2" xfId="10971" xr:uid="{00000000-0005-0000-0000-0000F7130000}"/>
    <cellStyle name="Comma 4 2 5 7" xfId="10972" xr:uid="{00000000-0005-0000-0000-0000F8130000}"/>
    <cellStyle name="Comma 4 2 5 8" xfId="10973" xr:uid="{00000000-0005-0000-0000-0000F9130000}"/>
    <cellStyle name="Comma 4 2 6" xfId="582" xr:uid="{00000000-0005-0000-0000-0000FA130000}"/>
    <cellStyle name="Comma 4 2 6 2" xfId="583" xr:uid="{00000000-0005-0000-0000-0000FB130000}"/>
    <cellStyle name="Comma 4 2 6 2 2" xfId="584" xr:uid="{00000000-0005-0000-0000-0000FC130000}"/>
    <cellStyle name="Comma 4 2 6 2 2 2" xfId="10974" xr:uid="{00000000-0005-0000-0000-0000FD130000}"/>
    <cellStyle name="Comma 4 2 6 2 2 2 2" xfId="10975" xr:uid="{00000000-0005-0000-0000-0000FE130000}"/>
    <cellStyle name="Comma 4 2 6 2 2 2 2 2" xfId="10976" xr:uid="{00000000-0005-0000-0000-0000FF130000}"/>
    <cellStyle name="Comma 4 2 6 2 2 2 3" xfId="10977" xr:uid="{00000000-0005-0000-0000-000000140000}"/>
    <cellStyle name="Comma 4 2 6 2 2 3" xfId="10978" xr:uid="{00000000-0005-0000-0000-000001140000}"/>
    <cellStyle name="Comma 4 2 6 2 2 3 2" xfId="10979" xr:uid="{00000000-0005-0000-0000-000002140000}"/>
    <cellStyle name="Comma 4 2 6 2 2 4" xfId="10980" xr:uid="{00000000-0005-0000-0000-000003140000}"/>
    <cellStyle name="Comma 4 2 6 2 2 5" xfId="10981" xr:uid="{00000000-0005-0000-0000-000004140000}"/>
    <cellStyle name="Comma 4 2 6 2 3" xfId="585" xr:uid="{00000000-0005-0000-0000-000005140000}"/>
    <cellStyle name="Comma 4 2 6 2 3 2" xfId="10982" xr:uid="{00000000-0005-0000-0000-000006140000}"/>
    <cellStyle name="Comma 4 2 6 2 3 2 2" xfId="10983" xr:uid="{00000000-0005-0000-0000-000007140000}"/>
    <cellStyle name="Comma 4 2 6 2 3 2 2 2" xfId="10984" xr:uid="{00000000-0005-0000-0000-000008140000}"/>
    <cellStyle name="Comma 4 2 6 2 3 2 3" xfId="10985" xr:uid="{00000000-0005-0000-0000-000009140000}"/>
    <cellStyle name="Comma 4 2 6 2 3 3" xfId="10986" xr:uid="{00000000-0005-0000-0000-00000A140000}"/>
    <cellStyle name="Comma 4 2 6 2 3 3 2" xfId="10987" xr:uid="{00000000-0005-0000-0000-00000B140000}"/>
    <cellStyle name="Comma 4 2 6 2 3 4" xfId="10988" xr:uid="{00000000-0005-0000-0000-00000C140000}"/>
    <cellStyle name="Comma 4 2 6 2 3 5" xfId="10989" xr:uid="{00000000-0005-0000-0000-00000D140000}"/>
    <cellStyle name="Comma 4 2 6 2 4" xfId="10990" xr:uid="{00000000-0005-0000-0000-00000E140000}"/>
    <cellStyle name="Comma 4 2 6 2 4 2" xfId="10991" xr:uid="{00000000-0005-0000-0000-00000F140000}"/>
    <cellStyle name="Comma 4 2 6 2 4 2 2" xfId="10992" xr:uid="{00000000-0005-0000-0000-000010140000}"/>
    <cellStyle name="Comma 4 2 6 2 4 3" xfId="10993" xr:uid="{00000000-0005-0000-0000-000011140000}"/>
    <cellStyle name="Comma 4 2 6 2 5" xfId="10994" xr:uid="{00000000-0005-0000-0000-000012140000}"/>
    <cellStyle name="Comma 4 2 6 2 5 2" xfId="10995" xr:uid="{00000000-0005-0000-0000-000013140000}"/>
    <cellStyle name="Comma 4 2 6 2 6" xfId="10996" xr:uid="{00000000-0005-0000-0000-000014140000}"/>
    <cellStyle name="Comma 4 2 6 2 7" xfId="10997" xr:uid="{00000000-0005-0000-0000-000015140000}"/>
    <cellStyle name="Comma 4 2 6 3" xfId="586" xr:uid="{00000000-0005-0000-0000-000016140000}"/>
    <cellStyle name="Comma 4 2 6 3 2" xfId="10998" xr:uid="{00000000-0005-0000-0000-000017140000}"/>
    <cellStyle name="Comma 4 2 6 3 2 2" xfId="10999" xr:uid="{00000000-0005-0000-0000-000018140000}"/>
    <cellStyle name="Comma 4 2 6 3 2 2 2" xfId="11000" xr:uid="{00000000-0005-0000-0000-000019140000}"/>
    <cellStyle name="Comma 4 2 6 3 2 3" xfId="11001" xr:uid="{00000000-0005-0000-0000-00001A140000}"/>
    <cellStyle name="Comma 4 2 6 3 3" xfId="11002" xr:uid="{00000000-0005-0000-0000-00001B140000}"/>
    <cellStyle name="Comma 4 2 6 3 3 2" xfId="11003" xr:uid="{00000000-0005-0000-0000-00001C140000}"/>
    <cellStyle name="Comma 4 2 6 3 4" xfId="11004" xr:uid="{00000000-0005-0000-0000-00001D140000}"/>
    <cellStyle name="Comma 4 2 6 3 5" xfId="11005" xr:uid="{00000000-0005-0000-0000-00001E140000}"/>
    <cellStyle name="Comma 4 2 6 4" xfId="587" xr:uid="{00000000-0005-0000-0000-00001F140000}"/>
    <cellStyle name="Comma 4 2 6 4 2" xfId="11006" xr:uid="{00000000-0005-0000-0000-000020140000}"/>
    <cellStyle name="Comma 4 2 6 4 2 2" xfId="11007" xr:uid="{00000000-0005-0000-0000-000021140000}"/>
    <cellStyle name="Comma 4 2 6 4 2 2 2" xfId="11008" xr:uid="{00000000-0005-0000-0000-000022140000}"/>
    <cellStyle name="Comma 4 2 6 4 2 3" xfId="11009" xr:uid="{00000000-0005-0000-0000-000023140000}"/>
    <cellStyle name="Comma 4 2 6 4 3" xfId="11010" xr:uid="{00000000-0005-0000-0000-000024140000}"/>
    <cellStyle name="Comma 4 2 6 4 3 2" xfId="11011" xr:uid="{00000000-0005-0000-0000-000025140000}"/>
    <cellStyle name="Comma 4 2 6 4 4" xfId="11012" xr:uid="{00000000-0005-0000-0000-000026140000}"/>
    <cellStyle name="Comma 4 2 6 4 5" xfId="11013" xr:uid="{00000000-0005-0000-0000-000027140000}"/>
    <cellStyle name="Comma 4 2 6 5" xfId="11014" xr:uid="{00000000-0005-0000-0000-000028140000}"/>
    <cellStyle name="Comma 4 2 6 5 2" xfId="11015" xr:uid="{00000000-0005-0000-0000-000029140000}"/>
    <cellStyle name="Comma 4 2 6 5 2 2" xfId="11016" xr:uid="{00000000-0005-0000-0000-00002A140000}"/>
    <cellStyle name="Comma 4 2 6 5 3" xfId="11017" xr:uid="{00000000-0005-0000-0000-00002B140000}"/>
    <cellStyle name="Comma 4 2 6 6" xfId="11018" xr:uid="{00000000-0005-0000-0000-00002C140000}"/>
    <cellStyle name="Comma 4 2 6 6 2" xfId="11019" xr:uid="{00000000-0005-0000-0000-00002D140000}"/>
    <cellStyle name="Comma 4 2 6 7" xfId="11020" xr:uid="{00000000-0005-0000-0000-00002E140000}"/>
    <cellStyle name="Comma 4 2 6 8" xfId="11021" xr:uid="{00000000-0005-0000-0000-00002F140000}"/>
    <cellStyle name="Comma 4 2 7" xfId="588" xr:uid="{00000000-0005-0000-0000-000030140000}"/>
    <cellStyle name="Comma 4 2 7 2" xfId="589" xr:uid="{00000000-0005-0000-0000-000031140000}"/>
    <cellStyle name="Comma 4 2 7 2 2" xfId="590" xr:uid="{00000000-0005-0000-0000-000032140000}"/>
    <cellStyle name="Comma 4 2 7 2 2 2" xfId="11022" xr:uid="{00000000-0005-0000-0000-000033140000}"/>
    <cellStyle name="Comma 4 2 7 2 2 2 2" xfId="11023" xr:uid="{00000000-0005-0000-0000-000034140000}"/>
    <cellStyle name="Comma 4 2 7 2 2 2 2 2" xfId="11024" xr:uid="{00000000-0005-0000-0000-000035140000}"/>
    <cellStyle name="Comma 4 2 7 2 2 2 3" xfId="11025" xr:uid="{00000000-0005-0000-0000-000036140000}"/>
    <cellStyle name="Comma 4 2 7 2 2 3" xfId="11026" xr:uid="{00000000-0005-0000-0000-000037140000}"/>
    <cellStyle name="Comma 4 2 7 2 2 3 2" xfId="11027" xr:uid="{00000000-0005-0000-0000-000038140000}"/>
    <cellStyle name="Comma 4 2 7 2 2 4" xfId="11028" xr:uid="{00000000-0005-0000-0000-000039140000}"/>
    <cellStyle name="Comma 4 2 7 2 2 5" xfId="11029" xr:uid="{00000000-0005-0000-0000-00003A140000}"/>
    <cellStyle name="Comma 4 2 7 2 3" xfId="591" xr:uid="{00000000-0005-0000-0000-00003B140000}"/>
    <cellStyle name="Comma 4 2 7 2 3 2" xfId="11030" xr:uid="{00000000-0005-0000-0000-00003C140000}"/>
    <cellStyle name="Comma 4 2 7 2 3 2 2" xfId="11031" xr:uid="{00000000-0005-0000-0000-00003D140000}"/>
    <cellStyle name="Comma 4 2 7 2 3 2 2 2" xfId="11032" xr:uid="{00000000-0005-0000-0000-00003E140000}"/>
    <cellStyle name="Comma 4 2 7 2 3 2 3" xfId="11033" xr:uid="{00000000-0005-0000-0000-00003F140000}"/>
    <cellStyle name="Comma 4 2 7 2 3 3" xfId="11034" xr:uid="{00000000-0005-0000-0000-000040140000}"/>
    <cellStyle name="Comma 4 2 7 2 3 3 2" xfId="11035" xr:uid="{00000000-0005-0000-0000-000041140000}"/>
    <cellStyle name="Comma 4 2 7 2 3 4" xfId="11036" xr:uid="{00000000-0005-0000-0000-000042140000}"/>
    <cellStyle name="Comma 4 2 7 2 3 5" xfId="11037" xr:uid="{00000000-0005-0000-0000-000043140000}"/>
    <cellStyle name="Comma 4 2 7 2 4" xfId="11038" xr:uid="{00000000-0005-0000-0000-000044140000}"/>
    <cellStyle name="Comma 4 2 7 2 4 2" xfId="11039" xr:uid="{00000000-0005-0000-0000-000045140000}"/>
    <cellStyle name="Comma 4 2 7 2 4 2 2" xfId="11040" xr:uid="{00000000-0005-0000-0000-000046140000}"/>
    <cellStyle name="Comma 4 2 7 2 4 3" xfId="11041" xr:uid="{00000000-0005-0000-0000-000047140000}"/>
    <cellStyle name="Comma 4 2 7 2 5" xfId="11042" xr:uid="{00000000-0005-0000-0000-000048140000}"/>
    <cellStyle name="Comma 4 2 7 2 5 2" xfId="11043" xr:uid="{00000000-0005-0000-0000-000049140000}"/>
    <cellStyle name="Comma 4 2 7 2 6" xfId="11044" xr:uid="{00000000-0005-0000-0000-00004A140000}"/>
    <cellStyle name="Comma 4 2 7 2 7" xfId="11045" xr:uid="{00000000-0005-0000-0000-00004B140000}"/>
    <cellStyle name="Comma 4 2 7 3" xfId="592" xr:uid="{00000000-0005-0000-0000-00004C140000}"/>
    <cellStyle name="Comma 4 2 7 3 2" xfId="11046" xr:uid="{00000000-0005-0000-0000-00004D140000}"/>
    <cellStyle name="Comma 4 2 7 3 2 2" xfId="11047" xr:uid="{00000000-0005-0000-0000-00004E140000}"/>
    <cellStyle name="Comma 4 2 7 3 2 2 2" xfId="11048" xr:uid="{00000000-0005-0000-0000-00004F140000}"/>
    <cellStyle name="Comma 4 2 7 3 2 3" xfId="11049" xr:uid="{00000000-0005-0000-0000-000050140000}"/>
    <cellStyle name="Comma 4 2 7 3 3" xfId="11050" xr:uid="{00000000-0005-0000-0000-000051140000}"/>
    <cellStyle name="Comma 4 2 7 3 3 2" xfId="11051" xr:uid="{00000000-0005-0000-0000-000052140000}"/>
    <cellStyle name="Comma 4 2 7 3 4" xfId="11052" xr:uid="{00000000-0005-0000-0000-000053140000}"/>
    <cellStyle name="Comma 4 2 7 3 5" xfId="11053" xr:uid="{00000000-0005-0000-0000-000054140000}"/>
    <cellStyle name="Comma 4 2 7 4" xfId="593" xr:uid="{00000000-0005-0000-0000-000055140000}"/>
    <cellStyle name="Comma 4 2 7 4 2" xfId="11054" xr:uid="{00000000-0005-0000-0000-000056140000}"/>
    <cellStyle name="Comma 4 2 7 4 2 2" xfId="11055" xr:uid="{00000000-0005-0000-0000-000057140000}"/>
    <cellStyle name="Comma 4 2 7 4 2 2 2" xfId="11056" xr:uid="{00000000-0005-0000-0000-000058140000}"/>
    <cellStyle name="Comma 4 2 7 4 2 3" xfId="11057" xr:uid="{00000000-0005-0000-0000-000059140000}"/>
    <cellStyle name="Comma 4 2 7 4 3" xfId="11058" xr:uid="{00000000-0005-0000-0000-00005A140000}"/>
    <cellStyle name="Comma 4 2 7 4 3 2" xfId="11059" xr:uid="{00000000-0005-0000-0000-00005B140000}"/>
    <cellStyle name="Comma 4 2 7 4 4" xfId="11060" xr:uid="{00000000-0005-0000-0000-00005C140000}"/>
    <cellStyle name="Comma 4 2 7 4 5" xfId="11061" xr:uid="{00000000-0005-0000-0000-00005D140000}"/>
    <cellStyle name="Comma 4 2 7 5" xfId="11062" xr:uid="{00000000-0005-0000-0000-00005E140000}"/>
    <cellStyle name="Comma 4 2 7 5 2" xfId="11063" xr:uid="{00000000-0005-0000-0000-00005F140000}"/>
    <cellStyle name="Comma 4 2 7 5 2 2" xfId="11064" xr:uid="{00000000-0005-0000-0000-000060140000}"/>
    <cellStyle name="Comma 4 2 7 5 3" xfId="11065" xr:uid="{00000000-0005-0000-0000-000061140000}"/>
    <cellStyle name="Comma 4 2 7 6" xfId="11066" xr:uid="{00000000-0005-0000-0000-000062140000}"/>
    <cellStyle name="Comma 4 2 7 6 2" xfId="11067" xr:uid="{00000000-0005-0000-0000-000063140000}"/>
    <cellStyle name="Comma 4 2 7 7" xfId="11068" xr:uid="{00000000-0005-0000-0000-000064140000}"/>
    <cellStyle name="Comma 4 2 7 8" xfId="11069" xr:uid="{00000000-0005-0000-0000-000065140000}"/>
    <cellStyle name="Comma 4 2 8" xfId="594" xr:uid="{00000000-0005-0000-0000-000066140000}"/>
    <cellStyle name="Comma 4 2 8 2" xfId="595" xr:uid="{00000000-0005-0000-0000-000067140000}"/>
    <cellStyle name="Comma 4 2 8 2 2" xfId="11070" xr:uid="{00000000-0005-0000-0000-000068140000}"/>
    <cellStyle name="Comma 4 2 8 2 2 2" xfId="11071" xr:uid="{00000000-0005-0000-0000-000069140000}"/>
    <cellStyle name="Comma 4 2 8 2 2 2 2" xfId="11072" xr:uid="{00000000-0005-0000-0000-00006A140000}"/>
    <cellStyle name="Comma 4 2 8 2 2 3" xfId="11073" xr:uid="{00000000-0005-0000-0000-00006B140000}"/>
    <cellStyle name="Comma 4 2 8 2 3" xfId="11074" xr:uid="{00000000-0005-0000-0000-00006C140000}"/>
    <cellStyle name="Comma 4 2 8 2 3 2" xfId="11075" xr:uid="{00000000-0005-0000-0000-00006D140000}"/>
    <cellStyle name="Comma 4 2 8 2 4" xfId="11076" xr:uid="{00000000-0005-0000-0000-00006E140000}"/>
    <cellStyle name="Comma 4 2 8 2 5" xfId="11077" xr:uid="{00000000-0005-0000-0000-00006F140000}"/>
    <cellStyle name="Comma 4 2 8 3" xfId="596" xr:uid="{00000000-0005-0000-0000-000070140000}"/>
    <cellStyle name="Comma 4 2 8 3 2" xfId="11078" xr:uid="{00000000-0005-0000-0000-000071140000}"/>
    <cellStyle name="Comma 4 2 8 3 2 2" xfId="11079" xr:uid="{00000000-0005-0000-0000-000072140000}"/>
    <cellStyle name="Comma 4 2 8 3 2 2 2" xfId="11080" xr:uid="{00000000-0005-0000-0000-000073140000}"/>
    <cellStyle name="Comma 4 2 8 3 2 3" xfId="11081" xr:uid="{00000000-0005-0000-0000-000074140000}"/>
    <cellStyle name="Comma 4 2 8 3 3" xfId="11082" xr:uid="{00000000-0005-0000-0000-000075140000}"/>
    <cellStyle name="Comma 4 2 8 3 3 2" xfId="11083" xr:uid="{00000000-0005-0000-0000-000076140000}"/>
    <cellStyle name="Comma 4 2 8 3 4" xfId="11084" xr:uid="{00000000-0005-0000-0000-000077140000}"/>
    <cellStyle name="Comma 4 2 8 3 5" xfId="11085" xr:uid="{00000000-0005-0000-0000-000078140000}"/>
    <cellStyle name="Comma 4 2 8 4" xfId="11086" xr:uid="{00000000-0005-0000-0000-000079140000}"/>
    <cellStyle name="Comma 4 2 8 4 2" xfId="11087" xr:uid="{00000000-0005-0000-0000-00007A140000}"/>
    <cellStyle name="Comma 4 2 8 4 2 2" xfId="11088" xr:uid="{00000000-0005-0000-0000-00007B140000}"/>
    <cellStyle name="Comma 4 2 8 4 3" xfId="11089" xr:uid="{00000000-0005-0000-0000-00007C140000}"/>
    <cellStyle name="Comma 4 2 8 5" xfId="11090" xr:uid="{00000000-0005-0000-0000-00007D140000}"/>
    <cellStyle name="Comma 4 2 8 5 2" xfId="11091" xr:uid="{00000000-0005-0000-0000-00007E140000}"/>
    <cellStyle name="Comma 4 2 8 6" xfId="11092" xr:uid="{00000000-0005-0000-0000-00007F140000}"/>
    <cellStyle name="Comma 4 2 8 7" xfId="11093" xr:uid="{00000000-0005-0000-0000-000080140000}"/>
    <cellStyle name="Comma 4 2 9" xfId="597" xr:uid="{00000000-0005-0000-0000-000081140000}"/>
    <cellStyle name="Comma 4 2 9 2" xfId="11094" xr:uid="{00000000-0005-0000-0000-000082140000}"/>
    <cellStyle name="Comma 4 2 9 2 2" xfId="11095" xr:uid="{00000000-0005-0000-0000-000083140000}"/>
    <cellStyle name="Comma 4 2 9 2 2 2" xfId="11096" xr:uid="{00000000-0005-0000-0000-000084140000}"/>
    <cellStyle name="Comma 4 2 9 2 3" xfId="11097" xr:uid="{00000000-0005-0000-0000-000085140000}"/>
    <cellStyle name="Comma 4 2 9 3" xfId="11098" xr:uid="{00000000-0005-0000-0000-000086140000}"/>
    <cellStyle name="Comma 4 2 9 3 2" xfId="11099" xr:uid="{00000000-0005-0000-0000-000087140000}"/>
    <cellStyle name="Comma 4 2 9 4" xfId="11100" xr:uid="{00000000-0005-0000-0000-000088140000}"/>
    <cellStyle name="Comma 4 2 9 5" xfId="11101" xr:uid="{00000000-0005-0000-0000-000089140000}"/>
    <cellStyle name="Comma 4 3" xfId="598" xr:uid="{00000000-0005-0000-0000-00008A140000}"/>
    <cellStyle name="Comma 4 3 10" xfId="11102" xr:uid="{00000000-0005-0000-0000-00008B140000}"/>
    <cellStyle name="Comma 4 3 10 2" xfId="11103" xr:uid="{00000000-0005-0000-0000-00008C140000}"/>
    <cellStyle name="Comma 4 3 10 2 2" xfId="11104" xr:uid="{00000000-0005-0000-0000-00008D140000}"/>
    <cellStyle name="Comma 4 3 10 3" xfId="11105" xr:uid="{00000000-0005-0000-0000-00008E140000}"/>
    <cellStyle name="Comma 4 3 11" xfId="11106" xr:uid="{00000000-0005-0000-0000-00008F140000}"/>
    <cellStyle name="Comma 4 3 11 2" xfId="11107" xr:uid="{00000000-0005-0000-0000-000090140000}"/>
    <cellStyle name="Comma 4 3 12" xfId="11108" xr:uid="{00000000-0005-0000-0000-000091140000}"/>
    <cellStyle name="Comma 4 3 13" xfId="11109" xr:uid="{00000000-0005-0000-0000-000092140000}"/>
    <cellStyle name="Comma 4 3 2" xfId="599" xr:uid="{00000000-0005-0000-0000-000093140000}"/>
    <cellStyle name="Comma 4 3 2 10" xfId="11110" xr:uid="{00000000-0005-0000-0000-000094140000}"/>
    <cellStyle name="Comma 4 3 2 10 2" xfId="11111" xr:uid="{00000000-0005-0000-0000-000095140000}"/>
    <cellStyle name="Comma 4 3 2 11" xfId="11112" xr:uid="{00000000-0005-0000-0000-000096140000}"/>
    <cellStyle name="Comma 4 3 2 12" xfId="11113" xr:uid="{00000000-0005-0000-0000-000097140000}"/>
    <cellStyle name="Comma 4 3 2 2" xfId="600" xr:uid="{00000000-0005-0000-0000-000098140000}"/>
    <cellStyle name="Comma 4 3 2 2 2" xfId="601" xr:uid="{00000000-0005-0000-0000-000099140000}"/>
    <cellStyle name="Comma 4 3 2 2 2 2" xfId="602" xr:uid="{00000000-0005-0000-0000-00009A140000}"/>
    <cellStyle name="Comma 4 3 2 2 2 2 2" xfId="11114" xr:uid="{00000000-0005-0000-0000-00009B140000}"/>
    <cellStyle name="Comma 4 3 2 2 2 2 2 2" xfId="11115" xr:uid="{00000000-0005-0000-0000-00009C140000}"/>
    <cellStyle name="Comma 4 3 2 2 2 2 2 2 2" xfId="11116" xr:uid="{00000000-0005-0000-0000-00009D140000}"/>
    <cellStyle name="Comma 4 3 2 2 2 2 2 3" xfId="11117" xr:uid="{00000000-0005-0000-0000-00009E140000}"/>
    <cellStyle name="Comma 4 3 2 2 2 2 3" xfId="11118" xr:uid="{00000000-0005-0000-0000-00009F140000}"/>
    <cellStyle name="Comma 4 3 2 2 2 2 3 2" xfId="11119" xr:uid="{00000000-0005-0000-0000-0000A0140000}"/>
    <cellStyle name="Comma 4 3 2 2 2 2 4" xfId="11120" xr:uid="{00000000-0005-0000-0000-0000A1140000}"/>
    <cellStyle name="Comma 4 3 2 2 2 2 5" xfId="11121" xr:uid="{00000000-0005-0000-0000-0000A2140000}"/>
    <cellStyle name="Comma 4 3 2 2 2 3" xfId="603" xr:uid="{00000000-0005-0000-0000-0000A3140000}"/>
    <cellStyle name="Comma 4 3 2 2 2 3 2" xfId="11122" xr:uid="{00000000-0005-0000-0000-0000A4140000}"/>
    <cellStyle name="Comma 4 3 2 2 2 3 2 2" xfId="11123" xr:uid="{00000000-0005-0000-0000-0000A5140000}"/>
    <cellStyle name="Comma 4 3 2 2 2 3 2 2 2" xfId="11124" xr:uid="{00000000-0005-0000-0000-0000A6140000}"/>
    <cellStyle name="Comma 4 3 2 2 2 3 2 3" xfId="11125" xr:uid="{00000000-0005-0000-0000-0000A7140000}"/>
    <cellStyle name="Comma 4 3 2 2 2 3 3" xfId="11126" xr:uid="{00000000-0005-0000-0000-0000A8140000}"/>
    <cellStyle name="Comma 4 3 2 2 2 3 3 2" xfId="11127" xr:uid="{00000000-0005-0000-0000-0000A9140000}"/>
    <cellStyle name="Comma 4 3 2 2 2 3 4" xfId="11128" xr:uid="{00000000-0005-0000-0000-0000AA140000}"/>
    <cellStyle name="Comma 4 3 2 2 2 3 5" xfId="11129" xr:uid="{00000000-0005-0000-0000-0000AB140000}"/>
    <cellStyle name="Comma 4 3 2 2 2 4" xfId="11130" xr:uid="{00000000-0005-0000-0000-0000AC140000}"/>
    <cellStyle name="Comma 4 3 2 2 2 4 2" xfId="11131" xr:uid="{00000000-0005-0000-0000-0000AD140000}"/>
    <cellStyle name="Comma 4 3 2 2 2 4 2 2" xfId="11132" xr:uid="{00000000-0005-0000-0000-0000AE140000}"/>
    <cellStyle name="Comma 4 3 2 2 2 4 3" xfId="11133" xr:uid="{00000000-0005-0000-0000-0000AF140000}"/>
    <cellStyle name="Comma 4 3 2 2 2 5" xfId="11134" xr:uid="{00000000-0005-0000-0000-0000B0140000}"/>
    <cellStyle name="Comma 4 3 2 2 2 5 2" xfId="11135" xr:uid="{00000000-0005-0000-0000-0000B1140000}"/>
    <cellStyle name="Comma 4 3 2 2 2 6" xfId="11136" xr:uid="{00000000-0005-0000-0000-0000B2140000}"/>
    <cellStyle name="Comma 4 3 2 2 2 7" xfId="11137" xr:uid="{00000000-0005-0000-0000-0000B3140000}"/>
    <cellStyle name="Comma 4 3 2 2 3" xfId="604" xr:uid="{00000000-0005-0000-0000-0000B4140000}"/>
    <cellStyle name="Comma 4 3 2 2 3 2" xfId="11138" xr:uid="{00000000-0005-0000-0000-0000B5140000}"/>
    <cellStyle name="Comma 4 3 2 2 3 2 2" xfId="11139" xr:uid="{00000000-0005-0000-0000-0000B6140000}"/>
    <cellStyle name="Comma 4 3 2 2 3 2 2 2" xfId="11140" xr:uid="{00000000-0005-0000-0000-0000B7140000}"/>
    <cellStyle name="Comma 4 3 2 2 3 2 3" xfId="11141" xr:uid="{00000000-0005-0000-0000-0000B8140000}"/>
    <cellStyle name="Comma 4 3 2 2 3 3" xfId="11142" xr:uid="{00000000-0005-0000-0000-0000B9140000}"/>
    <cellStyle name="Comma 4 3 2 2 3 3 2" xfId="11143" xr:uid="{00000000-0005-0000-0000-0000BA140000}"/>
    <cellStyle name="Comma 4 3 2 2 3 4" xfId="11144" xr:uid="{00000000-0005-0000-0000-0000BB140000}"/>
    <cellStyle name="Comma 4 3 2 2 3 5" xfId="11145" xr:uid="{00000000-0005-0000-0000-0000BC140000}"/>
    <cellStyle name="Comma 4 3 2 2 4" xfId="605" xr:uid="{00000000-0005-0000-0000-0000BD140000}"/>
    <cellStyle name="Comma 4 3 2 2 4 2" xfId="11146" xr:uid="{00000000-0005-0000-0000-0000BE140000}"/>
    <cellStyle name="Comma 4 3 2 2 4 2 2" xfId="11147" xr:uid="{00000000-0005-0000-0000-0000BF140000}"/>
    <cellStyle name="Comma 4 3 2 2 4 2 2 2" xfId="11148" xr:uid="{00000000-0005-0000-0000-0000C0140000}"/>
    <cellStyle name="Comma 4 3 2 2 4 2 3" xfId="11149" xr:uid="{00000000-0005-0000-0000-0000C1140000}"/>
    <cellStyle name="Comma 4 3 2 2 4 3" xfId="11150" xr:uid="{00000000-0005-0000-0000-0000C2140000}"/>
    <cellStyle name="Comma 4 3 2 2 4 3 2" xfId="11151" xr:uid="{00000000-0005-0000-0000-0000C3140000}"/>
    <cellStyle name="Comma 4 3 2 2 4 4" xfId="11152" xr:uid="{00000000-0005-0000-0000-0000C4140000}"/>
    <cellStyle name="Comma 4 3 2 2 4 5" xfId="11153" xr:uid="{00000000-0005-0000-0000-0000C5140000}"/>
    <cellStyle name="Comma 4 3 2 2 5" xfId="11154" xr:uid="{00000000-0005-0000-0000-0000C6140000}"/>
    <cellStyle name="Comma 4 3 2 2 5 2" xfId="11155" xr:uid="{00000000-0005-0000-0000-0000C7140000}"/>
    <cellStyle name="Comma 4 3 2 2 5 2 2" xfId="11156" xr:uid="{00000000-0005-0000-0000-0000C8140000}"/>
    <cellStyle name="Comma 4 3 2 2 5 3" xfId="11157" xr:uid="{00000000-0005-0000-0000-0000C9140000}"/>
    <cellStyle name="Comma 4 3 2 2 6" xfId="11158" xr:uid="{00000000-0005-0000-0000-0000CA140000}"/>
    <cellStyle name="Comma 4 3 2 2 6 2" xfId="11159" xr:uid="{00000000-0005-0000-0000-0000CB140000}"/>
    <cellStyle name="Comma 4 3 2 2 7" xfId="11160" xr:uid="{00000000-0005-0000-0000-0000CC140000}"/>
    <cellStyle name="Comma 4 3 2 2 8" xfId="11161" xr:uid="{00000000-0005-0000-0000-0000CD140000}"/>
    <cellStyle name="Comma 4 3 2 3" xfId="606" xr:uid="{00000000-0005-0000-0000-0000CE140000}"/>
    <cellStyle name="Comma 4 3 2 3 2" xfId="607" xr:uid="{00000000-0005-0000-0000-0000CF140000}"/>
    <cellStyle name="Comma 4 3 2 3 2 2" xfId="608" xr:uid="{00000000-0005-0000-0000-0000D0140000}"/>
    <cellStyle name="Comma 4 3 2 3 2 2 2" xfId="11162" xr:uid="{00000000-0005-0000-0000-0000D1140000}"/>
    <cellStyle name="Comma 4 3 2 3 2 2 2 2" xfId="11163" xr:uid="{00000000-0005-0000-0000-0000D2140000}"/>
    <cellStyle name="Comma 4 3 2 3 2 2 2 2 2" xfId="11164" xr:uid="{00000000-0005-0000-0000-0000D3140000}"/>
    <cellStyle name="Comma 4 3 2 3 2 2 2 3" xfId="11165" xr:uid="{00000000-0005-0000-0000-0000D4140000}"/>
    <cellStyle name="Comma 4 3 2 3 2 2 3" xfId="11166" xr:uid="{00000000-0005-0000-0000-0000D5140000}"/>
    <cellStyle name="Comma 4 3 2 3 2 2 3 2" xfId="11167" xr:uid="{00000000-0005-0000-0000-0000D6140000}"/>
    <cellStyle name="Comma 4 3 2 3 2 2 4" xfId="11168" xr:uid="{00000000-0005-0000-0000-0000D7140000}"/>
    <cellStyle name="Comma 4 3 2 3 2 2 5" xfId="11169" xr:uid="{00000000-0005-0000-0000-0000D8140000}"/>
    <cellStyle name="Comma 4 3 2 3 2 3" xfId="609" xr:uid="{00000000-0005-0000-0000-0000D9140000}"/>
    <cellStyle name="Comma 4 3 2 3 2 3 2" xfId="11170" xr:uid="{00000000-0005-0000-0000-0000DA140000}"/>
    <cellStyle name="Comma 4 3 2 3 2 3 2 2" xfId="11171" xr:uid="{00000000-0005-0000-0000-0000DB140000}"/>
    <cellStyle name="Comma 4 3 2 3 2 3 2 2 2" xfId="11172" xr:uid="{00000000-0005-0000-0000-0000DC140000}"/>
    <cellStyle name="Comma 4 3 2 3 2 3 2 3" xfId="11173" xr:uid="{00000000-0005-0000-0000-0000DD140000}"/>
    <cellStyle name="Comma 4 3 2 3 2 3 3" xfId="11174" xr:uid="{00000000-0005-0000-0000-0000DE140000}"/>
    <cellStyle name="Comma 4 3 2 3 2 3 3 2" xfId="11175" xr:uid="{00000000-0005-0000-0000-0000DF140000}"/>
    <cellStyle name="Comma 4 3 2 3 2 3 4" xfId="11176" xr:uid="{00000000-0005-0000-0000-0000E0140000}"/>
    <cellStyle name="Comma 4 3 2 3 2 3 5" xfId="11177" xr:uid="{00000000-0005-0000-0000-0000E1140000}"/>
    <cellStyle name="Comma 4 3 2 3 2 4" xfId="11178" xr:uid="{00000000-0005-0000-0000-0000E2140000}"/>
    <cellStyle name="Comma 4 3 2 3 2 4 2" xfId="11179" xr:uid="{00000000-0005-0000-0000-0000E3140000}"/>
    <cellStyle name="Comma 4 3 2 3 2 4 2 2" xfId="11180" xr:uid="{00000000-0005-0000-0000-0000E4140000}"/>
    <cellStyle name="Comma 4 3 2 3 2 4 3" xfId="11181" xr:uid="{00000000-0005-0000-0000-0000E5140000}"/>
    <cellStyle name="Comma 4 3 2 3 2 5" xfId="11182" xr:uid="{00000000-0005-0000-0000-0000E6140000}"/>
    <cellStyle name="Comma 4 3 2 3 2 5 2" xfId="11183" xr:uid="{00000000-0005-0000-0000-0000E7140000}"/>
    <cellStyle name="Comma 4 3 2 3 2 6" xfId="11184" xr:uid="{00000000-0005-0000-0000-0000E8140000}"/>
    <cellStyle name="Comma 4 3 2 3 2 7" xfId="11185" xr:uid="{00000000-0005-0000-0000-0000E9140000}"/>
    <cellStyle name="Comma 4 3 2 3 3" xfId="610" xr:uid="{00000000-0005-0000-0000-0000EA140000}"/>
    <cellStyle name="Comma 4 3 2 3 3 2" xfId="11186" xr:uid="{00000000-0005-0000-0000-0000EB140000}"/>
    <cellStyle name="Comma 4 3 2 3 3 2 2" xfId="11187" xr:uid="{00000000-0005-0000-0000-0000EC140000}"/>
    <cellStyle name="Comma 4 3 2 3 3 2 2 2" xfId="11188" xr:uid="{00000000-0005-0000-0000-0000ED140000}"/>
    <cellStyle name="Comma 4 3 2 3 3 2 3" xfId="11189" xr:uid="{00000000-0005-0000-0000-0000EE140000}"/>
    <cellStyle name="Comma 4 3 2 3 3 3" xfId="11190" xr:uid="{00000000-0005-0000-0000-0000EF140000}"/>
    <cellStyle name="Comma 4 3 2 3 3 3 2" xfId="11191" xr:uid="{00000000-0005-0000-0000-0000F0140000}"/>
    <cellStyle name="Comma 4 3 2 3 3 4" xfId="11192" xr:uid="{00000000-0005-0000-0000-0000F1140000}"/>
    <cellStyle name="Comma 4 3 2 3 3 5" xfId="11193" xr:uid="{00000000-0005-0000-0000-0000F2140000}"/>
    <cellStyle name="Comma 4 3 2 3 4" xfId="611" xr:uid="{00000000-0005-0000-0000-0000F3140000}"/>
    <cellStyle name="Comma 4 3 2 3 4 2" xfId="11194" xr:uid="{00000000-0005-0000-0000-0000F4140000}"/>
    <cellStyle name="Comma 4 3 2 3 4 2 2" xfId="11195" xr:uid="{00000000-0005-0000-0000-0000F5140000}"/>
    <cellStyle name="Comma 4 3 2 3 4 2 2 2" xfId="11196" xr:uid="{00000000-0005-0000-0000-0000F6140000}"/>
    <cellStyle name="Comma 4 3 2 3 4 2 3" xfId="11197" xr:uid="{00000000-0005-0000-0000-0000F7140000}"/>
    <cellStyle name="Comma 4 3 2 3 4 3" xfId="11198" xr:uid="{00000000-0005-0000-0000-0000F8140000}"/>
    <cellStyle name="Comma 4 3 2 3 4 3 2" xfId="11199" xr:uid="{00000000-0005-0000-0000-0000F9140000}"/>
    <cellStyle name="Comma 4 3 2 3 4 4" xfId="11200" xr:uid="{00000000-0005-0000-0000-0000FA140000}"/>
    <cellStyle name="Comma 4 3 2 3 4 5" xfId="11201" xr:uid="{00000000-0005-0000-0000-0000FB140000}"/>
    <cellStyle name="Comma 4 3 2 3 5" xfId="11202" xr:uid="{00000000-0005-0000-0000-0000FC140000}"/>
    <cellStyle name="Comma 4 3 2 3 5 2" xfId="11203" xr:uid="{00000000-0005-0000-0000-0000FD140000}"/>
    <cellStyle name="Comma 4 3 2 3 5 2 2" xfId="11204" xr:uid="{00000000-0005-0000-0000-0000FE140000}"/>
    <cellStyle name="Comma 4 3 2 3 5 3" xfId="11205" xr:uid="{00000000-0005-0000-0000-0000FF140000}"/>
    <cellStyle name="Comma 4 3 2 3 6" xfId="11206" xr:uid="{00000000-0005-0000-0000-000000150000}"/>
    <cellStyle name="Comma 4 3 2 3 6 2" xfId="11207" xr:uid="{00000000-0005-0000-0000-000001150000}"/>
    <cellStyle name="Comma 4 3 2 3 7" xfId="11208" xr:uid="{00000000-0005-0000-0000-000002150000}"/>
    <cellStyle name="Comma 4 3 2 3 8" xfId="11209" xr:uid="{00000000-0005-0000-0000-000003150000}"/>
    <cellStyle name="Comma 4 3 2 4" xfId="612" xr:uid="{00000000-0005-0000-0000-000004150000}"/>
    <cellStyle name="Comma 4 3 2 4 2" xfId="613" xr:uid="{00000000-0005-0000-0000-000005150000}"/>
    <cellStyle name="Comma 4 3 2 4 2 2" xfId="614" xr:uid="{00000000-0005-0000-0000-000006150000}"/>
    <cellStyle name="Comma 4 3 2 4 2 2 2" xfId="11210" xr:uid="{00000000-0005-0000-0000-000007150000}"/>
    <cellStyle name="Comma 4 3 2 4 2 2 2 2" xfId="11211" xr:uid="{00000000-0005-0000-0000-000008150000}"/>
    <cellStyle name="Comma 4 3 2 4 2 2 2 2 2" xfId="11212" xr:uid="{00000000-0005-0000-0000-000009150000}"/>
    <cellStyle name="Comma 4 3 2 4 2 2 2 3" xfId="11213" xr:uid="{00000000-0005-0000-0000-00000A150000}"/>
    <cellStyle name="Comma 4 3 2 4 2 2 3" xfId="11214" xr:uid="{00000000-0005-0000-0000-00000B150000}"/>
    <cellStyle name="Comma 4 3 2 4 2 2 3 2" xfId="11215" xr:uid="{00000000-0005-0000-0000-00000C150000}"/>
    <cellStyle name="Comma 4 3 2 4 2 2 4" xfId="11216" xr:uid="{00000000-0005-0000-0000-00000D150000}"/>
    <cellStyle name="Comma 4 3 2 4 2 2 5" xfId="11217" xr:uid="{00000000-0005-0000-0000-00000E150000}"/>
    <cellStyle name="Comma 4 3 2 4 2 3" xfId="615" xr:uid="{00000000-0005-0000-0000-00000F150000}"/>
    <cellStyle name="Comma 4 3 2 4 2 3 2" xfId="11218" xr:uid="{00000000-0005-0000-0000-000010150000}"/>
    <cellStyle name="Comma 4 3 2 4 2 3 2 2" xfId="11219" xr:uid="{00000000-0005-0000-0000-000011150000}"/>
    <cellStyle name="Comma 4 3 2 4 2 3 2 2 2" xfId="11220" xr:uid="{00000000-0005-0000-0000-000012150000}"/>
    <cellStyle name="Comma 4 3 2 4 2 3 2 3" xfId="11221" xr:uid="{00000000-0005-0000-0000-000013150000}"/>
    <cellStyle name="Comma 4 3 2 4 2 3 3" xfId="11222" xr:uid="{00000000-0005-0000-0000-000014150000}"/>
    <cellStyle name="Comma 4 3 2 4 2 3 3 2" xfId="11223" xr:uid="{00000000-0005-0000-0000-000015150000}"/>
    <cellStyle name="Comma 4 3 2 4 2 3 4" xfId="11224" xr:uid="{00000000-0005-0000-0000-000016150000}"/>
    <cellStyle name="Comma 4 3 2 4 2 3 5" xfId="11225" xr:uid="{00000000-0005-0000-0000-000017150000}"/>
    <cellStyle name="Comma 4 3 2 4 2 4" xfId="11226" xr:uid="{00000000-0005-0000-0000-000018150000}"/>
    <cellStyle name="Comma 4 3 2 4 2 4 2" xfId="11227" xr:uid="{00000000-0005-0000-0000-000019150000}"/>
    <cellStyle name="Comma 4 3 2 4 2 4 2 2" xfId="11228" xr:uid="{00000000-0005-0000-0000-00001A150000}"/>
    <cellStyle name="Comma 4 3 2 4 2 4 3" xfId="11229" xr:uid="{00000000-0005-0000-0000-00001B150000}"/>
    <cellStyle name="Comma 4 3 2 4 2 5" xfId="11230" xr:uid="{00000000-0005-0000-0000-00001C150000}"/>
    <cellStyle name="Comma 4 3 2 4 2 5 2" xfId="11231" xr:uid="{00000000-0005-0000-0000-00001D150000}"/>
    <cellStyle name="Comma 4 3 2 4 2 6" xfId="11232" xr:uid="{00000000-0005-0000-0000-00001E150000}"/>
    <cellStyle name="Comma 4 3 2 4 2 7" xfId="11233" xr:uid="{00000000-0005-0000-0000-00001F150000}"/>
    <cellStyle name="Comma 4 3 2 4 3" xfId="616" xr:uid="{00000000-0005-0000-0000-000020150000}"/>
    <cellStyle name="Comma 4 3 2 4 3 2" xfId="11234" xr:uid="{00000000-0005-0000-0000-000021150000}"/>
    <cellStyle name="Comma 4 3 2 4 3 2 2" xfId="11235" xr:uid="{00000000-0005-0000-0000-000022150000}"/>
    <cellStyle name="Comma 4 3 2 4 3 2 2 2" xfId="11236" xr:uid="{00000000-0005-0000-0000-000023150000}"/>
    <cellStyle name="Comma 4 3 2 4 3 2 3" xfId="11237" xr:uid="{00000000-0005-0000-0000-000024150000}"/>
    <cellStyle name="Comma 4 3 2 4 3 3" xfId="11238" xr:uid="{00000000-0005-0000-0000-000025150000}"/>
    <cellStyle name="Comma 4 3 2 4 3 3 2" xfId="11239" xr:uid="{00000000-0005-0000-0000-000026150000}"/>
    <cellStyle name="Comma 4 3 2 4 3 4" xfId="11240" xr:uid="{00000000-0005-0000-0000-000027150000}"/>
    <cellStyle name="Comma 4 3 2 4 3 5" xfId="11241" xr:uid="{00000000-0005-0000-0000-000028150000}"/>
    <cellStyle name="Comma 4 3 2 4 4" xfId="617" xr:uid="{00000000-0005-0000-0000-000029150000}"/>
    <cellStyle name="Comma 4 3 2 4 4 2" xfId="11242" xr:uid="{00000000-0005-0000-0000-00002A150000}"/>
    <cellStyle name="Comma 4 3 2 4 4 2 2" xfId="11243" xr:uid="{00000000-0005-0000-0000-00002B150000}"/>
    <cellStyle name="Comma 4 3 2 4 4 2 2 2" xfId="11244" xr:uid="{00000000-0005-0000-0000-00002C150000}"/>
    <cellStyle name="Comma 4 3 2 4 4 2 3" xfId="11245" xr:uid="{00000000-0005-0000-0000-00002D150000}"/>
    <cellStyle name="Comma 4 3 2 4 4 3" xfId="11246" xr:uid="{00000000-0005-0000-0000-00002E150000}"/>
    <cellStyle name="Comma 4 3 2 4 4 3 2" xfId="11247" xr:uid="{00000000-0005-0000-0000-00002F150000}"/>
    <cellStyle name="Comma 4 3 2 4 4 4" xfId="11248" xr:uid="{00000000-0005-0000-0000-000030150000}"/>
    <cellStyle name="Comma 4 3 2 4 4 5" xfId="11249" xr:uid="{00000000-0005-0000-0000-000031150000}"/>
    <cellStyle name="Comma 4 3 2 4 5" xfId="11250" xr:uid="{00000000-0005-0000-0000-000032150000}"/>
    <cellStyle name="Comma 4 3 2 4 5 2" xfId="11251" xr:uid="{00000000-0005-0000-0000-000033150000}"/>
    <cellStyle name="Comma 4 3 2 4 5 2 2" xfId="11252" xr:uid="{00000000-0005-0000-0000-000034150000}"/>
    <cellStyle name="Comma 4 3 2 4 5 3" xfId="11253" xr:uid="{00000000-0005-0000-0000-000035150000}"/>
    <cellStyle name="Comma 4 3 2 4 6" xfId="11254" xr:uid="{00000000-0005-0000-0000-000036150000}"/>
    <cellStyle name="Comma 4 3 2 4 6 2" xfId="11255" xr:uid="{00000000-0005-0000-0000-000037150000}"/>
    <cellStyle name="Comma 4 3 2 4 7" xfId="11256" xr:uid="{00000000-0005-0000-0000-000038150000}"/>
    <cellStyle name="Comma 4 3 2 4 8" xfId="11257" xr:uid="{00000000-0005-0000-0000-000039150000}"/>
    <cellStyle name="Comma 4 3 2 5" xfId="618" xr:uid="{00000000-0005-0000-0000-00003A150000}"/>
    <cellStyle name="Comma 4 3 2 5 2" xfId="619" xr:uid="{00000000-0005-0000-0000-00003B150000}"/>
    <cellStyle name="Comma 4 3 2 5 2 2" xfId="620" xr:uid="{00000000-0005-0000-0000-00003C150000}"/>
    <cellStyle name="Comma 4 3 2 5 2 2 2" xfId="11258" xr:uid="{00000000-0005-0000-0000-00003D150000}"/>
    <cellStyle name="Comma 4 3 2 5 2 2 2 2" xfId="11259" xr:uid="{00000000-0005-0000-0000-00003E150000}"/>
    <cellStyle name="Comma 4 3 2 5 2 2 2 2 2" xfId="11260" xr:uid="{00000000-0005-0000-0000-00003F150000}"/>
    <cellStyle name="Comma 4 3 2 5 2 2 2 3" xfId="11261" xr:uid="{00000000-0005-0000-0000-000040150000}"/>
    <cellStyle name="Comma 4 3 2 5 2 2 3" xfId="11262" xr:uid="{00000000-0005-0000-0000-000041150000}"/>
    <cellStyle name="Comma 4 3 2 5 2 2 3 2" xfId="11263" xr:uid="{00000000-0005-0000-0000-000042150000}"/>
    <cellStyle name="Comma 4 3 2 5 2 2 4" xfId="11264" xr:uid="{00000000-0005-0000-0000-000043150000}"/>
    <cellStyle name="Comma 4 3 2 5 2 2 5" xfId="11265" xr:uid="{00000000-0005-0000-0000-000044150000}"/>
    <cellStyle name="Comma 4 3 2 5 2 3" xfId="621" xr:uid="{00000000-0005-0000-0000-000045150000}"/>
    <cellStyle name="Comma 4 3 2 5 2 3 2" xfId="11266" xr:uid="{00000000-0005-0000-0000-000046150000}"/>
    <cellStyle name="Comma 4 3 2 5 2 3 2 2" xfId="11267" xr:uid="{00000000-0005-0000-0000-000047150000}"/>
    <cellStyle name="Comma 4 3 2 5 2 3 2 2 2" xfId="11268" xr:uid="{00000000-0005-0000-0000-000048150000}"/>
    <cellStyle name="Comma 4 3 2 5 2 3 2 3" xfId="11269" xr:uid="{00000000-0005-0000-0000-000049150000}"/>
    <cellStyle name="Comma 4 3 2 5 2 3 3" xfId="11270" xr:uid="{00000000-0005-0000-0000-00004A150000}"/>
    <cellStyle name="Comma 4 3 2 5 2 3 3 2" xfId="11271" xr:uid="{00000000-0005-0000-0000-00004B150000}"/>
    <cellStyle name="Comma 4 3 2 5 2 3 4" xfId="11272" xr:uid="{00000000-0005-0000-0000-00004C150000}"/>
    <cellStyle name="Comma 4 3 2 5 2 3 5" xfId="11273" xr:uid="{00000000-0005-0000-0000-00004D150000}"/>
    <cellStyle name="Comma 4 3 2 5 2 4" xfId="11274" xr:uid="{00000000-0005-0000-0000-00004E150000}"/>
    <cellStyle name="Comma 4 3 2 5 2 4 2" xfId="11275" xr:uid="{00000000-0005-0000-0000-00004F150000}"/>
    <cellStyle name="Comma 4 3 2 5 2 4 2 2" xfId="11276" xr:uid="{00000000-0005-0000-0000-000050150000}"/>
    <cellStyle name="Comma 4 3 2 5 2 4 3" xfId="11277" xr:uid="{00000000-0005-0000-0000-000051150000}"/>
    <cellStyle name="Comma 4 3 2 5 2 5" xfId="11278" xr:uid="{00000000-0005-0000-0000-000052150000}"/>
    <cellStyle name="Comma 4 3 2 5 2 5 2" xfId="11279" xr:uid="{00000000-0005-0000-0000-000053150000}"/>
    <cellStyle name="Comma 4 3 2 5 2 6" xfId="11280" xr:uid="{00000000-0005-0000-0000-000054150000}"/>
    <cellStyle name="Comma 4 3 2 5 2 7" xfId="11281" xr:uid="{00000000-0005-0000-0000-000055150000}"/>
    <cellStyle name="Comma 4 3 2 5 3" xfId="622" xr:uid="{00000000-0005-0000-0000-000056150000}"/>
    <cellStyle name="Comma 4 3 2 5 3 2" xfId="11282" xr:uid="{00000000-0005-0000-0000-000057150000}"/>
    <cellStyle name="Comma 4 3 2 5 3 2 2" xfId="11283" xr:uid="{00000000-0005-0000-0000-000058150000}"/>
    <cellStyle name="Comma 4 3 2 5 3 2 2 2" xfId="11284" xr:uid="{00000000-0005-0000-0000-000059150000}"/>
    <cellStyle name="Comma 4 3 2 5 3 2 3" xfId="11285" xr:uid="{00000000-0005-0000-0000-00005A150000}"/>
    <cellStyle name="Comma 4 3 2 5 3 3" xfId="11286" xr:uid="{00000000-0005-0000-0000-00005B150000}"/>
    <cellStyle name="Comma 4 3 2 5 3 3 2" xfId="11287" xr:uid="{00000000-0005-0000-0000-00005C150000}"/>
    <cellStyle name="Comma 4 3 2 5 3 4" xfId="11288" xr:uid="{00000000-0005-0000-0000-00005D150000}"/>
    <cellStyle name="Comma 4 3 2 5 3 5" xfId="11289" xr:uid="{00000000-0005-0000-0000-00005E150000}"/>
    <cellStyle name="Comma 4 3 2 5 4" xfId="623" xr:uid="{00000000-0005-0000-0000-00005F150000}"/>
    <cellStyle name="Comma 4 3 2 5 4 2" xfId="11290" xr:uid="{00000000-0005-0000-0000-000060150000}"/>
    <cellStyle name="Comma 4 3 2 5 4 2 2" xfId="11291" xr:uid="{00000000-0005-0000-0000-000061150000}"/>
    <cellStyle name="Comma 4 3 2 5 4 2 2 2" xfId="11292" xr:uid="{00000000-0005-0000-0000-000062150000}"/>
    <cellStyle name="Comma 4 3 2 5 4 2 3" xfId="11293" xr:uid="{00000000-0005-0000-0000-000063150000}"/>
    <cellStyle name="Comma 4 3 2 5 4 3" xfId="11294" xr:uid="{00000000-0005-0000-0000-000064150000}"/>
    <cellStyle name="Comma 4 3 2 5 4 3 2" xfId="11295" xr:uid="{00000000-0005-0000-0000-000065150000}"/>
    <cellStyle name="Comma 4 3 2 5 4 4" xfId="11296" xr:uid="{00000000-0005-0000-0000-000066150000}"/>
    <cellStyle name="Comma 4 3 2 5 4 5" xfId="11297" xr:uid="{00000000-0005-0000-0000-000067150000}"/>
    <cellStyle name="Comma 4 3 2 5 5" xfId="11298" xr:uid="{00000000-0005-0000-0000-000068150000}"/>
    <cellStyle name="Comma 4 3 2 5 5 2" xfId="11299" xr:uid="{00000000-0005-0000-0000-000069150000}"/>
    <cellStyle name="Comma 4 3 2 5 5 2 2" xfId="11300" xr:uid="{00000000-0005-0000-0000-00006A150000}"/>
    <cellStyle name="Comma 4 3 2 5 5 3" xfId="11301" xr:uid="{00000000-0005-0000-0000-00006B150000}"/>
    <cellStyle name="Comma 4 3 2 5 6" xfId="11302" xr:uid="{00000000-0005-0000-0000-00006C150000}"/>
    <cellStyle name="Comma 4 3 2 5 6 2" xfId="11303" xr:uid="{00000000-0005-0000-0000-00006D150000}"/>
    <cellStyle name="Comma 4 3 2 5 7" xfId="11304" xr:uid="{00000000-0005-0000-0000-00006E150000}"/>
    <cellStyle name="Comma 4 3 2 5 8" xfId="11305" xr:uid="{00000000-0005-0000-0000-00006F150000}"/>
    <cellStyle name="Comma 4 3 2 6" xfId="624" xr:uid="{00000000-0005-0000-0000-000070150000}"/>
    <cellStyle name="Comma 4 3 2 6 2" xfId="625" xr:uid="{00000000-0005-0000-0000-000071150000}"/>
    <cellStyle name="Comma 4 3 2 6 2 2" xfId="11306" xr:uid="{00000000-0005-0000-0000-000072150000}"/>
    <cellStyle name="Comma 4 3 2 6 2 2 2" xfId="11307" xr:uid="{00000000-0005-0000-0000-000073150000}"/>
    <cellStyle name="Comma 4 3 2 6 2 2 2 2" xfId="11308" xr:uid="{00000000-0005-0000-0000-000074150000}"/>
    <cellStyle name="Comma 4 3 2 6 2 2 3" xfId="11309" xr:uid="{00000000-0005-0000-0000-000075150000}"/>
    <cellStyle name="Comma 4 3 2 6 2 3" xfId="11310" xr:uid="{00000000-0005-0000-0000-000076150000}"/>
    <cellStyle name="Comma 4 3 2 6 2 3 2" xfId="11311" xr:uid="{00000000-0005-0000-0000-000077150000}"/>
    <cellStyle name="Comma 4 3 2 6 2 4" xfId="11312" xr:uid="{00000000-0005-0000-0000-000078150000}"/>
    <cellStyle name="Comma 4 3 2 6 2 5" xfId="11313" xr:uid="{00000000-0005-0000-0000-000079150000}"/>
    <cellStyle name="Comma 4 3 2 6 3" xfId="626" xr:uid="{00000000-0005-0000-0000-00007A150000}"/>
    <cellStyle name="Comma 4 3 2 6 3 2" xfId="11314" xr:uid="{00000000-0005-0000-0000-00007B150000}"/>
    <cellStyle name="Comma 4 3 2 6 3 2 2" xfId="11315" xr:uid="{00000000-0005-0000-0000-00007C150000}"/>
    <cellStyle name="Comma 4 3 2 6 3 2 2 2" xfId="11316" xr:uid="{00000000-0005-0000-0000-00007D150000}"/>
    <cellStyle name="Comma 4 3 2 6 3 2 3" xfId="11317" xr:uid="{00000000-0005-0000-0000-00007E150000}"/>
    <cellStyle name="Comma 4 3 2 6 3 3" xfId="11318" xr:uid="{00000000-0005-0000-0000-00007F150000}"/>
    <cellStyle name="Comma 4 3 2 6 3 3 2" xfId="11319" xr:uid="{00000000-0005-0000-0000-000080150000}"/>
    <cellStyle name="Comma 4 3 2 6 3 4" xfId="11320" xr:uid="{00000000-0005-0000-0000-000081150000}"/>
    <cellStyle name="Comma 4 3 2 6 3 5" xfId="11321" xr:uid="{00000000-0005-0000-0000-000082150000}"/>
    <cellStyle name="Comma 4 3 2 6 4" xfId="11322" xr:uid="{00000000-0005-0000-0000-000083150000}"/>
    <cellStyle name="Comma 4 3 2 6 4 2" xfId="11323" xr:uid="{00000000-0005-0000-0000-000084150000}"/>
    <cellStyle name="Comma 4 3 2 6 4 2 2" xfId="11324" xr:uid="{00000000-0005-0000-0000-000085150000}"/>
    <cellStyle name="Comma 4 3 2 6 4 3" xfId="11325" xr:uid="{00000000-0005-0000-0000-000086150000}"/>
    <cellStyle name="Comma 4 3 2 6 5" xfId="11326" xr:uid="{00000000-0005-0000-0000-000087150000}"/>
    <cellStyle name="Comma 4 3 2 6 5 2" xfId="11327" xr:uid="{00000000-0005-0000-0000-000088150000}"/>
    <cellStyle name="Comma 4 3 2 6 6" xfId="11328" xr:uid="{00000000-0005-0000-0000-000089150000}"/>
    <cellStyle name="Comma 4 3 2 6 7" xfId="11329" xr:uid="{00000000-0005-0000-0000-00008A150000}"/>
    <cellStyle name="Comma 4 3 2 7" xfId="627" xr:uid="{00000000-0005-0000-0000-00008B150000}"/>
    <cellStyle name="Comma 4 3 2 7 2" xfId="11330" xr:uid="{00000000-0005-0000-0000-00008C150000}"/>
    <cellStyle name="Comma 4 3 2 7 2 2" xfId="11331" xr:uid="{00000000-0005-0000-0000-00008D150000}"/>
    <cellStyle name="Comma 4 3 2 7 2 2 2" xfId="11332" xr:uid="{00000000-0005-0000-0000-00008E150000}"/>
    <cellStyle name="Comma 4 3 2 7 2 3" xfId="11333" xr:uid="{00000000-0005-0000-0000-00008F150000}"/>
    <cellStyle name="Comma 4 3 2 7 3" xfId="11334" xr:uid="{00000000-0005-0000-0000-000090150000}"/>
    <cellStyle name="Comma 4 3 2 7 3 2" xfId="11335" xr:uid="{00000000-0005-0000-0000-000091150000}"/>
    <cellStyle name="Comma 4 3 2 7 4" xfId="11336" xr:uid="{00000000-0005-0000-0000-000092150000}"/>
    <cellStyle name="Comma 4 3 2 7 5" xfId="11337" xr:uid="{00000000-0005-0000-0000-000093150000}"/>
    <cellStyle name="Comma 4 3 2 8" xfId="628" xr:uid="{00000000-0005-0000-0000-000094150000}"/>
    <cellStyle name="Comma 4 3 2 8 2" xfId="11338" xr:uid="{00000000-0005-0000-0000-000095150000}"/>
    <cellStyle name="Comma 4 3 2 8 2 2" xfId="11339" xr:uid="{00000000-0005-0000-0000-000096150000}"/>
    <cellStyle name="Comma 4 3 2 8 2 2 2" xfId="11340" xr:uid="{00000000-0005-0000-0000-000097150000}"/>
    <cellStyle name="Comma 4 3 2 8 2 3" xfId="11341" xr:uid="{00000000-0005-0000-0000-000098150000}"/>
    <cellStyle name="Comma 4 3 2 8 3" xfId="11342" xr:uid="{00000000-0005-0000-0000-000099150000}"/>
    <cellStyle name="Comma 4 3 2 8 3 2" xfId="11343" xr:uid="{00000000-0005-0000-0000-00009A150000}"/>
    <cellStyle name="Comma 4 3 2 8 4" xfId="11344" xr:uid="{00000000-0005-0000-0000-00009B150000}"/>
    <cellStyle name="Comma 4 3 2 8 5" xfId="11345" xr:uid="{00000000-0005-0000-0000-00009C150000}"/>
    <cellStyle name="Comma 4 3 2 9" xfId="11346" xr:uid="{00000000-0005-0000-0000-00009D150000}"/>
    <cellStyle name="Comma 4 3 2 9 2" xfId="11347" xr:uid="{00000000-0005-0000-0000-00009E150000}"/>
    <cellStyle name="Comma 4 3 2 9 2 2" xfId="11348" xr:uid="{00000000-0005-0000-0000-00009F150000}"/>
    <cellStyle name="Comma 4 3 2 9 3" xfId="11349" xr:uid="{00000000-0005-0000-0000-0000A0150000}"/>
    <cellStyle name="Comma 4 3 3" xfId="629" xr:uid="{00000000-0005-0000-0000-0000A1150000}"/>
    <cellStyle name="Comma 4 3 3 2" xfId="630" xr:uid="{00000000-0005-0000-0000-0000A2150000}"/>
    <cellStyle name="Comma 4 3 3 2 2" xfId="631" xr:uid="{00000000-0005-0000-0000-0000A3150000}"/>
    <cellStyle name="Comma 4 3 3 2 2 2" xfId="11350" xr:uid="{00000000-0005-0000-0000-0000A4150000}"/>
    <cellStyle name="Comma 4 3 3 2 2 2 2" xfId="11351" xr:uid="{00000000-0005-0000-0000-0000A5150000}"/>
    <cellStyle name="Comma 4 3 3 2 2 2 2 2" xfId="11352" xr:uid="{00000000-0005-0000-0000-0000A6150000}"/>
    <cellStyle name="Comma 4 3 3 2 2 2 3" xfId="11353" xr:uid="{00000000-0005-0000-0000-0000A7150000}"/>
    <cellStyle name="Comma 4 3 3 2 2 3" xfId="11354" xr:uid="{00000000-0005-0000-0000-0000A8150000}"/>
    <cellStyle name="Comma 4 3 3 2 2 3 2" xfId="11355" xr:uid="{00000000-0005-0000-0000-0000A9150000}"/>
    <cellStyle name="Comma 4 3 3 2 2 4" xfId="11356" xr:uid="{00000000-0005-0000-0000-0000AA150000}"/>
    <cellStyle name="Comma 4 3 3 2 2 5" xfId="11357" xr:uid="{00000000-0005-0000-0000-0000AB150000}"/>
    <cellStyle name="Comma 4 3 3 2 3" xfId="632" xr:uid="{00000000-0005-0000-0000-0000AC150000}"/>
    <cellStyle name="Comma 4 3 3 2 3 2" xfId="11358" xr:uid="{00000000-0005-0000-0000-0000AD150000}"/>
    <cellStyle name="Comma 4 3 3 2 3 2 2" xfId="11359" xr:uid="{00000000-0005-0000-0000-0000AE150000}"/>
    <cellStyle name="Comma 4 3 3 2 3 2 2 2" xfId="11360" xr:uid="{00000000-0005-0000-0000-0000AF150000}"/>
    <cellStyle name="Comma 4 3 3 2 3 2 3" xfId="11361" xr:uid="{00000000-0005-0000-0000-0000B0150000}"/>
    <cellStyle name="Comma 4 3 3 2 3 3" xfId="11362" xr:uid="{00000000-0005-0000-0000-0000B1150000}"/>
    <cellStyle name="Comma 4 3 3 2 3 3 2" xfId="11363" xr:uid="{00000000-0005-0000-0000-0000B2150000}"/>
    <cellStyle name="Comma 4 3 3 2 3 4" xfId="11364" xr:uid="{00000000-0005-0000-0000-0000B3150000}"/>
    <cellStyle name="Comma 4 3 3 2 3 5" xfId="11365" xr:uid="{00000000-0005-0000-0000-0000B4150000}"/>
    <cellStyle name="Comma 4 3 3 2 4" xfId="11366" xr:uid="{00000000-0005-0000-0000-0000B5150000}"/>
    <cellStyle name="Comma 4 3 3 2 4 2" xfId="11367" xr:uid="{00000000-0005-0000-0000-0000B6150000}"/>
    <cellStyle name="Comma 4 3 3 2 4 2 2" xfId="11368" xr:uid="{00000000-0005-0000-0000-0000B7150000}"/>
    <cellStyle name="Comma 4 3 3 2 4 3" xfId="11369" xr:uid="{00000000-0005-0000-0000-0000B8150000}"/>
    <cellStyle name="Comma 4 3 3 2 5" xfId="11370" xr:uid="{00000000-0005-0000-0000-0000B9150000}"/>
    <cellStyle name="Comma 4 3 3 2 5 2" xfId="11371" xr:uid="{00000000-0005-0000-0000-0000BA150000}"/>
    <cellStyle name="Comma 4 3 3 2 6" xfId="11372" xr:uid="{00000000-0005-0000-0000-0000BB150000}"/>
    <cellStyle name="Comma 4 3 3 2 7" xfId="11373" xr:uid="{00000000-0005-0000-0000-0000BC150000}"/>
    <cellStyle name="Comma 4 3 3 3" xfId="633" xr:uid="{00000000-0005-0000-0000-0000BD150000}"/>
    <cellStyle name="Comma 4 3 3 3 2" xfId="11374" xr:uid="{00000000-0005-0000-0000-0000BE150000}"/>
    <cellStyle name="Comma 4 3 3 3 2 2" xfId="11375" xr:uid="{00000000-0005-0000-0000-0000BF150000}"/>
    <cellStyle name="Comma 4 3 3 3 2 2 2" xfId="11376" xr:uid="{00000000-0005-0000-0000-0000C0150000}"/>
    <cellStyle name="Comma 4 3 3 3 2 3" xfId="11377" xr:uid="{00000000-0005-0000-0000-0000C1150000}"/>
    <cellStyle name="Comma 4 3 3 3 3" xfId="11378" xr:uid="{00000000-0005-0000-0000-0000C2150000}"/>
    <cellStyle name="Comma 4 3 3 3 3 2" xfId="11379" xr:uid="{00000000-0005-0000-0000-0000C3150000}"/>
    <cellStyle name="Comma 4 3 3 3 4" xfId="11380" xr:uid="{00000000-0005-0000-0000-0000C4150000}"/>
    <cellStyle name="Comma 4 3 3 3 5" xfId="11381" xr:uid="{00000000-0005-0000-0000-0000C5150000}"/>
    <cellStyle name="Comma 4 3 3 4" xfId="634" xr:uid="{00000000-0005-0000-0000-0000C6150000}"/>
    <cellStyle name="Comma 4 3 3 4 2" xfId="11382" xr:uid="{00000000-0005-0000-0000-0000C7150000}"/>
    <cellStyle name="Comma 4 3 3 4 2 2" xfId="11383" xr:uid="{00000000-0005-0000-0000-0000C8150000}"/>
    <cellStyle name="Comma 4 3 3 4 2 2 2" xfId="11384" xr:uid="{00000000-0005-0000-0000-0000C9150000}"/>
    <cellStyle name="Comma 4 3 3 4 2 3" xfId="11385" xr:uid="{00000000-0005-0000-0000-0000CA150000}"/>
    <cellStyle name="Comma 4 3 3 4 3" xfId="11386" xr:uid="{00000000-0005-0000-0000-0000CB150000}"/>
    <cellStyle name="Comma 4 3 3 4 3 2" xfId="11387" xr:uid="{00000000-0005-0000-0000-0000CC150000}"/>
    <cellStyle name="Comma 4 3 3 4 4" xfId="11388" xr:uid="{00000000-0005-0000-0000-0000CD150000}"/>
    <cellStyle name="Comma 4 3 3 4 5" xfId="11389" xr:uid="{00000000-0005-0000-0000-0000CE150000}"/>
    <cellStyle name="Comma 4 3 3 5" xfId="11390" xr:uid="{00000000-0005-0000-0000-0000CF150000}"/>
    <cellStyle name="Comma 4 3 3 5 2" xfId="11391" xr:uid="{00000000-0005-0000-0000-0000D0150000}"/>
    <cellStyle name="Comma 4 3 3 5 2 2" xfId="11392" xr:uid="{00000000-0005-0000-0000-0000D1150000}"/>
    <cellStyle name="Comma 4 3 3 5 3" xfId="11393" xr:uid="{00000000-0005-0000-0000-0000D2150000}"/>
    <cellStyle name="Comma 4 3 3 6" xfId="11394" xr:uid="{00000000-0005-0000-0000-0000D3150000}"/>
    <cellStyle name="Comma 4 3 3 6 2" xfId="11395" xr:uid="{00000000-0005-0000-0000-0000D4150000}"/>
    <cellStyle name="Comma 4 3 3 7" xfId="11396" xr:uid="{00000000-0005-0000-0000-0000D5150000}"/>
    <cellStyle name="Comma 4 3 3 8" xfId="11397" xr:uid="{00000000-0005-0000-0000-0000D6150000}"/>
    <cellStyle name="Comma 4 3 4" xfId="635" xr:uid="{00000000-0005-0000-0000-0000D7150000}"/>
    <cellStyle name="Comma 4 3 4 2" xfId="636" xr:uid="{00000000-0005-0000-0000-0000D8150000}"/>
    <cellStyle name="Comma 4 3 4 2 2" xfId="637" xr:uid="{00000000-0005-0000-0000-0000D9150000}"/>
    <cellStyle name="Comma 4 3 4 2 2 2" xfId="11398" xr:uid="{00000000-0005-0000-0000-0000DA150000}"/>
    <cellStyle name="Comma 4 3 4 2 2 2 2" xfId="11399" xr:uid="{00000000-0005-0000-0000-0000DB150000}"/>
    <cellStyle name="Comma 4 3 4 2 2 2 2 2" xfId="11400" xr:uid="{00000000-0005-0000-0000-0000DC150000}"/>
    <cellStyle name="Comma 4 3 4 2 2 2 3" xfId="11401" xr:uid="{00000000-0005-0000-0000-0000DD150000}"/>
    <cellStyle name="Comma 4 3 4 2 2 3" xfId="11402" xr:uid="{00000000-0005-0000-0000-0000DE150000}"/>
    <cellStyle name="Comma 4 3 4 2 2 3 2" xfId="11403" xr:uid="{00000000-0005-0000-0000-0000DF150000}"/>
    <cellStyle name="Comma 4 3 4 2 2 4" xfId="11404" xr:uid="{00000000-0005-0000-0000-0000E0150000}"/>
    <cellStyle name="Comma 4 3 4 2 2 5" xfId="11405" xr:uid="{00000000-0005-0000-0000-0000E1150000}"/>
    <cellStyle name="Comma 4 3 4 2 3" xfId="638" xr:uid="{00000000-0005-0000-0000-0000E2150000}"/>
    <cellStyle name="Comma 4 3 4 2 3 2" xfId="11406" xr:uid="{00000000-0005-0000-0000-0000E3150000}"/>
    <cellStyle name="Comma 4 3 4 2 3 2 2" xfId="11407" xr:uid="{00000000-0005-0000-0000-0000E4150000}"/>
    <cellStyle name="Comma 4 3 4 2 3 2 2 2" xfId="11408" xr:uid="{00000000-0005-0000-0000-0000E5150000}"/>
    <cellStyle name="Comma 4 3 4 2 3 2 3" xfId="11409" xr:uid="{00000000-0005-0000-0000-0000E6150000}"/>
    <cellStyle name="Comma 4 3 4 2 3 3" xfId="11410" xr:uid="{00000000-0005-0000-0000-0000E7150000}"/>
    <cellStyle name="Comma 4 3 4 2 3 3 2" xfId="11411" xr:uid="{00000000-0005-0000-0000-0000E8150000}"/>
    <cellStyle name="Comma 4 3 4 2 3 4" xfId="11412" xr:uid="{00000000-0005-0000-0000-0000E9150000}"/>
    <cellStyle name="Comma 4 3 4 2 3 5" xfId="11413" xr:uid="{00000000-0005-0000-0000-0000EA150000}"/>
    <cellStyle name="Comma 4 3 4 2 4" xfId="11414" xr:uid="{00000000-0005-0000-0000-0000EB150000}"/>
    <cellStyle name="Comma 4 3 4 2 4 2" xfId="11415" xr:uid="{00000000-0005-0000-0000-0000EC150000}"/>
    <cellStyle name="Comma 4 3 4 2 4 2 2" xfId="11416" xr:uid="{00000000-0005-0000-0000-0000ED150000}"/>
    <cellStyle name="Comma 4 3 4 2 4 3" xfId="11417" xr:uid="{00000000-0005-0000-0000-0000EE150000}"/>
    <cellStyle name="Comma 4 3 4 2 5" xfId="11418" xr:uid="{00000000-0005-0000-0000-0000EF150000}"/>
    <cellStyle name="Comma 4 3 4 2 5 2" xfId="11419" xr:uid="{00000000-0005-0000-0000-0000F0150000}"/>
    <cellStyle name="Comma 4 3 4 2 6" xfId="11420" xr:uid="{00000000-0005-0000-0000-0000F1150000}"/>
    <cellStyle name="Comma 4 3 4 2 7" xfId="11421" xr:uid="{00000000-0005-0000-0000-0000F2150000}"/>
    <cellStyle name="Comma 4 3 4 3" xfId="639" xr:uid="{00000000-0005-0000-0000-0000F3150000}"/>
    <cellStyle name="Comma 4 3 4 3 2" xfId="11422" xr:uid="{00000000-0005-0000-0000-0000F4150000}"/>
    <cellStyle name="Comma 4 3 4 3 2 2" xfId="11423" xr:uid="{00000000-0005-0000-0000-0000F5150000}"/>
    <cellStyle name="Comma 4 3 4 3 2 2 2" xfId="11424" xr:uid="{00000000-0005-0000-0000-0000F6150000}"/>
    <cellStyle name="Comma 4 3 4 3 2 3" xfId="11425" xr:uid="{00000000-0005-0000-0000-0000F7150000}"/>
    <cellStyle name="Comma 4 3 4 3 3" xfId="11426" xr:uid="{00000000-0005-0000-0000-0000F8150000}"/>
    <cellStyle name="Comma 4 3 4 3 3 2" xfId="11427" xr:uid="{00000000-0005-0000-0000-0000F9150000}"/>
    <cellStyle name="Comma 4 3 4 3 4" xfId="11428" xr:uid="{00000000-0005-0000-0000-0000FA150000}"/>
    <cellStyle name="Comma 4 3 4 3 5" xfId="11429" xr:uid="{00000000-0005-0000-0000-0000FB150000}"/>
    <cellStyle name="Comma 4 3 4 4" xfId="640" xr:uid="{00000000-0005-0000-0000-0000FC150000}"/>
    <cellStyle name="Comma 4 3 4 4 2" xfId="11430" xr:uid="{00000000-0005-0000-0000-0000FD150000}"/>
    <cellStyle name="Comma 4 3 4 4 2 2" xfId="11431" xr:uid="{00000000-0005-0000-0000-0000FE150000}"/>
    <cellStyle name="Comma 4 3 4 4 2 2 2" xfId="11432" xr:uid="{00000000-0005-0000-0000-0000FF150000}"/>
    <cellStyle name="Comma 4 3 4 4 2 3" xfId="11433" xr:uid="{00000000-0005-0000-0000-000000160000}"/>
    <cellStyle name="Comma 4 3 4 4 3" xfId="11434" xr:uid="{00000000-0005-0000-0000-000001160000}"/>
    <cellStyle name="Comma 4 3 4 4 3 2" xfId="11435" xr:uid="{00000000-0005-0000-0000-000002160000}"/>
    <cellStyle name="Comma 4 3 4 4 4" xfId="11436" xr:uid="{00000000-0005-0000-0000-000003160000}"/>
    <cellStyle name="Comma 4 3 4 4 5" xfId="11437" xr:uid="{00000000-0005-0000-0000-000004160000}"/>
    <cellStyle name="Comma 4 3 4 5" xfId="11438" xr:uid="{00000000-0005-0000-0000-000005160000}"/>
    <cellStyle name="Comma 4 3 4 5 2" xfId="11439" xr:uid="{00000000-0005-0000-0000-000006160000}"/>
    <cellStyle name="Comma 4 3 4 5 2 2" xfId="11440" xr:uid="{00000000-0005-0000-0000-000007160000}"/>
    <cellStyle name="Comma 4 3 4 5 3" xfId="11441" xr:uid="{00000000-0005-0000-0000-000008160000}"/>
    <cellStyle name="Comma 4 3 4 6" xfId="11442" xr:uid="{00000000-0005-0000-0000-000009160000}"/>
    <cellStyle name="Comma 4 3 4 6 2" xfId="11443" xr:uid="{00000000-0005-0000-0000-00000A160000}"/>
    <cellStyle name="Comma 4 3 4 7" xfId="11444" xr:uid="{00000000-0005-0000-0000-00000B160000}"/>
    <cellStyle name="Comma 4 3 4 8" xfId="11445" xr:uid="{00000000-0005-0000-0000-00000C160000}"/>
    <cellStyle name="Comma 4 3 5" xfId="641" xr:uid="{00000000-0005-0000-0000-00000D160000}"/>
    <cellStyle name="Comma 4 3 5 2" xfId="642" xr:uid="{00000000-0005-0000-0000-00000E160000}"/>
    <cellStyle name="Comma 4 3 5 2 2" xfId="643" xr:uid="{00000000-0005-0000-0000-00000F160000}"/>
    <cellStyle name="Comma 4 3 5 2 2 2" xfId="11446" xr:uid="{00000000-0005-0000-0000-000010160000}"/>
    <cellStyle name="Comma 4 3 5 2 2 2 2" xfId="11447" xr:uid="{00000000-0005-0000-0000-000011160000}"/>
    <cellStyle name="Comma 4 3 5 2 2 2 2 2" xfId="11448" xr:uid="{00000000-0005-0000-0000-000012160000}"/>
    <cellStyle name="Comma 4 3 5 2 2 2 3" xfId="11449" xr:uid="{00000000-0005-0000-0000-000013160000}"/>
    <cellStyle name="Comma 4 3 5 2 2 3" xfId="11450" xr:uid="{00000000-0005-0000-0000-000014160000}"/>
    <cellStyle name="Comma 4 3 5 2 2 3 2" xfId="11451" xr:uid="{00000000-0005-0000-0000-000015160000}"/>
    <cellStyle name="Comma 4 3 5 2 2 4" xfId="11452" xr:uid="{00000000-0005-0000-0000-000016160000}"/>
    <cellStyle name="Comma 4 3 5 2 2 5" xfId="11453" xr:uid="{00000000-0005-0000-0000-000017160000}"/>
    <cellStyle name="Comma 4 3 5 2 3" xfId="644" xr:uid="{00000000-0005-0000-0000-000018160000}"/>
    <cellStyle name="Comma 4 3 5 2 3 2" xfId="11454" xr:uid="{00000000-0005-0000-0000-000019160000}"/>
    <cellStyle name="Comma 4 3 5 2 3 2 2" xfId="11455" xr:uid="{00000000-0005-0000-0000-00001A160000}"/>
    <cellStyle name="Comma 4 3 5 2 3 2 2 2" xfId="11456" xr:uid="{00000000-0005-0000-0000-00001B160000}"/>
    <cellStyle name="Comma 4 3 5 2 3 2 3" xfId="11457" xr:uid="{00000000-0005-0000-0000-00001C160000}"/>
    <cellStyle name="Comma 4 3 5 2 3 3" xfId="11458" xr:uid="{00000000-0005-0000-0000-00001D160000}"/>
    <cellStyle name="Comma 4 3 5 2 3 3 2" xfId="11459" xr:uid="{00000000-0005-0000-0000-00001E160000}"/>
    <cellStyle name="Comma 4 3 5 2 3 4" xfId="11460" xr:uid="{00000000-0005-0000-0000-00001F160000}"/>
    <cellStyle name="Comma 4 3 5 2 3 5" xfId="11461" xr:uid="{00000000-0005-0000-0000-000020160000}"/>
    <cellStyle name="Comma 4 3 5 2 4" xfId="11462" xr:uid="{00000000-0005-0000-0000-000021160000}"/>
    <cellStyle name="Comma 4 3 5 2 4 2" xfId="11463" xr:uid="{00000000-0005-0000-0000-000022160000}"/>
    <cellStyle name="Comma 4 3 5 2 4 2 2" xfId="11464" xr:uid="{00000000-0005-0000-0000-000023160000}"/>
    <cellStyle name="Comma 4 3 5 2 4 3" xfId="11465" xr:uid="{00000000-0005-0000-0000-000024160000}"/>
    <cellStyle name="Comma 4 3 5 2 5" xfId="11466" xr:uid="{00000000-0005-0000-0000-000025160000}"/>
    <cellStyle name="Comma 4 3 5 2 5 2" xfId="11467" xr:uid="{00000000-0005-0000-0000-000026160000}"/>
    <cellStyle name="Comma 4 3 5 2 6" xfId="11468" xr:uid="{00000000-0005-0000-0000-000027160000}"/>
    <cellStyle name="Comma 4 3 5 2 7" xfId="11469" xr:uid="{00000000-0005-0000-0000-000028160000}"/>
    <cellStyle name="Comma 4 3 5 3" xfId="645" xr:uid="{00000000-0005-0000-0000-000029160000}"/>
    <cellStyle name="Comma 4 3 5 3 2" xfId="11470" xr:uid="{00000000-0005-0000-0000-00002A160000}"/>
    <cellStyle name="Comma 4 3 5 3 2 2" xfId="11471" xr:uid="{00000000-0005-0000-0000-00002B160000}"/>
    <cellStyle name="Comma 4 3 5 3 2 2 2" xfId="11472" xr:uid="{00000000-0005-0000-0000-00002C160000}"/>
    <cellStyle name="Comma 4 3 5 3 2 3" xfId="11473" xr:uid="{00000000-0005-0000-0000-00002D160000}"/>
    <cellStyle name="Comma 4 3 5 3 3" xfId="11474" xr:uid="{00000000-0005-0000-0000-00002E160000}"/>
    <cellStyle name="Comma 4 3 5 3 3 2" xfId="11475" xr:uid="{00000000-0005-0000-0000-00002F160000}"/>
    <cellStyle name="Comma 4 3 5 3 4" xfId="11476" xr:uid="{00000000-0005-0000-0000-000030160000}"/>
    <cellStyle name="Comma 4 3 5 3 5" xfId="11477" xr:uid="{00000000-0005-0000-0000-000031160000}"/>
    <cellStyle name="Comma 4 3 5 4" xfId="646" xr:uid="{00000000-0005-0000-0000-000032160000}"/>
    <cellStyle name="Comma 4 3 5 4 2" xfId="11478" xr:uid="{00000000-0005-0000-0000-000033160000}"/>
    <cellStyle name="Comma 4 3 5 4 2 2" xfId="11479" xr:uid="{00000000-0005-0000-0000-000034160000}"/>
    <cellStyle name="Comma 4 3 5 4 2 2 2" xfId="11480" xr:uid="{00000000-0005-0000-0000-000035160000}"/>
    <cellStyle name="Comma 4 3 5 4 2 3" xfId="11481" xr:uid="{00000000-0005-0000-0000-000036160000}"/>
    <cellStyle name="Comma 4 3 5 4 3" xfId="11482" xr:uid="{00000000-0005-0000-0000-000037160000}"/>
    <cellStyle name="Comma 4 3 5 4 3 2" xfId="11483" xr:uid="{00000000-0005-0000-0000-000038160000}"/>
    <cellStyle name="Comma 4 3 5 4 4" xfId="11484" xr:uid="{00000000-0005-0000-0000-000039160000}"/>
    <cellStyle name="Comma 4 3 5 4 5" xfId="11485" xr:uid="{00000000-0005-0000-0000-00003A160000}"/>
    <cellStyle name="Comma 4 3 5 5" xfId="11486" xr:uid="{00000000-0005-0000-0000-00003B160000}"/>
    <cellStyle name="Comma 4 3 5 5 2" xfId="11487" xr:uid="{00000000-0005-0000-0000-00003C160000}"/>
    <cellStyle name="Comma 4 3 5 5 2 2" xfId="11488" xr:uid="{00000000-0005-0000-0000-00003D160000}"/>
    <cellStyle name="Comma 4 3 5 5 3" xfId="11489" xr:uid="{00000000-0005-0000-0000-00003E160000}"/>
    <cellStyle name="Comma 4 3 5 6" xfId="11490" xr:uid="{00000000-0005-0000-0000-00003F160000}"/>
    <cellStyle name="Comma 4 3 5 6 2" xfId="11491" xr:uid="{00000000-0005-0000-0000-000040160000}"/>
    <cellStyle name="Comma 4 3 5 7" xfId="11492" xr:uid="{00000000-0005-0000-0000-000041160000}"/>
    <cellStyle name="Comma 4 3 5 8" xfId="11493" xr:uid="{00000000-0005-0000-0000-000042160000}"/>
    <cellStyle name="Comma 4 3 6" xfId="647" xr:uid="{00000000-0005-0000-0000-000043160000}"/>
    <cellStyle name="Comma 4 3 6 2" xfId="648" xr:uid="{00000000-0005-0000-0000-000044160000}"/>
    <cellStyle name="Comma 4 3 6 2 2" xfId="649" xr:uid="{00000000-0005-0000-0000-000045160000}"/>
    <cellStyle name="Comma 4 3 6 2 2 2" xfId="11494" xr:uid="{00000000-0005-0000-0000-000046160000}"/>
    <cellStyle name="Comma 4 3 6 2 2 2 2" xfId="11495" xr:uid="{00000000-0005-0000-0000-000047160000}"/>
    <cellStyle name="Comma 4 3 6 2 2 2 2 2" xfId="11496" xr:uid="{00000000-0005-0000-0000-000048160000}"/>
    <cellStyle name="Comma 4 3 6 2 2 2 3" xfId="11497" xr:uid="{00000000-0005-0000-0000-000049160000}"/>
    <cellStyle name="Comma 4 3 6 2 2 3" xfId="11498" xr:uid="{00000000-0005-0000-0000-00004A160000}"/>
    <cellStyle name="Comma 4 3 6 2 2 3 2" xfId="11499" xr:uid="{00000000-0005-0000-0000-00004B160000}"/>
    <cellStyle name="Comma 4 3 6 2 2 4" xfId="11500" xr:uid="{00000000-0005-0000-0000-00004C160000}"/>
    <cellStyle name="Comma 4 3 6 2 2 5" xfId="11501" xr:uid="{00000000-0005-0000-0000-00004D160000}"/>
    <cellStyle name="Comma 4 3 6 2 3" xfId="650" xr:uid="{00000000-0005-0000-0000-00004E160000}"/>
    <cellStyle name="Comma 4 3 6 2 3 2" xfId="11502" xr:uid="{00000000-0005-0000-0000-00004F160000}"/>
    <cellStyle name="Comma 4 3 6 2 3 2 2" xfId="11503" xr:uid="{00000000-0005-0000-0000-000050160000}"/>
    <cellStyle name="Comma 4 3 6 2 3 2 2 2" xfId="11504" xr:uid="{00000000-0005-0000-0000-000051160000}"/>
    <cellStyle name="Comma 4 3 6 2 3 2 3" xfId="11505" xr:uid="{00000000-0005-0000-0000-000052160000}"/>
    <cellStyle name="Comma 4 3 6 2 3 3" xfId="11506" xr:uid="{00000000-0005-0000-0000-000053160000}"/>
    <cellStyle name="Comma 4 3 6 2 3 3 2" xfId="11507" xr:uid="{00000000-0005-0000-0000-000054160000}"/>
    <cellStyle name="Comma 4 3 6 2 3 4" xfId="11508" xr:uid="{00000000-0005-0000-0000-000055160000}"/>
    <cellStyle name="Comma 4 3 6 2 3 5" xfId="11509" xr:uid="{00000000-0005-0000-0000-000056160000}"/>
    <cellStyle name="Comma 4 3 6 2 4" xfId="11510" xr:uid="{00000000-0005-0000-0000-000057160000}"/>
    <cellStyle name="Comma 4 3 6 2 4 2" xfId="11511" xr:uid="{00000000-0005-0000-0000-000058160000}"/>
    <cellStyle name="Comma 4 3 6 2 4 2 2" xfId="11512" xr:uid="{00000000-0005-0000-0000-000059160000}"/>
    <cellStyle name="Comma 4 3 6 2 4 3" xfId="11513" xr:uid="{00000000-0005-0000-0000-00005A160000}"/>
    <cellStyle name="Comma 4 3 6 2 5" xfId="11514" xr:uid="{00000000-0005-0000-0000-00005B160000}"/>
    <cellStyle name="Comma 4 3 6 2 5 2" xfId="11515" xr:uid="{00000000-0005-0000-0000-00005C160000}"/>
    <cellStyle name="Comma 4 3 6 2 6" xfId="11516" xr:uid="{00000000-0005-0000-0000-00005D160000}"/>
    <cellStyle name="Comma 4 3 6 2 7" xfId="11517" xr:uid="{00000000-0005-0000-0000-00005E160000}"/>
    <cellStyle name="Comma 4 3 6 3" xfId="651" xr:uid="{00000000-0005-0000-0000-00005F160000}"/>
    <cellStyle name="Comma 4 3 6 3 2" xfId="11518" xr:uid="{00000000-0005-0000-0000-000060160000}"/>
    <cellStyle name="Comma 4 3 6 3 2 2" xfId="11519" xr:uid="{00000000-0005-0000-0000-000061160000}"/>
    <cellStyle name="Comma 4 3 6 3 2 2 2" xfId="11520" xr:uid="{00000000-0005-0000-0000-000062160000}"/>
    <cellStyle name="Comma 4 3 6 3 2 3" xfId="11521" xr:uid="{00000000-0005-0000-0000-000063160000}"/>
    <cellStyle name="Comma 4 3 6 3 3" xfId="11522" xr:uid="{00000000-0005-0000-0000-000064160000}"/>
    <cellStyle name="Comma 4 3 6 3 3 2" xfId="11523" xr:uid="{00000000-0005-0000-0000-000065160000}"/>
    <cellStyle name="Comma 4 3 6 3 4" xfId="11524" xr:uid="{00000000-0005-0000-0000-000066160000}"/>
    <cellStyle name="Comma 4 3 6 3 5" xfId="11525" xr:uid="{00000000-0005-0000-0000-000067160000}"/>
    <cellStyle name="Comma 4 3 6 4" xfId="652" xr:uid="{00000000-0005-0000-0000-000068160000}"/>
    <cellStyle name="Comma 4 3 6 4 2" xfId="11526" xr:uid="{00000000-0005-0000-0000-000069160000}"/>
    <cellStyle name="Comma 4 3 6 4 2 2" xfId="11527" xr:uid="{00000000-0005-0000-0000-00006A160000}"/>
    <cellStyle name="Comma 4 3 6 4 2 2 2" xfId="11528" xr:uid="{00000000-0005-0000-0000-00006B160000}"/>
    <cellStyle name="Comma 4 3 6 4 2 3" xfId="11529" xr:uid="{00000000-0005-0000-0000-00006C160000}"/>
    <cellStyle name="Comma 4 3 6 4 3" xfId="11530" xr:uid="{00000000-0005-0000-0000-00006D160000}"/>
    <cellStyle name="Comma 4 3 6 4 3 2" xfId="11531" xr:uid="{00000000-0005-0000-0000-00006E160000}"/>
    <cellStyle name="Comma 4 3 6 4 4" xfId="11532" xr:uid="{00000000-0005-0000-0000-00006F160000}"/>
    <cellStyle name="Comma 4 3 6 4 5" xfId="11533" xr:uid="{00000000-0005-0000-0000-000070160000}"/>
    <cellStyle name="Comma 4 3 6 5" xfId="11534" xr:uid="{00000000-0005-0000-0000-000071160000}"/>
    <cellStyle name="Comma 4 3 6 5 2" xfId="11535" xr:uid="{00000000-0005-0000-0000-000072160000}"/>
    <cellStyle name="Comma 4 3 6 5 2 2" xfId="11536" xr:uid="{00000000-0005-0000-0000-000073160000}"/>
    <cellStyle name="Comma 4 3 6 5 3" xfId="11537" xr:uid="{00000000-0005-0000-0000-000074160000}"/>
    <cellStyle name="Comma 4 3 6 6" xfId="11538" xr:uid="{00000000-0005-0000-0000-000075160000}"/>
    <cellStyle name="Comma 4 3 6 6 2" xfId="11539" xr:uid="{00000000-0005-0000-0000-000076160000}"/>
    <cellStyle name="Comma 4 3 6 7" xfId="11540" xr:uid="{00000000-0005-0000-0000-000077160000}"/>
    <cellStyle name="Comma 4 3 6 8" xfId="11541" xr:uid="{00000000-0005-0000-0000-000078160000}"/>
    <cellStyle name="Comma 4 3 7" xfId="653" xr:uid="{00000000-0005-0000-0000-000079160000}"/>
    <cellStyle name="Comma 4 3 7 2" xfId="654" xr:uid="{00000000-0005-0000-0000-00007A160000}"/>
    <cellStyle name="Comma 4 3 7 2 2" xfId="11542" xr:uid="{00000000-0005-0000-0000-00007B160000}"/>
    <cellStyle name="Comma 4 3 7 2 2 2" xfId="11543" xr:uid="{00000000-0005-0000-0000-00007C160000}"/>
    <cellStyle name="Comma 4 3 7 2 2 2 2" xfId="11544" xr:uid="{00000000-0005-0000-0000-00007D160000}"/>
    <cellStyle name="Comma 4 3 7 2 2 3" xfId="11545" xr:uid="{00000000-0005-0000-0000-00007E160000}"/>
    <cellStyle name="Comma 4 3 7 2 3" xfId="11546" xr:uid="{00000000-0005-0000-0000-00007F160000}"/>
    <cellStyle name="Comma 4 3 7 2 3 2" xfId="11547" xr:uid="{00000000-0005-0000-0000-000080160000}"/>
    <cellStyle name="Comma 4 3 7 2 4" xfId="11548" xr:uid="{00000000-0005-0000-0000-000081160000}"/>
    <cellStyle name="Comma 4 3 7 2 5" xfId="11549" xr:uid="{00000000-0005-0000-0000-000082160000}"/>
    <cellStyle name="Comma 4 3 7 3" xfId="655" xr:uid="{00000000-0005-0000-0000-000083160000}"/>
    <cellStyle name="Comma 4 3 7 3 2" xfId="11550" xr:uid="{00000000-0005-0000-0000-000084160000}"/>
    <cellStyle name="Comma 4 3 7 3 2 2" xfId="11551" xr:uid="{00000000-0005-0000-0000-000085160000}"/>
    <cellStyle name="Comma 4 3 7 3 2 2 2" xfId="11552" xr:uid="{00000000-0005-0000-0000-000086160000}"/>
    <cellStyle name="Comma 4 3 7 3 2 3" xfId="11553" xr:uid="{00000000-0005-0000-0000-000087160000}"/>
    <cellStyle name="Comma 4 3 7 3 3" xfId="11554" xr:uid="{00000000-0005-0000-0000-000088160000}"/>
    <cellStyle name="Comma 4 3 7 3 3 2" xfId="11555" xr:uid="{00000000-0005-0000-0000-000089160000}"/>
    <cellStyle name="Comma 4 3 7 3 4" xfId="11556" xr:uid="{00000000-0005-0000-0000-00008A160000}"/>
    <cellStyle name="Comma 4 3 7 3 5" xfId="11557" xr:uid="{00000000-0005-0000-0000-00008B160000}"/>
    <cellStyle name="Comma 4 3 7 4" xfId="11558" xr:uid="{00000000-0005-0000-0000-00008C160000}"/>
    <cellStyle name="Comma 4 3 7 4 2" xfId="11559" xr:uid="{00000000-0005-0000-0000-00008D160000}"/>
    <cellStyle name="Comma 4 3 7 4 2 2" xfId="11560" xr:uid="{00000000-0005-0000-0000-00008E160000}"/>
    <cellStyle name="Comma 4 3 7 4 3" xfId="11561" xr:uid="{00000000-0005-0000-0000-00008F160000}"/>
    <cellStyle name="Comma 4 3 7 5" xfId="11562" xr:uid="{00000000-0005-0000-0000-000090160000}"/>
    <cellStyle name="Comma 4 3 7 5 2" xfId="11563" xr:uid="{00000000-0005-0000-0000-000091160000}"/>
    <cellStyle name="Comma 4 3 7 6" xfId="11564" xr:uid="{00000000-0005-0000-0000-000092160000}"/>
    <cellStyle name="Comma 4 3 7 7" xfId="11565" xr:uid="{00000000-0005-0000-0000-000093160000}"/>
    <cellStyle name="Comma 4 3 8" xfId="656" xr:uid="{00000000-0005-0000-0000-000094160000}"/>
    <cellStyle name="Comma 4 3 8 2" xfId="11566" xr:uid="{00000000-0005-0000-0000-000095160000}"/>
    <cellStyle name="Comma 4 3 8 2 2" xfId="11567" xr:uid="{00000000-0005-0000-0000-000096160000}"/>
    <cellStyle name="Comma 4 3 8 2 2 2" xfId="11568" xr:uid="{00000000-0005-0000-0000-000097160000}"/>
    <cellStyle name="Comma 4 3 8 2 3" xfId="11569" xr:uid="{00000000-0005-0000-0000-000098160000}"/>
    <cellStyle name="Comma 4 3 8 3" xfId="11570" xr:uid="{00000000-0005-0000-0000-000099160000}"/>
    <cellStyle name="Comma 4 3 8 3 2" xfId="11571" xr:uid="{00000000-0005-0000-0000-00009A160000}"/>
    <cellStyle name="Comma 4 3 8 4" xfId="11572" xr:uid="{00000000-0005-0000-0000-00009B160000}"/>
    <cellStyle name="Comma 4 3 8 5" xfId="11573" xr:uid="{00000000-0005-0000-0000-00009C160000}"/>
    <cellStyle name="Comma 4 3 9" xfId="657" xr:uid="{00000000-0005-0000-0000-00009D160000}"/>
    <cellStyle name="Comma 4 3 9 2" xfId="11574" xr:uid="{00000000-0005-0000-0000-00009E160000}"/>
    <cellStyle name="Comma 4 3 9 2 2" xfId="11575" xr:uid="{00000000-0005-0000-0000-00009F160000}"/>
    <cellStyle name="Comma 4 3 9 2 2 2" xfId="11576" xr:uid="{00000000-0005-0000-0000-0000A0160000}"/>
    <cellStyle name="Comma 4 3 9 2 3" xfId="11577" xr:uid="{00000000-0005-0000-0000-0000A1160000}"/>
    <cellStyle name="Comma 4 3 9 3" xfId="11578" xr:uid="{00000000-0005-0000-0000-0000A2160000}"/>
    <cellStyle name="Comma 4 3 9 3 2" xfId="11579" xr:uid="{00000000-0005-0000-0000-0000A3160000}"/>
    <cellStyle name="Comma 4 3 9 4" xfId="11580" xr:uid="{00000000-0005-0000-0000-0000A4160000}"/>
    <cellStyle name="Comma 4 3 9 5" xfId="11581" xr:uid="{00000000-0005-0000-0000-0000A5160000}"/>
    <cellStyle name="Comma 4 4" xfId="658" xr:uid="{00000000-0005-0000-0000-0000A6160000}"/>
    <cellStyle name="Comma 4 4 10" xfId="11582" xr:uid="{00000000-0005-0000-0000-0000A7160000}"/>
    <cellStyle name="Comma 4 4 10 2" xfId="11583" xr:uid="{00000000-0005-0000-0000-0000A8160000}"/>
    <cellStyle name="Comma 4 4 11" xfId="11584" xr:uid="{00000000-0005-0000-0000-0000A9160000}"/>
    <cellStyle name="Comma 4 4 12" xfId="11585" xr:uid="{00000000-0005-0000-0000-0000AA160000}"/>
    <cellStyle name="Comma 4 4 2" xfId="659" xr:uid="{00000000-0005-0000-0000-0000AB160000}"/>
    <cellStyle name="Comma 4 4 2 2" xfId="660" xr:uid="{00000000-0005-0000-0000-0000AC160000}"/>
    <cellStyle name="Comma 4 4 2 2 2" xfId="661" xr:uid="{00000000-0005-0000-0000-0000AD160000}"/>
    <cellStyle name="Comma 4 4 2 2 2 2" xfId="11586" xr:uid="{00000000-0005-0000-0000-0000AE160000}"/>
    <cellStyle name="Comma 4 4 2 2 2 2 2" xfId="11587" xr:uid="{00000000-0005-0000-0000-0000AF160000}"/>
    <cellStyle name="Comma 4 4 2 2 2 2 2 2" xfId="11588" xr:uid="{00000000-0005-0000-0000-0000B0160000}"/>
    <cellStyle name="Comma 4 4 2 2 2 2 3" xfId="11589" xr:uid="{00000000-0005-0000-0000-0000B1160000}"/>
    <cellStyle name="Comma 4 4 2 2 2 3" xfId="11590" xr:uid="{00000000-0005-0000-0000-0000B2160000}"/>
    <cellStyle name="Comma 4 4 2 2 2 3 2" xfId="11591" xr:uid="{00000000-0005-0000-0000-0000B3160000}"/>
    <cellStyle name="Comma 4 4 2 2 2 4" xfId="11592" xr:uid="{00000000-0005-0000-0000-0000B4160000}"/>
    <cellStyle name="Comma 4 4 2 2 2 5" xfId="11593" xr:uid="{00000000-0005-0000-0000-0000B5160000}"/>
    <cellStyle name="Comma 4 4 2 2 3" xfId="662" xr:uid="{00000000-0005-0000-0000-0000B6160000}"/>
    <cellStyle name="Comma 4 4 2 2 3 2" xfId="11594" xr:uid="{00000000-0005-0000-0000-0000B7160000}"/>
    <cellStyle name="Comma 4 4 2 2 3 2 2" xfId="11595" xr:uid="{00000000-0005-0000-0000-0000B8160000}"/>
    <cellStyle name="Comma 4 4 2 2 3 2 2 2" xfId="11596" xr:uid="{00000000-0005-0000-0000-0000B9160000}"/>
    <cellStyle name="Comma 4 4 2 2 3 2 3" xfId="11597" xr:uid="{00000000-0005-0000-0000-0000BA160000}"/>
    <cellStyle name="Comma 4 4 2 2 3 3" xfId="11598" xr:uid="{00000000-0005-0000-0000-0000BB160000}"/>
    <cellStyle name="Comma 4 4 2 2 3 3 2" xfId="11599" xr:uid="{00000000-0005-0000-0000-0000BC160000}"/>
    <cellStyle name="Comma 4 4 2 2 3 4" xfId="11600" xr:uid="{00000000-0005-0000-0000-0000BD160000}"/>
    <cellStyle name="Comma 4 4 2 2 3 5" xfId="11601" xr:uid="{00000000-0005-0000-0000-0000BE160000}"/>
    <cellStyle name="Comma 4 4 2 2 4" xfId="11602" xr:uid="{00000000-0005-0000-0000-0000BF160000}"/>
    <cellStyle name="Comma 4 4 2 2 4 2" xfId="11603" xr:uid="{00000000-0005-0000-0000-0000C0160000}"/>
    <cellStyle name="Comma 4 4 2 2 4 2 2" xfId="11604" xr:uid="{00000000-0005-0000-0000-0000C1160000}"/>
    <cellStyle name="Comma 4 4 2 2 4 3" xfId="11605" xr:uid="{00000000-0005-0000-0000-0000C2160000}"/>
    <cellStyle name="Comma 4 4 2 2 5" xfId="11606" xr:uid="{00000000-0005-0000-0000-0000C3160000}"/>
    <cellStyle name="Comma 4 4 2 2 5 2" xfId="11607" xr:uid="{00000000-0005-0000-0000-0000C4160000}"/>
    <cellStyle name="Comma 4 4 2 2 6" xfId="11608" xr:uid="{00000000-0005-0000-0000-0000C5160000}"/>
    <cellStyle name="Comma 4 4 2 2 7" xfId="11609" xr:uid="{00000000-0005-0000-0000-0000C6160000}"/>
    <cellStyle name="Comma 4 4 2 3" xfId="663" xr:uid="{00000000-0005-0000-0000-0000C7160000}"/>
    <cellStyle name="Comma 4 4 2 3 2" xfId="11610" xr:uid="{00000000-0005-0000-0000-0000C8160000}"/>
    <cellStyle name="Comma 4 4 2 3 2 2" xfId="11611" xr:uid="{00000000-0005-0000-0000-0000C9160000}"/>
    <cellStyle name="Comma 4 4 2 3 2 2 2" xfId="11612" xr:uid="{00000000-0005-0000-0000-0000CA160000}"/>
    <cellStyle name="Comma 4 4 2 3 2 3" xfId="11613" xr:uid="{00000000-0005-0000-0000-0000CB160000}"/>
    <cellStyle name="Comma 4 4 2 3 3" xfId="11614" xr:uid="{00000000-0005-0000-0000-0000CC160000}"/>
    <cellStyle name="Comma 4 4 2 3 3 2" xfId="11615" xr:uid="{00000000-0005-0000-0000-0000CD160000}"/>
    <cellStyle name="Comma 4 4 2 3 4" xfId="11616" xr:uid="{00000000-0005-0000-0000-0000CE160000}"/>
    <cellStyle name="Comma 4 4 2 3 5" xfId="11617" xr:uid="{00000000-0005-0000-0000-0000CF160000}"/>
    <cellStyle name="Comma 4 4 2 4" xfId="664" xr:uid="{00000000-0005-0000-0000-0000D0160000}"/>
    <cellStyle name="Comma 4 4 2 4 2" xfId="11618" xr:uid="{00000000-0005-0000-0000-0000D1160000}"/>
    <cellStyle name="Comma 4 4 2 4 2 2" xfId="11619" xr:uid="{00000000-0005-0000-0000-0000D2160000}"/>
    <cellStyle name="Comma 4 4 2 4 2 2 2" xfId="11620" xr:uid="{00000000-0005-0000-0000-0000D3160000}"/>
    <cellStyle name="Comma 4 4 2 4 2 3" xfId="11621" xr:uid="{00000000-0005-0000-0000-0000D4160000}"/>
    <cellStyle name="Comma 4 4 2 4 3" xfId="11622" xr:uid="{00000000-0005-0000-0000-0000D5160000}"/>
    <cellStyle name="Comma 4 4 2 4 3 2" xfId="11623" xr:uid="{00000000-0005-0000-0000-0000D6160000}"/>
    <cellStyle name="Comma 4 4 2 4 4" xfId="11624" xr:uid="{00000000-0005-0000-0000-0000D7160000}"/>
    <cellStyle name="Comma 4 4 2 4 5" xfId="11625" xr:uid="{00000000-0005-0000-0000-0000D8160000}"/>
    <cellStyle name="Comma 4 4 2 5" xfId="11626" xr:uid="{00000000-0005-0000-0000-0000D9160000}"/>
    <cellStyle name="Comma 4 4 2 5 2" xfId="11627" xr:uid="{00000000-0005-0000-0000-0000DA160000}"/>
    <cellStyle name="Comma 4 4 2 5 2 2" xfId="11628" xr:uid="{00000000-0005-0000-0000-0000DB160000}"/>
    <cellStyle name="Comma 4 4 2 5 3" xfId="11629" xr:uid="{00000000-0005-0000-0000-0000DC160000}"/>
    <cellStyle name="Comma 4 4 2 6" xfId="11630" xr:uid="{00000000-0005-0000-0000-0000DD160000}"/>
    <cellStyle name="Comma 4 4 2 6 2" xfId="11631" xr:uid="{00000000-0005-0000-0000-0000DE160000}"/>
    <cellStyle name="Comma 4 4 2 7" xfId="11632" xr:uid="{00000000-0005-0000-0000-0000DF160000}"/>
    <cellStyle name="Comma 4 4 2 8" xfId="11633" xr:uid="{00000000-0005-0000-0000-0000E0160000}"/>
    <cellStyle name="Comma 4 4 3" xfId="665" xr:uid="{00000000-0005-0000-0000-0000E1160000}"/>
    <cellStyle name="Comma 4 4 3 2" xfId="666" xr:uid="{00000000-0005-0000-0000-0000E2160000}"/>
    <cellStyle name="Comma 4 4 3 2 2" xfId="667" xr:uid="{00000000-0005-0000-0000-0000E3160000}"/>
    <cellStyle name="Comma 4 4 3 2 2 2" xfId="11634" xr:uid="{00000000-0005-0000-0000-0000E4160000}"/>
    <cellStyle name="Comma 4 4 3 2 2 2 2" xfId="11635" xr:uid="{00000000-0005-0000-0000-0000E5160000}"/>
    <cellStyle name="Comma 4 4 3 2 2 2 2 2" xfId="11636" xr:uid="{00000000-0005-0000-0000-0000E6160000}"/>
    <cellStyle name="Comma 4 4 3 2 2 2 3" xfId="11637" xr:uid="{00000000-0005-0000-0000-0000E7160000}"/>
    <cellStyle name="Comma 4 4 3 2 2 3" xfId="11638" xr:uid="{00000000-0005-0000-0000-0000E8160000}"/>
    <cellStyle name="Comma 4 4 3 2 2 3 2" xfId="11639" xr:uid="{00000000-0005-0000-0000-0000E9160000}"/>
    <cellStyle name="Comma 4 4 3 2 2 4" xfId="11640" xr:uid="{00000000-0005-0000-0000-0000EA160000}"/>
    <cellStyle name="Comma 4 4 3 2 2 5" xfId="11641" xr:uid="{00000000-0005-0000-0000-0000EB160000}"/>
    <cellStyle name="Comma 4 4 3 2 3" xfId="668" xr:uid="{00000000-0005-0000-0000-0000EC160000}"/>
    <cellStyle name="Comma 4 4 3 2 3 2" xfId="11642" xr:uid="{00000000-0005-0000-0000-0000ED160000}"/>
    <cellStyle name="Comma 4 4 3 2 3 2 2" xfId="11643" xr:uid="{00000000-0005-0000-0000-0000EE160000}"/>
    <cellStyle name="Comma 4 4 3 2 3 2 2 2" xfId="11644" xr:uid="{00000000-0005-0000-0000-0000EF160000}"/>
    <cellStyle name="Comma 4 4 3 2 3 2 3" xfId="11645" xr:uid="{00000000-0005-0000-0000-0000F0160000}"/>
    <cellStyle name="Comma 4 4 3 2 3 3" xfId="11646" xr:uid="{00000000-0005-0000-0000-0000F1160000}"/>
    <cellStyle name="Comma 4 4 3 2 3 3 2" xfId="11647" xr:uid="{00000000-0005-0000-0000-0000F2160000}"/>
    <cellStyle name="Comma 4 4 3 2 3 4" xfId="11648" xr:uid="{00000000-0005-0000-0000-0000F3160000}"/>
    <cellStyle name="Comma 4 4 3 2 3 5" xfId="11649" xr:uid="{00000000-0005-0000-0000-0000F4160000}"/>
    <cellStyle name="Comma 4 4 3 2 4" xfId="11650" xr:uid="{00000000-0005-0000-0000-0000F5160000}"/>
    <cellStyle name="Comma 4 4 3 2 4 2" xfId="11651" xr:uid="{00000000-0005-0000-0000-0000F6160000}"/>
    <cellStyle name="Comma 4 4 3 2 4 2 2" xfId="11652" xr:uid="{00000000-0005-0000-0000-0000F7160000}"/>
    <cellStyle name="Comma 4 4 3 2 4 3" xfId="11653" xr:uid="{00000000-0005-0000-0000-0000F8160000}"/>
    <cellStyle name="Comma 4 4 3 2 5" xfId="11654" xr:uid="{00000000-0005-0000-0000-0000F9160000}"/>
    <cellStyle name="Comma 4 4 3 2 5 2" xfId="11655" xr:uid="{00000000-0005-0000-0000-0000FA160000}"/>
    <cellStyle name="Comma 4 4 3 2 6" xfId="11656" xr:uid="{00000000-0005-0000-0000-0000FB160000}"/>
    <cellStyle name="Comma 4 4 3 2 7" xfId="11657" xr:uid="{00000000-0005-0000-0000-0000FC160000}"/>
    <cellStyle name="Comma 4 4 3 3" xfId="669" xr:uid="{00000000-0005-0000-0000-0000FD160000}"/>
    <cellStyle name="Comma 4 4 3 3 2" xfId="11658" xr:uid="{00000000-0005-0000-0000-0000FE160000}"/>
    <cellStyle name="Comma 4 4 3 3 2 2" xfId="11659" xr:uid="{00000000-0005-0000-0000-0000FF160000}"/>
    <cellStyle name="Comma 4 4 3 3 2 2 2" xfId="11660" xr:uid="{00000000-0005-0000-0000-000000170000}"/>
    <cellStyle name="Comma 4 4 3 3 2 3" xfId="11661" xr:uid="{00000000-0005-0000-0000-000001170000}"/>
    <cellStyle name="Comma 4 4 3 3 3" xfId="11662" xr:uid="{00000000-0005-0000-0000-000002170000}"/>
    <cellStyle name="Comma 4 4 3 3 3 2" xfId="11663" xr:uid="{00000000-0005-0000-0000-000003170000}"/>
    <cellStyle name="Comma 4 4 3 3 4" xfId="11664" xr:uid="{00000000-0005-0000-0000-000004170000}"/>
    <cellStyle name="Comma 4 4 3 3 5" xfId="11665" xr:uid="{00000000-0005-0000-0000-000005170000}"/>
    <cellStyle name="Comma 4 4 3 4" xfId="670" xr:uid="{00000000-0005-0000-0000-000006170000}"/>
    <cellStyle name="Comma 4 4 3 4 2" xfId="11666" xr:uid="{00000000-0005-0000-0000-000007170000}"/>
    <cellStyle name="Comma 4 4 3 4 2 2" xfId="11667" xr:uid="{00000000-0005-0000-0000-000008170000}"/>
    <cellStyle name="Comma 4 4 3 4 2 2 2" xfId="11668" xr:uid="{00000000-0005-0000-0000-000009170000}"/>
    <cellStyle name="Comma 4 4 3 4 2 3" xfId="11669" xr:uid="{00000000-0005-0000-0000-00000A170000}"/>
    <cellStyle name="Comma 4 4 3 4 3" xfId="11670" xr:uid="{00000000-0005-0000-0000-00000B170000}"/>
    <cellStyle name="Comma 4 4 3 4 3 2" xfId="11671" xr:uid="{00000000-0005-0000-0000-00000C170000}"/>
    <cellStyle name="Comma 4 4 3 4 4" xfId="11672" xr:uid="{00000000-0005-0000-0000-00000D170000}"/>
    <cellStyle name="Comma 4 4 3 4 5" xfId="11673" xr:uid="{00000000-0005-0000-0000-00000E170000}"/>
    <cellStyle name="Comma 4 4 3 5" xfId="11674" xr:uid="{00000000-0005-0000-0000-00000F170000}"/>
    <cellStyle name="Comma 4 4 3 5 2" xfId="11675" xr:uid="{00000000-0005-0000-0000-000010170000}"/>
    <cellStyle name="Comma 4 4 3 5 2 2" xfId="11676" xr:uid="{00000000-0005-0000-0000-000011170000}"/>
    <cellStyle name="Comma 4 4 3 5 3" xfId="11677" xr:uid="{00000000-0005-0000-0000-000012170000}"/>
    <cellStyle name="Comma 4 4 3 6" xfId="11678" xr:uid="{00000000-0005-0000-0000-000013170000}"/>
    <cellStyle name="Comma 4 4 3 6 2" xfId="11679" xr:uid="{00000000-0005-0000-0000-000014170000}"/>
    <cellStyle name="Comma 4 4 3 7" xfId="11680" xr:uid="{00000000-0005-0000-0000-000015170000}"/>
    <cellStyle name="Comma 4 4 3 8" xfId="11681" xr:uid="{00000000-0005-0000-0000-000016170000}"/>
    <cellStyle name="Comma 4 4 4" xfId="671" xr:uid="{00000000-0005-0000-0000-000017170000}"/>
    <cellStyle name="Comma 4 4 4 2" xfId="672" xr:uid="{00000000-0005-0000-0000-000018170000}"/>
    <cellStyle name="Comma 4 4 4 2 2" xfId="673" xr:uid="{00000000-0005-0000-0000-000019170000}"/>
    <cellStyle name="Comma 4 4 4 2 2 2" xfId="11682" xr:uid="{00000000-0005-0000-0000-00001A170000}"/>
    <cellStyle name="Comma 4 4 4 2 2 2 2" xfId="11683" xr:uid="{00000000-0005-0000-0000-00001B170000}"/>
    <cellStyle name="Comma 4 4 4 2 2 2 2 2" xfId="11684" xr:uid="{00000000-0005-0000-0000-00001C170000}"/>
    <cellStyle name="Comma 4 4 4 2 2 2 3" xfId="11685" xr:uid="{00000000-0005-0000-0000-00001D170000}"/>
    <cellStyle name="Comma 4 4 4 2 2 3" xfId="11686" xr:uid="{00000000-0005-0000-0000-00001E170000}"/>
    <cellStyle name="Comma 4 4 4 2 2 3 2" xfId="11687" xr:uid="{00000000-0005-0000-0000-00001F170000}"/>
    <cellStyle name="Comma 4 4 4 2 2 4" xfId="11688" xr:uid="{00000000-0005-0000-0000-000020170000}"/>
    <cellStyle name="Comma 4 4 4 2 2 5" xfId="11689" xr:uid="{00000000-0005-0000-0000-000021170000}"/>
    <cellStyle name="Comma 4 4 4 2 3" xfId="674" xr:uid="{00000000-0005-0000-0000-000022170000}"/>
    <cellStyle name="Comma 4 4 4 2 3 2" xfId="11690" xr:uid="{00000000-0005-0000-0000-000023170000}"/>
    <cellStyle name="Comma 4 4 4 2 3 2 2" xfId="11691" xr:uid="{00000000-0005-0000-0000-000024170000}"/>
    <cellStyle name="Comma 4 4 4 2 3 2 2 2" xfId="11692" xr:uid="{00000000-0005-0000-0000-000025170000}"/>
    <cellStyle name="Comma 4 4 4 2 3 2 3" xfId="11693" xr:uid="{00000000-0005-0000-0000-000026170000}"/>
    <cellStyle name="Comma 4 4 4 2 3 3" xfId="11694" xr:uid="{00000000-0005-0000-0000-000027170000}"/>
    <cellStyle name="Comma 4 4 4 2 3 3 2" xfId="11695" xr:uid="{00000000-0005-0000-0000-000028170000}"/>
    <cellStyle name="Comma 4 4 4 2 3 4" xfId="11696" xr:uid="{00000000-0005-0000-0000-000029170000}"/>
    <cellStyle name="Comma 4 4 4 2 3 5" xfId="11697" xr:uid="{00000000-0005-0000-0000-00002A170000}"/>
    <cellStyle name="Comma 4 4 4 2 4" xfId="11698" xr:uid="{00000000-0005-0000-0000-00002B170000}"/>
    <cellStyle name="Comma 4 4 4 2 4 2" xfId="11699" xr:uid="{00000000-0005-0000-0000-00002C170000}"/>
    <cellStyle name="Comma 4 4 4 2 4 2 2" xfId="11700" xr:uid="{00000000-0005-0000-0000-00002D170000}"/>
    <cellStyle name="Comma 4 4 4 2 4 3" xfId="11701" xr:uid="{00000000-0005-0000-0000-00002E170000}"/>
    <cellStyle name="Comma 4 4 4 2 5" xfId="11702" xr:uid="{00000000-0005-0000-0000-00002F170000}"/>
    <cellStyle name="Comma 4 4 4 2 5 2" xfId="11703" xr:uid="{00000000-0005-0000-0000-000030170000}"/>
    <cellStyle name="Comma 4 4 4 2 6" xfId="11704" xr:uid="{00000000-0005-0000-0000-000031170000}"/>
    <cellStyle name="Comma 4 4 4 2 7" xfId="11705" xr:uid="{00000000-0005-0000-0000-000032170000}"/>
    <cellStyle name="Comma 4 4 4 3" xfId="675" xr:uid="{00000000-0005-0000-0000-000033170000}"/>
    <cellStyle name="Comma 4 4 4 3 2" xfId="11706" xr:uid="{00000000-0005-0000-0000-000034170000}"/>
    <cellStyle name="Comma 4 4 4 3 2 2" xfId="11707" xr:uid="{00000000-0005-0000-0000-000035170000}"/>
    <cellStyle name="Comma 4 4 4 3 2 2 2" xfId="11708" xr:uid="{00000000-0005-0000-0000-000036170000}"/>
    <cellStyle name="Comma 4 4 4 3 2 3" xfId="11709" xr:uid="{00000000-0005-0000-0000-000037170000}"/>
    <cellStyle name="Comma 4 4 4 3 3" xfId="11710" xr:uid="{00000000-0005-0000-0000-000038170000}"/>
    <cellStyle name="Comma 4 4 4 3 3 2" xfId="11711" xr:uid="{00000000-0005-0000-0000-000039170000}"/>
    <cellStyle name="Comma 4 4 4 3 4" xfId="11712" xr:uid="{00000000-0005-0000-0000-00003A170000}"/>
    <cellStyle name="Comma 4 4 4 3 5" xfId="11713" xr:uid="{00000000-0005-0000-0000-00003B170000}"/>
    <cellStyle name="Comma 4 4 4 4" xfId="676" xr:uid="{00000000-0005-0000-0000-00003C170000}"/>
    <cellStyle name="Comma 4 4 4 4 2" xfId="11714" xr:uid="{00000000-0005-0000-0000-00003D170000}"/>
    <cellStyle name="Comma 4 4 4 4 2 2" xfId="11715" xr:uid="{00000000-0005-0000-0000-00003E170000}"/>
    <cellStyle name="Comma 4 4 4 4 2 2 2" xfId="11716" xr:uid="{00000000-0005-0000-0000-00003F170000}"/>
    <cellStyle name="Comma 4 4 4 4 2 3" xfId="11717" xr:uid="{00000000-0005-0000-0000-000040170000}"/>
    <cellStyle name="Comma 4 4 4 4 3" xfId="11718" xr:uid="{00000000-0005-0000-0000-000041170000}"/>
    <cellStyle name="Comma 4 4 4 4 3 2" xfId="11719" xr:uid="{00000000-0005-0000-0000-000042170000}"/>
    <cellStyle name="Comma 4 4 4 4 4" xfId="11720" xr:uid="{00000000-0005-0000-0000-000043170000}"/>
    <cellStyle name="Comma 4 4 4 4 5" xfId="11721" xr:uid="{00000000-0005-0000-0000-000044170000}"/>
    <cellStyle name="Comma 4 4 4 5" xfId="11722" xr:uid="{00000000-0005-0000-0000-000045170000}"/>
    <cellStyle name="Comma 4 4 4 5 2" xfId="11723" xr:uid="{00000000-0005-0000-0000-000046170000}"/>
    <cellStyle name="Comma 4 4 4 5 2 2" xfId="11724" xr:uid="{00000000-0005-0000-0000-000047170000}"/>
    <cellStyle name="Comma 4 4 4 5 3" xfId="11725" xr:uid="{00000000-0005-0000-0000-000048170000}"/>
    <cellStyle name="Comma 4 4 4 6" xfId="11726" xr:uid="{00000000-0005-0000-0000-000049170000}"/>
    <cellStyle name="Comma 4 4 4 6 2" xfId="11727" xr:uid="{00000000-0005-0000-0000-00004A170000}"/>
    <cellStyle name="Comma 4 4 4 7" xfId="11728" xr:uid="{00000000-0005-0000-0000-00004B170000}"/>
    <cellStyle name="Comma 4 4 4 8" xfId="11729" xr:uid="{00000000-0005-0000-0000-00004C170000}"/>
    <cellStyle name="Comma 4 4 5" xfId="677" xr:uid="{00000000-0005-0000-0000-00004D170000}"/>
    <cellStyle name="Comma 4 4 5 2" xfId="678" xr:uid="{00000000-0005-0000-0000-00004E170000}"/>
    <cellStyle name="Comma 4 4 5 2 2" xfId="679" xr:uid="{00000000-0005-0000-0000-00004F170000}"/>
    <cellStyle name="Comma 4 4 5 2 2 2" xfId="11730" xr:uid="{00000000-0005-0000-0000-000050170000}"/>
    <cellStyle name="Comma 4 4 5 2 2 2 2" xfId="11731" xr:uid="{00000000-0005-0000-0000-000051170000}"/>
    <cellStyle name="Comma 4 4 5 2 2 2 2 2" xfId="11732" xr:uid="{00000000-0005-0000-0000-000052170000}"/>
    <cellStyle name="Comma 4 4 5 2 2 2 3" xfId="11733" xr:uid="{00000000-0005-0000-0000-000053170000}"/>
    <cellStyle name="Comma 4 4 5 2 2 3" xfId="11734" xr:uid="{00000000-0005-0000-0000-000054170000}"/>
    <cellStyle name="Comma 4 4 5 2 2 3 2" xfId="11735" xr:uid="{00000000-0005-0000-0000-000055170000}"/>
    <cellStyle name="Comma 4 4 5 2 2 4" xfId="11736" xr:uid="{00000000-0005-0000-0000-000056170000}"/>
    <cellStyle name="Comma 4 4 5 2 2 5" xfId="11737" xr:uid="{00000000-0005-0000-0000-000057170000}"/>
    <cellStyle name="Comma 4 4 5 2 3" xfId="680" xr:uid="{00000000-0005-0000-0000-000058170000}"/>
    <cellStyle name="Comma 4 4 5 2 3 2" xfId="11738" xr:uid="{00000000-0005-0000-0000-000059170000}"/>
    <cellStyle name="Comma 4 4 5 2 3 2 2" xfId="11739" xr:uid="{00000000-0005-0000-0000-00005A170000}"/>
    <cellStyle name="Comma 4 4 5 2 3 2 2 2" xfId="11740" xr:uid="{00000000-0005-0000-0000-00005B170000}"/>
    <cellStyle name="Comma 4 4 5 2 3 2 3" xfId="11741" xr:uid="{00000000-0005-0000-0000-00005C170000}"/>
    <cellStyle name="Comma 4 4 5 2 3 3" xfId="11742" xr:uid="{00000000-0005-0000-0000-00005D170000}"/>
    <cellStyle name="Comma 4 4 5 2 3 3 2" xfId="11743" xr:uid="{00000000-0005-0000-0000-00005E170000}"/>
    <cellStyle name="Comma 4 4 5 2 3 4" xfId="11744" xr:uid="{00000000-0005-0000-0000-00005F170000}"/>
    <cellStyle name="Comma 4 4 5 2 3 5" xfId="11745" xr:uid="{00000000-0005-0000-0000-000060170000}"/>
    <cellStyle name="Comma 4 4 5 2 4" xfId="11746" xr:uid="{00000000-0005-0000-0000-000061170000}"/>
    <cellStyle name="Comma 4 4 5 2 4 2" xfId="11747" xr:uid="{00000000-0005-0000-0000-000062170000}"/>
    <cellStyle name="Comma 4 4 5 2 4 2 2" xfId="11748" xr:uid="{00000000-0005-0000-0000-000063170000}"/>
    <cellStyle name="Comma 4 4 5 2 4 3" xfId="11749" xr:uid="{00000000-0005-0000-0000-000064170000}"/>
    <cellStyle name="Comma 4 4 5 2 5" xfId="11750" xr:uid="{00000000-0005-0000-0000-000065170000}"/>
    <cellStyle name="Comma 4 4 5 2 5 2" xfId="11751" xr:uid="{00000000-0005-0000-0000-000066170000}"/>
    <cellStyle name="Comma 4 4 5 2 6" xfId="11752" xr:uid="{00000000-0005-0000-0000-000067170000}"/>
    <cellStyle name="Comma 4 4 5 2 7" xfId="11753" xr:uid="{00000000-0005-0000-0000-000068170000}"/>
    <cellStyle name="Comma 4 4 5 3" xfId="681" xr:uid="{00000000-0005-0000-0000-000069170000}"/>
    <cellStyle name="Comma 4 4 5 3 2" xfId="11754" xr:uid="{00000000-0005-0000-0000-00006A170000}"/>
    <cellStyle name="Comma 4 4 5 3 2 2" xfId="11755" xr:uid="{00000000-0005-0000-0000-00006B170000}"/>
    <cellStyle name="Comma 4 4 5 3 2 2 2" xfId="11756" xr:uid="{00000000-0005-0000-0000-00006C170000}"/>
    <cellStyle name="Comma 4 4 5 3 2 3" xfId="11757" xr:uid="{00000000-0005-0000-0000-00006D170000}"/>
    <cellStyle name="Comma 4 4 5 3 3" xfId="11758" xr:uid="{00000000-0005-0000-0000-00006E170000}"/>
    <cellStyle name="Comma 4 4 5 3 3 2" xfId="11759" xr:uid="{00000000-0005-0000-0000-00006F170000}"/>
    <cellStyle name="Comma 4 4 5 3 4" xfId="11760" xr:uid="{00000000-0005-0000-0000-000070170000}"/>
    <cellStyle name="Comma 4 4 5 3 5" xfId="11761" xr:uid="{00000000-0005-0000-0000-000071170000}"/>
    <cellStyle name="Comma 4 4 5 4" xfId="682" xr:uid="{00000000-0005-0000-0000-000072170000}"/>
    <cellStyle name="Comma 4 4 5 4 2" xfId="11762" xr:uid="{00000000-0005-0000-0000-000073170000}"/>
    <cellStyle name="Comma 4 4 5 4 2 2" xfId="11763" xr:uid="{00000000-0005-0000-0000-000074170000}"/>
    <cellStyle name="Comma 4 4 5 4 2 2 2" xfId="11764" xr:uid="{00000000-0005-0000-0000-000075170000}"/>
    <cellStyle name="Comma 4 4 5 4 2 3" xfId="11765" xr:uid="{00000000-0005-0000-0000-000076170000}"/>
    <cellStyle name="Comma 4 4 5 4 3" xfId="11766" xr:uid="{00000000-0005-0000-0000-000077170000}"/>
    <cellStyle name="Comma 4 4 5 4 3 2" xfId="11767" xr:uid="{00000000-0005-0000-0000-000078170000}"/>
    <cellStyle name="Comma 4 4 5 4 4" xfId="11768" xr:uid="{00000000-0005-0000-0000-000079170000}"/>
    <cellStyle name="Comma 4 4 5 4 5" xfId="11769" xr:uid="{00000000-0005-0000-0000-00007A170000}"/>
    <cellStyle name="Comma 4 4 5 5" xfId="11770" xr:uid="{00000000-0005-0000-0000-00007B170000}"/>
    <cellStyle name="Comma 4 4 5 5 2" xfId="11771" xr:uid="{00000000-0005-0000-0000-00007C170000}"/>
    <cellStyle name="Comma 4 4 5 5 2 2" xfId="11772" xr:uid="{00000000-0005-0000-0000-00007D170000}"/>
    <cellStyle name="Comma 4 4 5 5 3" xfId="11773" xr:uid="{00000000-0005-0000-0000-00007E170000}"/>
    <cellStyle name="Comma 4 4 5 6" xfId="11774" xr:uid="{00000000-0005-0000-0000-00007F170000}"/>
    <cellStyle name="Comma 4 4 5 6 2" xfId="11775" xr:uid="{00000000-0005-0000-0000-000080170000}"/>
    <cellStyle name="Comma 4 4 5 7" xfId="11776" xr:uid="{00000000-0005-0000-0000-000081170000}"/>
    <cellStyle name="Comma 4 4 5 8" xfId="11777" xr:uid="{00000000-0005-0000-0000-000082170000}"/>
    <cellStyle name="Comma 4 4 6" xfId="683" xr:uid="{00000000-0005-0000-0000-000083170000}"/>
    <cellStyle name="Comma 4 4 6 2" xfId="684" xr:uid="{00000000-0005-0000-0000-000084170000}"/>
    <cellStyle name="Comma 4 4 6 2 2" xfId="11778" xr:uid="{00000000-0005-0000-0000-000085170000}"/>
    <cellStyle name="Comma 4 4 6 2 2 2" xfId="11779" xr:uid="{00000000-0005-0000-0000-000086170000}"/>
    <cellStyle name="Comma 4 4 6 2 2 2 2" xfId="11780" xr:uid="{00000000-0005-0000-0000-000087170000}"/>
    <cellStyle name="Comma 4 4 6 2 2 3" xfId="11781" xr:uid="{00000000-0005-0000-0000-000088170000}"/>
    <cellStyle name="Comma 4 4 6 2 3" xfId="11782" xr:uid="{00000000-0005-0000-0000-000089170000}"/>
    <cellStyle name="Comma 4 4 6 2 3 2" xfId="11783" xr:uid="{00000000-0005-0000-0000-00008A170000}"/>
    <cellStyle name="Comma 4 4 6 2 4" xfId="11784" xr:uid="{00000000-0005-0000-0000-00008B170000}"/>
    <cellStyle name="Comma 4 4 6 2 5" xfId="11785" xr:uid="{00000000-0005-0000-0000-00008C170000}"/>
    <cellStyle name="Comma 4 4 6 3" xfId="685" xr:uid="{00000000-0005-0000-0000-00008D170000}"/>
    <cellStyle name="Comma 4 4 6 3 2" xfId="11786" xr:uid="{00000000-0005-0000-0000-00008E170000}"/>
    <cellStyle name="Comma 4 4 6 3 2 2" xfId="11787" xr:uid="{00000000-0005-0000-0000-00008F170000}"/>
    <cellStyle name="Comma 4 4 6 3 2 2 2" xfId="11788" xr:uid="{00000000-0005-0000-0000-000090170000}"/>
    <cellStyle name="Comma 4 4 6 3 2 3" xfId="11789" xr:uid="{00000000-0005-0000-0000-000091170000}"/>
    <cellStyle name="Comma 4 4 6 3 3" xfId="11790" xr:uid="{00000000-0005-0000-0000-000092170000}"/>
    <cellStyle name="Comma 4 4 6 3 3 2" xfId="11791" xr:uid="{00000000-0005-0000-0000-000093170000}"/>
    <cellStyle name="Comma 4 4 6 3 4" xfId="11792" xr:uid="{00000000-0005-0000-0000-000094170000}"/>
    <cellStyle name="Comma 4 4 6 3 5" xfId="11793" xr:uid="{00000000-0005-0000-0000-000095170000}"/>
    <cellStyle name="Comma 4 4 6 4" xfId="11794" xr:uid="{00000000-0005-0000-0000-000096170000}"/>
    <cellStyle name="Comma 4 4 6 4 2" xfId="11795" xr:uid="{00000000-0005-0000-0000-000097170000}"/>
    <cellStyle name="Comma 4 4 6 4 2 2" xfId="11796" xr:uid="{00000000-0005-0000-0000-000098170000}"/>
    <cellStyle name="Comma 4 4 6 4 3" xfId="11797" xr:uid="{00000000-0005-0000-0000-000099170000}"/>
    <cellStyle name="Comma 4 4 6 5" xfId="11798" xr:uid="{00000000-0005-0000-0000-00009A170000}"/>
    <cellStyle name="Comma 4 4 6 5 2" xfId="11799" xr:uid="{00000000-0005-0000-0000-00009B170000}"/>
    <cellStyle name="Comma 4 4 6 6" xfId="11800" xr:uid="{00000000-0005-0000-0000-00009C170000}"/>
    <cellStyle name="Comma 4 4 6 7" xfId="11801" xr:uid="{00000000-0005-0000-0000-00009D170000}"/>
    <cellStyle name="Comma 4 4 7" xfId="686" xr:uid="{00000000-0005-0000-0000-00009E170000}"/>
    <cellStyle name="Comma 4 4 7 2" xfId="11802" xr:uid="{00000000-0005-0000-0000-00009F170000}"/>
    <cellStyle name="Comma 4 4 7 2 2" xfId="11803" xr:uid="{00000000-0005-0000-0000-0000A0170000}"/>
    <cellStyle name="Comma 4 4 7 2 2 2" xfId="11804" xr:uid="{00000000-0005-0000-0000-0000A1170000}"/>
    <cellStyle name="Comma 4 4 7 2 3" xfId="11805" xr:uid="{00000000-0005-0000-0000-0000A2170000}"/>
    <cellStyle name="Comma 4 4 7 3" xfId="11806" xr:uid="{00000000-0005-0000-0000-0000A3170000}"/>
    <cellStyle name="Comma 4 4 7 3 2" xfId="11807" xr:uid="{00000000-0005-0000-0000-0000A4170000}"/>
    <cellStyle name="Comma 4 4 7 4" xfId="11808" xr:uid="{00000000-0005-0000-0000-0000A5170000}"/>
    <cellStyle name="Comma 4 4 7 5" xfId="11809" xr:uid="{00000000-0005-0000-0000-0000A6170000}"/>
    <cellStyle name="Comma 4 4 8" xfId="687" xr:uid="{00000000-0005-0000-0000-0000A7170000}"/>
    <cellStyle name="Comma 4 4 8 2" xfId="11810" xr:uid="{00000000-0005-0000-0000-0000A8170000}"/>
    <cellStyle name="Comma 4 4 8 2 2" xfId="11811" xr:uid="{00000000-0005-0000-0000-0000A9170000}"/>
    <cellStyle name="Comma 4 4 8 2 2 2" xfId="11812" xr:uid="{00000000-0005-0000-0000-0000AA170000}"/>
    <cellStyle name="Comma 4 4 8 2 3" xfId="11813" xr:uid="{00000000-0005-0000-0000-0000AB170000}"/>
    <cellStyle name="Comma 4 4 8 3" xfId="11814" xr:uid="{00000000-0005-0000-0000-0000AC170000}"/>
    <cellStyle name="Comma 4 4 8 3 2" xfId="11815" xr:uid="{00000000-0005-0000-0000-0000AD170000}"/>
    <cellStyle name="Comma 4 4 8 4" xfId="11816" xr:uid="{00000000-0005-0000-0000-0000AE170000}"/>
    <cellStyle name="Comma 4 4 8 5" xfId="11817" xr:uid="{00000000-0005-0000-0000-0000AF170000}"/>
    <cellStyle name="Comma 4 4 9" xfId="11818" xr:uid="{00000000-0005-0000-0000-0000B0170000}"/>
    <cellStyle name="Comma 4 4 9 2" xfId="11819" xr:uid="{00000000-0005-0000-0000-0000B1170000}"/>
    <cellStyle name="Comma 4 4 9 2 2" xfId="11820" xr:uid="{00000000-0005-0000-0000-0000B2170000}"/>
    <cellStyle name="Comma 4 4 9 3" xfId="11821" xr:uid="{00000000-0005-0000-0000-0000B3170000}"/>
    <cellStyle name="Comma 4 5" xfId="688" xr:uid="{00000000-0005-0000-0000-0000B4170000}"/>
    <cellStyle name="Comma 4 5 2" xfId="689" xr:uid="{00000000-0005-0000-0000-0000B5170000}"/>
    <cellStyle name="Comma 4 5 2 2" xfId="690" xr:uid="{00000000-0005-0000-0000-0000B6170000}"/>
    <cellStyle name="Comma 4 5 2 2 2" xfId="11822" xr:uid="{00000000-0005-0000-0000-0000B7170000}"/>
    <cellStyle name="Comma 4 5 2 2 2 2" xfId="11823" xr:uid="{00000000-0005-0000-0000-0000B8170000}"/>
    <cellStyle name="Comma 4 5 2 2 2 2 2" xfId="11824" xr:uid="{00000000-0005-0000-0000-0000B9170000}"/>
    <cellStyle name="Comma 4 5 2 2 2 3" xfId="11825" xr:uid="{00000000-0005-0000-0000-0000BA170000}"/>
    <cellStyle name="Comma 4 5 2 2 3" xfId="11826" xr:uid="{00000000-0005-0000-0000-0000BB170000}"/>
    <cellStyle name="Comma 4 5 2 2 3 2" xfId="11827" xr:uid="{00000000-0005-0000-0000-0000BC170000}"/>
    <cellStyle name="Comma 4 5 2 2 4" xfId="11828" xr:uid="{00000000-0005-0000-0000-0000BD170000}"/>
    <cellStyle name="Comma 4 5 2 2 5" xfId="11829" xr:uid="{00000000-0005-0000-0000-0000BE170000}"/>
    <cellStyle name="Comma 4 5 2 3" xfId="691" xr:uid="{00000000-0005-0000-0000-0000BF170000}"/>
    <cellStyle name="Comma 4 5 2 3 2" xfId="11830" xr:uid="{00000000-0005-0000-0000-0000C0170000}"/>
    <cellStyle name="Comma 4 5 2 3 2 2" xfId="11831" xr:uid="{00000000-0005-0000-0000-0000C1170000}"/>
    <cellStyle name="Comma 4 5 2 3 2 2 2" xfId="11832" xr:uid="{00000000-0005-0000-0000-0000C2170000}"/>
    <cellStyle name="Comma 4 5 2 3 2 3" xfId="11833" xr:uid="{00000000-0005-0000-0000-0000C3170000}"/>
    <cellStyle name="Comma 4 5 2 3 3" xfId="11834" xr:uid="{00000000-0005-0000-0000-0000C4170000}"/>
    <cellStyle name="Comma 4 5 2 3 3 2" xfId="11835" xr:uid="{00000000-0005-0000-0000-0000C5170000}"/>
    <cellStyle name="Comma 4 5 2 3 4" xfId="11836" xr:uid="{00000000-0005-0000-0000-0000C6170000}"/>
    <cellStyle name="Comma 4 5 2 3 5" xfId="11837" xr:uid="{00000000-0005-0000-0000-0000C7170000}"/>
    <cellStyle name="Comma 4 5 2 4" xfId="11838" xr:uid="{00000000-0005-0000-0000-0000C8170000}"/>
    <cellStyle name="Comma 4 5 2 4 2" xfId="11839" xr:uid="{00000000-0005-0000-0000-0000C9170000}"/>
    <cellStyle name="Comma 4 5 2 4 2 2" xfId="11840" xr:uid="{00000000-0005-0000-0000-0000CA170000}"/>
    <cellStyle name="Comma 4 5 2 4 3" xfId="11841" xr:uid="{00000000-0005-0000-0000-0000CB170000}"/>
    <cellStyle name="Comma 4 5 2 5" xfId="11842" xr:uid="{00000000-0005-0000-0000-0000CC170000}"/>
    <cellStyle name="Comma 4 5 2 5 2" xfId="11843" xr:uid="{00000000-0005-0000-0000-0000CD170000}"/>
    <cellStyle name="Comma 4 5 2 6" xfId="11844" xr:uid="{00000000-0005-0000-0000-0000CE170000}"/>
    <cellStyle name="Comma 4 5 2 7" xfId="11845" xr:uid="{00000000-0005-0000-0000-0000CF170000}"/>
    <cellStyle name="Comma 4 5 3" xfId="692" xr:uid="{00000000-0005-0000-0000-0000D0170000}"/>
    <cellStyle name="Comma 4 5 3 2" xfId="11846" xr:uid="{00000000-0005-0000-0000-0000D1170000}"/>
    <cellStyle name="Comma 4 5 3 2 2" xfId="11847" xr:uid="{00000000-0005-0000-0000-0000D2170000}"/>
    <cellStyle name="Comma 4 5 3 2 2 2" xfId="11848" xr:uid="{00000000-0005-0000-0000-0000D3170000}"/>
    <cellStyle name="Comma 4 5 3 2 3" xfId="11849" xr:uid="{00000000-0005-0000-0000-0000D4170000}"/>
    <cellStyle name="Comma 4 5 3 3" xfId="11850" xr:uid="{00000000-0005-0000-0000-0000D5170000}"/>
    <cellStyle name="Comma 4 5 3 3 2" xfId="11851" xr:uid="{00000000-0005-0000-0000-0000D6170000}"/>
    <cellStyle name="Comma 4 5 3 4" xfId="11852" xr:uid="{00000000-0005-0000-0000-0000D7170000}"/>
    <cellStyle name="Comma 4 5 3 5" xfId="11853" xr:uid="{00000000-0005-0000-0000-0000D8170000}"/>
    <cellStyle name="Comma 4 5 4" xfId="693" xr:uid="{00000000-0005-0000-0000-0000D9170000}"/>
    <cellStyle name="Comma 4 5 4 2" xfId="11854" xr:uid="{00000000-0005-0000-0000-0000DA170000}"/>
    <cellStyle name="Comma 4 5 4 2 2" xfId="11855" xr:uid="{00000000-0005-0000-0000-0000DB170000}"/>
    <cellStyle name="Comma 4 5 4 2 2 2" xfId="11856" xr:uid="{00000000-0005-0000-0000-0000DC170000}"/>
    <cellStyle name="Comma 4 5 4 2 3" xfId="11857" xr:uid="{00000000-0005-0000-0000-0000DD170000}"/>
    <cellStyle name="Comma 4 5 4 3" xfId="11858" xr:uid="{00000000-0005-0000-0000-0000DE170000}"/>
    <cellStyle name="Comma 4 5 4 3 2" xfId="11859" xr:uid="{00000000-0005-0000-0000-0000DF170000}"/>
    <cellStyle name="Comma 4 5 4 4" xfId="11860" xr:uid="{00000000-0005-0000-0000-0000E0170000}"/>
    <cellStyle name="Comma 4 5 4 5" xfId="11861" xr:uid="{00000000-0005-0000-0000-0000E1170000}"/>
    <cellStyle name="Comma 4 5 5" xfId="11862" xr:uid="{00000000-0005-0000-0000-0000E2170000}"/>
    <cellStyle name="Comma 4 5 5 2" xfId="11863" xr:uid="{00000000-0005-0000-0000-0000E3170000}"/>
    <cellStyle name="Comma 4 5 5 2 2" xfId="11864" xr:uid="{00000000-0005-0000-0000-0000E4170000}"/>
    <cellStyle name="Comma 4 5 5 3" xfId="11865" xr:uid="{00000000-0005-0000-0000-0000E5170000}"/>
    <cellStyle name="Comma 4 5 6" xfId="11866" xr:uid="{00000000-0005-0000-0000-0000E6170000}"/>
    <cellStyle name="Comma 4 5 6 2" xfId="11867" xr:uid="{00000000-0005-0000-0000-0000E7170000}"/>
    <cellStyle name="Comma 4 5 7" xfId="11868" xr:uid="{00000000-0005-0000-0000-0000E8170000}"/>
    <cellStyle name="Comma 4 5 8" xfId="11869" xr:uid="{00000000-0005-0000-0000-0000E9170000}"/>
    <cellStyle name="Comma 4 6" xfId="694" xr:uid="{00000000-0005-0000-0000-0000EA170000}"/>
    <cellStyle name="Comma 4 6 2" xfId="695" xr:uid="{00000000-0005-0000-0000-0000EB170000}"/>
    <cellStyle name="Comma 4 6 2 2" xfId="696" xr:uid="{00000000-0005-0000-0000-0000EC170000}"/>
    <cellStyle name="Comma 4 6 2 2 2" xfId="11870" xr:uid="{00000000-0005-0000-0000-0000ED170000}"/>
    <cellStyle name="Comma 4 6 2 2 2 2" xfId="11871" xr:uid="{00000000-0005-0000-0000-0000EE170000}"/>
    <cellStyle name="Comma 4 6 2 2 2 2 2" xfId="11872" xr:uid="{00000000-0005-0000-0000-0000EF170000}"/>
    <cellStyle name="Comma 4 6 2 2 2 3" xfId="11873" xr:uid="{00000000-0005-0000-0000-0000F0170000}"/>
    <cellStyle name="Comma 4 6 2 2 3" xfId="11874" xr:uid="{00000000-0005-0000-0000-0000F1170000}"/>
    <cellStyle name="Comma 4 6 2 2 3 2" xfId="11875" xr:uid="{00000000-0005-0000-0000-0000F2170000}"/>
    <cellStyle name="Comma 4 6 2 2 4" xfId="11876" xr:uid="{00000000-0005-0000-0000-0000F3170000}"/>
    <cellStyle name="Comma 4 6 2 2 5" xfId="11877" xr:uid="{00000000-0005-0000-0000-0000F4170000}"/>
    <cellStyle name="Comma 4 6 2 3" xfId="697" xr:uid="{00000000-0005-0000-0000-0000F5170000}"/>
    <cellStyle name="Comma 4 6 2 3 2" xfId="11878" xr:uid="{00000000-0005-0000-0000-0000F6170000}"/>
    <cellStyle name="Comma 4 6 2 3 2 2" xfId="11879" xr:uid="{00000000-0005-0000-0000-0000F7170000}"/>
    <cellStyle name="Comma 4 6 2 3 2 2 2" xfId="11880" xr:uid="{00000000-0005-0000-0000-0000F8170000}"/>
    <cellStyle name="Comma 4 6 2 3 2 3" xfId="11881" xr:uid="{00000000-0005-0000-0000-0000F9170000}"/>
    <cellStyle name="Comma 4 6 2 3 3" xfId="11882" xr:uid="{00000000-0005-0000-0000-0000FA170000}"/>
    <cellStyle name="Comma 4 6 2 3 3 2" xfId="11883" xr:uid="{00000000-0005-0000-0000-0000FB170000}"/>
    <cellStyle name="Comma 4 6 2 3 4" xfId="11884" xr:uid="{00000000-0005-0000-0000-0000FC170000}"/>
    <cellStyle name="Comma 4 6 2 3 5" xfId="11885" xr:uid="{00000000-0005-0000-0000-0000FD170000}"/>
    <cellStyle name="Comma 4 6 2 4" xfId="11886" xr:uid="{00000000-0005-0000-0000-0000FE170000}"/>
    <cellStyle name="Comma 4 6 2 4 2" xfId="11887" xr:uid="{00000000-0005-0000-0000-0000FF170000}"/>
    <cellStyle name="Comma 4 6 2 4 2 2" xfId="11888" xr:uid="{00000000-0005-0000-0000-000000180000}"/>
    <cellStyle name="Comma 4 6 2 4 3" xfId="11889" xr:uid="{00000000-0005-0000-0000-000001180000}"/>
    <cellStyle name="Comma 4 6 2 5" xfId="11890" xr:uid="{00000000-0005-0000-0000-000002180000}"/>
    <cellStyle name="Comma 4 6 2 5 2" xfId="11891" xr:uid="{00000000-0005-0000-0000-000003180000}"/>
    <cellStyle name="Comma 4 6 2 6" xfId="11892" xr:uid="{00000000-0005-0000-0000-000004180000}"/>
    <cellStyle name="Comma 4 6 2 7" xfId="11893" xr:uid="{00000000-0005-0000-0000-000005180000}"/>
    <cellStyle name="Comma 4 6 3" xfId="698" xr:uid="{00000000-0005-0000-0000-000006180000}"/>
    <cellStyle name="Comma 4 6 3 2" xfId="11894" xr:uid="{00000000-0005-0000-0000-000007180000}"/>
    <cellStyle name="Comma 4 6 3 2 2" xfId="11895" xr:uid="{00000000-0005-0000-0000-000008180000}"/>
    <cellStyle name="Comma 4 6 3 2 2 2" xfId="11896" xr:uid="{00000000-0005-0000-0000-000009180000}"/>
    <cellStyle name="Comma 4 6 3 2 3" xfId="11897" xr:uid="{00000000-0005-0000-0000-00000A180000}"/>
    <cellStyle name="Comma 4 6 3 3" xfId="11898" xr:uid="{00000000-0005-0000-0000-00000B180000}"/>
    <cellStyle name="Comma 4 6 3 3 2" xfId="11899" xr:uid="{00000000-0005-0000-0000-00000C180000}"/>
    <cellStyle name="Comma 4 6 3 4" xfId="11900" xr:uid="{00000000-0005-0000-0000-00000D180000}"/>
    <cellStyle name="Comma 4 6 3 5" xfId="11901" xr:uid="{00000000-0005-0000-0000-00000E180000}"/>
    <cellStyle name="Comma 4 6 4" xfId="699" xr:uid="{00000000-0005-0000-0000-00000F180000}"/>
    <cellStyle name="Comma 4 6 4 2" xfId="11902" xr:uid="{00000000-0005-0000-0000-000010180000}"/>
    <cellStyle name="Comma 4 6 4 2 2" xfId="11903" xr:uid="{00000000-0005-0000-0000-000011180000}"/>
    <cellStyle name="Comma 4 6 4 2 2 2" xfId="11904" xr:uid="{00000000-0005-0000-0000-000012180000}"/>
    <cellStyle name="Comma 4 6 4 2 3" xfId="11905" xr:uid="{00000000-0005-0000-0000-000013180000}"/>
    <cellStyle name="Comma 4 6 4 3" xfId="11906" xr:uid="{00000000-0005-0000-0000-000014180000}"/>
    <cellStyle name="Comma 4 6 4 3 2" xfId="11907" xr:uid="{00000000-0005-0000-0000-000015180000}"/>
    <cellStyle name="Comma 4 6 4 4" xfId="11908" xr:uid="{00000000-0005-0000-0000-000016180000}"/>
    <cellStyle name="Comma 4 6 4 5" xfId="11909" xr:uid="{00000000-0005-0000-0000-000017180000}"/>
    <cellStyle name="Comma 4 6 5" xfId="11910" xr:uid="{00000000-0005-0000-0000-000018180000}"/>
    <cellStyle name="Comma 4 6 5 2" xfId="11911" xr:uid="{00000000-0005-0000-0000-000019180000}"/>
    <cellStyle name="Comma 4 6 5 2 2" xfId="11912" xr:uid="{00000000-0005-0000-0000-00001A180000}"/>
    <cellStyle name="Comma 4 6 5 3" xfId="11913" xr:uid="{00000000-0005-0000-0000-00001B180000}"/>
    <cellStyle name="Comma 4 6 6" xfId="11914" xr:uid="{00000000-0005-0000-0000-00001C180000}"/>
    <cellStyle name="Comma 4 6 6 2" xfId="11915" xr:uid="{00000000-0005-0000-0000-00001D180000}"/>
    <cellStyle name="Comma 4 6 7" xfId="11916" xr:uid="{00000000-0005-0000-0000-00001E180000}"/>
    <cellStyle name="Comma 4 6 8" xfId="11917" xr:uid="{00000000-0005-0000-0000-00001F180000}"/>
    <cellStyle name="Comma 4 7" xfId="700" xr:uid="{00000000-0005-0000-0000-000020180000}"/>
    <cellStyle name="Comma 4 7 2" xfId="701" xr:uid="{00000000-0005-0000-0000-000021180000}"/>
    <cellStyle name="Comma 4 7 2 2" xfId="702" xr:uid="{00000000-0005-0000-0000-000022180000}"/>
    <cellStyle name="Comma 4 7 2 2 2" xfId="11918" xr:uid="{00000000-0005-0000-0000-000023180000}"/>
    <cellStyle name="Comma 4 7 2 2 2 2" xfId="11919" xr:uid="{00000000-0005-0000-0000-000024180000}"/>
    <cellStyle name="Comma 4 7 2 2 2 2 2" xfId="11920" xr:uid="{00000000-0005-0000-0000-000025180000}"/>
    <cellStyle name="Comma 4 7 2 2 2 3" xfId="11921" xr:uid="{00000000-0005-0000-0000-000026180000}"/>
    <cellStyle name="Comma 4 7 2 2 3" xfId="11922" xr:uid="{00000000-0005-0000-0000-000027180000}"/>
    <cellStyle name="Comma 4 7 2 2 3 2" xfId="11923" xr:uid="{00000000-0005-0000-0000-000028180000}"/>
    <cellStyle name="Comma 4 7 2 2 4" xfId="11924" xr:uid="{00000000-0005-0000-0000-000029180000}"/>
    <cellStyle name="Comma 4 7 2 2 5" xfId="11925" xr:uid="{00000000-0005-0000-0000-00002A180000}"/>
    <cellStyle name="Comma 4 7 2 3" xfId="703" xr:uid="{00000000-0005-0000-0000-00002B180000}"/>
    <cellStyle name="Comma 4 7 2 3 2" xfId="11926" xr:uid="{00000000-0005-0000-0000-00002C180000}"/>
    <cellStyle name="Comma 4 7 2 3 2 2" xfId="11927" xr:uid="{00000000-0005-0000-0000-00002D180000}"/>
    <cellStyle name="Comma 4 7 2 3 2 2 2" xfId="11928" xr:uid="{00000000-0005-0000-0000-00002E180000}"/>
    <cellStyle name="Comma 4 7 2 3 2 3" xfId="11929" xr:uid="{00000000-0005-0000-0000-00002F180000}"/>
    <cellStyle name="Comma 4 7 2 3 3" xfId="11930" xr:uid="{00000000-0005-0000-0000-000030180000}"/>
    <cellStyle name="Comma 4 7 2 3 3 2" xfId="11931" xr:uid="{00000000-0005-0000-0000-000031180000}"/>
    <cellStyle name="Comma 4 7 2 3 4" xfId="11932" xr:uid="{00000000-0005-0000-0000-000032180000}"/>
    <cellStyle name="Comma 4 7 2 3 5" xfId="11933" xr:uid="{00000000-0005-0000-0000-000033180000}"/>
    <cellStyle name="Comma 4 7 2 4" xfId="11934" xr:uid="{00000000-0005-0000-0000-000034180000}"/>
    <cellStyle name="Comma 4 7 2 4 2" xfId="11935" xr:uid="{00000000-0005-0000-0000-000035180000}"/>
    <cellStyle name="Comma 4 7 2 4 2 2" xfId="11936" xr:uid="{00000000-0005-0000-0000-000036180000}"/>
    <cellStyle name="Comma 4 7 2 4 3" xfId="11937" xr:uid="{00000000-0005-0000-0000-000037180000}"/>
    <cellStyle name="Comma 4 7 2 5" xfId="11938" xr:uid="{00000000-0005-0000-0000-000038180000}"/>
    <cellStyle name="Comma 4 7 2 5 2" xfId="11939" xr:uid="{00000000-0005-0000-0000-000039180000}"/>
    <cellStyle name="Comma 4 7 2 6" xfId="11940" xr:uid="{00000000-0005-0000-0000-00003A180000}"/>
    <cellStyle name="Comma 4 7 2 7" xfId="11941" xr:uid="{00000000-0005-0000-0000-00003B180000}"/>
    <cellStyle name="Comma 4 7 3" xfId="704" xr:uid="{00000000-0005-0000-0000-00003C180000}"/>
    <cellStyle name="Comma 4 7 3 2" xfId="11942" xr:uid="{00000000-0005-0000-0000-00003D180000}"/>
    <cellStyle name="Comma 4 7 3 2 2" xfId="11943" xr:uid="{00000000-0005-0000-0000-00003E180000}"/>
    <cellStyle name="Comma 4 7 3 2 2 2" xfId="11944" xr:uid="{00000000-0005-0000-0000-00003F180000}"/>
    <cellStyle name="Comma 4 7 3 2 3" xfId="11945" xr:uid="{00000000-0005-0000-0000-000040180000}"/>
    <cellStyle name="Comma 4 7 3 3" xfId="11946" xr:uid="{00000000-0005-0000-0000-000041180000}"/>
    <cellStyle name="Comma 4 7 3 3 2" xfId="11947" xr:uid="{00000000-0005-0000-0000-000042180000}"/>
    <cellStyle name="Comma 4 7 3 4" xfId="11948" xr:uid="{00000000-0005-0000-0000-000043180000}"/>
    <cellStyle name="Comma 4 7 3 5" xfId="11949" xr:uid="{00000000-0005-0000-0000-000044180000}"/>
    <cellStyle name="Comma 4 7 4" xfId="705" xr:uid="{00000000-0005-0000-0000-000045180000}"/>
    <cellStyle name="Comma 4 7 4 2" xfId="11950" xr:uid="{00000000-0005-0000-0000-000046180000}"/>
    <cellStyle name="Comma 4 7 4 2 2" xfId="11951" xr:uid="{00000000-0005-0000-0000-000047180000}"/>
    <cellStyle name="Comma 4 7 4 2 2 2" xfId="11952" xr:uid="{00000000-0005-0000-0000-000048180000}"/>
    <cellStyle name="Comma 4 7 4 2 3" xfId="11953" xr:uid="{00000000-0005-0000-0000-000049180000}"/>
    <cellStyle name="Comma 4 7 4 3" xfId="11954" xr:uid="{00000000-0005-0000-0000-00004A180000}"/>
    <cellStyle name="Comma 4 7 4 3 2" xfId="11955" xr:uid="{00000000-0005-0000-0000-00004B180000}"/>
    <cellStyle name="Comma 4 7 4 4" xfId="11956" xr:uid="{00000000-0005-0000-0000-00004C180000}"/>
    <cellStyle name="Comma 4 7 4 5" xfId="11957" xr:uid="{00000000-0005-0000-0000-00004D180000}"/>
    <cellStyle name="Comma 4 7 5" xfId="11958" xr:uid="{00000000-0005-0000-0000-00004E180000}"/>
    <cellStyle name="Comma 4 7 5 2" xfId="11959" xr:uid="{00000000-0005-0000-0000-00004F180000}"/>
    <cellStyle name="Comma 4 7 5 2 2" xfId="11960" xr:uid="{00000000-0005-0000-0000-000050180000}"/>
    <cellStyle name="Comma 4 7 5 3" xfId="11961" xr:uid="{00000000-0005-0000-0000-000051180000}"/>
    <cellStyle name="Comma 4 7 6" xfId="11962" xr:uid="{00000000-0005-0000-0000-000052180000}"/>
    <cellStyle name="Comma 4 7 6 2" xfId="11963" xr:uid="{00000000-0005-0000-0000-000053180000}"/>
    <cellStyle name="Comma 4 7 7" xfId="11964" xr:uid="{00000000-0005-0000-0000-000054180000}"/>
    <cellStyle name="Comma 4 7 8" xfId="11965" xr:uid="{00000000-0005-0000-0000-000055180000}"/>
    <cellStyle name="Comma 4 8" xfId="706" xr:uid="{00000000-0005-0000-0000-000056180000}"/>
    <cellStyle name="Comma 4 8 2" xfId="707" xr:uid="{00000000-0005-0000-0000-000057180000}"/>
    <cellStyle name="Comma 4 8 2 2" xfId="708" xr:uid="{00000000-0005-0000-0000-000058180000}"/>
    <cellStyle name="Comma 4 8 2 2 2" xfId="11966" xr:uid="{00000000-0005-0000-0000-000059180000}"/>
    <cellStyle name="Comma 4 8 2 2 2 2" xfId="11967" xr:uid="{00000000-0005-0000-0000-00005A180000}"/>
    <cellStyle name="Comma 4 8 2 2 2 2 2" xfId="11968" xr:uid="{00000000-0005-0000-0000-00005B180000}"/>
    <cellStyle name="Comma 4 8 2 2 2 3" xfId="11969" xr:uid="{00000000-0005-0000-0000-00005C180000}"/>
    <cellStyle name="Comma 4 8 2 2 3" xfId="11970" xr:uid="{00000000-0005-0000-0000-00005D180000}"/>
    <cellStyle name="Comma 4 8 2 2 3 2" xfId="11971" xr:uid="{00000000-0005-0000-0000-00005E180000}"/>
    <cellStyle name="Comma 4 8 2 2 4" xfId="11972" xr:uid="{00000000-0005-0000-0000-00005F180000}"/>
    <cellStyle name="Comma 4 8 2 2 5" xfId="11973" xr:uid="{00000000-0005-0000-0000-000060180000}"/>
    <cellStyle name="Comma 4 8 2 3" xfId="709" xr:uid="{00000000-0005-0000-0000-000061180000}"/>
    <cellStyle name="Comma 4 8 2 3 2" xfId="11974" xr:uid="{00000000-0005-0000-0000-000062180000}"/>
    <cellStyle name="Comma 4 8 2 3 2 2" xfId="11975" xr:uid="{00000000-0005-0000-0000-000063180000}"/>
    <cellStyle name="Comma 4 8 2 3 2 2 2" xfId="11976" xr:uid="{00000000-0005-0000-0000-000064180000}"/>
    <cellStyle name="Comma 4 8 2 3 2 3" xfId="11977" xr:uid="{00000000-0005-0000-0000-000065180000}"/>
    <cellStyle name="Comma 4 8 2 3 3" xfId="11978" xr:uid="{00000000-0005-0000-0000-000066180000}"/>
    <cellStyle name="Comma 4 8 2 3 3 2" xfId="11979" xr:uid="{00000000-0005-0000-0000-000067180000}"/>
    <cellStyle name="Comma 4 8 2 3 4" xfId="11980" xr:uid="{00000000-0005-0000-0000-000068180000}"/>
    <cellStyle name="Comma 4 8 2 3 5" xfId="11981" xr:uid="{00000000-0005-0000-0000-000069180000}"/>
    <cellStyle name="Comma 4 8 2 4" xfId="11982" xr:uid="{00000000-0005-0000-0000-00006A180000}"/>
    <cellStyle name="Comma 4 8 2 4 2" xfId="11983" xr:uid="{00000000-0005-0000-0000-00006B180000}"/>
    <cellStyle name="Comma 4 8 2 4 2 2" xfId="11984" xr:uid="{00000000-0005-0000-0000-00006C180000}"/>
    <cellStyle name="Comma 4 8 2 4 3" xfId="11985" xr:uid="{00000000-0005-0000-0000-00006D180000}"/>
    <cellStyle name="Comma 4 8 2 5" xfId="11986" xr:uid="{00000000-0005-0000-0000-00006E180000}"/>
    <cellStyle name="Comma 4 8 2 5 2" xfId="11987" xr:uid="{00000000-0005-0000-0000-00006F180000}"/>
    <cellStyle name="Comma 4 8 2 6" xfId="11988" xr:uid="{00000000-0005-0000-0000-000070180000}"/>
    <cellStyle name="Comma 4 8 2 7" xfId="11989" xr:uid="{00000000-0005-0000-0000-000071180000}"/>
    <cellStyle name="Comma 4 8 3" xfId="710" xr:uid="{00000000-0005-0000-0000-000072180000}"/>
    <cellStyle name="Comma 4 8 3 2" xfId="11990" xr:uid="{00000000-0005-0000-0000-000073180000}"/>
    <cellStyle name="Comma 4 8 3 2 2" xfId="11991" xr:uid="{00000000-0005-0000-0000-000074180000}"/>
    <cellStyle name="Comma 4 8 3 2 2 2" xfId="11992" xr:uid="{00000000-0005-0000-0000-000075180000}"/>
    <cellStyle name="Comma 4 8 3 2 3" xfId="11993" xr:uid="{00000000-0005-0000-0000-000076180000}"/>
    <cellStyle name="Comma 4 8 3 3" xfId="11994" xr:uid="{00000000-0005-0000-0000-000077180000}"/>
    <cellStyle name="Comma 4 8 3 3 2" xfId="11995" xr:uid="{00000000-0005-0000-0000-000078180000}"/>
    <cellStyle name="Comma 4 8 3 4" xfId="11996" xr:uid="{00000000-0005-0000-0000-000079180000}"/>
    <cellStyle name="Comma 4 8 3 5" xfId="11997" xr:uid="{00000000-0005-0000-0000-00007A180000}"/>
    <cellStyle name="Comma 4 8 4" xfId="711" xr:uid="{00000000-0005-0000-0000-00007B180000}"/>
    <cellStyle name="Comma 4 8 4 2" xfId="11998" xr:uid="{00000000-0005-0000-0000-00007C180000}"/>
    <cellStyle name="Comma 4 8 4 2 2" xfId="11999" xr:uid="{00000000-0005-0000-0000-00007D180000}"/>
    <cellStyle name="Comma 4 8 4 2 2 2" xfId="12000" xr:uid="{00000000-0005-0000-0000-00007E180000}"/>
    <cellStyle name="Comma 4 8 4 2 3" xfId="12001" xr:uid="{00000000-0005-0000-0000-00007F180000}"/>
    <cellStyle name="Comma 4 8 4 3" xfId="12002" xr:uid="{00000000-0005-0000-0000-000080180000}"/>
    <cellStyle name="Comma 4 8 4 3 2" xfId="12003" xr:uid="{00000000-0005-0000-0000-000081180000}"/>
    <cellStyle name="Comma 4 8 4 4" xfId="12004" xr:uid="{00000000-0005-0000-0000-000082180000}"/>
    <cellStyle name="Comma 4 8 4 5" xfId="12005" xr:uid="{00000000-0005-0000-0000-000083180000}"/>
    <cellStyle name="Comma 4 8 5" xfId="12006" xr:uid="{00000000-0005-0000-0000-000084180000}"/>
    <cellStyle name="Comma 4 8 5 2" xfId="12007" xr:uid="{00000000-0005-0000-0000-000085180000}"/>
    <cellStyle name="Comma 4 8 5 2 2" xfId="12008" xr:uid="{00000000-0005-0000-0000-000086180000}"/>
    <cellStyle name="Comma 4 8 5 3" xfId="12009" xr:uid="{00000000-0005-0000-0000-000087180000}"/>
    <cellStyle name="Comma 4 8 6" xfId="12010" xr:uid="{00000000-0005-0000-0000-000088180000}"/>
    <cellStyle name="Comma 4 8 6 2" xfId="12011" xr:uid="{00000000-0005-0000-0000-000089180000}"/>
    <cellStyle name="Comma 4 8 7" xfId="12012" xr:uid="{00000000-0005-0000-0000-00008A180000}"/>
    <cellStyle name="Comma 4 8 8" xfId="12013" xr:uid="{00000000-0005-0000-0000-00008B180000}"/>
    <cellStyle name="Comma 4 9" xfId="712" xr:uid="{00000000-0005-0000-0000-00008C180000}"/>
    <cellStyle name="Comma 4 9 2" xfId="713" xr:uid="{00000000-0005-0000-0000-00008D180000}"/>
    <cellStyle name="Comma 4 9 2 2" xfId="12014" xr:uid="{00000000-0005-0000-0000-00008E180000}"/>
    <cellStyle name="Comma 4 9 2 2 2" xfId="12015" xr:uid="{00000000-0005-0000-0000-00008F180000}"/>
    <cellStyle name="Comma 4 9 2 2 2 2" xfId="12016" xr:uid="{00000000-0005-0000-0000-000090180000}"/>
    <cellStyle name="Comma 4 9 2 2 3" xfId="12017" xr:uid="{00000000-0005-0000-0000-000091180000}"/>
    <cellStyle name="Comma 4 9 2 3" xfId="12018" xr:uid="{00000000-0005-0000-0000-000092180000}"/>
    <cellStyle name="Comma 4 9 2 3 2" xfId="12019" xr:uid="{00000000-0005-0000-0000-000093180000}"/>
    <cellStyle name="Comma 4 9 2 4" xfId="12020" xr:uid="{00000000-0005-0000-0000-000094180000}"/>
    <cellStyle name="Comma 4 9 2 5" xfId="12021" xr:uid="{00000000-0005-0000-0000-000095180000}"/>
    <cellStyle name="Comma 4 9 3" xfId="714" xr:uid="{00000000-0005-0000-0000-000096180000}"/>
    <cellStyle name="Comma 4 9 3 2" xfId="12022" xr:uid="{00000000-0005-0000-0000-000097180000}"/>
    <cellStyle name="Comma 4 9 3 2 2" xfId="12023" xr:uid="{00000000-0005-0000-0000-000098180000}"/>
    <cellStyle name="Comma 4 9 3 2 2 2" xfId="12024" xr:uid="{00000000-0005-0000-0000-000099180000}"/>
    <cellStyle name="Comma 4 9 3 2 3" xfId="12025" xr:uid="{00000000-0005-0000-0000-00009A180000}"/>
    <cellStyle name="Comma 4 9 3 3" xfId="12026" xr:uid="{00000000-0005-0000-0000-00009B180000}"/>
    <cellStyle name="Comma 4 9 3 3 2" xfId="12027" xr:uid="{00000000-0005-0000-0000-00009C180000}"/>
    <cellStyle name="Comma 4 9 3 4" xfId="12028" xr:uid="{00000000-0005-0000-0000-00009D180000}"/>
    <cellStyle name="Comma 4 9 3 5" xfId="12029" xr:uid="{00000000-0005-0000-0000-00009E180000}"/>
    <cellStyle name="Comma 4 9 4" xfId="12030" xr:uid="{00000000-0005-0000-0000-00009F180000}"/>
    <cellStyle name="Comma 4 9 4 2" xfId="12031" xr:uid="{00000000-0005-0000-0000-0000A0180000}"/>
    <cellStyle name="Comma 4 9 4 2 2" xfId="12032" xr:uid="{00000000-0005-0000-0000-0000A1180000}"/>
    <cellStyle name="Comma 4 9 4 3" xfId="12033" xr:uid="{00000000-0005-0000-0000-0000A2180000}"/>
    <cellStyle name="Comma 4 9 5" xfId="12034" xr:uid="{00000000-0005-0000-0000-0000A3180000}"/>
    <cellStyle name="Comma 4 9 5 2" xfId="12035" xr:uid="{00000000-0005-0000-0000-0000A4180000}"/>
    <cellStyle name="Comma 4 9 6" xfId="12036" xr:uid="{00000000-0005-0000-0000-0000A5180000}"/>
    <cellStyle name="Comma 4 9 7" xfId="12037" xr:uid="{00000000-0005-0000-0000-0000A6180000}"/>
    <cellStyle name="Comma 5" xfId="715" xr:uid="{00000000-0005-0000-0000-0000A7180000}"/>
    <cellStyle name="Comma 6" xfId="716" xr:uid="{00000000-0005-0000-0000-0000A8180000}"/>
    <cellStyle name="Comma 7" xfId="717" xr:uid="{00000000-0005-0000-0000-0000A9180000}"/>
    <cellStyle name="Comma 8" xfId="718" xr:uid="{00000000-0005-0000-0000-0000AA180000}"/>
    <cellStyle name="Comma 9" xfId="719" xr:uid="{00000000-0005-0000-0000-0000AB180000}"/>
    <cellStyle name="Comma 9 2" xfId="12038" xr:uid="{00000000-0005-0000-0000-0000AC180000}"/>
    <cellStyle name="Comma 9 2 2" xfId="12039" xr:uid="{00000000-0005-0000-0000-0000AD180000}"/>
    <cellStyle name="Comma 9 2 2 2" xfId="12040" xr:uid="{00000000-0005-0000-0000-0000AE180000}"/>
    <cellStyle name="Comma 9 2 3" xfId="12041" xr:uid="{00000000-0005-0000-0000-0000AF180000}"/>
    <cellStyle name="Comma 9 3" xfId="12042" xr:uid="{00000000-0005-0000-0000-0000B0180000}"/>
    <cellStyle name="Comma 9 3 2" xfId="12043" xr:uid="{00000000-0005-0000-0000-0000B1180000}"/>
    <cellStyle name="Comma 9 4" xfId="12044" xr:uid="{00000000-0005-0000-0000-0000B2180000}"/>
    <cellStyle name="Comma 9 5" xfId="12045" xr:uid="{00000000-0005-0000-0000-0000B3180000}"/>
    <cellStyle name="Currency 2" xfId="720" xr:uid="{00000000-0005-0000-0000-0000B4180000}"/>
    <cellStyle name="Currency 3" xfId="721" xr:uid="{00000000-0005-0000-0000-0000B5180000}"/>
    <cellStyle name="Currency 3 10" xfId="722" xr:uid="{00000000-0005-0000-0000-0000B6180000}"/>
    <cellStyle name="Currency 3 10 2" xfId="12046" xr:uid="{00000000-0005-0000-0000-0000B7180000}"/>
    <cellStyle name="Currency 3 10 2 2" xfId="12047" xr:uid="{00000000-0005-0000-0000-0000B8180000}"/>
    <cellStyle name="Currency 3 10 2 2 2" xfId="12048" xr:uid="{00000000-0005-0000-0000-0000B9180000}"/>
    <cellStyle name="Currency 3 10 2 3" xfId="12049" xr:uid="{00000000-0005-0000-0000-0000BA180000}"/>
    <cellStyle name="Currency 3 10 3" xfId="12050" xr:uid="{00000000-0005-0000-0000-0000BB180000}"/>
    <cellStyle name="Currency 3 10 3 2" xfId="12051" xr:uid="{00000000-0005-0000-0000-0000BC180000}"/>
    <cellStyle name="Currency 3 10 4" xfId="12052" xr:uid="{00000000-0005-0000-0000-0000BD180000}"/>
    <cellStyle name="Currency 3 10 5" xfId="12053" xr:uid="{00000000-0005-0000-0000-0000BE180000}"/>
    <cellStyle name="Currency 3 11" xfId="723" xr:uid="{00000000-0005-0000-0000-0000BF180000}"/>
    <cellStyle name="Currency 3 11 2" xfId="12054" xr:uid="{00000000-0005-0000-0000-0000C0180000}"/>
    <cellStyle name="Currency 3 11 2 2" xfId="12055" xr:uid="{00000000-0005-0000-0000-0000C1180000}"/>
    <cellStyle name="Currency 3 11 2 2 2" xfId="12056" xr:uid="{00000000-0005-0000-0000-0000C2180000}"/>
    <cellStyle name="Currency 3 11 2 3" xfId="12057" xr:uid="{00000000-0005-0000-0000-0000C3180000}"/>
    <cellStyle name="Currency 3 11 3" xfId="12058" xr:uid="{00000000-0005-0000-0000-0000C4180000}"/>
    <cellStyle name="Currency 3 11 3 2" xfId="12059" xr:uid="{00000000-0005-0000-0000-0000C5180000}"/>
    <cellStyle name="Currency 3 11 4" xfId="12060" xr:uid="{00000000-0005-0000-0000-0000C6180000}"/>
    <cellStyle name="Currency 3 11 5" xfId="12061" xr:uid="{00000000-0005-0000-0000-0000C7180000}"/>
    <cellStyle name="Currency 3 12" xfId="12062" xr:uid="{00000000-0005-0000-0000-0000C8180000}"/>
    <cellStyle name="Currency 3 12 2" xfId="12063" xr:uid="{00000000-0005-0000-0000-0000C9180000}"/>
    <cellStyle name="Currency 3 12 2 2" xfId="12064" xr:uid="{00000000-0005-0000-0000-0000CA180000}"/>
    <cellStyle name="Currency 3 12 3" xfId="12065" xr:uid="{00000000-0005-0000-0000-0000CB180000}"/>
    <cellStyle name="Currency 3 13" xfId="12066" xr:uid="{00000000-0005-0000-0000-0000CC180000}"/>
    <cellStyle name="Currency 3 13 2" xfId="12067" xr:uid="{00000000-0005-0000-0000-0000CD180000}"/>
    <cellStyle name="Currency 3 14" xfId="12068" xr:uid="{00000000-0005-0000-0000-0000CE180000}"/>
    <cellStyle name="Currency 3 15" xfId="12069" xr:uid="{00000000-0005-0000-0000-0000CF180000}"/>
    <cellStyle name="Currency 3 2" xfId="724" xr:uid="{00000000-0005-0000-0000-0000D0180000}"/>
    <cellStyle name="Currency 3 2 10" xfId="725" xr:uid="{00000000-0005-0000-0000-0000D1180000}"/>
    <cellStyle name="Currency 3 2 10 2" xfId="12070" xr:uid="{00000000-0005-0000-0000-0000D2180000}"/>
    <cellStyle name="Currency 3 2 10 2 2" xfId="12071" xr:uid="{00000000-0005-0000-0000-0000D3180000}"/>
    <cellStyle name="Currency 3 2 10 2 2 2" xfId="12072" xr:uid="{00000000-0005-0000-0000-0000D4180000}"/>
    <cellStyle name="Currency 3 2 10 2 3" xfId="12073" xr:uid="{00000000-0005-0000-0000-0000D5180000}"/>
    <cellStyle name="Currency 3 2 10 3" xfId="12074" xr:uid="{00000000-0005-0000-0000-0000D6180000}"/>
    <cellStyle name="Currency 3 2 10 3 2" xfId="12075" xr:uid="{00000000-0005-0000-0000-0000D7180000}"/>
    <cellStyle name="Currency 3 2 10 4" xfId="12076" xr:uid="{00000000-0005-0000-0000-0000D8180000}"/>
    <cellStyle name="Currency 3 2 10 5" xfId="12077" xr:uid="{00000000-0005-0000-0000-0000D9180000}"/>
    <cellStyle name="Currency 3 2 11" xfId="12078" xr:uid="{00000000-0005-0000-0000-0000DA180000}"/>
    <cellStyle name="Currency 3 2 11 2" xfId="12079" xr:uid="{00000000-0005-0000-0000-0000DB180000}"/>
    <cellStyle name="Currency 3 2 11 2 2" xfId="12080" xr:uid="{00000000-0005-0000-0000-0000DC180000}"/>
    <cellStyle name="Currency 3 2 11 3" xfId="12081" xr:uid="{00000000-0005-0000-0000-0000DD180000}"/>
    <cellStyle name="Currency 3 2 12" xfId="12082" xr:uid="{00000000-0005-0000-0000-0000DE180000}"/>
    <cellStyle name="Currency 3 2 12 2" xfId="12083" xr:uid="{00000000-0005-0000-0000-0000DF180000}"/>
    <cellStyle name="Currency 3 2 13" xfId="12084" xr:uid="{00000000-0005-0000-0000-0000E0180000}"/>
    <cellStyle name="Currency 3 2 14" xfId="12085" xr:uid="{00000000-0005-0000-0000-0000E1180000}"/>
    <cellStyle name="Currency 3 2 2" xfId="726" xr:uid="{00000000-0005-0000-0000-0000E2180000}"/>
    <cellStyle name="Currency 3 2 2 10" xfId="12086" xr:uid="{00000000-0005-0000-0000-0000E3180000}"/>
    <cellStyle name="Currency 3 2 2 10 2" xfId="12087" xr:uid="{00000000-0005-0000-0000-0000E4180000}"/>
    <cellStyle name="Currency 3 2 2 10 2 2" xfId="12088" xr:uid="{00000000-0005-0000-0000-0000E5180000}"/>
    <cellStyle name="Currency 3 2 2 10 3" xfId="12089" xr:uid="{00000000-0005-0000-0000-0000E6180000}"/>
    <cellStyle name="Currency 3 2 2 11" xfId="12090" xr:uid="{00000000-0005-0000-0000-0000E7180000}"/>
    <cellStyle name="Currency 3 2 2 11 2" xfId="12091" xr:uid="{00000000-0005-0000-0000-0000E8180000}"/>
    <cellStyle name="Currency 3 2 2 12" xfId="12092" xr:uid="{00000000-0005-0000-0000-0000E9180000}"/>
    <cellStyle name="Currency 3 2 2 13" xfId="12093" xr:uid="{00000000-0005-0000-0000-0000EA180000}"/>
    <cellStyle name="Currency 3 2 2 2" xfId="727" xr:uid="{00000000-0005-0000-0000-0000EB180000}"/>
    <cellStyle name="Currency 3 2 2 2 10" xfId="12094" xr:uid="{00000000-0005-0000-0000-0000EC180000}"/>
    <cellStyle name="Currency 3 2 2 2 10 2" xfId="12095" xr:uid="{00000000-0005-0000-0000-0000ED180000}"/>
    <cellStyle name="Currency 3 2 2 2 11" xfId="12096" xr:uid="{00000000-0005-0000-0000-0000EE180000}"/>
    <cellStyle name="Currency 3 2 2 2 12" xfId="12097" xr:uid="{00000000-0005-0000-0000-0000EF180000}"/>
    <cellStyle name="Currency 3 2 2 2 2" xfId="728" xr:uid="{00000000-0005-0000-0000-0000F0180000}"/>
    <cellStyle name="Currency 3 2 2 2 2 2" xfId="729" xr:uid="{00000000-0005-0000-0000-0000F1180000}"/>
    <cellStyle name="Currency 3 2 2 2 2 2 2" xfId="730" xr:uid="{00000000-0005-0000-0000-0000F2180000}"/>
    <cellStyle name="Currency 3 2 2 2 2 2 2 2" xfId="12098" xr:uid="{00000000-0005-0000-0000-0000F3180000}"/>
    <cellStyle name="Currency 3 2 2 2 2 2 2 2 2" xfId="12099" xr:uid="{00000000-0005-0000-0000-0000F4180000}"/>
    <cellStyle name="Currency 3 2 2 2 2 2 2 2 2 2" xfId="12100" xr:uid="{00000000-0005-0000-0000-0000F5180000}"/>
    <cellStyle name="Currency 3 2 2 2 2 2 2 2 3" xfId="12101" xr:uid="{00000000-0005-0000-0000-0000F6180000}"/>
    <cellStyle name="Currency 3 2 2 2 2 2 2 3" xfId="12102" xr:uid="{00000000-0005-0000-0000-0000F7180000}"/>
    <cellStyle name="Currency 3 2 2 2 2 2 2 3 2" xfId="12103" xr:uid="{00000000-0005-0000-0000-0000F8180000}"/>
    <cellStyle name="Currency 3 2 2 2 2 2 2 4" xfId="12104" xr:uid="{00000000-0005-0000-0000-0000F9180000}"/>
    <cellStyle name="Currency 3 2 2 2 2 2 2 5" xfId="12105" xr:uid="{00000000-0005-0000-0000-0000FA180000}"/>
    <cellStyle name="Currency 3 2 2 2 2 2 3" xfId="731" xr:uid="{00000000-0005-0000-0000-0000FB180000}"/>
    <cellStyle name="Currency 3 2 2 2 2 2 3 2" xfId="12106" xr:uid="{00000000-0005-0000-0000-0000FC180000}"/>
    <cellStyle name="Currency 3 2 2 2 2 2 3 2 2" xfId="12107" xr:uid="{00000000-0005-0000-0000-0000FD180000}"/>
    <cellStyle name="Currency 3 2 2 2 2 2 3 2 2 2" xfId="12108" xr:uid="{00000000-0005-0000-0000-0000FE180000}"/>
    <cellStyle name="Currency 3 2 2 2 2 2 3 2 3" xfId="12109" xr:uid="{00000000-0005-0000-0000-0000FF180000}"/>
    <cellStyle name="Currency 3 2 2 2 2 2 3 3" xfId="12110" xr:uid="{00000000-0005-0000-0000-000000190000}"/>
    <cellStyle name="Currency 3 2 2 2 2 2 3 3 2" xfId="12111" xr:uid="{00000000-0005-0000-0000-000001190000}"/>
    <cellStyle name="Currency 3 2 2 2 2 2 3 4" xfId="12112" xr:uid="{00000000-0005-0000-0000-000002190000}"/>
    <cellStyle name="Currency 3 2 2 2 2 2 3 5" xfId="12113" xr:uid="{00000000-0005-0000-0000-000003190000}"/>
    <cellStyle name="Currency 3 2 2 2 2 2 4" xfId="12114" xr:uid="{00000000-0005-0000-0000-000004190000}"/>
    <cellStyle name="Currency 3 2 2 2 2 2 4 2" xfId="12115" xr:uid="{00000000-0005-0000-0000-000005190000}"/>
    <cellStyle name="Currency 3 2 2 2 2 2 4 2 2" xfId="12116" xr:uid="{00000000-0005-0000-0000-000006190000}"/>
    <cellStyle name="Currency 3 2 2 2 2 2 4 3" xfId="12117" xr:uid="{00000000-0005-0000-0000-000007190000}"/>
    <cellStyle name="Currency 3 2 2 2 2 2 5" xfId="12118" xr:uid="{00000000-0005-0000-0000-000008190000}"/>
    <cellStyle name="Currency 3 2 2 2 2 2 5 2" xfId="12119" xr:uid="{00000000-0005-0000-0000-000009190000}"/>
    <cellStyle name="Currency 3 2 2 2 2 2 6" xfId="12120" xr:uid="{00000000-0005-0000-0000-00000A190000}"/>
    <cellStyle name="Currency 3 2 2 2 2 2 7" xfId="12121" xr:uid="{00000000-0005-0000-0000-00000B190000}"/>
    <cellStyle name="Currency 3 2 2 2 2 3" xfId="732" xr:uid="{00000000-0005-0000-0000-00000C190000}"/>
    <cellStyle name="Currency 3 2 2 2 2 3 2" xfId="12122" xr:uid="{00000000-0005-0000-0000-00000D190000}"/>
    <cellStyle name="Currency 3 2 2 2 2 3 2 2" xfId="12123" xr:uid="{00000000-0005-0000-0000-00000E190000}"/>
    <cellStyle name="Currency 3 2 2 2 2 3 2 2 2" xfId="12124" xr:uid="{00000000-0005-0000-0000-00000F190000}"/>
    <cellStyle name="Currency 3 2 2 2 2 3 2 3" xfId="12125" xr:uid="{00000000-0005-0000-0000-000010190000}"/>
    <cellStyle name="Currency 3 2 2 2 2 3 3" xfId="12126" xr:uid="{00000000-0005-0000-0000-000011190000}"/>
    <cellStyle name="Currency 3 2 2 2 2 3 3 2" xfId="12127" xr:uid="{00000000-0005-0000-0000-000012190000}"/>
    <cellStyle name="Currency 3 2 2 2 2 3 4" xfId="12128" xr:uid="{00000000-0005-0000-0000-000013190000}"/>
    <cellStyle name="Currency 3 2 2 2 2 3 5" xfId="12129" xr:uid="{00000000-0005-0000-0000-000014190000}"/>
    <cellStyle name="Currency 3 2 2 2 2 4" xfId="733" xr:uid="{00000000-0005-0000-0000-000015190000}"/>
    <cellStyle name="Currency 3 2 2 2 2 4 2" xfId="12130" xr:uid="{00000000-0005-0000-0000-000016190000}"/>
    <cellStyle name="Currency 3 2 2 2 2 4 2 2" xfId="12131" xr:uid="{00000000-0005-0000-0000-000017190000}"/>
    <cellStyle name="Currency 3 2 2 2 2 4 2 2 2" xfId="12132" xr:uid="{00000000-0005-0000-0000-000018190000}"/>
    <cellStyle name="Currency 3 2 2 2 2 4 2 3" xfId="12133" xr:uid="{00000000-0005-0000-0000-000019190000}"/>
    <cellStyle name="Currency 3 2 2 2 2 4 3" xfId="12134" xr:uid="{00000000-0005-0000-0000-00001A190000}"/>
    <cellStyle name="Currency 3 2 2 2 2 4 3 2" xfId="12135" xr:uid="{00000000-0005-0000-0000-00001B190000}"/>
    <cellStyle name="Currency 3 2 2 2 2 4 4" xfId="12136" xr:uid="{00000000-0005-0000-0000-00001C190000}"/>
    <cellStyle name="Currency 3 2 2 2 2 4 5" xfId="12137" xr:uid="{00000000-0005-0000-0000-00001D190000}"/>
    <cellStyle name="Currency 3 2 2 2 2 5" xfId="12138" xr:uid="{00000000-0005-0000-0000-00001E190000}"/>
    <cellStyle name="Currency 3 2 2 2 2 5 2" xfId="12139" xr:uid="{00000000-0005-0000-0000-00001F190000}"/>
    <cellStyle name="Currency 3 2 2 2 2 5 2 2" xfId="12140" xr:uid="{00000000-0005-0000-0000-000020190000}"/>
    <cellStyle name="Currency 3 2 2 2 2 5 3" xfId="12141" xr:uid="{00000000-0005-0000-0000-000021190000}"/>
    <cellStyle name="Currency 3 2 2 2 2 6" xfId="12142" xr:uid="{00000000-0005-0000-0000-000022190000}"/>
    <cellStyle name="Currency 3 2 2 2 2 6 2" xfId="12143" xr:uid="{00000000-0005-0000-0000-000023190000}"/>
    <cellStyle name="Currency 3 2 2 2 2 7" xfId="12144" xr:uid="{00000000-0005-0000-0000-000024190000}"/>
    <cellStyle name="Currency 3 2 2 2 2 8" xfId="12145" xr:uid="{00000000-0005-0000-0000-000025190000}"/>
    <cellStyle name="Currency 3 2 2 2 3" xfId="734" xr:uid="{00000000-0005-0000-0000-000026190000}"/>
    <cellStyle name="Currency 3 2 2 2 3 2" xfId="735" xr:uid="{00000000-0005-0000-0000-000027190000}"/>
    <cellStyle name="Currency 3 2 2 2 3 2 2" xfId="736" xr:uid="{00000000-0005-0000-0000-000028190000}"/>
    <cellStyle name="Currency 3 2 2 2 3 2 2 2" xfId="12146" xr:uid="{00000000-0005-0000-0000-000029190000}"/>
    <cellStyle name="Currency 3 2 2 2 3 2 2 2 2" xfId="12147" xr:uid="{00000000-0005-0000-0000-00002A190000}"/>
    <cellStyle name="Currency 3 2 2 2 3 2 2 2 2 2" xfId="12148" xr:uid="{00000000-0005-0000-0000-00002B190000}"/>
    <cellStyle name="Currency 3 2 2 2 3 2 2 2 3" xfId="12149" xr:uid="{00000000-0005-0000-0000-00002C190000}"/>
    <cellStyle name="Currency 3 2 2 2 3 2 2 3" xfId="12150" xr:uid="{00000000-0005-0000-0000-00002D190000}"/>
    <cellStyle name="Currency 3 2 2 2 3 2 2 3 2" xfId="12151" xr:uid="{00000000-0005-0000-0000-00002E190000}"/>
    <cellStyle name="Currency 3 2 2 2 3 2 2 4" xfId="12152" xr:uid="{00000000-0005-0000-0000-00002F190000}"/>
    <cellStyle name="Currency 3 2 2 2 3 2 2 5" xfId="12153" xr:uid="{00000000-0005-0000-0000-000030190000}"/>
    <cellStyle name="Currency 3 2 2 2 3 2 3" xfId="737" xr:uid="{00000000-0005-0000-0000-000031190000}"/>
    <cellStyle name="Currency 3 2 2 2 3 2 3 2" xfId="12154" xr:uid="{00000000-0005-0000-0000-000032190000}"/>
    <cellStyle name="Currency 3 2 2 2 3 2 3 2 2" xfId="12155" xr:uid="{00000000-0005-0000-0000-000033190000}"/>
    <cellStyle name="Currency 3 2 2 2 3 2 3 2 2 2" xfId="12156" xr:uid="{00000000-0005-0000-0000-000034190000}"/>
    <cellStyle name="Currency 3 2 2 2 3 2 3 2 3" xfId="12157" xr:uid="{00000000-0005-0000-0000-000035190000}"/>
    <cellStyle name="Currency 3 2 2 2 3 2 3 3" xfId="12158" xr:uid="{00000000-0005-0000-0000-000036190000}"/>
    <cellStyle name="Currency 3 2 2 2 3 2 3 3 2" xfId="12159" xr:uid="{00000000-0005-0000-0000-000037190000}"/>
    <cellStyle name="Currency 3 2 2 2 3 2 3 4" xfId="12160" xr:uid="{00000000-0005-0000-0000-000038190000}"/>
    <cellStyle name="Currency 3 2 2 2 3 2 3 5" xfId="12161" xr:uid="{00000000-0005-0000-0000-000039190000}"/>
    <cellStyle name="Currency 3 2 2 2 3 2 4" xfId="12162" xr:uid="{00000000-0005-0000-0000-00003A190000}"/>
    <cellStyle name="Currency 3 2 2 2 3 2 4 2" xfId="12163" xr:uid="{00000000-0005-0000-0000-00003B190000}"/>
    <cellStyle name="Currency 3 2 2 2 3 2 4 2 2" xfId="12164" xr:uid="{00000000-0005-0000-0000-00003C190000}"/>
    <cellStyle name="Currency 3 2 2 2 3 2 4 3" xfId="12165" xr:uid="{00000000-0005-0000-0000-00003D190000}"/>
    <cellStyle name="Currency 3 2 2 2 3 2 5" xfId="12166" xr:uid="{00000000-0005-0000-0000-00003E190000}"/>
    <cellStyle name="Currency 3 2 2 2 3 2 5 2" xfId="12167" xr:uid="{00000000-0005-0000-0000-00003F190000}"/>
    <cellStyle name="Currency 3 2 2 2 3 2 6" xfId="12168" xr:uid="{00000000-0005-0000-0000-000040190000}"/>
    <cellStyle name="Currency 3 2 2 2 3 2 7" xfId="12169" xr:uid="{00000000-0005-0000-0000-000041190000}"/>
    <cellStyle name="Currency 3 2 2 2 3 3" xfId="738" xr:uid="{00000000-0005-0000-0000-000042190000}"/>
    <cellStyle name="Currency 3 2 2 2 3 3 2" xfId="12170" xr:uid="{00000000-0005-0000-0000-000043190000}"/>
    <cellStyle name="Currency 3 2 2 2 3 3 2 2" xfId="12171" xr:uid="{00000000-0005-0000-0000-000044190000}"/>
    <cellStyle name="Currency 3 2 2 2 3 3 2 2 2" xfId="12172" xr:uid="{00000000-0005-0000-0000-000045190000}"/>
    <cellStyle name="Currency 3 2 2 2 3 3 2 3" xfId="12173" xr:uid="{00000000-0005-0000-0000-000046190000}"/>
    <cellStyle name="Currency 3 2 2 2 3 3 3" xfId="12174" xr:uid="{00000000-0005-0000-0000-000047190000}"/>
    <cellStyle name="Currency 3 2 2 2 3 3 3 2" xfId="12175" xr:uid="{00000000-0005-0000-0000-000048190000}"/>
    <cellStyle name="Currency 3 2 2 2 3 3 4" xfId="12176" xr:uid="{00000000-0005-0000-0000-000049190000}"/>
    <cellStyle name="Currency 3 2 2 2 3 3 5" xfId="12177" xr:uid="{00000000-0005-0000-0000-00004A190000}"/>
    <cellStyle name="Currency 3 2 2 2 3 4" xfId="739" xr:uid="{00000000-0005-0000-0000-00004B190000}"/>
    <cellStyle name="Currency 3 2 2 2 3 4 2" xfId="12178" xr:uid="{00000000-0005-0000-0000-00004C190000}"/>
    <cellStyle name="Currency 3 2 2 2 3 4 2 2" xfId="12179" xr:uid="{00000000-0005-0000-0000-00004D190000}"/>
    <cellStyle name="Currency 3 2 2 2 3 4 2 2 2" xfId="12180" xr:uid="{00000000-0005-0000-0000-00004E190000}"/>
    <cellStyle name="Currency 3 2 2 2 3 4 2 3" xfId="12181" xr:uid="{00000000-0005-0000-0000-00004F190000}"/>
    <cellStyle name="Currency 3 2 2 2 3 4 3" xfId="12182" xr:uid="{00000000-0005-0000-0000-000050190000}"/>
    <cellStyle name="Currency 3 2 2 2 3 4 3 2" xfId="12183" xr:uid="{00000000-0005-0000-0000-000051190000}"/>
    <cellStyle name="Currency 3 2 2 2 3 4 4" xfId="12184" xr:uid="{00000000-0005-0000-0000-000052190000}"/>
    <cellStyle name="Currency 3 2 2 2 3 4 5" xfId="12185" xr:uid="{00000000-0005-0000-0000-000053190000}"/>
    <cellStyle name="Currency 3 2 2 2 3 5" xfId="12186" xr:uid="{00000000-0005-0000-0000-000054190000}"/>
    <cellStyle name="Currency 3 2 2 2 3 5 2" xfId="12187" xr:uid="{00000000-0005-0000-0000-000055190000}"/>
    <cellStyle name="Currency 3 2 2 2 3 5 2 2" xfId="12188" xr:uid="{00000000-0005-0000-0000-000056190000}"/>
    <cellStyle name="Currency 3 2 2 2 3 5 3" xfId="12189" xr:uid="{00000000-0005-0000-0000-000057190000}"/>
    <cellStyle name="Currency 3 2 2 2 3 6" xfId="12190" xr:uid="{00000000-0005-0000-0000-000058190000}"/>
    <cellStyle name="Currency 3 2 2 2 3 6 2" xfId="12191" xr:uid="{00000000-0005-0000-0000-000059190000}"/>
    <cellStyle name="Currency 3 2 2 2 3 7" xfId="12192" xr:uid="{00000000-0005-0000-0000-00005A190000}"/>
    <cellStyle name="Currency 3 2 2 2 3 8" xfId="12193" xr:uid="{00000000-0005-0000-0000-00005B190000}"/>
    <cellStyle name="Currency 3 2 2 2 4" xfId="740" xr:uid="{00000000-0005-0000-0000-00005C190000}"/>
    <cellStyle name="Currency 3 2 2 2 4 2" xfId="741" xr:uid="{00000000-0005-0000-0000-00005D190000}"/>
    <cellStyle name="Currency 3 2 2 2 4 2 2" xfId="742" xr:uid="{00000000-0005-0000-0000-00005E190000}"/>
    <cellStyle name="Currency 3 2 2 2 4 2 2 2" xfId="12194" xr:uid="{00000000-0005-0000-0000-00005F190000}"/>
    <cellStyle name="Currency 3 2 2 2 4 2 2 2 2" xfId="12195" xr:uid="{00000000-0005-0000-0000-000060190000}"/>
    <cellStyle name="Currency 3 2 2 2 4 2 2 2 2 2" xfId="12196" xr:uid="{00000000-0005-0000-0000-000061190000}"/>
    <cellStyle name="Currency 3 2 2 2 4 2 2 2 3" xfId="12197" xr:uid="{00000000-0005-0000-0000-000062190000}"/>
    <cellStyle name="Currency 3 2 2 2 4 2 2 3" xfId="12198" xr:uid="{00000000-0005-0000-0000-000063190000}"/>
    <cellStyle name="Currency 3 2 2 2 4 2 2 3 2" xfId="12199" xr:uid="{00000000-0005-0000-0000-000064190000}"/>
    <cellStyle name="Currency 3 2 2 2 4 2 2 4" xfId="12200" xr:uid="{00000000-0005-0000-0000-000065190000}"/>
    <cellStyle name="Currency 3 2 2 2 4 2 2 5" xfId="12201" xr:uid="{00000000-0005-0000-0000-000066190000}"/>
    <cellStyle name="Currency 3 2 2 2 4 2 3" xfId="743" xr:uid="{00000000-0005-0000-0000-000067190000}"/>
    <cellStyle name="Currency 3 2 2 2 4 2 3 2" xfId="12202" xr:uid="{00000000-0005-0000-0000-000068190000}"/>
    <cellStyle name="Currency 3 2 2 2 4 2 3 2 2" xfId="12203" xr:uid="{00000000-0005-0000-0000-000069190000}"/>
    <cellStyle name="Currency 3 2 2 2 4 2 3 2 2 2" xfId="12204" xr:uid="{00000000-0005-0000-0000-00006A190000}"/>
    <cellStyle name="Currency 3 2 2 2 4 2 3 2 3" xfId="12205" xr:uid="{00000000-0005-0000-0000-00006B190000}"/>
    <cellStyle name="Currency 3 2 2 2 4 2 3 3" xfId="12206" xr:uid="{00000000-0005-0000-0000-00006C190000}"/>
    <cellStyle name="Currency 3 2 2 2 4 2 3 3 2" xfId="12207" xr:uid="{00000000-0005-0000-0000-00006D190000}"/>
    <cellStyle name="Currency 3 2 2 2 4 2 3 4" xfId="12208" xr:uid="{00000000-0005-0000-0000-00006E190000}"/>
    <cellStyle name="Currency 3 2 2 2 4 2 3 5" xfId="12209" xr:uid="{00000000-0005-0000-0000-00006F190000}"/>
    <cellStyle name="Currency 3 2 2 2 4 2 4" xfId="12210" xr:uid="{00000000-0005-0000-0000-000070190000}"/>
    <cellStyle name="Currency 3 2 2 2 4 2 4 2" xfId="12211" xr:uid="{00000000-0005-0000-0000-000071190000}"/>
    <cellStyle name="Currency 3 2 2 2 4 2 4 2 2" xfId="12212" xr:uid="{00000000-0005-0000-0000-000072190000}"/>
    <cellStyle name="Currency 3 2 2 2 4 2 4 3" xfId="12213" xr:uid="{00000000-0005-0000-0000-000073190000}"/>
    <cellStyle name="Currency 3 2 2 2 4 2 5" xfId="12214" xr:uid="{00000000-0005-0000-0000-000074190000}"/>
    <cellStyle name="Currency 3 2 2 2 4 2 5 2" xfId="12215" xr:uid="{00000000-0005-0000-0000-000075190000}"/>
    <cellStyle name="Currency 3 2 2 2 4 2 6" xfId="12216" xr:uid="{00000000-0005-0000-0000-000076190000}"/>
    <cellStyle name="Currency 3 2 2 2 4 2 7" xfId="12217" xr:uid="{00000000-0005-0000-0000-000077190000}"/>
    <cellStyle name="Currency 3 2 2 2 4 3" xfId="744" xr:uid="{00000000-0005-0000-0000-000078190000}"/>
    <cellStyle name="Currency 3 2 2 2 4 3 2" xfId="12218" xr:uid="{00000000-0005-0000-0000-000079190000}"/>
    <cellStyle name="Currency 3 2 2 2 4 3 2 2" xfId="12219" xr:uid="{00000000-0005-0000-0000-00007A190000}"/>
    <cellStyle name="Currency 3 2 2 2 4 3 2 2 2" xfId="12220" xr:uid="{00000000-0005-0000-0000-00007B190000}"/>
    <cellStyle name="Currency 3 2 2 2 4 3 2 3" xfId="12221" xr:uid="{00000000-0005-0000-0000-00007C190000}"/>
    <cellStyle name="Currency 3 2 2 2 4 3 3" xfId="12222" xr:uid="{00000000-0005-0000-0000-00007D190000}"/>
    <cellStyle name="Currency 3 2 2 2 4 3 3 2" xfId="12223" xr:uid="{00000000-0005-0000-0000-00007E190000}"/>
    <cellStyle name="Currency 3 2 2 2 4 3 4" xfId="12224" xr:uid="{00000000-0005-0000-0000-00007F190000}"/>
    <cellStyle name="Currency 3 2 2 2 4 3 5" xfId="12225" xr:uid="{00000000-0005-0000-0000-000080190000}"/>
    <cellStyle name="Currency 3 2 2 2 4 4" xfId="745" xr:uid="{00000000-0005-0000-0000-000081190000}"/>
    <cellStyle name="Currency 3 2 2 2 4 4 2" xfId="12226" xr:uid="{00000000-0005-0000-0000-000082190000}"/>
    <cellStyle name="Currency 3 2 2 2 4 4 2 2" xfId="12227" xr:uid="{00000000-0005-0000-0000-000083190000}"/>
    <cellStyle name="Currency 3 2 2 2 4 4 2 2 2" xfId="12228" xr:uid="{00000000-0005-0000-0000-000084190000}"/>
    <cellStyle name="Currency 3 2 2 2 4 4 2 3" xfId="12229" xr:uid="{00000000-0005-0000-0000-000085190000}"/>
    <cellStyle name="Currency 3 2 2 2 4 4 3" xfId="12230" xr:uid="{00000000-0005-0000-0000-000086190000}"/>
    <cellStyle name="Currency 3 2 2 2 4 4 3 2" xfId="12231" xr:uid="{00000000-0005-0000-0000-000087190000}"/>
    <cellStyle name="Currency 3 2 2 2 4 4 4" xfId="12232" xr:uid="{00000000-0005-0000-0000-000088190000}"/>
    <cellStyle name="Currency 3 2 2 2 4 4 5" xfId="12233" xr:uid="{00000000-0005-0000-0000-000089190000}"/>
    <cellStyle name="Currency 3 2 2 2 4 5" xfId="12234" xr:uid="{00000000-0005-0000-0000-00008A190000}"/>
    <cellStyle name="Currency 3 2 2 2 4 5 2" xfId="12235" xr:uid="{00000000-0005-0000-0000-00008B190000}"/>
    <cellStyle name="Currency 3 2 2 2 4 5 2 2" xfId="12236" xr:uid="{00000000-0005-0000-0000-00008C190000}"/>
    <cellStyle name="Currency 3 2 2 2 4 5 3" xfId="12237" xr:uid="{00000000-0005-0000-0000-00008D190000}"/>
    <cellStyle name="Currency 3 2 2 2 4 6" xfId="12238" xr:uid="{00000000-0005-0000-0000-00008E190000}"/>
    <cellStyle name="Currency 3 2 2 2 4 6 2" xfId="12239" xr:uid="{00000000-0005-0000-0000-00008F190000}"/>
    <cellStyle name="Currency 3 2 2 2 4 7" xfId="12240" xr:uid="{00000000-0005-0000-0000-000090190000}"/>
    <cellStyle name="Currency 3 2 2 2 4 8" xfId="12241" xr:uid="{00000000-0005-0000-0000-000091190000}"/>
    <cellStyle name="Currency 3 2 2 2 5" xfId="746" xr:uid="{00000000-0005-0000-0000-000092190000}"/>
    <cellStyle name="Currency 3 2 2 2 5 2" xfId="747" xr:uid="{00000000-0005-0000-0000-000093190000}"/>
    <cellStyle name="Currency 3 2 2 2 5 2 2" xfId="748" xr:uid="{00000000-0005-0000-0000-000094190000}"/>
    <cellStyle name="Currency 3 2 2 2 5 2 2 2" xfId="12242" xr:uid="{00000000-0005-0000-0000-000095190000}"/>
    <cellStyle name="Currency 3 2 2 2 5 2 2 2 2" xfId="12243" xr:uid="{00000000-0005-0000-0000-000096190000}"/>
    <cellStyle name="Currency 3 2 2 2 5 2 2 2 2 2" xfId="12244" xr:uid="{00000000-0005-0000-0000-000097190000}"/>
    <cellStyle name="Currency 3 2 2 2 5 2 2 2 3" xfId="12245" xr:uid="{00000000-0005-0000-0000-000098190000}"/>
    <cellStyle name="Currency 3 2 2 2 5 2 2 3" xfId="12246" xr:uid="{00000000-0005-0000-0000-000099190000}"/>
    <cellStyle name="Currency 3 2 2 2 5 2 2 3 2" xfId="12247" xr:uid="{00000000-0005-0000-0000-00009A190000}"/>
    <cellStyle name="Currency 3 2 2 2 5 2 2 4" xfId="12248" xr:uid="{00000000-0005-0000-0000-00009B190000}"/>
    <cellStyle name="Currency 3 2 2 2 5 2 2 5" xfId="12249" xr:uid="{00000000-0005-0000-0000-00009C190000}"/>
    <cellStyle name="Currency 3 2 2 2 5 2 3" xfId="749" xr:uid="{00000000-0005-0000-0000-00009D190000}"/>
    <cellStyle name="Currency 3 2 2 2 5 2 3 2" xfId="12250" xr:uid="{00000000-0005-0000-0000-00009E190000}"/>
    <cellStyle name="Currency 3 2 2 2 5 2 3 2 2" xfId="12251" xr:uid="{00000000-0005-0000-0000-00009F190000}"/>
    <cellStyle name="Currency 3 2 2 2 5 2 3 2 2 2" xfId="12252" xr:uid="{00000000-0005-0000-0000-0000A0190000}"/>
    <cellStyle name="Currency 3 2 2 2 5 2 3 2 3" xfId="12253" xr:uid="{00000000-0005-0000-0000-0000A1190000}"/>
    <cellStyle name="Currency 3 2 2 2 5 2 3 3" xfId="12254" xr:uid="{00000000-0005-0000-0000-0000A2190000}"/>
    <cellStyle name="Currency 3 2 2 2 5 2 3 3 2" xfId="12255" xr:uid="{00000000-0005-0000-0000-0000A3190000}"/>
    <cellStyle name="Currency 3 2 2 2 5 2 3 4" xfId="12256" xr:uid="{00000000-0005-0000-0000-0000A4190000}"/>
    <cellStyle name="Currency 3 2 2 2 5 2 3 5" xfId="12257" xr:uid="{00000000-0005-0000-0000-0000A5190000}"/>
    <cellStyle name="Currency 3 2 2 2 5 2 4" xfId="12258" xr:uid="{00000000-0005-0000-0000-0000A6190000}"/>
    <cellStyle name="Currency 3 2 2 2 5 2 4 2" xfId="12259" xr:uid="{00000000-0005-0000-0000-0000A7190000}"/>
    <cellStyle name="Currency 3 2 2 2 5 2 4 2 2" xfId="12260" xr:uid="{00000000-0005-0000-0000-0000A8190000}"/>
    <cellStyle name="Currency 3 2 2 2 5 2 4 3" xfId="12261" xr:uid="{00000000-0005-0000-0000-0000A9190000}"/>
    <cellStyle name="Currency 3 2 2 2 5 2 5" xfId="12262" xr:uid="{00000000-0005-0000-0000-0000AA190000}"/>
    <cellStyle name="Currency 3 2 2 2 5 2 5 2" xfId="12263" xr:uid="{00000000-0005-0000-0000-0000AB190000}"/>
    <cellStyle name="Currency 3 2 2 2 5 2 6" xfId="12264" xr:uid="{00000000-0005-0000-0000-0000AC190000}"/>
    <cellStyle name="Currency 3 2 2 2 5 2 7" xfId="12265" xr:uid="{00000000-0005-0000-0000-0000AD190000}"/>
    <cellStyle name="Currency 3 2 2 2 5 3" xfId="750" xr:uid="{00000000-0005-0000-0000-0000AE190000}"/>
    <cellStyle name="Currency 3 2 2 2 5 3 2" xfId="12266" xr:uid="{00000000-0005-0000-0000-0000AF190000}"/>
    <cellStyle name="Currency 3 2 2 2 5 3 2 2" xfId="12267" xr:uid="{00000000-0005-0000-0000-0000B0190000}"/>
    <cellStyle name="Currency 3 2 2 2 5 3 2 2 2" xfId="12268" xr:uid="{00000000-0005-0000-0000-0000B1190000}"/>
    <cellStyle name="Currency 3 2 2 2 5 3 2 3" xfId="12269" xr:uid="{00000000-0005-0000-0000-0000B2190000}"/>
    <cellStyle name="Currency 3 2 2 2 5 3 3" xfId="12270" xr:uid="{00000000-0005-0000-0000-0000B3190000}"/>
    <cellStyle name="Currency 3 2 2 2 5 3 3 2" xfId="12271" xr:uid="{00000000-0005-0000-0000-0000B4190000}"/>
    <cellStyle name="Currency 3 2 2 2 5 3 4" xfId="12272" xr:uid="{00000000-0005-0000-0000-0000B5190000}"/>
    <cellStyle name="Currency 3 2 2 2 5 3 5" xfId="12273" xr:uid="{00000000-0005-0000-0000-0000B6190000}"/>
    <cellStyle name="Currency 3 2 2 2 5 4" xfId="751" xr:uid="{00000000-0005-0000-0000-0000B7190000}"/>
    <cellStyle name="Currency 3 2 2 2 5 4 2" xfId="12274" xr:uid="{00000000-0005-0000-0000-0000B8190000}"/>
    <cellStyle name="Currency 3 2 2 2 5 4 2 2" xfId="12275" xr:uid="{00000000-0005-0000-0000-0000B9190000}"/>
    <cellStyle name="Currency 3 2 2 2 5 4 2 2 2" xfId="12276" xr:uid="{00000000-0005-0000-0000-0000BA190000}"/>
    <cellStyle name="Currency 3 2 2 2 5 4 2 3" xfId="12277" xr:uid="{00000000-0005-0000-0000-0000BB190000}"/>
    <cellStyle name="Currency 3 2 2 2 5 4 3" xfId="12278" xr:uid="{00000000-0005-0000-0000-0000BC190000}"/>
    <cellStyle name="Currency 3 2 2 2 5 4 3 2" xfId="12279" xr:uid="{00000000-0005-0000-0000-0000BD190000}"/>
    <cellStyle name="Currency 3 2 2 2 5 4 4" xfId="12280" xr:uid="{00000000-0005-0000-0000-0000BE190000}"/>
    <cellStyle name="Currency 3 2 2 2 5 4 5" xfId="12281" xr:uid="{00000000-0005-0000-0000-0000BF190000}"/>
    <cellStyle name="Currency 3 2 2 2 5 5" xfId="12282" xr:uid="{00000000-0005-0000-0000-0000C0190000}"/>
    <cellStyle name="Currency 3 2 2 2 5 5 2" xfId="12283" xr:uid="{00000000-0005-0000-0000-0000C1190000}"/>
    <cellStyle name="Currency 3 2 2 2 5 5 2 2" xfId="12284" xr:uid="{00000000-0005-0000-0000-0000C2190000}"/>
    <cellStyle name="Currency 3 2 2 2 5 5 3" xfId="12285" xr:uid="{00000000-0005-0000-0000-0000C3190000}"/>
    <cellStyle name="Currency 3 2 2 2 5 6" xfId="12286" xr:uid="{00000000-0005-0000-0000-0000C4190000}"/>
    <cellStyle name="Currency 3 2 2 2 5 6 2" xfId="12287" xr:uid="{00000000-0005-0000-0000-0000C5190000}"/>
    <cellStyle name="Currency 3 2 2 2 5 7" xfId="12288" xr:uid="{00000000-0005-0000-0000-0000C6190000}"/>
    <cellStyle name="Currency 3 2 2 2 5 8" xfId="12289" xr:uid="{00000000-0005-0000-0000-0000C7190000}"/>
    <cellStyle name="Currency 3 2 2 2 6" xfId="752" xr:uid="{00000000-0005-0000-0000-0000C8190000}"/>
    <cellStyle name="Currency 3 2 2 2 6 2" xfId="753" xr:uid="{00000000-0005-0000-0000-0000C9190000}"/>
    <cellStyle name="Currency 3 2 2 2 6 2 2" xfId="12290" xr:uid="{00000000-0005-0000-0000-0000CA190000}"/>
    <cellStyle name="Currency 3 2 2 2 6 2 2 2" xfId="12291" xr:uid="{00000000-0005-0000-0000-0000CB190000}"/>
    <cellStyle name="Currency 3 2 2 2 6 2 2 2 2" xfId="12292" xr:uid="{00000000-0005-0000-0000-0000CC190000}"/>
    <cellStyle name="Currency 3 2 2 2 6 2 2 3" xfId="12293" xr:uid="{00000000-0005-0000-0000-0000CD190000}"/>
    <cellStyle name="Currency 3 2 2 2 6 2 3" xfId="12294" xr:uid="{00000000-0005-0000-0000-0000CE190000}"/>
    <cellStyle name="Currency 3 2 2 2 6 2 3 2" xfId="12295" xr:uid="{00000000-0005-0000-0000-0000CF190000}"/>
    <cellStyle name="Currency 3 2 2 2 6 2 4" xfId="12296" xr:uid="{00000000-0005-0000-0000-0000D0190000}"/>
    <cellStyle name="Currency 3 2 2 2 6 2 5" xfId="12297" xr:uid="{00000000-0005-0000-0000-0000D1190000}"/>
    <cellStyle name="Currency 3 2 2 2 6 3" xfId="754" xr:uid="{00000000-0005-0000-0000-0000D2190000}"/>
    <cellStyle name="Currency 3 2 2 2 6 3 2" xfId="12298" xr:uid="{00000000-0005-0000-0000-0000D3190000}"/>
    <cellStyle name="Currency 3 2 2 2 6 3 2 2" xfId="12299" xr:uid="{00000000-0005-0000-0000-0000D4190000}"/>
    <cellStyle name="Currency 3 2 2 2 6 3 2 2 2" xfId="12300" xr:uid="{00000000-0005-0000-0000-0000D5190000}"/>
    <cellStyle name="Currency 3 2 2 2 6 3 2 3" xfId="12301" xr:uid="{00000000-0005-0000-0000-0000D6190000}"/>
    <cellStyle name="Currency 3 2 2 2 6 3 3" xfId="12302" xr:uid="{00000000-0005-0000-0000-0000D7190000}"/>
    <cellStyle name="Currency 3 2 2 2 6 3 3 2" xfId="12303" xr:uid="{00000000-0005-0000-0000-0000D8190000}"/>
    <cellStyle name="Currency 3 2 2 2 6 3 4" xfId="12304" xr:uid="{00000000-0005-0000-0000-0000D9190000}"/>
    <cellStyle name="Currency 3 2 2 2 6 3 5" xfId="12305" xr:uid="{00000000-0005-0000-0000-0000DA190000}"/>
    <cellStyle name="Currency 3 2 2 2 6 4" xfId="12306" xr:uid="{00000000-0005-0000-0000-0000DB190000}"/>
    <cellStyle name="Currency 3 2 2 2 6 4 2" xfId="12307" xr:uid="{00000000-0005-0000-0000-0000DC190000}"/>
    <cellStyle name="Currency 3 2 2 2 6 4 2 2" xfId="12308" xr:uid="{00000000-0005-0000-0000-0000DD190000}"/>
    <cellStyle name="Currency 3 2 2 2 6 4 3" xfId="12309" xr:uid="{00000000-0005-0000-0000-0000DE190000}"/>
    <cellStyle name="Currency 3 2 2 2 6 5" xfId="12310" xr:uid="{00000000-0005-0000-0000-0000DF190000}"/>
    <cellStyle name="Currency 3 2 2 2 6 5 2" xfId="12311" xr:uid="{00000000-0005-0000-0000-0000E0190000}"/>
    <cellStyle name="Currency 3 2 2 2 6 6" xfId="12312" xr:uid="{00000000-0005-0000-0000-0000E1190000}"/>
    <cellStyle name="Currency 3 2 2 2 6 7" xfId="12313" xr:uid="{00000000-0005-0000-0000-0000E2190000}"/>
    <cellStyle name="Currency 3 2 2 2 7" xfId="755" xr:uid="{00000000-0005-0000-0000-0000E3190000}"/>
    <cellStyle name="Currency 3 2 2 2 7 2" xfId="12314" xr:uid="{00000000-0005-0000-0000-0000E4190000}"/>
    <cellStyle name="Currency 3 2 2 2 7 2 2" xfId="12315" xr:uid="{00000000-0005-0000-0000-0000E5190000}"/>
    <cellStyle name="Currency 3 2 2 2 7 2 2 2" xfId="12316" xr:uid="{00000000-0005-0000-0000-0000E6190000}"/>
    <cellStyle name="Currency 3 2 2 2 7 2 3" xfId="12317" xr:uid="{00000000-0005-0000-0000-0000E7190000}"/>
    <cellStyle name="Currency 3 2 2 2 7 3" xfId="12318" xr:uid="{00000000-0005-0000-0000-0000E8190000}"/>
    <cellStyle name="Currency 3 2 2 2 7 3 2" xfId="12319" xr:uid="{00000000-0005-0000-0000-0000E9190000}"/>
    <cellStyle name="Currency 3 2 2 2 7 4" xfId="12320" xr:uid="{00000000-0005-0000-0000-0000EA190000}"/>
    <cellStyle name="Currency 3 2 2 2 7 5" xfId="12321" xr:uid="{00000000-0005-0000-0000-0000EB190000}"/>
    <cellStyle name="Currency 3 2 2 2 8" xfId="756" xr:uid="{00000000-0005-0000-0000-0000EC190000}"/>
    <cellStyle name="Currency 3 2 2 2 8 2" xfId="12322" xr:uid="{00000000-0005-0000-0000-0000ED190000}"/>
    <cellStyle name="Currency 3 2 2 2 8 2 2" xfId="12323" xr:uid="{00000000-0005-0000-0000-0000EE190000}"/>
    <cellStyle name="Currency 3 2 2 2 8 2 2 2" xfId="12324" xr:uid="{00000000-0005-0000-0000-0000EF190000}"/>
    <cellStyle name="Currency 3 2 2 2 8 2 3" xfId="12325" xr:uid="{00000000-0005-0000-0000-0000F0190000}"/>
    <cellStyle name="Currency 3 2 2 2 8 3" xfId="12326" xr:uid="{00000000-0005-0000-0000-0000F1190000}"/>
    <cellStyle name="Currency 3 2 2 2 8 3 2" xfId="12327" xr:uid="{00000000-0005-0000-0000-0000F2190000}"/>
    <cellStyle name="Currency 3 2 2 2 8 4" xfId="12328" xr:uid="{00000000-0005-0000-0000-0000F3190000}"/>
    <cellStyle name="Currency 3 2 2 2 8 5" xfId="12329" xr:uid="{00000000-0005-0000-0000-0000F4190000}"/>
    <cellStyle name="Currency 3 2 2 2 9" xfId="12330" xr:uid="{00000000-0005-0000-0000-0000F5190000}"/>
    <cellStyle name="Currency 3 2 2 2 9 2" xfId="12331" xr:uid="{00000000-0005-0000-0000-0000F6190000}"/>
    <cellStyle name="Currency 3 2 2 2 9 2 2" xfId="12332" xr:uid="{00000000-0005-0000-0000-0000F7190000}"/>
    <cellStyle name="Currency 3 2 2 2 9 3" xfId="12333" xr:uid="{00000000-0005-0000-0000-0000F8190000}"/>
    <cellStyle name="Currency 3 2 2 3" xfId="757" xr:uid="{00000000-0005-0000-0000-0000F9190000}"/>
    <cellStyle name="Currency 3 2 2 3 2" xfId="758" xr:uid="{00000000-0005-0000-0000-0000FA190000}"/>
    <cellStyle name="Currency 3 2 2 3 2 2" xfId="759" xr:uid="{00000000-0005-0000-0000-0000FB190000}"/>
    <cellStyle name="Currency 3 2 2 3 2 2 2" xfId="12334" xr:uid="{00000000-0005-0000-0000-0000FC190000}"/>
    <cellStyle name="Currency 3 2 2 3 2 2 2 2" xfId="12335" xr:uid="{00000000-0005-0000-0000-0000FD190000}"/>
    <cellStyle name="Currency 3 2 2 3 2 2 2 2 2" xfId="12336" xr:uid="{00000000-0005-0000-0000-0000FE190000}"/>
    <cellStyle name="Currency 3 2 2 3 2 2 2 3" xfId="12337" xr:uid="{00000000-0005-0000-0000-0000FF190000}"/>
    <cellStyle name="Currency 3 2 2 3 2 2 3" xfId="12338" xr:uid="{00000000-0005-0000-0000-0000001A0000}"/>
    <cellStyle name="Currency 3 2 2 3 2 2 3 2" xfId="12339" xr:uid="{00000000-0005-0000-0000-0000011A0000}"/>
    <cellStyle name="Currency 3 2 2 3 2 2 4" xfId="12340" xr:uid="{00000000-0005-0000-0000-0000021A0000}"/>
    <cellStyle name="Currency 3 2 2 3 2 2 5" xfId="12341" xr:uid="{00000000-0005-0000-0000-0000031A0000}"/>
    <cellStyle name="Currency 3 2 2 3 2 3" xfId="760" xr:uid="{00000000-0005-0000-0000-0000041A0000}"/>
    <cellStyle name="Currency 3 2 2 3 2 3 2" xfId="12342" xr:uid="{00000000-0005-0000-0000-0000051A0000}"/>
    <cellStyle name="Currency 3 2 2 3 2 3 2 2" xfId="12343" xr:uid="{00000000-0005-0000-0000-0000061A0000}"/>
    <cellStyle name="Currency 3 2 2 3 2 3 2 2 2" xfId="12344" xr:uid="{00000000-0005-0000-0000-0000071A0000}"/>
    <cellStyle name="Currency 3 2 2 3 2 3 2 3" xfId="12345" xr:uid="{00000000-0005-0000-0000-0000081A0000}"/>
    <cellStyle name="Currency 3 2 2 3 2 3 3" xfId="12346" xr:uid="{00000000-0005-0000-0000-0000091A0000}"/>
    <cellStyle name="Currency 3 2 2 3 2 3 3 2" xfId="12347" xr:uid="{00000000-0005-0000-0000-00000A1A0000}"/>
    <cellStyle name="Currency 3 2 2 3 2 3 4" xfId="12348" xr:uid="{00000000-0005-0000-0000-00000B1A0000}"/>
    <cellStyle name="Currency 3 2 2 3 2 3 5" xfId="12349" xr:uid="{00000000-0005-0000-0000-00000C1A0000}"/>
    <cellStyle name="Currency 3 2 2 3 2 4" xfId="12350" xr:uid="{00000000-0005-0000-0000-00000D1A0000}"/>
    <cellStyle name="Currency 3 2 2 3 2 4 2" xfId="12351" xr:uid="{00000000-0005-0000-0000-00000E1A0000}"/>
    <cellStyle name="Currency 3 2 2 3 2 4 2 2" xfId="12352" xr:uid="{00000000-0005-0000-0000-00000F1A0000}"/>
    <cellStyle name="Currency 3 2 2 3 2 4 3" xfId="12353" xr:uid="{00000000-0005-0000-0000-0000101A0000}"/>
    <cellStyle name="Currency 3 2 2 3 2 5" xfId="12354" xr:uid="{00000000-0005-0000-0000-0000111A0000}"/>
    <cellStyle name="Currency 3 2 2 3 2 5 2" xfId="12355" xr:uid="{00000000-0005-0000-0000-0000121A0000}"/>
    <cellStyle name="Currency 3 2 2 3 2 6" xfId="12356" xr:uid="{00000000-0005-0000-0000-0000131A0000}"/>
    <cellStyle name="Currency 3 2 2 3 2 7" xfId="12357" xr:uid="{00000000-0005-0000-0000-0000141A0000}"/>
    <cellStyle name="Currency 3 2 2 3 3" xfId="761" xr:uid="{00000000-0005-0000-0000-0000151A0000}"/>
    <cellStyle name="Currency 3 2 2 3 3 2" xfId="12358" xr:uid="{00000000-0005-0000-0000-0000161A0000}"/>
    <cellStyle name="Currency 3 2 2 3 3 2 2" xfId="12359" xr:uid="{00000000-0005-0000-0000-0000171A0000}"/>
    <cellStyle name="Currency 3 2 2 3 3 2 2 2" xfId="12360" xr:uid="{00000000-0005-0000-0000-0000181A0000}"/>
    <cellStyle name="Currency 3 2 2 3 3 2 3" xfId="12361" xr:uid="{00000000-0005-0000-0000-0000191A0000}"/>
    <cellStyle name="Currency 3 2 2 3 3 3" xfId="12362" xr:uid="{00000000-0005-0000-0000-00001A1A0000}"/>
    <cellStyle name="Currency 3 2 2 3 3 3 2" xfId="12363" xr:uid="{00000000-0005-0000-0000-00001B1A0000}"/>
    <cellStyle name="Currency 3 2 2 3 3 4" xfId="12364" xr:uid="{00000000-0005-0000-0000-00001C1A0000}"/>
    <cellStyle name="Currency 3 2 2 3 3 5" xfId="12365" xr:uid="{00000000-0005-0000-0000-00001D1A0000}"/>
    <cellStyle name="Currency 3 2 2 3 4" xfId="762" xr:uid="{00000000-0005-0000-0000-00001E1A0000}"/>
    <cellStyle name="Currency 3 2 2 3 4 2" xfId="12366" xr:uid="{00000000-0005-0000-0000-00001F1A0000}"/>
    <cellStyle name="Currency 3 2 2 3 4 2 2" xfId="12367" xr:uid="{00000000-0005-0000-0000-0000201A0000}"/>
    <cellStyle name="Currency 3 2 2 3 4 2 2 2" xfId="12368" xr:uid="{00000000-0005-0000-0000-0000211A0000}"/>
    <cellStyle name="Currency 3 2 2 3 4 2 3" xfId="12369" xr:uid="{00000000-0005-0000-0000-0000221A0000}"/>
    <cellStyle name="Currency 3 2 2 3 4 3" xfId="12370" xr:uid="{00000000-0005-0000-0000-0000231A0000}"/>
    <cellStyle name="Currency 3 2 2 3 4 3 2" xfId="12371" xr:uid="{00000000-0005-0000-0000-0000241A0000}"/>
    <cellStyle name="Currency 3 2 2 3 4 4" xfId="12372" xr:uid="{00000000-0005-0000-0000-0000251A0000}"/>
    <cellStyle name="Currency 3 2 2 3 4 5" xfId="12373" xr:uid="{00000000-0005-0000-0000-0000261A0000}"/>
    <cellStyle name="Currency 3 2 2 3 5" xfId="12374" xr:uid="{00000000-0005-0000-0000-0000271A0000}"/>
    <cellStyle name="Currency 3 2 2 3 5 2" xfId="12375" xr:uid="{00000000-0005-0000-0000-0000281A0000}"/>
    <cellStyle name="Currency 3 2 2 3 5 2 2" xfId="12376" xr:uid="{00000000-0005-0000-0000-0000291A0000}"/>
    <cellStyle name="Currency 3 2 2 3 5 3" xfId="12377" xr:uid="{00000000-0005-0000-0000-00002A1A0000}"/>
    <cellStyle name="Currency 3 2 2 3 6" xfId="12378" xr:uid="{00000000-0005-0000-0000-00002B1A0000}"/>
    <cellStyle name="Currency 3 2 2 3 6 2" xfId="12379" xr:uid="{00000000-0005-0000-0000-00002C1A0000}"/>
    <cellStyle name="Currency 3 2 2 3 7" xfId="12380" xr:uid="{00000000-0005-0000-0000-00002D1A0000}"/>
    <cellStyle name="Currency 3 2 2 3 8" xfId="12381" xr:uid="{00000000-0005-0000-0000-00002E1A0000}"/>
    <cellStyle name="Currency 3 2 2 4" xfId="763" xr:uid="{00000000-0005-0000-0000-00002F1A0000}"/>
    <cellStyle name="Currency 3 2 2 4 2" xfId="764" xr:uid="{00000000-0005-0000-0000-0000301A0000}"/>
    <cellStyle name="Currency 3 2 2 4 2 2" xfId="765" xr:uid="{00000000-0005-0000-0000-0000311A0000}"/>
    <cellStyle name="Currency 3 2 2 4 2 2 2" xfId="12382" xr:uid="{00000000-0005-0000-0000-0000321A0000}"/>
    <cellStyle name="Currency 3 2 2 4 2 2 2 2" xfId="12383" xr:uid="{00000000-0005-0000-0000-0000331A0000}"/>
    <cellStyle name="Currency 3 2 2 4 2 2 2 2 2" xfId="12384" xr:uid="{00000000-0005-0000-0000-0000341A0000}"/>
    <cellStyle name="Currency 3 2 2 4 2 2 2 3" xfId="12385" xr:uid="{00000000-0005-0000-0000-0000351A0000}"/>
    <cellStyle name="Currency 3 2 2 4 2 2 3" xfId="12386" xr:uid="{00000000-0005-0000-0000-0000361A0000}"/>
    <cellStyle name="Currency 3 2 2 4 2 2 3 2" xfId="12387" xr:uid="{00000000-0005-0000-0000-0000371A0000}"/>
    <cellStyle name="Currency 3 2 2 4 2 2 4" xfId="12388" xr:uid="{00000000-0005-0000-0000-0000381A0000}"/>
    <cellStyle name="Currency 3 2 2 4 2 2 5" xfId="12389" xr:uid="{00000000-0005-0000-0000-0000391A0000}"/>
    <cellStyle name="Currency 3 2 2 4 2 3" xfId="766" xr:uid="{00000000-0005-0000-0000-00003A1A0000}"/>
    <cellStyle name="Currency 3 2 2 4 2 3 2" xfId="12390" xr:uid="{00000000-0005-0000-0000-00003B1A0000}"/>
    <cellStyle name="Currency 3 2 2 4 2 3 2 2" xfId="12391" xr:uid="{00000000-0005-0000-0000-00003C1A0000}"/>
    <cellStyle name="Currency 3 2 2 4 2 3 2 2 2" xfId="12392" xr:uid="{00000000-0005-0000-0000-00003D1A0000}"/>
    <cellStyle name="Currency 3 2 2 4 2 3 2 3" xfId="12393" xr:uid="{00000000-0005-0000-0000-00003E1A0000}"/>
    <cellStyle name="Currency 3 2 2 4 2 3 3" xfId="12394" xr:uid="{00000000-0005-0000-0000-00003F1A0000}"/>
    <cellStyle name="Currency 3 2 2 4 2 3 3 2" xfId="12395" xr:uid="{00000000-0005-0000-0000-0000401A0000}"/>
    <cellStyle name="Currency 3 2 2 4 2 3 4" xfId="12396" xr:uid="{00000000-0005-0000-0000-0000411A0000}"/>
    <cellStyle name="Currency 3 2 2 4 2 3 5" xfId="12397" xr:uid="{00000000-0005-0000-0000-0000421A0000}"/>
    <cellStyle name="Currency 3 2 2 4 2 4" xfId="12398" xr:uid="{00000000-0005-0000-0000-0000431A0000}"/>
    <cellStyle name="Currency 3 2 2 4 2 4 2" xfId="12399" xr:uid="{00000000-0005-0000-0000-0000441A0000}"/>
    <cellStyle name="Currency 3 2 2 4 2 4 2 2" xfId="12400" xr:uid="{00000000-0005-0000-0000-0000451A0000}"/>
    <cellStyle name="Currency 3 2 2 4 2 4 3" xfId="12401" xr:uid="{00000000-0005-0000-0000-0000461A0000}"/>
    <cellStyle name="Currency 3 2 2 4 2 5" xfId="12402" xr:uid="{00000000-0005-0000-0000-0000471A0000}"/>
    <cellStyle name="Currency 3 2 2 4 2 5 2" xfId="12403" xr:uid="{00000000-0005-0000-0000-0000481A0000}"/>
    <cellStyle name="Currency 3 2 2 4 2 6" xfId="12404" xr:uid="{00000000-0005-0000-0000-0000491A0000}"/>
    <cellStyle name="Currency 3 2 2 4 2 7" xfId="12405" xr:uid="{00000000-0005-0000-0000-00004A1A0000}"/>
    <cellStyle name="Currency 3 2 2 4 3" xfId="767" xr:uid="{00000000-0005-0000-0000-00004B1A0000}"/>
    <cellStyle name="Currency 3 2 2 4 3 2" xfId="12406" xr:uid="{00000000-0005-0000-0000-00004C1A0000}"/>
    <cellStyle name="Currency 3 2 2 4 3 2 2" xfId="12407" xr:uid="{00000000-0005-0000-0000-00004D1A0000}"/>
    <cellStyle name="Currency 3 2 2 4 3 2 2 2" xfId="12408" xr:uid="{00000000-0005-0000-0000-00004E1A0000}"/>
    <cellStyle name="Currency 3 2 2 4 3 2 3" xfId="12409" xr:uid="{00000000-0005-0000-0000-00004F1A0000}"/>
    <cellStyle name="Currency 3 2 2 4 3 3" xfId="12410" xr:uid="{00000000-0005-0000-0000-0000501A0000}"/>
    <cellStyle name="Currency 3 2 2 4 3 3 2" xfId="12411" xr:uid="{00000000-0005-0000-0000-0000511A0000}"/>
    <cellStyle name="Currency 3 2 2 4 3 4" xfId="12412" xr:uid="{00000000-0005-0000-0000-0000521A0000}"/>
    <cellStyle name="Currency 3 2 2 4 3 5" xfId="12413" xr:uid="{00000000-0005-0000-0000-0000531A0000}"/>
    <cellStyle name="Currency 3 2 2 4 4" xfId="768" xr:uid="{00000000-0005-0000-0000-0000541A0000}"/>
    <cellStyle name="Currency 3 2 2 4 4 2" xfId="12414" xr:uid="{00000000-0005-0000-0000-0000551A0000}"/>
    <cellStyle name="Currency 3 2 2 4 4 2 2" xfId="12415" xr:uid="{00000000-0005-0000-0000-0000561A0000}"/>
    <cellStyle name="Currency 3 2 2 4 4 2 2 2" xfId="12416" xr:uid="{00000000-0005-0000-0000-0000571A0000}"/>
    <cellStyle name="Currency 3 2 2 4 4 2 3" xfId="12417" xr:uid="{00000000-0005-0000-0000-0000581A0000}"/>
    <cellStyle name="Currency 3 2 2 4 4 3" xfId="12418" xr:uid="{00000000-0005-0000-0000-0000591A0000}"/>
    <cellStyle name="Currency 3 2 2 4 4 3 2" xfId="12419" xr:uid="{00000000-0005-0000-0000-00005A1A0000}"/>
    <cellStyle name="Currency 3 2 2 4 4 4" xfId="12420" xr:uid="{00000000-0005-0000-0000-00005B1A0000}"/>
    <cellStyle name="Currency 3 2 2 4 4 5" xfId="12421" xr:uid="{00000000-0005-0000-0000-00005C1A0000}"/>
    <cellStyle name="Currency 3 2 2 4 5" xfId="12422" xr:uid="{00000000-0005-0000-0000-00005D1A0000}"/>
    <cellStyle name="Currency 3 2 2 4 5 2" xfId="12423" xr:uid="{00000000-0005-0000-0000-00005E1A0000}"/>
    <cellStyle name="Currency 3 2 2 4 5 2 2" xfId="12424" xr:uid="{00000000-0005-0000-0000-00005F1A0000}"/>
    <cellStyle name="Currency 3 2 2 4 5 3" xfId="12425" xr:uid="{00000000-0005-0000-0000-0000601A0000}"/>
    <cellStyle name="Currency 3 2 2 4 6" xfId="12426" xr:uid="{00000000-0005-0000-0000-0000611A0000}"/>
    <cellStyle name="Currency 3 2 2 4 6 2" xfId="12427" xr:uid="{00000000-0005-0000-0000-0000621A0000}"/>
    <cellStyle name="Currency 3 2 2 4 7" xfId="12428" xr:uid="{00000000-0005-0000-0000-0000631A0000}"/>
    <cellStyle name="Currency 3 2 2 4 8" xfId="12429" xr:uid="{00000000-0005-0000-0000-0000641A0000}"/>
    <cellStyle name="Currency 3 2 2 5" xfId="769" xr:uid="{00000000-0005-0000-0000-0000651A0000}"/>
    <cellStyle name="Currency 3 2 2 5 2" xfId="770" xr:uid="{00000000-0005-0000-0000-0000661A0000}"/>
    <cellStyle name="Currency 3 2 2 5 2 2" xfId="771" xr:uid="{00000000-0005-0000-0000-0000671A0000}"/>
    <cellStyle name="Currency 3 2 2 5 2 2 2" xfId="12430" xr:uid="{00000000-0005-0000-0000-0000681A0000}"/>
    <cellStyle name="Currency 3 2 2 5 2 2 2 2" xfId="12431" xr:uid="{00000000-0005-0000-0000-0000691A0000}"/>
    <cellStyle name="Currency 3 2 2 5 2 2 2 2 2" xfId="12432" xr:uid="{00000000-0005-0000-0000-00006A1A0000}"/>
    <cellStyle name="Currency 3 2 2 5 2 2 2 3" xfId="12433" xr:uid="{00000000-0005-0000-0000-00006B1A0000}"/>
    <cellStyle name="Currency 3 2 2 5 2 2 3" xfId="12434" xr:uid="{00000000-0005-0000-0000-00006C1A0000}"/>
    <cellStyle name="Currency 3 2 2 5 2 2 3 2" xfId="12435" xr:uid="{00000000-0005-0000-0000-00006D1A0000}"/>
    <cellStyle name="Currency 3 2 2 5 2 2 4" xfId="12436" xr:uid="{00000000-0005-0000-0000-00006E1A0000}"/>
    <cellStyle name="Currency 3 2 2 5 2 2 5" xfId="12437" xr:uid="{00000000-0005-0000-0000-00006F1A0000}"/>
    <cellStyle name="Currency 3 2 2 5 2 3" xfId="772" xr:uid="{00000000-0005-0000-0000-0000701A0000}"/>
    <cellStyle name="Currency 3 2 2 5 2 3 2" xfId="12438" xr:uid="{00000000-0005-0000-0000-0000711A0000}"/>
    <cellStyle name="Currency 3 2 2 5 2 3 2 2" xfId="12439" xr:uid="{00000000-0005-0000-0000-0000721A0000}"/>
    <cellStyle name="Currency 3 2 2 5 2 3 2 2 2" xfId="12440" xr:uid="{00000000-0005-0000-0000-0000731A0000}"/>
    <cellStyle name="Currency 3 2 2 5 2 3 2 3" xfId="12441" xr:uid="{00000000-0005-0000-0000-0000741A0000}"/>
    <cellStyle name="Currency 3 2 2 5 2 3 3" xfId="12442" xr:uid="{00000000-0005-0000-0000-0000751A0000}"/>
    <cellStyle name="Currency 3 2 2 5 2 3 3 2" xfId="12443" xr:uid="{00000000-0005-0000-0000-0000761A0000}"/>
    <cellStyle name="Currency 3 2 2 5 2 3 4" xfId="12444" xr:uid="{00000000-0005-0000-0000-0000771A0000}"/>
    <cellStyle name="Currency 3 2 2 5 2 3 5" xfId="12445" xr:uid="{00000000-0005-0000-0000-0000781A0000}"/>
    <cellStyle name="Currency 3 2 2 5 2 4" xfId="12446" xr:uid="{00000000-0005-0000-0000-0000791A0000}"/>
    <cellStyle name="Currency 3 2 2 5 2 4 2" xfId="12447" xr:uid="{00000000-0005-0000-0000-00007A1A0000}"/>
    <cellStyle name="Currency 3 2 2 5 2 4 2 2" xfId="12448" xr:uid="{00000000-0005-0000-0000-00007B1A0000}"/>
    <cellStyle name="Currency 3 2 2 5 2 4 3" xfId="12449" xr:uid="{00000000-0005-0000-0000-00007C1A0000}"/>
    <cellStyle name="Currency 3 2 2 5 2 5" xfId="12450" xr:uid="{00000000-0005-0000-0000-00007D1A0000}"/>
    <cellStyle name="Currency 3 2 2 5 2 5 2" xfId="12451" xr:uid="{00000000-0005-0000-0000-00007E1A0000}"/>
    <cellStyle name="Currency 3 2 2 5 2 6" xfId="12452" xr:uid="{00000000-0005-0000-0000-00007F1A0000}"/>
    <cellStyle name="Currency 3 2 2 5 2 7" xfId="12453" xr:uid="{00000000-0005-0000-0000-0000801A0000}"/>
    <cellStyle name="Currency 3 2 2 5 3" xfId="773" xr:uid="{00000000-0005-0000-0000-0000811A0000}"/>
    <cellStyle name="Currency 3 2 2 5 3 2" xfId="12454" xr:uid="{00000000-0005-0000-0000-0000821A0000}"/>
    <cellStyle name="Currency 3 2 2 5 3 2 2" xfId="12455" xr:uid="{00000000-0005-0000-0000-0000831A0000}"/>
    <cellStyle name="Currency 3 2 2 5 3 2 2 2" xfId="12456" xr:uid="{00000000-0005-0000-0000-0000841A0000}"/>
    <cellStyle name="Currency 3 2 2 5 3 2 3" xfId="12457" xr:uid="{00000000-0005-0000-0000-0000851A0000}"/>
    <cellStyle name="Currency 3 2 2 5 3 3" xfId="12458" xr:uid="{00000000-0005-0000-0000-0000861A0000}"/>
    <cellStyle name="Currency 3 2 2 5 3 3 2" xfId="12459" xr:uid="{00000000-0005-0000-0000-0000871A0000}"/>
    <cellStyle name="Currency 3 2 2 5 3 4" xfId="12460" xr:uid="{00000000-0005-0000-0000-0000881A0000}"/>
    <cellStyle name="Currency 3 2 2 5 3 5" xfId="12461" xr:uid="{00000000-0005-0000-0000-0000891A0000}"/>
    <cellStyle name="Currency 3 2 2 5 4" xfId="774" xr:uid="{00000000-0005-0000-0000-00008A1A0000}"/>
    <cellStyle name="Currency 3 2 2 5 4 2" xfId="12462" xr:uid="{00000000-0005-0000-0000-00008B1A0000}"/>
    <cellStyle name="Currency 3 2 2 5 4 2 2" xfId="12463" xr:uid="{00000000-0005-0000-0000-00008C1A0000}"/>
    <cellStyle name="Currency 3 2 2 5 4 2 2 2" xfId="12464" xr:uid="{00000000-0005-0000-0000-00008D1A0000}"/>
    <cellStyle name="Currency 3 2 2 5 4 2 3" xfId="12465" xr:uid="{00000000-0005-0000-0000-00008E1A0000}"/>
    <cellStyle name="Currency 3 2 2 5 4 3" xfId="12466" xr:uid="{00000000-0005-0000-0000-00008F1A0000}"/>
    <cellStyle name="Currency 3 2 2 5 4 3 2" xfId="12467" xr:uid="{00000000-0005-0000-0000-0000901A0000}"/>
    <cellStyle name="Currency 3 2 2 5 4 4" xfId="12468" xr:uid="{00000000-0005-0000-0000-0000911A0000}"/>
    <cellStyle name="Currency 3 2 2 5 4 5" xfId="12469" xr:uid="{00000000-0005-0000-0000-0000921A0000}"/>
    <cellStyle name="Currency 3 2 2 5 5" xfId="12470" xr:uid="{00000000-0005-0000-0000-0000931A0000}"/>
    <cellStyle name="Currency 3 2 2 5 5 2" xfId="12471" xr:uid="{00000000-0005-0000-0000-0000941A0000}"/>
    <cellStyle name="Currency 3 2 2 5 5 2 2" xfId="12472" xr:uid="{00000000-0005-0000-0000-0000951A0000}"/>
    <cellStyle name="Currency 3 2 2 5 5 3" xfId="12473" xr:uid="{00000000-0005-0000-0000-0000961A0000}"/>
    <cellStyle name="Currency 3 2 2 5 6" xfId="12474" xr:uid="{00000000-0005-0000-0000-0000971A0000}"/>
    <cellStyle name="Currency 3 2 2 5 6 2" xfId="12475" xr:uid="{00000000-0005-0000-0000-0000981A0000}"/>
    <cellStyle name="Currency 3 2 2 5 7" xfId="12476" xr:uid="{00000000-0005-0000-0000-0000991A0000}"/>
    <cellStyle name="Currency 3 2 2 5 8" xfId="12477" xr:uid="{00000000-0005-0000-0000-00009A1A0000}"/>
    <cellStyle name="Currency 3 2 2 6" xfId="775" xr:uid="{00000000-0005-0000-0000-00009B1A0000}"/>
    <cellStyle name="Currency 3 2 2 6 2" xfId="776" xr:uid="{00000000-0005-0000-0000-00009C1A0000}"/>
    <cellStyle name="Currency 3 2 2 6 2 2" xfId="777" xr:uid="{00000000-0005-0000-0000-00009D1A0000}"/>
    <cellStyle name="Currency 3 2 2 6 2 2 2" xfId="12478" xr:uid="{00000000-0005-0000-0000-00009E1A0000}"/>
    <cellStyle name="Currency 3 2 2 6 2 2 2 2" xfId="12479" xr:uid="{00000000-0005-0000-0000-00009F1A0000}"/>
    <cellStyle name="Currency 3 2 2 6 2 2 2 2 2" xfId="12480" xr:uid="{00000000-0005-0000-0000-0000A01A0000}"/>
    <cellStyle name="Currency 3 2 2 6 2 2 2 3" xfId="12481" xr:uid="{00000000-0005-0000-0000-0000A11A0000}"/>
    <cellStyle name="Currency 3 2 2 6 2 2 3" xfId="12482" xr:uid="{00000000-0005-0000-0000-0000A21A0000}"/>
    <cellStyle name="Currency 3 2 2 6 2 2 3 2" xfId="12483" xr:uid="{00000000-0005-0000-0000-0000A31A0000}"/>
    <cellStyle name="Currency 3 2 2 6 2 2 4" xfId="12484" xr:uid="{00000000-0005-0000-0000-0000A41A0000}"/>
    <cellStyle name="Currency 3 2 2 6 2 2 5" xfId="12485" xr:uid="{00000000-0005-0000-0000-0000A51A0000}"/>
    <cellStyle name="Currency 3 2 2 6 2 3" xfId="778" xr:uid="{00000000-0005-0000-0000-0000A61A0000}"/>
    <cellStyle name="Currency 3 2 2 6 2 3 2" xfId="12486" xr:uid="{00000000-0005-0000-0000-0000A71A0000}"/>
    <cellStyle name="Currency 3 2 2 6 2 3 2 2" xfId="12487" xr:uid="{00000000-0005-0000-0000-0000A81A0000}"/>
    <cellStyle name="Currency 3 2 2 6 2 3 2 2 2" xfId="12488" xr:uid="{00000000-0005-0000-0000-0000A91A0000}"/>
    <cellStyle name="Currency 3 2 2 6 2 3 2 3" xfId="12489" xr:uid="{00000000-0005-0000-0000-0000AA1A0000}"/>
    <cellStyle name="Currency 3 2 2 6 2 3 3" xfId="12490" xr:uid="{00000000-0005-0000-0000-0000AB1A0000}"/>
    <cellStyle name="Currency 3 2 2 6 2 3 3 2" xfId="12491" xr:uid="{00000000-0005-0000-0000-0000AC1A0000}"/>
    <cellStyle name="Currency 3 2 2 6 2 3 4" xfId="12492" xr:uid="{00000000-0005-0000-0000-0000AD1A0000}"/>
    <cellStyle name="Currency 3 2 2 6 2 3 5" xfId="12493" xr:uid="{00000000-0005-0000-0000-0000AE1A0000}"/>
    <cellStyle name="Currency 3 2 2 6 2 4" xfId="12494" xr:uid="{00000000-0005-0000-0000-0000AF1A0000}"/>
    <cellStyle name="Currency 3 2 2 6 2 4 2" xfId="12495" xr:uid="{00000000-0005-0000-0000-0000B01A0000}"/>
    <cellStyle name="Currency 3 2 2 6 2 4 2 2" xfId="12496" xr:uid="{00000000-0005-0000-0000-0000B11A0000}"/>
    <cellStyle name="Currency 3 2 2 6 2 4 3" xfId="12497" xr:uid="{00000000-0005-0000-0000-0000B21A0000}"/>
    <cellStyle name="Currency 3 2 2 6 2 5" xfId="12498" xr:uid="{00000000-0005-0000-0000-0000B31A0000}"/>
    <cellStyle name="Currency 3 2 2 6 2 5 2" xfId="12499" xr:uid="{00000000-0005-0000-0000-0000B41A0000}"/>
    <cellStyle name="Currency 3 2 2 6 2 6" xfId="12500" xr:uid="{00000000-0005-0000-0000-0000B51A0000}"/>
    <cellStyle name="Currency 3 2 2 6 2 7" xfId="12501" xr:uid="{00000000-0005-0000-0000-0000B61A0000}"/>
    <cellStyle name="Currency 3 2 2 6 3" xfId="779" xr:uid="{00000000-0005-0000-0000-0000B71A0000}"/>
    <cellStyle name="Currency 3 2 2 6 3 2" xfId="12502" xr:uid="{00000000-0005-0000-0000-0000B81A0000}"/>
    <cellStyle name="Currency 3 2 2 6 3 2 2" xfId="12503" xr:uid="{00000000-0005-0000-0000-0000B91A0000}"/>
    <cellStyle name="Currency 3 2 2 6 3 2 2 2" xfId="12504" xr:uid="{00000000-0005-0000-0000-0000BA1A0000}"/>
    <cellStyle name="Currency 3 2 2 6 3 2 3" xfId="12505" xr:uid="{00000000-0005-0000-0000-0000BB1A0000}"/>
    <cellStyle name="Currency 3 2 2 6 3 3" xfId="12506" xr:uid="{00000000-0005-0000-0000-0000BC1A0000}"/>
    <cellStyle name="Currency 3 2 2 6 3 3 2" xfId="12507" xr:uid="{00000000-0005-0000-0000-0000BD1A0000}"/>
    <cellStyle name="Currency 3 2 2 6 3 4" xfId="12508" xr:uid="{00000000-0005-0000-0000-0000BE1A0000}"/>
    <cellStyle name="Currency 3 2 2 6 3 5" xfId="12509" xr:uid="{00000000-0005-0000-0000-0000BF1A0000}"/>
    <cellStyle name="Currency 3 2 2 6 4" xfId="780" xr:uid="{00000000-0005-0000-0000-0000C01A0000}"/>
    <cellStyle name="Currency 3 2 2 6 4 2" xfId="12510" xr:uid="{00000000-0005-0000-0000-0000C11A0000}"/>
    <cellStyle name="Currency 3 2 2 6 4 2 2" xfId="12511" xr:uid="{00000000-0005-0000-0000-0000C21A0000}"/>
    <cellStyle name="Currency 3 2 2 6 4 2 2 2" xfId="12512" xr:uid="{00000000-0005-0000-0000-0000C31A0000}"/>
    <cellStyle name="Currency 3 2 2 6 4 2 3" xfId="12513" xr:uid="{00000000-0005-0000-0000-0000C41A0000}"/>
    <cellStyle name="Currency 3 2 2 6 4 3" xfId="12514" xr:uid="{00000000-0005-0000-0000-0000C51A0000}"/>
    <cellStyle name="Currency 3 2 2 6 4 3 2" xfId="12515" xr:uid="{00000000-0005-0000-0000-0000C61A0000}"/>
    <cellStyle name="Currency 3 2 2 6 4 4" xfId="12516" xr:uid="{00000000-0005-0000-0000-0000C71A0000}"/>
    <cellStyle name="Currency 3 2 2 6 4 5" xfId="12517" xr:uid="{00000000-0005-0000-0000-0000C81A0000}"/>
    <cellStyle name="Currency 3 2 2 6 5" xfId="12518" xr:uid="{00000000-0005-0000-0000-0000C91A0000}"/>
    <cellStyle name="Currency 3 2 2 6 5 2" xfId="12519" xr:uid="{00000000-0005-0000-0000-0000CA1A0000}"/>
    <cellStyle name="Currency 3 2 2 6 5 2 2" xfId="12520" xr:uid="{00000000-0005-0000-0000-0000CB1A0000}"/>
    <cellStyle name="Currency 3 2 2 6 5 3" xfId="12521" xr:uid="{00000000-0005-0000-0000-0000CC1A0000}"/>
    <cellStyle name="Currency 3 2 2 6 6" xfId="12522" xr:uid="{00000000-0005-0000-0000-0000CD1A0000}"/>
    <cellStyle name="Currency 3 2 2 6 6 2" xfId="12523" xr:uid="{00000000-0005-0000-0000-0000CE1A0000}"/>
    <cellStyle name="Currency 3 2 2 6 7" xfId="12524" xr:uid="{00000000-0005-0000-0000-0000CF1A0000}"/>
    <cellStyle name="Currency 3 2 2 6 8" xfId="12525" xr:uid="{00000000-0005-0000-0000-0000D01A0000}"/>
    <cellStyle name="Currency 3 2 2 7" xfId="781" xr:uid="{00000000-0005-0000-0000-0000D11A0000}"/>
    <cellStyle name="Currency 3 2 2 7 2" xfId="782" xr:uid="{00000000-0005-0000-0000-0000D21A0000}"/>
    <cellStyle name="Currency 3 2 2 7 2 2" xfId="12526" xr:uid="{00000000-0005-0000-0000-0000D31A0000}"/>
    <cellStyle name="Currency 3 2 2 7 2 2 2" xfId="12527" xr:uid="{00000000-0005-0000-0000-0000D41A0000}"/>
    <cellStyle name="Currency 3 2 2 7 2 2 2 2" xfId="12528" xr:uid="{00000000-0005-0000-0000-0000D51A0000}"/>
    <cellStyle name="Currency 3 2 2 7 2 2 3" xfId="12529" xr:uid="{00000000-0005-0000-0000-0000D61A0000}"/>
    <cellStyle name="Currency 3 2 2 7 2 3" xfId="12530" xr:uid="{00000000-0005-0000-0000-0000D71A0000}"/>
    <cellStyle name="Currency 3 2 2 7 2 3 2" xfId="12531" xr:uid="{00000000-0005-0000-0000-0000D81A0000}"/>
    <cellStyle name="Currency 3 2 2 7 2 4" xfId="12532" xr:uid="{00000000-0005-0000-0000-0000D91A0000}"/>
    <cellStyle name="Currency 3 2 2 7 2 5" xfId="12533" xr:uid="{00000000-0005-0000-0000-0000DA1A0000}"/>
    <cellStyle name="Currency 3 2 2 7 3" xfId="783" xr:uid="{00000000-0005-0000-0000-0000DB1A0000}"/>
    <cellStyle name="Currency 3 2 2 7 3 2" xfId="12534" xr:uid="{00000000-0005-0000-0000-0000DC1A0000}"/>
    <cellStyle name="Currency 3 2 2 7 3 2 2" xfId="12535" xr:uid="{00000000-0005-0000-0000-0000DD1A0000}"/>
    <cellStyle name="Currency 3 2 2 7 3 2 2 2" xfId="12536" xr:uid="{00000000-0005-0000-0000-0000DE1A0000}"/>
    <cellStyle name="Currency 3 2 2 7 3 2 3" xfId="12537" xr:uid="{00000000-0005-0000-0000-0000DF1A0000}"/>
    <cellStyle name="Currency 3 2 2 7 3 3" xfId="12538" xr:uid="{00000000-0005-0000-0000-0000E01A0000}"/>
    <cellStyle name="Currency 3 2 2 7 3 3 2" xfId="12539" xr:uid="{00000000-0005-0000-0000-0000E11A0000}"/>
    <cellStyle name="Currency 3 2 2 7 3 4" xfId="12540" xr:uid="{00000000-0005-0000-0000-0000E21A0000}"/>
    <cellStyle name="Currency 3 2 2 7 3 5" xfId="12541" xr:uid="{00000000-0005-0000-0000-0000E31A0000}"/>
    <cellStyle name="Currency 3 2 2 7 4" xfId="12542" xr:uid="{00000000-0005-0000-0000-0000E41A0000}"/>
    <cellStyle name="Currency 3 2 2 7 4 2" xfId="12543" xr:uid="{00000000-0005-0000-0000-0000E51A0000}"/>
    <cellStyle name="Currency 3 2 2 7 4 2 2" xfId="12544" xr:uid="{00000000-0005-0000-0000-0000E61A0000}"/>
    <cellStyle name="Currency 3 2 2 7 4 3" xfId="12545" xr:uid="{00000000-0005-0000-0000-0000E71A0000}"/>
    <cellStyle name="Currency 3 2 2 7 5" xfId="12546" xr:uid="{00000000-0005-0000-0000-0000E81A0000}"/>
    <cellStyle name="Currency 3 2 2 7 5 2" xfId="12547" xr:uid="{00000000-0005-0000-0000-0000E91A0000}"/>
    <cellStyle name="Currency 3 2 2 7 6" xfId="12548" xr:uid="{00000000-0005-0000-0000-0000EA1A0000}"/>
    <cellStyle name="Currency 3 2 2 7 7" xfId="12549" xr:uid="{00000000-0005-0000-0000-0000EB1A0000}"/>
    <cellStyle name="Currency 3 2 2 8" xfId="784" xr:uid="{00000000-0005-0000-0000-0000EC1A0000}"/>
    <cellStyle name="Currency 3 2 2 8 2" xfId="12550" xr:uid="{00000000-0005-0000-0000-0000ED1A0000}"/>
    <cellStyle name="Currency 3 2 2 8 2 2" xfId="12551" xr:uid="{00000000-0005-0000-0000-0000EE1A0000}"/>
    <cellStyle name="Currency 3 2 2 8 2 2 2" xfId="12552" xr:uid="{00000000-0005-0000-0000-0000EF1A0000}"/>
    <cellStyle name="Currency 3 2 2 8 2 3" xfId="12553" xr:uid="{00000000-0005-0000-0000-0000F01A0000}"/>
    <cellStyle name="Currency 3 2 2 8 3" xfId="12554" xr:uid="{00000000-0005-0000-0000-0000F11A0000}"/>
    <cellStyle name="Currency 3 2 2 8 3 2" xfId="12555" xr:uid="{00000000-0005-0000-0000-0000F21A0000}"/>
    <cellStyle name="Currency 3 2 2 8 4" xfId="12556" xr:uid="{00000000-0005-0000-0000-0000F31A0000}"/>
    <cellStyle name="Currency 3 2 2 8 5" xfId="12557" xr:uid="{00000000-0005-0000-0000-0000F41A0000}"/>
    <cellStyle name="Currency 3 2 2 9" xfId="785" xr:uid="{00000000-0005-0000-0000-0000F51A0000}"/>
    <cellStyle name="Currency 3 2 2 9 2" xfId="12558" xr:uid="{00000000-0005-0000-0000-0000F61A0000}"/>
    <cellStyle name="Currency 3 2 2 9 2 2" xfId="12559" xr:uid="{00000000-0005-0000-0000-0000F71A0000}"/>
    <cellStyle name="Currency 3 2 2 9 2 2 2" xfId="12560" xr:uid="{00000000-0005-0000-0000-0000F81A0000}"/>
    <cellStyle name="Currency 3 2 2 9 2 3" xfId="12561" xr:uid="{00000000-0005-0000-0000-0000F91A0000}"/>
    <cellStyle name="Currency 3 2 2 9 3" xfId="12562" xr:uid="{00000000-0005-0000-0000-0000FA1A0000}"/>
    <cellStyle name="Currency 3 2 2 9 3 2" xfId="12563" xr:uid="{00000000-0005-0000-0000-0000FB1A0000}"/>
    <cellStyle name="Currency 3 2 2 9 4" xfId="12564" xr:uid="{00000000-0005-0000-0000-0000FC1A0000}"/>
    <cellStyle name="Currency 3 2 2 9 5" xfId="12565" xr:uid="{00000000-0005-0000-0000-0000FD1A0000}"/>
    <cellStyle name="Currency 3 2 3" xfId="786" xr:uid="{00000000-0005-0000-0000-0000FE1A0000}"/>
    <cellStyle name="Currency 3 2 3 10" xfId="12566" xr:uid="{00000000-0005-0000-0000-0000FF1A0000}"/>
    <cellStyle name="Currency 3 2 3 10 2" xfId="12567" xr:uid="{00000000-0005-0000-0000-0000001B0000}"/>
    <cellStyle name="Currency 3 2 3 11" xfId="12568" xr:uid="{00000000-0005-0000-0000-0000011B0000}"/>
    <cellStyle name="Currency 3 2 3 12" xfId="12569" xr:uid="{00000000-0005-0000-0000-0000021B0000}"/>
    <cellStyle name="Currency 3 2 3 2" xfId="787" xr:uid="{00000000-0005-0000-0000-0000031B0000}"/>
    <cellStyle name="Currency 3 2 3 2 2" xfId="788" xr:uid="{00000000-0005-0000-0000-0000041B0000}"/>
    <cellStyle name="Currency 3 2 3 2 2 2" xfId="789" xr:uid="{00000000-0005-0000-0000-0000051B0000}"/>
    <cellStyle name="Currency 3 2 3 2 2 2 2" xfId="12570" xr:uid="{00000000-0005-0000-0000-0000061B0000}"/>
    <cellStyle name="Currency 3 2 3 2 2 2 2 2" xfId="12571" xr:uid="{00000000-0005-0000-0000-0000071B0000}"/>
    <cellStyle name="Currency 3 2 3 2 2 2 2 2 2" xfId="12572" xr:uid="{00000000-0005-0000-0000-0000081B0000}"/>
    <cellStyle name="Currency 3 2 3 2 2 2 2 3" xfId="12573" xr:uid="{00000000-0005-0000-0000-0000091B0000}"/>
    <cellStyle name="Currency 3 2 3 2 2 2 3" xfId="12574" xr:uid="{00000000-0005-0000-0000-00000A1B0000}"/>
    <cellStyle name="Currency 3 2 3 2 2 2 3 2" xfId="12575" xr:uid="{00000000-0005-0000-0000-00000B1B0000}"/>
    <cellStyle name="Currency 3 2 3 2 2 2 4" xfId="12576" xr:uid="{00000000-0005-0000-0000-00000C1B0000}"/>
    <cellStyle name="Currency 3 2 3 2 2 2 5" xfId="12577" xr:uid="{00000000-0005-0000-0000-00000D1B0000}"/>
    <cellStyle name="Currency 3 2 3 2 2 3" xfId="790" xr:uid="{00000000-0005-0000-0000-00000E1B0000}"/>
    <cellStyle name="Currency 3 2 3 2 2 3 2" xfId="12578" xr:uid="{00000000-0005-0000-0000-00000F1B0000}"/>
    <cellStyle name="Currency 3 2 3 2 2 3 2 2" xfId="12579" xr:uid="{00000000-0005-0000-0000-0000101B0000}"/>
    <cellStyle name="Currency 3 2 3 2 2 3 2 2 2" xfId="12580" xr:uid="{00000000-0005-0000-0000-0000111B0000}"/>
    <cellStyle name="Currency 3 2 3 2 2 3 2 3" xfId="12581" xr:uid="{00000000-0005-0000-0000-0000121B0000}"/>
    <cellStyle name="Currency 3 2 3 2 2 3 3" xfId="12582" xr:uid="{00000000-0005-0000-0000-0000131B0000}"/>
    <cellStyle name="Currency 3 2 3 2 2 3 3 2" xfId="12583" xr:uid="{00000000-0005-0000-0000-0000141B0000}"/>
    <cellStyle name="Currency 3 2 3 2 2 3 4" xfId="12584" xr:uid="{00000000-0005-0000-0000-0000151B0000}"/>
    <cellStyle name="Currency 3 2 3 2 2 3 5" xfId="12585" xr:uid="{00000000-0005-0000-0000-0000161B0000}"/>
    <cellStyle name="Currency 3 2 3 2 2 4" xfId="12586" xr:uid="{00000000-0005-0000-0000-0000171B0000}"/>
    <cellStyle name="Currency 3 2 3 2 2 4 2" xfId="12587" xr:uid="{00000000-0005-0000-0000-0000181B0000}"/>
    <cellStyle name="Currency 3 2 3 2 2 4 2 2" xfId="12588" xr:uid="{00000000-0005-0000-0000-0000191B0000}"/>
    <cellStyle name="Currency 3 2 3 2 2 4 3" xfId="12589" xr:uid="{00000000-0005-0000-0000-00001A1B0000}"/>
    <cellStyle name="Currency 3 2 3 2 2 5" xfId="12590" xr:uid="{00000000-0005-0000-0000-00001B1B0000}"/>
    <cellStyle name="Currency 3 2 3 2 2 5 2" xfId="12591" xr:uid="{00000000-0005-0000-0000-00001C1B0000}"/>
    <cellStyle name="Currency 3 2 3 2 2 6" xfId="12592" xr:uid="{00000000-0005-0000-0000-00001D1B0000}"/>
    <cellStyle name="Currency 3 2 3 2 2 7" xfId="12593" xr:uid="{00000000-0005-0000-0000-00001E1B0000}"/>
    <cellStyle name="Currency 3 2 3 2 3" xfId="791" xr:uid="{00000000-0005-0000-0000-00001F1B0000}"/>
    <cellStyle name="Currency 3 2 3 2 3 2" xfId="12594" xr:uid="{00000000-0005-0000-0000-0000201B0000}"/>
    <cellStyle name="Currency 3 2 3 2 3 2 2" xfId="12595" xr:uid="{00000000-0005-0000-0000-0000211B0000}"/>
    <cellStyle name="Currency 3 2 3 2 3 2 2 2" xfId="12596" xr:uid="{00000000-0005-0000-0000-0000221B0000}"/>
    <cellStyle name="Currency 3 2 3 2 3 2 3" xfId="12597" xr:uid="{00000000-0005-0000-0000-0000231B0000}"/>
    <cellStyle name="Currency 3 2 3 2 3 3" xfId="12598" xr:uid="{00000000-0005-0000-0000-0000241B0000}"/>
    <cellStyle name="Currency 3 2 3 2 3 3 2" xfId="12599" xr:uid="{00000000-0005-0000-0000-0000251B0000}"/>
    <cellStyle name="Currency 3 2 3 2 3 4" xfId="12600" xr:uid="{00000000-0005-0000-0000-0000261B0000}"/>
    <cellStyle name="Currency 3 2 3 2 3 5" xfId="12601" xr:uid="{00000000-0005-0000-0000-0000271B0000}"/>
    <cellStyle name="Currency 3 2 3 2 4" xfId="792" xr:uid="{00000000-0005-0000-0000-0000281B0000}"/>
    <cellStyle name="Currency 3 2 3 2 4 2" xfId="12602" xr:uid="{00000000-0005-0000-0000-0000291B0000}"/>
    <cellStyle name="Currency 3 2 3 2 4 2 2" xfId="12603" xr:uid="{00000000-0005-0000-0000-00002A1B0000}"/>
    <cellStyle name="Currency 3 2 3 2 4 2 2 2" xfId="12604" xr:uid="{00000000-0005-0000-0000-00002B1B0000}"/>
    <cellStyle name="Currency 3 2 3 2 4 2 3" xfId="12605" xr:uid="{00000000-0005-0000-0000-00002C1B0000}"/>
    <cellStyle name="Currency 3 2 3 2 4 3" xfId="12606" xr:uid="{00000000-0005-0000-0000-00002D1B0000}"/>
    <cellStyle name="Currency 3 2 3 2 4 3 2" xfId="12607" xr:uid="{00000000-0005-0000-0000-00002E1B0000}"/>
    <cellStyle name="Currency 3 2 3 2 4 4" xfId="12608" xr:uid="{00000000-0005-0000-0000-00002F1B0000}"/>
    <cellStyle name="Currency 3 2 3 2 4 5" xfId="12609" xr:uid="{00000000-0005-0000-0000-0000301B0000}"/>
    <cellStyle name="Currency 3 2 3 2 5" xfId="12610" xr:uid="{00000000-0005-0000-0000-0000311B0000}"/>
    <cellStyle name="Currency 3 2 3 2 5 2" xfId="12611" xr:uid="{00000000-0005-0000-0000-0000321B0000}"/>
    <cellStyle name="Currency 3 2 3 2 5 2 2" xfId="12612" xr:uid="{00000000-0005-0000-0000-0000331B0000}"/>
    <cellStyle name="Currency 3 2 3 2 5 3" xfId="12613" xr:uid="{00000000-0005-0000-0000-0000341B0000}"/>
    <cellStyle name="Currency 3 2 3 2 6" xfId="12614" xr:uid="{00000000-0005-0000-0000-0000351B0000}"/>
    <cellStyle name="Currency 3 2 3 2 6 2" xfId="12615" xr:uid="{00000000-0005-0000-0000-0000361B0000}"/>
    <cellStyle name="Currency 3 2 3 2 7" xfId="12616" xr:uid="{00000000-0005-0000-0000-0000371B0000}"/>
    <cellStyle name="Currency 3 2 3 2 8" xfId="12617" xr:uid="{00000000-0005-0000-0000-0000381B0000}"/>
    <cellStyle name="Currency 3 2 3 3" xfId="793" xr:uid="{00000000-0005-0000-0000-0000391B0000}"/>
    <cellStyle name="Currency 3 2 3 3 2" xfId="794" xr:uid="{00000000-0005-0000-0000-00003A1B0000}"/>
    <cellStyle name="Currency 3 2 3 3 2 2" xfId="795" xr:uid="{00000000-0005-0000-0000-00003B1B0000}"/>
    <cellStyle name="Currency 3 2 3 3 2 2 2" xfId="12618" xr:uid="{00000000-0005-0000-0000-00003C1B0000}"/>
    <cellStyle name="Currency 3 2 3 3 2 2 2 2" xfId="12619" xr:uid="{00000000-0005-0000-0000-00003D1B0000}"/>
    <cellStyle name="Currency 3 2 3 3 2 2 2 2 2" xfId="12620" xr:uid="{00000000-0005-0000-0000-00003E1B0000}"/>
    <cellStyle name="Currency 3 2 3 3 2 2 2 3" xfId="12621" xr:uid="{00000000-0005-0000-0000-00003F1B0000}"/>
    <cellStyle name="Currency 3 2 3 3 2 2 3" xfId="12622" xr:uid="{00000000-0005-0000-0000-0000401B0000}"/>
    <cellStyle name="Currency 3 2 3 3 2 2 3 2" xfId="12623" xr:uid="{00000000-0005-0000-0000-0000411B0000}"/>
    <cellStyle name="Currency 3 2 3 3 2 2 4" xfId="12624" xr:uid="{00000000-0005-0000-0000-0000421B0000}"/>
    <cellStyle name="Currency 3 2 3 3 2 2 5" xfId="12625" xr:uid="{00000000-0005-0000-0000-0000431B0000}"/>
    <cellStyle name="Currency 3 2 3 3 2 3" xfId="796" xr:uid="{00000000-0005-0000-0000-0000441B0000}"/>
    <cellStyle name="Currency 3 2 3 3 2 3 2" xfId="12626" xr:uid="{00000000-0005-0000-0000-0000451B0000}"/>
    <cellStyle name="Currency 3 2 3 3 2 3 2 2" xfId="12627" xr:uid="{00000000-0005-0000-0000-0000461B0000}"/>
    <cellStyle name="Currency 3 2 3 3 2 3 2 2 2" xfId="12628" xr:uid="{00000000-0005-0000-0000-0000471B0000}"/>
    <cellStyle name="Currency 3 2 3 3 2 3 2 3" xfId="12629" xr:uid="{00000000-0005-0000-0000-0000481B0000}"/>
    <cellStyle name="Currency 3 2 3 3 2 3 3" xfId="12630" xr:uid="{00000000-0005-0000-0000-0000491B0000}"/>
    <cellStyle name="Currency 3 2 3 3 2 3 3 2" xfId="12631" xr:uid="{00000000-0005-0000-0000-00004A1B0000}"/>
    <cellStyle name="Currency 3 2 3 3 2 3 4" xfId="12632" xr:uid="{00000000-0005-0000-0000-00004B1B0000}"/>
    <cellStyle name="Currency 3 2 3 3 2 3 5" xfId="12633" xr:uid="{00000000-0005-0000-0000-00004C1B0000}"/>
    <cellStyle name="Currency 3 2 3 3 2 4" xfId="12634" xr:uid="{00000000-0005-0000-0000-00004D1B0000}"/>
    <cellStyle name="Currency 3 2 3 3 2 4 2" xfId="12635" xr:uid="{00000000-0005-0000-0000-00004E1B0000}"/>
    <cellStyle name="Currency 3 2 3 3 2 4 2 2" xfId="12636" xr:uid="{00000000-0005-0000-0000-00004F1B0000}"/>
    <cellStyle name="Currency 3 2 3 3 2 4 3" xfId="12637" xr:uid="{00000000-0005-0000-0000-0000501B0000}"/>
    <cellStyle name="Currency 3 2 3 3 2 5" xfId="12638" xr:uid="{00000000-0005-0000-0000-0000511B0000}"/>
    <cellStyle name="Currency 3 2 3 3 2 5 2" xfId="12639" xr:uid="{00000000-0005-0000-0000-0000521B0000}"/>
    <cellStyle name="Currency 3 2 3 3 2 6" xfId="12640" xr:uid="{00000000-0005-0000-0000-0000531B0000}"/>
    <cellStyle name="Currency 3 2 3 3 2 7" xfId="12641" xr:uid="{00000000-0005-0000-0000-0000541B0000}"/>
    <cellStyle name="Currency 3 2 3 3 3" xfId="797" xr:uid="{00000000-0005-0000-0000-0000551B0000}"/>
    <cellStyle name="Currency 3 2 3 3 3 2" xfId="12642" xr:uid="{00000000-0005-0000-0000-0000561B0000}"/>
    <cellStyle name="Currency 3 2 3 3 3 2 2" xfId="12643" xr:uid="{00000000-0005-0000-0000-0000571B0000}"/>
    <cellStyle name="Currency 3 2 3 3 3 2 2 2" xfId="12644" xr:uid="{00000000-0005-0000-0000-0000581B0000}"/>
    <cellStyle name="Currency 3 2 3 3 3 2 3" xfId="12645" xr:uid="{00000000-0005-0000-0000-0000591B0000}"/>
    <cellStyle name="Currency 3 2 3 3 3 3" xfId="12646" xr:uid="{00000000-0005-0000-0000-00005A1B0000}"/>
    <cellStyle name="Currency 3 2 3 3 3 3 2" xfId="12647" xr:uid="{00000000-0005-0000-0000-00005B1B0000}"/>
    <cellStyle name="Currency 3 2 3 3 3 4" xfId="12648" xr:uid="{00000000-0005-0000-0000-00005C1B0000}"/>
    <cellStyle name="Currency 3 2 3 3 3 5" xfId="12649" xr:uid="{00000000-0005-0000-0000-00005D1B0000}"/>
    <cellStyle name="Currency 3 2 3 3 4" xfId="798" xr:uid="{00000000-0005-0000-0000-00005E1B0000}"/>
    <cellStyle name="Currency 3 2 3 3 4 2" xfId="12650" xr:uid="{00000000-0005-0000-0000-00005F1B0000}"/>
    <cellStyle name="Currency 3 2 3 3 4 2 2" xfId="12651" xr:uid="{00000000-0005-0000-0000-0000601B0000}"/>
    <cellStyle name="Currency 3 2 3 3 4 2 2 2" xfId="12652" xr:uid="{00000000-0005-0000-0000-0000611B0000}"/>
    <cellStyle name="Currency 3 2 3 3 4 2 3" xfId="12653" xr:uid="{00000000-0005-0000-0000-0000621B0000}"/>
    <cellStyle name="Currency 3 2 3 3 4 3" xfId="12654" xr:uid="{00000000-0005-0000-0000-0000631B0000}"/>
    <cellStyle name="Currency 3 2 3 3 4 3 2" xfId="12655" xr:uid="{00000000-0005-0000-0000-0000641B0000}"/>
    <cellStyle name="Currency 3 2 3 3 4 4" xfId="12656" xr:uid="{00000000-0005-0000-0000-0000651B0000}"/>
    <cellStyle name="Currency 3 2 3 3 4 5" xfId="12657" xr:uid="{00000000-0005-0000-0000-0000661B0000}"/>
    <cellStyle name="Currency 3 2 3 3 5" xfId="12658" xr:uid="{00000000-0005-0000-0000-0000671B0000}"/>
    <cellStyle name="Currency 3 2 3 3 5 2" xfId="12659" xr:uid="{00000000-0005-0000-0000-0000681B0000}"/>
    <cellStyle name="Currency 3 2 3 3 5 2 2" xfId="12660" xr:uid="{00000000-0005-0000-0000-0000691B0000}"/>
    <cellStyle name="Currency 3 2 3 3 5 3" xfId="12661" xr:uid="{00000000-0005-0000-0000-00006A1B0000}"/>
    <cellStyle name="Currency 3 2 3 3 6" xfId="12662" xr:uid="{00000000-0005-0000-0000-00006B1B0000}"/>
    <cellStyle name="Currency 3 2 3 3 6 2" xfId="12663" xr:uid="{00000000-0005-0000-0000-00006C1B0000}"/>
    <cellStyle name="Currency 3 2 3 3 7" xfId="12664" xr:uid="{00000000-0005-0000-0000-00006D1B0000}"/>
    <cellStyle name="Currency 3 2 3 3 8" xfId="12665" xr:uid="{00000000-0005-0000-0000-00006E1B0000}"/>
    <cellStyle name="Currency 3 2 3 4" xfId="799" xr:uid="{00000000-0005-0000-0000-00006F1B0000}"/>
    <cellStyle name="Currency 3 2 3 4 2" xfId="800" xr:uid="{00000000-0005-0000-0000-0000701B0000}"/>
    <cellStyle name="Currency 3 2 3 4 2 2" xfId="801" xr:uid="{00000000-0005-0000-0000-0000711B0000}"/>
    <cellStyle name="Currency 3 2 3 4 2 2 2" xfId="12666" xr:uid="{00000000-0005-0000-0000-0000721B0000}"/>
    <cellStyle name="Currency 3 2 3 4 2 2 2 2" xfId="12667" xr:uid="{00000000-0005-0000-0000-0000731B0000}"/>
    <cellStyle name="Currency 3 2 3 4 2 2 2 2 2" xfId="12668" xr:uid="{00000000-0005-0000-0000-0000741B0000}"/>
    <cellStyle name="Currency 3 2 3 4 2 2 2 3" xfId="12669" xr:uid="{00000000-0005-0000-0000-0000751B0000}"/>
    <cellStyle name="Currency 3 2 3 4 2 2 3" xfId="12670" xr:uid="{00000000-0005-0000-0000-0000761B0000}"/>
    <cellStyle name="Currency 3 2 3 4 2 2 3 2" xfId="12671" xr:uid="{00000000-0005-0000-0000-0000771B0000}"/>
    <cellStyle name="Currency 3 2 3 4 2 2 4" xfId="12672" xr:uid="{00000000-0005-0000-0000-0000781B0000}"/>
    <cellStyle name="Currency 3 2 3 4 2 2 5" xfId="12673" xr:uid="{00000000-0005-0000-0000-0000791B0000}"/>
    <cellStyle name="Currency 3 2 3 4 2 3" xfId="802" xr:uid="{00000000-0005-0000-0000-00007A1B0000}"/>
    <cellStyle name="Currency 3 2 3 4 2 3 2" xfId="12674" xr:uid="{00000000-0005-0000-0000-00007B1B0000}"/>
    <cellStyle name="Currency 3 2 3 4 2 3 2 2" xfId="12675" xr:uid="{00000000-0005-0000-0000-00007C1B0000}"/>
    <cellStyle name="Currency 3 2 3 4 2 3 2 2 2" xfId="12676" xr:uid="{00000000-0005-0000-0000-00007D1B0000}"/>
    <cellStyle name="Currency 3 2 3 4 2 3 2 3" xfId="12677" xr:uid="{00000000-0005-0000-0000-00007E1B0000}"/>
    <cellStyle name="Currency 3 2 3 4 2 3 3" xfId="12678" xr:uid="{00000000-0005-0000-0000-00007F1B0000}"/>
    <cellStyle name="Currency 3 2 3 4 2 3 3 2" xfId="12679" xr:uid="{00000000-0005-0000-0000-0000801B0000}"/>
    <cellStyle name="Currency 3 2 3 4 2 3 4" xfId="12680" xr:uid="{00000000-0005-0000-0000-0000811B0000}"/>
    <cellStyle name="Currency 3 2 3 4 2 3 5" xfId="12681" xr:uid="{00000000-0005-0000-0000-0000821B0000}"/>
    <cellStyle name="Currency 3 2 3 4 2 4" xfId="12682" xr:uid="{00000000-0005-0000-0000-0000831B0000}"/>
    <cellStyle name="Currency 3 2 3 4 2 4 2" xfId="12683" xr:uid="{00000000-0005-0000-0000-0000841B0000}"/>
    <cellStyle name="Currency 3 2 3 4 2 4 2 2" xfId="12684" xr:uid="{00000000-0005-0000-0000-0000851B0000}"/>
    <cellStyle name="Currency 3 2 3 4 2 4 3" xfId="12685" xr:uid="{00000000-0005-0000-0000-0000861B0000}"/>
    <cellStyle name="Currency 3 2 3 4 2 5" xfId="12686" xr:uid="{00000000-0005-0000-0000-0000871B0000}"/>
    <cellStyle name="Currency 3 2 3 4 2 5 2" xfId="12687" xr:uid="{00000000-0005-0000-0000-0000881B0000}"/>
    <cellStyle name="Currency 3 2 3 4 2 6" xfId="12688" xr:uid="{00000000-0005-0000-0000-0000891B0000}"/>
    <cellStyle name="Currency 3 2 3 4 2 7" xfId="12689" xr:uid="{00000000-0005-0000-0000-00008A1B0000}"/>
    <cellStyle name="Currency 3 2 3 4 3" xfId="803" xr:uid="{00000000-0005-0000-0000-00008B1B0000}"/>
    <cellStyle name="Currency 3 2 3 4 3 2" xfId="12690" xr:uid="{00000000-0005-0000-0000-00008C1B0000}"/>
    <cellStyle name="Currency 3 2 3 4 3 2 2" xfId="12691" xr:uid="{00000000-0005-0000-0000-00008D1B0000}"/>
    <cellStyle name="Currency 3 2 3 4 3 2 2 2" xfId="12692" xr:uid="{00000000-0005-0000-0000-00008E1B0000}"/>
    <cellStyle name="Currency 3 2 3 4 3 2 3" xfId="12693" xr:uid="{00000000-0005-0000-0000-00008F1B0000}"/>
    <cellStyle name="Currency 3 2 3 4 3 3" xfId="12694" xr:uid="{00000000-0005-0000-0000-0000901B0000}"/>
    <cellStyle name="Currency 3 2 3 4 3 3 2" xfId="12695" xr:uid="{00000000-0005-0000-0000-0000911B0000}"/>
    <cellStyle name="Currency 3 2 3 4 3 4" xfId="12696" xr:uid="{00000000-0005-0000-0000-0000921B0000}"/>
    <cellStyle name="Currency 3 2 3 4 3 5" xfId="12697" xr:uid="{00000000-0005-0000-0000-0000931B0000}"/>
    <cellStyle name="Currency 3 2 3 4 4" xfId="804" xr:uid="{00000000-0005-0000-0000-0000941B0000}"/>
    <cellStyle name="Currency 3 2 3 4 4 2" xfId="12698" xr:uid="{00000000-0005-0000-0000-0000951B0000}"/>
    <cellStyle name="Currency 3 2 3 4 4 2 2" xfId="12699" xr:uid="{00000000-0005-0000-0000-0000961B0000}"/>
    <cellStyle name="Currency 3 2 3 4 4 2 2 2" xfId="12700" xr:uid="{00000000-0005-0000-0000-0000971B0000}"/>
    <cellStyle name="Currency 3 2 3 4 4 2 3" xfId="12701" xr:uid="{00000000-0005-0000-0000-0000981B0000}"/>
    <cellStyle name="Currency 3 2 3 4 4 3" xfId="12702" xr:uid="{00000000-0005-0000-0000-0000991B0000}"/>
    <cellStyle name="Currency 3 2 3 4 4 3 2" xfId="12703" xr:uid="{00000000-0005-0000-0000-00009A1B0000}"/>
    <cellStyle name="Currency 3 2 3 4 4 4" xfId="12704" xr:uid="{00000000-0005-0000-0000-00009B1B0000}"/>
    <cellStyle name="Currency 3 2 3 4 4 5" xfId="12705" xr:uid="{00000000-0005-0000-0000-00009C1B0000}"/>
    <cellStyle name="Currency 3 2 3 4 5" xfId="12706" xr:uid="{00000000-0005-0000-0000-00009D1B0000}"/>
    <cellStyle name="Currency 3 2 3 4 5 2" xfId="12707" xr:uid="{00000000-0005-0000-0000-00009E1B0000}"/>
    <cellStyle name="Currency 3 2 3 4 5 2 2" xfId="12708" xr:uid="{00000000-0005-0000-0000-00009F1B0000}"/>
    <cellStyle name="Currency 3 2 3 4 5 3" xfId="12709" xr:uid="{00000000-0005-0000-0000-0000A01B0000}"/>
    <cellStyle name="Currency 3 2 3 4 6" xfId="12710" xr:uid="{00000000-0005-0000-0000-0000A11B0000}"/>
    <cellStyle name="Currency 3 2 3 4 6 2" xfId="12711" xr:uid="{00000000-0005-0000-0000-0000A21B0000}"/>
    <cellStyle name="Currency 3 2 3 4 7" xfId="12712" xr:uid="{00000000-0005-0000-0000-0000A31B0000}"/>
    <cellStyle name="Currency 3 2 3 4 8" xfId="12713" xr:uid="{00000000-0005-0000-0000-0000A41B0000}"/>
    <cellStyle name="Currency 3 2 3 5" xfId="805" xr:uid="{00000000-0005-0000-0000-0000A51B0000}"/>
    <cellStyle name="Currency 3 2 3 5 2" xfId="806" xr:uid="{00000000-0005-0000-0000-0000A61B0000}"/>
    <cellStyle name="Currency 3 2 3 5 2 2" xfId="807" xr:uid="{00000000-0005-0000-0000-0000A71B0000}"/>
    <cellStyle name="Currency 3 2 3 5 2 2 2" xfId="12714" xr:uid="{00000000-0005-0000-0000-0000A81B0000}"/>
    <cellStyle name="Currency 3 2 3 5 2 2 2 2" xfId="12715" xr:uid="{00000000-0005-0000-0000-0000A91B0000}"/>
    <cellStyle name="Currency 3 2 3 5 2 2 2 2 2" xfId="12716" xr:uid="{00000000-0005-0000-0000-0000AA1B0000}"/>
    <cellStyle name="Currency 3 2 3 5 2 2 2 3" xfId="12717" xr:uid="{00000000-0005-0000-0000-0000AB1B0000}"/>
    <cellStyle name="Currency 3 2 3 5 2 2 3" xfId="12718" xr:uid="{00000000-0005-0000-0000-0000AC1B0000}"/>
    <cellStyle name="Currency 3 2 3 5 2 2 3 2" xfId="12719" xr:uid="{00000000-0005-0000-0000-0000AD1B0000}"/>
    <cellStyle name="Currency 3 2 3 5 2 2 4" xfId="12720" xr:uid="{00000000-0005-0000-0000-0000AE1B0000}"/>
    <cellStyle name="Currency 3 2 3 5 2 2 5" xfId="12721" xr:uid="{00000000-0005-0000-0000-0000AF1B0000}"/>
    <cellStyle name="Currency 3 2 3 5 2 3" xfId="808" xr:uid="{00000000-0005-0000-0000-0000B01B0000}"/>
    <cellStyle name="Currency 3 2 3 5 2 3 2" xfId="12722" xr:uid="{00000000-0005-0000-0000-0000B11B0000}"/>
    <cellStyle name="Currency 3 2 3 5 2 3 2 2" xfId="12723" xr:uid="{00000000-0005-0000-0000-0000B21B0000}"/>
    <cellStyle name="Currency 3 2 3 5 2 3 2 2 2" xfId="12724" xr:uid="{00000000-0005-0000-0000-0000B31B0000}"/>
    <cellStyle name="Currency 3 2 3 5 2 3 2 3" xfId="12725" xr:uid="{00000000-0005-0000-0000-0000B41B0000}"/>
    <cellStyle name="Currency 3 2 3 5 2 3 3" xfId="12726" xr:uid="{00000000-0005-0000-0000-0000B51B0000}"/>
    <cellStyle name="Currency 3 2 3 5 2 3 3 2" xfId="12727" xr:uid="{00000000-0005-0000-0000-0000B61B0000}"/>
    <cellStyle name="Currency 3 2 3 5 2 3 4" xfId="12728" xr:uid="{00000000-0005-0000-0000-0000B71B0000}"/>
    <cellStyle name="Currency 3 2 3 5 2 3 5" xfId="12729" xr:uid="{00000000-0005-0000-0000-0000B81B0000}"/>
    <cellStyle name="Currency 3 2 3 5 2 4" xfId="12730" xr:uid="{00000000-0005-0000-0000-0000B91B0000}"/>
    <cellStyle name="Currency 3 2 3 5 2 4 2" xfId="12731" xr:uid="{00000000-0005-0000-0000-0000BA1B0000}"/>
    <cellStyle name="Currency 3 2 3 5 2 4 2 2" xfId="12732" xr:uid="{00000000-0005-0000-0000-0000BB1B0000}"/>
    <cellStyle name="Currency 3 2 3 5 2 4 3" xfId="12733" xr:uid="{00000000-0005-0000-0000-0000BC1B0000}"/>
    <cellStyle name="Currency 3 2 3 5 2 5" xfId="12734" xr:uid="{00000000-0005-0000-0000-0000BD1B0000}"/>
    <cellStyle name="Currency 3 2 3 5 2 5 2" xfId="12735" xr:uid="{00000000-0005-0000-0000-0000BE1B0000}"/>
    <cellStyle name="Currency 3 2 3 5 2 6" xfId="12736" xr:uid="{00000000-0005-0000-0000-0000BF1B0000}"/>
    <cellStyle name="Currency 3 2 3 5 2 7" xfId="12737" xr:uid="{00000000-0005-0000-0000-0000C01B0000}"/>
    <cellStyle name="Currency 3 2 3 5 3" xfId="809" xr:uid="{00000000-0005-0000-0000-0000C11B0000}"/>
    <cellStyle name="Currency 3 2 3 5 3 2" xfId="12738" xr:uid="{00000000-0005-0000-0000-0000C21B0000}"/>
    <cellStyle name="Currency 3 2 3 5 3 2 2" xfId="12739" xr:uid="{00000000-0005-0000-0000-0000C31B0000}"/>
    <cellStyle name="Currency 3 2 3 5 3 2 2 2" xfId="12740" xr:uid="{00000000-0005-0000-0000-0000C41B0000}"/>
    <cellStyle name="Currency 3 2 3 5 3 2 3" xfId="12741" xr:uid="{00000000-0005-0000-0000-0000C51B0000}"/>
    <cellStyle name="Currency 3 2 3 5 3 3" xfId="12742" xr:uid="{00000000-0005-0000-0000-0000C61B0000}"/>
    <cellStyle name="Currency 3 2 3 5 3 3 2" xfId="12743" xr:uid="{00000000-0005-0000-0000-0000C71B0000}"/>
    <cellStyle name="Currency 3 2 3 5 3 4" xfId="12744" xr:uid="{00000000-0005-0000-0000-0000C81B0000}"/>
    <cellStyle name="Currency 3 2 3 5 3 5" xfId="12745" xr:uid="{00000000-0005-0000-0000-0000C91B0000}"/>
    <cellStyle name="Currency 3 2 3 5 4" xfId="810" xr:uid="{00000000-0005-0000-0000-0000CA1B0000}"/>
    <cellStyle name="Currency 3 2 3 5 4 2" xfId="12746" xr:uid="{00000000-0005-0000-0000-0000CB1B0000}"/>
    <cellStyle name="Currency 3 2 3 5 4 2 2" xfId="12747" xr:uid="{00000000-0005-0000-0000-0000CC1B0000}"/>
    <cellStyle name="Currency 3 2 3 5 4 2 2 2" xfId="12748" xr:uid="{00000000-0005-0000-0000-0000CD1B0000}"/>
    <cellStyle name="Currency 3 2 3 5 4 2 3" xfId="12749" xr:uid="{00000000-0005-0000-0000-0000CE1B0000}"/>
    <cellStyle name="Currency 3 2 3 5 4 3" xfId="12750" xr:uid="{00000000-0005-0000-0000-0000CF1B0000}"/>
    <cellStyle name="Currency 3 2 3 5 4 3 2" xfId="12751" xr:uid="{00000000-0005-0000-0000-0000D01B0000}"/>
    <cellStyle name="Currency 3 2 3 5 4 4" xfId="12752" xr:uid="{00000000-0005-0000-0000-0000D11B0000}"/>
    <cellStyle name="Currency 3 2 3 5 4 5" xfId="12753" xr:uid="{00000000-0005-0000-0000-0000D21B0000}"/>
    <cellStyle name="Currency 3 2 3 5 5" xfId="12754" xr:uid="{00000000-0005-0000-0000-0000D31B0000}"/>
    <cellStyle name="Currency 3 2 3 5 5 2" xfId="12755" xr:uid="{00000000-0005-0000-0000-0000D41B0000}"/>
    <cellStyle name="Currency 3 2 3 5 5 2 2" xfId="12756" xr:uid="{00000000-0005-0000-0000-0000D51B0000}"/>
    <cellStyle name="Currency 3 2 3 5 5 3" xfId="12757" xr:uid="{00000000-0005-0000-0000-0000D61B0000}"/>
    <cellStyle name="Currency 3 2 3 5 6" xfId="12758" xr:uid="{00000000-0005-0000-0000-0000D71B0000}"/>
    <cellStyle name="Currency 3 2 3 5 6 2" xfId="12759" xr:uid="{00000000-0005-0000-0000-0000D81B0000}"/>
    <cellStyle name="Currency 3 2 3 5 7" xfId="12760" xr:uid="{00000000-0005-0000-0000-0000D91B0000}"/>
    <cellStyle name="Currency 3 2 3 5 8" xfId="12761" xr:uid="{00000000-0005-0000-0000-0000DA1B0000}"/>
    <cellStyle name="Currency 3 2 3 6" xfId="811" xr:uid="{00000000-0005-0000-0000-0000DB1B0000}"/>
    <cellStyle name="Currency 3 2 3 6 2" xfId="812" xr:uid="{00000000-0005-0000-0000-0000DC1B0000}"/>
    <cellStyle name="Currency 3 2 3 6 2 2" xfId="12762" xr:uid="{00000000-0005-0000-0000-0000DD1B0000}"/>
    <cellStyle name="Currency 3 2 3 6 2 2 2" xfId="12763" xr:uid="{00000000-0005-0000-0000-0000DE1B0000}"/>
    <cellStyle name="Currency 3 2 3 6 2 2 2 2" xfId="12764" xr:uid="{00000000-0005-0000-0000-0000DF1B0000}"/>
    <cellStyle name="Currency 3 2 3 6 2 2 3" xfId="12765" xr:uid="{00000000-0005-0000-0000-0000E01B0000}"/>
    <cellStyle name="Currency 3 2 3 6 2 3" xfId="12766" xr:uid="{00000000-0005-0000-0000-0000E11B0000}"/>
    <cellStyle name="Currency 3 2 3 6 2 3 2" xfId="12767" xr:uid="{00000000-0005-0000-0000-0000E21B0000}"/>
    <cellStyle name="Currency 3 2 3 6 2 4" xfId="12768" xr:uid="{00000000-0005-0000-0000-0000E31B0000}"/>
    <cellStyle name="Currency 3 2 3 6 2 5" xfId="12769" xr:uid="{00000000-0005-0000-0000-0000E41B0000}"/>
    <cellStyle name="Currency 3 2 3 6 3" xfId="813" xr:uid="{00000000-0005-0000-0000-0000E51B0000}"/>
    <cellStyle name="Currency 3 2 3 6 3 2" xfId="12770" xr:uid="{00000000-0005-0000-0000-0000E61B0000}"/>
    <cellStyle name="Currency 3 2 3 6 3 2 2" xfId="12771" xr:uid="{00000000-0005-0000-0000-0000E71B0000}"/>
    <cellStyle name="Currency 3 2 3 6 3 2 2 2" xfId="12772" xr:uid="{00000000-0005-0000-0000-0000E81B0000}"/>
    <cellStyle name="Currency 3 2 3 6 3 2 3" xfId="12773" xr:uid="{00000000-0005-0000-0000-0000E91B0000}"/>
    <cellStyle name="Currency 3 2 3 6 3 3" xfId="12774" xr:uid="{00000000-0005-0000-0000-0000EA1B0000}"/>
    <cellStyle name="Currency 3 2 3 6 3 3 2" xfId="12775" xr:uid="{00000000-0005-0000-0000-0000EB1B0000}"/>
    <cellStyle name="Currency 3 2 3 6 3 4" xfId="12776" xr:uid="{00000000-0005-0000-0000-0000EC1B0000}"/>
    <cellStyle name="Currency 3 2 3 6 3 5" xfId="12777" xr:uid="{00000000-0005-0000-0000-0000ED1B0000}"/>
    <cellStyle name="Currency 3 2 3 6 4" xfId="12778" xr:uid="{00000000-0005-0000-0000-0000EE1B0000}"/>
    <cellStyle name="Currency 3 2 3 6 4 2" xfId="12779" xr:uid="{00000000-0005-0000-0000-0000EF1B0000}"/>
    <cellStyle name="Currency 3 2 3 6 4 2 2" xfId="12780" xr:uid="{00000000-0005-0000-0000-0000F01B0000}"/>
    <cellStyle name="Currency 3 2 3 6 4 3" xfId="12781" xr:uid="{00000000-0005-0000-0000-0000F11B0000}"/>
    <cellStyle name="Currency 3 2 3 6 5" xfId="12782" xr:uid="{00000000-0005-0000-0000-0000F21B0000}"/>
    <cellStyle name="Currency 3 2 3 6 5 2" xfId="12783" xr:uid="{00000000-0005-0000-0000-0000F31B0000}"/>
    <cellStyle name="Currency 3 2 3 6 6" xfId="12784" xr:uid="{00000000-0005-0000-0000-0000F41B0000}"/>
    <cellStyle name="Currency 3 2 3 6 7" xfId="12785" xr:uid="{00000000-0005-0000-0000-0000F51B0000}"/>
    <cellStyle name="Currency 3 2 3 7" xfId="814" xr:uid="{00000000-0005-0000-0000-0000F61B0000}"/>
    <cellStyle name="Currency 3 2 3 7 2" xfId="12786" xr:uid="{00000000-0005-0000-0000-0000F71B0000}"/>
    <cellStyle name="Currency 3 2 3 7 2 2" xfId="12787" xr:uid="{00000000-0005-0000-0000-0000F81B0000}"/>
    <cellStyle name="Currency 3 2 3 7 2 2 2" xfId="12788" xr:uid="{00000000-0005-0000-0000-0000F91B0000}"/>
    <cellStyle name="Currency 3 2 3 7 2 3" xfId="12789" xr:uid="{00000000-0005-0000-0000-0000FA1B0000}"/>
    <cellStyle name="Currency 3 2 3 7 3" xfId="12790" xr:uid="{00000000-0005-0000-0000-0000FB1B0000}"/>
    <cellStyle name="Currency 3 2 3 7 3 2" xfId="12791" xr:uid="{00000000-0005-0000-0000-0000FC1B0000}"/>
    <cellStyle name="Currency 3 2 3 7 4" xfId="12792" xr:uid="{00000000-0005-0000-0000-0000FD1B0000}"/>
    <cellStyle name="Currency 3 2 3 7 5" xfId="12793" xr:uid="{00000000-0005-0000-0000-0000FE1B0000}"/>
    <cellStyle name="Currency 3 2 3 8" xfId="815" xr:uid="{00000000-0005-0000-0000-0000FF1B0000}"/>
    <cellStyle name="Currency 3 2 3 8 2" xfId="12794" xr:uid="{00000000-0005-0000-0000-0000001C0000}"/>
    <cellStyle name="Currency 3 2 3 8 2 2" xfId="12795" xr:uid="{00000000-0005-0000-0000-0000011C0000}"/>
    <cellStyle name="Currency 3 2 3 8 2 2 2" xfId="12796" xr:uid="{00000000-0005-0000-0000-0000021C0000}"/>
    <cellStyle name="Currency 3 2 3 8 2 3" xfId="12797" xr:uid="{00000000-0005-0000-0000-0000031C0000}"/>
    <cellStyle name="Currency 3 2 3 8 3" xfId="12798" xr:uid="{00000000-0005-0000-0000-0000041C0000}"/>
    <cellStyle name="Currency 3 2 3 8 3 2" xfId="12799" xr:uid="{00000000-0005-0000-0000-0000051C0000}"/>
    <cellStyle name="Currency 3 2 3 8 4" xfId="12800" xr:uid="{00000000-0005-0000-0000-0000061C0000}"/>
    <cellStyle name="Currency 3 2 3 8 5" xfId="12801" xr:uid="{00000000-0005-0000-0000-0000071C0000}"/>
    <cellStyle name="Currency 3 2 3 9" xfId="12802" xr:uid="{00000000-0005-0000-0000-0000081C0000}"/>
    <cellStyle name="Currency 3 2 3 9 2" xfId="12803" xr:uid="{00000000-0005-0000-0000-0000091C0000}"/>
    <cellStyle name="Currency 3 2 3 9 2 2" xfId="12804" xr:uid="{00000000-0005-0000-0000-00000A1C0000}"/>
    <cellStyle name="Currency 3 2 3 9 3" xfId="12805" xr:uid="{00000000-0005-0000-0000-00000B1C0000}"/>
    <cellStyle name="Currency 3 2 4" xfId="816" xr:uid="{00000000-0005-0000-0000-00000C1C0000}"/>
    <cellStyle name="Currency 3 2 4 2" xfId="817" xr:uid="{00000000-0005-0000-0000-00000D1C0000}"/>
    <cellStyle name="Currency 3 2 4 2 2" xfId="818" xr:uid="{00000000-0005-0000-0000-00000E1C0000}"/>
    <cellStyle name="Currency 3 2 4 2 2 2" xfId="12806" xr:uid="{00000000-0005-0000-0000-00000F1C0000}"/>
    <cellStyle name="Currency 3 2 4 2 2 2 2" xfId="12807" xr:uid="{00000000-0005-0000-0000-0000101C0000}"/>
    <cellStyle name="Currency 3 2 4 2 2 2 2 2" xfId="12808" xr:uid="{00000000-0005-0000-0000-0000111C0000}"/>
    <cellStyle name="Currency 3 2 4 2 2 2 3" xfId="12809" xr:uid="{00000000-0005-0000-0000-0000121C0000}"/>
    <cellStyle name="Currency 3 2 4 2 2 3" xfId="12810" xr:uid="{00000000-0005-0000-0000-0000131C0000}"/>
    <cellStyle name="Currency 3 2 4 2 2 3 2" xfId="12811" xr:uid="{00000000-0005-0000-0000-0000141C0000}"/>
    <cellStyle name="Currency 3 2 4 2 2 4" xfId="12812" xr:uid="{00000000-0005-0000-0000-0000151C0000}"/>
    <cellStyle name="Currency 3 2 4 2 2 5" xfId="12813" xr:uid="{00000000-0005-0000-0000-0000161C0000}"/>
    <cellStyle name="Currency 3 2 4 2 3" xfId="819" xr:uid="{00000000-0005-0000-0000-0000171C0000}"/>
    <cellStyle name="Currency 3 2 4 2 3 2" xfId="12814" xr:uid="{00000000-0005-0000-0000-0000181C0000}"/>
    <cellStyle name="Currency 3 2 4 2 3 2 2" xfId="12815" xr:uid="{00000000-0005-0000-0000-0000191C0000}"/>
    <cellStyle name="Currency 3 2 4 2 3 2 2 2" xfId="12816" xr:uid="{00000000-0005-0000-0000-00001A1C0000}"/>
    <cellStyle name="Currency 3 2 4 2 3 2 3" xfId="12817" xr:uid="{00000000-0005-0000-0000-00001B1C0000}"/>
    <cellStyle name="Currency 3 2 4 2 3 3" xfId="12818" xr:uid="{00000000-0005-0000-0000-00001C1C0000}"/>
    <cellStyle name="Currency 3 2 4 2 3 3 2" xfId="12819" xr:uid="{00000000-0005-0000-0000-00001D1C0000}"/>
    <cellStyle name="Currency 3 2 4 2 3 4" xfId="12820" xr:uid="{00000000-0005-0000-0000-00001E1C0000}"/>
    <cellStyle name="Currency 3 2 4 2 3 5" xfId="12821" xr:uid="{00000000-0005-0000-0000-00001F1C0000}"/>
    <cellStyle name="Currency 3 2 4 2 4" xfId="12822" xr:uid="{00000000-0005-0000-0000-0000201C0000}"/>
    <cellStyle name="Currency 3 2 4 2 4 2" xfId="12823" xr:uid="{00000000-0005-0000-0000-0000211C0000}"/>
    <cellStyle name="Currency 3 2 4 2 4 2 2" xfId="12824" xr:uid="{00000000-0005-0000-0000-0000221C0000}"/>
    <cellStyle name="Currency 3 2 4 2 4 3" xfId="12825" xr:uid="{00000000-0005-0000-0000-0000231C0000}"/>
    <cellStyle name="Currency 3 2 4 2 5" xfId="12826" xr:uid="{00000000-0005-0000-0000-0000241C0000}"/>
    <cellStyle name="Currency 3 2 4 2 5 2" xfId="12827" xr:uid="{00000000-0005-0000-0000-0000251C0000}"/>
    <cellStyle name="Currency 3 2 4 2 6" xfId="12828" xr:uid="{00000000-0005-0000-0000-0000261C0000}"/>
    <cellStyle name="Currency 3 2 4 2 7" xfId="12829" xr:uid="{00000000-0005-0000-0000-0000271C0000}"/>
    <cellStyle name="Currency 3 2 4 3" xfId="820" xr:uid="{00000000-0005-0000-0000-0000281C0000}"/>
    <cellStyle name="Currency 3 2 4 3 2" xfId="12830" xr:uid="{00000000-0005-0000-0000-0000291C0000}"/>
    <cellStyle name="Currency 3 2 4 3 2 2" xfId="12831" xr:uid="{00000000-0005-0000-0000-00002A1C0000}"/>
    <cellStyle name="Currency 3 2 4 3 2 2 2" xfId="12832" xr:uid="{00000000-0005-0000-0000-00002B1C0000}"/>
    <cellStyle name="Currency 3 2 4 3 2 3" xfId="12833" xr:uid="{00000000-0005-0000-0000-00002C1C0000}"/>
    <cellStyle name="Currency 3 2 4 3 3" xfId="12834" xr:uid="{00000000-0005-0000-0000-00002D1C0000}"/>
    <cellStyle name="Currency 3 2 4 3 3 2" xfId="12835" xr:uid="{00000000-0005-0000-0000-00002E1C0000}"/>
    <cellStyle name="Currency 3 2 4 3 4" xfId="12836" xr:uid="{00000000-0005-0000-0000-00002F1C0000}"/>
    <cellStyle name="Currency 3 2 4 3 5" xfId="12837" xr:uid="{00000000-0005-0000-0000-0000301C0000}"/>
    <cellStyle name="Currency 3 2 4 4" xfId="821" xr:uid="{00000000-0005-0000-0000-0000311C0000}"/>
    <cellStyle name="Currency 3 2 4 4 2" xfId="12838" xr:uid="{00000000-0005-0000-0000-0000321C0000}"/>
    <cellStyle name="Currency 3 2 4 4 2 2" xfId="12839" xr:uid="{00000000-0005-0000-0000-0000331C0000}"/>
    <cellStyle name="Currency 3 2 4 4 2 2 2" xfId="12840" xr:uid="{00000000-0005-0000-0000-0000341C0000}"/>
    <cellStyle name="Currency 3 2 4 4 2 3" xfId="12841" xr:uid="{00000000-0005-0000-0000-0000351C0000}"/>
    <cellStyle name="Currency 3 2 4 4 3" xfId="12842" xr:uid="{00000000-0005-0000-0000-0000361C0000}"/>
    <cellStyle name="Currency 3 2 4 4 3 2" xfId="12843" xr:uid="{00000000-0005-0000-0000-0000371C0000}"/>
    <cellStyle name="Currency 3 2 4 4 4" xfId="12844" xr:uid="{00000000-0005-0000-0000-0000381C0000}"/>
    <cellStyle name="Currency 3 2 4 4 5" xfId="12845" xr:uid="{00000000-0005-0000-0000-0000391C0000}"/>
    <cellStyle name="Currency 3 2 4 5" xfId="12846" xr:uid="{00000000-0005-0000-0000-00003A1C0000}"/>
    <cellStyle name="Currency 3 2 4 5 2" xfId="12847" xr:uid="{00000000-0005-0000-0000-00003B1C0000}"/>
    <cellStyle name="Currency 3 2 4 5 2 2" xfId="12848" xr:uid="{00000000-0005-0000-0000-00003C1C0000}"/>
    <cellStyle name="Currency 3 2 4 5 3" xfId="12849" xr:uid="{00000000-0005-0000-0000-00003D1C0000}"/>
    <cellStyle name="Currency 3 2 4 6" xfId="12850" xr:uid="{00000000-0005-0000-0000-00003E1C0000}"/>
    <cellStyle name="Currency 3 2 4 6 2" xfId="12851" xr:uid="{00000000-0005-0000-0000-00003F1C0000}"/>
    <cellStyle name="Currency 3 2 4 7" xfId="12852" xr:uid="{00000000-0005-0000-0000-0000401C0000}"/>
    <cellStyle name="Currency 3 2 4 8" xfId="12853" xr:uid="{00000000-0005-0000-0000-0000411C0000}"/>
    <cellStyle name="Currency 3 2 5" xfId="822" xr:uid="{00000000-0005-0000-0000-0000421C0000}"/>
    <cellStyle name="Currency 3 2 5 2" xfId="823" xr:uid="{00000000-0005-0000-0000-0000431C0000}"/>
    <cellStyle name="Currency 3 2 5 2 2" xfId="824" xr:uid="{00000000-0005-0000-0000-0000441C0000}"/>
    <cellStyle name="Currency 3 2 5 2 2 2" xfId="12854" xr:uid="{00000000-0005-0000-0000-0000451C0000}"/>
    <cellStyle name="Currency 3 2 5 2 2 2 2" xfId="12855" xr:uid="{00000000-0005-0000-0000-0000461C0000}"/>
    <cellStyle name="Currency 3 2 5 2 2 2 2 2" xfId="12856" xr:uid="{00000000-0005-0000-0000-0000471C0000}"/>
    <cellStyle name="Currency 3 2 5 2 2 2 3" xfId="12857" xr:uid="{00000000-0005-0000-0000-0000481C0000}"/>
    <cellStyle name="Currency 3 2 5 2 2 3" xfId="12858" xr:uid="{00000000-0005-0000-0000-0000491C0000}"/>
    <cellStyle name="Currency 3 2 5 2 2 3 2" xfId="12859" xr:uid="{00000000-0005-0000-0000-00004A1C0000}"/>
    <cellStyle name="Currency 3 2 5 2 2 4" xfId="12860" xr:uid="{00000000-0005-0000-0000-00004B1C0000}"/>
    <cellStyle name="Currency 3 2 5 2 2 5" xfId="12861" xr:uid="{00000000-0005-0000-0000-00004C1C0000}"/>
    <cellStyle name="Currency 3 2 5 2 3" xfId="825" xr:uid="{00000000-0005-0000-0000-00004D1C0000}"/>
    <cellStyle name="Currency 3 2 5 2 3 2" xfId="12862" xr:uid="{00000000-0005-0000-0000-00004E1C0000}"/>
    <cellStyle name="Currency 3 2 5 2 3 2 2" xfId="12863" xr:uid="{00000000-0005-0000-0000-00004F1C0000}"/>
    <cellStyle name="Currency 3 2 5 2 3 2 2 2" xfId="12864" xr:uid="{00000000-0005-0000-0000-0000501C0000}"/>
    <cellStyle name="Currency 3 2 5 2 3 2 3" xfId="12865" xr:uid="{00000000-0005-0000-0000-0000511C0000}"/>
    <cellStyle name="Currency 3 2 5 2 3 3" xfId="12866" xr:uid="{00000000-0005-0000-0000-0000521C0000}"/>
    <cellStyle name="Currency 3 2 5 2 3 3 2" xfId="12867" xr:uid="{00000000-0005-0000-0000-0000531C0000}"/>
    <cellStyle name="Currency 3 2 5 2 3 4" xfId="12868" xr:uid="{00000000-0005-0000-0000-0000541C0000}"/>
    <cellStyle name="Currency 3 2 5 2 3 5" xfId="12869" xr:uid="{00000000-0005-0000-0000-0000551C0000}"/>
    <cellStyle name="Currency 3 2 5 2 4" xfId="12870" xr:uid="{00000000-0005-0000-0000-0000561C0000}"/>
    <cellStyle name="Currency 3 2 5 2 4 2" xfId="12871" xr:uid="{00000000-0005-0000-0000-0000571C0000}"/>
    <cellStyle name="Currency 3 2 5 2 4 2 2" xfId="12872" xr:uid="{00000000-0005-0000-0000-0000581C0000}"/>
    <cellStyle name="Currency 3 2 5 2 4 3" xfId="12873" xr:uid="{00000000-0005-0000-0000-0000591C0000}"/>
    <cellStyle name="Currency 3 2 5 2 5" xfId="12874" xr:uid="{00000000-0005-0000-0000-00005A1C0000}"/>
    <cellStyle name="Currency 3 2 5 2 5 2" xfId="12875" xr:uid="{00000000-0005-0000-0000-00005B1C0000}"/>
    <cellStyle name="Currency 3 2 5 2 6" xfId="12876" xr:uid="{00000000-0005-0000-0000-00005C1C0000}"/>
    <cellStyle name="Currency 3 2 5 2 7" xfId="12877" xr:uid="{00000000-0005-0000-0000-00005D1C0000}"/>
    <cellStyle name="Currency 3 2 5 3" xfId="826" xr:uid="{00000000-0005-0000-0000-00005E1C0000}"/>
    <cellStyle name="Currency 3 2 5 3 2" xfId="12878" xr:uid="{00000000-0005-0000-0000-00005F1C0000}"/>
    <cellStyle name="Currency 3 2 5 3 2 2" xfId="12879" xr:uid="{00000000-0005-0000-0000-0000601C0000}"/>
    <cellStyle name="Currency 3 2 5 3 2 2 2" xfId="12880" xr:uid="{00000000-0005-0000-0000-0000611C0000}"/>
    <cellStyle name="Currency 3 2 5 3 2 3" xfId="12881" xr:uid="{00000000-0005-0000-0000-0000621C0000}"/>
    <cellStyle name="Currency 3 2 5 3 3" xfId="12882" xr:uid="{00000000-0005-0000-0000-0000631C0000}"/>
    <cellStyle name="Currency 3 2 5 3 3 2" xfId="12883" xr:uid="{00000000-0005-0000-0000-0000641C0000}"/>
    <cellStyle name="Currency 3 2 5 3 4" xfId="12884" xr:uid="{00000000-0005-0000-0000-0000651C0000}"/>
    <cellStyle name="Currency 3 2 5 3 5" xfId="12885" xr:uid="{00000000-0005-0000-0000-0000661C0000}"/>
    <cellStyle name="Currency 3 2 5 4" xfId="827" xr:uid="{00000000-0005-0000-0000-0000671C0000}"/>
    <cellStyle name="Currency 3 2 5 4 2" xfId="12886" xr:uid="{00000000-0005-0000-0000-0000681C0000}"/>
    <cellStyle name="Currency 3 2 5 4 2 2" xfId="12887" xr:uid="{00000000-0005-0000-0000-0000691C0000}"/>
    <cellStyle name="Currency 3 2 5 4 2 2 2" xfId="12888" xr:uid="{00000000-0005-0000-0000-00006A1C0000}"/>
    <cellStyle name="Currency 3 2 5 4 2 3" xfId="12889" xr:uid="{00000000-0005-0000-0000-00006B1C0000}"/>
    <cellStyle name="Currency 3 2 5 4 3" xfId="12890" xr:uid="{00000000-0005-0000-0000-00006C1C0000}"/>
    <cellStyle name="Currency 3 2 5 4 3 2" xfId="12891" xr:uid="{00000000-0005-0000-0000-00006D1C0000}"/>
    <cellStyle name="Currency 3 2 5 4 4" xfId="12892" xr:uid="{00000000-0005-0000-0000-00006E1C0000}"/>
    <cellStyle name="Currency 3 2 5 4 5" xfId="12893" xr:uid="{00000000-0005-0000-0000-00006F1C0000}"/>
    <cellStyle name="Currency 3 2 5 5" xfId="12894" xr:uid="{00000000-0005-0000-0000-0000701C0000}"/>
    <cellStyle name="Currency 3 2 5 5 2" xfId="12895" xr:uid="{00000000-0005-0000-0000-0000711C0000}"/>
    <cellStyle name="Currency 3 2 5 5 2 2" xfId="12896" xr:uid="{00000000-0005-0000-0000-0000721C0000}"/>
    <cellStyle name="Currency 3 2 5 5 3" xfId="12897" xr:uid="{00000000-0005-0000-0000-0000731C0000}"/>
    <cellStyle name="Currency 3 2 5 6" xfId="12898" xr:uid="{00000000-0005-0000-0000-0000741C0000}"/>
    <cellStyle name="Currency 3 2 5 6 2" xfId="12899" xr:uid="{00000000-0005-0000-0000-0000751C0000}"/>
    <cellStyle name="Currency 3 2 5 7" xfId="12900" xr:uid="{00000000-0005-0000-0000-0000761C0000}"/>
    <cellStyle name="Currency 3 2 5 8" xfId="12901" xr:uid="{00000000-0005-0000-0000-0000771C0000}"/>
    <cellStyle name="Currency 3 2 6" xfId="828" xr:uid="{00000000-0005-0000-0000-0000781C0000}"/>
    <cellStyle name="Currency 3 2 6 2" xfId="829" xr:uid="{00000000-0005-0000-0000-0000791C0000}"/>
    <cellStyle name="Currency 3 2 6 2 2" xfId="830" xr:uid="{00000000-0005-0000-0000-00007A1C0000}"/>
    <cellStyle name="Currency 3 2 6 2 2 2" xfId="12902" xr:uid="{00000000-0005-0000-0000-00007B1C0000}"/>
    <cellStyle name="Currency 3 2 6 2 2 2 2" xfId="12903" xr:uid="{00000000-0005-0000-0000-00007C1C0000}"/>
    <cellStyle name="Currency 3 2 6 2 2 2 2 2" xfId="12904" xr:uid="{00000000-0005-0000-0000-00007D1C0000}"/>
    <cellStyle name="Currency 3 2 6 2 2 2 3" xfId="12905" xr:uid="{00000000-0005-0000-0000-00007E1C0000}"/>
    <cellStyle name="Currency 3 2 6 2 2 3" xfId="12906" xr:uid="{00000000-0005-0000-0000-00007F1C0000}"/>
    <cellStyle name="Currency 3 2 6 2 2 3 2" xfId="12907" xr:uid="{00000000-0005-0000-0000-0000801C0000}"/>
    <cellStyle name="Currency 3 2 6 2 2 4" xfId="12908" xr:uid="{00000000-0005-0000-0000-0000811C0000}"/>
    <cellStyle name="Currency 3 2 6 2 2 5" xfId="12909" xr:uid="{00000000-0005-0000-0000-0000821C0000}"/>
    <cellStyle name="Currency 3 2 6 2 3" xfId="831" xr:uid="{00000000-0005-0000-0000-0000831C0000}"/>
    <cellStyle name="Currency 3 2 6 2 3 2" xfId="12910" xr:uid="{00000000-0005-0000-0000-0000841C0000}"/>
    <cellStyle name="Currency 3 2 6 2 3 2 2" xfId="12911" xr:uid="{00000000-0005-0000-0000-0000851C0000}"/>
    <cellStyle name="Currency 3 2 6 2 3 2 2 2" xfId="12912" xr:uid="{00000000-0005-0000-0000-0000861C0000}"/>
    <cellStyle name="Currency 3 2 6 2 3 2 3" xfId="12913" xr:uid="{00000000-0005-0000-0000-0000871C0000}"/>
    <cellStyle name="Currency 3 2 6 2 3 3" xfId="12914" xr:uid="{00000000-0005-0000-0000-0000881C0000}"/>
    <cellStyle name="Currency 3 2 6 2 3 3 2" xfId="12915" xr:uid="{00000000-0005-0000-0000-0000891C0000}"/>
    <cellStyle name="Currency 3 2 6 2 3 4" xfId="12916" xr:uid="{00000000-0005-0000-0000-00008A1C0000}"/>
    <cellStyle name="Currency 3 2 6 2 3 5" xfId="12917" xr:uid="{00000000-0005-0000-0000-00008B1C0000}"/>
    <cellStyle name="Currency 3 2 6 2 4" xfId="12918" xr:uid="{00000000-0005-0000-0000-00008C1C0000}"/>
    <cellStyle name="Currency 3 2 6 2 4 2" xfId="12919" xr:uid="{00000000-0005-0000-0000-00008D1C0000}"/>
    <cellStyle name="Currency 3 2 6 2 4 2 2" xfId="12920" xr:uid="{00000000-0005-0000-0000-00008E1C0000}"/>
    <cellStyle name="Currency 3 2 6 2 4 3" xfId="12921" xr:uid="{00000000-0005-0000-0000-00008F1C0000}"/>
    <cellStyle name="Currency 3 2 6 2 5" xfId="12922" xr:uid="{00000000-0005-0000-0000-0000901C0000}"/>
    <cellStyle name="Currency 3 2 6 2 5 2" xfId="12923" xr:uid="{00000000-0005-0000-0000-0000911C0000}"/>
    <cellStyle name="Currency 3 2 6 2 6" xfId="12924" xr:uid="{00000000-0005-0000-0000-0000921C0000}"/>
    <cellStyle name="Currency 3 2 6 2 7" xfId="12925" xr:uid="{00000000-0005-0000-0000-0000931C0000}"/>
    <cellStyle name="Currency 3 2 6 3" xfId="832" xr:uid="{00000000-0005-0000-0000-0000941C0000}"/>
    <cellStyle name="Currency 3 2 6 3 2" xfId="12926" xr:uid="{00000000-0005-0000-0000-0000951C0000}"/>
    <cellStyle name="Currency 3 2 6 3 2 2" xfId="12927" xr:uid="{00000000-0005-0000-0000-0000961C0000}"/>
    <cellStyle name="Currency 3 2 6 3 2 2 2" xfId="12928" xr:uid="{00000000-0005-0000-0000-0000971C0000}"/>
    <cellStyle name="Currency 3 2 6 3 2 3" xfId="12929" xr:uid="{00000000-0005-0000-0000-0000981C0000}"/>
    <cellStyle name="Currency 3 2 6 3 3" xfId="12930" xr:uid="{00000000-0005-0000-0000-0000991C0000}"/>
    <cellStyle name="Currency 3 2 6 3 3 2" xfId="12931" xr:uid="{00000000-0005-0000-0000-00009A1C0000}"/>
    <cellStyle name="Currency 3 2 6 3 4" xfId="12932" xr:uid="{00000000-0005-0000-0000-00009B1C0000}"/>
    <cellStyle name="Currency 3 2 6 3 5" xfId="12933" xr:uid="{00000000-0005-0000-0000-00009C1C0000}"/>
    <cellStyle name="Currency 3 2 6 4" xfId="833" xr:uid="{00000000-0005-0000-0000-00009D1C0000}"/>
    <cellStyle name="Currency 3 2 6 4 2" xfId="12934" xr:uid="{00000000-0005-0000-0000-00009E1C0000}"/>
    <cellStyle name="Currency 3 2 6 4 2 2" xfId="12935" xr:uid="{00000000-0005-0000-0000-00009F1C0000}"/>
    <cellStyle name="Currency 3 2 6 4 2 2 2" xfId="12936" xr:uid="{00000000-0005-0000-0000-0000A01C0000}"/>
    <cellStyle name="Currency 3 2 6 4 2 3" xfId="12937" xr:uid="{00000000-0005-0000-0000-0000A11C0000}"/>
    <cellStyle name="Currency 3 2 6 4 3" xfId="12938" xr:uid="{00000000-0005-0000-0000-0000A21C0000}"/>
    <cellStyle name="Currency 3 2 6 4 3 2" xfId="12939" xr:uid="{00000000-0005-0000-0000-0000A31C0000}"/>
    <cellStyle name="Currency 3 2 6 4 4" xfId="12940" xr:uid="{00000000-0005-0000-0000-0000A41C0000}"/>
    <cellStyle name="Currency 3 2 6 4 5" xfId="12941" xr:uid="{00000000-0005-0000-0000-0000A51C0000}"/>
    <cellStyle name="Currency 3 2 6 5" xfId="12942" xr:uid="{00000000-0005-0000-0000-0000A61C0000}"/>
    <cellStyle name="Currency 3 2 6 5 2" xfId="12943" xr:uid="{00000000-0005-0000-0000-0000A71C0000}"/>
    <cellStyle name="Currency 3 2 6 5 2 2" xfId="12944" xr:uid="{00000000-0005-0000-0000-0000A81C0000}"/>
    <cellStyle name="Currency 3 2 6 5 3" xfId="12945" xr:uid="{00000000-0005-0000-0000-0000A91C0000}"/>
    <cellStyle name="Currency 3 2 6 6" xfId="12946" xr:uid="{00000000-0005-0000-0000-0000AA1C0000}"/>
    <cellStyle name="Currency 3 2 6 6 2" xfId="12947" xr:uid="{00000000-0005-0000-0000-0000AB1C0000}"/>
    <cellStyle name="Currency 3 2 6 7" xfId="12948" xr:uid="{00000000-0005-0000-0000-0000AC1C0000}"/>
    <cellStyle name="Currency 3 2 6 8" xfId="12949" xr:uid="{00000000-0005-0000-0000-0000AD1C0000}"/>
    <cellStyle name="Currency 3 2 7" xfId="834" xr:uid="{00000000-0005-0000-0000-0000AE1C0000}"/>
    <cellStyle name="Currency 3 2 7 2" xfId="835" xr:uid="{00000000-0005-0000-0000-0000AF1C0000}"/>
    <cellStyle name="Currency 3 2 7 2 2" xfId="836" xr:uid="{00000000-0005-0000-0000-0000B01C0000}"/>
    <cellStyle name="Currency 3 2 7 2 2 2" xfId="12950" xr:uid="{00000000-0005-0000-0000-0000B11C0000}"/>
    <cellStyle name="Currency 3 2 7 2 2 2 2" xfId="12951" xr:uid="{00000000-0005-0000-0000-0000B21C0000}"/>
    <cellStyle name="Currency 3 2 7 2 2 2 2 2" xfId="12952" xr:uid="{00000000-0005-0000-0000-0000B31C0000}"/>
    <cellStyle name="Currency 3 2 7 2 2 2 3" xfId="12953" xr:uid="{00000000-0005-0000-0000-0000B41C0000}"/>
    <cellStyle name="Currency 3 2 7 2 2 3" xfId="12954" xr:uid="{00000000-0005-0000-0000-0000B51C0000}"/>
    <cellStyle name="Currency 3 2 7 2 2 3 2" xfId="12955" xr:uid="{00000000-0005-0000-0000-0000B61C0000}"/>
    <cellStyle name="Currency 3 2 7 2 2 4" xfId="12956" xr:uid="{00000000-0005-0000-0000-0000B71C0000}"/>
    <cellStyle name="Currency 3 2 7 2 2 5" xfId="12957" xr:uid="{00000000-0005-0000-0000-0000B81C0000}"/>
    <cellStyle name="Currency 3 2 7 2 3" xfId="837" xr:uid="{00000000-0005-0000-0000-0000B91C0000}"/>
    <cellStyle name="Currency 3 2 7 2 3 2" xfId="12958" xr:uid="{00000000-0005-0000-0000-0000BA1C0000}"/>
    <cellStyle name="Currency 3 2 7 2 3 2 2" xfId="12959" xr:uid="{00000000-0005-0000-0000-0000BB1C0000}"/>
    <cellStyle name="Currency 3 2 7 2 3 2 2 2" xfId="12960" xr:uid="{00000000-0005-0000-0000-0000BC1C0000}"/>
    <cellStyle name="Currency 3 2 7 2 3 2 3" xfId="12961" xr:uid="{00000000-0005-0000-0000-0000BD1C0000}"/>
    <cellStyle name="Currency 3 2 7 2 3 3" xfId="12962" xr:uid="{00000000-0005-0000-0000-0000BE1C0000}"/>
    <cellStyle name="Currency 3 2 7 2 3 3 2" xfId="12963" xr:uid="{00000000-0005-0000-0000-0000BF1C0000}"/>
    <cellStyle name="Currency 3 2 7 2 3 4" xfId="12964" xr:uid="{00000000-0005-0000-0000-0000C01C0000}"/>
    <cellStyle name="Currency 3 2 7 2 3 5" xfId="12965" xr:uid="{00000000-0005-0000-0000-0000C11C0000}"/>
    <cellStyle name="Currency 3 2 7 2 4" xfId="12966" xr:uid="{00000000-0005-0000-0000-0000C21C0000}"/>
    <cellStyle name="Currency 3 2 7 2 4 2" xfId="12967" xr:uid="{00000000-0005-0000-0000-0000C31C0000}"/>
    <cellStyle name="Currency 3 2 7 2 4 2 2" xfId="12968" xr:uid="{00000000-0005-0000-0000-0000C41C0000}"/>
    <cellStyle name="Currency 3 2 7 2 4 3" xfId="12969" xr:uid="{00000000-0005-0000-0000-0000C51C0000}"/>
    <cellStyle name="Currency 3 2 7 2 5" xfId="12970" xr:uid="{00000000-0005-0000-0000-0000C61C0000}"/>
    <cellStyle name="Currency 3 2 7 2 5 2" xfId="12971" xr:uid="{00000000-0005-0000-0000-0000C71C0000}"/>
    <cellStyle name="Currency 3 2 7 2 6" xfId="12972" xr:uid="{00000000-0005-0000-0000-0000C81C0000}"/>
    <cellStyle name="Currency 3 2 7 2 7" xfId="12973" xr:uid="{00000000-0005-0000-0000-0000C91C0000}"/>
    <cellStyle name="Currency 3 2 7 3" xfId="838" xr:uid="{00000000-0005-0000-0000-0000CA1C0000}"/>
    <cellStyle name="Currency 3 2 7 3 2" xfId="12974" xr:uid="{00000000-0005-0000-0000-0000CB1C0000}"/>
    <cellStyle name="Currency 3 2 7 3 2 2" xfId="12975" xr:uid="{00000000-0005-0000-0000-0000CC1C0000}"/>
    <cellStyle name="Currency 3 2 7 3 2 2 2" xfId="12976" xr:uid="{00000000-0005-0000-0000-0000CD1C0000}"/>
    <cellStyle name="Currency 3 2 7 3 2 3" xfId="12977" xr:uid="{00000000-0005-0000-0000-0000CE1C0000}"/>
    <cellStyle name="Currency 3 2 7 3 3" xfId="12978" xr:uid="{00000000-0005-0000-0000-0000CF1C0000}"/>
    <cellStyle name="Currency 3 2 7 3 3 2" xfId="12979" xr:uid="{00000000-0005-0000-0000-0000D01C0000}"/>
    <cellStyle name="Currency 3 2 7 3 4" xfId="12980" xr:uid="{00000000-0005-0000-0000-0000D11C0000}"/>
    <cellStyle name="Currency 3 2 7 3 5" xfId="12981" xr:uid="{00000000-0005-0000-0000-0000D21C0000}"/>
    <cellStyle name="Currency 3 2 7 4" xfId="839" xr:uid="{00000000-0005-0000-0000-0000D31C0000}"/>
    <cellStyle name="Currency 3 2 7 4 2" xfId="12982" xr:uid="{00000000-0005-0000-0000-0000D41C0000}"/>
    <cellStyle name="Currency 3 2 7 4 2 2" xfId="12983" xr:uid="{00000000-0005-0000-0000-0000D51C0000}"/>
    <cellStyle name="Currency 3 2 7 4 2 2 2" xfId="12984" xr:uid="{00000000-0005-0000-0000-0000D61C0000}"/>
    <cellStyle name="Currency 3 2 7 4 2 3" xfId="12985" xr:uid="{00000000-0005-0000-0000-0000D71C0000}"/>
    <cellStyle name="Currency 3 2 7 4 3" xfId="12986" xr:uid="{00000000-0005-0000-0000-0000D81C0000}"/>
    <cellStyle name="Currency 3 2 7 4 3 2" xfId="12987" xr:uid="{00000000-0005-0000-0000-0000D91C0000}"/>
    <cellStyle name="Currency 3 2 7 4 4" xfId="12988" xr:uid="{00000000-0005-0000-0000-0000DA1C0000}"/>
    <cellStyle name="Currency 3 2 7 4 5" xfId="12989" xr:uid="{00000000-0005-0000-0000-0000DB1C0000}"/>
    <cellStyle name="Currency 3 2 7 5" xfId="12990" xr:uid="{00000000-0005-0000-0000-0000DC1C0000}"/>
    <cellStyle name="Currency 3 2 7 5 2" xfId="12991" xr:uid="{00000000-0005-0000-0000-0000DD1C0000}"/>
    <cellStyle name="Currency 3 2 7 5 2 2" xfId="12992" xr:uid="{00000000-0005-0000-0000-0000DE1C0000}"/>
    <cellStyle name="Currency 3 2 7 5 3" xfId="12993" xr:uid="{00000000-0005-0000-0000-0000DF1C0000}"/>
    <cellStyle name="Currency 3 2 7 6" xfId="12994" xr:uid="{00000000-0005-0000-0000-0000E01C0000}"/>
    <cellStyle name="Currency 3 2 7 6 2" xfId="12995" xr:uid="{00000000-0005-0000-0000-0000E11C0000}"/>
    <cellStyle name="Currency 3 2 7 7" xfId="12996" xr:uid="{00000000-0005-0000-0000-0000E21C0000}"/>
    <cellStyle name="Currency 3 2 7 8" xfId="12997" xr:uid="{00000000-0005-0000-0000-0000E31C0000}"/>
    <cellStyle name="Currency 3 2 8" xfId="840" xr:uid="{00000000-0005-0000-0000-0000E41C0000}"/>
    <cellStyle name="Currency 3 2 8 2" xfId="841" xr:uid="{00000000-0005-0000-0000-0000E51C0000}"/>
    <cellStyle name="Currency 3 2 8 2 2" xfId="12998" xr:uid="{00000000-0005-0000-0000-0000E61C0000}"/>
    <cellStyle name="Currency 3 2 8 2 2 2" xfId="12999" xr:uid="{00000000-0005-0000-0000-0000E71C0000}"/>
    <cellStyle name="Currency 3 2 8 2 2 2 2" xfId="13000" xr:uid="{00000000-0005-0000-0000-0000E81C0000}"/>
    <cellStyle name="Currency 3 2 8 2 2 3" xfId="13001" xr:uid="{00000000-0005-0000-0000-0000E91C0000}"/>
    <cellStyle name="Currency 3 2 8 2 3" xfId="13002" xr:uid="{00000000-0005-0000-0000-0000EA1C0000}"/>
    <cellStyle name="Currency 3 2 8 2 3 2" xfId="13003" xr:uid="{00000000-0005-0000-0000-0000EB1C0000}"/>
    <cellStyle name="Currency 3 2 8 2 4" xfId="13004" xr:uid="{00000000-0005-0000-0000-0000EC1C0000}"/>
    <cellStyle name="Currency 3 2 8 2 5" xfId="13005" xr:uid="{00000000-0005-0000-0000-0000ED1C0000}"/>
    <cellStyle name="Currency 3 2 8 3" xfId="842" xr:uid="{00000000-0005-0000-0000-0000EE1C0000}"/>
    <cellStyle name="Currency 3 2 8 3 2" xfId="13006" xr:uid="{00000000-0005-0000-0000-0000EF1C0000}"/>
    <cellStyle name="Currency 3 2 8 3 2 2" xfId="13007" xr:uid="{00000000-0005-0000-0000-0000F01C0000}"/>
    <cellStyle name="Currency 3 2 8 3 2 2 2" xfId="13008" xr:uid="{00000000-0005-0000-0000-0000F11C0000}"/>
    <cellStyle name="Currency 3 2 8 3 2 3" xfId="13009" xr:uid="{00000000-0005-0000-0000-0000F21C0000}"/>
    <cellStyle name="Currency 3 2 8 3 3" xfId="13010" xr:uid="{00000000-0005-0000-0000-0000F31C0000}"/>
    <cellStyle name="Currency 3 2 8 3 3 2" xfId="13011" xr:uid="{00000000-0005-0000-0000-0000F41C0000}"/>
    <cellStyle name="Currency 3 2 8 3 4" xfId="13012" xr:uid="{00000000-0005-0000-0000-0000F51C0000}"/>
    <cellStyle name="Currency 3 2 8 3 5" xfId="13013" xr:uid="{00000000-0005-0000-0000-0000F61C0000}"/>
    <cellStyle name="Currency 3 2 8 4" xfId="13014" xr:uid="{00000000-0005-0000-0000-0000F71C0000}"/>
    <cellStyle name="Currency 3 2 8 4 2" xfId="13015" xr:uid="{00000000-0005-0000-0000-0000F81C0000}"/>
    <cellStyle name="Currency 3 2 8 4 2 2" xfId="13016" xr:uid="{00000000-0005-0000-0000-0000F91C0000}"/>
    <cellStyle name="Currency 3 2 8 4 3" xfId="13017" xr:uid="{00000000-0005-0000-0000-0000FA1C0000}"/>
    <cellStyle name="Currency 3 2 8 5" xfId="13018" xr:uid="{00000000-0005-0000-0000-0000FB1C0000}"/>
    <cellStyle name="Currency 3 2 8 5 2" xfId="13019" xr:uid="{00000000-0005-0000-0000-0000FC1C0000}"/>
    <cellStyle name="Currency 3 2 8 6" xfId="13020" xr:uid="{00000000-0005-0000-0000-0000FD1C0000}"/>
    <cellStyle name="Currency 3 2 8 7" xfId="13021" xr:uid="{00000000-0005-0000-0000-0000FE1C0000}"/>
    <cellStyle name="Currency 3 2 9" xfId="843" xr:uid="{00000000-0005-0000-0000-0000FF1C0000}"/>
    <cellStyle name="Currency 3 2 9 2" xfId="13022" xr:uid="{00000000-0005-0000-0000-0000001D0000}"/>
    <cellStyle name="Currency 3 2 9 2 2" xfId="13023" xr:uid="{00000000-0005-0000-0000-0000011D0000}"/>
    <cellStyle name="Currency 3 2 9 2 2 2" xfId="13024" xr:uid="{00000000-0005-0000-0000-0000021D0000}"/>
    <cellStyle name="Currency 3 2 9 2 3" xfId="13025" xr:uid="{00000000-0005-0000-0000-0000031D0000}"/>
    <cellStyle name="Currency 3 2 9 3" xfId="13026" xr:uid="{00000000-0005-0000-0000-0000041D0000}"/>
    <cellStyle name="Currency 3 2 9 3 2" xfId="13027" xr:uid="{00000000-0005-0000-0000-0000051D0000}"/>
    <cellStyle name="Currency 3 2 9 4" xfId="13028" xr:uid="{00000000-0005-0000-0000-0000061D0000}"/>
    <cellStyle name="Currency 3 2 9 5" xfId="13029" xr:uid="{00000000-0005-0000-0000-0000071D0000}"/>
    <cellStyle name="Currency 3 3" xfId="844" xr:uid="{00000000-0005-0000-0000-0000081D0000}"/>
    <cellStyle name="Currency 3 3 10" xfId="13030" xr:uid="{00000000-0005-0000-0000-0000091D0000}"/>
    <cellStyle name="Currency 3 3 10 2" xfId="13031" xr:uid="{00000000-0005-0000-0000-00000A1D0000}"/>
    <cellStyle name="Currency 3 3 10 2 2" xfId="13032" xr:uid="{00000000-0005-0000-0000-00000B1D0000}"/>
    <cellStyle name="Currency 3 3 10 3" xfId="13033" xr:uid="{00000000-0005-0000-0000-00000C1D0000}"/>
    <cellStyle name="Currency 3 3 11" xfId="13034" xr:uid="{00000000-0005-0000-0000-00000D1D0000}"/>
    <cellStyle name="Currency 3 3 11 2" xfId="13035" xr:uid="{00000000-0005-0000-0000-00000E1D0000}"/>
    <cellStyle name="Currency 3 3 12" xfId="13036" xr:uid="{00000000-0005-0000-0000-00000F1D0000}"/>
    <cellStyle name="Currency 3 3 13" xfId="13037" xr:uid="{00000000-0005-0000-0000-0000101D0000}"/>
    <cellStyle name="Currency 3 3 2" xfId="845" xr:uid="{00000000-0005-0000-0000-0000111D0000}"/>
    <cellStyle name="Currency 3 3 2 10" xfId="13038" xr:uid="{00000000-0005-0000-0000-0000121D0000}"/>
    <cellStyle name="Currency 3 3 2 10 2" xfId="13039" xr:uid="{00000000-0005-0000-0000-0000131D0000}"/>
    <cellStyle name="Currency 3 3 2 11" xfId="13040" xr:uid="{00000000-0005-0000-0000-0000141D0000}"/>
    <cellStyle name="Currency 3 3 2 12" xfId="13041" xr:uid="{00000000-0005-0000-0000-0000151D0000}"/>
    <cellStyle name="Currency 3 3 2 2" xfId="846" xr:uid="{00000000-0005-0000-0000-0000161D0000}"/>
    <cellStyle name="Currency 3 3 2 2 2" xfId="847" xr:uid="{00000000-0005-0000-0000-0000171D0000}"/>
    <cellStyle name="Currency 3 3 2 2 2 2" xfId="848" xr:uid="{00000000-0005-0000-0000-0000181D0000}"/>
    <cellStyle name="Currency 3 3 2 2 2 2 2" xfId="13042" xr:uid="{00000000-0005-0000-0000-0000191D0000}"/>
    <cellStyle name="Currency 3 3 2 2 2 2 2 2" xfId="13043" xr:uid="{00000000-0005-0000-0000-00001A1D0000}"/>
    <cellStyle name="Currency 3 3 2 2 2 2 2 2 2" xfId="13044" xr:uid="{00000000-0005-0000-0000-00001B1D0000}"/>
    <cellStyle name="Currency 3 3 2 2 2 2 2 3" xfId="13045" xr:uid="{00000000-0005-0000-0000-00001C1D0000}"/>
    <cellStyle name="Currency 3 3 2 2 2 2 3" xfId="13046" xr:uid="{00000000-0005-0000-0000-00001D1D0000}"/>
    <cellStyle name="Currency 3 3 2 2 2 2 3 2" xfId="13047" xr:uid="{00000000-0005-0000-0000-00001E1D0000}"/>
    <cellStyle name="Currency 3 3 2 2 2 2 4" xfId="13048" xr:uid="{00000000-0005-0000-0000-00001F1D0000}"/>
    <cellStyle name="Currency 3 3 2 2 2 2 5" xfId="13049" xr:uid="{00000000-0005-0000-0000-0000201D0000}"/>
    <cellStyle name="Currency 3 3 2 2 2 3" xfId="849" xr:uid="{00000000-0005-0000-0000-0000211D0000}"/>
    <cellStyle name="Currency 3 3 2 2 2 3 2" xfId="13050" xr:uid="{00000000-0005-0000-0000-0000221D0000}"/>
    <cellStyle name="Currency 3 3 2 2 2 3 2 2" xfId="13051" xr:uid="{00000000-0005-0000-0000-0000231D0000}"/>
    <cellStyle name="Currency 3 3 2 2 2 3 2 2 2" xfId="13052" xr:uid="{00000000-0005-0000-0000-0000241D0000}"/>
    <cellStyle name="Currency 3 3 2 2 2 3 2 3" xfId="13053" xr:uid="{00000000-0005-0000-0000-0000251D0000}"/>
    <cellStyle name="Currency 3 3 2 2 2 3 3" xfId="13054" xr:uid="{00000000-0005-0000-0000-0000261D0000}"/>
    <cellStyle name="Currency 3 3 2 2 2 3 3 2" xfId="13055" xr:uid="{00000000-0005-0000-0000-0000271D0000}"/>
    <cellStyle name="Currency 3 3 2 2 2 3 4" xfId="13056" xr:uid="{00000000-0005-0000-0000-0000281D0000}"/>
    <cellStyle name="Currency 3 3 2 2 2 3 5" xfId="13057" xr:uid="{00000000-0005-0000-0000-0000291D0000}"/>
    <cellStyle name="Currency 3 3 2 2 2 4" xfId="13058" xr:uid="{00000000-0005-0000-0000-00002A1D0000}"/>
    <cellStyle name="Currency 3 3 2 2 2 4 2" xfId="13059" xr:uid="{00000000-0005-0000-0000-00002B1D0000}"/>
    <cellStyle name="Currency 3 3 2 2 2 4 2 2" xfId="13060" xr:uid="{00000000-0005-0000-0000-00002C1D0000}"/>
    <cellStyle name="Currency 3 3 2 2 2 4 3" xfId="13061" xr:uid="{00000000-0005-0000-0000-00002D1D0000}"/>
    <cellStyle name="Currency 3 3 2 2 2 5" xfId="13062" xr:uid="{00000000-0005-0000-0000-00002E1D0000}"/>
    <cellStyle name="Currency 3 3 2 2 2 5 2" xfId="13063" xr:uid="{00000000-0005-0000-0000-00002F1D0000}"/>
    <cellStyle name="Currency 3 3 2 2 2 6" xfId="13064" xr:uid="{00000000-0005-0000-0000-0000301D0000}"/>
    <cellStyle name="Currency 3 3 2 2 2 7" xfId="13065" xr:uid="{00000000-0005-0000-0000-0000311D0000}"/>
    <cellStyle name="Currency 3 3 2 2 3" xfId="850" xr:uid="{00000000-0005-0000-0000-0000321D0000}"/>
    <cellStyle name="Currency 3 3 2 2 3 2" xfId="13066" xr:uid="{00000000-0005-0000-0000-0000331D0000}"/>
    <cellStyle name="Currency 3 3 2 2 3 2 2" xfId="13067" xr:uid="{00000000-0005-0000-0000-0000341D0000}"/>
    <cellStyle name="Currency 3 3 2 2 3 2 2 2" xfId="13068" xr:uid="{00000000-0005-0000-0000-0000351D0000}"/>
    <cellStyle name="Currency 3 3 2 2 3 2 3" xfId="13069" xr:uid="{00000000-0005-0000-0000-0000361D0000}"/>
    <cellStyle name="Currency 3 3 2 2 3 3" xfId="13070" xr:uid="{00000000-0005-0000-0000-0000371D0000}"/>
    <cellStyle name="Currency 3 3 2 2 3 3 2" xfId="13071" xr:uid="{00000000-0005-0000-0000-0000381D0000}"/>
    <cellStyle name="Currency 3 3 2 2 3 4" xfId="13072" xr:uid="{00000000-0005-0000-0000-0000391D0000}"/>
    <cellStyle name="Currency 3 3 2 2 3 5" xfId="13073" xr:uid="{00000000-0005-0000-0000-00003A1D0000}"/>
    <cellStyle name="Currency 3 3 2 2 4" xfId="851" xr:uid="{00000000-0005-0000-0000-00003B1D0000}"/>
    <cellStyle name="Currency 3 3 2 2 4 2" xfId="13074" xr:uid="{00000000-0005-0000-0000-00003C1D0000}"/>
    <cellStyle name="Currency 3 3 2 2 4 2 2" xfId="13075" xr:uid="{00000000-0005-0000-0000-00003D1D0000}"/>
    <cellStyle name="Currency 3 3 2 2 4 2 2 2" xfId="13076" xr:uid="{00000000-0005-0000-0000-00003E1D0000}"/>
    <cellStyle name="Currency 3 3 2 2 4 2 3" xfId="13077" xr:uid="{00000000-0005-0000-0000-00003F1D0000}"/>
    <cellStyle name="Currency 3 3 2 2 4 3" xfId="13078" xr:uid="{00000000-0005-0000-0000-0000401D0000}"/>
    <cellStyle name="Currency 3 3 2 2 4 3 2" xfId="13079" xr:uid="{00000000-0005-0000-0000-0000411D0000}"/>
    <cellStyle name="Currency 3 3 2 2 4 4" xfId="13080" xr:uid="{00000000-0005-0000-0000-0000421D0000}"/>
    <cellStyle name="Currency 3 3 2 2 4 5" xfId="13081" xr:uid="{00000000-0005-0000-0000-0000431D0000}"/>
    <cellStyle name="Currency 3 3 2 2 5" xfId="13082" xr:uid="{00000000-0005-0000-0000-0000441D0000}"/>
    <cellStyle name="Currency 3 3 2 2 5 2" xfId="13083" xr:uid="{00000000-0005-0000-0000-0000451D0000}"/>
    <cellStyle name="Currency 3 3 2 2 5 2 2" xfId="13084" xr:uid="{00000000-0005-0000-0000-0000461D0000}"/>
    <cellStyle name="Currency 3 3 2 2 5 3" xfId="13085" xr:uid="{00000000-0005-0000-0000-0000471D0000}"/>
    <cellStyle name="Currency 3 3 2 2 6" xfId="13086" xr:uid="{00000000-0005-0000-0000-0000481D0000}"/>
    <cellStyle name="Currency 3 3 2 2 6 2" xfId="13087" xr:uid="{00000000-0005-0000-0000-0000491D0000}"/>
    <cellStyle name="Currency 3 3 2 2 7" xfId="13088" xr:uid="{00000000-0005-0000-0000-00004A1D0000}"/>
    <cellStyle name="Currency 3 3 2 2 8" xfId="13089" xr:uid="{00000000-0005-0000-0000-00004B1D0000}"/>
    <cellStyle name="Currency 3 3 2 3" xfId="852" xr:uid="{00000000-0005-0000-0000-00004C1D0000}"/>
    <cellStyle name="Currency 3 3 2 3 2" xfId="853" xr:uid="{00000000-0005-0000-0000-00004D1D0000}"/>
    <cellStyle name="Currency 3 3 2 3 2 2" xfId="854" xr:uid="{00000000-0005-0000-0000-00004E1D0000}"/>
    <cellStyle name="Currency 3 3 2 3 2 2 2" xfId="13090" xr:uid="{00000000-0005-0000-0000-00004F1D0000}"/>
    <cellStyle name="Currency 3 3 2 3 2 2 2 2" xfId="13091" xr:uid="{00000000-0005-0000-0000-0000501D0000}"/>
    <cellStyle name="Currency 3 3 2 3 2 2 2 2 2" xfId="13092" xr:uid="{00000000-0005-0000-0000-0000511D0000}"/>
    <cellStyle name="Currency 3 3 2 3 2 2 2 3" xfId="13093" xr:uid="{00000000-0005-0000-0000-0000521D0000}"/>
    <cellStyle name="Currency 3 3 2 3 2 2 3" xfId="13094" xr:uid="{00000000-0005-0000-0000-0000531D0000}"/>
    <cellStyle name="Currency 3 3 2 3 2 2 3 2" xfId="13095" xr:uid="{00000000-0005-0000-0000-0000541D0000}"/>
    <cellStyle name="Currency 3 3 2 3 2 2 4" xfId="13096" xr:uid="{00000000-0005-0000-0000-0000551D0000}"/>
    <cellStyle name="Currency 3 3 2 3 2 2 5" xfId="13097" xr:uid="{00000000-0005-0000-0000-0000561D0000}"/>
    <cellStyle name="Currency 3 3 2 3 2 3" xfId="855" xr:uid="{00000000-0005-0000-0000-0000571D0000}"/>
    <cellStyle name="Currency 3 3 2 3 2 3 2" xfId="13098" xr:uid="{00000000-0005-0000-0000-0000581D0000}"/>
    <cellStyle name="Currency 3 3 2 3 2 3 2 2" xfId="13099" xr:uid="{00000000-0005-0000-0000-0000591D0000}"/>
    <cellStyle name="Currency 3 3 2 3 2 3 2 2 2" xfId="13100" xr:uid="{00000000-0005-0000-0000-00005A1D0000}"/>
    <cellStyle name="Currency 3 3 2 3 2 3 2 3" xfId="13101" xr:uid="{00000000-0005-0000-0000-00005B1D0000}"/>
    <cellStyle name="Currency 3 3 2 3 2 3 3" xfId="13102" xr:uid="{00000000-0005-0000-0000-00005C1D0000}"/>
    <cellStyle name="Currency 3 3 2 3 2 3 3 2" xfId="13103" xr:uid="{00000000-0005-0000-0000-00005D1D0000}"/>
    <cellStyle name="Currency 3 3 2 3 2 3 4" xfId="13104" xr:uid="{00000000-0005-0000-0000-00005E1D0000}"/>
    <cellStyle name="Currency 3 3 2 3 2 3 5" xfId="13105" xr:uid="{00000000-0005-0000-0000-00005F1D0000}"/>
    <cellStyle name="Currency 3 3 2 3 2 4" xfId="13106" xr:uid="{00000000-0005-0000-0000-0000601D0000}"/>
    <cellStyle name="Currency 3 3 2 3 2 4 2" xfId="13107" xr:uid="{00000000-0005-0000-0000-0000611D0000}"/>
    <cellStyle name="Currency 3 3 2 3 2 4 2 2" xfId="13108" xr:uid="{00000000-0005-0000-0000-0000621D0000}"/>
    <cellStyle name="Currency 3 3 2 3 2 4 3" xfId="13109" xr:uid="{00000000-0005-0000-0000-0000631D0000}"/>
    <cellStyle name="Currency 3 3 2 3 2 5" xfId="13110" xr:uid="{00000000-0005-0000-0000-0000641D0000}"/>
    <cellStyle name="Currency 3 3 2 3 2 5 2" xfId="13111" xr:uid="{00000000-0005-0000-0000-0000651D0000}"/>
    <cellStyle name="Currency 3 3 2 3 2 6" xfId="13112" xr:uid="{00000000-0005-0000-0000-0000661D0000}"/>
    <cellStyle name="Currency 3 3 2 3 2 7" xfId="13113" xr:uid="{00000000-0005-0000-0000-0000671D0000}"/>
    <cellStyle name="Currency 3 3 2 3 3" xfId="856" xr:uid="{00000000-0005-0000-0000-0000681D0000}"/>
    <cellStyle name="Currency 3 3 2 3 3 2" xfId="13114" xr:uid="{00000000-0005-0000-0000-0000691D0000}"/>
    <cellStyle name="Currency 3 3 2 3 3 2 2" xfId="13115" xr:uid="{00000000-0005-0000-0000-00006A1D0000}"/>
    <cellStyle name="Currency 3 3 2 3 3 2 2 2" xfId="13116" xr:uid="{00000000-0005-0000-0000-00006B1D0000}"/>
    <cellStyle name="Currency 3 3 2 3 3 2 3" xfId="13117" xr:uid="{00000000-0005-0000-0000-00006C1D0000}"/>
    <cellStyle name="Currency 3 3 2 3 3 3" xfId="13118" xr:uid="{00000000-0005-0000-0000-00006D1D0000}"/>
    <cellStyle name="Currency 3 3 2 3 3 3 2" xfId="13119" xr:uid="{00000000-0005-0000-0000-00006E1D0000}"/>
    <cellStyle name="Currency 3 3 2 3 3 4" xfId="13120" xr:uid="{00000000-0005-0000-0000-00006F1D0000}"/>
    <cellStyle name="Currency 3 3 2 3 3 5" xfId="13121" xr:uid="{00000000-0005-0000-0000-0000701D0000}"/>
    <cellStyle name="Currency 3 3 2 3 4" xfId="857" xr:uid="{00000000-0005-0000-0000-0000711D0000}"/>
    <cellStyle name="Currency 3 3 2 3 4 2" xfId="13122" xr:uid="{00000000-0005-0000-0000-0000721D0000}"/>
    <cellStyle name="Currency 3 3 2 3 4 2 2" xfId="13123" xr:uid="{00000000-0005-0000-0000-0000731D0000}"/>
    <cellStyle name="Currency 3 3 2 3 4 2 2 2" xfId="13124" xr:uid="{00000000-0005-0000-0000-0000741D0000}"/>
    <cellStyle name="Currency 3 3 2 3 4 2 3" xfId="13125" xr:uid="{00000000-0005-0000-0000-0000751D0000}"/>
    <cellStyle name="Currency 3 3 2 3 4 3" xfId="13126" xr:uid="{00000000-0005-0000-0000-0000761D0000}"/>
    <cellStyle name="Currency 3 3 2 3 4 3 2" xfId="13127" xr:uid="{00000000-0005-0000-0000-0000771D0000}"/>
    <cellStyle name="Currency 3 3 2 3 4 4" xfId="13128" xr:uid="{00000000-0005-0000-0000-0000781D0000}"/>
    <cellStyle name="Currency 3 3 2 3 4 5" xfId="13129" xr:uid="{00000000-0005-0000-0000-0000791D0000}"/>
    <cellStyle name="Currency 3 3 2 3 5" xfId="13130" xr:uid="{00000000-0005-0000-0000-00007A1D0000}"/>
    <cellStyle name="Currency 3 3 2 3 5 2" xfId="13131" xr:uid="{00000000-0005-0000-0000-00007B1D0000}"/>
    <cellStyle name="Currency 3 3 2 3 5 2 2" xfId="13132" xr:uid="{00000000-0005-0000-0000-00007C1D0000}"/>
    <cellStyle name="Currency 3 3 2 3 5 3" xfId="13133" xr:uid="{00000000-0005-0000-0000-00007D1D0000}"/>
    <cellStyle name="Currency 3 3 2 3 6" xfId="13134" xr:uid="{00000000-0005-0000-0000-00007E1D0000}"/>
    <cellStyle name="Currency 3 3 2 3 6 2" xfId="13135" xr:uid="{00000000-0005-0000-0000-00007F1D0000}"/>
    <cellStyle name="Currency 3 3 2 3 7" xfId="13136" xr:uid="{00000000-0005-0000-0000-0000801D0000}"/>
    <cellStyle name="Currency 3 3 2 3 8" xfId="13137" xr:uid="{00000000-0005-0000-0000-0000811D0000}"/>
    <cellStyle name="Currency 3 3 2 4" xfId="858" xr:uid="{00000000-0005-0000-0000-0000821D0000}"/>
    <cellStyle name="Currency 3 3 2 4 2" xfId="859" xr:uid="{00000000-0005-0000-0000-0000831D0000}"/>
    <cellStyle name="Currency 3 3 2 4 2 2" xfId="860" xr:uid="{00000000-0005-0000-0000-0000841D0000}"/>
    <cellStyle name="Currency 3 3 2 4 2 2 2" xfId="13138" xr:uid="{00000000-0005-0000-0000-0000851D0000}"/>
    <cellStyle name="Currency 3 3 2 4 2 2 2 2" xfId="13139" xr:uid="{00000000-0005-0000-0000-0000861D0000}"/>
    <cellStyle name="Currency 3 3 2 4 2 2 2 2 2" xfId="13140" xr:uid="{00000000-0005-0000-0000-0000871D0000}"/>
    <cellStyle name="Currency 3 3 2 4 2 2 2 3" xfId="13141" xr:uid="{00000000-0005-0000-0000-0000881D0000}"/>
    <cellStyle name="Currency 3 3 2 4 2 2 3" xfId="13142" xr:uid="{00000000-0005-0000-0000-0000891D0000}"/>
    <cellStyle name="Currency 3 3 2 4 2 2 3 2" xfId="13143" xr:uid="{00000000-0005-0000-0000-00008A1D0000}"/>
    <cellStyle name="Currency 3 3 2 4 2 2 4" xfId="13144" xr:uid="{00000000-0005-0000-0000-00008B1D0000}"/>
    <cellStyle name="Currency 3 3 2 4 2 2 5" xfId="13145" xr:uid="{00000000-0005-0000-0000-00008C1D0000}"/>
    <cellStyle name="Currency 3 3 2 4 2 3" xfId="861" xr:uid="{00000000-0005-0000-0000-00008D1D0000}"/>
    <cellStyle name="Currency 3 3 2 4 2 3 2" xfId="13146" xr:uid="{00000000-0005-0000-0000-00008E1D0000}"/>
    <cellStyle name="Currency 3 3 2 4 2 3 2 2" xfId="13147" xr:uid="{00000000-0005-0000-0000-00008F1D0000}"/>
    <cellStyle name="Currency 3 3 2 4 2 3 2 2 2" xfId="13148" xr:uid="{00000000-0005-0000-0000-0000901D0000}"/>
    <cellStyle name="Currency 3 3 2 4 2 3 2 3" xfId="13149" xr:uid="{00000000-0005-0000-0000-0000911D0000}"/>
    <cellStyle name="Currency 3 3 2 4 2 3 3" xfId="13150" xr:uid="{00000000-0005-0000-0000-0000921D0000}"/>
    <cellStyle name="Currency 3 3 2 4 2 3 3 2" xfId="13151" xr:uid="{00000000-0005-0000-0000-0000931D0000}"/>
    <cellStyle name="Currency 3 3 2 4 2 3 4" xfId="13152" xr:uid="{00000000-0005-0000-0000-0000941D0000}"/>
    <cellStyle name="Currency 3 3 2 4 2 3 5" xfId="13153" xr:uid="{00000000-0005-0000-0000-0000951D0000}"/>
    <cellStyle name="Currency 3 3 2 4 2 4" xfId="13154" xr:uid="{00000000-0005-0000-0000-0000961D0000}"/>
    <cellStyle name="Currency 3 3 2 4 2 4 2" xfId="13155" xr:uid="{00000000-0005-0000-0000-0000971D0000}"/>
    <cellStyle name="Currency 3 3 2 4 2 4 2 2" xfId="13156" xr:uid="{00000000-0005-0000-0000-0000981D0000}"/>
    <cellStyle name="Currency 3 3 2 4 2 4 3" xfId="13157" xr:uid="{00000000-0005-0000-0000-0000991D0000}"/>
    <cellStyle name="Currency 3 3 2 4 2 5" xfId="13158" xr:uid="{00000000-0005-0000-0000-00009A1D0000}"/>
    <cellStyle name="Currency 3 3 2 4 2 5 2" xfId="13159" xr:uid="{00000000-0005-0000-0000-00009B1D0000}"/>
    <cellStyle name="Currency 3 3 2 4 2 6" xfId="13160" xr:uid="{00000000-0005-0000-0000-00009C1D0000}"/>
    <cellStyle name="Currency 3 3 2 4 2 7" xfId="13161" xr:uid="{00000000-0005-0000-0000-00009D1D0000}"/>
    <cellStyle name="Currency 3 3 2 4 3" xfId="862" xr:uid="{00000000-0005-0000-0000-00009E1D0000}"/>
    <cellStyle name="Currency 3 3 2 4 3 2" xfId="13162" xr:uid="{00000000-0005-0000-0000-00009F1D0000}"/>
    <cellStyle name="Currency 3 3 2 4 3 2 2" xfId="13163" xr:uid="{00000000-0005-0000-0000-0000A01D0000}"/>
    <cellStyle name="Currency 3 3 2 4 3 2 2 2" xfId="13164" xr:uid="{00000000-0005-0000-0000-0000A11D0000}"/>
    <cellStyle name="Currency 3 3 2 4 3 2 3" xfId="13165" xr:uid="{00000000-0005-0000-0000-0000A21D0000}"/>
    <cellStyle name="Currency 3 3 2 4 3 3" xfId="13166" xr:uid="{00000000-0005-0000-0000-0000A31D0000}"/>
    <cellStyle name="Currency 3 3 2 4 3 3 2" xfId="13167" xr:uid="{00000000-0005-0000-0000-0000A41D0000}"/>
    <cellStyle name="Currency 3 3 2 4 3 4" xfId="13168" xr:uid="{00000000-0005-0000-0000-0000A51D0000}"/>
    <cellStyle name="Currency 3 3 2 4 3 5" xfId="13169" xr:uid="{00000000-0005-0000-0000-0000A61D0000}"/>
    <cellStyle name="Currency 3 3 2 4 4" xfId="863" xr:uid="{00000000-0005-0000-0000-0000A71D0000}"/>
    <cellStyle name="Currency 3 3 2 4 4 2" xfId="13170" xr:uid="{00000000-0005-0000-0000-0000A81D0000}"/>
    <cellStyle name="Currency 3 3 2 4 4 2 2" xfId="13171" xr:uid="{00000000-0005-0000-0000-0000A91D0000}"/>
    <cellStyle name="Currency 3 3 2 4 4 2 2 2" xfId="13172" xr:uid="{00000000-0005-0000-0000-0000AA1D0000}"/>
    <cellStyle name="Currency 3 3 2 4 4 2 3" xfId="13173" xr:uid="{00000000-0005-0000-0000-0000AB1D0000}"/>
    <cellStyle name="Currency 3 3 2 4 4 3" xfId="13174" xr:uid="{00000000-0005-0000-0000-0000AC1D0000}"/>
    <cellStyle name="Currency 3 3 2 4 4 3 2" xfId="13175" xr:uid="{00000000-0005-0000-0000-0000AD1D0000}"/>
    <cellStyle name="Currency 3 3 2 4 4 4" xfId="13176" xr:uid="{00000000-0005-0000-0000-0000AE1D0000}"/>
    <cellStyle name="Currency 3 3 2 4 4 5" xfId="13177" xr:uid="{00000000-0005-0000-0000-0000AF1D0000}"/>
    <cellStyle name="Currency 3 3 2 4 5" xfId="13178" xr:uid="{00000000-0005-0000-0000-0000B01D0000}"/>
    <cellStyle name="Currency 3 3 2 4 5 2" xfId="13179" xr:uid="{00000000-0005-0000-0000-0000B11D0000}"/>
    <cellStyle name="Currency 3 3 2 4 5 2 2" xfId="13180" xr:uid="{00000000-0005-0000-0000-0000B21D0000}"/>
    <cellStyle name="Currency 3 3 2 4 5 3" xfId="13181" xr:uid="{00000000-0005-0000-0000-0000B31D0000}"/>
    <cellStyle name="Currency 3 3 2 4 6" xfId="13182" xr:uid="{00000000-0005-0000-0000-0000B41D0000}"/>
    <cellStyle name="Currency 3 3 2 4 6 2" xfId="13183" xr:uid="{00000000-0005-0000-0000-0000B51D0000}"/>
    <cellStyle name="Currency 3 3 2 4 7" xfId="13184" xr:uid="{00000000-0005-0000-0000-0000B61D0000}"/>
    <cellStyle name="Currency 3 3 2 4 8" xfId="13185" xr:uid="{00000000-0005-0000-0000-0000B71D0000}"/>
    <cellStyle name="Currency 3 3 2 5" xfId="864" xr:uid="{00000000-0005-0000-0000-0000B81D0000}"/>
    <cellStyle name="Currency 3 3 2 5 2" xfId="865" xr:uid="{00000000-0005-0000-0000-0000B91D0000}"/>
    <cellStyle name="Currency 3 3 2 5 2 2" xfId="866" xr:uid="{00000000-0005-0000-0000-0000BA1D0000}"/>
    <cellStyle name="Currency 3 3 2 5 2 2 2" xfId="13186" xr:uid="{00000000-0005-0000-0000-0000BB1D0000}"/>
    <cellStyle name="Currency 3 3 2 5 2 2 2 2" xfId="13187" xr:uid="{00000000-0005-0000-0000-0000BC1D0000}"/>
    <cellStyle name="Currency 3 3 2 5 2 2 2 2 2" xfId="13188" xr:uid="{00000000-0005-0000-0000-0000BD1D0000}"/>
    <cellStyle name="Currency 3 3 2 5 2 2 2 3" xfId="13189" xr:uid="{00000000-0005-0000-0000-0000BE1D0000}"/>
    <cellStyle name="Currency 3 3 2 5 2 2 3" xfId="13190" xr:uid="{00000000-0005-0000-0000-0000BF1D0000}"/>
    <cellStyle name="Currency 3 3 2 5 2 2 3 2" xfId="13191" xr:uid="{00000000-0005-0000-0000-0000C01D0000}"/>
    <cellStyle name="Currency 3 3 2 5 2 2 4" xfId="13192" xr:uid="{00000000-0005-0000-0000-0000C11D0000}"/>
    <cellStyle name="Currency 3 3 2 5 2 2 5" xfId="13193" xr:uid="{00000000-0005-0000-0000-0000C21D0000}"/>
    <cellStyle name="Currency 3 3 2 5 2 3" xfId="867" xr:uid="{00000000-0005-0000-0000-0000C31D0000}"/>
    <cellStyle name="Currency 3 3 2 5 2 3 2" xfId="13194" xr:uid="{00000000-0005-0000-0000-0000C41D0000}"/>
    <cellStyle name="Currency 3 3 2 5 2 3 2 2" xfId="13195" xr:uid="{00000000-0005-0000-0000-0000C51D0000}"/>
    <cellStyle name="Currency 3 3 2 5 2 3 2 2 2" xfId="13196" xr:uid="{00000000-0005-0000-0000-0000C61D0000}"/>
    <cellStyle name="Currency 3 3 2 5 2 3 2 3" xfId="13197" xr:uid="{00000000-0005-0000-0000-0000C71D0000}"/>
    <cellStyle name="Currency 3 3 2 5 2 3 3" xfId="13198" xr:uid="{00000000-0005-0000-0000-0000C81D0000}"/>
    <cellStyle name="Currency 3 3 2 5 2 3 3 2" xfId="13199" xr:uid="{00000000-0005-0000-0000-0000C91D0000}"/>
    <cellStyle name="Currency 3 3 2 5 2 3 4" xfId="13200" xr:uid="{00000000-0005-0000-0000-0000CA1D0000}"/>
    <cellStyle name="Currency 3 3 2 5 2 3 5" xfId="13201" xr:uid="{00000000-0005-0000-0000-0000CB1D0000}"/>
    <cellStyle name="Currency 3 3 2 5 2 4" xfId="13202" xr:uid="{00000000-0005-0000-0000-0000CC1D0000}"/>
    <cellStyle name="Currency 3 3 2 5 2 4 2" xfId="13203" xr:uid="{00000000-0005-0000-0000-0000CD1D0000}"/>
    <cellStyle name="Currency 3 3 2 5 2 4 2 2" xfId="13204" xr:uid="{00000000-0005-0000-0000-0000CE1D0000}"/>
    <cellStyle name="Currency 3 3 2 5 2 4 3" xfId="13205" xr:uid="{00000000-0005-0000-0000-0000CF1D0000}"/>
    <cellStyle name="Currency 3 3 2 5 2 5" xfId="13206" xr:uid="{00000000-0005-0000-0000-0000D01D0000}"/>
    <cellStyle name="Currency 3 3 2 5 2 5 2" xfId="13207" xr:uid="{00000000-0005-0000-0000-0000D11D0000}"/>
    <cellStyle name="Currency 3 3 2 5 2 6" xfId="13208" xr:uid="{00000000-0005-0000-0000-0000D21D0000}"/>
    <cellStyle name="Currency 3 3 2 5 2 7" xfId="13209" xr:uid="{00000000-0005-0000-0000-0000D31D0000}"/>
    <cellStyle name="Currency 3 3 2 5 3" xfId="868" xr:uid="{00000000-0005-0000-0000-0000D41D0000}"/>
    <cellStyle name="Currency 3 3 2 5 3 2" xfId="13210" xr:uid="{00000000-0005-0000-0000-0000D51D0000}"/>
    <cellStyle name="Currency 3 3 2 5 3 2 2" xfId="13211" xr:uid="{00000000-0005-0000-0000-0000D61D0000}"/>
    <cellStyle name="Currency 3 3 2 5 3 2 2 2" xfId="13212" xr:uid="{00000000-0005-0000-0000-0000D71D0000}"/>
    <cellStyle name="Currency 3 3 2 5 3 2 3" xfId="13213" xr:uid="{00000000-0005-0000-0000-0000D81D0000}"/>
    <cellStyle name="Currency 3 3 2 5 3 3" xfId="13214" xr:uid="{00000000-0005-0000-0000-0000D91D0000}"/>
    <cellStyle name="Currency 3 3 2 5 3 3 2" xfId="13215" xr:uid="{00000000-0005-0000-0000-0000DA1D0000}"/>
    <cellStyle name="Currency 3 3 2 5 3 4" xfId="13216" xr:uid="{00000000-0005-0000-0000-0000DB1D0000}"/>
    <cellStyle name="Currency 3 3 2 5 3 5" xfId="13217" xr:uid="{00000000-0005-0000-0000-0000DC1D0000}"/>
    <cellStyle name="Currency 3 3 2 5 4" xfId="869" xr:uid="{00000000-0005-0000-0000-0000DD1D0000}"/>
    <cellStyle name="Currency 3 3 2 5 4 2" xfId="13218" xr:uid="{00000000-0005-0000-0000-0000DE1D0000}"/>
    <cellStyle name="Currency 3 3 2 5 4 2 2" xfId="13219" xr:uid="{00000000-0005-0000-0000-0000DF1D0000}"/>
    <cellStyle name="Currency 3 3 2 5 4 2 2 2" xfId="13220" xr:uid="{00000000-0005-0000-0000-0000E01D0000}"/>
    <cellStyle name="Currency 3 3 2 5 4 2 3" xfId="13221" xr:uid="{00000000-0005-0000-0000-0000E11D0000}"/>
    <cellStyle name="Currency 3 3 2 5 4 3" xfId="13222" xr:uid="{00000000-0005-0000-0000-0000E21D0000}"/>
    <cellStyle name="Currency 3 3 2 5 4 3 2" xfId="13223" xr:uid="{00000000-0005-0000-0000-0000E31D0000}"/>
    <cellStyle name="Currency 3 3 2 5 4 4" xfId="13224" xr:uid="{00000000-0005-0000-0000-0000E41D0000}"/>
    <cellStyle name="Currency 3 3 2 5 4 5" xfId="13225" xr:uid="{00000000-0005-0000-0000-0000E51D0000}"/>
    <cellStyle name="Currency 3 3 2 5 5" xfId="13226" xr:uid="{00000000-0005-0000-0000-0000E61D0000}"/>
    <cellStyle name="Currency 3 3 2 5 5 2" xfId="13227" xr:uid="{00000000-0005-0000-0000-0000E71D0000}"/>
    <cellStyle name="Currency 3 3 2 5 5 2 2" xfId="13228" xr:uid="{00000000-0005-0000-0000-0000E81D0000}"/>
    <cellStyle name="Currency 3 3 2 5 5 3" xfId="13229" xr:uid="{00000000-0005-0000-0000-0000E91D0000}"/>
    <cellStyle name="Currency 3 3 2 5 6" xfId="13230" xr:uid="{00000000-0005-0000-0000-0000EA1D0000}"/>
    <cellStyle name="Currency 3 3 2 5 6 2" xfId="13231" xr:uid="{00000000-0005-0000-0000-0000EB1D0000}"/>
    <cellStyle name="Currency 3 3 2 5 7" xfId="13232" xr:uid="{00000000-0005-0000-0000-0000EC1D0000}"/>
    <cellStyle name="Currency 3 3 2 5 8" xfId="13233" xr:uid="{00000000-0005-0000-0000-0000ED1D0000}"/>
    <cellStyle name="Currency 3 3 2 6" xfId="870" xr:uid="{00000000-0005-0000-0000-0000EE1D0000}"/>
    <cellStyle name="Currency 3 3 2 6 2" xfId="871" xr:uid="{00000000-0005-0000-0000-0000EF1D0000}"/>
    <cellStyle name="Currency 3 3 2 6 2 2" xfId="13234" xr:uid="{00000000-0005-0000-0000-0000F01D0000}"/>
    <cellStyle name="Currency 3 3 2 6 2 2 2" xfId="13235" xr:uid="{00000000-0005-0000-0000-0000F11D0000}"/>
    <cellStyle name="Currency 3 3 2 6 2 2 2 2" xfId="13236" xr:uid="{00000000-0005-0000-0000-0000F21D0000}"/>
    <cellStyle name="Currency 3 3 2 6 2 2 3" xfId="13237" xr:uid="{00000000-0005-0000-0000-0000F31D0000}"/>
    <cellStyle name="Currency 3 3 2 6 2 3" xfId="13238" xr:uid="{00000000-0005-0000-0000-0000F41D0000}"/>
    <cellStyle name="Currency 3 3 2 6 2 3 2" xfId="13239" xr:uid="{00000000-0005-0000-0000-0000F51D0000}"/>
    <cellStyle name="Currency 3 3 2 6 2 4" xfId="13240" xr:uid="{00000000-0005-0000-0000-0000F61D0000}"/>
    <cellStyle name="Currency 3 3 2 6 2 5" xfId="13241" xr:uid="{00000000-0005-0000-0000-0000F71D0000}"/>
    <cellStyle name="Currency 3 3 2 6 3" xfId="872" xr:uid="{00000000-0005-0000-0000-0000F81D0000}"/>
    <cellStyle name="Currency 3 3 2 6 3 2" xfId="13242" xr:uid="{00000000-0005-0000-0000-0000F91D0000}"/>
    <cellStyle name="Currency 3 3 2 6 3 2 2" xfId="13243" xr:uid="{00000000-0005-0000-0000-0000FA1D0000}"/>
    <cellStyle name="Currency 3 3 2 6 3 2 2 2" xfId="13244" xr:uid="{00000000-0005-0000-0000-0000FB1D0000}"/>
    <cellStyle name="Currency 3 3 2 6 3 2 3" xfId="13245" xr:uid="{00000000-0005-0000-0000-0000FC1D0000}"/>
    <cellStyle name="Currency 3 3 2 6 3 3" xfId="13246" xr:uid="{00000000-0005-0000-0000-0000FD1D0000}"/>
    <cellStyle name="Currency 3 3 2 6 3 3 2" xfId="13247" xr:uid="{00000000-0005-0000-0000-0000FE1D0000}"/>
    <cellStyle name="Currency 3 3 2 6 3 4" xfId="13248" xr:uid="{00000000-0005-0000-0000-0000FF1D0000}"/>
    <cellStyle name="Currency 3 3 2 6 3 5" xfId="13249" xr:uid="{00000000-0005-0000-0000-0000001E0000}"/>
    <cellStyle name="Currency 3 3 2 6 4" xfId="13250" xr:uid="{00000000-0005-0000-0000-0000011E0000}"/>
    <cellStyle name="Currency 3 3 2 6 4 2" xfId="13251" xr:uid="{00000000-0005-0000-0000-0000021E0000}"/>
    <cellStyle name="Currency 3 3 2 6 4 2 2" xfId="13252" xr:uid="{00000000-0005-0000-0000-0000031E0000}"/>
    <cellStyle name="Currency 3 3 2 6 4 3" xfId="13253" xr:uid="{00000000-0005-0000-0000-0000041E0000}"/>
    <cellStyle name="Currency 3 3 2 6 5" xfId="13254" xr:uid="{00000000-0005-0000-0000-0000051E0000}"/>
    <cellStyle name="Currency 3 3 2 6 5 2" xfId="13255" xr:uid="{00000000-0005-0000-0000-0000061E0000}"/>
    <cellStyle name="Currency 3 3 2 6 6" xfId="13256" xr:uid="{00000000-0005-0000-0000-0000071E0000}"/>
    <cellStyle name="Currency 3 3 2 6 7" xfId="13257" xr:uid="{00000000-0005-0000-0000-0000081E0000}"/>
    <cellStyle name="Currency 3 3 2 7" xfId="873" xr:uid="{00000000-0005-0000-0000-0000091E0000}"/>
    <cellStyle name="Currency 3 3 2 7 2" xfId="13258" xr:uid="{00000000-0005-0000-0000-00000A1E0000}"/>
    <cellStyle name="Currency 3 3 2 7 2 2" xfId="13259" xr:uid="{00000000-0005-0000-0000-00000B1E0000}"/>
    <cellStyle name="Currency 3 3 2 7 2 2 2" xfId="13260" xr:uid="{00000000-0005-0000-0000-00000C1E0000}"/>
    <cellStyle name="Currency 3 3 2 7 2 3" xfId="13261" xr:uid="{00000000-0005-0000-0000-00000D1E0000}"/>
    <cellStyle name="Currency 3 3 2 7 3" xfId="13262" xr:uid="{00000000-0005-0000-0000-00000E1E0000}"/>
    <cellStyle name="Currency 3 3 2 7 3 2" xfId="13263" xr:uid="{00000000-0005-0000-0000-00000F1E0000}"/>
    <cellStyle name="Currency 3 3 2 7 4" xfId="13264" xr:uid="{00000000-0005-0000-0000-0000101E0000}"/>
    <cellStyle name="Currency 3 3 2 7 5" xfId="13265" xr:uid="{00000000-0005-0000-0000-0000111E0000}"/>
    <cellStyle name="Currency 3 3 2 8" xfId="874" xr:uid="{00000000-0005-0000-0000-0000121E0000}"/>
    <cellStyle name="Currency 3 3 2 8 2" xfId="13266" xr:uid="{00000000-0005-0000-0000-0000131E0000}"/>
    <cellStyle name="Currency 3 3 2 8 2 2" xfId="13267" xr:uid="{00000000-0005-0000-0000-0000141E0000}"/>
    <cellStyle name="Currency 3 3 2 8 2 2 2" xfId="13268" xr:uid="{00000000-0005-0000-0000-0000151E0000}"/>
    <cellStyle name="Currency 3 3 2 8 2 3" xfId="13269" xr:uid="{00000000-0005-0000-0000-0000161E0000}"/>
    <cellStyle name="Currency 3 3 2 8 3" xfId="13270" xr:uid="{00000000-0005-0000-0000-0000171E0000}"/>
    <cellStyle name="Currency 3 3 2 8 3 2" xfId="13271" xr:uid="{00000000-0005-0000-0000-0000181E0000}"/>
    <cellStyle name="Currency 3 3 2 8 4" xfId="13272" xr:uid="{00000000-0005-0000-0000-0000191E0000}"/>
    <cellStyle name="Currency 3 3 2 8 5" xfId="13273" xr:uid="{00000000-0005-0000-0000-00001A1E0000}"/>
    <cellStyle name="Currency 3 3 2 9" xfId="13274" xr:uid="{00000000-0005-0000-0000-00001B1E0000}"/>
    <cellStyle name="Currency 3 3 2 9 2" xfId="13275" xr:uid="{00000000-0005-0000-0000-00001C1E0000}"/>
    <cellStyle name="Currency 3 3 2 9 2 2" xfId="13276" xr:uid="{00000000-0005-0000-0000-00001D1E0000}"/>
    <cellStyle name="Currency 3 3 2 9 3" xfId="13277" xr:uid="{00000000-0005-0000-0000-00001E1E0000}"/>
    <cellStyle name="Currency 3 3 3" xfId="875" xr:uid="{00000000-0005-0000-0000-00001F1E0000}"/>
    <cellStyle name="Currency 3 3 3 2" xfId="876" xr:uid="{00000000-0005-0000-0000-0000201E0000}"/>
    <cellStyle name="Currency 3 3 3 2 2" xfId="877" xr:uid="{00000000-0005-0000-0000-0000211E0000}"/>
    <cellStyle name="Currency 3 3 3 2 2 2" xfId="13278" xr:uid="{00000000-0005-0000-0000-0000221E0000}"/>
    <cellStyle name="Currency 3 3 3 2 2 2 2" xfId="13279" xr:uid="{00000000-0005-0000-0000-0000231E0000}"/>
    <cellStyle name="Currency 3 3 3 2 2 2 2 2" xfId="13280" xr:uid="{00000000-0005-0000-0000-0000241E0000}"/>
    <cellStyle name="Currency 3 3 3 2 2 2 3" xfId="13281" xr:uid="{00000000-0005-0000-0000-0000251E0000}"/>
    <cellStyle name="Currency 3 3 3 2 2 3" xfId="13282" xr:uid="{00000000-0005-0000-0000-0000261E0000}"/>
    <cellStyle name="Currency 3 3 3 2 2 3 2" xfId="13283" xr:uid="{00000000-0005-0000-0000-0000271E0000}"/>
    <cellStyle name="Currency 3 3 3 2 2 4" xfId="13284" xr:uid="{00000000-0005-0000-0000-0000281E0000}"/>
    <cellStyle name="Currency 3 3 3 2 2 5" xfId="13285" xr:uid="{00000000-0005-0000-0000-0000291E0000}"/>
    <cellStyle name="Currency 3 3 3 2 3" xfId="878" xr:uid="{00000000-0005-0000-0000-00002A1E0000}"/>
    <cellStyle name="Currency 3 3 3 2 3 2" xfId="13286" xr:uid="{00000000-0005-0000-0000-00002B1E0000}"/>
    <cellStyle name="Currency 3 3 3 2 3 2 2" xfId="13287" xr:uid="{00000000-0005-0000-0000-00002C1E0000}"/>
    <cellStyle name="Currency 3 3 3 2 3 2 2 2" xfId="13288" xr:uid="{00000000-0005-0000-0000-00002D1E0000}"/>
    <cellStyle name="Currency 3 3 3 2 3 2 3" xfId="13289" xr:uid="{00000000-0005-0000-0000-00002E1E0000}"/>
    <cellStyle name="Currency 3 3 3 2 3 3" xfId="13290" xr:uid="{00000000-0005-0000-0000-00002F1E0000}"/>
    <cellStyle name="Currency 3 3 3 2 3 3 2" xfId="13291" xr:uid="{00000000-0005-0000-0000-0000301E0000}"/>
    <cellStyle name="Currency 3 3 3 2 3 4" xfId="13292" xr:uid="{00000000-0005-0000-0000-0000311E0000}"/>
    <cellStyle name="Currency 3 3 3 2 3 5" xfId="13293" xr:uid="{00000000-0005-0000-0000-0000321E0000}"/>
    <cellStyle name="Currency 3 3 3 2 4" xfId="13294" xr:uid="{00000000-0005-0000-0000-0000331E0000}"/>
    <cellStyle name="Currency 3 3 3 2 4 2" xfId="13295" xr:uid="{00000000-0005-0000-0000-0000341E0000}"/>
    <cellStyle name="Currency 3 3 3 2 4 2 2" xfId="13296" xr:uid="{00000000-0005-0000-0000-0000351E0000}"/>
    <cellStyle name="Currency 3 3 3 2 4 3" xfId="13297" xr:uid="{00000000-0005-0000-0000-0000361E0000}"/>
    <cellStyle name="Currency 3 3 3 2 5" xfId="13298" xr:uid="{00000000-0005-0000-0000-0000371E0000}"/>
    <cellStyle name="Currency 3 3 3 2 5 2" xfId="13299" xr:uid="{00000000-0005-0000-0000-0000381E0000}"/>
    <cellStyle name="Currency 3 3 3 2 6" xfId="13300" xr:uid="{00000000-0005-0000-0000-0000391E0000}"/>
    <cellStyle name="Currency 3 3 3 2 7" xfId="13301" xr:uid="{00000000-0005-0000-0000-00003A1E0000}"/>
    <cellStyle name="Currency 3 3 3 3" xfId="879" xr:uid="{00000000-0005-0000-0000-00003B1E0000}"/>
    <cellStyle name="Currency 3 3 3 3 2" xfId="13302" xr:uid="{00000000-0005-0000-0000-00003C1E0000}"/>
    <cellStyle name="Currency 3 3 3 3 2 2" xfId="13303" xr:uid="{00000000-0005-0000-0000-00003D1E0000}"/>
    <cellStyle name="Currency 3 3 3 3 2 2 2" xfId="13304" xr:uid="{00000000-0005-0000-0000-00003E1E0000}"/>
    <cellStyle name="Currency 3 3 3 3 2 3" xfId="13305" xr:uid="{00000000-0005-0000-0000-00003F1E0000}"/>
    <cellStyle name="Currency 3 3 3 3 3" xfId="13306" xr:uid="{00000000-0005-0000-0000-0000401E0000}"/>
    <cellStyle name="Currency 3 3 3 3 3 2" xfId="13307" xr:uid="{00000000-0005-0000-0000-0000411E0000}"/>
    <cellStyle name="Currency 3 3 3 3 4" xfId="13308" xr:uid="{00000000-0005-0000-0000-0000421E0000}"/>
    <cellStyle name="Currency 3 3 3 3 5" xfId="13309" xr:uid="{00000000-0005-0000-0000-0000431E0000}"/>
    <cellStyle name="Currency 3 3 3 4" xfId="880" xr:uid="{00000000-0005-0000-0000-0000441E0000}"/>
    <cellStyle name="Currency 3 3 3 4 2" xfId="13310" xr:uid="{00000000-0005-0000-0000-0000451E0000}"/>
    <cellStyle name="Currency 3 3 3 4 2 2" xfId="13311" xr:uid="{00000000-0005-0000-0000-0000461E0000}"/>
    <cellStyle name="Currency 3 3 3 4 2 2 2" xfId="13312" xr:uid="{00000000-0005-0000-0000-0000471E0000}"/>
    <cellStyle name="Currency 3 3 3 4 2 3" xfId="13313" xr:uid="{00000000-0005-0000-0000-0000481E0000}"/>
    <cellStyle name="Currency 3 3 3 4 3" xfId="13314" xr:uid="{00000000-0005-0000-0000-0000491E0000}"/>
    <cellStyle name="Currency 3 3 3 4 3 2" xfId="13315" xr:uid="{00000000-0005-0000-0000-00004A1E0000}"/>
    <cellStyle name="Currency 3 3 3 4 4" xfId="13316" xr:uid="{00000000-0005-0000-0000-00004B1E0000}"/>
    <cellStyle name="Currency 3 3 3 4 5" xfId="13317" xr:uid="{00000000-0005-0000-0000-00004C1E0000}"/>
    <cellStyle name="Currency 3 3 3 5" xfId="13318" xr:uid="{00000000-0005-0000-0000-00004D1E0000}"/>
    <cellStyle name="Currency 3 3 3 5 2" xfId="13319" xr:uid="{00000000-0005-0000-0000-00004E1E0000}"/>
    <cellStyle name="Currency 3 3 3 5 2 2" xfId="13320" xr:uid="{00000000-0005-0000-0000-00004F1E0000}"/>
    <cellStyle name="Currency 3 3 3 5 3" xfId="13321" xr:uid="{00000000-0005-0000-0000-0000501E0000}"/>
    <cellStyle name="Currency 3 3 3 6" xfId="13322" xr:uid="{00000000-0005-0000-0000-0000511E0000}"/>
    <cellStyle name="Currency 3 3 3 6 2" xfId="13323" xr:uid="{00000000-0005-0000-0000-0000521E0000}"/>
    <cellStyle name="Currency 3 3 3 7" xfId="13324" xr:uid="{00000000-0005-0000-0000-0000531E0000}"/>
    <cellStyle name="Currency 3 3 3 8" xfId="13325" xr:uid="{00000000-0005-0000-0000-0000541E0000}"/>
    <cellStyle name="Currency 3 3 4" xfId="881" xr:uid="{00000000-0005-0000-0000-0000551E0000}"/>
    <cellStyle name="Currency 3 3 4 2" xfId="882" xr:uid="{00000000-0005-0000-0000-0000561E0000}"/>
    <cellStyle name="Currency 3 3 4 2 2" xfId="883" xr:uid="{00000000-0005-0000-0000-0000571E0000}"/>
    <cellStyle name="Currency 3 3 4 2 2 2" xfId="13326" xr:uid="{00000000-0005-0000-0000-0000581E0000}"/>
    <cellStyle name="Currency 3 3 4 2 2 2 2" xfId="13327" xr:uid="{00000000-0005-0000-0000-0000591E0000}"/>
    <cellStyle name="Currency 3 3 4 2 2 2 2 2" xfId="13328" xr:uid="{00000000-0005-0000-0000-00005A1E0000}"/>
    <cellStyle name="Currency 3 3 4 2 2 2 3" xfId="13329" xr:uid="{00000000-0005-0000-0000-00005B1E0000}"/>
    <cellStyle name="Currency 3 3 4 2 2 3" xfId="13330" xr:uid="{00000000-0005-0000-0000-00005C1E0000}"/>
    <cellStyle name="Currency 3 3 4 2 2 3 2" xfId="13331" xr:uid="{00000000-0005-0000-0000-00005D1E0000}"/>
    <cellStyle name="Currency 3 3 4 2 2 4" xfId="13332" xr:uid="{00000000-0005-0000-0000-00005E1E0000}"/>
    <cellStyle name="Currency 3 3 4 2 2 5" xfId="13333" xr:uid="{00000000-0005-0000-0000-00005F1E0000}"/>
    <cellStyle name="Currency 3 3 4 2 3" xfId="884" xr:uid="{00000000-0005-0000-0000-0000601E0000}"/>
    <cellStyle name="Currency 3 3 4 2 3 2" xfId="13334" xr:uid="{00000000-0005-0000-0000-0000611E0000}"/>
    <cellStyle name="Currency 3 3 4 2 3 2 2" xfId="13335" xr:uid="{00000000-0005-0000-0000-0000621E0000}"/>
    <cellStyle name="Currency 3 3 4 2 3 2 2 2" xfId="13336" xr:uid="{00000000-0005-0000-0000-0000631E0000}"/>
    <cellStyle name="Currency 3 3 4 2 3 2 3" xfId="13337" xr:uid="{00000000-0005-0000-0000-0000641E0000}"/>
    <cellStyle name="Currency 3 3 4 2 3 3" xfId="13338" xr:uid="{00000000-0005-0000-0000-0000651E0000}"/>
    <cellStyle name="Currency 3 3 4 2 3 3 2" xfId="13339" xr:uid="{00000000-0005-0000-0000-0000661E0000}"/>
    <cellStyle name="Currency 3 3 4 2 3 4" xfId="13340" xr:uid="{00000000-0005-0000-0000-0000671E0000}"/>
    <cellStyle name="Currency 3 3 4 2 3 5" xfId="13341" xr:uid="{00000000-0005-0000-0000-0000681E0000}"/>
    <cellStyle name="Currency 3 3 4 2 4" xfId="13342" xr:uid="{00000000-0005-0000-0000-0000691E0000}"/>
    <cellStyle name="Currency 3 3 4 2 4 2" xfId="13343" xr:uid="{00000000-0005-0000-0000-00006A1E0000}"/>
    <cellStyle name="Currency 3 3 4 2 4 2 2" xfId="13344" xr:uid="{00000000-0005-0000-0000-00006B1E0000}"/>
    <cellStyle name="Currency 3 3 4 2 4 3" xfId="13345" xr:uid="{00000000-0005-0000-0000-00006C1E0000}"/>
    <cellStyle name="Currency 3 3 4 2 5" xfId="13346" xr:uid="{00000000-0005-0000-0000-00006D1E0000}"/>
    <cellStyle name="Currency 3 3 4 2 5 2" xfId="13347" xr:uid="{00000000-0005-0000-0000-00006E1E0000}"/>
    <cellStyle name="Currency 3 3 4 2 6" xfId="13348" xr:uid="{00000000-0005-0000-0000-00006F1E0000}"/>
    <cellStyle name="Currency 3 3 4 2 7" xfId="13349" xr:uid="{00000000-0005-0000-0000-0000701E0000}"/>
    <cellStyle name="Currency 3 3 4 3" xfId="885" xr:uid="{00000000-0005-0000-0000-0000711E0000}"/>
    <cellStyle name="Currency 3 3 4 3 2" xfId="13350" xr:uid="{00000000-0005-0000-0000-0000721E0000}"/>
    <cellStyle name="Currency 3 3 4 3 2 2" xfId="13351" xr:uid="{00000000-0005-0000-0000-0000731E0000}"/>
    <cellStyle name="Currency 3 3 4 3 2 2 2" xfId="13352" xr:uid="{00000000-0005-0000-0000-0000741E0000}"/>
    <cellStyle name="Currency 3 3 4 3 2 3" xfId="13353" xr:uid="{00000000-0005-0000-0000-0000751E0000}"/>
    <cellStyle name="Currency 3 3 4 3 3" xfId="13354" xr:uid="{00000000-0005-0000-0000-0000761E0000}"/>
    <cellStyle name="Currency 3 3 4 3 3 2" xfId="13355" xr:uid="{00000000-0005-0000-0000-0000771E0000}"/>
    <cellStyle name="Currency 3 3 4 3 4" xfId="13356" xr:uid="{00000000-0005-0000-0000-0000781E0000}"/>
    <cellStyle name="Currency 3 3 4 3 5" xfId="13357" xr:uid="{00000000-0005-0000-0000-0000791E0000}"/>
    <cellStyle name="Currency 3 3 4 4" xfId="886" xr:uid="{00000000-0005-0000-0000-00007A1E0000}"/>
    <cellStyle name="Currency 3 3 4 4 2" xfId="13358" xr:uid="{00000000-0005-0000-0000-00007B1E0000}"/>
    <cellStyle name="Currency 3 3 4 4 2 2" xfId="13359" xr:uid="{00000000-0005-0000-0000-00007C1E0000}"/>
    <cellStyle name="Currency 3 3 4 4 2 2 2" xfId="13360" xr:uid="{00000000-0005-0000-0000-00007D1E0000}"/>
    <cellStyle name="Currency 3 3 4 4 2 3" xfId="13361" xr:uid="{00000000-0005-0000-0000-00007E1E0000}"/>
    <cellStyle name="Currency 3 3 4 4 3" xfId="13362" xr:uid="{00000000-0005-0000-0000-00007F1E0000}"/>
    <cellStyle name="Currency 3 3 4 4 3 2" xfId="13363" xr:uid="{00000000-0005-0000-0000-0000801E0000}"/>
    <cellStyle name="Currency 3 3 4 4 4" xfId="13364" xr:uid="{00000000-0005-0000-0000-0000811E0000}"/>
    <cellStyle name="Currency 3 3 4 4 5" xfId="13365" xr:uid="{00000000-0005-0000-0000-0000821E0000}"/>
    <cellStyle name="Currency 3 3 4 5" xfId="13366" xr:uid="{00000000-0005-0000-0000-0000831E0000}"/>
    <cellStyle name="Currency 3 3 4 5 2" xfId="13367" xr:uid="{00000000-0005-0000-0000-0000841E0000}"/>
    <cellStyle name="Currency 3 3 4 5 2 2" xfId="13368" xr:uid="{00000000-0005-0000-0000-0000851E0000}"/>
    <cellStyle name="Currency 3 3 4 5 3" xfId="13369" xr:uid="{00000000-0005-0000-0000-0000861E0000}"/>
    <cellStyle name="Currency 3 3 4 6" xfId="13370" xr:uid="{00000000-0005-0000-0000-0000871E0000}"/>
    <cellStyle name="Currency 3 3 4 6 2" xfId="13371" xr:uid="{00000000-0005-0000-0000-0000881E0000}"/>
    <cellStyle name="Currency 3 3 4 7" xfId="13372" xr:uid="{00000000-0005-0000-0000-0000891E0000}"/>
    <cellStyle name="Currency 3 3 4 8" xfId="13373" xr:uid="{00000000-0005-0000-0000-00008A1E0000}"/>
    <cellStyle name="Currency 3 3 5" xfId="887" xr:uid="{00000000-0005-0000-0000-00008B1E0000}"/>
    <cellStyle name="Currency 3 3 5 2" xfId="888" xr:uid="{00000000-0005-0000-0000-00008C1E0000}"/>
    <cellStyle name="Currency 3 3 5 2 2" xfId="889" xr:uid="{00000000-0005-0000-0000-00008D1E0000}"/>
    <cellStyle name="Currency 3 3 5 2 2 2" xfId="13374" xr:uid="{00000000-0005-0000-0000-00008E1E0000}"/>
    <cellStyle name="Currency 3 3 5 2 2 2 2" xfId="13375" xr:uid="{00000000-0005-0000-0000-00008F1E0000}"/>
    <cellStyle name="Currency 3 3 5 2 2 2 2 2" xfId="13376" xr:uid="{00000000-0005-0000-0000-0000901E0000}"/>
    <cellStyle name="Currency 3 3 5 2 2 2 3" xfId="13377" xr:uid="{00000000-0005-0000-0000-0000911E0000}"/>
    <cellStyle name="Currency 3 3 5 2 2 3" xfId="13378" xr:uid="{00000000-0005-0000-0000-0000921E0000}"/>
    <cellStyle name="Currency 3 3 5 2 2 3 2" xfId="13379" xr:uid="{00000000-0005-0000-0000-0000931E0000}"/>
    <cellStyle name="Currency 3 3 5 2 2 4" xfId="13380" xr:uid="{00000000-0005-0000-0000-0000941E0000}"/>
    <cellStyle name="Currency 3 3 5 2 2 5" xfId="13381" xr:uid="{00000000-0005-0000-0000-0000951E0000}"/>
    <cellStyle name="Currency 3 3 5 2 3" xfId="890" xr:uid="{00000000-0005-0000-0000-0000961E0000}"/>
    <cellStyle name="Currency 3 3 5 2 3 2" xfId="13382" xr:uid="{00000000-0005-0000-0000-0000971E0000}"/>
    <cellStyle name="Currency 3 3 5 2 3 2 2" xfId="13383" xr:uid="{00000000-0005-0000-0000-0000981E0000}"/>
    <cellStyle name="Currency 3 3 5 2 3 2 2 2" xfId="13384" xr:uid="{00000000-0005-0000-0000-0000991E0000}"/>
    <cellStyle name="Currency 3 3 5 2 3 2 3" xfId="13385" xr:uid="{00000000-0005-0000-0000-00009A1E0000}"/>
    <cellStyle name="Currency 3 3 5 2 3 3" xfId="13386" xr:uid="{00000000-0005-0000-0000-00009B1E0000}"/>
    <cellStyle name="Currency 3 3 5 2 3 3 2" xfId="13387" xr:uid="{00000000-0005-0000-0000-00009C1E0000}"/>
    <cellStyle name="Currency 3 3 5 2 3 4" xfId="13388" xr:uid="{00000000-0005-0000-0000-00009D1E0000}"/>
    <cellStyle name="Currency 3 3 5 2 3 5" xfId="13389" xr:uid="{00000000-0005-0000-0000-00009E1E0000}"/>
    <cellStyle name="Currency 3 3 5 2 4" xfId="13390" xr:uid="{00000000-0005-0000-0000-00009F1E0000}"/>
    <cellStyle name="Currency 3 3 5 2 4 2" xfId="13391" xr:uid="{00000000-0005-0000-0000-0000A01E0000}"/>
    <cellStyle name="Currency 3 3 5 2 4 2 2" xfId="13392" xr:uid="{00000000-0005-0000-0000-0000A11E0000}"/>
    <cellStyle name="Currency 3 3 5 2 4 3" xfId="13393" xr:uid="{00000000-0005-0000-0000-0000A21E0000}"/>
    <cellStyle name="Currency 3 3 5 2 5" xfId="13394" xr:uid="{00000000-0005-0000-0000-0000A31E0000}"/>
    <cellStyle name="Currency 3 3 5 2 5 2" xfId="13395" xr:uid="{00000000-0005-0000-0000-0000A41E0000}"/>
    <cellStyle name="Currency 3 3 5 2 6" xfId="13396" xr:uid="{00000000-0005-0000-0000-0000A51E0000}"/>
    <cellStyle name="Currency 3 3 5 2 7" xfId="13397" xr:uid="{00000000-0005-0000-0000-0000A61E0000}"/>
    <cellStyle name="Currency 3 3 5 3" xfId="891" xr:uid="{00000000-0005-0000-0000-0000A71E0000}"/>
    <cellStyle name="Currency 3 3 5 3 2" xfId="13398" xr:uid="{00000000-0005-0000-0000-0000A81E0000}"/>
    <cellStyle name="Currency 3 3 5 3 2 2" xfId="13399" xr:uid="{00000000-0005-0000-0000-0000A91E0000}"/>
    <cellStyle name="Currency 3 3 5 3 2 2 2" xfId="13400" xr:uid="{00000000-0005-0000-0000-0000AA1E0000}"/>
    <cellStyle name="Currency 3 3 5 3 2 3" xfId="13401" xr:uid="{00000000-0005-0000-0000-0000AB1E0000}"/>
    <cellStyle name="Currency 3 3 5 3 3" xfId="13402" xr:uid="{00000000-0005-0000-0000-0000AC1E0000}"/>
    <cellStyle name="Currency 3 3 5 3 3 2" xfId="13403" xr:uid="{00000000-0005-0000-0000-0000AD1E0000}"/>
    <cellStyle name="Currency 3 3 5 3 4" xfId="13404" xr:uid="{00000000-0005-0000-0000-0000AE1E0000}"/>
    <cellStyle name="Currency 3 3 5 3 5" xfId="13405" xr:uid="{00000000-0005-0000-0000-0000AF1E0000}"/>
    <cellStyle name="Currency 3 3 5 4" xfId="892" xr:uid="{00000000-0005-0000-0000-0000B01E0000}"/>
    <cellStyle name="Currency 3 3 5 4 2" xfId="13406" xr:uid="{00000000-0005-0000-0000-0000B11E0000}"/>
    <cellStyle name="Currency 3 3 5 4 2 2" xfId="13407" xr:uid="{00000000-0005-0000-0000-0000B21E0000}"/>
    <cellStyle name="Currency 3 3 5 4 2 2 2" xfId="13408" xr:uid="{00000000-0005-0000-0000-0000B31E0000}"/>
    <cellStyle name="Currency 3 3 5 4 2 3" xfId="13409" xr:uid="{00000000-0005-0000-0000-0000B41E0000}"/>
    <cellStyle name="Currency 3 3 5 4 3" xfId="13410" xr:uid="{00000000-0005-0000-0000-0000B51E0000}"/>
    <cellStyle name="Currency 3 3 5 4 3 2" xfId="13411" xr:uid="{00000000-0005-0000-0000-0000B61E0000}"/>
    <cellStyle name="Currency 3 3 5 4 4" xfId="13412" xr:uid="{00000000-0005-0000-0000-0000B71E0000}"/>
    <cellStyle name="Currency 3 3 5 4 5" xfId="13413" xr:uid="{00000000-0005-0000-0000-0000B81E0000}"/>
    <cellStyle name="Currency 3 3 5 5" xfId="13414" xr:uid="{00000000-0005-0000-0000-0000B91E0000}"/>
    <cellStyle name="Currency 3 3 5 5 2" xfId="13415" xr:uid="{00000000-0005-0000-0000-0000BA1E0000}"/>
    <cellStyle name="Currency 3 3 5 5 2 2" xfId="13416" xr:uid="{00000000-0005-0000-0000-0000BB1E0000}"/>
    <cellStyle name="Currency 3 3 5 5 3" xfId="13417" xr:uid="{00000000-0005-0000-0000-0000BC1E0000}"/>
    <cellStyle name="Currency 3 3 5 6" xfId="13418" xr:uid="{00000000-0005-0000-0000-0000BD1E0000}"/>
    <cellStyle name="Currency 3 3 5 6 2" xfId="13419" xr:uid="{00000000-0005-0000-0000-0000BE1E0000}"/>
    <cellStyle name="Currency 3 3 5 7" xfId="13420" xr:uid="{00000000-0005-0000-0000-0000BF1E0000}"/>
    <cellStyle name="Currency 3 3 5 8" xfId="13421" xr:uid="{00000000-0005-0000-0000-0000C01E0000}"/>
    <cellStyle name="Currency 3 3 6" xfId="893" xr:uid="{00000000-0005-0000-0000-0000C11E0000}"/>
    <cellStyle name="Currency 3 3 6 2" xfId="894" xr:uid="{00000000-0005-0000-0000-0000C21E0000}"/>
    <cellStyle name="Currency 3 3 6 2 2" xfId="895" xr:uid="{00000000-0005-0000-0000-0000C31E0000}"/>
    <cellStyle name="Currency 3 3 6 2 2 2" xfId="13422" xr:uid="{00000000-0005-0000-0000-0000C41E0000}"/>
    <cellStyle name="Currency 3 3 6 2 2 2 2" xfId="13423" xr:uid="{00000000-0005-0000-0000-0000C51E0000}"/>
    <cellStyle name="Currency 3 3 6 2 2 2 2 2" xfId="13424" xr:uid="{00000000-0005-0000-0000-0000C61E0000}"/>
    <cellStyle name="Currency 3 3 6 2 2 2 3" xfId="13425" xr:uid="{00000000-0005-0000-0000-0000C71E0000}"/>
    <cellStyle name="Currency 3 3 6 2 2 3" xfId="13426" xr:uid="{00000000-0005-0000-0000-0000C81E0000}"/>
    <cellStyle name="Currency 3 3 6 2 2 3 2" xfId="13427" xr:uid="{00000000-0005-0000-0000-0000C91E0000}"/>
    <cellStyle name="Currency 3 3 6 2 2 4" xfId="13428" xr:uid="{00000000-0005-0000-0000-0000CA1E0000}"/>
    <cellStyle name="Currency 3 3 6 2 2 5" xfId="13429" xr:uid="{00000000-0005-0000-0000-0000CB1E0000}"/>
    <cellStyle name="Currency 3 3 6 2 3" xfId="896" xr:uid="{00000000-0005-0000-0000-0000CC1E0000}"/>
    <cellStyle name="Currency 3 3 6 2 3 2" xfId="13430" xr:uid="{00000000-0005-0000-0000-0000CD1E0000}"/>
    <cellStyle name="Currency 3 3 6 2 3 2 2" xfId="13431" xr:uid="{00000000-0005-0000-0000-0000CE1E0000}"/>
    <cellStyle name="Currency 3 3 6 2 3 2 2 2" xfId="13432" xr:uid="{00000000-0005-0000-0000-0000CF1E0000}"/>
    <cellStyle name="Currency 3 3 6 2 3 2 3" xfId="13433" xr:uid="{00000000-0005-0000-0000-0000D01E0000}"/>
    <cellStyle name="Currency 3 3 6 2 3 3" xfId="13434" xr:uid="{00000000-0005-0000-0000-0000D11E0000}"/>
    <cellStyle name="Currency 3 3 6 2 3 3 2" xfId="13435" xr:uid="{00000000-0005-0000-0000-0000D21E0000}"/>
    <cellStyle name="Currency 3 3 6 2 3 4" xfId="13436" xr:uid="{00000000-0005-0000-0000-0000D31E0000}"/>
    <cellStyle name="Currency 3 3 6 2 3 5" xfId="13437" xr:uid="{00000000-0005-0000-0000-0000D41E0000}"/>
    <cellStyle name="Currency 3 3 6 2 4" xfId="13438" xr:uid="{00000000-0005-0000-0000-0000D51E0000}"/>
    <cellStyle name="Currency 3 3 6 2 4 2" xfId="13439" xr:uid="{00000000-0005-0000-0000-0000D61E0000}"/>
    <cellStyle name="Currency 3 3 6 2 4 2 2" xfId="13440" xr:uid="{00000000-0005-0000-0000-0000D71E0000}"/>
    <cellStyle name="Currency 3 3 6 2 4 3" xfId="13441" xr:uid="{00000000-0005-0000-0000-0000D81E0000}"/>
    <cellStyle name="Currency 3 3 6 2 5" xfId="13442" xr:uid="{00000000-0005-0000-0000-0000D91E0000}"/>
    <cellStyle name="Currency 3 3 6 2 5 2" xfId="13443" xr:uid="{00000000-0005-0000-0000-0000DA1E0000}"/>
    <cellStyle name="Currency 3 3 6 2 6" xfId="13444" xr:uid="{00000000-0005-0000-0000-0000DB1E0000}"/>
    <cellStyle name="Currency 3 3 6 2 7" xfId="13445" xr:uid="{00000000-0005-0000-0000-0000DC1E0000}"/>
    <cellStyle name="Currency 3 3 6 3" xfId="897" xr:uid="{00000000-0005-0000-0000-0000DD1E0000}"/>
    <cellStyle name="Currency 3 3 6 3 2" xfId="13446" xr:uid="{00000000-0005-0000-0000-0000DE1E0000}"/>
    <cellStyle name="Currency 3 3 6 3 2 2" xfId="13447" xr:uid="{00000000-0005-0000-0000-0000DF1E0000}"/>
    <cellStyle name="Currency 3 3 6 3 2 2 2" xfId="13448" xr:uid="{00000000-0005-0000-0000-0000E01E0000}"/>
    <cellStyle name="Currency 3 3 6 3 2 3" xfId="13449" xr:uid="{00000000-0005-0000-0000-0000E11E0000}"/>
    <cellStyle name="Currency 3 3 6 3 3" xfId="13450" xr:uid="{00000000-0005-0000-0000-0000E21E0000}"/>
    <cellStyle name="Currency 3 3 6 3 3 2" xfId="13451" xr:uid="{00000000-0005-0000-0000-0000E31E0000}"/>
    <cellStyle name="Currency 3 3 6 3 4" xfId="13452" xr:uid="{00000000-0005-0000-0000-0000E41E0000}"/>
    <cellStyle name="Currency 3 3 6 3 5" xfId="13453" xr:uid="{00000000-0005-0000-0000-0000E51E0000}"/>
    <cellStyle name="Currency 3 3 6 4" xfId="898" xr:uid="{00000000-0005-0000-0000-0000E61E0000}"/>
    <cellStyle name="Currency 3 3 6 4 2" xfId="13454" xr:uid="{00000000-0005-0000-0000-0000E71E0000}"/>
    <cellStyle name="Currency 3 3 6 4 2 2" xfId="13455" xr:uid="{00000000-0005-0000-0000-0000E81E0000}"/>
    <cellStyle name="Currency 3 3 6 4 2 2 2" xfId="13456" xr:uid="{00000000-0005-0000-0000-0000E91E0000}"/>
    <cellStyle name="Currency 3 3 6 4 2 3" xfId="13457" xr:uid="{00000000-0005-0000-0000-0000EA1E0000}"/>
    <cellStyle name="Currency 3 3 6 4 3" xfId="13458" xr:uid="{00000000-0005-0000-0000-0000EB1E0000}"/>
    <cellStyle name="Currency 3 3 6 4 3 2" xfId="13459" xr:uid="{00000000-0005-0000-0000-0000EC1E0000}"/>
    <cellStyle name="Currency 3 3 6 4 4" xfId="13460" xr:uid="{00000000-0005-0000-0000-0000ED1E0000}"/>
    <cellStyle name="Currency 3 3 6 4 5" xfId="13461" xr:uid="{00000000-0005-0000-0000-0000EE1E0000}"/>
    <cellStyle name="Currency 3 3 6 5" xfId="13462" xr:uid="{00000000-0005-0000-0000-0000EF1E0000}"/>
    <cellStyle name="Currency 3 3 6 5 2" xfId="13463" xr:uid="{00000000-0005-0000-0000-0000F01E0000}"/>
    <cellStyle name="Currency 3 3 6 5 2 2" xfId="13464" xr:uid="{00000000-0005-0000-0000-0000F11E0000}"/>
    <cellStyle name="Currency 3 3 6 5 3" xfId="13465" xr:uid="{00000000-0005-0000-0000-0000F21E0000}"/>
    <cellStyle name="Currency 3 3 6 6" xfId="13466" xr:uid="{00000000-0005-0000-0000-0000F31E0000}"/>
    <cellStyle name="Currency 3 3 6 6 2" xfId="13467" xr:uid="{00000000-0005-0000-0000-0000F41E0000}"/>
    <cellStyle name="Currency 3 3 6 7" xfId="13468" xr:uid="{00000000-0005-0000-0000-0000F51E0000}"/>
    <cellStyle name="Currency 3 3 6 8" xfId="13469" xr:uid="{00000000-0005-0000-0000-0000F61E0000}"/>
    <cellStyle name="Currency 3 3 7" xfId="899" xr:uid="{00000000-0005-0000-0000-0000F71E0000}"/>
    <cellStyle name="Currency 3 3 7 2" xfId="900" xr:uid="{00000000-0005-0000-0000-0000F81E0000}"/>
    <cellStyle name="Currency 3 3 7 2 2" xfId="13470" xr:uid="{00000000-0005-0000-0000-0000F91E0000}"/>
    <cellStyle name="Currency 3 3 7 2 2 2" xfId="13471" xr:uid="{00000000-0005-0000-0000-0000FA1E0000}"/>
    <cellStyle name="Currency 3 3 7 2 2 2 2" xfId="13472" xr:uid="{00000000-0005-0000-0000-0000FB1E0000}"/>
    <cellStyle name="Currency 3 3 7 2 2 3" xfId="13473" xr:uid="{00000000-0005-0000-0000-0000FC1E0000}"/>
    <cellStyle name="Currency 3 3 7 2 3" xfId="13474" xr:uid="{00000000-0005-0000-0000-0000FD1E0000}"/>
    <cellStyle name="Currency 3 3 7 2 3 2" xfId="13475" xr:uid="{00000000-0005-0000-0000-0000FE1E0000}"/>
    <cellStyle name="Currency 3 3 7 2 4" xfId="13476" xr:uid="{00000000-0005-0000-0000-0000FF1E0000}"/>
    <cellStyle name="Currency 3 3 7 2 5" xfId="13477" xr:uid="{00000000-0005-0000-0000-0000001F0000}"/>
    <cellStyle name="Currency 3 3 7 3" xfId="901" xr:uid="{00000000-0005-0000-0000-0000011F0000}"/>
    <cellStyle name="Currency 3 3 7 3 2" xfId="13478" xr:uid="{00000000-0005-0000-0000-0000021F0000}"/>
    <cellStyle name="Currency 3 3 7 3 2 2" xfId="13479" xr:uid="{00000000-0005-0000-0000-0000031F0000}"/>
    <cellStyle name="Currency 3 3 7 3 2 2 2" xfId="13480" xr:uid="{00000000-0005-0000-0000-0000041F0000}"/>
    <cellStyle name="Currency 3 3 7 3 2 3" xfId="13481" xr:uid="{00000000-0005-0000-0000-0000051F0000}"/>
    <cellStyle name="Currency 3 3 7 3 3" xfId="13482" xr:uid="{00000000-0005-0000-0000-0000061F0000}"/>
    <cellStyle name="Currency 3 3 7 3 3 2" xfId="13483" xr:uid="{00000000-0005-0000-0000-0000071F0000}"/>
    <cellStyle name="Currency 3 3 7 3 4" xfId="13484" xr:uid="{00000000-0005-0000-0000-0000081F0000}"/>
    <cellStyle name="Currency 3 3 7 3 5" xfId="13485" xr:uid="{00000000-0005-0000-0000-0000091F0000}"/>
    <cellStyle name="Currency 3 3 7 4" xfId="13486" xr:uid="{00000000-0005-0000-0000-00000A1F0000}"/>
    <cellStyle name="Currency 3 3 7 4 2" xfId="13487" xr:uid="{00000000-0005-0000-0000-00000B1F0000}"/>
    <cellStyle name="Currency 3 3 7 4 2 2" xfId="13488" xr:uid="{00000000-0005-0000-0000-00000C1F0000}"/>
    <cellStyle name="Currency 3 3 7 4 3" xfId="13489" xr:uid="{00000000-0005-0000-0000-00000D1F0000}"/>
    <cellStyle name="Currency 3 3 7 5" xfId="13490" xr:uid="{00000000-0005-0000-0000-00000E1F0000}"/>
    <cellStyle name="Currency 3 3 7 5 2" xfId="13491" xr:uid="{00000000-0005-0000-0000-00000F1F0000}"/>
    <cellStyle name="Currency 3 3 7 6" xfId="13492" xr:uid="{00000000-0005-0000-0000-0000101F0000}"/>
    <cellStyle name="Currency 3 3 7 7" xfId="13493" xr:uid="{00000000-0005-0000-0000-0000111F0000}"/>
    <cellStyle name="Currency 3 3 8" xfId="902" xr:uid="{00000000-0005-0000-0000-0000121F0000}"/>
    <cellStyle name="Currency 3 3 8 2" xfId="13494" xr:uid="{00000000-0005-0000-0000-0000131F0000}"/>
    <cellStyle name="Currency 3 3 8 2 2" xfId="13495" xr:uid="{00000000-0005-0000-0000-0000141F0000}"/>
    <cellStyle name="Currency 3 3 8 2 2 2" xfId="13496" xr:uid="{00000000-0005-0000-0000-0000151F0000}"/>
    <cellStyle name="Currency 3 3 8 2 3" xfId="13497" xr:uid="{00000000-0005-0000-0000-0000161F0000}"/>
    <cellStyle name="Currency 3 3 8 3" xfId="13498" xr:uid="{00000000-0005-0000-0000-0000171F0000}"/>
    <cellStyle name="Currency 3 3 8 3 2" xfId="13499" xr:uid="{00000000-0005-0000-0000-0000181F0000}"/>
    <cellStyle name="Currency 3 3 8 4" xfId="13500" xr:uid="{00000000-0005-0000-0000-0000191F0000}"/>
    <cellStyle name="Currency 3 3 8 5" xfId="13501" xr:uid="{00000000-0005-0000-0000-00001A1F0000}"/>
    <cellStyle name="Currency 3 3 9" xfId="903" xr:uid="{00000000-0005-0000-0000-00001B1F0000}"/>
    <cellStyle name="Currency 3 3 9 2" xfId="13502" xr:uid="{00000000-0005-0000-0000-00001C1F0000}"/>
    <cellStyle name="Currency 3 3 9 2 2" xfId="13503" xr:uid="{00000000-0005-0000-0000-00001D1F0000}"/>
    <cellStyle name="Currency 3 3 9 2 2 2" xfId="13504" xr:uid="{00000000-0005-0000-0000-00001E1F0000}"/>
    <cellStyle name="Currency 3 3 9 2 3" xfId="13505" xr:uid="{00000000-0005-0000-0000-00001F1F0000}"/>
    <cellStyle name="Currency 3 3 9 3" xfId="13506" xr:uid="{00000000-0005-0000-0000-0000201F0000}"/>
    <cellStyle name="Currency 3 3 9 3 2" xfId="13507" xr:uid="{00000000-0005-0000-0000-0000211F0000}"/>
    <cellStyle name="Currency 3 3 9 4" xfId="13508" xr:uid="{00000000-0005-0000-0000-0000221F0000}"/>
    <cellStyle name="Currency 3 3 9 5" xfId="13509" xr:uid="{00000000-0005-0000-0000-0000231F0000}"/>
    <cellStyle name="Currency 3 4" xfId="904" xr:uid="{00000000-0005-0000-0000-0000241F0000}"/>
    <cellStyle name="Currency 3 4 10" xfId="13510" xr:uid="{00000000-0005-0000-0000-0000251F0000}"/>
    <cellStyle name="Currency 3 4 10 2" xfId="13511" xr:uid="{00000000-0005-0000-0000-0000261F0000}"/>
    <cellStyle name="Currency 3 4 11" xfId="13512" xr:uid="{00000000-0005-0000-0000-0000271F0000}"/>
    <cellStyle name="Currency 3 4 12" xfId="13513" xr:uid="{00000000-0005-0000-0000-0000281F0000}"/>
    <cellStyle name="Currency 3 4 2" xfId="905" xr:uid="{00000000-0005-0000-0000-0000291F0000}"/>
    <cellStyle name="Currency 3 4 2 2" xfId="906" xr:uid="{00000000-0005-0000-0000-00002A1F0000}"/>
    <cellStyle name="Currency 3 4 2 2 2" xfId="907" xr:uid="{00000000-0005-0000-0000-00002B1F0000}"/>
    <cellStyle name="Currency 3 4 2 2 2 2" xfId="13514" xr:uid="{00000000-0005-0000-0000-00002C1F0000}"/>
    <cellStyle name="Currency 3 4 2 2 2 2 2" xfId="13515" xr:uid="{00000000-0005-0000-0000-00002D1F0000}"/>
    <cellStyle name="Currency 3 4 2 2 2 2 2 2" xfId="13516" xr:uid="{00000000-0005-0000-0000-00002E1F0000}"/>
    <cellStyle name="Currency 3 4 2 2 2 2 3" xfId="13517" xr:uid="{00000000-0005-0000-0000-00002F1F0000}"/>
    <cellStyle name="Currency 3 4 2 2 2 3" xfId="13518" xr:uid="{00000000-0005-0000-0000-0000301F0000}"/>
    <cellStyle name="Currency 3 4 2 2 2 3 2" xfId="13519" xr:uid="{00000000-0005-0000-0000-0000311F0000}"/>
    <cellStyle name="Currency 3 4 2 2 2 4" xfId="13520" xr:uid="{00000000-0005-0000-0000-0000321F0000}"/>
    <cellStyle name="Currency 3 4 2 2 2 5" xfId="13521" xr:uid="{00000000-0005-0000-0000-0000331F0000}"/>
    <cellStyle name="Currency 3 4 2 2 3" xfId="908" xr:uid="{00000000-0005-0000-0000-0000341F0000}"/>
    <cellStyle name="Currency 3 4 2 2 3 2" xfId="13522" xr:uid="{00000000-0005-0000-0000-0000351F0000}"/>
    <cellStyle name="Currency 3 4 2 2 3 2 2" xfId="13523" xr:uid="{00000000-0005-0000-0000-0000361F0000}"/>
    <cellStyle name="Currency 3 4 2 2 3 2 2 2" xfId="13524" xr:uid="{00000000-0005-0000-0000-0000371F0000}"/>
    <cellStyle name="Currency 3 4 2 2 3 2 3" xfId="13525" xr:uid="{00000000-0005-0000-0000-0000381F0000}"/>
    <cellStyle name="Currency 3 4 2 2 3 3" xfId="13526" xr:uid="{00000000-0005-0000-0000-0000391F0000}"/>
    <cellStyle name="Currency 3 4 2 2 3 3 2" xfId="13527" xr:uid="{00000000-0005-0000-0000-00003A1F0000}"/>
    <cellStyle name="Currency 3 4 2 2 3 4" xfId="13528" xr:uid="{00000000-0005-0000-0000-00003B1F0000}"/>
    <cellStyle name="Currency 3 4 2 2 3 5" xfId="13529" xr:uid="{00000000-0005-0000-0000-00003C1F0000}"/>
    <cellStyle name="Currency 3 4 2 2 4" xfId="13530" xr:uid="{00000000-0005-0000-0000-00003D1F0000}"/>
    <cellStyle name="Currency 3 4 2 2 4 2" xfId="13531" xr:uid="{00000000-0005-0000-0000-00003E1F0000}"/>
    <cellStyle name="Currency 3 4 2 2 4 2 2" xfId="13532" xr:uid="{00000000-0005-0000-0000-00003F1F0000}"/>
    <cellStyle name="Currency 3 4 2 2 4 3" xfId="13533" xr:uid="{00000000-0005-0000-0000-0000401F0000}"/>
    <cellStyle name="Currency 3 4 2 2 5" xfId="13534" xr:uid="{00000000-0005-0000-0000-0000411F0000}"/>
    <cellStyle name="Currency 3 4 2 2 5 2" xfId="13535" xr:uid="{00000000-0005-0000-0000-0000421F0000}"/>
    <cellStyle name="Currency 3 4 2 2 6" xfId="13536" xr:uid="{00000000-0005-0000-0000-0000431F0000}"/>
    <cellStyle name="Currency 3 4 2 2 7" xfId="13537" xr:uid="{00000000-0005-0000-0000-0000441F0000}"/>
    <cellStyle name="Currency 3 4 2 3" xfId="909" xr:uid="{00000000-0005-0000-0000-0000451F0000}"/>
    <cellStyle name="Currency 3 4 2 3 2" xfId="13538" xr:uid="{00000000-0005-0000-0000-0000461F0000}"/>
    <cellStyle name="Currency 3 4 2 3 2 2" xfId="13539" xr:uid="{00000000-0005-0000-0000-0000471F0000}"/>
    <cellStyle name="Currency 3 4 2 3 2 2 2" xfId="13540" xr:uid="{00000000-0005-0000-0000-0000481F0000}"/>
    <cellStyle name="Currency 3 4 2 3 2 3" xfId="13541" xr:uid="{00000000-0005-0000-0000-0000491F0000}"/>
    <cellStyle name="Currency 3 4 2 3 3" xfId="13542" xr:uid="{00000000-0005-0000-0000-00004A1F0000}"/>
    <cellStyle name="Currency 3 4 2 3 3 2" xfId="13543" xr:uid="{00000000-0005-0000-0000-00004B1F0000}"/>
    <cellStyle name="Currency 3 4 2 3 4" xfId="13544" xr:uid="{00000000-0005-0000-0000-00004C1F0000}"/>
    <cellStyle name="Currency 3 4 2 3 5" xfId="13545" xr:uid="{00000000-0005-0000-0000-00004D1F0000}"/>
    <cellStyle name="Currency 3 4 2 4" xfId="910" xr:uid="{00000000-0005-0000-0000-00004E1F0000}"/>
    <cellStyle name="Currency 3 4 2 4 2" xfId="13546" xr:uid="{00000000-0005-0000-0000-00004F1F0000}"/>
    <cellStyle name="Currency 3 4 2 4 2 2" xfId="13547" xr:uid="{00000000-0005-0000-0000-0000501F0000}"/>
    <cellStyle name="Currency 3 4 2 4 2 2 2" xfId="13548" xr:uid="{00000000-0005-0000-0000-0000511F0000}"/>
    <cellStyle name="Currency 3 4 2 4 2 3" xfId="13549" xr:uid="{00000000-0005-0000-0000-0000521F0000}"/>
    <cellStyle name="Currency 3 4 2 4 3" xfId="13550" xr:uid="{00000000-0005-0000-0000-0000531F0000}"/>
    <cellStyle name="Currency 3 4 2 4 3 2" xfId="13551" xr:uid="{00000000-0005-0000-0000-0000541F0000}"/>
    <cellStyle name="Currency 3 4 2 4 4" xfId="13552" xr:uid="{00000000-0005-0000-0000-0000551F0000}"/>
    <cellStyle name="Currency 3 4 2 4 5" xfId="13553" xr:uid="{00000000-0005-0000-0000-0000561F0000}"/>
    <cellStyle name="Currency 3 4 2 5" xfId="13554" xr:uid="{00000000-0005-0000-0000-0000571F0000}"/>
    <cellStyle name="Currency 3 4 2 5 2" xfId="13555" xr:uid="{00000000-0005-0000-0000-0000581F0000}"/>
    <cellStyle name="Currency 3 4 2 5 2 2" xfId="13556" xr:uid="{00000000-0005-0000-0000-0000591F0000}"/>
    <cellStyle name="Currency 3 4 2 5 3" xfId="13557" xr:uid="{00000000-0005-0000-0000-00005A1F0000}"/>
    <cellStyle name="Currency 3 4 2 6" xfId="13558" xr:uid="{00000000-0005-0000-0000-00005B1F0000}"/>
    <cellStyle name="Currency 3 4 2 6 2" xfId="13559" xr:uid="{00000000-0005-0000-0000-00005C1F0000}"/>
    <cellStyle name="Currency 3 4 2 7" xfId="13560" xr:uid="{00000000-0005-0000-0000-00005D1F0000}"/>
    <cellStyle name="Currency 3 4 2 8" xfId="13561" xr:uid="{00000000-0005-0000-0000-00005E1F0000}"/>
    <cellStyle name="Currency 3 4 3" xfId="911" xr:uid="{00000000-0005-0000-0000-00005F1F0000}"/>
    <cellStyle name="Currency 3 4 3 2" xfId="912" xr:uid="{00000000-0005-0000-0000-0000601F0000}"/>
    <cellStyle name="Currency 3 4 3 2 2" xfId="913" xr:uid="{00000000-0005-0000-0000-0000611F0000}"/>
    <cellStyle name="Currency 3 4 3 2 2 2" xfId="13562" xr:uid="{00000000-0005-0000-0000-0000621F0000}"/>
    <cellStyle name="Currency 3 4 3 2 2 2 2" xfId="13563" xr:uid="{00000000-0005-0000-0000-0000631F0000}"/>
    <cellStyle name="Currency 3 4 3 2 2 2 2 2" xfId="13564" xr:uid="{00000000-0005-0000-0000-0000641F0000}"/>
    <cellStyle name="Currency 3 4 3 2 2 2 3" xfId="13565" xr:uid="{00000000-0005-0000-0000-0000651F0000}"/>
    <cellStyle name="Currency 3 4 3 2 2 3" xfId="13566" xr:uid="{00000000-0005-0000-0000-0000661F0000}"/>
    <cellStyle name="Currency 3 4 3 2 2 3 2" xfId="13567" xr:uid="{00000000-0005-0000-0000-0000671F0000}"/>
    <cellStyle name="Currency 3 4 3 2 2 4" xfId="13568" xr:uid="{00000000-0005-0000-0000-0000681F0000}"/>
    <cellStyle name="Currency 3 4 3 2 2 5" xfId="13569" xr:uid="{00000000-0005-0000-0000-0000691F0000}"/>
    <cellStyle name="Currency 3 4 3 2 3" xfId="914" xr:uid="{00000000-0005-0000-0000-00006A1F0000}"/>
    <cellStyle name="Currency 3 4 3 2 3 2" xfId="13570" xr:uid="{00000000-0005-0000-0000-00006B1F0000}"/>
    <cellStyle name="Currency 3 4 3 2 3 2 2" xfId="13571" xr:uid="{00000000-0005-0000-0000-00006C1F0000}"/>
    <cellStyle name="Currency 3 4 3 2 3 2 2 2" xfId="13572" xr:uid="{00000000-0005-0000-0000-00006D1F0000}"/>
    <cellStyle name="Currency 3 4 3 2 3 2 3" xfId="13573" xr:uid="{00000000-0005-0000-0000-00006E1F0000}"/>
    <cellStyle name="Currency 3 4 3 2 3 3" xfId="13574" xr:uid="{00000000-0005-0000-0000-00006F1F0000}"/>
    <cellStyle name="Currency 3 4 3 2 3 3 2" xfId="13575" xr:uid="{00000000-0005-0000-0000-0000701F0000}"/>
    <cellStyle name="Currency 3 4 3 2 3 4" xfId="13576" xr:uid="{00000000-0005-0000-0000-0000711F0000}"/>
    <cellStyle name="Currency 3 4 3 2 3 5" xfId="13577" xr:uid="{00000000-0005-0000-0000-0000721F0000}"/>
    <cellStyle name="Currency 3 4 3 2 4" xfId="13578" xr:uid="{00000000-0005-0000-0000-0000731F0000}"/>
    <cellStyle name="Currency 3 4 3 2 4 2" xfId="13579" xr:uid="{00000000-0005-0000-0000-0000741F0000}"/>
    <cellStyle name="Currency 3 4 3 2 4 2 2" xfId="13580" xr:uid="{00000000-0005-0000-0000-0000751F0000}"/>
    <cellStyle name="Currency 3 4 3 2 4 3" xfId="13581" xr:uid="{00000000-0005-0000-0000-0000761F0000}"/>
    <cellStyle name="Currency 3 4 3 2 5" xfId="13582" xr:uid="{00000000-0005-0000-0000-0000771F0000}"/>
    <cellStyle name="Currency 3 4 3 2 5 2" xfId="13583" xr:uid="{00000000-0005-0000-0000-0000781F0000}"/>
    <cellStyle name="Currency 3 4 3 2 6" xfId="13584" xr:uid="{00000000-0005-0000-0000-0000791F0000}"/>
    <cellStyle name="Currency 3 4 3 2 7" xfId="13585" xr:uid="{00000000-0005-0000-0000-00007A1F0000}"/>
    <cellStyle name="Currency 3 4 3 3" xfId="915" xr:uid="{00000000-0005-0000-0000-00007B1F0000}"/>
    <cellStyle name="Currency 3 4 3 3 2" xfId="13586" xr:uid="{00000000-0005-0000-0000-00007C1F0000}"/>
    <cellStyle name="Currency 3 4 3 3 2 2" xfId="13587" xr:uid="{00000000-0005-0000-0000-00007D1F0000}"/>
    <cellStyle name="Currency 3 4 3 3 2 2 2" xfId="13588" xr:uid="{00000000-0005-0000-0000-00007E1F0000}"/>
    <cellStyle name="Currency 3 4 3 3 2 3" xfId="13589" xr:uid="{00000000-0005-0000-0000-00007F1F0000}"/>
    <cellStyle name="Currency 3 4 3 3 3" xfId="13590" xr:uid="{00000000-0005-0000-0000-0000801F0000}"/>
    <cellStyle name="Currency 3 4 3 3 3 2" xfId="13591" xr:uid="{00000000-0005-0000-0000-0000811F0000}"/>
    <cellStyle name="Currency 3 4 3 3 4" xfId="13592" xr:uid="{00000000-0005-0000-0000-0000821F0000}"/>
    <cellStyle name="Currency 3 4 3 3 5" xfId="13593" xr:uid="{00000000-0005-0000-0000-0000831F0000}"/>
    <cellStyle name="Currency 3 4 3 4" xfId="916" xr:uid="{00000000-0005-0000-0000-0000841F0000}"/>
    <cellStyle name="Currency 3 4 3 4 2" xfId="13594" xr:uid="{00000000-0005-0000-0000-0000851F0000}"/>
    <cellStyle name="Currency 3 4 3 4 2 2" xfId="13595" xr:uid="{00000000-0005-0000-0000-0000861F0000}"/>
    <cellStyle name="Currency 3 4 3 4 2 2 2" xfId="13596" xr:uid="{00000000-0005-0000-0000-0000871F0000}"/>
    <cellStyle name="Currency 3 4 3 4 2 3" xfId="13597" xr:uid="{00000000-0005-0000-0000-0000881F0000}"/>
    <cellStyle name="Currency 3 4 3 4 3" xfId="13598" xr:uid="{00000000-0005-0000-0000-0000891F0000}"/>
    <cellStyle name="Currency 3 4 3 4 3 2" xfId="13599" xr:uid="{00000000-0005-0000-0000-00008A1F0000}"/>
    <cellStyle name="Currency 3 4 3 4 4" xfId="13600" xr:uid="{00000000-0005-0000-0000-00008B1F0000}"/>
    <cellStyle name="Currency 3 4 3 4 5" xfId="13601" xr:uid="{00000000-0005-0000-0000-00008C1F0000}"/>
    <cellStyle name="Currency 3 4 3 5" xfId="13602" xr:uid="{00000000-0005-0000-0000-00008D1F0000}"/>
    <cellStyle name="Currency 3 4 3 5 2" xfId="13603" xr:uid="{00000000-0005-0000-0000-00008E1F0000}"/>
    <cellStyle name="Currency 3 4 3 5 2 2" xfId="13604" xr:uid="{00000000-0005-0000-0000-00008F1F0000}"/>
    <cellStyle name="Currency 3 4 3 5 3" xfId="13605" xr:uid="{00000000-0005-0000-0000-0000901F0000}"/>
    <cellStyle name="Currency 3 4 3 6" xfId="13606" xr:uid="{00000000-0005-0000-0000-0000911F0000}"/>
    <cellStyle name="Currency 3 4 3 6 2" xfId="13607" xr:uid="{00000000-0005-0000-0000-0000921F0000}"/>
    <cellStyle name="Currency 3 4 3 7" xfId="13608" xr:uid="{00000000-0005-0000-0000-0000931F0000}"/>
    <cellStyle name="Currency 3 4 3 8" xfId="13609" xr:uid="{00000000-0005-0000-0000-0000941F0000}"/>
    <cellStyle name="Currency 3 4 4" xfId="917" xr:uid="{00000000-0005-0000-0000-0000951F0000}"/>
    <cellStyle name="Currency 3 4 4 2" xfId="918" xr:uid="{00000000-0005-0000-0000-0000961F0000}"/>
    <cellStyle name="Currency 3 4 4 2 2" xfId="919" xr:uid="{00000000-0005-0000-0000-0000971F0000}"/>
    <cellStyle name="Currency 3 4 4 2 2 2" xfId="13610" xr:uid="{00000000-0005-0000-0000-0000981F0000}"/>
    <cellStyle name="Currency 3 4 4 2 2 2 2" xfId="13611" xr:uid="{00000000-0005-0000-0000-0000991F0000}"/>
    <cellStyle name="Currency 3 4 4 2 2 2 2 2" xfId="13612" xr:uid="{00000000-0005-0000-0000-00009A1F0000}"/>
    <cellStyle name="Currency 3 4 4 2 2 2 3" xfId="13613" xr:uid="{00000000-0005-0000-0000-00009B1F0000}"/>
    <cellStyle name="Currency 3 4 4 2 2 3" xfId="13614" xr:uid="{00000000-0005-0000-0000-00009C1F0000}"/>
    <cellStyle name="Currency 3 4 4 2 2 3 2" xfId="13615" xr:uid="{00000000-0005-0000-0000-00009D1F0000}"/>
    <cellStyle name="Currency 3 4 4 2 2 4" xfId="13616" xr:uid="{00000000-0005-0000-0000-00009E1F0000}"/>
    <cellStyle name="Currency 3 4 4 2 2 5" xfId="13617" xr:uid="{00000000-0005-0000-0000-00009F1F0000}"/>
    <cellStyle name="Currency 3 4 4 2 3" xfId="920" xr:uid="{00000000-0005-0000-0000-0000A01F0000}"/>
    <cellStyle name="Currency 3 4 4 2 3 2" xfId="13618" xr:uid="{00000000-0005-0000-0000-0000A11F0000}"/>
    <cellStyle name="Currency 3 4 4 2 3 2 2" xfId="13619" xr:uid="{00000000-0005-0000-0000-0000A21F0000}"/>
    <cellStyle name="Currency 3 4 4 2 3 2 2 2" xfId="13620" xr:uid="{00000000-0005-0000-0000-0000A31F0000}"/>
    <cellStyle name="Currency 3 4 4 2 3 2 3" xfId="13621" xr:uid="{00000000-0005-0000-0000-0000A41F0000}"/>
    <cellStyle name="Currency 3 4 4 2 3 3" xfId="13622" xr:uid="{00000000-0005-0000-0000-0000A51F0000}"/>
    <cellStyle name="Currency 3 4 4 2 3 3 2" xfId="13623" xr:uid="{00000000-0005-0000-0000-0000A61F0000}"/>
    <cellStyle name="Currency 3 4 4 2 3 4" xfId="13624" xr:uid="{00000000-0005-0000-0000-0000A71F0000}"/>
    <cellStyle name="Currency 3 4 4 2 3 5" xfId="13625" xr:uid="{00000000-0005-0000-0000-0000A81F0000}"/>
    <cellStyle name="Currency 3 4 4 2 4" xfId="13626" xr:uid="{00000000-0005-0000-0000-0000A91F0000}"/>
    <cellStyle name="Currency 3 4 4 2 4 2" xfId="13627" xr:uid="{00000000-0005-0000-0000-0000AA1F0000}"/>
    <cellStyle name="Currency 3 4 4 2 4 2 2" xfId="13628" xr:uid="{00000000-0005-0000-0000-0000AB1F0000}"/>
    <cellStyle name="Currency 3 4 4 2 4 3" xfId="13629" xr:uid="{00000000-0005-0000-0000-0000AC1F0000}"/>
    <cellStyle name="Currency 3 4 4 2 5" xfId="13630" xr:uid="{00000000-0005-0000-0000-0000AD1F0000}"/>
    <cellStyle name="Currency 3 4 4 2 5 2" xfId="13631" xr:uid="{00000000-0005-0000-0000-0000AE1F0000}"/>
    <cellStyle name="Currency 3 4 4 2 6" xfId="13632" xr:uid="{00000000-0005-0000-0000-0000AF1F0000}"/>
    <cellStyle name="Currency 3 4 4 2 7" xfId="13633" xr:uid="{00000000-0005-0000-0000-0000B01F0000}"/>
    <cellStyle name="Currency 3 4 4 3" xfId="921" xr:uid="{00000000-0005-0000-0000-0000B11F0000}"/>
    <cellStyle name="Currency 3 4 4 3 2" xfId="13634" xr:uid="{00000000-0005-0000-0000-0000B21F0000}"/>
    <cellStyle name="Currency 3 4 4 3 2 2" xfId="13635" xr:uid="{00000000-0005-0000-0000-0000B31F0000}"/>
    <cellStyle name="Currency 3 4 4 3 2 2 2" xfId="13636" xr:uid="{00000000-0005-0000-0000-0000B41F0000}"/>
    <cellStyle name="Currency 3 4 4 3 2 3" xfId="13637" xr:uid="{00000000-0005-0000-0000-0000B51F0000}"/>
    <cellStyle name="Currency 3 4 4 3 3" xfId="13638" xr:uid="{00000000-0005-0000-0000-0000B61F0000}"/>
    <cellStyle name="Currency 3 4 4 3 3 2" xfId="13639" xr:uid="{00000000-0005-0000-0000-0000B71F0000}"/>
    <cellStyle name="Currency 3 4 4 3 4" xfId="13640" xr:uid="{00000000-0005-0000-0000-0000B81F0000}"/>
    <cellStyle name="Currency 3 4 4 3 5" xfId="13641" xr:uid="{00000000-0005-0000-0000-0000B91F0000}"/>
    <cellStyle name="Currency 3 4 4 4" xfId="922" xr:uid="{00000000-0005-0000-0000-0000BA1F0000}"/>
    <cellStyle name="Currency 3 4 4 4 2" xfId="13642" xr:uid="{00000000-0005-0000-0000-0000BB1F0000}"/>
    <cellStyle name="Currency 3 4 4 4 2 2" xfId="13643" xr:uid="{00000000-0005-0000-0000-0000BC1F0000}"/>
    <cellStyle name="Currency 3 4 4 4 2 2 2" xfId="13644" xr:uid="{00000000-0005-0000-0000-0000BD1F0000}"/>
    <cellStyle name="Currency 3 4 4 4 2 3" xfId="13645" xr:uid="{00000000-0005-0000-0000-0000BE1F0000}"/>
    <cellStyle name="Currency 3 4 4 4 3" xfId="13646" xr:uid="{00000000-0005-0000-0000-0000BF1F0000}"/>
    <cellStyle name="Currency 3 4 4 4 3 2" xfId="13647" xr:uid="{00000000-0005-0000-0000-0000C01F0000}"/>
    <cellStyle name="Currency 3 4 4 4 4" xfId="13648" xr:uid="{00000000-0005-0000-0000-0000C11F0000}"/>
    <cellStyle name="Currency 3 4 4 4 5" xfId="13649" xr:uid="{00000000-0005-0000-0000-0000C21F0000}"/>
    <cellStyle name="Currency 3 4 4 5" xfId="13650" xr:uid="{00000000-0005-0000-0000-0000C31F0000}"/>
    <cellStyle name="Currency 3 4 4 5 2" xfId="13651" xr:uid="{00000000-0005-0000-0000-0000C41F0000}"/>
    <cellStyle name="Currency 3 4 4 5 2 2" xfId="13652" xr:uid="{00000000-0005-0000-0000-0000C51F0000}"/>
    <cellStyle name="Currency 3 4 4 5 3" xfId="13653" xr:uid="{00000000-0005-0000-0000-0000C61F0000}"/>
    <cellStyle name="Currency 3 4 4 6" xfId="13654" xr:uid="{00000000-0005-0000-0000-0000C71F0000}"/>
    <cellStyle name="Currency 3 4 4 6 2" xfId="13655" xr:uid="{00000000-0005-0000-0000-0000C81F0000}"/>
    <cellStyle name="Currency 3 4 4 7" xfId="13656" xr:uid="{00000000-0005-0000-0000-0000C91F0000}"/>
    <cellStyle name="Currency 3 4 4 8" xfId="13657" xr:uid="{00000000-0005-0000-0000-0000CA1F0000}"/>
    <cellStyle name="Currency 3 4 5" xfId="923" xr:uid="{00000000-0005-0000-0000-0000CB1F0000}"/>
    <cellStyle name="Currency 3 4 5 2" xfId="924" xr:uid="{00000000-0005-0000-0000-0000CC1F0000}"/>
    <cellStyle name="Currency 3 4 5 2 2" xfId="925" xr:uid="{00000000-0005-0000-0000-0000CD1F0000}"/>
    <cellStyle name="Currency 3 4 5 2 2 2" xfId="13658" xr:uid="{00000000-0005-0000-0000-0000CE1F0000}"/>
    <cellStyle name="Currency 3 4 5 2 2 2 2" xfId="13659" xr:uid="{00000000-0005-0000-0000-0000CF1F0000}"/>
    <cellStyle name="Currency 3 4 5 2 2 2 2 2" xfId="13660" xr:uid="{00000000-0005-0000-0000-0000D01F0000}"/>
    <cellStyle name="Currency 3 4 5 2 2 2 3" xfId="13661" xr:uid="{00000000-0005-0000-0000-0000D11F0000}"/>
    <cellStyle name="Currency 3 4 5 2 2 3" xfId="13662" xr:uid="{00000000-0005-0000-0000-0000D21F0000}"/>
    <cellStyle name="Currency 3 4 5 2 2 3 2" xfId="13663" xr:uid="{00000000-0005-0000-0000-0000D31F0000}"/>
    <cellStyle name="Currency 3 4 5 2 2 4" xfId="13664" xr:uid="{00000000-0005-0000-0000-0000D41F0000}"/>
    <cellStyle name="Currency 3 4 5 2 2 5" xfId="13665" xr:uid="{00000000-0005-0000-0000-0000D51F0000}"/>
    <cellStyle name="Currency 3 4 5 2 3" xfId="926" xr:uid="{00000000-0005-0000-0000-0000D61F0000}"/>
    <cellStyle name="Currency 3 4 5 2 3 2" xfId="13666" xr:uid="{00000000-0005-0000-0000-0000D71F0000}"/>
    <cellStyle name="Currency 3 4 5 2 3 2 2" xfId="13667" xr:uid="{00000000-0005-0000-0000-0000D81F0000}"/>
    <cellStyle name="Currency 3 4 5 2 3 2 2 2" xfId="13668" xr:uid="{00000000-0005-0000-0000-0000D91F0000}"/>
    <cellStyle name="Currency 3 4 5 2 3 2 3" xfId="13669" xr:uid="{00000000-0005-0000-0000-0000DA1F0000}"/>
    <cellStyle name="Currency 3 4 5 2 3 3" xfId="13670" xr:uid="{00000000-0005-0000-0000-0000DB1F0000}"/>
    <cellStyle name="Currency 3 4 5 2 3 3 2" xfId="13671" xr:uid="{00000000-0005-0000-0000-0000DC1F0000}"/>
    <cellStyle name="Currency 3 4 5 2 3 4" xfId="13672" xr:uid="{00000000-0005-0000-0000-0000DD1F0000}"/>
    <cellStyle name="Currency 3 4 5 2 3 5" xfId="13673" xr:uid="{00000000-0005-0000-0000-0000DE1F0000}"/>
    <cellStyle name="Currency 3 4 5 2 4" xfId="13674" xr:uid="{00000000-0005-0000-0000-0000DF1F0000}"/>
    <cellStyle name="Currency 3 4 5 2 4 2" xfId="13675" xr:uid="{00000000-0005-0000-0000-0000E01F0000}"/>
    <cellStyle name="Currency 3 4 5 2 4 2 2" xfId="13676" xr:uid="{00000000-0005-0000-0000-0000E11F0000}"/>
    <cellStyle name="Currency 3 4 5 2 4 3" xfId="13677" xr:uid="{00000000-0005-0000-0000-0000E21F0000}"/>
    <cellStyle name="Currency 3 4 5 2 5" xfId="13678" xr:uid="{00000000-0005-0000-0000-0000E31F0000}"/>
    <cellStyle name="Currency 3 4 5 2 5 2" xfId="13679" xr:uid="{00000000-0005-0000-0000-0000E41F0000}"/>
    <cellStyle name="Currency 3 4 5 2 6" xfId="13680" xr:uid="{00000000-0005-0000-0000-0000E51F0000}"/>
    <cellStyle name="Currency 3 4 5 2 7" xfId="13681" xr:uid="{00000000-0005-0000-0000-0000E61F0000}"/>
    <cellStyle name="Currency 3 4 5 3" xfId="927" xr:uid="{00000000-0005-0000-0000-0000E71F0000}"/>
    <cellStyle name="Currency 3 4 5 3 2" xfId="13682" xr:uid="{00000000-0005-0000-0000-0000E81F0000}"/>
    <cellStyle name="Currency 3 4 5 3 2 2" xfId="13683" xr:uid="{00000000-0005-0000-0000-0000E91F0000}"/>
    <cellStyle name="Currency 3 4 5 3 2 2 2" xfId="13684" xr:uid="{00000000-0005-0000-0000-0000EA1F0000}"/>
    <cellStyle name="Currency 3 4 5 3 2 3" xfId="13685" xr:uid="{00000000-0005-0000-0000-0000EB1F0000}"/>
    <cellStyle name="Currency 3 4 5 3 3" xfId="13686" xr:uid="{00000000-0005-0000-0000-0000EC1F0000}"/>
    <cellStyle name="Currency 3 4 5 3 3 2" xfId="13687" xr:uid="{00000000-0005-0000-0000-0000ED1F0000}"/>
    <cellStyle name="Currency 3 4 5 3 4" xfId="13688" xr:uid="{00000000-0005-0000-0000-0000EE1F0000}"/>
    <cellStyle name="Currency 3 4 5 3 5" xfId="13689" xr:uid="{00000000-0005-0000-0000-0000EF1F0000}"/>
    <cellStyle name="Currency 3 4 5 4" xfId="928" xr:uid="{00000000-0005-0000-0000-0000F01F0000}"/>
    <cellStyle name="Currency 3 4 5 4 2" xfId="13690" xr:uid="{00000000-0005-0000-0000-0000F11F0000}"/>
    <cellStyle name="Currency 3 4 5 4 2 2" xfId="13691" xr:uid="{00000000-0005-0000-0000-0000F21F0000}"/>
    <cellStyle name="Currency 3 4 5 4 2 2 2" xfId="13692" xr:uid="{00000000-0005-0000-0000-0000F31F0000}"/>
    <cellStyle name="Currency 3 4 5 4 2 3" xfId="13693" xr:uid="{00000000-0005-0000-0000-0000F41F0000}"/>
    <cellStyle name="Currency 3 4 5 4 3" xfId="13694" xr:uid="{00000000-0005-0000-0000-0000F51F0000}"/>
    <cellStyle name="Currency 3 4 5 4 3 2" xfId="13695" xr:uid="{00000000-0005-0000-0000-0000F61F0000}"/>
    <cellStyle name="Currency 3 4 5 4 4" xfId="13696" xr:uid="{00000000-0005-0000-0000-0000F71F0000}"/>
    <cellStyle name="Currency 3 4 5 4 5" xfId="13697" xr:uid="{00000000-0005-0000-0000-0000F81F0000}"/>
    <cellStyle name="Currency 3 4 5 5" xfId="13698" xr:uid="{00000000-0005-0000-0000-0000F91F0000}"/>
    <cellStyle name="Currency 3 4 5 5 2" xfId="13699" xr:uid="{00000000-0005-0000-0000-0000FA1F0000}"/>
    <cellStyle name="Currency 3 4 5 5 2 2" xfId="13700" xr:uid="{00000000-0005-0000-0000-0000FB1F0000}"/>
    <cellStyle name="Currency 3 4 5 5 3" xfId="13701" xr:uid="{00000000-0005-0000-0000-0000FC1F0000}"/>
    <cellStyle name="Currency 3 4 5 6" xfId="13702" xr:uid="{00000000-0005-0000-0000-0000FD1F0000}"/>
    <cellStyle name="Currency 3 4 5 6 2" xfId="13703" xr:uid="{00000000-0005-0000-0000-0000FE1F0000}"/>
    <cellStyle name="Currency 3 4 5 7" xfId="13704" xr:uid="{00000000-0005-0000-0000-0000FF1F0000}"/>
    <cellStyle name="Currency 3 4 5 8" xfId="13705" xr:uid="{00000000-0005-0000-0000-000000200000}"/>
    <cellStyle name="Currency 3 4 6" xfId="929" xr:uid="{00000000-0005-0000-0000-000001200000}"/>
    <cellStyle name="Currency 3 4 6 2" xfId="930" xr:uid="{00000000-0005-0000-0000-000002200000}"/>
    <cellStyle name="Currency 3 4 6 2 2" xfId="13706" xr:uid="{00000000-0005-0000-0000-000003200000}"/>
    <cellStyle name="Currency 3 4 6 2 2 2" xfId="13707" xr:uid="{00000000-0005-0000-0000-000004200000}"/>
    <cellStyle name="Currency 3 4 6 2 2 2 2" xfId="13708" xr:uid="{00000000-0005-0000-0000-000005200000}"/>
    <cellStyle name="Currency 3 4 6 2 2 3" xfId="13709" xr:uid="{00000000-0005-0000-0000-000006200000}"/>
    <cellStyle name="Currency 3 4 6 2 3" xfId="13710" xr:uid="{00000000-0005-0000-0000-000007200000}"/>
    <cellStyle name="Currency 3 4 6 2 3 2" xfId="13711" xr:uid="{00000000-0005-0000-0000-000008200000}"/>
    <cellStyle name="Currency 3 4 6 2 4" xfId="13712" xr:uid="{00000000-0005-0000-0000-000009200000}"/>
    <cellStyle name="Currency 3 4 6 2 5" xfId="13713" xr:uid="{00000000-0005-0000-0000-00000A200000}"/>
    <cellStyle name="Currency 3 4 6 3" xfId="931" xr:uid="{00000000-0005-0000-0000-00000B200000}"/>
    <cellStyle name="Currency 3 4 6 3 2" xfId="13714" xr:uid="{00000000-0005-0000-0000-00000C200000}"/>
    <cellStyle name="Currency 3 4 6 3 2 2" xfId="13715" xr:uid="{00000000-0005-0000-0000-00000D200000}"/>
    <cellStyle name="Currency 3 4 6 3 2 2 2" xfId="13716" xr:uid="{00000000-0005-0000-0000-00000E200000}"/>
    <cellStyle name="Currency 3 4 6 3 2 3" xfId="13717" xr:uid="{00000000-0005-0000-0000-00000F200000}"/>
    <cellStyle name="Currency 3 4 6 3 3" xfId="13718" xr:uid="{00000000-0005-0000-0000-000010200000}"/>
    <cellStyle name="Currency 3 4 6 3 3 2" xfId="13719" xr:uid="{00000000-0005-0000-0000-000011200000}"/>
    <cellStyle name="Currency 3 4 6 3 4" xfId="13720" xr:uid="{00000000-0005-0000-0000-000012200000}"/>
    <cellStyle name="Currency 3 4 6 3 5" xfId="13721" xr:uid="{00000000-0005-0000-0000-000013200000}"/>
    <cellStyle name="Currency 3 4 6 4" xfId="13722" xr:uid="{00000000-0005-0000-0000-000014200000}"/>
    <cellStyle name="Currency 3 4 6 4 2" xfId="13723" xr:uid="{00000000-0005-0000-0000-000015200000}"/>
    <cellStyle name="Currency 3 4 6 4 2 2" xfId="13724" xr:uid="{00000000-0005-0000-0000-000016200000}"/>
    <cellStyle name="Currency 3 4 6 4 3" xfId="13725" xr:uid="{00000000-0005-0000-0000-000017200000}"/>
    <cellStyle name="Currency 3 4 6 5" xfId="13726" xr:uid="{00000000-0005-0000-0000-000018200000}"/>
    <cellStyle name="Currency 3 4 6 5 2" xfId="13727" xr:uid="{00000000-0005-0000-0000-000019200000}"/>
    <cellStyle name="Currency 3 4 6 6" xfId="13728" xr:uid="{00000000-0005-0000-0000-00001A200000}"/>
    <cellStyle name="Currency 3 4 6 7" xfId="13729" xr:uid="{00000000-0005-0000-0000-00001B200000}"/>
    <cellStyle name="Currency 3 4 7" xfId="932" xr:uid="{00000000-0005-0000-0000-00001C200000}"/>
    <cellStyle name="Currency 3 4 7 2" xfId="13730" xr:uid="{00000000-0005-0000-0000-00001D200000}"/>
    <cellStyle name="Currency 3 4 7 2 2" xfId="13731" xr:uid="{00000000-0005-0000-0000-00001E200000}"/>
    <cellStyle name="Currency 3 4 7 2 2 2" xfId="13732" xr:uid="{00000000-0005-0000-0000-00001F200000}"/>
    <cellStyle name="Currency 3 4 7 2 3" xfId="13733" xr:uid="{00000000-0005-0000-0000-000020200000}"/>
    <cellStyle name="Currency 3 4 7 3" xfId="13734" xr:uid="{00000000-0005-0000-0000-000021200000}"/>
    <cellStyle name="Currency 3 4 7 3 2" xfId="13735" xr:uid="{00000000-0005-0000-0000-000022200000}"/>
    <cellStyle name="Currency 3 4 7 4" xfId="13736" xr:uid="{00000000-0005-0000-0000-000023200000}"/>
    <cellStyle name="Currency 3 4 7 5" xfId="13737" xr:uid="{00000000-0005-0000-0000-000024200000}"/>
    <cellStyle name="Currency 3 4 8" xfId="933" xr:uid="{00000000-0005-0000-0000-000025200000}"/>
    <cellStyle name="Currency 3 4 8 2" xfId="13738" xr:uid="{00000000-0005-0000-0000-000026200000}"/>
    <cellStyle name="Currency 3 4 8 2 2" xfId="13739" xr:uid="{00000000-0005-0000-0000-000027200000}"/>
    <cellStyle name="Currency 3 4 8 2 2 2" xfId="13740" xr:uid="{00000000-0005-0000-0000-000028200000}"/>
    <cellStyle name="Currency 3 4 8 2 3" xfId="13741" xr:uid="{00000000-0005-0000-0000-000029200000}"/>
    <cellStyle name="Currency 3 4 8 3" xfId="13742" xr:uid="{00000000-0005-0000-0000-00002A200000}"/>
    <cellStyle name="Currency 3 4 8 3 2" xfId="13743" xr:uid="{00000000-0005-0000-0000-00002B200000}"/>
    <cellStyle name="Currency 3 4 8 4" xfId="13744" xr:uid="{00000000-0005-0000-0000-00002C200000}"/>
    <cellStyle name="Currency 3 4 8 5" xfId="13745" xr:uid="{00000000-0005-0000-0000-00002D200000}"/>
    <cellStyle name="Currency 3 4 9" xfId="13746" xr:uid="{00000000-0005-0000-0000-00002E200000}"/>
    <cellStyle name="Currency 3 4 9 2" xfId="13747" xr:uid="{00000000-0005-0000-0000-00002F200000}"/>
    <cellStyle name="Currency 3 4 9 2 2" xfId="13748" xr:uid="{00000000-0005-0000-0000-000030200000}"/>
    <cellStyle name="Currency 3 4 9 3" xfId="13749" xr:uid="{00000000-0005-0000-0000-000031200000}"/>
    <cellStyle name="Currency 3 5" xfId="934" xr:uid="{00000000-0005-0000-0000-000032200000}"/>
    <cellStyle name="Currency 3 5 2" xfId="935" xr:uid="{00000000-0005-0000-0000-000033200000}"/>
    <cellStyle name="Currency 3 5 2 2" xfId="936" xr:uid="{00000000-0005-0000-0000-000034200000}"/>
    <cellStyle name="Currency 3 5 2 2 2" xfId="13750" xr:uid="{00000000-0005-0000-0000-000035200000}"/>
    <cellStyle name="Currency 3 5 2 2 2 2" xfId="13751" xr:uid="{00000000-0005-0000-0000-000036200000}"/>
    <cellStyle name="Currency 3 5 2 2 2 2 2" xfId="13752" xr:uid="{00000000-0005-0000-0000-000037200000}"/>
    <cellStyle name="Currency 3 5 2 2 2 3" xfId="13753" xr:uid="{00000000-0005-0000-0000-000038200000}"/>
    <cellStyle name="Currency 3 5 2 2 3" xfId="13754" xr:uid="{00000000-0005-0000-0000-000039200000}"/>
    <cellStyle name="Currency 3 5 2 2 3 2" xfId="13755" xr:uid="{00000000-0005-0000-0000-00003A200000}"/>
    <cellStyle name="Currency 3 5 2 2 4" xfId="13756" xr:uid="{00000000-0005-0000-0000-00003B200000}"/>
    <cellStyle name="Currency 3 5 2 2 5" xfId="13757" xr:uid="{00000000-0005-0000-0000-00003C200000}"/>
    <cellStyle name="Currency 3 5 2 3" xfId="937" xr:uid="{00000000-0005-0000-0000-00003D200000}"/>
    <cellStyle name="Currency 3 5 2 3 2" xfId="13758" xr:uid="{00000000-0005-0000-0000-00003E200000}"/>
    <cellStyle name="Currency 3 5 2 3 2 2" xfId="13759" xr:uid="{00000000-0005-0000-0000-00003F200000}"/>
    <cellStyle name="Currency 3 5 2 3 2 2 2" xfId="13760" xr:uid="{00000000-0005-0000-0000-000040200000}"/>
    <cellStyle name="Currency 3 5 2 3 2 3" xfId="13761" xr:uid="{00000000-0005-0000-0000-000041200000}"/>
    <cellStyle name="Currency 3 5 2 3 3" xfId="13762" xr:uid="{00000000-0005-0000-0000-000042200000}"/>
    <cellStyle name="Currency 3 5 2 3 3 2" xfId="13763" xr:uid="{00000000-0005-0000-0000-000043200000}"/>
    <cellStyle name="Currency 3 5 2 3 4" xfId="13764" xr:uid="{00000000-0005-0000-0000-000044200000}"/>
    <cellStyle name="Currency 3 5 2 3 5" xfId="13765" xr:uid="{00000000-0005-0000-0000-000045200000}"/>
    <cellStyle name="Currency 3 5 2 4" xfId="13766" xr:uid="{00000000-0005-0000-0000-000046200000}"/>
    <cellStyle name="Currency 3 5 2 4 2" xfId="13767" xr:uid="{00000000-0005-0000-0000-000047200000}"/>
    <cellStyle name="Currency 3 5 2 4 2 2" xfId="13768" xr:uid="{00000000-0005-0000-0000-000048200000}"/>
    <cellStyle name="Currency 3 5 2 4 3" xfId="13769" xr:uid="{00000000-0005-0000-0000-000049200000}"/>
    <cellStyle name="Currency 3 5 2 5" xfId="13770" xr:uid="{00000000-0005-0000-0000-00004A200000}"/>
    <cellStyle name="Currency 3 5 2 5 2" xfId="13771" xr:uid="{00000000-0005-0000-0000-00004B200000}"/>
    <cellStyle name="Currency 3 5 2 6" xfId="13772" xr:uid="{00000000-0005-0000-0000-00004C200000}"/>
    <cellStyle name="Currency 3 5 2 7" xfId="13773" xr:uid="{00000000-0005-0000-0000-00004D200000}"/>
    <cellStyle name="Currency 3 5 3" xfId="938" xr:uid="{00000000-0005-0000-0000-00004E200000}"/>
    <cellStyle name="Currency 3 5 3 2" xfId="13774" xr:uid="{00000000-0005-0000-0000-00004F200000}"/>
    <cellStyle name="Currency 3 5 3 2 2" xfId="13775" xr:uid="{00000000-0005-0000-0000-000050200000}"/>
    <cellStyle name="Currency 3 5 3 2 2 2" xfId="13776" xr:uid="{00000000-0005-0000-0000-000051200000}"/>
    <cellStyle name="Currency 3 5 3 2 3" xfId="13777" xr:uid="{00000000-0005-0000-0000-000052200000}"/>
    <cellStyle name="Currency 3 5 3 3" xfId="13778" xr:uid="{00000000-0005-0000-0000-000053200000}"/>
    <cellStyle name="Currency 3 5 3 3 2" xfId="13779" xr:uid="{00000000-0005-0000-0000-000054200000}"/>
    <cellStyle name="Currency 3 5 3 4" xfId="13780" xr:uid="{00000000-0005-0000-0000-000055200000}"/>
    <cellStyle name="Currency 3 5 3 5" xfId="13781" xr:uid="{00000000-0005-0000-0000-000056200000}"/>
    <cellStyle name="Currency 3 5 4" xfId="939" xr:uid="{00000000-0005-0000-0000-000057200000}"/>
    <cellStyle name="Currency 3 5 4 2" xfId="13782" xr:uid="{00000000-0005-0000-0000-000058200000}"/>
    <cellStyle name="Currency 3 5 4 2 2" xfId="13783" xr:uid="{00000000-0005-0000-0000-000059200000}"/>
    <cellStyle name="Currency 3 5 4 2 2 2" xfId="13784" xr:uid="{00000000-0005-0000-0000-00005A200000}"/>
    <cellStyle name="Currency 3 5 4 2 3" xfId="13785" xr:uid="{00000000-0005-0000-0000-00005B200000}"/>
    <cellStyle name="Currency 3 5 4 3" xfId="13786" xr:uid="{00000000-0005-0000-0000-00005C200000}"/>
    <cellStyle name="Currency 3 5 4 3 2" xfId="13787" xr:uid="{00000000-0005-0000-0000-00005D200000}"/>
    <cellStyle name="Currency 3 5 4 4" xfId="13788" xr:uid="{00000000-0005-0000-0000-00005E200000}"/>
    <cellStyle name="Currency 3 5 4 5" xfId="13789" xr:uid="{00000000-0005-0000-0000-00005F200000}"/>
    <cellStyle name="Currency 3 5 5" xfId="13790" xr:uid="{00000000-0005-0000-0000-000060200000}"/>
    <cellStyle name="Currency 3 5 5 2" xfId="13791" xr:uid="{00000000-0005-0000-0000-000061200000}"/>
    <cellStyle name="Currency 3 5 5 2 2" xfId="13792" xr:uid="{00000000-0005-0000-0000-000062200000}"/>
    <cellStyle name="Currency 3 5 5 3" xfId="13793" xr:uid="{00000000-0005-0000-0000-000063200000}"/>
    <cellStyle name="Currency 3 5 6" xfId="13794" xr:uid="{00000000-0005-0000-0000-000064200000}"/>
    <cellStyle name="Currency 3 5 6 2" xfId="13795" xr:uid="{00000000-0005-0000-0000-000065200000}"/>
    <cellStyle name="Currency 3 5 7" xfId="13796" xr:uid="{00000000-0005-0000-0000-000066200000}"/>
    <cellStyle name="Currency 3 5 8" xfId="13797" xr:uid="{00000000-0005-0000-0000-000067200000}"/>
    <cellStyle name="Currency 3 6" xfId="940" xr:uid="{00000000-0005-0000-0000-000068200000}"/>
    <cellStyle name="Currency 3 6 2" xfId="941" xr:uid="{00000000-0005-0000-0000-000069200000}"/>
    <cellStyle name="Currency 3 6 2 2" xfId="942" xr:uid="{00000000-0005-0000-0000-00006A200000}"/>
    <cellStyle name="Currency 3 6 2 2 2" xfId="13798" xr:uid="{00000000-0005-0000-0000-00006B200000}"/>
    <cellStyle name="Currency 3 6 2 2 2 2" xfId="13799" xr:uid="{00000000-0005-0000-0000-00006C200000}"/>
    <cellStyle name="Currency 3 6 2 2 2 2 2" xfId="13800" xr:uid="{00000000-0005-0000-0000-00006D200000}"/>
    <cellStyle name="Currency 3 6 2 2 2 3" xfId="13801" xr:uid="{00000000-0005-0000-0000-00006E200000}"/>
    <cellStyle name="Currency 3 6 2 2 3" xfId="13802" xr:uid="{00000000-0005-0000-0000-00006F200000}"/>
    <cellStyle name="Currency 3 6 2 2 3 2" xfId="13803" xr:uid="{00000000-0005-0000-0000-000070200000}"/>
    <cellStyle name="Currency 3 6 2 2 4" xfId="13804" xr:uid="{00000000-0005-0000-0000-000071200000}"/>
    <cellStyle name="Currency 3 6 2 2 5" xfId="13805" xr:uid="{00000000-0005-0000-0000-000072200000}"/>
    <cellStyle name="Currency 3 6 2 3" xfId="943" xr:uid="{00000000-0005-0000-0000-000073200000}"/>
    <cellStyle name="Currency 3 6 2 3 2" xfId="13806" xr:uid="{00000000-0005-0000-0000-000074200000}"/>
    <cellStyle name="Currency 3 6 2 3 2 2" xfId="13807" xr:uid="{00000000-0005-0000-0000-000075200000}"/>
    <cellStyle name="Currency 3 6 2 3 2 2 2" xfId="13808" xr:uid="{00000000-0005-0000-0000-000076200000}"/>
    <cellStyle name="Currency 3 6 2 3 2 3" xfId="13809" xr:uid="{00000000-0005-0000-0000-000077200000}"/>
    <cellStyle name="Currency 3 6 2 3 3" xfId="13810" xr:uid="{00000000-0005-0000-0000-000078200000}"/>
    <cellStyle name="Currency 3 6 2 3 3 2" xfId="13811" xr:uid="{00000000-0005-0000-0000-000079200000}"/>
    <cellStyle name="Currency 3 6 2 3 4" xfId="13812" xr:uid="{00000000-0005-0000-0000-00007A200000}"/>
    <cellStyle name="Currency 3 6 2 3 5" xfId="13813" xr:uid="{00000000-0005-0000-0000-00007B200000}"/>
    <cellStyle name="Currency 3 6 2 4" xfId="13814" xr:uid="{00000000-0005-0000-0000-00007C200000}"/>
    <cellStyle name="Currency 3 6 2 4 2" xfId="13815" xr:uid="{00000000-0005-0000-0000-00007D200000}"/>
    <cellStyle name="Currency 3 6 2 4 2 2" xfId="13816" xr:uid="{00000000-0005-0000-0000-00007E200000}"/>
    <cellStyle name="Currency 3 6 2 4 3" xfId="13817" xr:uid="{00000000-0005-0000-0000-00007F200000}"/>
    <cellStyle name="Currency 3 6 2 5" xfId="13818" xr:uid="{00000000-0005-0000-0000-000080200000}"/>
    <cellStyle name="Currency 3 6 2 5 2" xfId="13819" xr:uid="{00000000-0005-0000-0000-000081200000}"/>
    <cellStyle name="Currency 3 6 2 6" xfId="13820" xr:uid="{00000000-0005-0000-0000-000082200000}"/>
    <cellStyle name="Currency 3 6 2 7" xfId="13821" xr:uid="{00000000-0005-0000-0000-000083200000}"/>
    <cellStyle name="Currency 3 6 3" xfId="944" xr:uid="{00000000-0005-0000-0000-000084200000}"/>
    <cellStyle name="Currency 3 6 3 2" xfId="13822" xr:uid="{00000000-0005-0000-0000-000085200000}"/>
    <cellStyle name="Currency 3 6 3 2 2" xfId="13823" xr:uid="{00000000-0005-0000-0000-000086200000}"/>
    <cellStyle name="Currency 3 6 3 2 2 2" xfId="13824" xr:uid="{00000000-0005-0000-0000-000087200000}"/>
    <cellStyle name="Currency 3 6 3 2 3" xfId="13825" xr:uid="{00000000-0005-0000-0000-000088200000}"/>
    <cellStyle name="Currency 3 6 3 3" xfId="13826" xr:uid="{00000000-0005-0000-0000-000089200000}"/>
    <cellStyle name="Currency 3 6 3 3 2" xfId="13827" xr:uid="{00000000-0005-0000-0000-00008A200000}"/>
    <cellStyle name="Currency 3 6 3 4" xfId="13828" xr:uid="{00000000-0005-0000-0000-00008B200000}"/>
    <cellStyle name="Currency 3 6 3 5" xfId="13829" xr:uid="{00000000-0005-0000-0000-00008C200000}"/>
    <cellStyle name="Currency 3 6 4" xfId="945" xr:uid="{00000000-0005-0000-0000-00008D200000}"/>
    <cellStyle name="Currency 3 6 4 2" xfId="13830" xr:uid="{00000000-0005-0000-0000-00008E200000}"/>
    <cellStyle name="Currency 3 6 4 2 2" xfId="13831" xr:uid="{00000000-0005-0000-0000-00008F200000}"/>
    <cellStyle name="Currency 3 6 4 2 2 2" xfId="13832" xr:uid="{00000000-0005-0000-0000-000090200000}"/>
    <cellStyle name="Currency 3 6 4 2 3" xfId="13833" xr:uid="{00000000-0005-0000-0000-000091200000}"/>
    <cellStyle name="Currency 3 6 4 3" xfId="13834" xr:uid="{00000000-0005-0000-0000-000092200000}"/>
    <cellStyle name="Currency 3 6 4 3 2" xfId="13835" xr:uid="{00000000-0005-0000-0000-000093200000}"/>
    <cellStyle name="Currency 3 6 4 4" xfId="13836" xr:uid="{00000000-0005-0000-0000-000094200000}"/>
    <cellStyle name="Currency 3 6 4 5" xfId="13837" xr:uid="{00000000-0005-0000-0000-000095200000}"/>
    <cellStyle name="Currency 3 6 5" xfId="13838" xr:uid="{00000000-0005-0000-0000-000096200000}"/>
    <cellStyle name="Currency 3 6 5 2" xfId="13839" xr:uid="{00000000-0005-0000-0000-000097200000}"/>
    <cellStyle name="Currency 3 6 5 2 2" xfId="13840" xr:uid="{00000000-0005-0000-0000-000098200000}"/>
    <cellStyle name="Currency 3 6 5 3" xfId="13841" xr:uid="{00000000-0005-0000-0000-000099200000}"/>
    <cellStyle name="Currency 3 6 6" xfId="13842" xr:uid="{00000000-0005-0000-0000-00009A200000}"/>
    <cellStyle name="Currency 3 6 6 2" xfId="13843" xr:uid="{00000000-0005-0000-0000-00009B200000}"/>
    <cellStyle name="Currency 3 6 7" xfId="13844" xr:uid="{00000000-0005-0000-0000-00009C200000}"/>
    <cellStyle name="Currency 3 6 8" xfId="13845" xr:uid="{00000000-0005-0000-0000-00009D200000}"/>
    <cellStyle name="Currency 3 7" xfId="946" xr:uid="{00000000-0005-0000-0000-00009E200000}"/>
    <cellStyle name="Currency 3 7 2" xfId="947" xr:uid="{00000000-0005-0000-0000-00009F200000}"/>
    <cellStyle name="Currency 3 7 2 2" xfId="948" xr:uid="{00000000-0005-0000-0000-0000A0200000}"/>
    <cellStyle name="Currency 3 7 2 2 2" xfId="13846" xr:uid="{00000000-0005-0000-0000-0000A1200000}"/>
    <cellStyle name="Currency 3 7 2 2 2 2" xfId="13847" xr:uid="{00000000-0005-0000-0000-0000A2200000}"/>
    <cellStyle name="Currency 3 7 2 2 2 2 2" xfId="13848" xr:uid="{00000000-0005-0000-0000-0000A3200000}"/>
    <cellStyle name="Currency 3 7 2 2 2 3" xfId="13849" xr:uid="{00000000-0005-0000-0000-0000A4200000}"/>
    <cellStyle name="Currency 3 7 2 2 3" xfId="13850" xr:uid="{00000000-0005-0000-0000-0000A5200000}"/>
    <cellStyle name="Currency 3 7 2 2 3 2" xfId="13851" xr:uid="{00000000-0005-0000-0000-0000A6200000}"/>
    <cellStyle name="Currency 3 7 2 2 4" xfId="13852" xr:uid="{00000000-0005-0000-0000-0000A7200000}"/>
    <cellStyle name="Currency 3 7 2 2 5" xfId="13853" xr:uid="{00000000-0005-0000-0000-0000A8200000}"/>
    <cellStyle name="Currency 3 7 2 3" xfId="949" xr:uid="{00000000-0005-0000-0000-0000A9200000}"/>
    <cellStyle name="Currency 3 7 2 3 2" xfId="13854" xr:uid="{00000000-0005-0000-0000-0000AA200000}"/>
    <cellStyle name="Currency 3 7 2 3 2 2" xfId="13855" xr:uid="{00000000-0005-0000-0000-0000AB200000}"/>
    <cellStyle name="Currency 3 7 2 3 2 2 2" xfId="13856" xr:uid="{00000000-0005-0000-0000-0000AC200000}"/>
    <cellStyle name="Currency 3 7 2 3 2 3" xfId="13857" xr:uid="{00000000-0005-0000-0000-0000AD200000}"/>
    <cellStyle name="Currency 3 7 2 3 3" xfId="13858" xr:uid="{00000000-0005-0000-0000-0000AE200000}"/>
    <cellStyle name="Currency 3 7 2 3 3 2" xfId="13859" xr:uid="{00000000-0005-0000-0000-0000AF200000}"/>
    <cellStyle name="Currency 3 7 2 3 4" xfId="13860" xr:uid="{00000000-0005-0000-0000-0000B0200000}"/>
    <cellStyle name="Currency 3 7 2 3 5" xfId="13861" xr:uid="{00000000-0005-0000-0000-0000B1200000}"/>
    <cellStyle name="Currency 3 7 2 4" xfId="13862" xr:uid="{00000000-0005-0000-0000-0000B2200000}"/>
    <cellStyle name="Currency 3 7 2 4 2" xfId="13863" xr:uid="{00000000-0005-0000-0000-0000B3200000}"/>
    <cellStyle name="Currency 3 7 2 4 2 2" xfId="13864" xr:uid="{00000000-0005-0000-0000-0000B4200000}"/>
    <cellStyle name="Currency 3 7 2 4 3" xfId="13865" xr:uid="{00000000-0005-0000-0000-0000B5200000}"/>
    <cellStyle name="Currency 3 7 2 5" xfId="13866" xr:uid="{00000000-0005-0000-0000-0000B6200000}"/>
    <cellStyle name="Currency 3 7 2 5 2" xfId="13867" xr:uid="{00000000-0005-0000-0000-0000B7200000}"/>
    <cellStyle name="Currency 3 7 2 6" xfId="13868" xr:uid="{00000000-0005-0000-0000-0000B8200000}"/>
    <cellStyle name="Currency 3 7 2 7" xfId="13869" xr:uid="{00000000-0005-0000-0000-0000B9200000}"/>
    <cellStyle name="Currency 3 7 3" xfId="950" xr:uid="{00000000-0005-0000-0000-0000BA200000}"/>
    <cellStyle name="Currency 3 7 3 2" xfId="13870" xr:uid="{00000000-0005-0000-0000-0000BB200000}"/>
    <cellStyle name="Currency 3 7 3 2 2" xfId="13871" xr:uid="{00000000-0005-0000-0000-0000BC200000}"/>
    <cellStyle name="Currency 3 7 3 2 2 2" xfId="13872" xr:uid="{00000000-0005-0000-0000-0000BD200000}"/>
    <cellStyle name="Currency 3 7 3 2 3" xfId="13873" xr:uid="{00000000-0005-0000-0000-0000BE200000}"/>
    <cellStyle name="Currency 3 7 3 3" xfId="13874" xr:uid="{00000000-0005-0000-0000-0000BF200000}"/>
    <cellStyle name="Currency 3 7 3 3 2" xfId="13875" xr:uid="{00000000-0005-0000-0000-0000C0200000}"/>
    <cellStyle name="Currency 3 7 3 4" xfId="13876" xr:uid="{00000000-0005-0000-0000-0000C1200000}"/>
    <cellStyle name="Currency 3 7 3 5" xfId="13877" xr:uid="{00000000-0005-0000-0000-0000C2200000}"/>
    <cellStyle name="Currency 3 7 4" xfId="951" xr:uid="{00000000-0005-0000-0000-0000C3200000}"/>
    <cellStyle name="Currency 3 7 4 2" xfId="13878" xr:uid="{00000000-0005-0000-0000-0000C4200000}"/>
    <cellStyle name="Currency 3 7 4 2 2" xfId="13879" xr:uid="{00000000-0005-0000-0000-0000C5200000}"/>
    <cellStyle name="Currency 3 7 4 2 2 2" xfId="13880" xr:uid="{00000000-0005-0000-0000-0000C6200000}"/>
    <cellStyle name="Currency 3 7 4 2 3" xfId="13881" xr:uid="{00000000-0005-0000-0000-0000C7200000}"/>
    <cellStyle name="Currency 3 7 4 3" xfId="13882" xr:uid="{00000000-0005-0000-0000-0000C8200000}"/>
    <cellStyle name="Currency 3 7 4 3 2" xfId="13883" xr:uid="{00000000-0005-0000-0000-0000C9200000}"/>
    <cellStyle name="Currency 3 7 4 4" xfId="13884" xr:uid="{00000000-0005-0000-0000-0000CA200000}"/>
    <cellStyle name="Currency 3 7 4 5" xfId="13885" xr:uid="{00000000-0005-0000-0000-0000CB200000}"/>
    <cellStyle name="Currency 3 7 5" xfId="13886" xr:uid="{00000000-0005-0000-0000-0000CC200000}"/>
    <cellStyle name="Currency 3 7 5 2" xfId="13887" xr:uid="{00000000-0005-0000-0000-0000CD200000}"/>
    <cellStyle name="Currency 3 7 5 2 2" xfId="13888" xr:uid="{00000000-0005-0000-0000-0000CE200000}"/>
    <cellStyle name="Currency 3 7 5 3" xfId="13889" xr:uid="{00000000-0005-0000-0000-0000CF200000}"/>
    <cellStyle name="Currency 3 7 6" xfId="13890" xr:uid="{00000000-0005-0000-0000-0000D0200000}"/>
    <cellStyle name="Currency 3 7 6 2" xfId="13891" xr:uid="{00000000-0005-0000-0000-0000D1200000}"/>
    <cellStyle name="Currency 3 7 7" xfId="13892" xr:uid="{00000000-0005-0000-0000-0000D2200000}"/>
    <cellStyle name="Currency 3 7 8" xfId="13893" xr:uid="{00000000-0005-0000-0000-0000D3200000}"/>
    <cellStyle name="Currency 3 8" xfId="952" xr:uid="{00000000-0005-0000-0000-0000D4200000}"/>
    <cellStyle name="Currency 3 8 2" xfId="953" xr:uid="{00000000-0005-0000-0000-0000D5200000}"/>
    <cellStyle name="Currency 3 8 2 2" xfId="954" xr:uid="{00000000-0005-0000-0000-0000D6200000}"/>
    <cellStyle name="Currency 3 8 2 2 2" xfId="13894" xr:uid="{00000000-0005-0000-0000-0000D7200000}"/>
    <cellStyle name="Currency 3 8 2 2 2 2" xfId="13895" xr:uid="{00000000-0005-0000-0000-0000D8200000}"/>
    <cellStyle name="Currency 3 8 2 2 2 2 2" xfId="13896" xr:uid="{00000000-0005-0000-0000-0000D9200000}"/>
    <cellStyle name="Currency 3 8 2 2 2 3" xfId="13897" xr:uid="{00000000-0005-0000-0000-0000DA200000}"/>
    <cellStyle name="Currency 3 8 2 2 3" xfId="13898" xr:uid="{00000000-0005-0000-0000-0000DB200000}"/>
    <cellStyle name="Currency 3 8 2 2 3 2" xfId="13899" xr:uid="{00000000-0005-0000-0000-0000DC200000}"/>
    <cellStyle name="Currency 3 8 2 2 4" xfId="13900" xr:uid="{00000000-0005-0000-0000-0000DD200000}"/>
    <cellStyle name="Currency 3 8 2 2 5" xfId="13901" xr:uid="{00000000-0005-0000-0000-0000DE200000}"/>
    <cellStyle name="Currency 3 8 2 3" xfId="955" xr:uid="{00000000-0005-0000-0000-0000DF200000}"/>
    <cellStyle name="Currency 3 8 2 3 2" xfId="13902" xr:uid="{00000000-0005-0000-0000-0000E0200000}"/>
    <cellStyle name="Currency 3 8 2 3 2 2" xfId="13903" xr:uid="{00000000-0005-0000-0000-0000E1200000}"/>
    <cellStyle name="Currency 3 8 2 3 2 2 2" xfId="13904" xr:uid="{00000000-0005-0000-0000-0000E2200000}"/>
    <cellStyle name="Currency 3 8 2 3 2 3" xfId="13905" xr:uid="{00000000-0005-0000-0000-0000E3200000}"/>
    <cellStyle name="Currency 3 8 2 3 3" xfId="13906" xr:uid="{00000000-0005-0000-0000-0000E4200000}"/>
    <cellStyle name="Currency 3 8 2 3 3 2" xfId="13907" xr:uid="{00000000-0005-0000-0000-0000E5200000}"/>
    <cellStyle name="Currency 3 8 2 3 4" xfId="13908" xr:uid="{00000000-0005-0000-0000-0000E6200000}"/>
    <cellStyle name="Currency 3 8 2 3 5" xfId="13909" xr:uid="{00000000-0005-0000-0000-0000E7200000}"/>
    <cellStyle name="Currency 3 8 2 4" xfId="13910" xr:uid="{00000000-0005-0000-0000-0000E8200000}"/>
    <cellStyle name="Currency 3 8 2 4 2" xfId="13911" xr:uid="{00000000-0005-0000-0000-0000E9200000}"/>
    <cellStyle name="Currency 3 8 2 4 2 2" xfId="13912" xr:uid="{00000000-0005-0000-0000-0000EA200000}"/>
    <cellStyle name="Currency 3 8 2 4 3" xfId="13913" xr:uid="{00000000-0005-0000-0000-0000EB200000}"/>
    <cellStyle name="Currency 3 8 2 5" xfId="13914" xr:uid="{00000000-0005-0000-0000-0000EC200000}"/>
    <cellStyle name="Currency 3 8 2 5 2" xfId="13915" xr:uid="{00000000-0005-0000-0000-0000ED200000}"/>
    <cellStyle name="Currency 3 8 2 6" xfId="13916" xr:uid="{00000000-0005-0000-0000-0000EE200000}"/>
    <cellStyle name="Currency 3 8 2 7" xfId="13917" xr:uid="{00000000-0005-0000-0000-0000EF200000}"/>
    <cellStyle name="Currency 3 8 3" xfId="956" xr:uid="{00000000-0005-0000-0000-0000F0200000}"/>
    <cellStyle name="Currency 3 8 3 2" xfId="13918" xr:uid="{00000000-0005-0000-0000-0000F1200000}"/>
    <cellStyle name="Currency 3 8 3 2 2" xfId="13919" xr:uid="{00000000-0005-0000-0000-0000F2200000}"/>
    <cellStyle name="Currency 3 8 3 2 2 2" xfId="13920" xr:uid="{00000000-0005-0000-0000-0000F3200000}"/>
    <cellStyle name="Currency 3 8 3 2 3" xfId="13921" xr:uid="{00000000-0005-0000-0000-0000F4200000}"/>
    <cellStyle name="Currency 3 8 3 3" xfId="13922" xr:uid="{00000000-0005-0000-0000-0000F5200000}"/>
    <cellStyle name="Currency 3 8 3 3 2" xfId="13923" xr:uid="{00000000-0005-0000-0000-0000F6200000}"/>
    <cellStyle name="Currency 3 8 3 4" xfId="13924" xr:uid="{00000000-0005-0000-0000-0000F7200000}"/>
    <cellStyle name="Currency 3 8 3 5" xfId="13925" xr:uid="{00000000-0005-0000-0000-0000F8200000}"/>
    <cellStyle name="Currency 3 8 4" xfId="957" xr:uid="{00000000-0005-0000-0000-0000F9200000}"/>
    <cellStyle name="Currency 3 8 4 2" xfId="13926" xr:uid="{00000000-0005-0000-0000-0000FA200000}"/>
    <cellStyle name="Currency 3 8 4 2 2" xfId="13927" xr:uid="{00000000-0005-0000-0000-0000FB200000}"/>
    <cellStyle name="Currency 3 8 4 2 2 2" xfId="13928" xr:uid="{00000000-0005-0000-0000-0000FC200000}"/>
    <cellStyle name="Currency 3 8 4 2 3" xfId="13929" xr:uid="{00000000-0005-0000-0000-0000FD200000}"/>
    <cellStyle name="Currency 3 8 4 3" xfId="13930" xr:uid="{00000000-0005-0000-0000-0000FE200000}"/>
    <cellStyle name="Currency 3 8 4 3 2" xfId="13931" xr:uid="{00000000-0005-0000-0000-0000FF200000}"/>
    <cellStyle name="Currency 3 8 4 4" xfId="13932" xr:uid="{00000000-0005-0000-0000-000000210000}"/>
    <cellStyle name="Currency 3 8 4 5" xfId="13933" xr:uid="{00000000-0005-0000-0000-000001210000}"/>
    <cellStyle name="Currency 3 8 5" xfId="13934" xr:uid="{00000000-0005-0000-0000-000002210000}"/>
    <cellStyle name="Currency 3 8 5 2" xfId="13935" xr:uid="{00000000-0005-0000-0000-000003210000}"/>
    <cellStyle name="Currency 3 8 5 2 2" xfId="13936" xr:uid="{00000000-0005-0000-0000-000004210000}"/>
    <cellStyle name="Currency 3 8 5 3" xfId="13937" xr:uid="{00000000-0005-0000-0000-000005210000}"/>
    <cellStyle name="Currency 3 8 6" xfId="13938" xr:uid="{00000000-0005-0000-0000-000006210000}"/>
    <cellStyle name="Currency 3 8 6 2" xfId="13939" xr:uid="{00000000-0005-0000-0000-000007210000}"/>
    <cellStyle name="Currency 3 8 7" xfId="13940" xr:uid="{00000000-0005-0000-0000-000008210000}"/>
    <cellStyle name="Currency 3 8 8" xfId="13941" xr:uid="{00000000-0005-0000-0000-000009210000}"/>
    <cellStyle name="Currency 3 9" xfId="958" xr:uid="{00000000-0005-0000-0000-00000A210000}"/>
    <cellStyle name="Currency 3 9 2" xfId="959" xr:uid="{00000000-0005-0000-0000-00000B210000}"/>
    <cellStyle name="Currency 3 9 2 2" xfId="13942" xr:uid="{00000000-0005-0000-0000-00000C210000}"/>
    <cellStyle name="Currency 3 9 2 2 2" xfId="13943" xr:uid="{00000000-0005-0000-0000-00000D210000}"/>
    <cellStyle name="Currency 3 9 2 2 2 2" xfId="13944" xr:uid="{00000000-0005-0000-0000-00000E210000}"/>
    <cellStyle name="Currency 3 9 2 2 3" xfId="13945" xr:uid="{00000000-0005-0000-0000-00000F210000}"/>
    <cellStyle name="Currency 3 9 2 3" xfId="13946" xr:uid="{00000000-0005-0000-0000-000010210000}"/>
    <cellStyle name="Currency 3 9 2 3 2" xfId="13947" xr:uid="{00000000-0005-0000-0000-000011210000}"/>
    <cellStyle name="Currency 3 9 2 4" xfId="13948" xr:uid="{00000000-0005-0000-0000-000012210000}"/>
    <cellStyle name="Currency 3 9 2 5" xfId="13949" xr:uid="{00000000-0005-0000-0000-000013210000}"/>
    <cellStyle name="Currency 3 9 3" xfId="960" xr:uid="{00000000-0005-0000-0000-000014210000}"/>
    <cellStyle name="Currency 3 9 3 2" xfId="13950" xr:uid="{00000000-0005-0000-0000-000015210000}"/>
    <cellStyle name="Currency 3 9 3 2 2" xfId="13951" xr:uid="{00000000-0005-0000-0000-000016210000}"/>
    <cellStyle name="Currency 3 9 3 2 2 2" xfId="13952" xr:uid="{00000000-0005-0000-0000-000017210000}"/>
    <cellStyle name="Currency 3 9 3 2 3" xfId="13953" xr:uid="{00000000-0005-0000-0000-000018210000}"/>
    <cellStyle name="Currency 3 9 3 3" xfId="13954" xr:uid="{00000000-0005-0000-0000-000019210000}"/>
    <cellStyle name="Currency 3 9 3 3 2" xfId="13955" xr:uid="{00000000-0005-0000-0000-00001A210000}"/>
    <cellStyle name="Currency 3 9 3 4" xfId="13956" xr:uid="{00000000-0005-0000-0000-00001B210000}"/>
    <cellStyle name="Currency 3 9 3 5" xfId="13957" xr:uid="{00000000-0005-0000-0000-00001C210000}"/>
    <cellStyle name="Currency 3 9 4" xfId="13958" xr:uid="{00000000-0005-0000-0000-00001D210000}"/>
    <cellStyle name="Currency 3 9 4 2" xfId="13959" xr:uid="{00000000-0005-0000-0000-00001E210000}"/>
    <cellStyle name="Currency 3 9 4 2 2" xfId="13960" xr:uid="{00000000-0005-0000-0000-00001F210000}"/>
    <cellStyle name="Currency 3 9 4 3" xfId="13961" xr:uid="{00000000-0005-0000-0000-000020210000}"/>
    <cellStyle name="Currency 3 9 5" xfId="13962" xr:uid="{00000000-0005-0000-0000-000021210000}"/>
    <cellStyle name="Currency 3 9 5 2" xfId="13963" xr:uid="{00000000-0005-0000-0000-000022210000}"/>
    <cellStyle name="Currency 3 9 6" xfId="13964" xr:uid="{00000000-0005-0000-0000-000023210000}"/>
    <cellStyle name="Currency 3 9 7" xfId="13965" xr:uid="{00000000-0005-0000-0000-000024210000}"/>
    <cellStyle name="Currency 4" xfId="961" xr:uid="{00000000-0005-0000-0000-000025210000}"/>
    <cellStyle name="Currency 5" xfId="962" xr:uid="{00000000-0005-0000-0000-000026210000}"/>
    <cellStyle name="Currency 6" xfId="963" xr:uid="{00000000-0005-0000-0000-000027210000}"/>
    <cellStyle name="Currency 7" xfId="964" xr:uid="{00000000-0005-0000-0000-000028210000}"/>
    <cellStyle name="Hyperlink" xfId="57575" builtinId="8"/>
    <cellStyle name="Normal" xfId="0" builtinId="0"/>
    <cellStyle name="Normal 10" xfId="965" xr:uid="{00000000-0005-0000-0000-00002B210000}"/>
    <cellStyle name="Normal 11" xfId="966" xr:uid="{00000000-0005-0000-0000-00002C210000}"/>
    <cellStyle name="Normal 11 10" xfId="967" xr:uid="{00000000-0005-0000-0000-00002D210000}"/>
    <cellStyle name="Normal 11 10 2" xfId="968" xr:uid="{00000000-0005-0000-0000-00002E210000}"/>
    <cellStyle name="Normal 11 10 2 2" xfId="6427" xr:uid="{00000000-0005-0000-0000-00002F210000}"/>
    <cellStyle name="Normal 11 10 2 2 2" xfId="13966" xr:uid="{00000000-0005-0000-0000-000030210000}"/>
    <cellStyle name="Normal 11 10 2 2 2 2" xfId="13967" xr:uid="{00000000-0005-0000-0000-000031210000}"/>
    <cellStyle name="Normal 11 10 2 2 3" xfId="13968" xr:uid="{00000000-0005-0000-0000-000032210000}"/>
    <cellStyle name="Normal 11 10 2 2 4" xfId="57577" xr:uid="{00000000-0005-0000-0000-000033210000}"/>
    <cellStyle name="Normal 11 10 2 2 4 2" xfId="57585" xr:uid="{00000000-0005-0000-0000-000034210000}"/>
    <cellStyle name="Normal 11 10 2 3" xfId="13969" xr:uid="{00000000-0005-0000-0000-000035210000}"/>
    <cellStyle name="Normal 11 10 2 3 2" xfId="13970" xr:uid="{00000000-0005-0000-0000-000036210000}"/>
    <cellStyle name="Normal 11 10 2 4" xfId="13971" xr:uid="{00000000-0005-0000-0000-000037210000}"/>
    <cellStyle name="Normal 11 10 2 5" xfId="13972" xr:uid="{00000000-0005-0000-0000-000038210000}"/>
    <cellStyle name="Normal 11 10 3" xfId="969" xr:uid="{00000000-0005-0000-0000-000039210000}"/>
    <cellStyle name="Normal 11 10 3 2" xfId="13973" xr:uid="{00000000-0005-0000-0000-00003A210000}"/>
    <cellStyle name="Normal 11 10 3 2 2" xfId="13974" xr:uid="{00000000-0005-0000-0000-00003B210000}"/>
    <cellStyle name="Normal 11 10 3 2 2 2" xfId="13975" xr:uid="{00000000-0005-0000-0000-00003C210000}"/>
    <cellStyle name="Normal 11 10 3 2 3" xfId="13976" xr:uid="{00000000-0005-0000-0000-00003D210000}"/>
    <cellStyle name="Normal 11 10 3 3" xfId="13977" xr:uid="{00000000-0005-0000-0000-00003E210000}"/>
    <cellStyle name="Normal 11 10 3 3 2" xfId="13978" xr:uid="{00000000-0005-0000-0000-00003F210000}"/>
    <cellStyle name="Normal 11 10 3 4" xfId="13979" xr:uid="{00000000-0005-0000-0000-000040210000}"/>
    <cellStyle name="Normal 11 10 3 5" xfId="13980" xr:uid="{00000000-0005-0000-0000-000041210000}"/>
    <cellStyle name="Normal 11 10 4" xfId="13981" xr:uid="{00000000-0005-0000-0000-000042210000}"/>
    <cellStyle name="Normal 11 10 4 2" xfId="13982" xr:uid="{00000000-0005-0000-0000-000043210000}"/>
    <cellStyle name="Normal 11 10 4 2 2" xfId="13983" xr:uid="{00000000-0005-0000-0000-000044210000}"/>
    <cellStyle name="Normal 11 10 4 3" xfId="13984" xr:uid="{00000000-0005-0000-0000-000045210000}"/>
    <cellStyle name="Normal 11 10 5" xfId="13985" xr:uid="{00000000-0005-0000-0000-000046210000}"/>
    <cellStyle name="Normal 11 10 5 2" xfId="13986" xr:uid="{00000000-0005-0000-0000-000047210000}"/>
    <cellStyle name="Normal 11 10 6" xfId="13987" xr:uid="{00000000-0005-0000-0000-000048210000}"/>
    <cellStyle name="Normal 11 10 7" xfId="13988" xr:uid="{00000000-0005-0000-0000-000049210000}"/>
    <cellStyle name="Normal 11 11" xfId="970" xr:uid="{00000000-0005-0000-0000-00004A210000}"/>
    <cellStyle name="Normal 11 11 2" xfId="13989" xr:uid="{00000000-0005-0000-0000-00004B210000}"/>
    <cellStyle name="Normal 11 11 2 2" xfId="13990" xr:uid="{00000000-0005-0000-0000-00004C210000}"/>
    <cellStyle name="Normal 11 11 2 2 2" xfId="13991" xr:uid="{00000000-0005-0000-0000-00004D210000}"/>
    <cellStyle name="Normal 11 11 2 3" xfId="13992" xr:uid="{00000000-0005-0000-0000-00004E210000}"/>
    <cellStyle name="Normal 11 11 3" xfId="13993" xr:uid="{00000000-0005-0000-0000-00004F210000}"/>
    <cellStyle name="Normal 11 11 3 2" xfId="13994" xr:uid="{00000000-0005-0000-0000-000050210000}"/>
    <cellStyle name="Normal 11 11 4" xfId="13995" xr:uid="{00000000-0005-0000-0000-000051210000}"/>
    <cellStyle name="Normal 11 11 5" xfId="13996" xr:uid="{00000000-0005-0000-0000-000052210000}"/>
    <cellStyle name="Normal 11 12" xfId="971" xr:uid="{00000000-0005-0000-0000-000053210000}"/>
    <cellStyle name="Normal 11 12 2" xfId="13997" xr:uid="{00000000-0005-0000-0000-000054210000}"/>
    <cellStyle name="Normal 11 12 2 2" xfId="13998" xr:uid="{00000000-0005-0000-0000-000055210000}"/>
    <cellStyle name="Normal 11 12 2 2 2" xfId="13999" xr:uid="{00000000-0005-0000-0000-000056210000}"/>
    <cellStyle name="Normal 11 12 2 3" xfId="14000" xr:uid="{00000000-0005-0000-0000-000057210000}"/>
    <cellStyle name="Normal 11 12 3" xfId="14001" xr:uid="{00000000-0005-0000-0000-000058210000}"/>
    <cellStyle name="Normal 11 12 3 2" xfId="14002" xr:uid="{00000000-0005-0000-0000-000059210000}"/>
    <cellStyle name="Normal 11 12 4" xfId="14003" xr:uid="{00000000-0005-0000-0000-00005A210000}"/>
    <cellStyle name="Normal 11 12 5" xfId="14004" xr:uid="{00000000-0005-0000-0000-00005B210000}"/>
    <cellStyle name="Normal 11 13" xfId="14005" xr:uid="{00000000-0005-0000-0000-00005C210000}"/>
    <cellStyle name="Normal 11 13 2" xfId="14006" xr:uid="{00000000-0005-0000-0000-00005D210000}"/>
    <cellStyle name="Normal 11 13 2 2" xfId="14007" xr:uid="{00000000-0005-0000-0000-00005E210000}"/>
    <cellStyle name="Normal 11 13 3" xfId="14008" xr:uid="{00000000-0005-0000-0000-00005F210000}"/>
    <cellStyle name="Normal 11 14" xfId="14009" xr:uid="{00000000-0005-0000-0000-000060210000}"/>
    <cellStyle name="Normal 11 14 2" xfId="14010" xr:uid="{00000000-0005-0000-0000-000061210000}"/>
    <cellStyle name="Normal 11 15" xfId="14011" xr:uid="{00000000-0005-0000-0000-000062210000}"/>
    <cellStyle name="Normal 11 16" xfId="14012" xr:uid="{00000000-0005-0000-0000-000063210000}"/>
    <cellStyle name="Normal 11 2" xfId="972" xr:uid="{00000000-0005-0000-0000-000064210000}"/>
    <cellStyle name="Normal 11 2 10" xfId="973" xr:uid="{00000000-0005-0000-0000-000065210000}"/>
    <cellStyle name="Normal 11 2 10 2" xfId="14013" xr:uid="{00000000-0005-0000-0000-000066210000}"/>
    <cellStyle name="Normal 11 2 10 2 2" xfId="14014" xr:uid="{00000000-0005-0000-0000-000067210000}"/>
    <cellStyle name="Normal 11 2 10 2 2 2" xfId="14015" xr:uid="{00000000-0005-0000-0000-000068210000}"/>
    <cellStyle name="Normal 11 2 10 2 3" xfId="14016" xr:uid="{00000000-0005-0000-0000-000069210000}"/>
    <cellStyle name="Normal 11 2 10 3" xfId="14017" xr:uid="{00000000-0005-0000-0000-00006A210000}"/>
    <cellStyle name="Normal 11 2 10 3 2" xfId="14018" xr:uid="{00000000-0005-0000-0000-00006B210000}"/>
    <cellStyle name="Normal 11 2 10 4" xfId="14019" xr:uid="{00000000-0005-0000-0000-00006C210000}"/>
    <cellStyle name="Normal 11 2 10 5" xfId="14020" xr:uid="{00000000-0005-0000-0000-00006D210000}"/>
    <cellStyle name="Normal 11 2 11" xfId="14021" xr:uid="{00000000-0005-0000-0000-00006E210000}"/>
    <cellStyle name="Normal 11 2 11 2" xfId="14022" xr:uid="{00000000-0005-0000-0000-00006F210000}"/>
    <cellStyle name="Normal 11 2 11 2 2" xfId="14023" xr:uid="{00000000-0005-0000-0000-000070210000}"/>
    <cellStyle name="Normal 11 2 11 3" xfId="14024" xr:uid="{00000000-0005-0000-0000-000071210000}"/>
    <cellStyle name="Normal 11 2 12" xfId="14025" xr:uid="{00000000-0005-0000-0000-000072210000}"/>
    <cellStyle name="Normal 11 2 12 2" xfId="14026" xr:uid="{00000000-0005-0000-0000-000073210000}"/>
    <cellStyle name="Normal 11 2 13" xfId="14027" xr:uid="{00000000-0005-0000-0000-000074210000}"/>
    <cellStyle name="Normal 11 2 14" xfId="14028" xr:uid="{00000000-0005-0000-0000-000075210000}"/>
    <cellStyle name="Normal 11 2 2" xfId="974" xr:uid="{00000000-0005-0000-0000-000076210000}"/>
    <cellStyle name="Normal 11 2 2 10" xfId="14029" xr:uid="{00000000-0005-0000-0000-000077210000}"/>
    <cellStyle name="Normal 11 2 2 10 2" xfId="14030" xr:uid="{00000000-0005-0000-0000-000078210000}"/>
    <cellStyle name="Normal 11 2 2 10 2 2" xfId="14031" xr:uid="{00000000-0005-0000-0000-000079210000}"/>
    <cellStyle name="Normal 11 2 2 10 3" xfId="14032" xr:uid="{00000000-0005-0000-0000-00007A210000}"/>
    <cellStyle name="Normal 11 2 2 11" xfId="14033" xr:uid="{00000000-0005-0000-0000-00007B210000}"/>
    <cellStyle name="Normal 11 2 2 11 2" xfId="14034" xr:uid="{00000000-0005-0000-0000-00007C210000}"/>
    <cellStyle name="Normal 11 2 2 12" xfId="14035" xr:uid="{00000000-0005-0000-0000-00007D210000}"/>
    <cellStyle name="Normal 11 2 2 13" xfId="14036" xr:uid="{00000000-0005-0000-0000-00007E210000}"/>
    <cellStyle name="Normal 11 2 2 2" xfId="975" xr:uid="{00000000-0005-0000-0000-00007F210000}"/>
    <cellStyle name="Normal 11 2 2 2 10" xfId="14037" xr:uid="{00000000-0005-0000-0000-000080210000}"/>
    <cellStyle name="Normal 11 2 2 2 10 2" xfId="14038" xr:uid="{00000000-0005-0000-0000-000081210000}"/>
    <cellStyle name="Normal 11 2 2 2 11" xfId="14039" xr:uid="{00000000-0005-0000-0000-000082210000}"/>
    <cellStyle name="Normal 11 2 2 2 12" xfId="14040" xr:uid="{00000000-0005-0000-0000-000083210000}"/>
    <cellStyle name="Normal 11 2 2 2 2" xfId="976" xr:uid="{00000000-0005-0000-0000-000084210000}"/>
    <cellStyle name="Normal 11 2 2 2 2 2" xfId="977" xr:uid="{00000000-0005-0000-0000-000085210000}"/>
    <cellStyle name="Normal 11 2 2 2 2 2 2" xfId="978" xr:uid="{00000000-0005-0000-0000-000086210000}"/>
    <cellStyle name="Normal 11 2 2 2 2 2 2 2" xfId="14041" xr:uid="{00000000-0005-0000-0000-000087210000}"/>
    <cellStyle name="Normal 11 2 2 2 2 2 2 2 2" xfId="14042" xr:uid="{00000000-0005-0000-0000-000088210000}"/>
    <cellStyle name="Normal 11 2 2 2 2 2 2 2 2 2" xfId="14043" xr:uid="{00000000-0005-0000-0000-000089210000}"/>
    <cellStyle name="Normal 11 2 2 2 2 2 2 2 3" xfId="14044" xr:uid="{00000000-0005-0000-0000-00008A210000}"/>
    <cellStyle name="Normal 11 2 2 2 2 2 2 3" xfId="14045" xr:uid="{00000000-0005-0000-0000-00008B210000}"/>
    <cellStyle name="Normal 11 2 2 2 2 2 2 3 2" xfId="14046" xr:uid="{00000000-0005-0000-0000-00008C210000}"/>
    <cellStyle name="Normal 11 2 2 2 2 2 2 4" xfId="14047" xr:uid="{00000000-0005-0000-0000-00008D210000}"/>
    <cellStyle name="Normal 11 2 2 2 2 2 2 5" xfId="14048" xr:uid="{00000000-0005-0000-0000-00008E210000}"/>
    <cellStyle name="Normal 11 2 2 2 2 2 3" xfId="979" xr:uid="{00000000-0005-0000-0000-00008F210000}"/>
    <cellStyle name="Normal 11 2 2 2 2 2 3 2" xfId="14049" xr:uid="{00000000-0005-0000-0000-000090210000}"/>
    <cellStyle name="Normal 11 2 2 2 2 2 3 2 2" xfId="14050" xr:uid="{00000000-0005-0000-0000-000091210000}"/>
    <cellStyle name="Normal 11 2 2 2 2 2 3 2 2 2" xfId="14051" xr:uid="{00000000-0005-0000-0000-000092210000}"/>
    <cellStyle name="Normal 11 2 2 2 2 2 3 2 3" xfId="14052" xr:uid="{00000000-0005-0000-0000-000093210000}"/>
    <cellStyle name="Normal 11 2 2 2 2 2 3 3" xfId="14053" xr:uid="{00000000-0005-0000-0000-000094210000}"/>
    <cellStyle name="Normal 11 2 2 2 2 2 3 3 2" xfId="14054" xr:uid="{00000000-0005-0000-0000-000095210000}"/>
    <cellStyle name="Normal 11 2 2 2 2 2 3 4" xfId="14055" xr:uid="{00000000-0005-0000-0000-000096210000}"/>
    <cellStyle name="Normal 11 2 2 2 2 2 3 5" xfId="14056" xr:uid="{00000000-0005-0000-0000-000097210000}"/>
    <cellStyle name="Normal 11 2 2 2 2 2 4" xfId="14057" xr:uid="{00000000-0005-0000-0000-000098210000}"/>
    <cellStyle name="Normal 11 2 2 2 2 2 4 2" xfId="14058" xr:uid="{00000000-0005-0000-0000-000099210000}"/>
    <cellStyle name="Normal 11 2 2 2 2 2 4 2 2" xfId="14059" xr:uid="{00000000-0005-0000-0000-00009A210000}"/>
    <cellStyle name="Normal 11 2 2 2 2 2 4 3" xfId="14060" xr:uid="{00000000-0005-0000-0000-00009B210000}"/>
    <cellStyle name="Normal 11 2 2 2 2 2 5" xfId="14061" xr:uid="{00000000-0005-0000-0000-00009C210000}"/>
    <cellStyle name="Normal 11 2 2 2 2 2 5 2" xfId="14062" xr:uid="{00000000-0005-0000-0000-00009D210000}"/>
    <cellStyle name="Normal 11 2 2 2 2 2 6" xfId="14063" xr:uid="{00000000-0005-0000-0000-00009E210000}"/>
    <cellStyle name="Normal 11 2 2 2 2 2 7" xfId="14064" xr:uid="{00000000-0005-0000-0000-00009F210000}"/>
    <cellStyle name="Normal 11 2 2 2 2 3" xfId="980" xr:uid="{00000000-0005-0000-0000-0000A0210000}"/>
    <cellStyle name="Normal 11 2 2 2 2 3 2" xfId="14065" xr:uid="{00000000-0005-0000-0000-0000A1210000}"/>
    <cellStyle name="Normal 11 2 2 2 2 3 2 2" xfId="14066" xr:uid="{00000000-0005-0000-0000-0000A2210000}"/>
    <cellStyle name="Normal 11 2 2 2 2 3 2 2 2" xfId="14067" xr:uid="{00000000-0005-0000-0000-0000A3210000}"/>
    <cellStyle name="Normal 11 2 2 2 2 3 2 3" xfId="14068" xr:uid="{00000000-0005-0000-0000-0000A4210000}"/>
    <cellStyle name="Normal 11 2 2 2 2 3 3" xfId="14069" xr:uid="{00000000-0005-0000-0000-0000A5210000}"/>
    <cellStyle name="Normal 11 2 2 2 2 3 3 2" xfId="14070" xr:uid="{00000000-0005-0000-0000-0000A6210000}"/>
    <cellStyle name="Normal 11 2 2 2 2 3 4" xfId="14071" xr:uid="{00000000-0005-0000-0000-0000A7210000}"/>
    <cellStyle name="Normal 11 2 2 2 2 3 5" xfId="14072" xr:uid="{00000000-0005-0000-0000-0000A8210000}"/>
    <cellStyle name="Normal 11 2 2 2 2 4" xfId="981" xr:uid="{00000000-0005-0000-0000-0000A9210000}"/>
    <cellStyle name="Normal 11 2 2 2 2 4 2" xfId="14073" xr:uid="{00000000-0005-0000-0000-0000AA210000}"/>
    <cellStyle name="Normal 11 2 2 2 2 4 2 2" xfId="14074" xr:uid="{00000000-0005-0000-0000-0000AB210000}"/>
    <cellStyle name="Normal 11 2 2 2 2 4 2 2 2" xfId="14075" xr:uid="{00000000-0005-0000-0000-0000AC210000}"/>
    <cellStyle name="Normal 11 2 2 2 2 4 2 3" xfId="14076" xr:uid="{00000000-0005-0000-0000-0000AD210000}"/>
    <cellStyle name="Normal 11 2 2 2 2 4 3" xfId="14077" xr:uid="{00000000-0005-0000-0000-0000AE210000}"/>
    <cellStyle name="Normal 11 2 2 2 2 4 3 2" xfId="14078" xr:uid="{00000000-0005-0000-0000-0000AF210000}"/>
    <cellStyle name="Normal 11 2 2 2 2 4 4" xfId="14079" xr:uid="{00000000-0005-0000-0000-0000B0210000}"/>
    <cellStyle name="Normal 11 2 2 2 2 4 5" xfId="14080" xr:uid="{00000000-0005-0000-0000-0000B1210000}"/>
    <cellStyle name="Normal 11 2 2 2 2 5" xfId="14081" xr:uid="{00000000-0005-0000-0000-0000B2210000}"/>
    <cellStyle name="Normal 11 2 2 2 2 5 2" xfId="14082" xr:uid="{00000000-0005-0000-0000-0000B3210000}"/>
    <cellStyle name="Normal 11 2 2 2 2 5 2 2" xfId="14083" xr:uid="{00000000-0005-0000-0000-0000B4210000}"/>
    <cellStyle name="Normal 11 2 2 2 2 5 3" xfId="14084" xr:uid="{00000000-0005-0000-0000-0000B5210000}"/>
    <cellStyle name="Normal 11 2 2 2 2 6" xfId="14085" xr:uid="{00000000-0005-0000-0000-0000B6210000}"/>
    <cellStyle name="Normal 11 2 2 2 2 6 2" xfId="14086" xr:uid="{00000000-0005-0000-0000-0000B7210000}"/>
    <cellStyle name="Normal 11 2 2 2 2 7" xfId="14087" xr:uid="{00000000-0005-0000-0000-0000B8210000}"/>
    <cellStyle name="Normal 11 2 2 2 2 8" xfId="14088" xr:uid="{00000000-0005-0000-0000-0000B9210000}"/>
    <cellStyle name="Normal 11 2 2 2 3" xfId="982" xr:uid="{00000000-0005-0000-0000-0000BA210000}"/>
    <cellStyle name="Normal 11 2 2 2 3 2" xfId="983" xr:uid="{00000000-0005-0000-0000-0000BB210000}"/>
    <cellStyle name="Normal 11 2 2 2 3 2 2" xfId="984" xr:uid="{00000000-0005-0000-0000-0000BC210000}"/>
    <cellStyle name="Normal 11 2 2 2 3 2 2 2" xfId="14089" xr:uid="{00000000-0005-0000-0000-0000BD210000}"/>
    <cellStyle name="Normal 11 2 2 2 3 2 2 2 2" xfId="14090" xr:uid="{00000000-0005-0000-0000-0000BE210000}"/>
    <cellStyle name="Normal 11 2 2 2 3 2 2 2 2 2" xfId="14091" xr:uid="{00000000-0005-0000-0000-0000BF210000}"/>
    <cellStyle name="Normal 11 2 2 2 3 2 2 2 3" xfId="14092" xr:uid="{00000000-0005-0000-0000-0000C0210000}"/>
    <cellStyle name="Normal 11 2 2 2 3 2 2 3" xfId="14093" xr:uid="{00000000-0005-0000-0000-0000C1210000}"/>
    <cellStyle name="Normal 11 2 2 2 3 2 2 3 2" xfId="14094" xr:uid="{00000000-0005-0000-0000-0000C2210000}"/>
    <cellStyle name="Normal 11 2 2 2 3 2 2 4" xfId="14095" xr:uid="{00000000-0005-0000-0000-0000C3210000}"/>
    <cellStyle name="Normal 11 2 2 2 3 2 2 5" xfId="14096" xr:uid="{00000000-0005-0000-0000-0000C4210000}"/>
    <cellStyle name="Normal 11 2 2 2 3 2 3" xfId="985" xr:uid="{00000000-0005-0000-0000-0000C5210000}"/>
    <cellStyle name="Normal 11 2 2 2 3 2 3 2" xfId="14097" xr:uid="{00000000-0005-0000-0000-0000C6210000}"/>
    <cellStyle name="Normal 11 2 2 2 3 2 3 2 2" xfId="14098" xr:uid="{00000000-0005-0000-0000-0000C7210000}"/>
    <cellStyle name="Normal 11 2 2 2 3 2 3 2 2 2" xfId="14099" xr:uid="{00000000-0005-0000-0000-0000C8210000}"/>
    <cellStyle name="Normal 11 2 2 2 3 2 3 2 3" xfId="14100" xr:uid="{00000000-0005-0000-0000-0000C9210000}"/>
    <cellStyle name="Normal 11 2 2 2 3 2 3 3" xfId="14101" xr:uid="{00000000-0005-0000-0000-0000CA210000}"/>
    <cellStyle name="Normal 11 2 2 2 3 2 3 3 2" xfId="14102" xr:uid="{00000000-0005-0000-0000-0000CB210000}"/>
    <cellStyle name="Normal 11 2 2 2 3 2 3 4" xfId="14103" xr:uid="{00000000-0005-0000-0000-0000CC210000}"/>
    <cellStyle name="Normal 11 2 2 2 3 2 3 5" xfId="14104" xr:uid="{00000000-0005-0000-0000-0000CD210000}"/>
    <cellStyle name="Normal 11 2 2 2 3 2 4" xfId="14105" xr:uid="{00000000-0005-0000-0000-0000CE210000}"/>
    <cellStyle name="Normal 11 2 2 2 3 2 4 2" xfId="14106" xr:uid="{00000000-0005-0000-0000-0000CF210000}"/>
    <cellStyle name="Normal 11 2 2 2 3 2 4 2 2" xfId="14107" xr:uid="{00000000-0005-0000-0000-0000D0210000}"/>
    <cellStyle name="Normal 11 2 2 2 3 2 4 3" xfId="14108" xr:uid="{00000000-0005-0000-0000-0000D1210000}"/>
    <cellStyle name="Normal 11 2 2 2 3 2 5" xfId="14109" xr:uid="{00000000-0005-0000-0000-0000D2210000}"/>
    <cellStyle name="Normal 11 2 2 2 3 2 5 2" xfId="14110" xr:uid="{00000000-0005-0000-0000-0000D3210000}"/>
    <cellStyle name="Normal 11 2 2 2 3 2 6" xfId="14111" xr:uid="{00000000-0005-0000-0000-0000D4210000}"/>
    <cellStyle name="Normal 11 2 2 2 3 2 7" xfId="14112" xr:uid="{00000000-0005-0000-0000-0000D5210000}"/>
    <cellStyle name="Normal 11 2 2 2 3 3" xfId="986" xr:uid="{00000000-0005-0000-0000-0000D6210000}"/>
    <cellStyle name="Normal 11 2 2 2 3 3 2" xfId="14113" xr:uid="{00000000-0005-0000-0000-0000D7210000}"/>
    <cellStyle name="Normal 11 2 2 2 3 3 2 2" xfId="14114" xr:uid="{00000000-0005-0000-0000-0000D8210000}"/>
    <cellStyle name="Normal 11 2 2 2 3 3 2 2 2" xfId="14115" xr:uid="{00000000-0005-0000-0000-0000D9210000}"/>
    <cellStyle name="Normal 11 2 2 2 3 3 2 3" xfId="14116" xr:uid="{00000000-0005-0000-0000-0000DA210000}"/>
    <cellStyle name="Normal 11 2 2 2 3 3 3" xfId="14117" xr:uid="{00000000-0005-0000-0000-0000DB210000}"/>
    <cellStyle name="Normal 11 2 2 2 3 3 3 2" xfId="14118" xr:uid="{00000000-0005-0000-0000-0000DC210000}"/>
    <cellStyle name="Normal 11 2 2 2 3 3 4" xfId="14119" xr:uid="{00000000-0005-0000-0000-0000DD210000}"/>
    <cellStyle name="Normal 11 2 2 2 3 3 5" xfId="14120" xr:uid="{00000000-0005-0000-0000-0000DE210000}"/>
    <cellStyle name="Normal 11 2 2 2 3 4" xfId="987" xr:uid="{00000000-0005-0000-0000-0000DF210000}"/>
    <cellStyle name="Normal 11 2 2 2 3 4 2" xfId="14121" xr:uid="{00000000-0005-0000-0000-0000E0210000}"/>
    <cellStyle name="Normal 11 2 2 2 3 4 2 2" xfId="14122" xr:uid="{00000000-0005-0000-0000-0000E1210000}"/>
    <cellStyle name="Normal 11 2 2 2 3 4 2 2 2" xfId="14123" xr:uid="{00000000-0005-0000-0000-0000E2210000}"/>
    <cellStyle name="Normal 11 2 2 2 3 4 2 3" xfId="14124" xr:uid="{00000000-0005-0000-0000-0000E3210000}"/>
    <cellStyle name="Normal 11 2 2 2 3 4 3" xfId="14125" xr:uid="{00000000-0005-0000-0000-0000E4210000}"/>
    <cellStyle name="Normal 11 2 2 2 3 4 3 2" xfId="14126" xr:uid="{00000000-0005-0000-0000-0000E5210000}"/>
    <cellStyle name="Normal 11 2 2 2 3 4 4" xfId="14127" xr:uid="{00000000-0005-0000-0000-0000E6210000}"/>
    <cellStyle name="Normal 11 2 2 2 3 4 5" xfId="14128" xr:uid="{00000000-0005-0000-0000-0000E7210000}"/>
    <cellStyle name="Normal 11 2 2 2 3 5" xfId="14129" xr:uid="{00000000-0005-0000-0000-0000E8210000}"/>
    <cellStyle name="Normal 11 2 2 2 3 5 2" xfId="14130" xr:uid="{00000000-0005-0000-0000-0000E9210000}"/>
    <cellStyle name="Normal 11 2 2 2 3 5 2 2" xfId="14131" xr:uid="{00000000-0005-0000-0000-0000EA210000}"/>
    <cellStyle name="Normal 11 2 2 2 3 5 3" xfId="14132" xr:uid="{00000000-0005-0000-0000-0000EB210000}"/>
    <cellStyle name="Normal 11 2 2 2 3 6" xfId="14133" xr:uid="{00000000-0005-0000-0000-0000EC210000}"/>
    <cellStyle name="Normal 11 2 2 2 3 6 2" xfId="14134" xr:uid="{00000000-0005-0000-0000-0000ED210000}"/>
    <cellStyle name="Normal 11 2 2 2 3 7" xfId="14135" xr:uid="{00000000-0005-0000-0000-0000EE210000}"/>
    <cellStyle name="Normal 11 2 2 2 3 8" xfId="14136" xr:uid="{00000000-0005-0000-0000-0000EF210000}"/>
    <cellStyle name="Normal 11 2 2 2 4" xfId="988" xr:uid="{00000000-0005-0000-0000-0000F0210000}"/>
    <cellStyle name="Normal 11 2 2 2 4 2" xfId="989" xr:uid="{00000000-0005-0000-0000-0000F1210000}"/>
    <cellStyle name="Normal 11 2 2 2 4 2 2" xfId="990" xr:uid="{00000000-0005-0000-0000-0000F2210000}"/>
    <cellStyle name="Normal 11 2 2 2 4 2 2 2" xfId="14137" xr:uid="{00000000-0005-0000-0000-0000F3210000}"/>
    <cellStyle name="Normal 11 2 2 2 4 2 2 2 2" xfId="14138" xr:uid="{00000000-0005-0000-0000-0000F4210000}"/>
    <cellStyle name="Normal 11 2 2 2 4 2 2 2 2 2" xfId="14139" xr:uid="{00000000-0005-0000-0000-0000F5210000}"/>
    <cellStyle name="Normal 11 2 2 2 4 2 2 2 3" xfId="14140" xr:uid="{00000000-0005-0000-0000-0000F6210000}"/>
    <cellStyle name="Normal 11 2 2 2 4 2 2 3" xfId="14141" xr:uid="{00000000-0005-0000-0000-0000F7210000}"/>
    <cellStyle name="Normal 11 2 2 2 4 2 2 3 2" xfId="14142" xr:uid="{00000000-0005-0000-0000-0000F8210000}"/>
    <cellStyle name="Normal 11 2 2 2 4 2 2 4" xfId="14143" xr:uid="{00000000-0005-0000-0000-0000F9210000}"/>
    <cellStyle name="Normal 11 2 2 2 4 2 2 5" xfId="14144" xr:uid="{00000000-0005-0000-0000-0000FA210000}"/>
    <cellStyle name="Normal 11 2 2 2 4 2 3" xfId="991" xr:uid="{00000000-0005-0000-0000-0000FB210000}"/>
    <cellStyle name="Normal 11 2 2 2 4 2 3 2" xfId="14145" xr:uid="{00000000-0005-0000-0000-0000FC210000}"/>
    <cellStyle name="Normal 11 2 2 2 4 2 3 2 2" xfId="14146" xr:uid="{00000000-0005-0000-0000-0000FD210000}"/>
    <cellStyle name="Normal 11 2 2 2 4 2 3 2 2 2" xfId="14147" xr:uid="{00000000-0005-0000-0000-0000FE210000}"/>
    <cellStyle name="Normal 11 2 2 2 4 2 3 2 3" xfId="14148" xr:uid="{00000000-0005-0000-0000-0000FF210000}"/>
    <cellStyle name="Normal 11 2 2 2 4 2 3 3" xfId="14149" xr:uid="{00000000-0005-0000-0000-000000220000}"/>
    <cellStyle name="Normal 11 2 2 2 4 2 3 3 2" xfId="14150" xr:uid="{00000000-0005-0000-0000-000001220000}"/>
    <cellStyle name="Normal 11 2 2 2 4 2 3 4" xfId="14151" xr:uid="{00000000-0005-0000-0000-000002220000}"/>
    <cellStyle name="Normal 11 2 2 2 4 2 3 5" xfId="14152" xr:uid="{00000000-0005-0000-0000-000003220000}"/>
    <cellStyle name="Normal 11 2 2 2 4 2 4" xfId="14153" xr:uid="{00000000-0005-0000-0000-000004220000}"/>
    <cellStyle name="Normal 11 2 2 2 4 2 4 2" xfId="14154" xr:uid="{00000000-0005-0000-0000-000005220000}"/>
    <cellStyle name="Normal 11 2 2 2 4 2 4 2 2" xfId="14155" xr:uid="{00000000-0005-0000-0000-000006220000}"/>
    <cellStyle name="Normal 11 2 2 2 4 2 4 3" xfId="14156" xr:uid="{00000000-0005-0000-0000-000007220000}"/>
    <cellStyle name="Normal 11 2 2 2 4 2 5" xfId="14157" xr:uid="{00000000-0005-0000-0000-000008220000}"/>
    <cellStyle name="Normal 11 2 2 2 4 2 5 2" xfId="14158" xr:uid="{00000000-0005-0000-0000-000009220000}"/>
    <cellStyle name="Normal 11 2 2 2 4 2 6" xfId="14159" xr:uid="{00000000-0005-0000-0000-00000A220000}"/>
    <cellStyle name="Normal 11 2 2 2 4 2 7" xfId="14160" xr:uid="{00000000-0005-0000-0000-00000B220000}"/>
    <cellStyle name="Normal 11 2 2 2 4 3" xfId="992" xr:uid="{00000000-0005-0000-0000-00000C220000}"/>
    <cellStyle name="Normal 11 2 2 2 4 3 2" xfId="14161" xr:uid="{00000000-0005-0000-0000-00000D220000}"/>
    <cellStyle name="Normal 11 2 2 2 4 3 2 2" xfId="14162" xr:uid="{00000000-0005-0000-0000-00000E220000}"/>
    <cellStyle name="Normal 11 2 2 2 4 3 2 2 2" xfId="14163" xr:uid="{00000000-0005-0000-0000-00000F220000}"/>
    <cellStyle name="Normal 11 2 2 2 4 3 2 3" xfId="14164" xr:uid="{00000000-0005-0000-0000-000010220000}"/>
    <cellStyle name="Normal 11 2 2 2 4 3 3" xfId="14165" xr:uid="{00000000-0005-0000-0000-000011220000}"/>
    <cellStyle name="Normal 11 2 2 2 4 3 3 2" xfId="14166" xr:uid="{00000000-0005-0000-0000-000012220000}"/>
    <cellStyle name="Normal 11 2 2 2 4 3 4" xfId="14167" xr:uid="{00000000-0005-0000-0000-000013220000}"/>
    <cellStyle name="Normal 11 2 2 2 4 3 5" xfId="14168" xr:uid="{00000000-0005-0000-0000-000014220000}"/>
    <cellStyle name="Normal 11 2 2 2 4 4" xfId="993" xr:uid="{00000000-0005-0000-0000-000015220000}"/>
    <cellStyle name="Normal 11 2 2 2 4 4 2" xfId="14169" xr:uid="{00000000-0005-0000-0000-000016220000}"/>
    <cellStyle name="Normal 11 2 2 2 4 4 2 2" xfId="14170" xr:uid="{00000000-0005-0000-0000-000017220000}"/>
    <cellStyle name="Normal 11 2 2 2 4 4 2 2 2" xfId="14171" xr:uid="{00000000-0005-0000-0000-000018220000}"/>
    <cellStyle name="Normal 11 2 2 2 4 4 2 3" xfId="14172" xr:uid="{00000000-0005-0000-0000-000019220000}"/>
    <cellStyle name="Normal 11 2 2 2 4 4 3" xfId="14173" xr:uid="{00000000-0005-0000-0000-00001A220000}"/>
    <cellStyle name="Normal 11 2 2 2 4 4 3 2" xfId="14174" xr:uid="{00000000-0005-0000-0000-00001B220000}"/>
    <cellStyle name="Normal 11 2 2 2 4 4 4" xfId="14175" xr:uid="{00000000-0005-0000-0000-00001C220000}"/>
    <cellStyle name="Normal 11 2 2 2 4 4 5" xfId="14176" xr:uid="{00000000-0005-0000-0000-00001D220000}"/>
    <cellStyle name="Normal 11 2 2 2 4 5" xfId="14177" xr:uid="{00000000-0005-0000-0000-00001E220000}"/>
    <cellStyle name="Normal 11 2 2 2 4 5 2" xfId="14178" xr:uid="{00000000-0005-0000-0000-00001F220000}"/>
    <cellStyle name="Normal 11 2 2 2 4 5 2 2" xfId="14179" xr:uid="{00000000-0005-0000-0000-000020220000}"/>
    <cellStyle name="Normal 11 2 2 2 4 5 3" xfId="14180" xr:uid="{00000000-0005-0000-0000-000021220000}"/>
    <cellStyle name="Normal 11 2 2 2 4 6" xfId="14181" xr:uid="{00000000-0005-0000-0000-000022220000}"/>
    <cellStyle name="Normal 11 2 2 2 4 6 2" xfId="14182" xr:uid="{00000000-0005-0000-0000-000023220000}"/>
    <cellStyle name="Normal 11 2 2 2 4 7" xfId="14183" xr:uid="{00000000-0005-0000-0000-000024220000}"/>
    <cellStyle name="Normal 11 2 2 2 4 8" xfId="14184" xr:uid="{00000000-0005-0000-0000-000025220000}"/>
    <cellStyle name="Normal 11 2 2 2 5" xfId="994" xr:uid="{00000000-0005-0000-0000-000026220000}"/>
    <cellStyle name="Normal 11 2 2 2 5 2" xfId="995" xr:uid="{00000000-0005-0000-0000-000027220000}"/>
    <cellStyle name="Normal 11 2 2 2 5 2 2" xfId="996" xr:uid="{00000000-0005-0000-0000-000028220000}"/>
    <cellStyle name="Normal 11 2 2 2 5 2 2 2" xfId="14185" xr:uid="{00000000-0005-0000-0000-000029220000}"/>
    <cellStyle name="Normal 11 2 2 2 5 2 2 2 2" xfId="14186" xr:uid="{00000000-0005-0000-0000-00002A220000}"/>
    <cellStyle name="Normal 11 2 2 2 5 2 2 2 2 2" xfId="14187" xr:uid="{00000000-0005-0000-0000-00002B220000}"/>
    <cellStyle name="Normal 11 2 2 2 5 2 2 2 3" xfId="14188" xr:uid="{00000000-0005-0000-0000-00002C220000}"/>
    <cellStyle name="Normal 11 2 2 2 5 2 2 3" xfId="14189" xr:uid="{00000000-0005-0000-0000-00002D220000}"/>
    <cellStyle name="Normal 11 2 2 2 5 2 2 3 2" xfId="14190" xr:uid="{00000000-0005-0000-0000-00002E220000}"/>
    <cellStyle name="Normal 11 2 2 2 5 2 2 4" xfId="14191" xr:uid="{00000000-0005-0000-0000-00002F220000}"/>
    <cellStyle name="Normal 11 2 2 2 5 2 2 5" xfId="14192" xr:uid="{00000000-0005-0000-0000-000030220000}"/>
    <cellStyle name="Normal 11 2 2 2 5 2 3" xfId="997" xr:uid="{00000000-0005-0000-0000-000031220000}"/>
    <cellStyle name="Normal 11 2 2 2 5 2 3 2" xfId="14193" xr:uid="{00000000-0005-0000-0000-000032220000}"/>
    <cellStyle name="Normal 11 2 2 2 5 2 3 2 2" xfId="14194" xr:uid="{00000000-0005-0000-0000-000033220000}"/>
    <cellStyle name="Normal 11 2 2 2 5 2 3 2 2 2" xfId="14195" xr:uid="{00000000-0005-0000-0000-000034220000}"/>
    <cellStyle name="Normal 11 2 2 2 5 2 3 2 3" xfId="14196" xr:uid="{00000000-0005-0000-0000-000035220000}"/>
    <cellStyle name="Normal 11 2 2 2 5 2 3 3" xfId="14197" xr:uid="{00000000-0005-0000-0000-000036220000}"/>
    <cellStyle name="Normal 11 2 2 2 5 2 3 3 2" xfId="14198" xr:uid="{00000000-0005-0000-0000-000037220000}"/>
    <cellStyle name="Normal 11 2 2 2 5 2 3 4" xfId="14199" xr:uid="{00000000-0005-0000-0000-000038220000}"/>
    <cellStyle name="Normal 11 2 2 2 5 2 3 5" xfId="14200" xr:uid="{00000000-0005-0000-0000-000039220000}"/>
    <cellStyle name="Normal 11 2 2 2 5 2 4" xfId="14201" xr:uid="{00000000-0005-0000-0000-00003A220000}"/>
    <cellStyle name="Normal 11 2 2 2 5 2 4 2" xfId="14202" xr:uid="{00000000-0005-0000-0000-00003B220000}"/>
    <cellStyle name="Normal 11 2 2 2 5 2 4 2 2" xfId="14203" xr:uid="{00000000-0005-0000-0000-00003C220000}"/>
    <cellStyle name="Normal 11 2 2 2 5 2 4 3" xfId="14204" xr:uid="{00000000-0005-0000-0000-00003D220000}"/>
    <cellStyle name="Normal 11 2 2 2 5 2 5" xfId="14205" xr:uid="{00000000-0005-0000-0000-00003E220000}"/>
    <cellStyle name="Normal 11 2 2 2 5 2 5 2" xfId="14206" xr:uid="{00000000-0005-0000-0000-00003F220000}"/>
    <cellStyle name="Normal 11 2 2 2 5 2 6" xfId="14207" xr:uid="{00000000-0005-0000-0000-000040220000}"/>
    <cellStyle name="Normal 11 2 2 2 5 2 7" xfId="14208" xr:uid="{00000000-0005-0000-0000-000041220000}"/>
    <cellStyle name="Normal 11 2 2 2 5 3" xfId="998" xr:uid="{00000000-0005-0000-0000-000042220000}"/>
    <cellStyle name="Normal 11 2 2 2 5 3 2" xfId="14209" xr:uid="{00000000-0005-0000-0000-000043220000}"/>
    <cellStyle name="Normal 11 2 2 2 5 3 2 2" xfId="14210" xr:uid="{00000000-0005-0000-0000-000044220000}"/>
    <cellStyle name="Normal 11 2 2 2 5 3 2 2 2" xfId="14211" xr:uid="{00000000-0005-0000-0000-000045220000}"/>
    <cellStyle name="Normal 11 2 2 2 5 3 2 3" xfId="14212" xr:uid="{00000000-0005-0000-0000-000046220000}"/>
    <cellStyle name="Normal 11 2 2 2 5 3 3" xfId="14213" xr:uid="{00000000-0005-0000-0000-000047220000}"/>
    <cellStyle name="Normal 11 2 2 2 5 3 3 2" xfId="14214" xr:uid="{00000000-0005-0000-0000-000048220000}"/>
    <cellStyle name="Normal 11 2 2 2 5 3 4" xfId="14215" xr:uid="{00000000-0005-0000-0000-000049220000}"/>
    <cellStyle name="Normal 11 2 2 2 5 3 5" xfId="14216" xr:uid="{00000000-0005-0000-0000-00004A220000}"/>
    <cellStyle name="Normal 11 2 2 2 5 4" xfId="999" xr:uid="{00000000-0005-0000-0000-00004B220000}"/>
    <cellStyle name="Normal 11 2 2 2 5 4 2" xfId="14217" xr:uid="{00000000-0005-0000-0000-00004C220000}"/>
    <cellStyle name="Normal 11 2 2 2 5 4 2 2" xfId="14218" xr:uid="{00000000-0005-0000-0000-00004D220000}"/>
    <cellStyle name="Normal 11 2 2 2 5 4 2 2 2" xfId="14219" xr:uid="{00000000-0005-0000-0000-00004E220000}"/>
    <cellStyle name="Normal 11 2 2 2 5 4 2 3" xfId="14220" xr:uid="{00000000-0005-0000-0000-00004F220000}"/>
    <cellStyle name="Normal 11 2 2 2 5 4 3" xfId="14221" xr:uid="{00000000-0005-0000-0000-000050220000}"/>
    <cellStyle name="Normal 11 2 2 2 5 4 3 2" xfId="14222" xr:uid="{00000000-0005-0000-0000-000051220000}"/>
    <cellStyle name="Normal 11 2 2 2 5 4 4" xfId="14223" xr:uid="{00000000-0005-0000-0000-000052220000}"/>
    <cellStyle name="Normal 11 2 2 2 5 4 5" xfId="14224" xr:uid="{00000000-0005-0000-0000-000053220000}"/>
    <cellStyle name="Normal 11 2 2 2 5 5" xfId="14225" xr:uid="{00000000-0005-0000-0000-000054220000}"/>
    <cellStyle name="Normal 11 2 2 2 5 5 2" xfId="14226" xr:uid="{00000000-0005-0000-0000-000055220000}"/>
    <cellStyle name="Normal 11 2 2 2 5 5 2 2" xfId="14227" xr:uid="{00000000-0005-0000-0000-000056220000}"/>
    <cellStyle name="Normal 11 2 2 2 5 5 3" xfId="14228" xr:uid="{00000000-0005-0000-0000-000057220000}"/>
    <cellStyle name="Normal 11 2 2 2 5 6" xfId="14229" xr:uid="{00000000-0005-0000-0000-000058220000}"/>
    <cellStyle name="Normal 11 2 2 2 5 6 2" xfId="14230" xr:uid="{00000000-0005-0000-0000-000059220000}"/>
    <cellStyle name="Normal 11 2 2 2 5 7" xfId="14231" xr:uid="{00000000-0005-0000-0000-00005A220000}"/>
    <cellStyle name="Normal 11 2 2 2 5 8" xfId="14232" xr:uid="{00000000-0005-0000-0000-00005B220000}"/>
    <cellStyle name="Normal 11 2 2 2 6" xfId="1000" xr:uid="{00000000-0005-0000-0000-00005C220000}"/>
    <cellStyle name="Normal 11 2 2 2 6 2" xfId="1001" xr:uid="{00000000-0005-0000-0000-00005D220000}"/>
    <cellStyle name="Normal 11 2 2 2 6 2 2" xfId="14233" xr:uid="{00000000-0005-0000-0000-00005E220000}"/>
    <cellStyle name="Normal 11 2 2 2 6 2 2 2" xfId="14234" xr:uid="{00000000-0005-0000-0000-00005F220000}"/>
    <cellStyle name="Normal 11 2 2 2 6 2 2 2 2" xfId="14235" xr:uid="{00000000-0005-0000-0000-000060220000}"/>
    <cellStyle name="Normal 11 2 2 2 6 2 2 3" xfId="14236" xr:uid="{00000000-0005-0000-0000-000061220000}"/>
    <cellStyle name="Normal 11 2 2 2 6 2 3" xfId="14237" xr:uid="{00000000-0005-0000-0000-000062220000}"/>
    <cellStyle name="Normal 11 2 2 2 6 2 3 2" xfId="14238" xr:uid="{00000000-0005-0000-0000-000063220000}"/>
    <cellStyle name="Normal 11 2 2 2 6 2 4" xfId="14239" xr:uid="{00000000-0005-0000-0000-000064220000}"/>
    <cellStyle name="Normal 11 2 2 2 6 2 5" xfId="14240" xr:uid="{00000000-0005-0000-0000-000065220000}"/>
    <cellStyle name="Normal 11 2 2 2 6 3" xfId="1002" xr:uid="{00000000-0005-0000-0000-000066220000}"/>
    <cellStyle name="Normal 11 2 2 2 6 3 2" xfId="14241" xr:uid="{00000000-0005-0000-0000-000067220000}"/>
    <cellStyle name="Normal 11 2 2 2 6 3 2 2" xfId="14242" xr:uid="{00000000-0005-0000-0000-000068220000}"/>
    <cellStyle name="Normal 11 2 2 2 6 3 2 2 2" xfId="14243" xr:uid="{00000000-0005-0000-0000-000069220000}"/>
    <cellStyle name="Normal 11 2 2 2 6 3 2 3" xfId="14244" xr:uid="{00000000-0005-0000-0000-00006A220000}"/>
    <cellStyle name="Normal 11 2 2 2 6 3 3" xfId="14245" xr:uid="{00000000-0005-0000-0000-00006B220000}"/>
    <cellStyle name="Normal 11 2 2 2 6 3 3 2" xfId="14246" xr:uid="{00000000-0005-0000-0000-00006C220000}"/>
    <cellStyle name="Normal 11 2 2 2 6 3 4" xfId="14247" xr:uid="{00000000-0005-0000-0000-00006D220000}"/>
    <cellStyle name="Normal 11 2 2 2 6 3 5" xfId="14248" xr:uid="{00000000-0005-0000-0000-00006E220000}"/>
    <cellStyle name="Normal 11 2 2 2 6 4" xfId="14249" xr:uid="{00000000-0005-0000-0000-00006F220000}"/>
    <cellStyle name="Normal 11 2 2 2 6 4 2" xfId="14250" xr:uid="{00000000-0005-0000-0000-000070220000}"/>
    <cellStyle name="Normal 11 2 2 2 6 4 2 2" xfId="14251" xr:uid="{00000000-0005-0000-0000-000071220000}"/>
    <cellStyle name="Normal 11 2 2 2 6 4 3" xfId="14252" xr:uid="{00000000-0005-0000-0000-000072220000}"/>
    <cellStyle name="Normal 11 2 2 2 6 5" xfId="14253" xr:uid="{00000000-0005-0000-0000-000073220000}"/>
    <cellStyle name="Normal 11 2 2 2 6 5 2" xfId="14254" xr:uid="{00000000-0005-0000-0000-000074220000}"/>
    <cellStyle name="Normal 11 2 2 2 6 6" xfId="14255" xr:uid="{00000000-0005-0000-0000-000075220000}"/>
    <cellStyle name="Normal 11 2 2 2 6 7" xfId="14256" xr:uid="{00000000-0005-0000-0000-000076220000}"/>
    <cellStyle name="Normal 11 2 2 2 7" xfId="1003" xr:uid="{00000000-0005-0000-0000-000077220000}"/>
    <cellStyle name="Normal 11 2 2 2 7 2" xfId="14257" xr:uid="{00000000-0005-0000-0000-000078220000}"/>
    <cellStyle name="Normal 11 2 2 2 7 2 2" xfId="14258" xr:uid="{00000000-0005-0000-0000-000079220000}"/>
    <cellStyle name="Normal 11 2 2 2 7 2 2 2" xfId="14259" xr:uid="{00000000-0005-0000-0000-00007A220000}"/>
    <cellStyle name="Normal 11 2 2 2 7 2 3" xfId="14260" xr:uid="{00000000-0005-0000-0000-00007B220000}"/>
    <cellStyle name="Normal 11 2 2 2 7 3" xfId="14261" xr:uid="{00000000-0005-0000-0000-00007C220000}"/>
    <cellStyle name="Normal 11 2 2 2 7 3 2" xfId="14262" xr:uid="{00000000-0005-0000-0000-00007D220000}"/>
    <cellStyle name="Normal 11 2 2 2 7 4" xfId="14263" xr:uid="{00000000-0005-0000-0000-00007E220000}"/>
    <cellStyle name="Normal 11 2 2 2 7 5" xfId="14264" xr:uid="{00000000-0005-0000-0000-00007F220000}"/>
    <cellStyle name="Normal 11 2 2 2 8" xfId="1004" xr:uid="{00000000-0005-0000-0000-000080220000}"/>
    <cellStyle name="Normal 11 2 2 2 8 2" xfId="14265" xr:uid="{00000000-0005-0000-0000-000081220000}"/>
    <cellStyle name="Normal 11 2 2 2 8 2 2" xfId="14266" xr:uid="{00000000-0005-0000-0000-000082220000}"/>
    <cellStyle name="Normal 11 2 2 2 8 2 2 2" xfId="14267" xr:uid="{00000000-0005-0000-0000-000083220000}"/>
    <cellStyle name="Normal 11 2 2 2 8 2 3" xfId="14268" xr:uid="{00000000-0005-0000-0000-000084220000}"/>
    <cellStyle name="Normal 11 2 2 2 8 3" xfId="14269" xr:uid="{00000000-0005-0000-0000-000085220000}"/>
    <cellStyle name="Normal 11 2 2 2 8 3 2" xfId="14270" xr:uid="{00000000-0005-0000-0000-000086220000}"/>
    <cellStyle name="Normal 11 2 2 2 8 4" xfId="14271" xr:uid="{00000000-0005-0000-0000-000087220000}"/>
    <cellStyle name="Normal 11 2 2 2 8 5" xfId="14272" xr:uid="{00000000-0005-0000-0000-000088220000}"/>
    <cellStyle name="Normal 11 2 2 2 9" xfId="14273" xr:uid="{00000000-0005-0000-0000-000089220000}"/>
    <cellStyle name="Normal 11 2 2 2 9 2" xfId="14274" xr:uid="{00000000-0005-0000-0000-00008A220000}"/>
    <cellStyle name="Normal 11 2 2 2 9 2 2" xfId="14275" xr:uid="{00000000-0005-0000-0000-00008B220000}"/>
    <cellStyle name="Normal 11 2 2 2 9 3" xfId="14276" xr:uid="{00000000-0005-0000-0000-00008C220000}"/>
    <cellStyle name="Normal 11 2 2 3" xfId="1005" xr:uid="{00000000-0005-0000-0000-00008D220000}"/>
    <cellStyle name="Normal 11 2 2 3 2" xfId="1006" xr:uid="{00000000-0005-0000-0000-00008E220000}"/>
    <cellStyle name="Normal 11 2 2 3 2 2" xfId="1007" xr:uid="{00000000-0005-0000-0000-00008F220000}"/>
    <cellStyle name="Normal 11 2 2 3 2 2 2" xfId="14277" xr:uid="{00000000-0005-0000-0000-000090220000}"/>
    <cellStyle name="Normal 11 2 2 3 2 2 2 2" xfId="14278" xr:uid="{00000000-0005-0000-0000-000091220000}"/>
    <cellStyle name="Normal 11 2 2 3 2 2 2 2 2" xfId="14279" xr:uid="{00000000-0005-0000-0000-000092220000}"/>
    <cellStyle name="Normal 11 2 2 3 2 2 2 3" xfId="14280" xr:uid="{00000000-0005-0000-0000-000093220000}"/>
    <cellStyle name="Normal 11 2 2 3 2 2 3" xfId="14281" xr:uid="{00000000-0005-0000-0000-000094220000}"/>
    <cellStyle name="Normal 11 2 2 3 2 2 3 2" xfId="14282" xr:uid="{00000000-0005-0000-0000-000095220000}"/>
    <cellStyle name="Normal 11 2 2 3 2 2 4" xfId="14283" xr:uid="{00000000-0005-0000-0000-000096220000}"/>
    <cellStyle name="Normal 11 2 2 3 2 2 5" xfId="14284" xr:uid="{00000000-0005-0000-0000-000097220000}"/>
    <cellStyle name="Normal 11 2 2 3 2 3" xfId="1008" xr:uid="{00000000-0005-0000-0000-000098220000}"/>
    <cellStyle name="Normal 11 2 2 3 2 3 2" xfId="14285" xr:uid="{00000000-0005-0000-0000-000099220000}"/>
    <cellStyle name="Normal 11 2 2 3 2 3 2 2" xfId="14286" xr:uid="{00000000-0005-0000-0000-00009A220000}"/>
    <cellStyle name="Normal 11 2 2 3 2 3 2 2 2" xfId="14287" xr:uid="{00000000-0005-0000-0000-00009B220000}"/>
    <cellStyle name="Normal 11 2 2 3 2 3 2 3" xfId="14288" xr:uid="{00000000-0005-0000-0000-00009C220000}"/>
    <cellStyle name="Normal 11 2 2 3 2 3 3" xfId="14289" xr:uid="{00000000-0005-0000-0000-00009D220000}"/>
    <cellStyle name="Normal 11 2 2 3 2 3 3 2" xfId="14290" xr:uid="{00000000-0005-0000-0000-00009E220000}"/>
    <cellStyle name="Normal 11 2 2 3 2 3 4" xfId="14291" xr:uid="{00000000-0005-0000-0000-00009F220000}"/>
    <cellStyle name="Normal 11 2 2 3 2 3 5" xfId="14292" xr:uid="{00000000-0005-0000-0000-0000A0220000}"/>
    <cellStyle name="Normal 11 2 2 3 2 4" xfId="14293" xr:uid="{00000000-0005-0000-0000-0000A1220000}"/>
    <cellStyle name="Normal 11 2 2 3 2 4 2" xfId="14294" xr:uid="{00000000-0005-0000-0000-0000A2220000}"/>
    <cellStyle name="Normal 11 2 2 3 2 4 2 2" xfId="14295" xr:uid="{00000000-0005-0000-0000-0000A3220000}"/>
    <cellStyle name="Normal 11 2 2 3 2 4 3" xfId="14296" xr:uid="{00000000-0005-0000-0000-0000A4220000}"/>
    <cellStyle name="Normal 11 2 2 3 2 5" xfId="14297" xr:uid="{00000000-0005-0000-0000-0000A5220000}"/>
    <cellStyle name="Normal 11 2 2 3 2 5 2" xfId="14298" xr:uid="{00000000-0005-0000-0000-0000A6220000}"/>
    <cellStyle name="Normal 11 2 2 3 2 6" xfId="14299" xr:uid="{00000000-0005-0000-0000-0000A7220000}"/>
    <cellStyle name="Normal 11 2 2 3 2 7" xfId="14300" xr:uid="{00000000-0005-0000-0000-0000A8220000}"/>
    <cellStyle name="Normal 11 2 2 3 3" xfId="1009" xr:uid="{00000000-0005-0000-0000-0000A9220000}"/>
    <cellStyle name="Normal 11 2 2 3 3 2" xfId="14301" xr:uid="{00000000-0005-0000-0000-0000AA220000}"/>
    <cellStyle name="Normal 11 2 2 3 3 2 2" xfId="14302" xr:uid="{00000000-0005-0000-0000-0000AB220000}"/>
    <cellStyle name="Normal 11 2 2 3 3 2 2 2" xfId="14303" xr:uid="{00000000-0005-0000-0000-0000AC220000}"/>
    <cellStyle name="Normal 11 2 2 3 3 2 3" xfId="14304" xr:uid="{00000000-0005-0000-0000-0000AD220000}"/>
    <cellStyle name="Normal 11 2 2 3 3 3" xfId="14305" xr:uid="{00000000-0005-0000-0000-0000AE220000}"/>
    <cellStyle name="Normal 11 2 2 3 3 3 2" xfId="14306" xr:uid="{00000000-0005-0000-0000-0000AF220000}"/>
    <cellStyle name="Normal 11 2 2 3 3 4" xfId="14307" xr:uid="{00000000-0005-0000-0000-0000B0220000}"/>
    <cellStyle name="Normal 11 2 2 3 3 5" xfId="14308" xr:uid="{00000000-0005-0000-0000-0000B1220000}"/>
    <cellStyle name="Normal 11 2 2 3 4" xfId="1010" xr:uid="{00000000-0005-0000-0000-0000B2220000}"/>
    <cellStyle name="Normal 11 2 2 3 4 2" xfId="14309" xr:uid="{00000000-0005-0000-0000-0000B3220000}"/>
    <cellStyle name="Normal 11 2 2 3 4 2 2" xfId="14310" xr:uid="{00000000-0005-0000-0000-0000B4220000}"/>
    <cellStyle name="Normal 11 2 2 3 4 2 2 2" xfId="14311" xr:uid="{00000000-0005-0000-0000-0000B5220000}"/>
    <cellStyle name="Normal 11 2 2 3 4 2 3" xfId="14312" xr:uid="{00000000-0005-0000-0000-0000B6220000}"/>
    <cellStyle name="Normal 11 2 2 3 4 3" xfId="14313" xr:uid="{00000000-0005-0000-0000-0000B7220000}"/>
    <cellStyle name="Normal 11 2 2 3 4 3 2" xfId="14314" xr:uid="{00000000-0005-0000-0000-0000B8220000}"/>
    <cellStyle name="Normal 11 2 2 3 4 4" xfId="14315" xr:uid="{00000000-0005-0000-0000-0000B9220000}"/>
    <cellStyle name="Normal 11 2 2 3 4 5" xfId="14316" xr:uid="{00000000-0005-0000-0000-0000BA220000}"/>
    <cellStyle name="Normal 11 2 2 3 5" xfId="14317" xr:uid="{00000000-0005-0000-0000-0000BB220000}"/>
    <cellStyle name="Normal 11 2 2 3 5 2" xfId="14318" xr:uid="{00000000-0005-0000-0000-0000BC220000}"/>
    <cellStyle name="Normal 11 2 2 3 5 2 2" xfId="14319" xr:uid="{00000000-0005-0000-0000-0000BD220000}"/>
    <cellStyle name="Normal 11 2 2 3 5 3" xfId="14320" xr:uid="{00000000-0005-0000-0000-0000BE220000}"/>
    <cellStyle name="Normal 11 2 2 3 6" xfId="14321" xr:uid="{00000000-0005-0000-0000-0000BF220000}"/>
    <cellStyle name="Normal 11 2 2 3 6 2" xfId="14322" xr:uid="{00000000-0005-0000-0000-0000C0220000}"/>
    <cellStyle name="Normal 11 2 2 3 7" xfId="14323" xr:uid="{00000000-0005-0000-0000-0000C1220000}"/>
    <cellStyle name="Normal 11 2 2 3 8" xfId="14324" xr:uid="{00000000-0005-0000-0000-0000C2220000}"/>
    <cellStyle name="Normal 11 2 2 4" xfId="1011" xr:uid="{00000000-0005-0000-0000-0000C3220000}"/>
    <cellStyle name="Normal 11 2 2 4 2" xfId="1012" xr:uid="{00000000-0005-0000-0000-0000C4220000}"/>
    <cellStyle name="Normal 11 2 2 4 2 2" xfId="1013" xr:uid="{00000000-0005-0000-0000-0000C5220000}"/>
    <cellStyle name="Normal 11 2 2 4 2 2 2" xfId="14325" xr:uid="{00000000-0005-0000-0000-0000C6220000}"/>
    <cellStyle name="Normal 11 2 2 4 2 2 2 2" xfId="14326" xr:uid="{00000000-0005-0000-0000-0000C7220000}"/>
    <cellStyle name="Normal 11 2 2 4 2 2 2 2 2" xfId="14327" xr:uid="{00000000-0005-0000-0000-0000C8220000}"/>
    <cellStyle name="Normal 11 2 2 4 2 2 2 3" xfId="14328" xr:uid="{00000000-0005-0000-0000-0000C9220000}"/>
    <cellStyle name="Normal 11 2 2 4 2 2 3" xfId="14329" xr:uid="{00000000-0005-0000-0000-0000CA220000}"/>
    <cellStyle name="Normal 11 2 2 4 2 2 3 2" xfId="14330" xr:uid="{00000000-0005-0000-0000-0000CB220000}"/>
    <cellStyle name="Normal 11 2 2 4 2 2 4" xfId="14331" xr:uid="{00000000-0005-0000-0000-0000CC220000}"/>
    <cellStyle name="Normal 11 2 2 4 2 2 5" xfId="14332" xr:uid="{00000000-0005-0000-0000-0000CD220000}"/>
    <cellStyle name="Normal 11 2 2 4 2 3" xfId="1014" xr:uid="{00000000-0005-0000-0000-0000CE220000}"/>
    <cellStyle name="Normal 11 2 2 4 2 3 2" xfId="14333" xr:uid="{00000000-0005-0000-0000-0000CF220000}"/>
    <cellStyle name="Normal 11 2 2 4 2 3 2 2" xfId="14334" xr:uid="{00000000-0005-0000-0000-0000D0220000}"/>
    <cellStyle name="Normal 11 2 2 4 2 3 2 2 2" xfId="14335" xr:uid="{00000000-0005-0000-0000-0000D1220000}"/>
    <cellStyle name="Normal 11 2 2 4 2 3 2 3" xfId="14336" xr:uid="{00000000-0005-0000-0000-0000D2220000}"/>
    <cellStyle name="Normal 11 2 2 4 2 3 3" xfId="14337" xr:uid="{00000000-0005-0000-0000-0000D3220000}"/>
    <cellStyle name="Normal 11 2 2 4 2 3 3 2" xfId="14338" xr:uid="{00000000-0005-0000-0000-0000D4220000}"/>
    <cellStyle name="Normal 11 2 2 4 2 3 4" xfId="14339" xr:uid="{00000000-0005-0000-0000-0000D5220000}"/>
    <cellStyle name="Normal 11 2 2 4 2 3 5" xfId="14340" xr:uid="{00000000-0005-0000-0000-0000D6220000}"/>
    <cellStyle name="Normal 11 2 2 4 2 4" xfId="14341" xr:uid="{00000000-0005-0000-0000-0000D7220000}"/>
    <cellStyle name="Normal 11 2 2 4 2 4 2" xfId="14342" xr:uid="{00000000-0005-0000-0000-0000D8220000}"/>
    <cellStyle name="Normal 11 2 2 4 2 4 2 2" xfId="14343" xr:uid="{00000000-0005-0000-0000-0000D9220000}"/>
    <cellStyle name="Normal 11 2 2 4 2 4 3" xfId="14344" xr:uid="{00000000-0005-0000-0000-0000DA220000}"/>
    <cellStyle name="Normal 11 2 2 4 2 5" xfId="14345" xr:uid="{00000000-0005-0000-0000-0000DB220000}"/>
    <cellStyle name="Normal 11 2 2 4 2 5 2" xfId="14346" xr:uid="{00000000-0005-0000-0000-0000DC220000}"/>
    <cellStyle name="Normal 11 2 2 4 2 6" xfId="14347" xr:uid="{00000000-0005-0000-0000-0000DD220000}"/>
    <cellStyle name="Normal 11 2 2 4 2 7" xfId="14348" xr:uid="{00000000-0005-0000-0000-0000DE220000}"/>
    <cellStyle name="Normal 11 2 2 4 3" xfId="1015" xr:uid="{00000000-0005-0000-0000-0000DF220000}"/>
    <cellStyle name="Normal 11 2 2 4 3 2" xfId="14349" xr:uid="{00000000-0005-0000-0000-0000E0220000}"/>
    <cellStyle name="Normal 11 2 2 4 3 2 2" xfId="14350" xr:uid="{00000000-0005-0000-0000-0000E1220000}"/>
    <cellStyle name="Normal 11 2 2 4 3 2 2 2" xfId="14351" xr:uid="{00000000-0005-0000-0000-0000E2220000}"/>
    <cellStyle name="Normal 11 2 2 4 3 2 3" xfId="14352" xr:uid="{00000000-0005-0000-0000-0000E3220000}"/>
    <cellStyle name="Normal 11 2 2 4 3 3" xfId="14353" xr:uid="{00000000-0005-0000-0000-0000E4220000}"/>
    <cellStyle name="Normal 11 2 2 4 3 3 2" xfId="14354" xr:uid="{00000000-0005-0000-0000-0000E5220000}"/>
    <cellStyle name="Normal 11 2 2 4 3 4" xfId="14355" xr:uid="{00000000-0005-0000-0000-0000E6220000}"/>
    <cellStyle name="Normal 11 2 2 4 3 5" xfId="14356" xr:uid="{00000000-0005-0000-0000-0000E7220000}"/>
    <cellStyle name="Normal 11 2 2 4 4" xfId="1016" xr:uid="{00000000-0005-0000-0000-0000E8220000}"/>
    <cellStyle name="Normal 11 2 2 4 4 2" xfId="14357" xr:uid="{00000000-0005-0000-0000-0000E9220000}"/>
    <cellStyle name="Normal 11 2 2 4 4 2 2" xfId="14358" xr:uid="{00000000-0005-0000-0000-0000EA220000}"/>
    <cellStyle name="Normal 11 2 2 4 4 2 2 2" xfId="14359" xr:uid="{00000000-0005-0000-0000-0000EB220000}"/>
    <cellStyle name="Normal 11 2 2 4 4 2 3" xfId="14360" xr:uid="{00000000-0005-0000-0000-0000EC220000}"/>
    <cellStyle name="Normal 11 2 2 4 4 3" xfId="14361" xr:uid="{00000000-0005-0000-0000-0000ED220000}"/>
    <cellStyle name="Normal 11 2 2 4 4 3 2" xfId="14362" xr:uid="{00000000-0005-0000-0000-0000EE220000}"/>
    <cellStyle name="Normal 11 2 2 4 4 4" xfId="14363" xr:uid="{00000000-0005-0000-0000-0000EF220000}"/>
    <cellStyle name="Normal 11 2 2 4 4 5" xfId="14364" xr:uid="{00000000-0005-0000-0000-0000F0220000}"/>
    <cellStyle name="Normal 11 2 2 4 5" xfId="14365" xr:uid="{00000000-0005-0000-0000-0000F1220000}"/>
    <cellStyle name="Normal 11 2 2 4 5 2" xfId="14366" xr:uid="{00000000-0005-0000-0000-0000F2220000}"/>
    <cellStyle name="Normal 11 2 2 4 5 2 2" xfId="14367" xr:uid="{00000000-0005-0000-0000-0000F3220000}"/>
    <cellStyle name="Normal 11 2 2 4 5 3" xfId="14368" xr:uid="{00000000-0005-0000-0000-0000F4220000}"/>
    <cellStyle name="Normal 11 2 2 4 6" xfId="14369" xr:uid="{00000000-0005-0000-0000-0000F5220000}"/>
    <cellStyle name="Normal 11 2 2 4 6 2" xfId="14370" xr:uid="{00000000-0005-0000-0000-0000F6220000}"/>
    <cellStyle name="Normal 11 2 2 4 7" xfId="14371" xr:uid="{00000000-0005-0000-0000-0000F7220000}"/>
    <cellStyle name="Normal 11 2 2 4 8" xfId="14372" xr:uid="{00000000-0005-0000-0000-0000F8220000}"/>
    <cellStyle name="Normal 11 2 2 5" xfId="1017" xr:uid="{00000000-0005-0000-0000-0000F9220000}"/>
    <cellStyle name="Normal 11 2 2 5 2" xfId="1018" xr:uid="{00000000-0005-0000-0000-0000FA220000}"/>
    <cellStyle name="Normal 11 2 2 5 2 2" xfId="1019" xr:uid="{00000000-0005-0000-0000-0000FB220000}"/>
    <cellStyle name="Normal 11 2 2 5 2 2 2" xfId="14373" xr:uid="{00000000-0005-0000-0000-0000FC220000}"/>
    <cellStyle name="Normal 11 2 2 5 2 2 2 2" xfId="14374" xr:uid="{00000000-0005-0000-0000-0000FD220000}"/>
    <cellStyle name="Normal 11 2 2 5 2 2 2 2 2" xfId="14375" xr:uid="{00000000-0005-0000-0000-0000FE220000}"/>
    <cellStyle name="Normal 11 2 2 5 2 2 2 3" xfId="14376" xr:uid="{00000000-0005-0000-0000-0000FF220000}"/>
    <cellStyle name="Normal 11 2 2 5 2 2 3" xfId="14377" xr:uid="{00000000-0005-0000-0000-000000230000}"/>
    <cellStyle name="Normal 11 2 2 5 2 2 3 2" xfId="14378" xr:uid="{00000000-0005-0000-0000-000001230000}"/>
    <cellStyle name="Normal 11 2 2 5 2 2 4" xfId="14379" xr:uid="{00000000-0005-0000-0000-000002230000}"/>
    <cellStyle name="Normal 11 2 2 5 2 2 5" xfId="14380" xr:uid="{00000000-0005-0000-0000-000003230000}"/>
    <cellStyle name="Normal 11 2 2 5 2 3" xfId="1020" xr:uid="{00000000-0005-0000-0000-000004230000}"/>
    <cellStyle name="Normal 11 2 2 5 2 3 2" xfId="14381" xr:uid="{00000000-0005-0000-0000-000005230000}"/>
    <cellStyle name="Normal 11 2 2 5 2 3 2 2" xfId="14382" xr:uid="{00000000-0005-0000-0000-000006230000}"/>
    <cellStyle name="Normal 11 2 2 5 2 3 2 2 2" xfId="14383" xr:uid="{00000000-0005-0000-0000-000007230000}"/>
    <cellStyle name="Normal 11 2 2 5 2 3 2 3" xfId="14384" xr:uid="{00000000-0005-0000-0000-000008230000}"/>
    <cellStyle name="Normal 11 2 2 5 2 3 3" xfId="14385" xr:uid="{00000000-0005-0000-0000-000009230000}"/>
    <cellStyle name="Normal 11 2 2 5 2 3 3 2" xfId="14386" xr:uid="{00000000-0005-0000-0000-00000A230000}"/>
    <cellStyle name="Normal 11 2 2 5 2 3 4" xfId="14387" xr:uid="{00000000-0005-0000-0000-00000B230000}"/>
    <cellStyle name="Normal 11 2 2 5 2 3 5" xfId="14388" xr:uid="{00000000-0005-0000-0000-00000C230000}"/>
    <cellStyle name="Normal 11 2 2 5 2 4" xfId="14389" xr:uid="{00000000-0005-0000-0000-00000D230000}"/>
    <cellStyle name="Normal 11 2 2 5 2 4 2" xfId="14390" xr:uid="{00000000-0005-0000-0000-00000E230000}"/>
    <cellStyle name="Normal 11 2 2 5 2 4 2 2" xfId="14391" xr:uid="{00000000-0005-0000-0000-00000F230000}"/>
    <cellStyle name="Normal 11 2 2 5 2 4 3" xfId="14392" xr:uid="{00000000-0005-0000-0000-000010230000}"/>
    <cellStyle name="Normal 11 2 2 5 2 5" xfId="14393" xr:uid="{00000000-0005-0000-0000-000011230000}"/>
    <cellStyle name="Normal 11 2 2 5 2 5 2" xfId="14394" xr:uid="{00000000-0005-0000-0000-000012230000}"/>
    <cellStyle name="Normal 11 2 2 5 2 6" xfId="14395" xr:uid="{00000000-0005-0000-0000-000013230000}"/>
    <cellStyle name="Normal 11 2 2 5 2 7" xfId="14396" xr:uid="{00000000-0005-0000-0000-000014230000}"/>
    <cellStyle name="Normal 11 2 2 5 3" xfId="1021" xr:uid="{00000000-0005-0000-0000-000015230000}"/>
    <cellStyle name="Normal 11 2 2 5 3 2" xfId="14397" xr:uid="{00000000-0005-0000-0000-000016230000}"/>
    <cellStyle name="Normal 11 2 2 5 3 2 2" xfId="14398" xr:uid="{00000000-0005-0000-0000-000017230000}"/>
    <cellStyle name="Normal 11 2 2 5 3 2 2 2" xfId="14399" xr:uid="{00000000-0005-0000-0000-000018230000}"/>
    <cellStyle name="Normal 11 2 2 5 3 2 3" xfId="14400" xr:uid="{00000000-0005-0000-0000-000019230000}"/>
    <cellStyle name="Normal 11 2 2 5 3 3" xfId="14401" xr:uid="{00000000-0005-0000-0000-00001A230000}"/>
    <cellStyle name="Normal 11 2 2 5 3 3 2" xfId="14402" xr:uid="{00000000-0005-0000-0000-00001B230000}"/>
    <cellStyle name="Normal 11 2 2 5 3 4" xfId="14403" xr:uid="{00000000-0005-0000-0000-00001C230000}"/>
    <cellStyle name="Normal 11 2 2 5 3 5" xfId="14404" xr:uid="{00000000-0005-0000-0000-00001D230000}"/>
    <cellStyle name="Normal 11 2 2 5 4" xfId="1022" xr:uid="{00000000-0005-0000-0000-00001E230000}"/>
    <cellStyle name="Normal 11 2 2 5 4 2" xfId="14405" xr:uid="{00000000-0005-0000-0000-00001F230000}"/>
    <cellStyle name="Normal 11 2 2 5 4 2 2" xfId="14406" xr:uid="{00000000-0005-0000-0000-000020230000}"/>
    <cellStyle name="Normal 11 2 2 5 4 2 2 2" xfId="14407" xr:uid="{00000000-0005-0000-0000-000021230000}"/>
    <cellStyle name="Normal 11 2 2 5 4 2 3" xfId="14408" xr:uid="{00000000-0005-0000-0000-000022230000}"/>
    <cellStyle name="Normal 11 2 2 5 4 3" xfId="14409" xr:uid="{00000000-0005-0000-0000-000023230000}"/>
    <cellStyle name="Normal 11 2 2 5 4 3 2" xfId="14410" xr:uid="{00000000-0005-0000-0000-000024230000}"/>
    <cellStyle name="Normal 11 2 2 5 4 4" xfId="14411" xr:uid="{00000000-0005-0000-0000-000025230000}"/>
    <cellStyle name="Normal 11 2 2 5 4 5" xfId="14412" xr:uid="{00000000-0005-0000-0000-000026230000}"/>
    <cellStyle name="Normal 11 2 2 5 5" xfId="14413" xr:uid="{00000000-0005-0000-0000-000027230000}"/>
    <cellStyle name="Normal 11 2 2 5 5 2" xfId="14414" xr:uid="{00000000-0005-0000-0000-000028230000}"/>
    <cellStyle name="Normal 11 2 2 5 5 2 2" xfId="14415" xr:uid="{00000000-0005-0000-0000-000029230000}"/>
    <cellStyle name="Normal 11 2 2 5 5 3" xfId="14416" xr:uid="{00000000-0005-0000-0000-00002A230000}"/>
    <cellStyle name="Normal 11 2 2 5 6" xfId="14417" xr:uid="{00000000-0005-0000-0000-00002B230000}"/>
    <cellStyle name="Normal 11 2 2 5 6 2" xfId="14418" xr:uid="{00000000-0005-0000-0000-00002C230000}"/>
    <cellStyle name="Normal 11 2 2 5 7" xfId="14419" xr:uid="{00000000-0005-0000-0000-00002D230000}"/>
    <cellStyle name="Normal 11 2 2 5 8" xfId="14420" xr:uid="{00000000-0005-0000-0000-00002E230000}"/>
    <cellStyle name="Normal 11 2 2 6" xfId="1023" xr:uid="{00000000-0005-0000-0000-00002F230000}"/>
    <cellStyle name="Normal 11 2 2 6 2" xfId="1024" xr:uid="{00000000-0005-0000-0000-000030230000}"/>
    <cellStyle name="Normal 11 2 2 6 2 2" xfId="1025" xr:uid="{00000000-0005-0000-0000-000031230000}"/>
    <cellStyle name="Normal 11 2 2 6 2 2 2" xfId="14421" xr:uid="{00000000-0005-0000-0000-000032230000}"/>
    <cellStyle name="Normal 11 2 2 6 2 2 2 2" xfId="14422" xr:uid="{00000000-0005-0000-0000-000033230000}"/>
    <cellStyle name="Normal 11 2 2 6 2 2 2 2 2" xfId="14423" xr:uid="{00000000-0005-0000-0000-000034230000}"/>
    <cellStyle name="Normal 11 2 2 6 2 2 2 3" xfId="14424" xr:uid="{00000000-0005-0000-0000-000035230000}"/>
    <cellStyle name="Normal 11 2 2 6 2 2 3" xfId="14425" xr:uid="{00000000-0005-0000-0000-000036230000}"/>
    <cellStyle name="Normal 11 2 2 6 2 2 3 2" xfId="14426" xr:uid="{00000000-0005-0000-0000-000037230000}"/>
    <cellStyle name="Normal 11 2 2 6 2 2 4" xfId="14427" xr:uid="{00000000-0005-0000-0000-000038230000}"/>
    <cellStyle name="Normal 11 2 2 6 2 2 5" xfId="14428" xr:uid="{00000000-0005-0000-0000-000039230000}"/>
    <cellStyle name="Normal 11 2 2 6 2 3" xfId="1026" xr:uid="{00000000-0005-0000-0000-00003A230000}"/>
    <cellStyle name="Normal 11 2 2 6 2 3 2" xfId="14429" xr:uid="{00000000-0005-0000-0000-00003B230000}"/>
    <cellStyle name="Normal 11 2 2 6 2 3 2 2" xfId="14430" xr:uid="{00000000-0005-0000-0000-00003C230000}"/>
    <cellStyle name="Normal 11 2 2 6 2 3 2 2 2" xfId="14431" xr:uid="{00000000-0005-0000-0000-00003D230000}"/>
    <cellStyle name="Normal 11 2 2 6 2 3 2 3" xfId="14432" xr:uid="{00000000-0005-0000-0000-00003E230000}"/>
    <cellStyle name="Normal 11 2 2 6 2 3 3" xfId="14433" xr:uid="{00000000-0005-0000-0000-00003F230000}"/>
    <cellStyle name="Normal 11 2 2 6 2 3 3 2" xfId="14434" xr:uid="{00000000-0005-0000-0000-000040230000}"/>
    <cellStyle name="Normal 11 2 2 6 2 3 4" xfId="14435" xr:uid="{00000000-0005-0000-0000-000041230000}"/>
    <cellStyle name="Normal 11 2 2 6 2 3 5" xfId="14436" xr:uid="{00000000-0005-0000-0000-000042230000}"/>
    <cellStyle name="Normal 11 2 2 6 2 4" xfId="14437" xr:uid="{00000000-0005-0000-0000-000043230000}"/>
    <cellStyle name="Normal 11 2 2 6 2 4 2" xfId="14438" xr:uid="{00000000-0005-0000-0000-000044230000}"/>
    <cellStyle name="Normal 11 2 2 6 2 4 2 2" xfId="14439" xr:uid="{00000000-0005-0000-0000-000045230000}"/>
    <cellStyle name="Normal 11 2 2 6 2 4 3" xfId="14440" xr:uid="{00000000-0005-0000-0000-000046230000}"/>
    <cellStyle name="Normal 11 2 2 6 2 5" xfId="14441" xr:uid="{00000000-0005-0000-0000-000047230000}"/>
    <cellStyle name="Normal 11 2 2 6 2 5 2" xfId="14442" xr:uid="{00000000-0005-0000-0000-000048230000}"/>
    <cellStyle name="Normal 11 2 2 6 2 6" xfId="14443" xr:uid="{00000000-0005-0000-0000-000049230000}"/>
    <cellStyle name="Normal 11 2 2 6 2 7" xfId="14444" xr:uid="{00000000-0005-0000-0000-00004A230000}"/>
    <cellStyle name="Normal 11 2 2 6 3" xfId="1027" xr:uid="{00000000-0005-0000-0000-00004B230000}"/>
    <cellStyle name="Normal 11 2 2 6 3 2" xfId="14445" xr:uid="{00000000-0005-0000-0000-00004C230000}"/>
    <cellStyle name="Normal 11 2 2 6 3 2 2" xfId="14446" xr:uid="{00000000-0005-0000-0000-00004D230000}"/>
    <cellStyle name="Normal 11 2 2 6 3 2 2 2" xfId="14447" xr:uid="{00000000-0005-0000-0000-00004E230000}"/>
    <cellStyle name="Normal 11 2 2 6 3 2 3" xfId="14448" xr:uid="{00000000-0005-0000-0000-00004F230000}"/>
    <cellStyle name="Normal 11 2 2 6 3 3" xfId="14449" xr:uid="{00000000-0005-0000-0000-000050230000}"/>
    <cellStyle name="Normal 11 2 2 6 3 3 2" xfId="14450" xr:uid="{00000000-0005-0000-0000-000051230000}"/>
    <cellStyle name="Normal 11 2 2 6 3 4" xfId="14451" xr:uid="{00000000-0005-0000-0000-000052230000}"/>
    <cellStyle name="Normal 11 2 2 6 3 5" xfId="14452" xr:uid="{00000000-0005-0000-0000-000053230000}"/>
    <cellStyle name="Normal 11 2 2 6 4" xfId="1028" xr:uid="{00000000-0005-0000-0000-000054230000}"/>
    <cellStyle name="Normal 11 2 2 6 4 2" xfId="14453" xr:uid="{00000000-0005-0000-0000-000055230000}"/>
    <cellStyle name="Normal 11 2 2 6 4 2 2" xfId="14454" xr:uid="{00000000-0005-0000-0000-000056230000}"/>
    <cellStyle name="Normal 11 2 2 6 4 2 2 2" xfId="14455" xr:uid="{00000000-0005-0000-0000-000057230000}"/>
    <cellStyle name="Normal 11 2 2 6 4 2 3" xfId="14456" xr:uid="{00000000-0005-0000-0000-000058230000}"/>
    <cellStyle name="Normal 11 2 2 6 4 3" xfId="14457" xr:uid="{00000000-0005-0000-0000-000059230000}"/>
    <cellStyle name="Normal 11 2 2 6 4 3 2" xfId="14458" xr:uid="{00000000-0005-0000-0000-00005A230000}"/>
    <cellStyle name="Normal 11 2 2 6 4 4" xfId="14459" xr:uid="{00000000-0005-0000-0000-00005B230000}"/>
    <cellStyle name="Normal 11 2 2 6 4 5" xfId="14460" xr:uid="{00000000-0005-0000-0000-00005C230000}"/>
    <cellStyle name="Normal 11 2 2 6 5" xfId="14461" xr:uid="{00000000-0005-0000-0000-00005D230000}"/>
    <cellStyle name="Normal 11 2 2 6 5 2" xfId="14462" xr:uid="{00000000-0005-0000-0000-00005E230000}"/>
    <cellStyle name="Normal 11 2 2 6 5 2 2" xfId="14463" xr:uid="{00000000-0005-0000-0000-00005F230000}"/>
    <cellStyle name="Normal 11 2 2 6 5 3" xfId="14464" xr:uid="{00000000-0005-0000-0000-000060230000}"/>
    <cellStyle name="Normal 11 2 2 6 6" xfId="14465" xr:uid="{00000000-0005-0000-0000-000061230000}"/>
    <cellStyle name="Normal 11 2 2 6 6 2" xfId="14466" xr:uid="{00000000-0005-0000-0000-000062230000}"/>
    <cellStyle name="Normal 11 2 2 6 7" xfId="14467" xr:uid="{00000000-0005-0000-0000-000063230000}"/>
    <cellStyle name="Normal 11 2 2 6 8" xfId="14468" xr:uid="{00000000-0005-0000-0000-000064230000}"/>
    <cellStyle name="Normal 11 2 2 7" xfId="1029" xr:uid="{00000000-0005-0000-0000-000065230000}"/>
    <cellStyle name="Normal 11 2 2 7 2" xfId="1030" xr:uid="{00000000-0005-0000-0000-000066230000}"/>
    <cellStyle name="Normal 11 2 2 7 2 2" xfId="14469" xr:uid="{00000000-0005-0000-0000-000067230000}"/>
    <cellStyle name="Normal 11 2 2 7 2 2 2" xfId="14470" xr:uid="{00000000-0005-0000-0000-000068230000}"/>
    <cellStyle name="Normal 11 2 2 7 2 2 2 2" xfId="14471" xr:uid="{00000000-0005-0000-0000-000069230000}"/>
    <cellStyle name="Normal 11 2 2 7 2 2 3" xfId="14472" xr:uid="{00000000-0005-0000-0000-00006A230000}"/>
    <cellStyle name="Normal 11 2 2 7 2 3" xfId="14473" xr:uid="{00000000-0005-0000-0000-00006B230000}"/>
    <cellStyle name="Normal 11 2 2 7 2 3 2" xfId="14474" xr:uid="{00000000-0005-0000-0000-00006C230000}"/>
    <cellStyle name="Normal 11 2 2 7 2 4" xfId="14475" xr:uid="{00000000-0005-0000-0000-00006D230000}"/>
    <cellStyle name="Normal 11 2 2 7 2 5" xfId="14476" xr:uid="{00000000-0005-0000-0000-00006E230000}"/>
    <cellStyle name="Normal 11 2 2 7 3" xfId="1031" xr:uid="{00000000-0005-0000-0000-00006F230000}"/>
    <cellStyle name="Normal 11 2 2 7 3 2" xfId="14477" xr:uid="{00000000-0005-0000-0000-000070230000}"/>
    <cellStyle name="Normal 11 2 2 7 3 2 2" xfId="14478" xr:uid="{00000000-0005-0000-0000-000071230000}"/>
    <cellStyle name="Normal 11 2 2 7 3 2 2 2" xfId="14479" xr:uid="{00000000-0005-0000-0000-000072230000}"/>
    <cellStyle name="Normal 11 2 2 7 3 2 3" xfId="14480" xr:uid="{00000000-0005-0000-0000-000073230000}"/>
    <cellStyle name="Normal 11 2 2 7 3 3" xfId="14481" xr:uid="{00000000-0005-0000-0000-000074230000}"/>
    <cellStyle name="Normal 11 2 2 7 3 3 2" xfId="14482" xr:uid="{00000000-0005-0000-0000-000075230000}"/>
    <cellStyle name="Normal 11 2 2 7 3 4" xfId="14483" xr:uid="{00000000-0005-0000-0000-000076230000}"/>
    <cellStyle name="Normal 11 2 2 7 3 5" xfId="14484" xr:uid="{00000000-0005-0000-0000-000077230000}"/>
    <cellStyle name="Normal 11 2 2 7 4" xfId="14485" xr:uid="{00000000-0005-0000-0000-000078230000}"/>
    <cellStyle name="Normal 11 2 2 7 4 2" xfId="14486" xr:uid="{00000000-0005-0000-0000-000079230000}"/>
    <cellStyle name="Normal 11 2 2 7 4 2 2" xfId="14487" xr:uid="{00000000-0005-0000-0000-00007A230000}"/>
    <cellStyle name="Normal 11 2 2 7 4 3" xfId="14488" xr:uid="{00000000-0005-0000-0000-00007B230000}"/>
    <cellStyle name="Normal 11 2 2 7 5" xfId="14489" xr:uid="{00000000-0005-0000-0000-00007C230000}"/>
    <cellStyle name="Normal 11 2 2 7 5 2" xfId="14490" xr:uid="{00000000-0005-0000-0000-00007D230000}"/>
    <cellStyle name="Normal 11 2 2 7 6" xfId="14491" xr:uid="{00000000-0005-0000-0000-00007E230000}"/>
    <cellStyle name="Normal 11 2 2 7 7" xfId="14492" xr:uid="{00000000-0005-0000-0000-00007F230000}"/>
    <cellStyle name="Normal 11 2 2 8" xfId="1032" xr:uid="{00000000-0005-0000-0000-000080230000}"/>
    <cellStyle name="Normal 11 2 2 8 2" xfId="14493" xr:uid="{00000000-0005-0000-0000-000081230000}"/>
    <cellStyle name="Normal 11 2 2 8 2 2" xfId="14494" xr:uid="{00000000-0005-0000-0000-000082230000}"/>
    <cellStyle name="Normal 11 2 2 8 2 2 2" xfId="14495" xr:uid="{00000000-0005-0000-0000-000083230000}"/>
    <cellStyle name="Normal 11 2 2 8 2 3" xfId="14496" xr:uid="{00000000-0005-0000-0000-000084230000}"/>
    <cellStyle name="Normal 11 2 2 8 3" xfId="14497" xr:uid="{00000000-0005-0000-0000-000085230000}"/>
    <cellStyle name="Normal 11 2 2 8 3 2" xfId="14498" xr:uid="{00000000-0005-0000-0000-000086230000}"/>
    <cellStyle name="Normal 11 2 2 8 4" xfId="14499" xr:uid="{00000000-0005-0000-0000-000087230000}"/>
    <cellStyle name="Normal 11 2 2 8 5" xfId="14500" xr:uid="{00000000-0005-0000-0000-000088230000}"/>
    <cellStyle name="Normal 11 2 2 9" xfId="1033" xr:uid="{00000000-0005-0000-0000-000089230000}"/>
    <cellStyle name="Normal 11 2 2 9 2" xfId="14501" xr:uid="{00000000-0005-0000-0000-00008A230000}"/>
    <cellStyle name="Normal 11 2 2 9 2 2" xfId="14502" xr:uid="{00000000-0005-0000-0000-00008B230000}"/>
    <cellStyle name="Normal 11 2 2 9 2 2 2" xfId="14503" xr:uid="{00000000-0005-0000-0000-00008C230000}"/>
    <cellStyle name="Normal 11 2 2 9 2 3" xfId="14504" xr:uid="{00000000-0005-0000-0000-00008D230000}"/>
    <cellStyle name="Normal 11 2 2 9 3" xfId="14505" xr:uid="{00000000-0005-0000-0000-00008E230000}"/>
    <cellStyle name="Normal 11 2 2 9 3 2" xfId="14506" xr:uid="{00000000-0005-0000-0000-00008F230000}"/>
    <cellStyle name="Normal 11 2 2 9 4" xfId="14507" xr:uid="{00000000-0005-0000-0000-000090230000}"/>
    <cellStyle name="Normal 11 2 2 9 5" xfId="14508" xr:uid="{00000000-0005-0000-0000-000091230000}"/>
    <cellStyle name="Normal 11 2 3" xfId="1034" xr:uid="{00000000-0005-0000-0000-000092230000}"/>
    <cellStyle name="Normal 11 2 3 10" xfId="14509" xr:uid="{00000000-0005-0000-0000-000093230000}"/>
    <cellStyle name="Normal 11 2 3 10 2" xfId="14510" xr:uid="{00000000-0005-0000-0000-000094230000}"/>
    <cellStyle name="Normal 11 2 3 11" xfId="14511" xr:uid="{00000000-0005-0000-0000-000095230000}"/>
    <cellStyle name="Normal 11 2 3 12" xfId="14512" xr:uid="{00000000-0005-0000-0000-000096230000}"/>
    <cellStyle name="Normal 11 2 3 2" xfId="1035" xr:uid="{00000000-0005-0000-0000-000097230000}"/>
    <cellStyle name="Normal 11 2 3 2 2" xfId="1036" xr:uid="{00000000-0005-0000-0000-000098230000}"/>
    <cellStyle name="Normal 11 2 3 2 2 2" xfId="1037" xr:uid="{00000000-0005-0000-0000-000099230000}"/>
    <cellStyle name="Normal 11 2 3 2 2 2 2" xfId="14513" xr:uid="{00000000-0005-0000-0000-00009A230000}"/>
    <cellStyle name="Normal 11 2 3 2 2 2 2 2" xfId="14514" xr:uid="{00000000-0005-0000-0000-00009B230000}"/>
    <cellStyle name="Normal 11 2 3 2 2 2 2 2 2" xfId="14515" xr:uid="{00000000-0005-0000-0000-00009C230000}"/>
    <cellStyle name="Normal 11 2 3 2 2 2 2 3" xfId="14516" xr:uid="{00000000-0005-0000-0000-00009D230000}"/>
    <cellStyle name="Normal 11 2 3 2 2 2 3" xfId="14517" xr:uid="{00000000-0005-0000-0000-00009E230000}"/>
    <cellStyle name="Normal 11 2 3 2 2 2 3 2" xfId="14518" xr:uid="{00000000-0005-0000-0000-00009F230000}"/>
    <cellStyle name="Normal 11 2 3 2 2 2 4" xfId="14519" xr:uid="{00000000-0005-0000-0000-0000A0230000}"/>
    <cellStyle name="Normal 11 2 3 2 2 2 5" xfId="14520" xr:uid="{00000000-0005-0000-0000-0000A1230000}"/>
    <cellStyle name="Normal 11 2 3 2 2 3" xfId="1038" xr:uid="{00000000-0005-0000-0000-0000A2230000}"/>
    <cellStyle name="Normal 11 2 3 2 2 3 2" xfId="14521" xr:uid="{00000000-0005-0000-0000-0000A3230000}"/>
    <cellStyle name="Normal 11 2 3 2 2 3 2 2" xfId="14522" xr:uid="{00000000-0005-0000-0000-0000A4230000}"/>
    <cellStyle name="Normal 11 2 3 2 2 3 2 2 2" xfId="14523" xr:uid="{00000000-0005-0000-0000-0000A5230000}"/>
    <cellStyle name="Normal 11 2 3 2 2 3 2 3" xfId="14524" xr:uid="{00000000-0005-0000-0000-0000A6230000}"/>
    <cellStyle name="Normal 11 2 3 2 2 3 3" xfId="14525" xr:uid="{00000000-0005-0000-0000-0000A7230000}"/>
    <cellStyle name="Normal 11 2 3 2 2 3 3 2" xfId="14526" xr:uid="{00000000-0005-0000-0000-0000A8230000}"/>
    <cellStyle name="Normal 11 2 3 2 2 3 4" xfId="14527" xr:uid="{00000000-0005-0000-0000-0000A9230000}"/>
    <cellStyle name="Normal 11 2 3 2 2 3 5" xfId="14528" xr:uid="{00000000-0005-0000-0000-0000AA230000}"/>
    <cellStyle name="Normal 11 2 3 2 2 4" xfId="14529" xr:uid="{00000000-0005-0000-0000-0000AB230000}"/>
    <cellStyle name="Normal 11 2 3 2 2 4 2" xfId="14530" xr:uid="{00000000-0005-0000-0000-0000AC230000}"/>
    <cellStyle name="Normal 11 2 3 2 2 4 2 2" xfId="14531" xr:uid="{00000000-0005-0000-0000-0000AD230000}"/>
    <cellStyle name="Normal 11 2 3 2 2 4 3" xfId="14532" xr:uid="{00000000-0005-0000-0000-0000AE230000}"/>
    <cellStyle name="Normal 11 2 3 2 2 5" xfId="14533" xr:uid="{00000000-0005-0000-0000-0000AF230000}"/>
    <cellStyle name="Normal 11 2 3 2 2 5 2" xfId="14534" xr:uid="{00000000-0005-0000-0000-0000B0230000}"/>
    <cellStyle name="Normal 11 2 3 2 2 6" xfId="14535" xr:uid="{00000000-0005-0000-0000-0000B1230000}"/>
    <cellStyle name="Normal 11 2 3 2 2 7" xfId="14536" xr:uid="{00000000-0005-0000-0000-0000B2230000}"/>
    <cellStyle name="Normal 11 2 3 2 3" xfId="1039" xr:uid="{00000000-0005-0000-0000-0000B3230000}"/>
    <cellStyle name="Normal 11 2 3 2 3 2" xfId="14537" xr:uid="{00000000-0005-0000-0000-0000B4230000}"/>
    <cellStyle name="Normal 11 2 3 2 3 2 2" xfId="14538" xr:uid="{00000000-0005-0000-0000-0000B5230000}"/>
    <cellStyle name="Normal 11 2 3 2 3 2 2 2" xfId="14539" xr:uid="{00000000-0005-0000-0000-0000B6230000}"/>
    <cellStyle name="Normal 11 2 3 2 3 2 3" xfId="14540" xr:uid="{00000000-0005-0000-0000-0000B7230000}"/>
    <cellStyle name="Normal 11 2 3 2 3 3" xfId="14541" xr:uid="{00000000-0005-0000-0000-0000B8230000}"/>
    <cellStyle name="Normal 11 2 3 2 3 3 2" xfId="14542" xr:uid="{00000000-0005-0000-0000-0000B9230000}"/>
    <cellStyle name="Normal 11 2 3 2 3 4" xfId="14543" xr:uid="{00000000-0005-0000-0000-0000BA230000}"/>
    <cellStyle name="Normal 11 2 3 2 3 5" xfId="14544" xr:uid="{00000000-0005-0000-0000-0000BB230000}"/>
    <cellStyle name="Normal 11 2 3 2 4" xfId="1040" xr:uid="{00000000-0005-0000-0000-0000BC230000}"/>
    <cellStyle name="Normal 11 2 3 2 4 2" xfId="14545" xr:uid="{00000000-0005-0000-0000-0000BD230000}"/>
    <cellStyle name="Normal 11 2 3 2 4 2 2" xfId="14546" xr:uid="{00000000-0005-0000-0000-0000BE230000}"/>
    <cellStyle name="Normal 11 2 3 2 4 2 2 2" xfId="14547" xr:uid="{00000000-0005-0000-0000-0000BF230000}"/>
    <cellStyle name="Normal 11 2 3 2 4 2 3" xfId="14548" xr:uid="{00000000-0005-0000-0000-0000C0230000}"/>
    <cellStyle name="Normal 11 2 3 2 4 3" xfId="14549" xr:uid="{00000000-0005-0000-0000-0000C1230000}"/>
    <cellStyle name="Normal 11 2 3 2 4 3 2" xfId="14550" xr:uid="{00000000-0005-0000-0000-0000C2230000}"/>
    <cellStyle name="Normal 11 2 3 2 4 4" xfId="14551" xr:uid="{00000000-0005-0000-0000-0000C3230000}"/>
    <cellStyle name="Normal 11 2 3 2 4 5" xfId="14552" xr:uid="{00000000-0005-0000-0000-0000C4230000}"/>
    <cellStyle name="Normal 11 2 3 2 5" xfId="14553" xr:uid="{00000000-0005-0000-0000-0000C5230000}"/>
    <cellStyle name="Normal 11 2 3 2 5 2" xfId="14554" xr:uid="{00000000-0005-0000-0000-0000C6230000}"/>
    <cellStyle name="Normal 11 2 3 2 5 2 2" xfId="14555" xr:uid="{00000000-0005-0000-0000-0000C7230000}"/>
    <cellStyle name="Normal 11 2 3 2 5 3" xfId="14556" xr:uid="{00000000-0005-0000-0000-0000C8230000}"/>
    <cellStyle name="Normal 11 2 3 2 6" xfId="14557" xr:uid="{00000000-0005-0000-0000-0000C9230000}"/>
    <cellStyle name="Normal 11 2 3 2 6 2" xfId="14558" xr:uid="{00000000-0005-0000-0000-0000CA230000}"/>
    <cellStyle name="Normal 11 2 3 2 7" xfId="14559" xr:uid="{00000000-0005-0000-0000-0000CB230000}"/>
    <cellStyle name="Normal 11 2 3 2 8" xfId="14560" xr:uid="{00000000-0005-0000-0000-0000CC230000}"/>
    <cellStyle name="Normal 11 2 3 3" xfId="1041" xr:uid="{00000000-0005-0000-0000-0000CD230000}"/>
    <cellStyle name="Normal 11 2 3 3 2" xfId="1042" xr:uid="{00000000-0005-0000-0000-0000CE230000}"/>
    <cellStyle name="Normal 11 2 3 3 2 2" xfId="1043" xr:uid="{00000000-0005-0000-0000-0000CF230000}"/>
    <cellStyle name="Normal 11 2 3 3 2 2 2" xfId="14561" xr:uid="{00000000-0005-0000-0000-0000D0230000}"/>
    <cellStyle name="Normal 11 2 3 3 2 2 2 2" xfId="14562" xr:uid="{00000000-0005-0000-0000-0000D1230000}"/>
    <cellStyle name="Normal 11 2 3 3 2 2 2 2 2" xfId="14563" xr:uid="{00000000-0005-0000-0000-0000D2230000}"/>
    <cellStyle name="Normal 11 2 3 3 2 2 2 3" xfId="14564" xr:uid="{00000000-0005-0000-0000-0000D3230000}"/>
    <cellStyle name="Normal 11 2 3 3 2 2 3" xfId="14565" xr:uid="{00000000-0005-0000-0000-0000D4230000}"/>
    <cellStyle name="Normal 11 2 3 3 2 2 3 2" xfId="14566" xr:uid="{00000000-0005-0000-0000-0000D5230000}"/>
    <cellStyle name="Normal 11 2 3 3 2 2 4" xfId="14567" xr:uid="{00000000-0005-0000-0000-0000D6230000}"/>
    <cellStyle name="Normal 11 2 3 3 2 2 5" xfId="14568" xr:uid="{00000000-0005-0000-0000-0000D7230000}"/>
    <cellStyle name="Normal 11 2 3 3 2 3" xfId="1044" xr:uid="{00000000-0005-0000-0000-0000D8230000}"/>
    <cellStyle name="Normal 11 2 3 3 2 3 2" xfId="14569" xr:uid="{00000000-0005-0000-0000-0000D9230000}"/>
    <cellStyle name="Normal 11 2 3 3 2 3 2 2" xfId="14570" xr:uid="{00000000-0005-0000-0000-0000DA230000}"/>
    <cellStyle name="Normal 11 2 3 3 2 3 2 2 2" xfId="14571" xr:uid="{00000000-0005-0000-0000-0000DB230000}"/>
    <cellStyle name="Normal 11 2 3 3 2 3 2 3" xfId="14572" xr:uid="{00000000-0005-0000-0000-0000DC230000}"/>
    <cellStyle name="Normal 11 2 3 3 2 3 3" xfId="14573" xr:uid="{00000000-0005-0000-0000-0000DD230000}"/>
    <cellStyle name="Normal 11 2 3 3 2 3 3 2" xfId="14574" xr:uid="{00000000-0005-0000-0000-0000DE230000}"/>
    <cellStyle name="Normal 11 2 3 3 2 3 4" xfId="14575" xr:uid="{00000000-0005-0000-0000-0000DF230000}"/>
    <cellStyle name="Normal 11 2 3 3 2 3 5" xfId="14576" xr:uid="{00000000-0005-0000-0000-0000E0230000}"/>
    <cellStyle name="Normal 11 2 3 3 2 4" xfId="14577" xr:uid="{00000000-0005-0000-0000-0000E1230000}"/>
    <cellStyle name="Normal 11 2 3 3 2 4 2" xfId="14578" xr:uid="{00000000-0005-0000-0000-0000E2230000}"/>
    <cellStyle name="Normal 11 2 3 3 2 4 2 2" xfId="14579" xr:uid="{00000000-0005-0000-0000-0000E3230000}"/>
    <cellStyle name="Normal 11 2 3 3 2 4 3" xfId="14580" xr:uid="{00000000-0005-0000-0000-0000E4230000}"/>
    <cellStyle name="Normal 11 2 3 3 2 5" xfId="14581" xr:uid="{00000000-0005-0000-0000-0000E5230000}"/>
    <cellStyle name="Normal 11 2 3 3 2 5 2" xfId="14582" xr:uid="{00000000-0005-0000-0000-0000E6230000}"/>
    <cellStyle name="Normal 11 2 3 3 2 6" xfId="14583" xr:uid="{00000000-0005-0000-0000-0000E7230000}"/>
    <cellStyle name="Normal 11 2 3 3 2 7" xfId="14584" xr:uid="{00000000-0005-0000-0000-0000E8230000}"/>
    <cellStyle name="Normal 11 2 3 3 3" xfId="1045" xr:uid="{00000000-0005-0000-0000-0000E9230000}"/>
    <cellStyle name="Normal 11 2 3 3 3 2" xfId="14585" xr:uid="{00000000-0005-0000-0000-0000EA230000}"/>
    <cellStyle name="Normal 11 2 3 3 3 2 2" xfId="14586" xr:uid="{00000000-0005-0000-0000-0000EB230000}"/>
    <cellStyle name="Normal 11 2 3 3 3 2 2 2" xfId="14587" xr:uid="{00000000-0005-0000-0000-0000EC230000}"/>
    <cellStyle name="Normal 11 2 3 3 3 2 3" xfId="14588" xr:uid="{00000000-0005-0000-0000-0000ED230000}"/>
    <cellStyle name="Normal 11 2 3 3 3 3" xfId="14589" xr:uid="{00000000-0005-0000-0000-0000EE230000}"/>
    <cellStyle name="Normal 11 2 3 3 3 3 2" xfId="14590" xr:uid="{00000000-0005-0000-0000-0000EF230000}"/>
    <cellStyle name="Normal 11 2 3 3 3 4" xfId="14591" xr:uid="{00000000-0005-0000-0000-0000F0230000}"/>
    <cellStyle name="Normal 11 2 3 3 3 5" xfId="14592" xr:uid="{00000000-0005-0000-0000-0000F1230000}"/>
    <cellStyle name="Normal 11 2 3 3 4" xfId="1046" xr:uid="{00000000-0005-0000-0000-0000F2230000}"/>
    <cellStyle name="Normal 11 2 3 3 4 2" xfId="14593" xr:uid="{00000000-0005-0000-0000-0000F3230000}"/>
    <cellStyle name="Normal 11 2 3 3 4 2 2" xfId="14594" xr:uid="{00000000-0005-0000-0000-0000F4230000}"/>
    <cellStyle name="Normal 11 2 3 3 4 2 2 2" xfId="14595" xr:uid="{00000000-0005-0000-0000-0000F5230000}"/>
    <cellStyle name="Normal 11 2 3 3 4 2 3" xfId="14596" xr:uid="{00000000-0005-0000-0000-0000F6230000}"/>
    <cellStyle name="Normal 11 2 3 3 4 3" xfId="14597" xr:uid="{00000000-0005-0000-0000-0000F7230000}"/>
    <cellStyle name="Normal 11 2 3 3 4 3 2" xfId="14598" xr:uid="{00000000-0005-0000-0000-0000F8230000}"/>
    <cellStyle name="Normal 11 2 3 3 4 4" xfId="14599" xr:uid="{00000000-0005-0000-0000-0000F9230000}"/>
    <cellStyle name="Normal 11 2 3 3 4 5" xfId="14600" xr:uid="{00000000-0005-0000-0000-0000FA230000}"/>
    <cellStyle name="Normal 11 2 3 3 5" xfId="14601" xr:uid="{00000000-0005-0000-0000-0000FB230000}"/>
    <cellStyle name="Normal 11 2 3 3 5 2" xfId="14602" xr:uid="{00000000-0005-0000-0000-0000FC230000}"/>
    <cellStyle name="Normal 11 2 3 3 5 2 2" xfId="14603" xr:uid="{00000000-0005-0000-0000-0000FD230000}"/>
    <cellStyle name="Normal 11 2 3 3 5 3" xfId="14604" xr:uid="{00000000-0005-0000-0000-0000FE230000}"/>
    <cellStyle name="Normal 11 2 3 3 6" xfId="14605" xr:uid="{00000000-0005-0000-0000-0000FF230000}"/>
    <cellStyle name="Normal 11 2 3 3 6 2" xfId="14606" xr:uid="{00000000-0005-0000-0000-000000240000}"/>
    <cellStyle name="Normal 11 2 3 3 7" xfId="14607" xr:uid="{00000000-0005-0000-0000-000001240000}"/>
    <cellStyle name="Normal 11 2 3 3 8" xfId="14608" xr:uid="{00000000-0005-0000-0000-000002240000}"/>
    <cellStyle name="Normal 11 2 3 4" xfId="1047" xr:uid="{00000000-0005-0000-0000-000003240000}"/>
    <cellStyle name="Normal 11 2 3 4 2" xfId="1048" xr:uid="{00000000-0005-0000-0000-000004240000}"/>
    <cellStyle name="Normal 11 2 3 4 2 2" xfId="1049" xr:uid="{00000000-0005-0000-0000-000005240000}"/>
    <cellStyle name="Normal 11 2 3 4 2 2 2" xfId="14609" xr:uid="{00000000-0005-0000-0000-000006240000}"/>
    <cellStyle name="Normal 11 2 3 4 2 2 2 2" xfId="14610" xr:uid="{00000000-0005-0000-0000-000007240000}"/>
    <cellStyle name="Normal 11 2 3 4 2 2 2 2 2" xfId="14611" xr:uid="{00000000-0005-0000-0000-000008240000}"/>
    <cellStyle name="Normal 11 2 3 4 2 2 2 3" xfId="14612" xr:uid="{00000000-0005-0000-0000-000009240000}"/>
    <cellStyle name="Normal 11 2 3 4 2 2 3" xfId="14613" xr:uid="{00000000-0005-0000-0000-00000A240000}"/>
    <cellStyle name="Normal 11 2 3 4 2 2 3 2" xfId="14614" xr:uid="{00000000-0005-0000-0000-00000B240000}"/>
    <cellStyle name="Normal 11 2 3 4 2 2 4" xfId="14615" xr:uid="{00000000-0005-0000-0000-00000C240000}"/>
    <cellStyle name="Normal 11 2 3 4 2 2 5" xfId="14616" xr:uid="{00000000-0005-0000-0000-00000D240000}"/>
    <cellStyle name="Normal 11 2 3 4 2 3" xfId="1050" xr:uid="{00000000-0005-0000-0000-00000E240000}"/>
    <cellStyle name="Normal 11 2 3 4 2 3 2" xfId="14617" xr:uid="{00000000-0005-0000-0000-00000F240000}"/>
    <cellStyle name="Normal 11 2 3 4 2 3 2 2" xfId="14618" xr:uid="{00000000-0005-0000-0000-000010240000}"/>
    <cellStyle name="Normal 11 2 3 4 2 3 2 2 2" xfId="14619" xr:uid="{00000000-0005-0000-0000-000011240000}"/>
    <cellStyle name="Normal 11 2 3 4 2 3 2 3" xfId="14620" xr:uid="{00000000-0005-0000-0000-000012240000}"/>
    <cellStyle name="Normal 11 2 3 4 2 3 3" xfId="14621" xr:uid="{00000000-0005-0000-0000-000013240000}"/>
    <cellStyle name="Normal 11 2 3 4 2 3 3 2" xfId="14622" xr:uid="{00000000-0005-0000-0000-000014240000}"/>
    <cellStyle name="Normal 11 2 3 4 2 3 4" xfId="14623" xr:uid="{00000000-0005-0000-0000-000015240000}"/>
    <cellStyle name="Normal 11 2 3 4 2 3 5" xfId="14624" xr:uid="{00000000-0005-0000-0000-000016240000}"/>
    <cellStyle name="Normal 11 2 3 4 2 4" xfId="14625" xr:uid="{00000000-0005-0000-0000-000017240000}"/>
    <cellStyle name="Normal 11 2 3 4 2 4 2" xfId="14626" xr:uid="{00000000-0005-0000-0000-000018240000}"/>
    <cellStyle name="Normal 11 2 3 4 2 4 2 2" xfId="14627" xr:uid="{00000000-0005-0000-0000-000019240000}"/>
    <cellStyle name="Normal 11 2 3 4 2 4 3" xfId="14628" xr:uid="{00000000-0005-0000-0000-00001A240000}"/>
    <cellStyle name="Normal 11 2 3 4 2 5" xfId="14629" xr:uid="{00000000-0005-0000-0000-00001B240000}"/>
    <cellStyle name="Normal 11 2 3 4 2 5 2" xfId="14630" xr:uid="{00000000-0005-0000-0000-00001C240000}"/>
    <cellStyle name="Normal 11 2 3 4 2 6" xfId="14631" xr:uid="{00000000-0005-0000-0000-00001D240000}"/>
    <cellStyle name="Normal 11 2 3 4 2 7" xfId="14632" xr:uid="{00000000-0005-0000-0000-00001E240000}"/>
    <cellStyle name="Normal 11 2 3 4 3" xfId="1051" xr:uid="{00000000-0005-0000-0000-00001F240000}"/>
    <cellStyle name="Normal 11 2 3 4 3 2" xfId="14633" xr:uid="{00000000-0005-0000-0000-000020240000}"/>
    <cellStyle name="Normal 11 2 3 4 3 2 2" xfId="14634" xr:uid="{00000000-0005-0000-0000-000021240000}"/>
    <cellStyle name="Normal 11 2 3 4 3 2 2 2" xfId="14635" xr:uid="{00000000-0005-0000-0000-000022240000}"/>
    <cellStyle name="Normal 11 2 3 4 3 2 3" xfId="14636" xr:uid="{00000000-0005-0000-0000-000023240000}"/>
    <cellStyle name="Normal 11 2 3 4 3 3" xfId="14637" xr:uid="{00000000-0005-0000-0000-000024240000}"/>
    <cellStyle name="Normal 11 2 3 4 3 3 2" xfId="14638" xr:uid="{00000000-0005-0000-0000-000025240000}"/>
    <cellStyle name="Normal 11 2 3 4 3 4" xfId="14639" xr:uid="{00000000-0005-0000-0000-000026240000}"/>
    <cellStyle name="Normal 11 2 3 4 3 5" xfId="14640" xr:uid="{00000000-0005-0000-0000-000027240000}"/>
    <cellStyle name="Normal 11 2 3 4 4" xfId="1052" xr:uid="{00000000-0005-0000-0000-000028240000}"/>
    <cellStyle name="Normal 11 2 3 4 4 2" xfId="14641" xr:uid="{00000000-0005-0000-0000-000029240000}"/>
    <cellStyle name="Normal 11 2 3 4 4 2 2" xfId="14642" xr:uid="{00000000-0005-0000-0000-00002A240000}"/>
    <cellStyle name="Normal 11 2 3 4 4 2 2 2" xfId="14643" xr:uid="{00000000-0005-0000-0000-00002B240000}"/>
    <cellStyle name="Normal 11 2 3 4 4 2 3" xfId="14644" xr:uid="{00000000-0005-0000-0000-00002C240000}"/>
    <cellStyle name="Normal 11 2 3 4 4 3" xfId="14645" xr:uid="{00000000-0005-0000-0000-00002D240000}"/>
    <cellStyle name="Normal 11 2 3 4 4 3 2" xfId="14646" xr:uid="{00000000-0005-0000-0000-00002E240000}"/>
    <cellStyle name="Normal 11 2 3 4 4 4" xfId="14647" xr:uid="{00000000-0005-0000-0000-00002F240000}"/>
    <cellStyle name="Normal 11 2 3 4 4 5" xfId="14648" xr:uid="{00000000-0005-0000-0000-000030240000}"/>
    <cellStyle name="Normal 11 2 3 4 5" xfId="14649" xr:uid="{00000000-0005-0000-0000-000031240000}"/>
    <cellStyle name="Normal 11 2 3 4 5 2" xfId="14650" xr:uid="{00000000-0005-0000-0000-000032240000}"/>
    <cellStyle name="Normal 11 2 3 4 5 2 2" xfId="14651" xr:uid="{00000000-0005-0000-0000-000033240000}"/>
    <cellStyle name="Normal 11 2 3 4 5 3" xfId="14652" xr:uid="{00000000-0005-0000-0000-000034240000}"/>
    <cellStyle name="Normal 11 2 3 4 6" xfId="14653" xr:uid="{00000000-0005-0000-0000-000035240000}"/>
    <cellStyle name="Normal 11 2 3 4 6 2" xfId="14654" xr:uid="{00000000-0005-0000-0000-000036240000}"/>
    <cellStyle name="Normal 11 2 3 4 7" xfId="14655" xr:uid="{00000000-0005-0000-0000-000037240000}"/>
    <cellStyle name="Normal 11 2 3 4 8" xfId="14656" xr:uid="{00000000-0005-0000-0000-000038240000}"/>
    <cellStyle name="Normal 11 2 3 5" xfId="1053" xr:uid="{00000000-0005-0000-0000-000039240000}"/>
    <cellStyle name="Normal 11 2 3 5 2" xfId="1054" xr:uid="{00000000-0005-0000-0000-00003A240000}"/>
    <cellStyle name="Normal 11 2 3 5 2 2" xfId="1055" xr:uid="{00000000-0005-0000-0000-00003B240000}"/>
    <cellStyle name="Normal 11 2 3 5 2 2 2" xfId="14657" xr:uid="{00000000-0005-0000-0000-00003C240000}"/>
    <cellStyle name="Normal 11 2 3 5 2 2 2 2" xfId="14658" xr:uid="{00000000-0005-0000-0000-00003D240000}"/>
    <cellStyle name="Normal 11 2 3 5 2 2 2 2 2" xfId="14659" xr:uid="{00000000-0005-0000-0000-00003E240000}"/>
    <cellStyle name="Normal 11 2 3 5 2 2 2 3" xfId="14660" xr:uid="{00000000-0005-0000-0000-00003F240000}"/>
    <cellStyle name="Normal 11 2 3 5 2 2 3" xfId="14661" xr:uid="{00000000-0005-0000-0000-000040240000}"/>
    <cellStyle name="Normal 11 2 3 5 2 2 3 2" xfId="14662" xr:uid="{00000000-0005-0000-0000-000041240000}"/>
    <cellStyle name="Normal 11 2 3 5 2 2 4" xfId="14663" xr:uid="{00000000-0005-0000-0000-000042240000}"/>
    <cellStyle name="Normal 11 2 3 5 2 2 5" xfId="14664" xr:uid="{00000000-0005-0000-0000-000043240000}"/>
    <cellStyle name="Normal 11 2 3 5 2 3" xfId="1056" xr:uid="{00000000-0005-0000-0000-000044240000}"/>
    <cellStyle name="Normal 11 2 3 5 2 3 2" xfId="14665" xr:uid="{00000000-0005-0000-0000-000045240000}"/>
    <cellStyle name="Normal 11 2 3 5 2 3 2 2" xfId="14666" xr:uid="{00000000-0005-0000-0000-000046240000}"/>
    <cellStyle name="Normal 11 2 3 5 2 3 2 2 2" xfId="14667" xr:uid="{00000000-0005-0000-0000-000047240000}"/>
    <cellStyle name="Normal 11 2 3 5 2 3 2 3" xfId="14668" xr:uid="{00000000-0005-0000-0000-000048240000}"/>
    <cellStyle name="Normal 11 2 3 5 2 3 3" xfId="14669" xr:uid="{00000000-0005-0000-0000-000049240000}"/>
    <cellStyle name="Normal 11 2 3 5 2 3 3 2" xfId="14670" xr:uid="{00000000-0005-0000-0000-00004A240000}"/>
    <cellStyle name="Normal 11 2 3 5 2 3 4" xfId="14671" xr:uid="{00000000-0005-0000-0000-00004B240000}"/>
    <cellStyle name="Normal 11 2 3 5 2 3 5" xfId="14672" xr:uid="{00000000-0005-0000-0000-00004C240000}"/>
    <cellStyle name="Normal 11 2 3 5 2 4" xfId="14673" xr:uid="{00000000-0005-0000-0000-00004D240000}"/>
    <cellStyle name="Normal 11 2 3 5 2 4 2" xfId="14674" xr:uid="{00000000-0005-0000-0000-00004E240000}"/>
    <cellStyle name="Normal 11 2 3 5 2 4 2 2" xfId="14675" xr:uid="{00000000-0005-0000-0000-00004F240000}"/>
    <cellStyle name="Normal 11 2 3 5 2 4 3" xfId="14676" xr:uid="{00000000-0005-0000-0000-000050240000}"/>
    <cellStyle name="Normal 11 2 3 5 2 5" xfId="14677" xr:uid="{00000000-0005-0000-0000-000051240000}"/>
    <cellStyle name="Normal 11 2 3 5 2 5 2" xfId="14678" xr:uid="{00000000-0005-0000-0000-000052240000}"/>
    <cellStyle name="Normal 11 2 3 5 2 6" xfId="14679" xr:uid="{00000000-0005-0000-0000-000053240000}"/>
    <cellStyle name="Normal 11 2 3 5 2 7" xfId="14680" xr:uid="{00000000-0005-0000-0000-000054240000}"/>
    <cellStyle name="Normal 11 2 3 5 3" xfId="1057" xr:uid="{00000000-0005-0000-0000-000055240000}"/>
    <cellStyle name="Normal 11 2 3 5 3 2" xfId="14681" xr:uid="{00000000-0005-0000-0000-000056240000}"/>
    <cellStyle name="Normal 11 2 3 5 3 2 2" xfId="14682" xr:uid="{00000000-0005-0000-0000-000057240000}"/>
    <cellStyle name="Normal 11 2 3 5 3 2 2 2" xfId="14683" xr:uid="{00000000-0005-0000-0000-000058240000}"/>
    <cellStyle name="Normal 11 2 3 5 3 2 3" xfId="14684" xr:uid="{00000000-0005-0000-0000-000059240000}"/>
    <cellStyle name="Normal 11 2 3 5 3 3" xfId="14685" xr:uid="{00000000-0005-0000-0000-00005A240000}"/>
    <cellStyle name="Normal 11 2 3 5 3 3 2" xfId="14686" xr:uid="{00000000-0005-0000-0000-00005B240000}"/>
    <cellStyle name="Normal 11 2 3 5 3 4" xfId="14687" xr:uid="{00000000-0005-0000-0000-00005C240000}"/>
    <cellStyle name="Normal 11 2 3 5 3 5" xfId="14688" xr:uid="{00000000-0005-0000-0000-00005D240000}"/>
    <cellStyle name="Normal 11 2 3 5 4" xfId="1058" xr:uid="{00000000-0005-0000-0000-00005E240000}"/>
    <cellStyle name="Normal 11 2 3 5 4 2" xfId="14689" xr:uid="{00000000-0005-0000-0000-00005F240000}"/>
    <cellStyle name="Normal 11 2 3 5 4 2 2" xfId="14690" xr:uid="{00000000-0005-0000-0000-000060240000}"/>
    <cellStyle name="Normal 11 2 3 5 4 2 2 2" xfId="14691" xr:uid="{00000000-0005-0000-0000-000061240000}"/>
    <cellStyle name="Normal 11 2 3 5 4 2 3" xfId="14692" xr:uid="{00000000-0005-0000-0000-000062240000}"/>
    <cellStyle name="Normal 11 2 3 5 4 3" xfId="14693" xr:uid="{00000000-0005-0000-0000-000063240000}"/>
    <cellStyle name="Normal 11 2 3 5 4 3 2" xfId="14694" xr:uid="{00000000-0005-0000-0000-000064240000}"/>
    <cellStyle name="Normal 11 2 3 5 4 4" xfId="14695" xr:uid="{00000000-0005-0000-0000-000065240000}"/>
    <cellStyle name="Normal 11 2 3 5 4 5" xfId="14696" xr:uid="{00000000-0005-0000-0000-000066240000}"/>
    <cellStyle name="Normal 11 2 3 5 5" xfId="14697" xr:uid="{00000000-0005-0000-0000-000067240000}"/>
    <cellStyle name="Normal 11 2 3 5 5 2" xfId="14698" xr:uid="{00000000-0005-0000-0000-000068240000}"/>
    <cellStyle name="Normal 11 2 3 5 5 2 2" xfId="14699" xr:uid="{00000000-0005-0000-0000-000069240000}"/>
    <cellStyle name="Normal 11 2 3 5 5 3" xfId="14700" xr:uid="{00000000-0005-0000-0000-00006A240000}"/>
    <cellStyle name="Normal 11 2 3 5 6" xfId="14701" xr:uid="{00000000-0005-0000-0000-00006B240000}"/>
    <cellStyle name="Normal 11 2 3 5 6 2" xfId="14702" xr:uid="{00000000-0005-0000-0000-00006C240000}"/>
    <cellStyle name="Normal 11 2 3 5 7" xfId="14703" xr:uid="{00000000-0005-0000-0000-00006D240000}"/>
    <cellStyle name="Normal 11 2 3 5 8" xfId="14704" xr:uid="{00000000-0005-0000-0000-00006E240000}"/>
    <cellStyle name="Normal 11 2 3 6" xfId="1059" xr:uid="{00000000-0005-0000-0000-00006F240000}"/>
    <cellStyle name="Normal 11 2 3 6 2" xfId="1060" xr:uid="{00000000-0005-0000-0000-000070240000}"/>
    <cellStyle name="Normal 11 2 3 6 2 2" xfId="14705" xr:uid="{00000000-0005-0000-0000-000071240000}"/>
    <cellStyle name="Normal 11 2 3 6 2 2 2" xfId="14706" xr:uid="{00000000-0005-0000-0000-000072240000}"/>
    <cellStyle name="Normal 11 2 3 6 2 2 2 2" xfId="14707" xr:uid="{00000000-0005-0000-0000-000073240000}"/>
    <cellStyle name="Normal 11 2 3 6 2 2 3" xfId="14708" xr:uid="{00000000-0005-0000-0000-000074240000}"/>
    <cellStyle name="Normal 11 2 3 6 2 3" xfId="14709" xr:uid="{00000000-0005-0000-0000-000075240000}"/>
    <cellStyle name="Normal 11 2 3 6 2 3 2" xfId="14710" xr:uid="{00000000-0005-0000-0000-000076240000}"/>
    <cellStyle name="Normal 11 2 3 6 2 4" xfId="14711" xr:uid="{00000000-0005-0000-0000-000077240000}"/>
    <cellStyle name="Normal 11 2 3 6 2 5" xfId="14712" xr:uid="{00000000-0005-0000-0000-000078240000}"/>
    <cellStyle name="Normal 11 2 3 6 3" xfId="1061" xr:uid="{00000000-0005-0000-0000-000079240000}"/>
    <cellStyle name="Normal 11 2 3 6 3 2" xfId="14713" xr:uid="{00000000-0005-0000-0000-00007A240000}"/>
    <cellStyle name="Normal 11 2 3 6 3 2 2" xfId="14714" xr:uid="{00000000-0005-0000-0000-00007B240000}"/>
    <cellStyle name="Normal 11 2 3 6 3 2 2 2" xfId="14715" xr:uid="{00000000-0005-0000-0000-00007C240000}"/>
    <cellStyle name="Normal 11 2 3 6 3 2 3" xfId="14716" xr:uid="{00000000-0005-0000-0000-00007D240000}"/>
    <cellStyle name="Normal 11 2 3 6 3 3" xfId="14717" xr:uid="{00000000-0005-0000-0000-00007E240000}"/>
    <cellStyle name="Normal 11 2 3 6 3 3 2" xfId="14718" xr:uid="{00000000-0005-0000-0000-00007F240000}"/>
    <cellStyle name="Normal 11 2 3 6 3 4" xfId="14719" xr:uid="{00000000-0005-0000-0000-000080240000}"/>
    <cellStyle name="Normal 11 2 3 6 3 5" xfId="14720" xr:uid="{00000000-0005-0000-0000-000081240000}"/>
    <cellStyle name="Normal 11 2 3 6 4" xfId="14721" xr:uid="{00000000-0005-0000-0000-000082240000}"/>
    <cellStyle name="Normal 11 2 3 6 4 2" xfId="14722" xr:uid="{00000000-0005-0000-0000-000083240000}"/>
    <cellStyle name="Normal 11 2 3 6 4 2 2" xfId="14723" xr:uid="{00000000-0005-0000-0000-000084240000}"/>
    <cellStyle name="Normal 11 2 3 6 4 3" xfId="14724" xr:uid="{00000000-0005-0000-0000-000085240000}"/>
    <cellStyle name="Normal 11 2 3 6 5" xfId="14725" xr:uid="{00000000-0005-0000-0000-000086240000}"/>
    <cellStyle name="Normal 11 2 3 6 5 2" xfId="14726" xr:uid="{00000000-0005-0000-0000-000087240000}"/>
    <cellStyle name="Normal 11 2 3 6 6" xfId="14727" xr:uid="{00000000-0005-0000-0000-000088240000}"/>
    <cellStyle name="Normal 11 2 3 6 7" xfId="14728" xr:uid="{00000000-0005-0000-0000-000089240000}"/>
    <cellStyle name="Normal 11 2 3 7" xfId="1062" xr:uid="{00000000-0005-0000-0000-00008A240000}"/>
    <cellStyle name="Normal 11 2 3 7 2" xfId="14729" xr:uid="{00000000-0005-0000-0000-00008B240000}"/>
    <cellStyle name="Normal 11 2 3 7 2 2" xfId="14730" xr:uid="{00000000-0005-0000-0000-00008C240000}"/>
    <cellStyle name="Normal 11 2 3 7 2 2 2" xfId="14731" xr:uid="{00000000-0005-0000-0000-00008D240000}"/>
    <cellStyle name="Normal 11 2 3 7 2 3" xfId="14732" xr:uid="{00000000-0005-0000-0000-00008E240000}"/>
    <cellStyle name="Normal 11 2 3 7 3" xfId="14733" xr:uid="{00000000-0005-0000-0000-00008F240000}"/>
    <cellStyle name="Normal 11 2 3 7 3 2" xfId="14734" xr:uid="{00000000-0005-0000-0000-000090240000}"/>
    <cellStyle name="Normal 11 2 3 7 4" xfId="14735" xr:uid="{00000000-0005-0000-0000-000091240000}"/>
    <cellStyle name="Normal 11 2 3 7 5" xfId="14736" xr:uid="{00000000-0005-0000-0000-000092240000}"/>
    <cellStyle name="Normal 11 2 3 8" xfId="1063" xr:uid="{00000000-0005-0000-0000-000093240000}"/>
    <cellStyle name="Normal 11 2 3 8 2" xfId="14737" xr:uid="{00000000-0005-0000-0000-000094240000}"/>
    <cellStyle name="Normal 11 2 3 8 2 2" xfId="14738" xr:uid="{00000000-0005-0000-0000-000095240000}"/>
    <cellStyle name="Normal 11 2 3 8 2 2 2" xfId="14739" xr:uid="{00000000-0005-0000-0000-000096240000}"/>
    <cellStyle name="Normal 11 2 3 8 2 3" xfId="14740" xr:uid="{00000000-0005-0000-0000-000097240000}"/>
    <cellStyle name="Normal 11 2 3 8 3" xfId="14741" xr:uid="{00000000-0005-0000-0000-000098240000}"/>
    <cellStyle name="Normal 11 2 3 8 3 2" xfId="14742" xr:uid="{00000000-0005-0000-0000-000099240000}"/>
    <cellStyle name="Normal 11 2 3 8 4" xfId="14743" xr:uid="{00000000-0005-0000-0000-00009A240000}"/>
    <cellStyle name="Normal 11 2 3 8 5" xfId="14744" xr:uid="{00000000-0005-0000-0000-00009B240000}"/>
    <cellStyle name="Normal 11 2 3 9" xfId="14745" xr:uid="{00000000-0005-0000-0000-00009C240000}"/>
    <cellStyle name="Normal 11 2 3 9 2" xfId="14746" xr:uid="{00000000-0005-0000-0000-00009D240000}"/>
    <cellStyle name="Normal 11 2 3 9 2 2" xfId="14747" xr:uid="{00000000-0005-0000-0000-00009E240000}"/>
    <cellStyle name="Normal 11 2 3 9 3" xfId="14748" xr:uid="{00000000-0005-0000-0000-00009F240000}"/>
    <cellStyle name="Normal 11 2 4" xfId="1064" xr:uid="{00000000-0005-0000-0000-0000A0240000}"/>
    <cellStyle name="Normal 11 2 4 2" xfId="1065" xr:uid="{00000000-0005-0000-0000-0000A1240000}"/>
    <cellStyle name="Normal 11 2 4 2 2" xfId="1066" xr:uid="{00000000-0005-0000-0000-0000A2240000}"/>
    <cellStyle name="Normal 11 2 4 2 2 2" xfId="14749" xr:uid="{00000000-0005-0000-0000-0000A3240000}"/>
    <cellStyle name="Normal 11 2 4 2 2 2 2" xfId="14750" xr:uid="{00000000-0005-0000-0000-0000A4240000}"/>
    <cellStyle name="Normal 11 2 4 2 2 2 2 2" xfId="14751" xr:uid="{00000000-0005-0000-0000-0000A5240000}"/>
    <cellStyle name="Normal 11 2 4 2 2 2 3" xfId="14752" xr:uid="{00000000-0005-0000-0000-0000A6240000}"/>
    <cellStyle name="Normal 11 2 4 2 2 3" xfId="14753" xr:uid="{00000000-0005-0000-0000-0000A7240000}"/>
    <cellStyle name="Normal 11 2 4 2 2 3 2" xfId="14754" xr:uid="{00000000-0005-0000-0000-0000A8240000}"/>
    <cellStyle name="Normal 11 2 4 2 2 4" xfId="14755" xr:uid="{00000000-0005-0000-0000-0000A9240000}"/>
    <cellStyle name="Normal 11 2 4 2 2 5" xfId="14756" xr:uid="{00000000-0005-0000-0000-0000AA240000}"/>
    <cellStyle name="Normal 11 2 4 2 3" xfId="1067" xr:uid="{00000000-0005-0000-0000-0000AB240000}"/>
    <cellStyle name="Normal 11 2 4 2 3 2" xfId="14757" xr:uid="{00000000-0005-0000-0000-0000AC240000}"/>
    <cellStyle name="Normal 11 2 4 2 3 2 2" xfId="14758" xr:uid="{00000000-0005-0000-0000-0000AD240000}"/>
    <cellStyle name="Normal 11 2 4 2 3 2 2 2" xfId="14759" xr:uid="{00000000-0005-0000-0000-0000AE240000}"/>
    <cellStyle name="Normal 11 2 4 2 3 2 3" xfId="14760" xr:uid="{00000000-0005-0000-0000-0000AF240000}"/>
    <cellStyle name="Normal 11 2 4 2 3 3" xfId="14761" xr:uid="{00000000-0005-0000-0000-0000B0240000}"/>
    <cellStyle name="Normal 11 2 4 2 3 3 2" xfId="14762" xr:uid="{00000000-0005-0000-0000-0000B1240000}"/>
    <cellStyle name="Normal 11 2 4 2 3 4" xfId="14763" xr:uid="{00000000-0005-0000-0000-0000B2240000}"/>
    <cellStyle name="Normal 11 2 4 2 3 5" xfId="14764" xr:uid="{00000000-0005-0000-0000-0000B3240000}"/>
    <cellStyle name="Normal 11 2 4 2 4" xfId="14765" xr:uid="{00000000-0005-0000-0000-0000B4240000}"/>
    <cellStyle name="Normal 11 2 4 2 4 2" xfId="14766" xr:uid="{00000000-0005-0000-0000-0000B5240000}"/>
    <cellStyle name="Normal 11 2 4 2 4 2 2" xfId="14767" xr:uid="{00000000-0005-0000-0000-0000B6240000}"/>
    <cellStyle name="Normal 11 2 4 2 4 3" xfId="14768" xr:uid="{00000000-0005-0000-0000-0000B7240000}"/>
    <cellStyle name="Normal 11 2 4 2 5" xfId="14769" xr:uid="{00000000-0005-0000-0000-0000B8240000}"/>
    <cellStyle name="Normal 11 2 4 2 5 2" xfId="14770" xr:uid="{00000000-0005-0000-0000-0000B9240000}"/>
    <cellStyle name="Normal 11 2 4 2 6" xfId="14771" xr:uid="{00000000-0005-0000-0000-0000BA240000}"/>
    <cellStyle name="Normal 11 2 4 2 7" xfId="14772" xr:uid="{00000000-0005-0000-0000-0000BB240000}"/>
    <cellStyle name="Normal 11 2 4 3" xfId="1068" xr:uid="{00000000-0005-0000-0000-0000BC240000}"/>
    <cellStyle name="Normal 11 2 4 3 2" xfId="14773" xr:uid="{00000000-0005-0000-0000-0000BD240000}"/>
    <cellStyle name="Normal 11 2 4 3 2 2" xfId="14774" xr:uid="{00000000-0005-0000-0000-0000BE240000}"/>
    <cellStyle name="Normal 11 2 4 3 2 2 2" xfId="14775" xr:uid="{00000000-0005-0000-0000-0000BF240000}"/>
    <cellStyle name="Normal 11 2 4 3 2 3" xfId="14776" xr:uid="{00000000-0005-0000-0000-0000C0240000}"/>
    <cellStyle name="Normal 11 2 4 3 3" xfId="14777" xr:uid="{00000000-0005-0000-0000-0000C1240000}"/>
    <cellStyle name="Normal 11 2 4 3 3 2" xfId="14778" xr:uid="{00000000-0005-0000-0000-0000C2240000}"/>
    <cellStyle name="Normal 11 2 4 3 4" xfId="14779" xr:uid="{00000000-0005-0000-0000-0000C3240000}"/>
    <cellStyle name="Normal 11 2 4 3 5" xfId="14780" xr:uid="{00000000-0005-0000-0000-0000C4240000}"/>
    <cellStyle name="Normal 11 2 4 4" xfId="1069" xr:uid="{00000000-0005-0000-0000-0000C5240000}"/>
    <cellStyle name="Normal 11 2 4 4 2" xfId="14781" xr:uid="{00000000-0005-0000-0000-0000C6240000}"/>
    <cellStyle name="Normal 11 2 4 4 2 2" xfId="14782" xr:uid="{00000000-0005-0000-0000-0000C7240000}"/>
    <cellStyle name="Normal 11 2 4 4 2 2 2" xfId="14783" xr:uid="{00000000-0005-0000-0000-0000C8240000}"/>
    <cellStyle name="Normal 11 2 4 4 2 3" xfId="14784" xr:uid="{00000000-0005-0000-0000-0000C9240000}"/>
    <cellStyle name="Normal 11 2 4 4 3" xfId="14785" xr:uid="{00000000-0005-0000-0000-0000CA240000}"/>
    <cellStyle name="Normal 11 2 4 4 3 2" xfId="14786" xr:uid="{00000000-0005-0000-0000-0000CB240000}"/>
    <cellStyle name="Normal 11 2 4 4 4" xfId="14787" xr:uid="{00000000-0005-0000-0000-0000CC240000}"/>
    <cellStyle name="Normal 11 2 4 4 5" xfId="14788" xr:uid="{00000000-0005-0000-0000-0000CD240000}"/>
    <cellStyle name="Normal 11 2 4 5" xfId="14789" xr:uid="{00000000-0005-0000-0000-0000CE240000}"/>
    <cellStyle name="Normal 11 2 4 5 2" xfId="14790" xr:uid="{00000000-0005-0000-0000-0000CF240000}"/>
    <cellStyle name="Normal 11 2 4 5 2 2" xfId="14791" xr:uid="{00000000-0005-0000-0000-0000D0240000}"/>
    <cellStyle name="Normal 11 2 4 5 3" xfId="14792" xr:uid="{00000000-0005-0000-0000-0000D1240000}"/>
    <cellStyle name="Normal 11 2 4 6" xfId="14793" xr:uid="{00000000-0005-0000-0000-0000D2240000}"/>
    <cellStyle name="Normal 11 2 4 6 2" xfId="14794" xr:uid="{00000000-0005-0000-0000-0000D3240000}"/>
    <cellStyle name="Normal 11 2 4 7" xfId="14795" xr:uid="{00000000-0005-0000-0000-0000D4240000}"/>
    <cellStyle name="Normal 11 2 4 8" xfId="14796" xr:uid="{00000000-0005-0000-0000-0000D5240000}"/>
    <cellStyle name="Normal 11 2 5" xfId="1070" xr:uid="{00000000-0005-0000-0000-0000D6240000}"/>
    <cellStyle name="Normal 11 2 5 2" xfId="1071" xr:uid="{00000000-0005-0000-0000-0000D7240000}"/>
    <cellStyle name="Normal 11 2 5 2 2" xfId="1072" xr:uid="{00000000-0005-0000-0000-0000D8240000}"/>
    <cellStyle name="Normal 11 2 5 2 2 2" xfId="14797" xr:uid="{00000000-0005-0000-0000-0000D9240000}"/>
    <cellStyle name="Normal 11 2 5 2 2 2 2" xfId="14798" xr:uid="{00000000-0005-0000-0000-0000DA240000}"/>
    <cellStyle name="Normal 11 2 5 2 2 2 2 2" xfId="14799" xr:uid="{00000000-0005-0000-0000-0000DB240000}"/>
    <cellStyle name="Normal 11 2 5 2 2 2 3" xfId="14800" xr:uid="{00000000-0005-0000-0000-0000DC240000}"/>
    <cellStyle name="Normal 11 2 5 2 2 3" xfId="14801" xr:uid="{00000000-0005-0000-0000-0000DD240000}"/>
    <cellStyle name="Normal 11 2 5 2 2 3 2" xfId="14802" xr:uid="{00000000-0005-0000-0000-0000DE240000}"/>
    <cellStyle name="Normal 11 2 5 2 2 4" xfId="14803" xr:uid="{00000000-0005-0000-0000-0000DF240000}"/>
    <cellStyle name="Normal 11 2 5 2 2 5" xfId="14804" xr:uid="{00000000-0005-0000-0000-0000E0240000}"/>
    <cellStyle name="Normal 11 2 5 2 3" xfId="1073" xr:uid="{00000000-0005-0000-0000-0000E1240000}"/>
    <cellStyle name="Normal 11 2 5 2 3 2" xfId="14805" xr:uid="{00000000-0005-0000-0000-0000E2240000}"/>
    <cellStyle name="Normal 11 2 5 2 3 2 2" xfId="14806" xr:uid="{00000000-0005-0000-0000-0000E3240000}"/>
    <cellStyle name="Normal 11 2 5 2 3 2 2 2" xfId="14807" xr:uid="{00000000-0005-0000-0000-0000E4240000}"/>
    <cellStyle name="Normal 11 2 5 2 3 2 3" xfId="14808" xr:uid="{00000000-0005-0000-0000-0000E5240000}"/>
    <cellStyle name="Normal 11 2 5 2 3 3" xfId="14809" xr:uid="{00000000-0005-0000-0000-0000E6240000}"/>
    <cellStyle name="Normal 11 2 5 2 3 3 2" xfId="14810" xr:uid="{00000000-0005-0000-0000-0000E7240000}"/>
    <cellStyle name="Normal 11 2 5 2 3 4" xfId="14811" xr:uid="{00000000-0005-0000-0000-0000E8240000}"/>
    <cellStyle name="Normal 11 2 5 2 3 5" xfId="14812" xr:uid="{00000000-0005-0000-0000-0000E9240000}"/>
    <cellStyle name="Normal 11 2 5 2 4" xfId="14813" xr:uid="{00000000-0005-0000-0000-0000EA240000}"/>
    <cellStyle name="Normal 11 2 5 2 4 2" xfId="14814" xr:uid="{00000000-0005-0000-0000-0000EB240000}"/>
    <cellStyle name="Normal 11 2 5 2 4 2 2" xfId="14815" xr:uid="{00000000-0005-0000-0000-0000EC240000}"/>
    <cellStyle name="Normal 11 2 5 2 4 3" xfId="14816" xr:uid="{00000000-0005-0000-0000-0000ED240000}"/>
    <cellStyle name="Normal 11 2 5 2 5" xfId="14817" xr:uid="{00000000-0005-0000-0000-0000EE240000}"/>
    <cellStyle name="Normal 11 2 5 2 5 2" xfId="14818" xr:uid="{00000000-0005-0000-0000-0000EF240000}"/>
    <cellStyle name="Normal 11 2 5 2 6" xfId="14819" xr:uid="{00000000-0005-0000-0000-0000F0240000}"/>
    <cellStyle name="Normal 11 2 5 2 7" xfId="14820" xr:uid="{00000000-0005-0000-0000-0000F1240000}"/>
    <cellStyle name="Normal 11 2 5 3" xfId="1074" xr:uid="{00000000-0005-0000-0000-0000F2240000}"/>
    <cellStyle name="Normal 11 2 5 3 2" xfId="14821" xr:uid="{00000000-0005-0000-0000-0000F3240000}"/>
    <cellStyle name="Normal 11 2 5 3 2 2" xfId="14822" xr:uid="{00000000-0005-0000-0000-0000F4240000}"/>
    <cellStyle name="Normal 11 2 5 3 2 2 2" xfId="14823" xr:uid="{00000000-0005-0000-0000-0000F5240000}"/>
    <cellStyle name="Normal 11 2 5 3 2 3" xfId="14824" xr:uid="{00000000-0005-0000-0000-0000F6240000}"/>
    <cellStyle name="Normal 11 2 5 3 3" xfId="14825" xr:uid="{00000000-0005-0000-0000-0000F7240000}"/>
    <cellStyle name="Normal 11 2 5 3 3 2" xfId="14826" xr:uid="{00000000-0005-0000-0000-0000F8240000}"/>
    <cellStyle name="Normal 11 2 5 3 4" xfId="14827" xr:uid="{00000000-0005-0000-0000-0000F9240000}"/>
    <cellStyle name="Normal 11 2 5 3 5" xfId="14828" xr:uid="{00000000-0005-0000-0000-0000FA240000}"/>
    <cellStyle name="Normal 11 2 5 4" xfId="1075" xr:uid="{00000000-0005-0000-0000-0000FB240000}"/>
    <cellStyle name="Normal 11 2 5 4 2" xfId="14829" xr:uid="{00000000-0005-0000-0000-0000FC240000}"/>
    <cellStyle name="Normal 11 2 5 4 2 2" xfId="14830" xr:uid="{00000000-0005-0000-0000-0000FD240000}"/>
    <cellStyle name="Normal 11 2 5 4 2 2 2" xfId="14831" xr:uid="{00000000-0005-0000-0000-0000FE240000}"/>
    <cellStyle name="Normal 11 2 5 4 2 3" xfId="14832" xr:uid="{00000000-0005-0000-0000-0000FF240000}"/>
    <cellStyle name="Normal 11 2 5 4 3" xfId="14833" xr:uid="{00000000-0005-0000-0000-000000250000}"/>
    <cellStyle name="Normal 11 2 5 4 3 2" xfId="14834" xr:uid="{00000000-0005-0000-0000-000001250000}"/>
    <cellStyle name="Normal 11 2 5 4 4" xfId="14835" xr:uid="{00000000-0005-0000-0000-000002250000}"/>
    <cellStyle name="Normal 11 2 5 4 5" xfId="14836" xr:uid="{00000000-0005-0000-0000-000003250000}"/>
    <cellStyle name="Normal 11 2 5 5" xfId="14837" xr:uid="{00000000-0005-0000-0000-000004250000}"/>
    <cellStyle name="Normal 11 2 5 5 2" xfId="14838" xr:uid="{00000000-0005-0000-0000-000005250000}"/>
    <cellStyle name="Normal 11 2 5 5 2 2" xfId="14839" xr:uid="{00000000-0005-0000-0000-000006250000}"/>
    <cellStyle name="Normal 11 2 5 5 3" xfId="14840" xr:uid="{00000000-0005-0000-0000-000007250000}"/>
    <cellStyle name="Normal 11 2 5 6" xfId="14841" xr:uid="{00000000-0005-0000-0000-000008250000}"/>
    <cellStyle name="Normal 11 2 5 6 2" xfId="14842" xr:uid="{00000000-0005-0000-0000-000009250000}"/>
    <cellStyle name="Normal 11 2 5 7" xfId="14843" xr:uid="{00000000-0005-0000-0000-00000A250000}"/>
    <cellStyle name="Normal 11 2 5 8" xfId="14844" xr:uid="{00000000-0005-0000-0000-00000B250000}"/>
    <cellStyle name="Normal 11 2 6" xfId="1076" xr:uid="{00000000-0005-0000-0000-00000C250000}"/>
    <cellStyle name="Normal 11 2 6 2" xfId="1077" xr:uid="{00000000-0005-0000-0000-00000D250000}"/>
    <cellStyle name="Normal 11 2 6 2 2" xfId="1078" xr:uid="{00000000-0005-0000-0000-00000E250000}"/>
    <cellStyle name="Normal 11 2 6 2 2 2" xfId="14845" xr:uid="{00000000-0005-0000-0000-00000F250000}"/>
    <cellStyle name="Normal 11 2 6 2 2 2 2" xfId="14846" xr:uid="{00000000-0005-0000-0000-000010250000}"/>
    <cellStyle name="Normal 11 2 6 2 2 2 2 2" xfId="14847" xr:uid="{00000000-0005-0000-0000-000011250000}"/>
    <cellStyle name="Normal 11 2 6 2 2 2 3" xfId="14848" xr:uid="{00000000-0005-0000-0000-000012250000}"/>
    <cellStyle name="Normal 11 2 6 2 2 3" xfId="14849" xr:uid="{00000000-0005-0000-0000-000013250000}"/>
    <cellStyle name="Normal 11 2 6 2 2 3 2" xfId="14850" xr:uid="{00000000-0005-0000-0000-000014250000}"/>
    <cellStyle name="Normal 11 2 6 2 2 4" xfId="14851" xr:uid="{00000000-0005-0000-0000-000015250000}"/>
    <cellStyle name="Normal 11 2 6 2 2 5" xfId="14852" xr:uid="{00000000-0005-0000-0000-000016250000}"/>
    <cellStyle name="Normal 11 2 6 2 3" xfId="1079" xr:uid="{00000000-0005-0000-0000-000017250000}"/>
    <cellStyle name="Normal 11 2 6 2 3 2" xfId="14853" xr:uid="{00000000-0005-0000-0000-000018250000}"/>
    <cellStyle name="Normal 11 2 6 2 3 2 2" xfId="14854" xr:uid="{00000000-0005-0000-0000-000019250000}"/>
    <cellStyle name="Normal 11 2 6 2 3 2 2 2" xfId="14855" xr:uid="{00000000-0005-0000-0000-00001A250000}"/>
    <cellStyle name="Normal 11 2 6 2 3 2 3" xfId="14856" xr:uid="{00000000-0005-0000-0000-00001B250000}"/>
    <cellStyle name="Normal 11 2 6 2 3 3" xfId="14857" xr:uid="{00000000-0005-0000-0000-00001C250000}"/>
    <cellStyle name="Normal 11 2 6 2 3 3 2" xfId="14858" xr:uid="{00000000-0005-0000-0000-00001D250000}"/>
    <cellStyle name="Normal 11 2 6 2 3 4" xfId="14859" xr:uid="{00000000-0005-0000-0000-00001E250000}"/>
    <cellStyle name="Normal 11 2 6 2 3 5" xfId="14860" xr:uid="{00000000-0005-0000-0000-00001F250000}"/>
    <cellStyle name="Normal 11 2 6 2 4" xfId="14861" xr:uid="{00000000-0005-0000-0000-000020250000}"/>
    <cellStyle name="Normal 11 2 6 2 4 2" xfId="14862" xr:uid="{00000000-0005-0000-0000-000021250000}"/>
    <cellStyle name="Normal 11 2 6 2 4 2 2" xfId="14863" xr:uid="{00000000-0005-0000-0000-000022250000}"/>
    <cellStyle name="Normal 11 2 6 2 4 3" xfId="14864" xr:uid="{00000000-0005-0000-0000-000023250000}"/>
    <cellStyle name="Normal 11 2 6 2 5" xfId="14865" xr:uid="{00000000-0005-0000-0000-000024250000}"/>
    <cellStyle name="Normal 11 2 6 2 5 2" xfId="14866" xr:uid="{00000000-0005-0000-0000-000025250000}"/>
    <cellStyle name="Normal 11 2 6 2 6" xfId="14867" xr:uid="{00000000-0005-0000-0000-000026250000}"/>
    <cellStyle name="Normal 11 2 6 2 7" xfId="14868" xr:uid="{00000000-0005-0000-0000-000027250000}"/>
    <cellStyle name="Normal 11 2 6 3" xfId="1080" xr:uid="{00000000-0005-0000-0000-000028250000}"/>
    <cellStyle name="Normal 11 2 6 3 2" xfId="14869" xr:uid="{00000000-0005-0000-0000-000029250000}"/>
    <cellStyle name="Normal 11 2 6 3 2 2" xfId="14870" xr:uid="{00000000-0005-0000-0000-00002A250000}"/>
    <cellStyle name="Normal 11 2 6 3 2 2 2" xfId="14871" xr:uid="{00000000-0005-0000-0000-00002B250000}"/>
    <cellStyle name="Normal 11 2 6 3 2 3" xfId="14872" xr:uid="{00000000-0005-0000-0000-00002C250000}"/>
    <cellStyle name="Normal 11 2 6 3 3" xfId="14873" xr:uid="{00000000-0005-0000-0000-00002D250000}"/>
    <cellStyle name="Normal 11 2 6 3 3 2" xfId="14874" xr:uid="{00000000-0005-0000-0000-00002E250000}"/>
    <cellStyle name="Normal 11 2 6 3 4" xfId="14875" xr:uid="{00000000-0005-0000-0000-00002F250000}"/>
    <cellStyle name="Normal 11 2 6 3 5" xfId="14876" xr:uid="{00000000-0005-0000-0000-000030250000}"/>
    <cellStyle name="Normal 11 2 6 4" xfId="1081" xr:uid="{00000000-0005-0000-0000-000031250000}"/>
    <cellStyle name="Normal 11 2 6 4 2" xfId="14877" xr:uid="{00000000-0005-0000-0000-000032250000}"/>
    <cellStyle name="Normal 11 2 6 4 2 2" xfId="14878" xr:uid="{00000000-0005-0000-0000-000033250000}"/>
    <cellStyle name="Normal 11 2 6 4 2 2 2" xfId="14879" xr:uid="{00000000-0005-0000-0000-000034250000}"/>
    <cellStyle name="Normal 11 2 6 4 2 3" xfId="14880" xr:uid="{00000000-0005-0000-0000-000035250000}"/>
    <cellStyle name="Normal 11 2 6 4 3" xfId="14881" xr:uid="{00000000-0005-0000-0000-000036250000}"/>
    <cellStyle name="Normal 11 2 6 4 3 2" xfId="14882" xr:uid="{00000000-0005-0000-0000-000037250000}"/>
    <cellStyle name="Normal 11 2 6 4 4" xfId="14883" xr:uid="{00000000-0005-0000-0000-000038250000}"/>
    <cellStyle name="Normal 11 2 6 4 5" xfId="14884" xr:uid="{00000000-0005-0000-0000-000039250000}"/>
    <cellStyle name="Normal 11 2 6 5" xfId="14885" xr:uid="{00000000-0005-0000-0000-00003A250000}"/>
    <cellStyle name="Normal 11 2 6 5 2" xfId="14886" xr:uid="{00000000-0005-0000-0000-00003B250000}"/>
    <cellStyle name="Normal 11 2 6 5 2 2" xfId="14887" xr:uid="{00000000-0005-0000-0000-00003C250000}"/>
    <cellStyle name="Normal 11 2 6 5 3" xfId="14888" xr:uid="{00000000-0005-0000-0000-00003D250000}"/>
    <cellStyle name="Normal 11 2 6 6" xfId="14889" xr:uid="{00000000-0005-0000-0000-00003E250000}"/>
    <cellStyle name="Normal 11 2 6 6 2" xfId="14890" xr:uid="{00000000-0005-0000-0000-00003F250000}"/>
    <cellStyle name="Normal 11 2 6 7" xfId="14891" xr:uid="{00000000-0005-0000-0000-000040250000}"/>
    <cellStyle name="Normal 11 2 6 8" xfId="14892" xr:uid="{00000000-0005-0000-0000-000041250000}"/>
    <cellStyle name="Normal 11 2 7" xfId="1082" xr:uid="{00000000-0005-0000-0000-000042250000}"/>
    <cellStyle name="Normal 11 2 7 2" xfId="1083" xr:uid="{00000000-0005-0000-0000-000043250000}"/>
    <cellStyle name="Normal 11 2 7 2 2" xfId="1084" xr:uid="{00000000-0005-0000-0000-000044250000}"/>
    <cellStyle name="Normal 11 2 7 2 2 2" xfId="14893" xr:uid="{00000000-0005-0000-0000-000045250000}"/>
    <cellStyle name="Normal 11 2 7 2 2 2 2" xfId="14894" xr:uid="{00000000-0005-0000-0000-000046250000}"/>
    <cellStyle name="Normal 11 2 7 2 2 2 2 2" xfId="14895" xr:uid="{00000000-0005-0000-0000-000047250000}"/>
    <cellStyle name="Normal 11 2 7 2 2 2 3" xfId="14896" xr:uid="{00000000-0005-0000-0000-000048250000}"/>
    <cellStyle name="Normal 11 2 7 2 2 3" xfId="14897" xr:uid="{00000000-0005-0000-0000-000049250000}"/>
    <cellStyle name="Normal 11 2 7 2 2 3 2" xfId="14898" xr:uid="{00000000-0005-0000-0000-00004A250000}"/>
    <cellStyle name="Normal 11 2 7 2 2 4" xfId="14899" xr:uid="{00000000-0005-0000-0000-00004B250000}"/>
    <cellStyle name="Normal 11 2 7 2 2 5" xfId="14900" xr:uid="{00000000-0005-0000-0000-00004C250000}"/>
    <cellStyle name="Normal 11 2 7 2 3" xfId="1085" xr:uid="{00000000-0005-0000-0000-00004D250000}"/>
    <cellStyle name="Normal 11 2 7 2 3 2" xfId="14901" xr:uid="{00000000-0005-0000-0000-00004E250000}"/>
    <cellStyle name="Normal 11 2 7 2 3 2 2" xfId="14902" xr:uid="{00000000-0005-0000-0000-00004F250000}"/>
    <cellStyle name="Normal 11 2 7 2 3 2 2 2" xfId="14903" xr:uid="{00000000-0005-0000-0000-000050250000}"/>
    <cellStyle name="Normal 11 2 7 2 3 2 3" xfId="14904" xr:uid="{00000000-0005-0000-0000-000051250000}"/>
    <cellStyle name="Normal 11 2 7 2 3 3" xfId="14905" xr:uid="{00000000-0005-0000-0000-000052250000}"/>
    <cellStyle name="Normal 11 2 7 2 3 3 2" xfId="14906" xr:uid="{00000000-0005-0000-0000-000053250000}"/>
    <cellStyle name="Normal 11 2 7 2 3 4" xfId="14907" xr:uid="{00000000-0005-0000-0000-000054250000}"/>
    <cellStyle name="Normal 11 2 7 2 3 5" xfId="14908" xr:uid="{00000000-0005-0000-0000-000055250000}"/>
    <cellStyle name="Normal 11 2 7 2 4" xfId="14909" xr:uid="{00000000-0005-0000-0000-000056250000}"/>
    <cellStyle name="Normal 11 2 7 2 4 2" xfId="14910" xr:uid="{00000000-0005-0000-0000-000057250000}"/>
    <cellStyle name="Normal 11 2 7 2 4 2 2" xfId="14911" xr:uid="{00000000-0005-0000-0000-000058250000}"/>
    <cellStyle name="Normal 11 2 7 2 4 3" xfId="14912" xr:uid="{00000000-0005-0000-0000-000059250000}"/>
    <cellStyle name="Normal 11 2 7 2 5" xfId="14913" xr:uid="{00000000-0005-0000-0000-00005A250000}"/>
    <cellStyle name="Normal 11 2 7 2 5 2" xfId="14914" xr:uid="{00000000-0005-0000-0000-00005B250000}"/>
    <cellStyle name="Normal 11 2 7 2 6" xfId="14915" xr:uid="{00000000-0005-0000-0000-00005C250000}"/>
    <cellStyle name="Normal 11 2 7 2 7" xfId="14916" xr:uid="{00000000-0005-0000-0000-00005D250000}"/>
    <cellStyle name="Normal 11 2 7 3" xfId="1086" xr:uid="{00000000-0005-0000-0000-00005E250000}"/>
    <cellStyle name="Normal 11 2 7 3 2" xfId="14917" xr:uid="{00000000-0005-0000-0000-00005F250000}"/>
    <cellStyle name="Normal 11 2 7 3 2 2" xfId="14918" xr:uid="{00000000-0005-0000-0000-000060250000}"/>
    <cellStyle name="Normal 11 2 7 3 2 2 2" xfId="14919" xr:uid="{00000000-0005-0000-0000-000061250000}"/>
    <cellStyle name="Normal 11 2 7 3 2 3" xfId="14920" xr:uid="{00000000-0005-0000-0000-000062250000}"/>
    <cellStyle name="Normal 11 2 7 3 3" xfId="14921" xr:uid="{00000000-0005-0000-0000-000063250000}"/>
    <cellStyle name="Normal 11 2 7 3 3 2" xfId="14922" xr:uid="{00000000-0005-0000-0000-000064250000}"/>
    <cellStyle name="Normal 11 2 7 3 4" xfId="14923" xr:uid="{00000000-0005-0000-0000-000065250000}"/>
    <cellStyle name="Normal 11 2 7 3 5" xfId="14924" xr:uid="{00000000-0005-0000-0000-000066250000}"/>
    <cellStyle name="Normal 11 2 7 4" xfId="1087" xr:uid="{00000000-0005-0000-0000-000067250000}"/>
    <cellStyle name="Normal 11 2 7 4 2" xfId="14925" xr:uid="{00000000-0005-0000-0000-000068250000}"/>
    <cellStyle name="Normal 11 2 7 4 2 2" xfId="14926" xr:uid="{00000000-0005-0000-0000-000069250000}"/>
    <cellStyle name="Normal 11 2 7 4 2 2 2" xfId="14927" xr:uid="{00000000-0005-0000-0000-00006A250000}"/>
    <cellStyle name="Normal 11 2 7 4 2 3" xfId="14928" xr:uid="{00000000-0005-0000-0000-00006B250000}"/>
    <cellStyle name="Normal 11 2 7 4 3" xfId="14929" xr:uid="{00000000-0005-0000-0000-00006C250000}"/>
    <cellStyle name="Normal 11 2 7 4 3 2" xfId="14930" xr:uid="{00000000-0005-0000-0000-00006D250000}"/>
    <cellStyle name="Normal 11 2 7 4 4" xfId="14931" xr:uid="{00000000-0005-0000-0000-00006E250000}"/>
    <cellStyle name="Normal 11 2 7 4 5" xfId="14932" xr:uid="{00000000-0005-0000-0000-00006F250000}"/>
    <cellStyle name="Normal 11 2 7 5" xfId="14933" xr:uid="{00000000-0005-0000-0000-000070250000}"/>
    <cellStyle name="Normal 11 2 7 5 2" xfId="14934" xr:uid="{00000000-0005-0000-0000-000071250000}"/>
    <cellStyle name="Normal 11 2 7 5 2 2" xfId="14935" xr:uid="{00000000-0005-0000-0000-000072250000}"/>
    <cellStyle name="Normal 11 2 7 5 3" xfId="14936" xr:uid="{00000000-0005-0000-0000-000073250000}"/>
    <cellStyle name="Normal 11 2 7 6" xfId="14937" xr:uid="{00000000-0005-0000-0000-000074250000}"/>
    <cellStyle name="Normal 11 2 7 6 2" xfId="14938" xr:uid="{00000000-0005-0000-0000-000075250000}"/>
    <cellStyle name="Normal 11 2 7 7" xfId="14939" xr:uid="{00000000-0005-0000-0000-000076250000}"/>
    <cellStyle name="Normal 11 2 7 8" xfId="14940" xr:uid="{00000000-0005-0000-0000-000077250000}"/>
    <cellStyle name="Normal 11 2 8" xfId="1088" xr:uid="{00000000-0005-0000-0000-000078250000}"/>
    <cellStyle name="Normal 11 2 8 2" xfId="1089" xr:uid="{00000000-0005-0000-0000-000079250000}"/>
    <cellStyle name="Normal 11 2 8 2 2" xfId="14941" xr:uid="{00000000-0005-0000-0000-00007A250000}"/>
    <cellStyle name="Normal 11 2 8 2 2 2" xfId="14942" xr:uid="{00000000-0005-0000-0000-00007B250000}"/>
    <cellStyle name="Normal 11 2 8 2 2 2 2" xfId="14943" xr:uid="{00000000-0005-0000-0000-00007C250000}"/>
    <cellStyle name="Normal 11 2 8 2 2 3" xfId="14944" xr:uid="{00000000-0005-0000-0000-00007D250000}"/>
    <cellStyle name="Normal 11 2 8 2 3" xfId="14945" xr:uid="{00000000-0005-0000-0000-00007E250000}"/>
    <cellStyle name="Normal 11 2 8 2 3 2" xfId="14946" xr:uid="{00000000-0005-0000-0000-00007F250000}"/>
    <cellStyle name="Normal 11 2 8 2 4" xfId="14947" xr:uid="{00000000-0005-0000-0000-000080250000}"/>
    <cellStyle name="Normal 11 2 8 2 5" xfId="14948" xr:uid="{00000000-0005-0000-0000-000081250000}"/>
    <cellStyle name="Normal 11 2 8 3" xfId="1090" xr:uid="{00000000-0005-0000-0000-000082250000}"/>
    <cellStyle name="Normal 11 2 8 3 2" xfId="14949" xr:uid="{00000000-0005-0000-0000-000083250000}"/>
    <cellStyle name="Normal 11 2 8 3 2 2" xfId="14950" xr:uid="{00000000-0005-0000-0000-000084250000}"/>
    <cellStyle name="Normal 11 2 8 3 2 2 2" xfId="14951" xr:uid="{00000000-0005-0000-0000-000085250000}"/>
    <cellStyle name="Normal 11 2 8 3 2 3" xfId="14952" xr:uid="{00000000-0005-0000-0000-000086250000}"/>
    <cellStyle name="Normal 11 2 8 3 3" xfId="14953" xr:uid="{00000000-0005-0000-0000-000087250000}"/>
    <cellStyle name="Normal 11 2 8 3 3 2" xfId="14954" xr:uid="{00000000-0005-0000-0000-000088250000}"/>
    <cellStyle name="Normal 11 2 8 3 4" xfId="14955" xr:uid="{00000000-0005-0000-0000-000089250000}"/>
    <cellStyle name="Normal 11 2 8 3 5" xfId="14956" xr:uid="{00000000-0005-0000-0000-00008A250000}"/>
    <cellStyle name="Normal 11 2 8 4" xfId="14957" xr:uid="{00000000-0005-0000-0000-00008B250000}"/>
    <cellStyle name="Normal 11 2 8 4 2" xfId="14958" xr:uid="{00000000-0005-0000-0000-00008C250000}"/>
    <cellStyle name="Normal 11 2 8 4 2 2" xfId="14959" xr:uid="{00000000-0005-0000-0000-00008D250000}"/>
    <cellStyle name="Normal 11 2 8 4 3" xfId="14960" xr:uid="{00000000-0005-0000-0000-00008E250000}"/>
    <cellStyle name="Normal 11 2 8 5" xfId="14961" xr:uid="{00000000-0005-0000-0000-00008F250000}"/>
    <cellStyle name="Normal 11 2 8 5 2" xfId="14962" xr:uid="{00000000-0005-0000-0000-000090250000}"/>
    <cellStyle name="Normal 11 2 8 6" xfId="14963" xr:uid="{00000000-0005-0000-0000-000091250000}"/>
    <cellStyle name="Normal 11 2 8 7" xfId="14964" xr:uid="{00000000-0005-0000-0000-000092250000}"/>
    <cellStyle name="Normal 11 2 9" xfId="1091" xr:uid="{00000000-0005-0000-0000-000093250000}"/>
    <cellStyle name="Normal 11 2 9 2" xfId="14965" xr:uid="{00000000-0005-0000-0000-000094250000}"/>
    <cellStyle name="Normal 11 2 9 2 2" xfId="14966" xr:uid="{00000000-0005-0000-0000-000095250000}"/>
    <cellStyle name="Normal 11 2 9 2 2 2" xfId="14967" xr:uid="{00000000-0005-0000-0000-000096250000}"/>
    <cellStyle name="Normal 11 2 9 2 3" xfId="14968" xr:uid="{00000000-0005-0000-0000-000097250000}"/>
    <cellStyle name="Normal 11 2 9 3" xfId="14969" xr:uid="{00000000-0005-0000-0000-000098250000}"/>
    <cellStyle name="Normal 11 2 9 3 2" xfId="14970" xr:uid="{00000000-0005-0000-0000-000099250000}"/>
    <cellStyle name="Normal 11 2 9 4" xfId="14971" xr:uid="{00000000-0005-0000-0000-00009A250000}"/>
    <cellStyle name="Normal 11 2 9 5" xfId="14972" xr:uid="{00000000-0005-0000-0000-00009B250000}"/>
    <cellStyle name="Normal 11 3" xfId="1092" xr:uid="{00000000-0005-0000-0000-00009C250000}"/>
    <cellStyle name="Normal 11 4" xfId="1093" xr:uid="{00000000-0005-0000-0000-00009D250000}"/>
    <cellStyle name="Normal 11 4 10" xfId="14973" xr:uid="{00000000-0005-0000-0000-00009E250000}"/>
    <cellStyle name="Normal 11 4 10 2" xfId="14974" xr:uid="{00000000-0005-0000-0000-00009F250000}"/>
    <cellStyle name="Normal 11 4 10 2 2" xfId="14975" xr:uid="{00000000-0005-0000-0000-0000A0250000}"/>
    <cellStyle name="Normal 11 4 10 3" xfId="14976" xr:uid="{00000000-0005-0000-0000-0000A1250000}"/>
    <cellStyle name="Normal 11 4 11" xfId="14977" xr:uid="{00000000-0005-0000-0000-0000A2250000}"/>
    <cellStyle name="Normal 11 4 11 2" xfId="14978" xr:uid="{00000000-0005-0000-0000-0000A3250000}"/>
    <cellStyle name="Normal 11 4 12" xfId="14979" xr:uid="{00000000-0005-0000-0000-0000A4250000}"/>
    <cellStyle name="Normal 11 4 13" xfId="14980" xr:uid="{00000000-0005-0000-0000-0000A5250000}"/>
    <cellStyle name="Normal 11 4 2" xfId="1094" xr:uid="{00000000-0005-0000-0000-0000A6250000}"/>
    <cellStyle name="Normal 11 4 2 10" xfId="14981" xr:uid="{00000000-0005-0000-0000-0000A7250000}"/>
    <cellStyle name="Normal 11 4 2 10 2" xfId="14982" xr:uid="{00000000-0005-0000-0000-0000A8250000}"/>
    <cellStyle name="Normal 11 4 2 11" xfId="14983" xr:uid="{00000000-0005-0000-0000-0000A9250000}"/>
    <cellStyle name="Normal 11 4 2 12" xfId="14984" xr:uid="{00000000-0005-0000-0000-0000AA250000}"/>
    <cellStyle name="Normal 11 4 2 2" xfId="1095" xr:uid="{00000000-0005-0000-0000-0000AB250000}"/>
    <cellStyle name="Normal 11 4 2 2 2" xfId="1096" xr:uid="{00000000-0005-0000-0000-0000AC250000}"/>
    <cellStyle name="Normal 11 4 2 2 2 2" xfId="1097" xr:uid="{00000000-0005-0000-0000-0000AD250000}"/>
    <cellStyle name="Normal 11 4 2 2 2 2 2" xfId="14985" xr:uid="{00000000-0005-0000-0000-0000AE250000}"/>
    <cellStyle name="Normal 11 4 2 2 2 2 2 2" xfId="14986" xr:uid="{00000000-0005-0000-0000-0000AF250000}"/>
    <cellStyle name="Normal 11 4 2 2 2 2 2 2 2" xfId="14987" xr:uid="{00000000-0005-0000-0000-0000B0250000}"/>
    <cellStyle name="Normal 11 4 2 2 2 2 2 3" xfId="14988" xr:uid="{00000000-0005-0000-0000-0000B1250000}"/>
    <cellStyle name="Normal 11 4 2 2 2 2 3" xfId="14989" xr:uid="{00000000-0005-0000-0000-0000B2250000}"/>
    <cellStyle name="Normal 11 4 2 2 2 2 3 2" xfId="14990" xr:uid="{00000000-0005-0000-0000-0000B3250000}"/>
    <cellStyle name="Normal 11 4 2 2 2 2 4" xfId="14991" xr:uid="{00000000-0005-0000-0000-0000B4250000}"/>
    <cellStyle name="Normal 11 4 2 2 2 2 5" xfId="14992" xr:uid="{00000000-0005-0000-0000-0000B5250000}"/>
    <cellStyle name="Normal 11 4 2 2 2 3" xfId="1098" xr:uid="{00000000-0005-0000-0000-0000B6250000}"/>
    <cellStyle name="Normal 11 4 2 2 2 3 2" xfId="14993" xr:uid="{00000000-0005-0000-0000-0000B7250000}"/>
    <cellStyle name="Normal 11 4 2 2 2 3 2 2" xfId="14994" xr:uid="{00000000-0005-0000-0000-0000B8250000}"/>
    <cellStyle name="Normal 11 4 2 2 2 3 2 2 2" xfId="14995" xr:uid="{00000000-0005-0000-0000-0000B9250000}"/>
    <cellStyle name="Normal 11 4 2 2 2 3 2 3" xfId="14996" xr:uid="{00000000-0005-0000-0000-0000BA250000}"/>
    <cellStyle name="Normal 11 4 2 2 2 3 3" xfId="14997" xr:uid="{00000000-0005-0000-0000-0000BB250000}"/>
    <cellStyle name="Normal 11 4 2 2 2 3 3 2" xfId="14998" xr:uid="{00000000-0005-0000-0000-0000BC250000}"/>
    <cellStyle name="Normal 11 4 2 2 2 3 4" xfId="14999" xr:uid="{00000000-0005-0000-0000-0000BD250000}"/>
    <cellStyle name="Normal 11 4 2 2 2 3 5" xfId="15000" xr:uid="{00000000-0005-0000-0000-0000BE250000}"/>
    <cellStyle name="Normal 11 4 2 2 2 4" xfId="15001" xr:uid="{00000000-0005-0000-0000-0000BF250000}"/>
    <cellStyle name="Normal 11 4 2 2 2 4 2" xfId="15002" xr:uid="{00000000-0005-0000-0000-0000C0250000}"/>
    <cellStyle name="Normal 11 4 2 2 2 4 2 2" xfId="15003" xr:uid="{00000000-0005-0000-0000-0000C1250000}"/>
    <cellStyle name="Normal 11 4 2 2 2 4 3" xfId="15004" xr:uid="{00000000-0005-0000-0000-0000C2250000}"/>
    <cellStyle name="Normal 11 4 2 2 2 5" xfId="15005" xr:uid="{00000000-0005-0000-0000-0000C3250000}"/>
    <cellStyle name="Normal 11 4 2 2 2 5 2" xfId="15006" xr:uid="{00000000-0005-0000-0000-0000C4250000}"/>
    <cellStyle name="Normal 11 4 2 2 2 6" xfId="15007" xr:uid="{00000000-0005-0000-0000-0000C5250000}"/>
    <cellStyle name="Normal 11 4 2 2 2 7" xfId="15008" xr:uid="{00000000-0005-0000-0000-0000C6250000}"/>
    <cellStyle name="Normal 11 4 2 2 3" xfId="1099" xr:uid="{00000000-0005-0000-0000-0000C7250000}"/>
    <cellStyle name="Normal 11 4 2 2 3 2" xfId="15009" xr:uid="{00000000-0005-0000-0000-0000C8250000}"/>
    <cellStyle name="Normal 11 4 2 2 3 2 2" xfId="15010" xr:uid="{00000000-0005-0000-0000-0000C9250000}"/>
    <cellStyle name="Normal 11 4 2 2 3 2 2 2" xfId="15011" xr:uid="{00000000-0005-0000-0000-0000CA250000}"/>
    <cellStyle name="Normal 11 4 2 2 3 2 3" xfId="15012" xr:uid="{00000000-0005-0000-0000-0000CB250000}"/>
    <cellStyle name="Normal 11 4 2 2 3 3" xfId="15013" xr:uid="{00000000-0005-0000-0000-0000CC250000}"/>
    <cellStyle name="Normal 11 4 2 2 3 3 2" xfId="15014" xr:uid="{00000000-0005-0000-0000-0000CD250000}"/>
    <cellStyle name="Normal 11 4 2 2 3 4" xfId="15015" xr:uid="{00000000-0005-0000-0000-0000CE250000}"/>
    <cellStyle name="Normal 11 4 2 2 3 5" xfId="15016" xr:uid="{00000000-0005-0000-0000-0000CF250000}"/>
    <cellStyle name="Normal 11 4 2 2 4" xfId="1100" xr:uid="{00000000-0005-0000-0000-0000D0250000}"/>
    <cellStyle name="Normal 11 4 2 2 4 2" xfId="15017" xr:uid="{00000000-0005-0000-0000-0000D1250000}"/>
    <cellStyle name="Normal 11 4 2 2 4 2 2" xfId="15018" xr:uid="{00000000-0005-0000-0000-0000D2250000}"/>
    <cellStyle name="Normal 11 4 2 2 4 2 2 2" xfId="15019" xr:uid="{00000000-0005-0000-0000-0000D3250000}"/>
    <cellStyle name="Normal 11 4 2 2 4 2 3" xfId="15020" xr:uid="{00000000-0005-0000-0000-0000D4250000}"/>
    <cellStyle name="Normal 11 4 2 2 4 3" xfId="15021" xr:uid="{00000000-0005-0000-0000-0000D5250000}"/>
    <cellStyle name="Normal 11 4 2 2 4 3 2" xfId="15022" xr:uid="{00000000-0005-0000-0000-0000D6250000}"/>
    <cellStyle name="Normal 11 4 2 2 4 4" xfId="15023" xr:uid="{00000000-0005-0000-0000-0000D7250000}"/>
    <cellStyle name="Normal 11 4 2 2 4 5" xfId="15024" xr:uid="{00000000-0005-0000-0000-0000D8250000}"/>
    <cellStyle name="Normal 11 4 2 2 5" xfId="15025" xr:uid="{00000000-0005-0000-0000-0000D9250000}"/>
    <cellStyle name="Normal 11 4 2 2 5 2" xfId="15026" xr:uid="{00000000-0005-0000-0000-0000DA250000}"/>
    <cellStyle name="Normal 11 4 2 2 5 2 2" xfId="15027" xr:uid="{00000000-0005-0000-0000-0000DB250000}"/>
    <cellStyle name="Normal 11 4 2 2 5 3" xfId="15028" xr:uid="{00000000-0005-0000-0000-0000DC250000}"/>
    <cellStyle name="Normal 11 4 2 2 6" xfId="15029" xr:uid="{00000000-0005-0000-0000-0000DD250000}"/>
    <cellStyle name="Normal 11 4 2 2 6 2" xfId="15030" xr:uid="{00000000-0005-0000-0000-0000DE250000}"/>
    <cellStyle name="Normal 11 4 2 2 7" xfId="15031" xr:uid="{00000000-0005-0000-0000-0000DF250000}"/>
    <cellStyle name="Normal 11 4 2 2 8" xfId="15032" xr:uid="{00000000-0005-0000-0000-0000E0250000}"/>
    <cellStyle name="Normal 11 4 2 3" xfId="1101" xr:uid="{00000000-0005-0000-0000-0000E1250000}"/>
    <cellStyle name="Normal 11 4 2 3 2" xfId="1102" xr:uid="{00000000-0005-0000-0000-0000E2250000}"/>
    <cellStyle name="Normal 11 4 2 3 2 2" xfId="1103" xr:uid="{00000000-0005-0000-0000-0000E3250000}"/>
    <cellStyle name="Normal 11 4 2 3 2 2 2" xfId="15033" xr:uid="{00000000-0005-0000-0000-0000E4250000}"/>
    <cellStyle name="Normal 11 4 2 3 2 2 2 2" xfId="15034" xr:uid="{00000000-0005-0000-0000-0000E5250000}"/>
    <cellStyle name="Normal 11 4 2 3 2 2 2 2 2" xfId="15035" xr:uid="{00000000-0005-0000-0000-0000E6250000}"/>
    <cellStyle name="Normal 11 4 2 3 2 2 2 3" xfId="15036" xr:uid="{00000000-0005-0000-0000-0000E7250000}"/>
    <cellStyle name="Normal 11 4 2 3 2 2 3" xfId="15037" xr:uid="{00000000-0005-0000-0000-0000E8250000}"/>
    <cellStyle name="Normal 11 4 2 3 2 2 3 2" xfId="15038" xr:uid="{00000000-0005-0000-0000-0000E9250000}"/>
    <cellStyle name="Normal 11 4 2 3 2 2 4" xfId="15039" xr:uid="{00000000-0005-0000-0000-0000EA250000}"/>
    <cellStyle name="Normal 11 4 2 3 2 2 5" xfId="15040" xr:uid="{00000000-0005-0000-0000-0000EB250000}"/>
    <cellStyle name="Normal 11 4 2 3 2 3" xfId="1104" xr:uid="{00000000-0005-0000-0000-0000EC250000}"/>
    <cellStyle name="Normal 11 4 2 3 2 3 2" xfId="15041" xr:uid="{00000000-0005-0000-0000-0000ED250000}"/>
    <cellStyle name="Normal 11 4 2 3 2 3 2 2" xfId="15042" xr:uid="{00000000-0005-0000-0000-0000EE250000}"/>
    <cellStyle name="Normal 11 4 2 3 2 3 2 2 2" xfId="15043" xr:uid="{00000000-0005-0000-0000-0000EF250000}"/>
    <cellStyle name="Normal 11 4 2 3 2 3 2 3" xfId="15044" xr:uid="{00000000-0005-0000-0000-0000F0250000}"/>
    <cellStyle name="Normal 11 4 2 3 2 3 3" xfId="15045" xr:uid="{00000000-0005-0000-0000-0000F1250000}"/>
    <cellStyle name="Normal 11 4 2 3 2 3 3 2" xfId="15046" xr:uid="{00000000-0005-0000-0000-0000F2250000}"/>
    <cellStyle name="Normal 11 4 2 3 2 3 4" xfId="15047" xr:uid="{00000000-0005-0000-0000-0000F3250000}"/>
    <cellStyle name="Normal 11 4 2 3 2 3 5" xfId="15048" xr:uid="{00000000-0005-0000-0000-0000F4250000}"/>
    <cellStyle name="Normal 11 4 2 3 2 4" xfId="15049" xr:uid="{00000000-0005-0000-0000-0000F5250000}"/>
    <cellStyle name="Normal 11 4 2 3 2 4 2" xfId="15050" xr:uid="{00000000-0005-0000-0000-0000F6250000}"/>
    <cellStyle name="Normal 11 4 2 3 2 4 2 2" xfId="15051" xr:uid="{00000000-0005-0000-0000-0000F7250000}"/>
    <cellStyle name="Normal 11 4 2 3 2 4 3" xfId="15052" xr:uid="{00000000-0005-0000-0000-0000F8250000}"/>
    <cellStyle name="Normal 11 4 2 3 2 5" xfId="15053" xr:uid="{00000000-0005-0000-0000-0000F9250000}"/>
    <cellStyle name="Normal 11 4 2 3 2 5 2" xfId="15054" xr:uid="{00000000-0005-0000-0000-0000FA250000}"/>
    <cellStyle name="Normal 11 4 2 3 2 6" xfId="15055" xr:uid="{00000000-0005-0000-0000-0000FB250000}"/>
    <cellStyle name="Normal 11 4 2 3 2 7" xfId="15056" xr:uid="{00000000-0005-0000-0000-0000FC250000}"/>
    <cellStyle name="Normal 11 4 2 3 3" xfId="1105" xr:uid="{00000000-0005-0000-0000-0000FD250000}"/>
    <cellStyle name="Normal 11 4 2 3 3 2" xfId="15057" xr:uid="{00000000-0005-0000-0000-0000FE250000}"/>
    <cellStyle name="Normal 11 4 2 3 3 2 2" xfId="15058" xr:uid="{00000000-0005-0000-0000-0000FF250000}"/>
    <cellStyle name="Normal 11 4 2 3 3 2 2 2" xfId="15059" xr:uid="{00000000-0005-0000-0000-000000260000}"/>
    <cellStyle name="Normal 11 4 2 3 3 2 3" xfId="15060" xr:uid="{00000000-0005-0000-0000-000001260000}"/>
    <cellStyle name="Normal 11 4 2 3 3 3" xfId="15061" xr:uid="{00000000-0005-0000-0000-000002260000}"/>
    <cellStyle name="Normal 11 4 2 3 3 3 2" xfId="15062" xr:uid="{00000000-0005-0000-0000-000003260000}"/>
    <cellStyle name="Normal 11 4 2 3 3 4" xfId="15063" xr:uid="{00000000-0005-0000-0000-000004260000}"/>
    <cellStyle name="Normal 11 4 2 3 3 5" xfId="15064" xr:uid="{00000000-0005-0000-0000-000005260000}"/>
    <cellStyle name="Normal 11 4 2 3 4" xfId="1106" xr:uid="{00000000-0005-0000-0000-000006260000}"/>
    <cellStyle name="Normal 11 4 2 3 4 2" xfId="15065" xr:uid="{00000000-0005-0000-0000-000007260000}"/>
    <cellStyle name="Normal 11 4 2 3 4 2 2" xfId="15066" xr:uid="{00000000-0005-0000-0000-000008260000}"/>
    <cellStyle name="Normal 11 4 2 3 4 2 2 2" xfId="15067" xr:uid="{00000000-0005-0000-0000-000009260000}"/>
    <cellStyle name="Normal 11 4 2 3 4 2 3" xfId="15068" xr:uid="{00000000-0005-0000-0000-00000A260000}"/>
    <cellStyle name="Normal 11 4 2 3 4 3" xfId="15069" xr:uid="{00000000-0005-0000-0000-00000B260000}"/>
    <cellStyle name="Normal 11 4 2 3 4 3 2" xfId="15070" xr:uid="{00000000-0005-0000-0000-00000C260000}"/>
    <cellStyle name="Normal 11 4 2 3 4 4" xfId="15071" xr:uid="{00000000-0005-0000-0000-00000D260000}"/>
    <cellStyle name="Normal 11 4 2 3 4 5" xfId="15072" xr:uid="{00000000-0005-0000-0000-00000E260000}"/>
    <cellStyle name="Normal 11 4 2 3 5" xfId="15073" xr:uid="{00000000-0005-0000-0000-00000F260000}"/>
    <cellStyle name="Normal 11 4 2 3 5 2" xfId="15074" xr:uid="{00000000-0005-0000-0000-000010260000}"/>
    <cellStyle name="Normal 11 4 2 3 5 2 2" xfId="15075" xr:uid="{00000000-0005-0000-0000-000011260000}"/>
    <cellStyle name="Normal 11 4 2 3 5 3" xfId="15076" xr:uid="{00000000-0005-0000-0000-000012260000}"/>
    <cellStyle name="Normal 11 4 2 3 6" xfId="15077" xr:uid="{00000000-0005-0000-0000-000013260000}"/>
    <cellStyle name="Normal 11 4 2 3 6 2" xfId="15078" xr:uid="{00000000-0005-0000-0000-000014260000}"/>
    <cellStyle name="Normal 11 4 2 3 7" xfId="15079" xr:uid="{00000000-0005-0000-0000-000015260000}"/>
    <cellStyle name="Normal 11 4 2 3 8" xfId="15080" xr:uid="{00000000-0005-0000-0000-000016260000}"/>
    <cellStyle name="Normal 11 4 2 4" xfId="1107" xr:uid="{00000000-0005-0000-0000-000017260000}"/>
    <cellStyle name="Normal 11 4 2 4 2" xfId="1108" xr:uid="{00000000-0005-0000-0000-000018260000}"/>
    <cellStyle name="Normal 11 4 2 4 2 2" xfId="1109" xr:uid="{00000000-0005-0000-0000-000019260000}"/>
    <cellStyle name="Normal 11 4 2 4 2 2 2" xfId="15081" xr:uid="{00000000-0005-0000-0000-00001A260000}"/>
    <cellStyle name="Normal 11 4 2 4 2 2 2 2" xfId="15082" xr:uid="{00000000-0005-0000-0000-00001B260000}"/>
    <cellStyle name="Normal 11 4 2 4 2 2 2 2 2" xfId="15083" xr:uid="{00000000-0005-0000-0000-00001C260000}"/>
    <cellStyle name="Normal 11 4 2 4 2 2 2 3" xfId="15084" xr:uid="{00000000-0005-0000-0000-00001D260000}"/>
    <cellStyle name="Normal 11 4 2 4 2 2 3" xfId="15085" xr:uid="{00000000-0005-0000-0000-00001E260000}"/>
    <cellStyle name="Normal 11 4 2 4 2 2 3 2" xfId="15086" xr:uid="{00000000-0005-0000-0000-00001F260000}"/>
    <cellStyle name="Normal 11 4 2 4 2 2 4" xfId="15087" xr:uid="{00000000-0005-0000-0000-000020260000}"/>
    <cellStyle name="Normal 11 4 2 4 2 2 5" xfId="15088" xr:uid="{00000000-0005-0000-0000-000021260000}"/>
    <cellStyle name="Normal 11 4 2 4 2 3" xfId="1110" xr:uid="{00000000-0005-0000-0000-000022260000}"/>
    <cellStyle name="Normal 11 4 2 4 2 3 2" xfId="15089" xr:uid="{00000000-0005-0000-0000-000023260000}"/>
    <cellStyle name="Normal 11 4 2 4 2 3 2 2" xfId="15090" xr:uid="{00000000-0005-0000-0000-000024260000}"/>
    <cellStyle name="Normal 11 4 2 4 2 3 2 2 2" xfId="15091" xr:uid="{00000000-0005-0000-0000-000025260000}"/>
    <cellStyle name="Normal 11 4 2 4 2 3 2 3" xfId="15092" xr:uid="{00000000-0005-0000-0000-000026260000}"/>
    <cellStyle name="Normal 11 4 2 4 2 3 3" xfId="15093" xr:uid="{00000000-0005-0000-0000-000027260000}"/>
    <cellStyle name="Normal 11 4 2 4 2 3 3 2" xfId="15094" xr:uid="{00000000-0005-0000-0000-000028260000}"/>
    <cellStyle name="Normal 11 4 2 4 2 3 4" xfId="15095" xr:uid="{00000000-0005-0000-0000-000029260000}"/>
    <cellStyle name="Normal 11 4 2 4 2 3 5" xfId="15096" xr:uid="{00000000-0005-0000-0000-00002A260000}"/>
    <cellStyle name="Normal 11 4 2 4 2 4" xfId="15097" xr:uid="{00000000-0005-0000-0000-00002B260000}"/>
    <cellStyle name="Normal 11 4 2 4 2 4 2" xfId="15098" xr:uid="{00000000-0005-0000-0000-00002C260000}"/>
    <cellStyle name="Normal 11 4 2 4 2 4 2 2" xfId="15099" xr:uid="{00000000-0005-0000-0000-00002D260000}"/>
    <cellStyle name="Normal 11 4 2 4 2 4 3" xfId="15100" xr:uid="{00000000-0005-0000-0000-00002E260000}"/>
    <cellStyle name="Normal 11 4 2 4 2 5" xfId="15101" xr:uid="{00000000-0005-0000-0000-00002F260000}"/>
    <cellStyle name="Normal 11 4 2 4 2 5 2" xfId="15102" xr:uid="{00000000-0005-0000-0000-000030260000}"/>
    <cellStyle name="Normal 11 4 2 4 2 6" xfId="15103" xr:uid="{00000000-0005-0000-0000-000031260000}"/>
    <cellStyle name="Normal 11 4 2 4 2 7" xfId="15104" xr:uid="{00000000-0005-0000-0000-000032260000}"/>
    <cellStyle name="Normal 11 4 2 4 3" xfId="1111" xr:uid="{00000000-0005-0000-0000-000033260000}"/>
    <cellStyle name="Normal 11 4 2 4 3 2" xfId="15105" xr:uid="{00000000-0005-0000-0000-000034260000}"/>
    <cellStyle name="Normal 11 4 2 4 3 2 2" xfId="15106" xr:uid="{00000000-0005-0000-0000-000035260000}"/>
    <cellStyle name="Normal 11 4 2 4 3 2 2 2" xfId="15107" xr:uid="{00000000-0005-0000-0000-000036260000}"/>
    <cellStyle name="Normal 11 4 2 4 3 2 3" xfId="15108" xr:uid="{00000000-0005-0000-0000-000037260000}"/>
    <cellStyle name="Normal 11 4 2 4 3 3" xfId="15109" xr:uid="{00000000-0005-0000-0000-000038260000}"/>
    <cellStyle name="Normal 11 4 2 4 3 3 2" xfId="15110" xr:uid="{00000000-0005-0000-0000-000039260000}"/>
    <cellStyle name="Normal 11 4 2 4 3 4" xfId="15111" xr:uid="{00000000-0005-0000-0000-00003A260000}"/>
    <cellStyle name="Normal 11 4 2 4 3 5" xfId="15112" xr:uid="{00000000-0005-0000-0000-00003B260000}"/>
    <cellStyle name="Normal 11 4 2 4 4" xfId="1112" xr:uid="{00000000-0005-0000-0000-00003C260000}"/>
    <cellStyle name="Normal 11 4 2 4 4 2" xfId="15113" xr:uid="{00000000-0005-0000-0000-00003D260000}"/>
    <cellStyle name="Normal 11 4 2 4 4 2 2" xfId="15114" xr:uid="{00000000-0005-0000-0000-00003E260000}"/>
    <cellStyle name="Normal 11 4 2 4 4 2 2 2" xfId="15115" xr:uid="{00000000-0005-0000-0000-00003F260000}"/>
    <cellStyle name="Normal 11 4 2 4 4 2 3" xfId="15116" xr:uid="{00000000-0005-0000-0000-000040260000}"/>
    <cellStyle name="Normal 11 4 2 4 4 3" xfId="15117" xr:uid="{00000000-0005-0000-0000-000041260000}"/>
    <cellStyle name="Normal 11 4 2 4 4 3 2" xfId="15118" xr:uid="{00000000-0005-0000-0000-000042260000}"/>
    <cellStyle name="Normal 11 4 2 4 4 4" xfId="15119" xr:uid="{00000000-0005-0000-0000-000043260000}"/>
    <cellStyle name="Normal 11 4 2 4 4 5" xfId="15120" xr:uid="{00000000-0005-0000-0000-000044260000}"/>
    <cellStyle name="Normal 11 4 2 4 5" xfId="15121" xr:uid="{00000000-0005-0000-0000-000045260000}"/>
    <cellStyle name="Normal 11 4 2 4 5 2" xfId="15122" xr:uid="{00000000-0005-0000-0000-000046260000}"/>
    <cellStyle name="Normal 11 4 2 4 5 2 2" xfId="15123" xr:uid="{00000000-0005-0000-0000-000047260000}"/>
    <cellStyle name="Normal 11 4 2 4 5 3" xfId="15124" xr:uid="{00000000-0005-0000-0000-000048260000}"/>
    <cellStyle name="Normal 11 4 2 4 6" xfId="15125" xr:uid="{00000000-0005-0000-0000-000049260000}"/>
    <cellStyle name="Normal 11 4 2 4 6 2" xfId="15126" xr:uid="{00000000-0005-0000-0000-00004A260000}"/>
    <cellStyle name="Normal 11 4 2 4 7" xfId="15127" xr:uid="{00000000-0005-0000-0000-00004B260000}"/>
    <cellStyle name="Normal 11 4 2 4 8" xfId="15128" xr:uid="{00000000-0005-0000-0000-00004C260000}"/>
    <cellStyle name="Normal 11 4 2 5" xfId="1113" xr:uid="{00000000-0005-0000-0000-00004D260000}"/>
    <cellStyle name="Normal 11 4 2 5 2" xfId="1114" xr:uid="{00000000-0005-0000-0000-00004E260000}"/>
    <cellStyle name="Normal 11 4 2 5 2 2" xfId="1115" xr:uid="{00000000-0005-0000-0000-00004F260000}"/>
    <cellStyle name="Normal 11 4 2 5 2 2 2" xfId="15129" xr:uid="{00000000-0005-0000-0000-000050260000}"/>
    <cellStyle name="Normal 11 4 2 5 2 2 2 2" xfId="15130" xr:uid="{00000000-0005-0000-0000-000051260000}"/>
    <cellStyle name="Normal 11 4 2 5 2 2 2 2 2" xfId="15131" xr:uid="{00000000-0005-0000-0000-000052260000}"/>
    <cellStyle name="Normal 11 4 2 5 2 2 2 3" xfId="15132" xr:uid="{00000000-0005-0000-0000-000053260000}"/>
    <cellStyle name="Normal 11 4 2 5 2 2 3" xfId="15133" xr:uid="{00000000-0005-0000-0000-000054260000}"/>
    <cellStyle name="Normal 11 4 2 5 2 2 3 2" xfId="15134" xr:uid="{00000000-0005-0000-0000-000055260000}"/>
    <cellStyle name="Normal 11 4 2 5 2 2 4" xfId="15135" xr:uid="{00000000-0005-0000-0000-000056260000}"/>
    <cellStyle name="Normal 11 4 2 5 2 2 5" xfId="15136" xr:uid="{00000000-0005-0000-0000-000057260000}"/>
    <cellStyle name="Normal 11 4 2 5 2 3" xfId="1116" xr:uid="{00000000-0005-0000-0000-000058260000}"/>
    <cellStyle name="Normal 11 4 2 5 2 3 2" xfId="15137" xr:uid="{00000000-0005-0000-0000-000059260000}"/>
    <cellStyle name="Normal 11 4 2 5 2 3 2 2" xfId="15138" xr:uid="{00000000-0005-0000-0000-00005A260000}"/>
    <cellStyle name="Normal 11 4 2 5 2 3 2 2 2" xfId="15139" xr:uid="{00000000-0005-0000-0000-00005B260000}"/>
    <cellStyle name="Normal 11 4 2 5 2 3 2 3" xfId="15140" xr:uid="{00000000-0005-0000-0000-00005C260000}"/>
    <cellStyle name="Normal 11 4 2 5 2 3 3" xfId="15141" xr:uid="{00000000-0005-0000-0000-00005D260000}"/>
    <cellStyle name="Normal 11 4 2 5 2 3 3 2" xfId="15142" xr:uid="{00000000-0005-0000-0000-00005E260000}"/>
    <cellStyle name="Normal 11 4 2 5 2 3 4" xfId="15143" xr:uid="{00000000-0005-0000-0000-00005F260000}"/>
    <cellStyle name="Normal 11 4 2 5 2 3 5" xfId="15144" xr:uid="{00000000-0005-0000-0000-000060260000}"/>
    <cellStyle name="Normal 11 4 2 5 2 4" xfId="15145" xr:uid="{00000000-0005-0000-0000-000061260000}"/>
    <cellStyle name="Normal 11 4 2 5 2 4 2" xfId="15146" xr:uid="{00000000-0005-0000-0000-000062260000}"/>
    <cellStyle name="Normal 11 4 2 5 2 4 2 2" xfId="15147" xr:uid="{00000000-0005-0000-0000-000063260000}"/>
    <cellStyle name="Normal 11 4 2 5 2 4 3" xfId="15148" xr:uid="{00000000-0005-0000-0000-000064260000}"/>
    <cellStyle name="Normal 11 4 2 5 2 5" xfId="15149" xr:uid="{00000000-0005-0000-0000-000065260000}"/>
    <cellStyle name="Normal 11 4 2 5 2 5 2" xfId="15150" xr:uid="{00000000-0005-0000-0000-000066260000}"/>
    <cellStyle name="Normal 11 4 2 5 2 6" xfId="15151" xr:uid="{00000000-0005-0000-0000-000067260000}"/>
    <cellStyle name="Normal 11 4 2 5 2 7" xfId="15152" xr:uid="{00000000-0005-0000-0000-000068260000}"/>
    <cellStyle name="Normal 11 4 2 5 3" xfId="1117" xr:uid="{00000000-0005-0000-0000-000069260000}"/>
    <cellStyle name="Normal 11 4 2 5 3 2" xfId="15153" xr:uid="{00000000-0005-0000-0000-00006A260000}"/>
    <cellStyle name="Normal 11 4 2 5 3 2 2" xfId="15154" xr:uid="{00000000-0005-0000-0000-00006B260000}"/>
    <cellStyle name="Normal 11 4 2 5 3 2 2 2" xfId="15155" xr:uid="{00000000-0005-0000-0000-00006C260000}"/>
    <cellStyle name="Normal 11 4 2 5 3 2 3" xfId="15156" xr:uid="{00000000-0005-0000-0000-00006D260000}"/>
    <cellStyle name="Normal 11 4 2 5 3 3" xfId="15157" xr:uid="{00000000-0005-0000-0000-00006E260000}"/>
    <cellStyle name="Normal 11 4 2 5 3 3 2" xfId="15158" xr:uid="{00000000-0005-0000-0000-00006F260000}"/>
    <cellStyle name="Normal 11 4 2 5 3 4" xfId="15159" xr:uid="{00000000-0005-0000-0000-000070260000}"/>
    <cellStyle name="Normal 11 4 2 5 3 5" xfId="15160" xr:uid="{00000000-0005-0000-0000-000071260000}"/>
    <cellStyle name="Normal 11 4 2 5 4" xfId="1118" xr:uid="{00000000-0005-0000-0000-000072260000}"/>
    <cellStyle name="Normal 11 4 2 5 4 2" xfId="15161" xr:uid="{00000000-0005-0000-0000-000073260000}"/>
    <cellStyle name="Normal 11 4 2 5 4 2 2" xfId="15162" xr:uid="{00000000-0005-0000-0000-000074260000}"/>
    <cellStyle name="Normal 11 4 2 5 4 2 2 2" xfId="15163" xr:uid="{00000000-0005-0000-0000-000075260000}"/>
    <cellStyle name="Normal 11 4 2 5 4 2 3" xfId="15164" xr:uid="{00000000-0005-0000-0000-000076260000}"/>
    <cellStyle name="Normal 11 4 2 5 4 3" xfId="15165" xr:uid="{00000000-0005-0000-0000-000077260000}"/>
    <cellStyle name="Normal 11 4 2 5 4 3 2" xfId="15166" xr:uid="{00000000-0005-0000-0000-000078260000}"/>
    <cellStyle name="Normal 11 4 2 5 4 4" xfId="15167" xr:uid="{00000000-0005-0000-0000-000079260000}"/>
    <cellStyle name="Normal 11 4 2 5 4 5" xfId="15168" xr:uid="{00000000-0005-0000-0000-00007A260000}"/>
    <cellStyle name="Normal 11 4 2 5 5" xfId="15169" xr:uid="{00000000-0005-0000-0000-00007B260000}"/>
    <cellStyle name="Normal 11 4 2 5 5 2" xfId="15170" xr:uid="{00000000-0005-0000-0000-00007C260000}"/>
    <cellStyle name="Normal 11 4 2 5 5 2 2" xfId="15171" xr:uid="{00000000-0005-0000-0000-00007D260000}"/>
    <cellStyle name="Normal 11 4 2 5 5 3" xfId="15172" xr:uid="{00000000-0005-0000-0000-00007E260000}"/>
    <cellStyle name="Normal 11 4 2 5 6" xfId="15173" xr:uid="{00000000-0005-0000-0000-00007F260000}"/>
    <cellStyle name="Normal 11 4 2 5 6 2" xfId="15174" xr:uid="{00000000-0005-0000-0000-000080260000}"/>
    <cellStyle name="Normal 11 4 2 5 7" xfId="15175" xr:uid="{00000000-0005-0000-0000-000081260000}"/>
    <cellStyle name="Normal 11 4 2 5 8" xfId="15176" xr:uid="{00000000-0005-0000-0000-000082260000}"/>
    <cellStyle name="Normal 11 4 2 6" xfId="1119" xr:uid="{00000000-0005-0000-0000-000083260000}"/>
    <cellStyle name="Normal 11 4 2 6 2" xfId="1120" xr:uid="{00000000-0005-0000-0000-000084260000}"/>
    <cellStyle name="Normal 11 4 2 6 2 2" xfId="15177" xr:uid="{00000000-0005-0000-0000-000085260000}"/>
    <cellStyle name="Normal 11 4 2 6 2 2 2" xfId="15178" xr:uid="{00000000-0005-0000-0000-000086260000}"/>
    <cellStyle name="Normal 11 4 2 6 2 2 2 2" xfId="15179" xr:uid="{00000000-0005-0000-0000-000087260000}"/>
    <cellStyle name="Normal 11 4 2 6 2 2 3" xfId="15180" xr:uid="{00000000-0005-0000-0000-000088260000}"/>
    <cellStyle name="Normal 11 4 2 6 2 3" xfId="15181" xr:uid="{00000000-0005-0000-0000-000089260000}"/>
    <cellStyle name="Normal 11 4 2 6 2 3 2" xfId="15182" xr:uid="{00000000-0005-0000-0000-00008A260000}"/>
    <cellStyle name="Normal 11 4 2 6 2 4" xfId="15183" xr:uid="{00000000-0005-0000-0000-00008B260000}"/>
    <cellStyle name="Normal 11 4 2 6 2 5" xfId="15184" xr:uid="{00000000-0005-0000-0000-00008C260000}"/>
    <cellStyle name="Normal 11 4 2 6 3" xfId="1121" xr:uid="{00000000-0005-0000-0000-00008D260000}"/>
    <cellStyle name="Normal 11 4 2 6 3 2" xfId="15185" xr:uid="{00000000-0005-0000-0000-00008E260000}"/>
    <cellStyle name="Normal 11 4 2 6 3 2 2" xfId="15186" xr:uid="{00000000-0005-0000-0000-00008F260000}"/>
    <cellStyle name="Normal 11 4 2 6 3 2 2 2" xfId="15187" xr:uid="{00000000-0005-0000-0000-000090260000}"/>
    <cellStyle name="Normal 11 4 2 6 3 2 3" xfId="15188" xr:uid="{00000000-0005-0000-0000-000091260000}"/>
    <cellStyle name="Normal 11 4 2 6 3 3" xfId="15189" xr:uid="{00000000-0005-0000-0000-000092260000}"/>
    <cellStyle name="Normal 11 4 2 6 3 3 2" xfId="15190" xr:uid="{00000000-0005-0000-0000-000093260000}"/>
    <cellStyle name="Normal 11 4 2 6 3 4" xfId="15191" xr:uid="{00000000-0005-0000-0000-000094260000}"/>
    <cellStyle name="Normal 11 4 2 6 3 5" xfId="15192" xr:uid="{00000000-0005-0000-0000-000095260000}"/>
    <cellStyle name="Normal 11 4 2 6 4" xfId="15193" xr:uid="{00000000-0005-0000-0000-000096260000}"/>
    <cellStyle name="Normal 11 4 2 6 4 2" xfId="15194" xr:uid="{00000000-0005-0000-0000-000097260000}"/>
    <cellStyle name="Normal 11 4 2 6 4 2 2" xfId="15195" xr:uid="{00000000-0005-0000-0000-000098260000}"/>
    <cellStyle name="Normal 11 4 2 6 4 3" xfId="15196" xr:uid="{00000000-0005-0000-0000-000099260000}"/>
    <cellStyle name="Normal 11 4 2 6 5" xfId="15197" xr:uid="{00000000-0005-0000-0000-00009A260000}"/>
    <cellStyle name="Normal 11 4 2 6 5 2" xfId="15198" xr:uid="{00000000-0005-0000-0000-00009B260000}"/>
    <cellStyle name="Normal 11 4 2 6 6" xfId="15199" xr:uid="{00000000-0005-0000-0000-00009C260000}"/>
    <cellStyle name="Normal 11 4 2 6 7" xfId="15200" xr:uid="{00000000-0005-0000-0000-00009D260000}"/>
    <cellStyle name="Normal 11 4 2 7" xfId="1122" xr:uid="{00000000-0005-0000-0000-00009E260000}"/>
    <cellStyle name="Normal 11 4 2 7 2" xfId="15201" xr:uid="{00000000-0005-0000-0000-00009F260000}"/>
    <cellStyle name="Normal 11 4 2 7 2 2" xfId="15202" xr:uid="{00000000-0005-0000-0000-0000A0260000}"/>
    <cellStyle name="Normal 11 4 2 7 2 2 2" xfId="15203" xr:uid="{00000000-0005-0000-0000-0000A1260000}"/>
    <cellStyle name="Normal 11 4 2 7 2 3" xfId="15204" xr:uid="{00000000-0005-0000-0000-0000A2260000}"/>
    <cellStyle name="Normal 11 4 2 7 3" xfId="15205" xr:uid="{00000000-0005-0000-0000-0000A3260000}"/>
    <cellStyle name="Normal 11 4 2 7 3 2" xfId="15206" xr:uid="{00000000-0005-0000-0000-0000A4260000}"/>
    <cellStyle name="Normal 11 4 2 7 4" xfId="15207" xr:uid="{00000000-0005-0000-0000-0000A5260000}"/>
    <cellStyle name="Normal 11 4 2 7 5" xfId="15208" xr:uid="{00000000-0005-0000-0000-0000A6260000}"/>
    <cellStyle name="Normal 11 4 2 8" xfId="1123" xr:uid="{00000000-0005-0000-0000-0000A7260000}"/>
    <cellStyle name="Normal 11 4 2 8 2" xfId="15209" xr:uid="{00000000-0005-0000-0000-0000A8260000}"/>
    <cellStyle name="Normal 11 4 2 8 2 2" xfId="15210" xr:uid="{00000000-0005-0000-0000-0000A9260000}"/>
    <cellStyle name="Normal 11 4 2 8 2 2 2" xfId="15211" xr:uid="{00000000-0005-0000-0000-0000AA260000}"/>
    <cellStyle name="Normal 11 4 2 8 2 3" xfId="15212" xr:uid="{00000000-0005-0000-0000-0000AB260000}"/>
    <cellStyle name="Normal 11 4 2 8 3" xfId="15213" xr:uid="{00000000-0005-0000-0000-0000AC260000}"/>
    <cellStyle name="Normal 11 4 2 8 3 2" xfId="15214" xr:uid="{00000000-0005-0000-0000-0000AD260000}"/>
    <cellStyle name="Normal 11 4 2 8 4" xfId="15215" xr:uid="{00000000-0005-0000-0000-0000AE260000}"/>
    <cellStyle name="Normal 11 4 2 8 5" xfId="15216" xr:uid="{00000000-0005-0000-0000-0000AF260000}"/>
    <cellStyle name="Normal 11 4 2 9" xfId="15217" xr:uid="{00000000-0005-0000-0000-0000B0260000}"/>
    <cellStyle name="Normal 11 4 2 9 2" xfId="15218" xr:uid="{00000000-0005-0000-0000-0000B1260000}"/>
    <cellStyle name="Normal 11 4 2 9 2 2" xfId="15219" xr:uid="{00000000-0005-0000-0000-0000B2260000}"/>
    <cellStyle name="Normal 11 4 2 9 3" xfId="15220" xr:uid="{00000000-0005-0000-0000-0000B3260000}"/>
    <cellStyle name="Normal 11 4 3" xfId="1124" xr:uid="{00000000-0005-0000-0000-0000B4260000}"/>
    <cellStyle name="Normal 11 4 3 2" xfId="1125" xr:uid="{00000000-0005-0000-0000-0000B5260000}"/>
    <cellStyle name="Normal 11 4 3 2 2" xfId="1126" xr:uid="{00000000-0005-0000-0000-0000B6260000}"/>
    <cellStyle name="Normal 11 4 3 2 2 2" xfId="15221" xr:uid="{00000000-0005-0000-0000-0000B7260000}"/>
    <cellStyle name="Normal 11 4 3 2 2 2 2" xfId="15222" xr:uid="{00000000-0005-0000-0000-0000B8260000}"/>
    <cellStyle name="Normal 11 4 3 2 2 2 2 2" xfId="15223" xr:uid="{00000000-0005-0000-0000-0000B9260000}"/>
    <cellStyle name="Normal 11 4 3 2 2 2 3" xfId="15224" xr:uid="{00000000-0005-0000-0000-0000BA260000}"/>
    <cellStyle name="Normal 11 4 3 2 2 3" xfId="15225" xr:uid="{00000000-0005-0000-0000-0000BB260000}"/>
    <cellStyle name="Normal 11 4 3 2 2 3 2" xfId="15226" xr:uid="{00000000-0005-0000-0000-0000BC260000}"/>
    <cellStyle name="Normal 11 4 3 2 2 4" xfId="15227" xr:uid="{00000000-0005-0000-0000-0000BD260000}"/>
    <cellStyle name="Normal 11 4 3 2 2 5" xfId="15228" xr:uid="{00000000-0005-0000-0000-0000BE260000}"/>
    <cellStyle name="Normal 11 4 3 2 3" xfId="1127" xr:uid="{00000000-0005-0000-0000-0000BF260000}"/>
    <cellStyle name="Normal 11 4 3 2 3 2" xfId="15229" xr:uid="{00000000-0005-0000-0000-0000C0260000}"/>
    <cellStyle name="Normal 11 4 3 2 3 2 2" xfId="15230" xr:uid="{00000000-0005-0000-0000-0000C1260000}"/>
    <cellStyle name="Normal 11 4 3 2 3 2 2 2" xfId="15231" xr:uid="{00000000-0005-0000-0000-0000C2260000}"/>
    <cellStyle name="Normal 11 4 3 2 3 2 3" xfId="15232" xr:uid="{00000000-0005-0000-0000-0000C3260000}"/>
    <cellStyle name="Normal 11 4 3 2 3 3" xfId="15233" xr:uid="{00000000-0005-0000-0000-0000C4260000}"/>
    <cellStyle name="Normal 11 4 3 2 3 3 2" xfId="15234" xr:uid="{00000000-0005-0000-0000-0000C5260000}"/>
    <cellStyle name="Normal 11 4 3 2 3 4" xfId="15235" xr:uid="{00000000-0005-0000-0000-0000C6260000}"/>
    <cellStyle name="Normal 11 4 3 2 3 5" xfId="15236" xr:uid="{00000000-0005-0000-0000-0000C7260000}"/>
    <cellStyle name="Normal 11 4 3 2 4" xfId="15237" xr:uid="{00000000-0005-0000-0000-0000C8260000}"/>
    <cellStyle name="Normal 11 4 3 2 4 2" xfId="15238" xr:uid="{00000000-0005-0000-0000-0000C9260000}"/>
    <cellStyle name="Normal 11 4 3 2 4 2 2" xfId="15239" xr:uid="{00000000-0005-0000-0000-0000CA260000}"/>
    <cellStyle name="Normal 11 4 3 2 4 3" xfId="15240" xr:uid="{00000000-0005-0000-0000-0000CB260000}"/>
    <cellStyle name="Normal 11 4 3 2 5" xfId="15241" xr:uid="{00000000-0005-0000-0000-0000CC260000}"/>
    <cellStyle name="Normal 11 4 3 2 5 2" xfId="15242" xr:uid="{00000000-0005-0000-0000-0000CD260000}"/>
    <cellStyle name="Normal 11 4 3 2 6" xfId="15243" xr:uid="{00000000-0005-0000-0000-0000CE260000}"/>
    <cellStyle name="Normal 11 4 3 2 7" xfId="15244" xr:uid="{00000000-0005-0000-0000-0000CF260000}"/>
    <cellStyle name="Normal 11 4 3 3" xfId="1128" xr:uid="{00000000-0005-0000-0000-0000D0260000}"/>
    <cellStyle name="Normal 11 4 3 3 2" xfId="15245" xr:uid="{00000000-0005-0000-0000-0000D1260000}"/>
    <cellStyle name="Normal 11 4 3 3 2 2" xfId="15246" xr:uid="{00000000-0005-0000-0000-0000D2260000}"/>
    <cellStyle name="Normal 11 4 3 3 2 2 2" xfId="15247" xr:uid="{00000000-0005-0000-0000-0000D3260000}"/>
    <cellStyle name="Normal 11 4 3 3 2 3" xfId="15248" xr:uid="{00000000-0005-0000-0000-0000D4260000}"/>
    <cellStyle name="Normal 11 4 3 3 3" xfId="15249" xr:uid="{00000000-0005-0000-0000-0000D5260000}"/>
    <cellStyle name="Normal 11 4 3 3 3 2" xfId="15250" xr:uid="{00000000-0005-0000-0000-0000D6260000}"/>
    <cellStyle name="Normal 11 4 3 3 4" xfId="15251" xr:uid="{00000000-0005-0000-0000-0000D7260000}"/>
    <cellStyle name="Normal 11 4 3 3 5" xfId="15252" xr:uid="{00000000-0005-0000-0000-0000D8260000}"/>
    <cellStyle name="Normal 11 4 3 4" xfId="1129" xr:uid="{00000000-0005-0000-0000-0000D9260000}"/>
    <cellStyle name="Normal 11 4 3 4 2" xfId="15253" xr:uid="{00000000-0005-0000-0000-0000DA260000}"/>
    <cellStyle name="Normal 11 4 3 4 2 2" xfId="15254" xr:uid="{00000000-0005-0000-0000-0000DB260000}"/>
    <cellStyle name="Normal 11 4 3 4 2 2 2" xfId="15255" xr:uid="{00000000-0005-0000-0000-0000DC260000}"/>
    <cellStyle name="Normal 11 4 3 4 2 3" xfId="15256" xr:uid="{00000000-0005-0000-0000-0000DD260000}"/>
    <cellStyle name="Normal 11 4 3 4 3" xfId="15257" xr:uid="{00000000-0005-0000-0000-0000DE260000}"/>
    <cellStyle name="Normal 11 4 3 4 3 2" xfId="15258" xr:uid="{00000000-0005-0000-0000-0000DF260000}"/>
    <cellStyle name="Normal 11 4 3 4 4" xfId="15259" xr:uid="{00000000-0005-0000-0000-0000E0260000}"/>
    <cellStyle name="Normal 11 4 3 4 5" xfId="15260" xr:uid="{00000000-0005-0000-0000-0000E1260000}"/>
    <cellStyle name="Normal 11 4 3 5" xfId="15261" xr:uid="{00000000-0005-0000-0000-0000E2260000}"/>
    <cellStyle name="Normal 11 4 3 5 2" xfId="15262" xr:uid="{00000000-0005-0000-0000-0000E3260000}"/>
    <cellStyle name="Normal 11 4 3 5 2 2" xfId="15263" xr:uid="{00000000-0005-0000-0000-0000E4260000}"/>
    <cellStyle name="Normal 11 4 3 5 3" xfId="15264" xr:uid="{00000000-0005-0000-0000-0000E5260000}"/>
    <cellStyle name="Normal 11 4 3 6" xfId="15265" xr:uid="{00000000-0005-0000-0000-0000E6260000}"/>
    <cellStyle name="Normal 11 4 3 6 2" xfId="15266" xr:uid="{00000000-0005-0000-0000-0000E7260000}"/>
    <cellStyle name="Normal 11 4 3 7" xfId="15267" xr:uid="{00000000-0005-0000-0000-0000E8260000}"/>
    <cellStyle name="Normal 11 4 3 8" xfId="15268" xr:uid="{00000000-0005-0000-0000-0000E9260000}"/>
    <cellStyle name="Normal 11 4 4" xfId="1130" xr:uid="{00000000-0005-0000-0000-0000EA260000}"/>
    <cellStyle name="Normal 11 4 4 2" xfId="1131" xr:uid="{00000000-0005-0000-0000-0000EB260000}"/>
    <cellStyle name="Normal 11 4 4 2 2" xfId="1132" xr:uid="{00000000-0005-0000-0000-0000EC260000}"/>
    <cellStyle name="Normal 11 4 4 2 2 2" xfId="15269" xr:uid="{00000000-0005-0000-0000-0000ED260000}"/>
    <cellStyle name="Normal 11 4 4 2 2 2 2" xfId="15270" xr:uid="{00000000-0005-0000-0000-0000EE260000}"/>
    <cellStyle name="Normal 11 4 4 2 2 2 2 2" xfId="15271" xr:uid="{00000000-0005-0000-0000-0000EF260000}"/>
    <cellStyle name="Normal 11 4 4 2 2 2 3" xfId="15272" xr:uid="{00000000-0005-0000-0000-0000F0260000}"/>
    <cellStyle name="Normal 11 4 4 2 2 3" xfId="15273" xr:uid="{00000000-0005-0000-0000-0000F1260000}"/>
    <cellStyle name="Normal 11 4 4 2 2 3 2" xfId="15274" xr:uid="{00000000-0005-0000-0000-0000F2260000}"/>
    <cellStyle name="Normal 11 4 4 2 2 4" xfId="15275" xr:uid="{00000000-0005-0000-0000-0000F3260000}"/>
    <cellStyle name="Normal 11 4 4 2 2 5" xfId="15276" xr:uid="{00000000-0005-0000-0000-0000F4260000}"/>
    <cellStyle name="Normal 11 4 4 2 3" xfId="1133" xr:uid="{00000000-0005-0000-0000-0000F5260000}"/>
    <cellStyle name="Normal 11 4 4 2 3 2" xfId="15277" xr:uid="{00000000-0005-0000-0000-0000F6260000}"/>
    <cellStyle name="Normal 11 4 4 2 3 2 2" xfId="15278" xr:uid="{00000000-0005-0000-0000-0000F7260000}"/>
    <cellStyle name="Normal 11 4 4 2 3 2 2 2" xfId="15279" xr:uid="{00000000-0005-0000-0000-0000F8260000}"/>
    <cellStyle name="Normal 11 4 4 2 3 2 3" xfId="15280" xr:uid="{00000000-0005-0000-0000-0000F9260000}"/>
    <cellStyle name="Normal 11 4 4 2 3 3" xfId="15281" xr:uid="{00000000-0005-0000-0000-0000FA260000}"/>
    <cellStyle name="Normal 11 4 4 2 3 3 2" xfId="15282" xr:uid="{00000000-0005-0000-0000-0000FB260000}"/>
    <cellStyle name="Normal 11 4 4 2 3 4" xfId="15283" xr:uid="{00000000-0005-0000-0000-0000FC260000}"/>
    <cellStyle name="Normal 11 4 4 2 3 5" xfId="15284" xr:uid="{00000000-0005-0000-0000-0000FD260000}"/>
    <cellStyle name="Normal 11 4 4 2 4" xfId="15285" xr:uid="{00000000-0005-0000-0000-0000FE260000}"/>
    <cellStyle name="Normal 11 4 4 2 4 2" xfId="15286" xr:uid="{00000000-0005-0000-0000-0000FF260000}"/>
    <cellStyle name="Normal 11 4 4 2 4 2 2" xfId="15287" xr:uid="{00000000-0005-0000-0000-000000270000}"/>
    <cellStyle name="Normal 11 4 4 2 4 3" xfId="15288" xr:uid="{00000000-0005-0000-0000-000001270000}"/>
    <cellStyle name="Normal 11 4 4 2 5" xfId="15289" xr:uid="{00000000-0005-0000-0000-000002270000}"/>
    <cellStyle name="Normal 11 4 4 2 5 2" xfId="15290" xr:uid="{00000000-0005-0000-0000-000003270000}"/>
    <cellStyle name="Normal 11 4 4 2 6" xfId="15291" xr:uid="{00000000-0005-0000-0000-000004270000}"/>
    <cellStyle name="Normal 11 4 4 2 7" xfId="15292" xr:uid="{00000000-0005-0000-0000-000005270000}"/>
    <cellStyle name="Normal 11 4 4 3" xfId="1134" xr:uid="{00000000-0005-0000-0000-000006270000}"/>
    <cellStyle name="Normal 11 4 4 3 2" xfId="15293" xr:uid="{00000000-0005-0000-0000-000007270000}"/>
    <cellStyle name="Normal 11 4 4 3 2 2" xfId="15294" xr:uid="{00000000-0005-0000-0000-000008270000}"/>
    <cellStyle name="Normal 11 4 4 3 2 2 2" xfId="15295" xr:uid="{00000000-0005-0000-0000-000009270000}"/>
    <cellStyle name="Normal 11 4 4 3 2 3" xfId="15296" xr:uid="{00000000-0005-0000-0000-00000A270000}"/>
    <cellStyle name="Normal 11 4 4 3 3" xfId="15297" xr:uid="{00000000-0005-0000-0000-00000B270000}"/>
    <cellStyle name="Normal 11 4 4 3 3 2" xfId="15298" xr:uid="{00000000-0005-0000-0000-00000C270000}"/>
    <cellStyle name="Normal 11 4 4 3 4" xfId="15299" xr:uid="{00000000-0005-0000-0000-00000D270000}"/>
    <cellStyle name="Normal 11 4 4 3 5" xfId="15300" xr:uid="{00000000-0005-0000-0000-00000E270000}"/>
    <cellStyle name="Normal 11 4 4 4" xfId="1135" xr:uid="{00000000-0005-0000-0000-00000F270000}"/>
    <cellStyle name="Normal 11 4 4 4 2" xfId="15301" xr:uid="{00000000-0005-0000-0000-000010270000}"/>
    <cellStyle name="Normal 11 4 4 4 2 2" xfId="15302" xr:uid="{00000000-0005-0000-0000-000011270000}"/>
    <cellStyle name="Normal 11 4 4 4 2 2 2" xfId="15303" xr:uid="{00000000-0005-0000-0000-000012270000}"/>
    <cellStyle name="Normal 11 4 4 4 2 3" xfId="15304" xr:uid="{00000000-0005-0000-0000-000013270000}"/>
    <cellStyle name="Normal 11 4 4 4 3" xfId="15305" xr:uid="{00000000-0005-0000-0000-000014270000}"/>
    <cellStyle name="Normal 11 4 4 4 3 2" xfId="15306" xr:uid="{00000000-0005-0000-0000-000015270000}"/>
    <cellStyle name="Normal 11 4 4 4 4" xfId="15307" xr:uid="{00000000-0005-0000-0000-000016270000}"/>
    <cellStyle name="Normal 11 4 4 4 5" xfId="15308" xr:uid="{00000000-0005-0000-0000-000017270000}"/>
    <cellStyle name="Normal 11 4 4 5" xfId="15309" xr:uid="{00000000-0005-0000-0000-000018270000}"/>
    <cellStyle name="Normal 11 4 4 5 2" xfId="15310" xr:uid="{00000000-0005-0000-0000-000019270000}"/>
    <cellStyle name="Normal 11 4 4 5 2 2" xfId="15311" xr:uid="{00000000-0005-0000-0000-00001A270000}"/>
    <cellStyle name="Normal 11 4 4 5 3" xfId="15312" xr:uid="{00000000-0005-0000-0000-00001B270000}"/>
    <cellStyle name="Normal 11 4 4 6" xfId="15313" xr:uid="{00000000-0005-0000-0000-00001C270000}"/>
    <cellStyle name="Normal 11 4 4 6 2" xfId="15314" xr:uid="{00000000-0005-0000-0000-00001D270000}"/>
    <cellStyle name="Normal 11 4 4 7" xfId="15315" xr:uid="{00000000-0005-0000-0000-00001E270000}"/>
    <cellStyle name="Normal 11 4 4 8" xfId="15316" xr:uid="{00000000-0005-0000-0000-00001F270000}"/>
    <cellStyle name="Normal 11 4 5" xfId="1136" xr:uid="{00000000-0005-0000-0000-000020270000}"/>
    <cellStyle name="Normal 11 4 5 2" xfId="1137" xr:uid="{00000000-0005-0000-0000-000021270000}"/>
    <cellStyle name="Normal 11 4 5 2 2" xfId="1138" xr:uid="{00000000-0005-0000-0000-000022270000}"/>
    <cellStyle name="Normal 11 4 5 2 2 2" xfId="15317" xr:uid="{00000000-0005-0000-0000-000023270000}"/>
    <cellStyle name="Normal 11 4 5 2 2 2 2" xfId="15318" xr:uid="{00000000-0005-0000-0000-000024270000}"/>
    <cellStyle name="Normal 11 4 5 2 2 2 2 2" xfId="15319" xr:uid="{00000000-0005-0000-0000-000025270000}"/>
    <cellStyle name="Normal 11 4 5 2 2 2 3" xfId="15320" xr:uid="{00000000-0005-0000-0000-000026270000}"/>
    <cellStyle name="Normal 11 4 5 2 2 3" xfId="15321" xr:uid="{00000000-0005-0000-0000-000027270000}"/>
    <cellStyle name="Normal 11 4 5 2 2 3 2" xfId="15322" xr:uid="{00000000-0005-0000-0000-000028270000}"/>
    <cellStyle name="Normal 11 4 5 2 2 4" xfId="15323" xr:uid="{00000000-0005-0000-0000-000029270000}"/>
    <cellStyle name="Normal 11 4 5 2 2 5" xfId="15324" xr:uid="{00000000-0005-0000-0000-00002A270000}"/>
    <cellStyle name="Normal 11 4 5 2 3" xfId="1139" xr:uid="{00000000-0005-0000-0000-00002B270000}"/>
    <cellStyle name="Normal 11 4 5 2 3 2" xfId="15325" xr:uid="{00000000-0005-0000-0000-00002C270000}"/>
    <cellStyle name="Normal 11 4 5 2 3 2 2" xfId="15326" xr:uid="{00000000-0005-0000-0000-00002D270000}"/>
    <cellStyle name="Normal 11 4 5 2 3 2 2 2" xfId="15327" xr:uid="{00000000-0005-0000-0000-00002E270000}"/>
    <cellStyle name="Normal 11 4 5 2 3 2 3" xfId="15328" xr:uid="{00000000-0005-0000-0000-00002F270000}"/>
    <cellStyle name="Normal 11 4 5 2 3 3" xfId="15329" xr:uid="{00000000-0005-0000-0000-000030270000}"/>
    <cellStyle name="Normal 11 4 5 2 3 3 2" xfId="15330" xr:uid="{00000000-0005-0000-0000-000031270000}"/>
    <cellStyle name="Normal 11 4 5 2 3 4" xfId="15331" xr:uid="{00000000-0005-0000-0000-000032270000}"/>
    <cellStyle name="Normal 11 4 5 2 3 5" xfId="15332" xr:uid="{00000000-0005-0000-0000-000033270000}"/>
    <cellStyle name="Normal 11 4 5 2 4" xfId="15333" xr:uid="{00000000-0005-0000-0000-000034270000}"/>
    <cellStyle name="Normal 11 4 5 2 4 2" xfId="15334" xr:uid="{00000000-0005-0000-0000-000035270000}"/>
    <cellStyle name="Normal 11 4 5 2 4 2 2" xfId="15335" xr:uid="{00000000-0005-0000-0000-000036270000}"/>
    <cellStyle name="Normal 11 4 5 2 4 3" xfId="15336" xr:uid="{00000000-0005-0000-0000-000037270000}"/>
    <cellStyle name="Normal 11 4 5 2 5" xfId="15337" xr:uid="{00000000-0005-0000-0000-000038270000}"/>
    <cellStyle name="Normal 11 4 5 2 5 2" xfId="15338" xr:uid="{00000000-0005-0000-0000-000039270000}"/>
    <cellStyle name="Normal 11 4 5 2 6" xfId="15339" xr:uid="{00000000-0005-0000-0000-00003A270000}"/>
    <cellStyle name="Normal 11 4 5 2 7" xfId="15340" xr:uid="{00000000-0005-0000-0000-00003B270000}"/>
    <cellStyle name="Normal 11 4 5 3" xfId="1140" xr:uid="{00000000-0005-0000-0000-00003C270000}"/>
    <cellStyle name="Normal 11 4 5 3 2" xfId="15341" xr:uid="{00000000-0005-0000-0000-00003D270000}"/>
    <cellStyle name="Normal 11 4 5 3 2 2" xfId="15342" xr:uid="{00000000-0005-0000-0000-00003E270000}"/>
    <cellStyle name="Normal 11 4 5 3 2 2 2" xfId="15343" xr:uid="{00000000-0005-0000-0000-00003F270000}"/>
    <cellStyle name="Normal 11 4 5 3 2 3" xfId="15344" xr:uid="{00000000-0005-0000-0000-000040270000}"/>
    <cellStyle name="Normal 11 4 5 3 3" xfId="15345" xr:uid="{00000000-0005-0000-0000-000041270000}"/>
    <cellStyle name="Normal 11 4 5 3 3 2" xfId="15346" xr:uid="{00000000-0005-0000-0000-000042270000}"/>
    <cellStyle name="Normal 11 4 5 3 4" xfId="15347" xr:uid="{00000000-0005-0000-0000-000043270000}"/>
    <cellStyle name="Normal 11 4 5 3 5" xfId="15348" xr:uid="{00000000-0005-0000-0000-000044270000}"/>
    <cellStyle name="Normal 11 4 5 4" xfId="1141" xr:uid="{00000000-0005-0000-0000-000045270000}"/>
    <cellStyle name="Normal 11 4 5 4 2" xfId="15349" xr:uid="{00000000-0005-0000-0000-000046270000}"/>
    <cellStyle name="Normal 11 4 5 4 2 2" xfId="15350" xr:uid="{00000000-0005-0000-0000-000047270000}"/>
    <cellStyle name="Normal 11 4 5 4 2 2 2" xfId="15351" xr:uid="{00000000-0005-0000-0000-000048270000}"/>
    <cellStyle name="Normal 11 4 5 4 2 3" xfId="15352" xr:uid="{00000000-0005-0000-0000-000049270000}"/>
    <cellStyle name="Normal 11 4 5 4 3" xfId="15353" xr:uid="{00000000-0005-0000-0000-00004A270000}"/>
    <cellStyle name="Normal 11 4 5 4 3 2" xfId="15354" xr:uid="{00000000-0005-0000-0000-00004B270000}"/>
    <cellStyle name="Normal 11 4 5 4 4" xfId="15355" xr:uid="{00000000-0005-0000-0000-00004C270000}"/>
    <cellStyle name="Normal 11 4 5 4 5" xfId="15356" xr:uid="{00000000-0005-0000-0000-00004D270000}"/>
    <cellStyle name="Normal 11 4 5 5" xfId="15357" xr:uid="{00000000-0005-0000-0000-00004E270000}"/>
    <cellStyle name="Normal 11 4 5 5 2" xfId="15358" xr:uid="{00000000-0005-0000-0000-00004F270000}"/>
    <cellStyle name="Normal 11 4 5 5 2 2" xfId="15359" xr:uid="{00000000-0005-0000-0000-000050270000}"/>
    <cellStyle name="Normal 11 4 5 5 3" xfId="15360" xr:uid="{00000000-0005-0000-0000-000051270000}"/>
    <cellStyle name="Normal 11 4 5 6" xfId="15361" xr:uid="{00000000-0005-0000-0000-000052270000}"/>
    <cellStyle name="Normal 11 4 5 6 2" xfId="15362" xr:uid="{00000000-0005-0000-0000-000053270000}"/>
    <cellStyle name="Normal 11 4 5 7" xfId="15363" xr:uid="{00000000-0005-0000-0000-000054270000}"/>
    <cellStyle name="Normal 11 4 5 8" xfId="15364" xr:uid="{00000000-0005-0000-0000-000055270000}"/>
    <cellStyle name="Normal 11 4 6" xfId="1142" xr:uid="{00000000-0005-0000-0000-000056270000}"/>
    <cellStyle name="Normal 11 4 6 2" xfId="1143" xr:uid="{00000000-0005-0000-0000-000057270000}"/>
    <cellStyle name="Normal 11 4 6 2 2" xfId="1144" xr:uid="{00000000-0005-0000-0000-000058270000}"/>
    <cellStyle name="Normal 11 4 6 2 2 2" xfId="15365" xr:uid="{00000000-0005-0000-0000-000059270000}"/>
    <cellStyle name="Normal 11 4 6 2 2 2 2" xfId="15366" xr:uid="{00000000-0005-0000-0000-00005A270000}"/>
    <cellStyle name="Normal 11 4 6 2 2 2 2 2" xfId="15367" xr:uid="{00000000-0005-0000-0000-00005B270000}"/>
    <cellStyle name="Normal 11 4 6 2 2 2 3" xfId="15368" xr:uid="{00000000-0005-0000-0000-00005C270000}"/>
    <cellStyle name="Normal 11 4 6 2 2 3" xfId="15369" xr:uid="{00000000-0005-0000-0000-00005D270000}"/>
    <cellStyle name="Normal 11 4 6 2 2 3 2" xfId="15370" xr:uid="{00000000-0005-0000-0000-00005E270000}"/>
    <cellStyle name="Normal 11 4 6 2 2 4" xfId="15371" xr:uid="{00000000-0005-0000-0000-00005F270000}"/>
    <cellStyle name="Normal 11 4 6 2 2 5" xfId="15372" xr:uid="{00000000-0005-0000-0000-000060270000}"/>
    <cellStyle name="Normal 11 4 6 2 3" xfId="1145" xr:uid="{00000000-0005-0000-0000-000061270000}"/>
    <cellStyle name="Normal 11 4 6 2 3 2" xfId="15373" xr:uid="{00000000-0005-0000-0000-000062270000}"/>
    <cellStyle name="Normal 11 4 6 2 3 2 2" xfId="15374" xr:uid="{00000000-0005-0000-0000-000063270000}"/>
    <cellStyle name="Normal 11 4 6 2 3 2 2 2" xfId="15375" xr:uid="{00000000-0005-0000-0000-000064270000}"/>
    <cellStyle name="Normal 11 4 6 2 3 2 3" xfId="15376" xr:uid="{00000000-0005-0000-0000-000065270000}"/>
    <cellStyle name="Normal 11 4 6 2 3 3" xfId="15377" xr:uid="{00000000-0005-0000-0000-000066270000}"/>
    <cellStyle name="Normal 11 4 6 2 3 3 2" xfId="15378" xr:uid="{00000000-0005-0000-0000-000067270000}"/>
    <cellStyle name="Normal 11 4 6 2 3 4" xfId="15379" xr:uid="{00000000-0005-0000-0000-000068270000}"/>
    <cellStyle name="Normal 11 4 6 2 3 5" xfId="15380" xr:uid="{00000000-0005-0000-0000-000069270000}"/>
    <cellStyle name="Normal 11 4 6 2 4" xfId="15381" xr:uid="{00000000-0005-0000-0000-00006A270000}"/>
    <cellStyle name="Normal 11 4 6 2 4 2" xfId="15382" xr:uid="{00000000-0005-0000-0000-00006B270000}"/>
    <cellStyle name="Normal 11 4 6 2 4 2 2" xfId="15383" xr:uid="{00000000-0005-0000-0000-00006C270000}"/>
    <cellStyle name="Normal 11 4 6 2 4 3" xfId="15384" xr:uid="{00000000-0005-0000-0000-00006D270000}"/>
    <cellStyle name="Normal 11 4 6 2 5" xfId="15385" xr:uid="{00000000-0005-0000-0000-00006E270000}"/>
    <cellStyle name="Normal 11 4 6 2 5 2" xfId="15386" xr:uid="{00000000-0005-0000-0000-00006F270000}"/>
    <cellStyle name="Normal 11 4 6 2 6" xfId="15387" xr:uid="{00000000-0005-0000-0000-000070270000}"/>
    <cellStyle name="Normal 11 4 6 2 7" xfId="15388" xr:uid="{00000000-0005-0000-0000-000071270000}"/>
    <cellStyle name="Normal 11 4 6 3" xfId="1146" xr:uid="{00000000-0005-0000-0000-000072270000}"/>
    <cellStyle name="Normal 11 4 6 3 2" xfId="15389" xr:uid="{00000000-0005-0000-0000-000073270000}"/>
    <cellStyle name="Normal 11 4 6 3 2 2" xfId="15390" xr:uid="{00000000-0005-0000-0000-000074270000}"/>
    <cellStyle name="Normal 11 4 6 3 2 2 2" xfId="15391" xr:uid="{00000000-0005-0000-0000-000075270000}"/>
    <cellStyle name="Normal 11 4 6 3 2 3" xfId="15392" xr:uid="{00000000-0005-0000-0000-000076270000}"/>
    <cellStyle name="Normal 11 4 6 3 3" xfId="15393" xr:uid="{00000000-0005-0000-0000-000077270000}"/>
    <cellStyle name="Normal 11 4 6 3 3 2" xfId="15394" xr:uid="{00000000-0005-0000-0000-000078270000}"/>
    <cellStyle name="Normal 11 4 6 3 4" xfId="15395" xr:uid="{00000000-0005-0000-0000-000079270000}"/>
    <cellStyle name="Normal 11 4 6 3 5" xfId="15396" xr:uid="{00000000-0005-0000-0000-00007A270000}"/>
    <cellStyle name="Normal 11 4 6 4" xfId="1147" xr:uid="{00000000-0005-0000-0000-00007B270000}"/>
    <cellStyle name="Normal 11 4 6 4 2" xfId="15397" xr:uid="{00000000-0005-0000-0000-00007C270000}"/>
    <cellStyle name="Normal 11 4 6 4 2 2" xfId="15398" xr:uid="{00000000-0005-0000-0000-00007D270000}"/>
    <cellStyle name="Normal 11 4 6 4 2 2 2" xfId="15399" xr:uid="{00000000-0005-0000-0000-00007E270000}"/>
    <cellStyle name="Normal 11 4 6 4 2 3" xfId="15400" xr:uid="{00000000-0005-0000-0000-00007F270000}"/>
    <cellStyle name="Normal 11 4 6 4 3" xfId="15401" xr:uid="{00000000-0005-0000-0000-000080270000}"/>
    <cellStyle name="Normal 11 4 6 4 3 2" xfId="15402" xr:uid="{00000000-0005-0000-0000-000081270000}"/>
    <cellStyle name="Normal 11 4 6 4 4" xfId="15403" xr:uid="{00000000-0005-0000-0000-000082270000}"/>
    <cellStyle name="Normal 11 4 6 4 5" xfId="15404" xr:uid="{00000000-0005-0000-0000-000083270000}"/>
    <cellStyle name="Normal 11 4 6 5" xfId="15405" xr:uid="{00000000-0005-0000-0000-000084270000}"/>
    <cellStyle name="Normal 11 4 6 5 2" xfId="15406" xr:uid="{00000000-0005-0000-0000-000085270000}"/>
    <cellStyle name="Normal 11 4 6 5 2 2" xfId="15407" xr:uid="{00000000-0005-0000-0000-000086270000}"/>
    <cellStyle name="Normal 11 4 6 5 3" xfId="15408" xr:uid="{00000000-0005-0000-0000-000087270000}"/>
    <cellStyle name="Normal 11 4 6 6" xfId="15409" xr:uid="{00000000-0005-0000-0000-000088270000}"/>
    <cellStyle name="Normal 11 4 6 6 2" xfId="15410" xr:uid="{00000000-0005-0000-0000-000089270000}"/>
    <cellStyle name="Normal 11 4 6 7" xfId="15411" xr:uid="{00000000-0005-0000-0000-00008A270000}"/>
    <cellStyle name="Normal 11 4 6 8" xfId="15412" xr:uid="{00000000-0005-0000-0000-00008B270000}"/>
    <cellStyle name="Normal 11 4 7" xfId="1148" xr:uid="{00000000-0005-0000-0000-00008C270000}"/>
    <cellStyle name="Normal 11 4 7 2" xfId="1149" xr:uid="{00000000-0005-0000-0000-00008D270000}"/>
    <cellStyle name="Normal 11 4 7 2 2" xfId="15413" xr:uid="{00000000-0005-0000-0000-00008E270000}"/>
    <cellStyle name="Normal 11 4 7 2 2 2" xfId="15414" xr:uid="{00000000-0005-0000-0000-00008F270000}"/>
    <cellStyle name="Normal 11 4 7 2 2 2 2" xfId="15415" xr:uid="{00000000-0005-0000-0000-000090270000}"/>
    <cellStyle name="Normal 11 4 7 2 2 3" xfId="15416" xr:uid="{00000000-0005-0000-0000-000091270000}"/>
    <cellStyle name="Normal 11 4 7 2 3" xfId="15417" xr:uid="{00000000-0005-0000-0000-000092270000}"/>
    <cellStyle name="Normal 11 4 7 2 3 2" xfId="15418" xr:uid="{00000000-0005-0000-0000-000093270000}"/>
    <cellStyle name="Normal 11 4 7 2 4" xfId="15419" xr:uid="{00000000-0005-0000-0000-000094270000}"/>
    <cellStyle name="Normal 11 4 7 2 5" xfId="15420" xr:uid="{00000000-0005-0000-0000-000095270000}"/>
    <cellStyle name="Normal 11 4 7 3" xfId="1150" xr:uid="{00000000-0005-0000-0000-000096270000}"/>
    <cellStyle name="Normal 11 4 7 3 2" xfId="15421" xr:uid="{00000000-0005-0000-0000-000097270000}"/>
    <cellStyle name="Normal 11 4 7 3 2 2" xfId="15422" xr:uid="{00000000-0005-0000-0000-000098270000}"/>
    <cellStyle name="Normal 11 4 7 3 2 2 2" xfId="15423" xr:uid="{00000000-0005-0000-0000-000099270000}"/>
    <cellStyle name="Normal 11 4 7 3 2 3" xfId="15424" xr:uid="{00000000-0005-0000-0000-00009A270000}"/>
    <cellStyle name="Normal 11 4 7 3 3" xfId="15425" xr:uid="{00000000-0005-0000-0000-00009B270000}"/>
    <cellStyle name="Normal 11 4 7 3 3 2" xfId="15426" xr:uid="{00000000-0005-0000-0000-00009C270000}"/>
    <cellStyle name="Normal 11 4 7 3 4" xfId="15427" xr:uid="{00000000-0005-0000-0000-00009D270000}"/>
    <cellStyle name="Normal 11 4 7 3 5" xfId="15428" xr:uid="{00000000-0005-0000-0000-00009E270000}"/>
    <cellStyle name="Normal 11 4 7 4" xfId="15429" xr:uid="{00000000-0005-0000-0000-00009F270000}"/>
    <cellStyle name="Normal 11 4 7 4 2" xfId="15430" xr:uid="{00000000-0005-0000-0000-0000A0270000}"/>
    <cellStyle name="Normal 11 4 7 4 2 2" xfId="15431" xr:uid="{00000000-0005-0000-0000-0000A1270000}"/>
    <cellStyle name="Normal 11 4 7 4 3" xfId="15432" xr:uid="{00000000-0005-0000-0000-0000A2270000}"/>
    <cellStyle name="Normal 11 4 7 5" xfId="15433" xr:uid="{00000000-0005-0000-0000-0000A3270000}"/>
    <cellStyle name="Normal 11 4 7 5 2" xfId="15434" xr:uid="{00000000-0005-0000-0000-0000A4270000}"/>
    <cellStyle name="Normal 11 4 7 6" xfId="15435" xr:uid="{00000000-0005-0000-0000-0000A5270000}"/>
    <cellStyle name="Normal 11 4 7 7" xfId="15436" xr:uid="{00000000-0005-0000-0000-0000A6270000}"/>
    <cellStyle name="Normal 11 4 8" xfId="1151" xr:uid="{00000000-0005-0000-0000-0000A7270000}"/>
    <cellStyle name="Normal 11 4 8 2" xfId="15437" xr:uid="{00000000-0005-0000-0000-0000A8270000}"/>
    <cellStyle name="Normal 11 4 8 2 2" xfId="15438" xr:uid="{00000000-0005-0000-0000-0000A9270000}"/>
    <cellStyle name="Normal 11 4 8 2 2 2" xfId="15439" xr:uid="{00000000-0005-0000-0000-0000AA270000}"/>
    <cellStyle name="Normal 11 4 8 2 3" xfId="15440" xr:uid="{00000000-0005-0000-0000-0000AB270000}"/>
    <cellStyle name="Normal 11 4 8 3" xfId="15441" xr:uid="{00000000-0005-0000-0000-0000AC270000}"/>
    <cellStyle name="Normal 11 4 8 3 2" xfId="15442" xr:uid="{00000000-0005-0000-0000-0000AD270000}"/>
    <cellStyle name="Normal 11 4 8 4" xfId="15443" xr:uid="{00000000-0005-0000-0000-0000AE270000}"/>
    <cellStyle name="Normal 11 4 8 5" xfId="15444" xr:uid="{00000000-0005-0000-0000-0000AF270000}"/>
    <cellStyle name="Normal 11 4 9" xfId="1152" xr:uid="{00000000-0005-0000-0000-0000B0270000}"/>
    <cellStyle name="Normal 11 4 9 2" xfId="15445" xr:uid="{00000000-0005-0000-0000-0000B1270000}"/>
    <cellStyle name="Normal 11 4 9 2 2" xfId="15446" xr:uid="{00000000-0005-0000-0000-0000B2270000}"/>
    <cellStyle name="Normal 11 4 9 2 2 2" xfId="15447" xr:uid="{00000000-0005-0000-0000-0000B3270000}"/>
    <cellStyle name="Normal 11 4 9 2 3" xfId="15448" xr:uid="{00000000-0005-0000-0000-0000B4270000}"/>
    <cellStyle name="Normal 11 4 9 3" xfId="15449" xr:uid="{00000000-0005-0000-0000-0000B5270000}"/>
    <cellStyle name="Normal 11 4 9 3 2" xfId="15450" xr:uid="{00000000-0005-0000-0000-0000B6270000}"/>
    <cellStyle name="Normal 11 4 9 4" xfId="15451" xr:uid="{00000000-0005-0000-0000-0000B7270000}"/>
    <cellStyle name="Normal 11 4 9 5" xfId="15452" xr:uid="{00000000-0005-0000-0000-0000B8270000}"/>
    <cellStyle name="Normal 11 5" xfId="1153" xr:uid="{00000000-0005-0000-0000-0000B9270000}"/>
    <cellStyle name="Normal 11 5 10" xfId="15453" xr:uid="{00000000-0005-0000-0000-0000BA270000}"/>
    <cellStyle name="Normal 11 5 10 2" xfId="15454" xr:uid="{00000000-0005-0000-0000-0000BB270000}"/>
    <cellStyle name="Normal 11 5 11" xfId="15455" xr:uid="{00000000-0005-0000-0000-0000BC270000}"/>
    <cellStyle name="Normal 11 5 12" xfId="15456" xr:uid="{00000000-0005-0000-0000-0000BD270000}"/>
    <cellStyle name="Normal 11 5 2" xfId="1154" xr:uid="{00000000-0005-0000-0000-0000BE270000}"/>
    <cellStyle name="Normal 11 5 2 2" xfId="1155" xr:uid="{00000000-0005-0000-0000-0000BF270000}"/>
    <cellStyle name="Normal 11 5 2 2 2" xfId="1156" xr:uid="{00000000-0005-0000-0000-0000C0270000}"/>
    <cellStyle name="Normal 11 5 2 2 2 2" xfId="15457" xr:uid="{00000000-0005-0000-0000-0000C1270000}"/>
    <cellStyle name="Normal 11 5 2 2 2 2 2" xfId="15458" xr:uid="{00000000-0005-0000-0000-0000C2270000}"/>
    <cellStyle name="Normal 11 5 2 2 2 2 2 2" xfId="15459" xr:uid="{00000000-0005-0000-0000-0000C3270000}"/>
    <cellStyle name="Normal 11 5 2 2 2 2 3" xfId="15460" xr:uid="{00000000-0005-0000-0000-0000C4270000}"/>
    <cellStyle name="Normal 11 5 2 2 2 3" xfId="15461" xr:uid="{00000000-0005-0000-0000-0000C5270000}"/>
    <cellStyle name="Normal 11 5 2 2 2 3 2" xfId="15462" xr:uid="{00000000-0005-0000-0000-0000C6270000}"/>
    <cellStyle name="Normal 11 5 2 2 2 4" xfId="15463" xr:uid="{00000000-0005-0000-0000-0000C7270000}"/>
    <cellStyle name="Normal 11 5 2 2 2 5" xfId="15464" xr:uid="{00000000-0005-0000-0000-0000C8270000}"/>
    <cellStyle name="Normal 11 5 2 2 3" xfId="1157" xr:uid="{00000000-0005-0000-0000-0000C9270000}"/>
    <cellStyle name="Normal 11 5 2 2 3 2" xfId="15465" xr:uid="{00000000-0005-0000-0000-0000CA270000}"/>
    <cellStyle name="Normal 11 5 2 2 3 2 2" xfId="15466" xr:uid="{00000000-0005-0000-0000-0000CB270000}"/>
    <cellStyle name="Normal 11 5 2 2 3 2 2 2" xfId="15467" xr:uid="{00000000-0005-0000-0000-0000CC270000}"/>
    <cellStyle name="Normal 11 5 2 2 3 2 3" xfId="15468" xr:uid="{00000000-0005-0000-0000-0000CD270000}"/>
    <cellStyle name="Normal 11 5 2 2 3 3" xfId="15469" xr:uid="{00000000-0005-0000-0000-0000CE270000}"/>
    <cellStyle name="Normal 11 5 2 2 3 3 2" xfId="15470" xr:uid="{00000000-0005-0000-0000-0000CF270000}"/>
    <cellStyle name="Normal 11 5 2 2 3 4" xfId="15471" xr:uid="{00000000-0005-0000-0000-0000D0270000}"/>
    <cellStyle name="Normal 11 5 2 2 3 5" xfId="15472" xr:uid="{00000000-0005-0000-0000-0000D1270000}"/>
    <cellStyle name="Normal 11 5 2 2 4" xfId="15473" xr:uid="{00000000-0005-0000-0000-0000D2270000}"/>
    <cellStyle name="Normal 11 5 2 2 4 2" xfId="15474" xr:uid="{00000000-0005-0000-0000-0000D3270000}"/>
    <cellStyle name="Normal 11 5 2 2 4 2 2" xfId="15475" xr:uid="{00000000-0005-0000-0000-0000D4270000}"/>
    <cellStyle name="Normal 11 5 2 2 4 3" xfId="15476" xr:uid="{00000000-0005-0000-0000-0000D5270000}"/>
    <cellStyle name="Normal 11 5 2 2 5" xfId="15477" xr:uid="{00000000-0005-0000-0000-0000D6270000}"/>
    <cellStyle name="Normal 11 5 2 2 5 2" xfId="15478" xr:uid="{00000000-0005-0000-0000-0000D7270000}"/>
    <cellStyle name="Normal 11 5 2 2 6" xfId="15479" xr:uid="{00000000-0005-0000-0000-0000D8270000}"/>
    <cellStyle name="Normal 11 5 2 2 7" xfId="15480" xr:uid="{00000000-0005-0000-0000-0000D9270000}"/>
    <cellStyle name="Normal 11 5 2 3" xfId="1158" xr:uid="{00000000-0005-0000-0000-0000DA270000}"/>
    <cellStyle name="Normal 11 5 2 3 2" xfId="15481" xr:uid="{00000000-0005-0000-0000-0000DB270000}"/>
    <cellStyle name="Normal 11 5 2 3 2 2" xfId="15482" xr:uid="{00000000-0005-0000-0000-0000DC270000}"/>
    <cellStyle name="Normal 11 5 2 3 2 2 2" xfId="15483" xr:uid="{00000000-0005-0000-0000-0000DD270000}"/>
    <cellStyle name="Normal 11 5 2 3 2 3" xfId="15484" xr:uid="{00000000-0005-0000-0000-0000DE270000}"/>
    <cellStyle name="Normal 11 5 2 3 3" xfId="15485" xr:uid="{00000000-0005-0000-0000-0000DF270000}"/>
    <cellStyle name="Normal 11 5 2 3 3 2" xfId="15486" xr:uid="{00000000-0005-0000-0000-0000E0270000}"/>
    <cellStyle name="Normal 11 5 2 3 4" xfId="15487" xr:uid="{00000000-0005-0000-0000-0000E1270000}"/>
    <cellStyle name="Normal 11 5 2 3 5" xfId="15488" xr:uid="{00000000-0005-0000-0000-0000E2270000}"/>
    <cellStyle name="Normal 11 5 2 4" xfId="1159" xr:uid="{00000000-0005-0000-0000-0000E3270000}"/>
    <cellStyle name="Normal 11 5 2 4 2" xfId="15489" xr:uid="{00000000-0005-0000-0000-0000E4270000}"/>
    <cellStyle name="Normal 11 5 2 4 2 2" xfId="15490" xr:uid="{00000000-0005-0000-0000-0000E5270000}"/>
    <cellStyle name="Normal 11 5 2 4 2 2 2" xfId="15491" xr:uid="{00000000-0005-0000-0000-0000E6270000}"/>
    <cellStyle name="Normal 11 5 2 4 2 3" xfId="15492" xr:uid="{00000000-0005-0000-0000-0000E7270000}"/>
    <cellStyle name="Normal 11 5 2 4 3" xfId="15493" xr:uid="{00000000-0005-0000-0000-0000E8270000}"/>
    <cellStyle name="Normal 11 5 2 4 3 2" xfId="15494" xr:uid="{00000000-0005-0000-0000-0000E9270000}"/>
    <cellStyle name="Normal 11 5 2 4 4" xfId="15495" xr:uid="{00000000-0005-0000-0000-0000EA270000}"/>
    <cellStyle name="Normal 11 5 2 4 5" xfId="15496" xr:uid="{00000000-0005-0000-0000-0000EB270000}"/>
    <cellStyle name="Normal 11 5 2 5" xfId="15497" xr:uid="{00000000-0005-0000-0000-0000EC270000}"/>
    <cellStyle name="Normal 11 5 2 5 2" xfId="15498" xr:uid="{00000000-0005-0000-0000-0000ED270000}"/>
    <cellStyle name="Normal 11 5 2 5 2 2" xfId="15499" xr:uid="{00000000-0005-0000-0000-0000EE270000}"/>
    <cellStyle name="Normal 11 5 2 5 3" xfId="15500" xr:uid="{00000000-0005-0000-0000-0000EF270000}"/>
    <cellStyle name="Normal 11 5 2 6" xfId="15501" xr:uid="{00000000-0005-0000-0000-0000F0270000}"/>
    <cellStyle name="Normal 11 5 2 6 2" xfId="15502" xr:uid="{00000000-0005-0000-0000-0000F1270000}"/>
    <cellStyle name="Normal 11 5 2 7" xfId="15503" xr:uid="{00000000-0005-0000-0000-0000F2270000}"/>
    <cellStyle name="Normal 11 5 2 8" xfId="15504" xr:uid="{00000000-0005-0000-0000-0000F3270000}"/>
    <cellStyle name="Normal 11 5 3" xfId="1160" xr:uid="{00000000-0005-0000-0000-0000F4270000}"/>
    <cellStyle name="Normal 11 5 3 2" xfId="1161" xr:uid="{00000000-0005-0000-0000-0000F5270000}"/>
    <cellStyle name="Normal 11 5 3 2 2" xfId="1162" xr:uid="{00000000-0005-0000-0000-0000F6270000}"/>
    <cellStyle name="Normal 11 5 3 2 2 2" xfId="15505" xr:uid="{00000000-0005-0000-0000-0000F7270000}"/>
    <cellStyle name="Normal 11 5 3 2 2 2 2" xfId="15506" xr:uid="{00000000-0005-0000-0000-0000F8270000}"/>
    <cellStyle name="Normal 11 5 3 2 2 2 2 2" xfId="15507" xr:uid="{00000000-0005-0000-0000-0000F9270000}"/>
    <cellStyle name="Normal 11 5 3 2 2 2 3" xfId="15508" xr:uid="{00000000-0005-0000-0000-0000FA270000}"/>
    <cellStyle name="Normal 11 5 3 2 2 3" xfId="15509" xr:uid="{00000000-0005-0000-0000-0000FB270000}"/>
    <cellStyle name="Normal 11 5 3 2 2 3 2" xfId="15510" xr:uid="{00000000-0005-0000-0000-0000FC270000}"/>
    <cellStyle name="Normal 11 5 3 2 2 4" xfId="15511" xr:uid="{00000000-0005-0000-0000-0000FD270000}"/>
    <cellStyle name="Normal 11 5 3 2 2 5" xfId="15512" xr:uid="{00000000-0005-0000-0000-0000FE270000}"/>
    <cellStyle name="Normal 11 5 3 2 3" xfId="1163" xr:uid="{00000000-0005-0000-0000-0000FF270000}"/>
    <cellStyle name="Normal 11 5 3 2 3 2" xfId="15513" xr:uid="{00000000-0005-0000-0000-000000280000}"/>
    <cellStyle name="Normal 11 5 3 2 3 2 2" xfId="15514" xr:uid="{00000000-0005-0000-0000-000001280000}"/>
    <cellStyle name="Normal 11 5 3 2 3 2 2 2" xfId="15515" xr:uid="{00000000-0005-0000-0000-000002280000}"/>
    <cellStyle name="Normal 11 5 3 2 3 2 3" xfId="15516" xr:uid="{00000000-0005-0000-0000-000003280000}"/>
    <cellStyle name="Normal 11 5 3 2 3 3" xfId="15517" xr:uid="{00000000-0005-0000-0000-000004280000}"/>
    <cellStyle name="Normal 11 5 3 2 3 3 2" xfId="15518" xr:uid="{00000000-0005-0000-0000-000005280000}"/>
    <cellStyle name="Normal 11 5 3 2 3 4" xfId="15519" xr:uid="{00000000-0005-0000-0000-000006280000}"/>
    <cellStyle name="Normal 11 5 3 2 3 5" xfId="15520" xr:uid="{00000000-0005-0000-0000-000007280000}"/>
    <cellStyle name="Normal 11 5 3 2 4" xfId="15521" xr:uid="{00000000-0005-0000-0000-000008280000}"/>
    <cellStyle name="Normal 11 5 3 2 4 2" xfId="15522" xr:uid="{00000000-0005-0000-0000-000009280000}"/>
    <cellStyle name="Normal 11 5 3 2 4 2 2" xfId="15523" xr:uid="{00000000-0005-0000-0000-00000A280000}"/>
    <cellStyle name="Normal 11 5 3 2 4 3" xfId="15524" xr:uid="{00000000-0005-0000-0000-00000B280000}"/>
    <cellStyle name="Normal 11 5 3 2 5" xfId="15525" xr:uid="{00000000-0005-0000-0000-00000C280000}"/>
    <cellStyle name="Normal 11 5 3 2 5 2" xfId="15526" xr:uid="{00000000-0005-0000-0000-00000D280000}"/>
    <cellStyle name="Normal 11 5 3 2 6" xfId="15527" xr:uid="{00000000-0005-0000-0000-00000E280000}"/>
    <cellStyle name="Normal 11 5 3 2 7" xfId="15528" xr:uid="{00000000-0005-0000-0000-00000F280000}"/>
    <cellStyle name="Normal 11 5 3 3" xfId="1164" xr:uid="{00000000-0005-0000-0000-000010280000}"/>
    <cellStyle name="Normal 11 5 3 3 2" xfId="15529" xr:uid="{00000000-0005-0000-0000-000011280000}"/>
    <cellStyle name="Normal 11 5 3 3 2 2" xfId="15530" xr:uid="{00000000-0005-0000-0000-000012280000}"/>
    <cellStyle name="Normal 11 5 3 3 2 2 2" xfId="15531" xr:uid="{00000000-0005-0000-0000-000013280000}"/>
    <cellStyle name="Normal 11 5 3 3 2 3" xfId="15532" xr:uid="{00000000-0005-0000-0000-000014280000}"/>
    <cellStyle name="Normal 11 5 3 3 3" xfId="15533" xr:uid="{00000000-0005-0000-0000-000015280000}"/>
    <cellStyle name="Normal 11 5 3 3 3 2" xfId="15534" xr:uid="{00000000-0005-0000-0000-000016280000}"/>
    <cellStyle name="Normal 11 5 3 3 4" xfId="15535" xr:uid="{00000000-0005-0000-0000-000017280000}"/>
    <cellStyle name="Normal 11 5 3 3 5" xfId="15536" xr:uid="{00000000-0005-0000-0000-000018280000}"/>
    <cellStyle name="Normal 11 5 3 4" xfId="1165" xr:uid="{00000000-0005-0000-0000-000019280000}"/>
    <cellStyle name="Normal 11 5 3 4 2" xfId="15537" xr:uid="{00000000-0005-0000-0000-00001A280000}"/>
    <cellStyle name="Normal 11 5 3 4 2 2" xfId="15538" xr:uid="{00000000-0005-0000-0000-00001B280000}"/>
    <cellStyle name="Normal 11 5 3 4 2 2 2" xfId="15539" xr:uid="{00000000-0005-0000-0000-00001C280000}"/>
    <cellStyle name="Normal 11 5 3 4 2 3" xfId="15540" xr:uid="{00000000-0005-0000-0000-00001D280000}"/>
    <cellStyle name="Normal 11 5 3 4 3" xfId="15541" xr:uid="{00000000-0005-0000-0000-00001E280000}"/>
    <cellStyle name="Normal 11 5 3 4 3 2" xfId="15542" xr:uid="{00000000-0005-0000-0000-00001F280000}"/>
    <cellStyle name="Normal 11 5 3 4 4" xfId="15543" xr:uid="{00000000-0005-0000-0000-000020280000}"/>
    <cellStyle name="Normal 11 5 3 4 5" xfId="15544" xr:uid="{00000000-0005-0000-0000-000021280000}"/>
    <cellStyle name="Normal 11 5 3 5" xfId="15545" xr:uid="{00000000-0005-0000-0000-000022280000}"/>
    <cellStyle name="Normal 11 5 3 5 2" xfId="15546" xr:uid="{00000000-0005-0000-0000-000023280000}"/>
    <cellStyle name="Normal 11 5 3 5 2 2" xfId="15547" xr:uid="{00000000-0005-0000-0000-000024280000}"/>
    <cellStyle name="Normal 11 5 3 5 3" xfId="15548" xr:uid="{00000000-0005-0000-0000-000025280000}"/>
    <cellStyle name="Normal 11 5 3 6" xfId="15549" xr:uid="{00000000-0005-0000-0000-000026280000}"/>
    <cellStyle name="Normal 11 5 3 6 2" xfId="15550" xr:uid="{00000000-0005-0000-0000-000027280000}"/>
    <cellStyle name="Normal 11 5 3 7" xfId="15551" xr:uid="{00000000-0005-0000-0000-000028280000}"/>
    <cellStyle name="Normal 11 5 3 8" xfId="15552" xr:uid="{00000000-0005-0000-0000-000029280000}"/>
    <cellStyle name="Normal 11 5 4" xfId="1166" xr:uid="{00000000-0005-0000-0000-00002A280000}"/>
    <cellStyle name="Normal 11 5 4 2" xfId="1167" xr:uid="{00000000-0005-0000-0000-00002B280000}"/>
    <cellStyle name="Normal 11 5 4 2 2" xfId="1168" xr:uid="{00000000-0005-0000-0000-00002C280000}"/>
    <cellStyle name="Normal 11 5 4 2 2 2" xfId="15553" xr:uid="{00000000-0005-0000-0000-00002D280000}"/>
    <cellStyle name="Normal 11 5 4 2 2 2 2" xfId="15554" xr:uid="{00000000-0005-0000-0000-00002E280000}"/>
    <cellStyle name="Normal 11 5 4 2 2 2 2 2" xfId="15555" xr:uid="{00000000-0005-0000-0000-00002F280000}"/>
    <cellStyle name="Normal 11 5 4 2 2 2 3" xfId="15556" xr:uid="{00000000-0005-0000-0000-000030280000}"/>
    <cellStyle name="Normal 11 5 4 2 2 3" xfId="15557" xr:uid="{00000000-0005-0000-0000-000031280000}"/>
    <cellStyle name="Normal 11 5 4 2 2 3 2" xfId="15558" xr:uid="{00000000-0005-0000-0000-000032280000}"/>
    <cellStyle name="Normal 11 5 4 2 2 4" xfId="15559" xr:uid="{00000000-0005-0000-0000-000033280000}"/>
    <cellStyle name="Normal 11 5 4 2 2 5" xfId="15560" xr:uid="{00000000-0005-0000-0000-000034280000}"/>
    <cellStyle name="Normal 11 5 4 2 3" xfId="1169" xr:uid="{00000000-0005-0000-0000-000035280000}"/>
    <cellStyle name="Normal 11 5 4 2 3 2" xfId="15561" xr:uid="{00000000-0005-0000-0000-000036280000}"/>
    <cellStyle name="Normal 11 5 4 2 3 2 2" xfId="15562" xr:uid="{00000000-0005-0000-0000-000037280000}"/>
    <cellStyle name="Normal 11 5 4 2 3 2 2 2" xfId="15563" xr:uid="{00000000-0005-0000-0000-000038280000}"/>
    <cellStyle name="Normal 11 5 4 2 3 2 3" xfId="15564" xr:uid="{00000000-0005-0000-0000-000039280000}"/>
    <cellStyle name="Normal 11 5 4 2 3 3" xfId="15565" xr:uid="{00000000-0005-0000-0000-00003A280000}"/>
    <cellStyle name="Normal 11 5 4 2 3 3 2" xfId="15566" xr:uid="{00000000-0005-0000-0000-00003B280000}"/>
    <cellStyle name="Normal 11 5 4 2 3 4" xfId="15567" xr:uid="{00000000-0005-0000-0000-00003C280000}"/>
    <cellStyle name="Normal 11 5 4 2 3 5" xfId="15568" xr:uid="{00000000-0005-0000-0000-00003D280000}"/>
    <cellStyle name="Normal 11 5 4 2 4" xfId="15569" xr:uid="{00000000-0005-0000-0000-00003E280000}"/>
    <cellStyle name="Normal 11 5 4 2 4 2" xfId="15570" xr:uid="{00000000-0005-0000-0000-00003F280000}"/>
    <cellStyle name="Normal 11 5 4 2 4 2 2" xfId="15571" xr:uid="{00000000-0005-0000-0000-000040280000}"/>
    <cellStyle name="Normal 11 5 4 2 4 3" xfId="15572" xr:uid="{00000000-0005-0000-0000-000041280000}"/>
    <cellStyle name="Normal 11 5 4 2 5" xfId="15573" xr:uid="{00000000-0005-0000-0000-000042280000}"/>
    <cellStyle name="Normal 11 5 4 2 5 2" xfId="15574" xr:uid="{00000000-0005-0000-0000-000043280000}"/>
    <cellStyle name="Normal 11 5 4 2 6" xfId="15575" xr:uid="{00000000-0005-0000-0000-000044280000}"/>
    <cellStyle name="Normal 11 5 4 2 7" xfId="15576" xr:uid="{00000000-0005-0000-0000-000045280000}"/>
    <cellStyle name="Normal 11 5 4 3" xfId="1170" xr:uid="{00000000-0005-0000-0000-000046280000}"/>
    <cellStyle name="Normal 11 5 4 3 2" xfId="15577" xr:uid="{00000000-0005-0000-0000-000047280000}"/>
    <cellStyle name="Normal 11 5 4 3 2 2" xfId="15578" xr:uid="{00000000-0005-0000-0000-000048280000}"/>
    <cellStyle name="Normal 11 5 4 3 2 2 2" xfId="15579" xr:uid="{00000000-0005-0000-0000-000049280000}"/>
    <cellStyle name="Normal 11 5 4 3 2 3" xfId="15580" xr:uid="{00000000-0005-0000-0000-00004A280000}"/>
    <cellStyle name="Normal 11 5 4 3 3" xfId="15581" xr:uid="{00000000-0005-0000-0000-00004B280000}"/>
    <cellStyle name="Normal 11 5 4 3 3 2" xfId="15582" xr:uid="{00000000-0005-0000-0000-00004C280000}"/>
    <cellStyle name="Normal 11 5 4 3 4" xfId="15583" xr:uid="{00000000-0005-0000-0000-00004D280000}"/>
    <cellStyle name="Normal 11 5 4 3 5" xfId="15584" xr:uid="{00000000-0005-0000-0000-00004E280000}"/>
    <cellStyle name="Normal 11 5 4 4" xfId="1171" xr:uid="{00000000-0005-0000-0000-00004F280000}"/>
    <cellStyle name="Normal 11 5 4 4 2" xfId="15585" xr:uid="{00000000-0005-0000-0000-000050280000}"/>
    <cellStyle name="Normal 11 5 4 4 2 2" xfId="15586" xr:uid="{00000000-0005-0000-0000-000051280000}"/>
    <cellStyle name="Normal 11 5 4 4 2 2 2" xfId="15587" xr:uid="{00000000-0005-0000-0000-000052280000}"/>
    <cellStyle name="Normal 11 5 4 4 2 3" xfId="15588" xr:uid="{00000000-0005-0000-0000-000053280000}"/>
    <cellStyle name="Normal 11 5 4 4 3" xfId="15589" xr:uid="{00000000-0005-0000-0000-000054280000}"/>
    <cellStyle name="Normal 11 5 4 4 3 2" xfId="15590" xr:uid="{00000000-0005-0000-0000-000055280000}"/>
    <cellStyle name="Normal 11 5 4 4 4" xfId="15591" xr:uid="{00000000-0005-0000-0000-000056280000}"/>
    <cellStyle name="Normal 11 5 4 4 5" xfId="15592" xr:uid="{00000000-0005-0000-0000-000057280000}"/>
    <cellStyle name="Normal 11 5 4 5" xfId="15593" xr:uid="{00000000-0005-0000-0000-000058280000}"/>
    <cellStyle name="Normal 11 5 4 5 2" xfId="15594" xr:uid="{00000000-0005-0000-0000-000059280000}"/>
    <cellStyle name="Normal 11 5 4 5 2 2" xfId="15595" xr:uid="{00000000-0005-0000-0000-00005A280000}"/>
    <cellStyle name="Normal 11 5 4 5 3" xfId="15596" xr:uid="{00000000-0005-0000-0000-00005B280000}"/>
    <cellStyle name="Normal 11 5 4 6" xfId="15597" xr:uid="{00000000-0005-0000-0000-00005C280000}"/>
    <cellStyle name="Normal 11 5 4 6 2" xfId="15598" xr:uid="{00000000-0005-0000-0000-00005D280000}"/>
    <cellStyle name="Normal 11 5 4 7" xfId="15599" xr:uid="{00000000-0005-0000-0000-00005E280000}"/>
    <cellStyle name="Normal 11 5 4 8" xfId="15600" xr:uid="{00000000-0005-0000-0000-00005F280000}"/>
    <cellStyle name="Normal 11 5 5" xfId="1172" xr:uid="{00000000-0005-0000-0000-000060280000}"/>
    <cellStyle name="Normal 11 5 5 2" xfId="1173" xr:uid="{00000000-0005-0000-0000-000061280000}"/>
    <cellStyle name="Normal 11 5 5 2 2" xfId="1174" xr:uid="{00000000-0005-0000-0000-000062280000}"/>
    <cellStyle name="Normal 11 5 5 2 2 2" xfId="15601" xr:uid="{00000000-0005-0000-0000-000063280000}"/>
    <cellStyle name="Normal 11 5 5 2 2 2 2" xfId="15602" xr:uid="{00000000-0005-0000-0000-000064280000}"/>
    <cellStyle name="Normal 11 5 5 2 2 2 2 2" xfId="15603" xr:uid="{00000000-0005-0000-0000-000065280000}"/>
    <cellStyle name="Normal 11 5 5 2 2 2 3" xfId="15604" xr:uid="{00000000-0005-0000-0000-000066280000}"/>
    <cellStyle name="Normal 11 5 5 2 2 3" xfId="15605" xr:uid="{00000000-0005-0000-0000-000067280000}"/>
    <cellStyle name="Normal 11 5 5 2 2 3 2" xfId="15606" xr:uid="{00000000-0005-0000-0000-000068280000}"/>
    <cellStyle name="Normal 11 5 5 2 2 4" xfId="15607" xr:uid="{00000000-0005-0000-0000-000069280000}"/>
    <cellStyle name="Normal 11 5 5 2 2 5" xfId="15608" xr:uid="{00000000-0005-0000-0000-00006A280000}"/>
    <cellStyle name="Normal 11 5 5 2 3" xfId="1175" xr:uid="{00000000-0005-0000-0000-00006B280000}"/>
    <cellStyle name="Normal 11 5 5 2 3 2" xfId="15609" xr:uid="{00000000-0005-0000-0000-00006C280000}"/>
    <cellStyle name="Normal 11 5 5 2 3 2 2" xfId="15610" xr:uid="{00000000-0005-0000-0000-00006D280000}"/>
    <cellStyle name="Normal 11 5 5 2 3 2 2 2" xfId="15611" xr:uid="{00000000-0005-0000-0000-00006E280000}"/>
    <cellStyle name="Normal 11 5 5 2 3 2 3" xfId="15612" xr:uid="{00000000-0005-0000-0000-00006F280000}"/>
    <cellStyle name="Normal 11 5 5 2 3 3" xfId="15613" xr:uid="{00000000-0005-0000-0000-000070280000}"/>
    <cellStyle name="Normal 11 5 5 2 3 3 2" xfId="15614" xr:uid="{00000000-0005-0000-0000-000071280000}"/>
    <cellStyle name="Normal 11 5 5 2 3 4" xfId="15615" xr:uid="{00000000-0005-0000-0000-000072280000}"/>
    <cellStyle name="Normal 11 5 5 2 3 5" xfId="15616" xr:uid="{00000000-0005-0000-0000-000073280000}"/>
    <cellStyle name="Normal 11 5 5 2 4" xfId="15617" xr:uid="{00000000-0005-0000-0000-000074280000}"/>
    <cellStyle name="Normal 11 5 5 2 4 2" xfId="15618" xr:uid="{00000000-0005-0000-0000-000075280000}"/>
    <cellStyle name="Normal 11 5 5 2 4 2 2" xfId="15619" xr:uid="{00000000-0005-0000-0000-000076280000}"/>
    <cellStyle name="Normal 11 5 5 2 4 3" xfId="15620" xr:uid="{00000000-0005-0000-0000-000077280000}"/>
    <cellStyle name="Normal 11 5 5 2 5" xfId="15621" xr:uid="{00000000-0005-0000-0000-000078280000}"/>
    <cellStyle name="Normal 11 5 5 2 5 2" xfId="15622" xr:uid="{00000000-0005-0000-0000-000079280000}"/>
    <cellStyle name="Normal 11 5 5 2 6" xfId="15623" xr:uid="{00000000-0005-0000-0000-00007A280000}"/>
    <cellStyle name="Normal 11 5 5 2 7" xfId="15624" xr:uid="{00000000-0005-0000-0000-00007B280000}"/>
    <cellStyle name="Normal 11 5 5 3" xfId="1176" xr:uid="{00000000-0005-0000-0000-00007C280000}"/>
    <cellStyle name="Normal 11 5 5 3 2" xfId="15625" xr:uid="{00000000-0005-0000-0000-00007D280000}"/>
    <cellStyle name="Normal 11 5 5 3 2 2" xfId="15626" xr:uid="{00000000-0005-0000-0000-00007E280000}"/>
    <cellStyle name="Normal 11 5 5 3 2 2 2" xfId="15627" xr:uid="{00000000-0005-0000-0000-00007F280000}"/>
    <cellStyle name="Normal 11 5 5 3 2 3" xfId="15628" xr:uid="{00000000-0005-0000-0000-000080280000}"/>
    <cellStyle name="Normal 11 5 5 3 3" xfId="15629" xr:uid="{00000000-0005-0000-0000-000081280000}"/>
    <cellStyle name="Normal 11 5 5 3 3 2" xfId="15630" xr:uid="{00000000-0005-0000-0000-000082280000}"/>
    <cellStyle name="Normal 11 5 5 3 4" xfId="15631" xr:uid="{00000000-0005-0000-0000-000083280000}"/>
    <cellStyle name="Normal 11 5 5 3 5" xfId="15632" xr:uid="{00000000-0005-0000-0000-000084280000}"/>
    <cellStyle name="Normal 11 5 5 4" xfId="1177" xr:uid="{00000000-0005-0000-0000-000085280000}"/>
    <cellStyle name="Normal 11 5 5 4 2" xfId="15633" xr:uid="{00000000-0005-0000-0000-000086280000}"/>
    <cellStyle name="Normal 11 5 5 4 2 2" xfId="15634" xr:uid="{00000000-0005-0000-0000-000087280000}"/>
    <cellStyle name="Normal 11 5 5 4 2 2 2" xfId="15635" xr:uid="{00000000-0005-0000-0000-000088280000}"/>
    <cellStyle name="Normal 11 5 5 4 2 3" xfId="15636" xr:uid="{00000000-0005-0000-0000-000089280000}"/>
    <cellStyle name="Normal 11 5 5 4 3" xfId="15637" xr:uid="{00000000-0005-0000-0000-00008A280000}"/>
    <cellStyle name="Normal 11 5 5 4 3 2" xfId="15638" xr:uid="{00000000-0005-0000-0000-00008B280000}"/>
    <cellStyle name="Normal 11 5 5 4 4" xfId="15639" xr:uid="{00000000-0005-0000-0000-00008C280000}"/>
    <cellStyle name="Normal 11 5 5 4 5" xfId="15640" xr:uid="{00000000-0005-0000-0000-00008D280000}"/>
    <cellStyle name="Normal 11 5 5 5" xfId="15641" xr:uid="{00000000-0005-0000-0000-00008E280000}"/>
    <cellStyle name="Normal 11 5 5 5 2" xfId="15642" xr:uid="{00000000-0005-0000-0000-00008F280000}"/>
    <cellStyle name="Normal 11 5 5 5 2 2" xfId="15643" xr:uid="{00000000-0005-0000-0000-000090280000}"/>
    <cellStyle name="Normal 11 5 5 5 3" xfId="15644" xr:uid="{00000000-0005-0000-0000-000091280000}"/>
    <cellStyle name="Normal 11 5 5 6" xfId="15645" xr:uid="{00000000-0005-0000-0000-000092280000}"/>
    <cellStyle name="Normal 11 5 5 6 2" xfId="15646" xr:uid="{00000000-0005-0000-0000-000093280000}"/>
    <cellStyle name="Normal 11 5 5 7" xfId="15647" xr:uid="{00000000-0005-0000-0000-000094280000}"/>
    <cellStyle name="Normal 11 5 5 8" xfId="15648" xr:uid="{00000000-0005-0000-0000-000095280000}"/>
    <cellStyle name="Normal 11 5 6" xfId="1178" xr:uid="{00000000-0005-0000-0000-000096280000}"/>
    <cellStyle name="Normal 11 5 6 2" xfId="1179" xr:uid="{00000000-0005-0000-0000-000097280000}"/>
    <cellStyle name="Normal 11 5 6 2 2" xfId="15649" xr:uid="{00000000-0005-0000-0000-000098280000}"/>
    <cellStyle name="Normal 11 5 6 2 2 2" xfId="15650" xr:uid="{00000000-0005-0000-0000-000099280000}"/>
    <cellStyle name="Normal 11 5 6 2 2 2 2" xfId="15651" xr:uid="{00000000-0005-0000-0000-00009A280000}"/>
    <cellStyle name="Normal 11 5 6 2 2 3" xfId="15652" xr:uid="{00000000-0005-0000-0000-00009B280000}"/>
    <cellStyle name="Normal 11 5 6 2 3" xfId="15653" xr:uid="{00000000-0005-0000-0000-00009C280000}"/>
    <cellStyle name="Normal 11 5 6 2 3 2" xfId="15654" xr:uid="{00000000-0005-0000-0000-00009D280000}"/>
    <cellStyle name="Normal 11 5 6 2 4" xfId="15655" xr:uid="{00000000-0005-0000-0000-00009E280000}"/>
    <cellStyle name="Normal 11 5 6 2 5" xfId="15656" xr:uid="{00000000-0005-0000-0000-00009F280000}"/>
    <cellStyle name="Normal 11 5 6 3" xfId="1180" xr:uid="{00000000-0005-0000-0000-0000A0280000}"/>
    <cellStyle name="Normal 11 5 6 3 2" xfId="15657" xr:uid="{00000000-0005-0000-0000-0000A1280000}"/>
    <cellStyle name="Normal 11 5 6 3 2 2" xfId="15658" xr:uid="{00000000-0005-0000-0000-0000A2280000}"/>
    <cellStyle name="Normal 11 5 6 3 2 2 2" xfId="15659" xr:uid="{00000000-0005-0000-0000-0000A3280000}"/>
    <cellStyle name="Normal 11 5 6 3 2 3" xfId="15660" xr:uid="{00000000-0005-0000-0000-0000A4280000}"/>
    <cellStyle name="Normal 11 5 6 3 3" xfId="15661" xr:uid="{00000000-0005-0000-0000-0000A5280000}"/>
    <cellStyle name="Normal 11 5 6 3 3 2" xfId="15662" xr:uid="{00000000-0005-0000-0000-0000A6280000}"/>
    <cellStyle name="Normal 11 5 6 3 4" xfId="15663" xr:uid="{00000000-0005-0000-0000-0000A7280000}"/>
    <cellStyle name="Normal 11 5 6 3 5" xfId="15664" xr:uid="{00000000-0005-0000-0000-0000A8280000}"/>
    <cellStyle name="Normal 11 5 6 4" xfId="15665" xr:uid="{00000000-0005-0000-0000-0000A9280000}"/>
    <cellStyle name="Normal 11 5 6 4 2" xfId="15666" xr:uid="{00000000-0005-0000-0000-0000AA280000}"/>
    <cellStyle name="Normal 11 5 6 4 2 2" xfId="15667" xr:uid="{00000000-0005-0000-0000-0000AB280000}"/>
    <cellStyle name="Normal 11 5 6 4 3" xfId="15668" xr:uid="{00000000-0005-0000-0000-0000AC280000}"/>
    <cellStyle name="Normal 11 5 6 5" xfId="15669" xr:uid="{00000000-0005-0000-0000-0000AD280000}"/>
    <cellStyle name="Normal 11 5 6 5 2" xfId="15670" xr:uid="{00000000-0005-0000-0000-0000AE280000}"/>
    <cellStyle name="Normal 11 5 6 6" xfId="15671" xr:uid="{00000000-0005-0000-0000-0000AF280000}"/>
    <cellStyle name="Normal 11 5 6 7" xfId="15672" xr:uid="{00000000-0005-0000-0000-0000B0280000}"/>
    <cellStyle name="Normal 11 5 7" xfId="1181" xr:uid="{00000000-0005-0000-0000-0000B1280000}"/>
    <cellStyle name="Normal 11 5 7 2" xfId="15673" xr:uid="{00000000-0005-0000-0000-0000B2280000}"/>
    <cellStyle name="Normal 11 5 7 2 2" xfId="15674" xr:uid="{00000000-0005-0000-0000-0000B3280000}"/>
    <cellStyle name="Normal 11 5 7 2 2 2" xfId="15675" xr:uid="{00000000-0005-0000-0000-0000B4280000}"/>
    <cellStyle name="Normal 11 5 7 2 3" xfId="15676" xr:uid="{00000000-0005-0000-0000-0000B5280000}"/>
    <cellStyle name="Normal 11 5 7 3" xfId="15677" xr:uid="{00000000-0005-0000-0000-0000B6280000}"/>
    <cellStyle name="Normal 11 5 7 3 2" xfId="15678" xr:uid="{00000000-0005-0000-0000-0000B7280000}"/>
    <cellStyle name="Normal 11 5 7 4" xfId="15679" xr:uid="{00000000-0005-0000-0000-0000B8280000}"/>
    <cellStyle name="Normal 11 5 7 5" xfId="15680" xr:uid="{00000000-0005-0000-0000-0000B9280000}"/>
    <cellStyle name="Normal 11 5 8" xfId="1182" xr:uid="{00000000-0005-0000-0000-0000BA280000}"/>
    <cellStyle name="Normal 11 5 8 2" xfId="15681" xr:uid="{00000000-0005-0000-0000-0000BB280000}"/>
    <cellStyle name="Normal 11 5 8 2 2" xfId="15682" xr:uid="{00000000-0005-0000-0000-0000BC280000}"/>
    <cellStyle name="Normal 11 5 8 2 2 2" xfId="15683" xr:uid="{00000000-0005-0000-0000-0000BD280000}"/>
    <cellStyle name="Normal 11 5 8 2 3" xfId="15684" xr:uid="{00000000-0005-0000-0000-0000BE280000}"/>
    <cellStyle name="Normal 11 5 8 3" xfId="15685" xr:uid="{00000000-0005-0000-0000-0000BF280000}"/>
    <cellStyle name="Normal 11 5 8 3 2" xfId="15686" xr:uid="{00000000-0005-0000-0000-0000C0280000}"/>
    <cellStyle name="Normal 11 5 8 4" xfId="15687" xr:uid="{00000000-0005-0000-0000-0000C1280000}"/>
    <cellStyle name="Normal 11 5 8 5" xfId="15688" xr:uid="{00000000-0005-0000-0000-0000C2280000}"/>
    <cellStyle name="Normal 11 5 9" xfId="15689" xr:uid="{00000000-0005-0000-0000-0000C3280000}"/>
    <cellStyle name="Normal 11 5 9 2" xfId="15690" xr:uid="{00000000-0005-0000-0000-0000C4280000}"/>
    <cellStyle name="Normal 11 5 9 2 2" xfId="15691" xr:uid="{00000000-0005-0000-0000-0000C5280000}"/>
    <cellStyle name="Normal 11 5 9 3" xfId="15692" xr:uid="{00000000-0005-0000-0000-0000C6280000}"/>
    <cellStyle name="Normal 11 6" xfId="1183" xr:uid="{00000000-0005-0000-0000-0000C7280000}"/>
    <cellStyle name="Normal 11 6 2" xfId="1184" xr:uid="{00000000-0005-0000-0000-0000C8280000}"/>
    <cellStyle name="Normal 11 6 2 2" xfId="1185" xr:uid="{00000000-0005-0000-0000-0000C9280000}"/>
    <cellStyle name="Normal 11 6 2 2 2" xfId="15693" xr:uid="{00000000-0005-0000-0000-0000CA280000}"/>
    <cellStyle name="Normal 11 6 2 2 2 2" xfId="15694" xr:uid="{00000000-0005-0000-0000-0000CB280000}"/>
    <cellStyle name="Normal 11 6 2 2 2 2 2" xfId="15695" xr:uid="{00000000-0005-0000-0000-0000CC280000}"/>
    <cellStyle name="Normal 11 6 2 2 2 3" xfId="15696" xr:uid="{00000000-0005-0000-0000-0000CD280000}"/>
    <cellStyle name="Normal 11 6 2 2 3" xfId="15697" xr:uid="{00000000-0005-0000-0000-0000CE280000}"/>
    <cellStyle name="Normal 11 6 2 2 3 2" xfId="15698" xr:uid="{00000000-0005-0000-0000-0000CF280000}"/>
    <cellStyle name="Normal 11 6 2 2 4" xfId="15699" xr:uid="{00000000-0005-0000-0000-0000D0280000}"/>
    <cellStyle name="Normal 11 6 2 2 5" xfId="15700" xr:uid="{00000000-0005-0000-0000-0000D1280000}"/>
    <cellStyle name="Normal 11 6 2 3" xfId="1186" xr:uid="{00000000-0005-0000-0000-0000D2280000}"/>
    <cellStyle name="Normal 11 6 2 3 2" xfId="15701" xr:uid="{00000000-0005-0000-0000-0000D3280000}"/>
    <cellStyle name="Normal 11 6 2 3 2 2" xfId="15702" xr:uid="{00000000-0005-0000-0000-0000D4280000}"/>
    <cellStyle name="Normal 11 6 2 3 2 2 2" xfId="15703" xr:uid="{00000000-0005-0000-0000-0000D5280000}"/>
    <cellStyle name="Normal 11 6 2 3 2 3" xfId="15704" xr:uid="{00000000-0005-0000-0000-0000D6280000}"/>
    <cellStyle name="Normal 11 6 2 3 3" xfId="15705" xr:uid="{00000000-0005-0000-0000-0000D7280000}"/>
    <cellStyle name="Normal 11 6 2 3 3 2" xfId="15706" xr:uid="{00000000-0005-0000-0000-0000D8280000}"/>
    <cellStyle name="Normal 11 6 2 3 4" xfId="15707" xr:uid="{00000000-0005-0000-0000-0000D9280000}"/>
    <cellStyle name="Normal 11 6 2 3 5" xfId="15708" xr:uid="{00000000-0005-0000-0000-0000DA280000}"/>
    <cellStyle name="Normal 11 6 2 4" xfId="15709" xr:uid="{00000000-0005-0000-0000-0000DB280000}"/>
    <cellStyle name="Normal 11 6 2 4 2" xfId="15710" xr:uid="{00000000-0005-0000-0000-0000DC280000}"/>
    <cellStyle name="Normal 11 6 2 4 2 2" xfId="15711" xr:uid="{00000000-0005-0000-0000-0000DD280000}"/>
    <cellStyle name="Normal 11 6 2 4 3" xfId="15712" xr:uid="{00000000-0005-0000-0000-0000DE280000}"/>
    <cellStyle name="Normal 11 6 2 5" xfId="15713" xr:uid="{00000000-0005-0000-0000-0000DF280000}"/>
    <cellStyle name="Normal 11 6 2 5 2" xfId="15714" xr:uid="{00000000-0005-0000-0000-0000E0280000}"/>
    <cellStyle name="Normal 11 6 2 6" xfId="15715" xr:uid="{00000000-0005-0000-0000-0000E1280000}"/>
    <cellStyle name="Normal 11 6 2 7" xfId="15716" xr:uid="{00000000-0005-0000-0000-0000E2280000}"/>
    <cellStyle name="Normal 11 6 3" xfId="1187" xr:uid="{00000000-0005-0000-0000-0000E3280000}"/>
    <cellStyle name="Normal 11 6 3 2" xfId="15717" xr:uid="{00000000-0005-0000-0000-0000E4280000}"/>
    <cellStyle name="Normal 11 6 3 2 2" xfId="15718" xr:uid="{00000000-0005-0000-0000-0000E5280000}"/>
    <cellStyle name="Normal 11 6 3 2 2 2" xfId="15719" xr:uid="{00000000-0005-0000-0000-0000E6280000}"/>
    <cellStyle name="Normal 11 6 3 2 3" xfId="15720" xr:uid="{00000000-0005-0000-0000-0000E7280000}"/>
    <cellStyle name="Normal 11 6 3 3" xfId="15721" xr:uid="{00000000-0005-0000-0000-0000E8280000}"/>
    <cellStyle name="Normal 11 6 3 3 2" xfId="15722" xr:uid="{00000000-0005-0000-0000-0000E9280000}"/>
    <cellStyle name="Normal 11 6 3 4" xfId="15723" xr:uid="{00000000-0005-0000-0000-0000EA280000}"/>
    <cellStyle name="Normal 11 6 3 5" xfId="15724" xr:uid="{00000000-0005-0000-0000-0000EB280000}"/>
    <cellStyle name="Normal 11 6 4" xfId="1188" xr:uid="{00000000-0005-0000-0000-0000EC280000}"/>
    <cellStyle name="Normal 11 6 4 2" xfId="15725" xr:uid="{00000000-0005-0000-0000-0000ED280000}"/>
    <cellStyle name="Normal 11 6 4 2 2" xfId="15726" xr:uid="{00000000-0005-0000-0000-0000EE280000}"/>
    <cellStyle name="Normal 11 6 4 2 2 2" xfId="15727" xr:uid="{00000000-0005-0000-0000-0000EF280000}"/>
    <cellStyle name="Normal 11 6 4 2 3" xfId="15728" xr:uid="{00000000-0005-0000-0000-0000F0280000}"/>
    <cellStyle name="Normal 11 6 4 3" xfId="15729" xr:uid="{00000000-0005-0000-0000-0000F1280000}"/>
    <cellStyle name="Normal 11 6 4 3 2" xfId="15730" xr:uid="{00000000-0005-0000-0000-0000F2280000}"/>
    <cellStyle name="Normal 11 6 4 4" xfId="15731" xr:uid="{00000000-0005-0000-0000-0000F3280000}"/>
    <cellStyle name="Normal 11 6 4 5" xfId="15732" xr:uid="{00000000-0005-0000-0000-0000F4280000}"/>
    <cellStyle name="Normal 11 6 5" xfId="15733" xr:uid="{00000000-0005-0000-0000-0000F5280000}"/>
    <cellStyle name="Normal 11 6 5 2" xfId="15734" xr:uid="{00000000-0005-0000-0000-0000F6280000}"/>
    <cellStyle name="Normal 11 6 5 2 2" xfId="15735" xr:uid="{00000000-0005-0000-0000-0000F7280000}"/>
    <cellStyle name="Normal 11 6 5 3" xfId="15736" xr:uid="{00000000-0005-0000-0000-0000F8280000}"/>
    <cellStyle name="Normal 11 6 6" xfId="15737" xr:uid="{00000000-0005-0000-0000-0000F9280000}"/>
    <cellStyle name="Normal 11 6 6 2" xfId="15738" xr:uid="{00000000-0005-0000-0000-0000FA280000}"/>
    <cellStyle name="Normal 11 6 7" xfId="15739" xr:uid="{00000000-0005-0000-0000-0000FB280000}"/>
    <cellStyle name="Normal 11 6 8" xfId="15740" xr:uid="{00000000-0005-0000-0000-0000FC280000}"/>
    <cellStyle name="Normal 11 7" xfId="1189" xr:uid="{00000000-0005-0000-0000-0000FD280000}"/>
    <cellStyle name="Normal 11 7 2" xfId="1190" xr:uid="{00000000-0005-0000-0000-0000FE280000}"/>
    <cellStyle name="Normal 11 7 2 2" xfId="1191" xr:uid="{00000000-0005-0000-0000-0000FF280000}"/>
    <cellStyle name="Normal 11 7 2 2 2" xfId="15741" xr:uid="{00000000-0005-0000-0000-000000290000}"/>
    <cellStyle name="Normal 11 7 2 2 2 2" xfId="15742" xr:uid="{00000000-0005-0000-0000-000001290000}"/>
    <cellStyle name="Normal 11 7 2 2 2 2 2" xfId="15743" xr:uid="{00000000-0005-0000-0000-000002290000}"/>
    <cellStyle name="Normal 11 7 2 2 2 3" xfId="15744" xr:uid="{00000000-0005-0000-0000-000003290000}"/>
    <cellStyle name="Normal 11 7 2 2 3" xfId="15745" xr:uid="{00000000-0005-0000-0000-000004290000}"/>
    <cellStyle name="Normal 11 7 2 2 3 2" xfId="15746" xr:uid="{00000000-0005-0000-0000-000005290000}"/>
    <cellStyle name="Normal 11 7 2 2 4" xfId="15747" xr:uid="{00000000-0005-0000-0000-000006290000}"/>
    <cellStyle name="Normal 11 7 2 2 5" xfId="15748" xr:uid="{00000000-0005-0000-0000-000007290000}"/>
    <cellStyle name="Normal 11 7 2 3" xfId="1192" xr:uid="{00000000-0005-0000-0000-000008290000}"/>
    <cellStyle name="Normal 11 7 2 3 2" xfId="15749" xr:uid="{00000000-0005-0000-0000-000009290000}"/>
    <cellStyle name="Normal 11 7 2 3 2 2" xfId="15750" xr:uid="{00000000-0005-0000-0000-00000A290000}"/>
    <cellStyle name="Normal 11 7 2 3 2 2 2" xfId="15751" xr:uid="{00000000-0005-0000-0000-00000B290000}"/>
    <cellStyle name="Normal 11 7 2 3 2 3" xfId="15752" xr:uid="{00000000-0005-0000-0000-00000C290000}"/>
    <cellStyle name="Normal 11 7 2 3 3" xfId="15753" xr:uid="{00000000-0005-0000-0000-00000D290000}"/>
    <cellStyle name="Normal 11 7 2 3 3 2" xfId="15754" xr:uid="{00000000-0005-0000-0000-00000E290000}"/>
    <cellStyle name="Normal 11 7 2 3 4" xfId="15755" xr:uid="{00000000-0005-0000-0000-00000F290000}"/>
    <cellStyle name="Normal 11 7 2 3 5" xfId="15756" xr:uid="{00000000-0005-0000-0000-000010290000}"/>
    <cellStyle name="Normal 11 7 2 4" xfId="15757" xr:uid="{00000000-0005-0000-0000-000011290000}"/>
    <cellStyle name="Normal 11 7 2 4 2" xfId="15758" xr:uid="{00000000-0005-0000-0000-000012290000}"/>
    <cellStyle name="Normal 11 7 2 4 2 2" xfId="15759" xr:uid="{00000000-0005-0000-0000-000013290000}"/>
    <cellStyle name="Normal 11 7 2 4 3" xfId="15760" xr:uid="{00000000-0005-0000-0000-000014290000}"/>
    <cellStyle name="Normal 11 7 2 5" xfId="15761" xr:uid="{00000000-0005-0000-0000-000015290000}"/>
    <cellStyle name="Normal 11 7 2 5 2" xfId="15762" xr:uid="{00000000-0005-0000-0000-000016290000}"/>
    <cellStyle name="Normal 11 7 2 6" xfId="15763" xr:uid="{00000000-0005-0000-0000-000017290000}"/>
    <cellStyle name="Normal 11 7 2 7" xfId="15764" xr:uid="{00000000-0005-0000-0000-000018290000}"/>
    <cellStyle name="Normal 11 7 3" xfId="1193" xr:uid="{00000000-0005-0000-0000-000019290000}"/>
    <cellStyle name="Normal 11 7 3 2" xfId="15765" xr:uid="{00000000-0005-0000-0000-00001A290000}"/>
    <cellStyle name="Normal 11 7 3 2 2" xfId="15766" xr:uid="{00000000-0005-0000-0000-00001B290000}"/>
    <cellStyle name="Normal 11 7 3 2 2 2" xfId="15767" xr:uid="{00000000-0005-0000-0000-00001C290000}"/>
    <cellStyle name="Normal 11 7 3 2 3" xfId="15768" xr:uid="{00000000-0005-0000-0000-00001D290000}"/>
    <cellStyle name="Normal 11 7 3 3" xfId="15769" xr:uid="{00000000-0005-0000-0000-00001E290000}"/>
    <cellStyle name="Normal 11 7 3 3 2" xfId="15770" xr:uid="{00000000-0005-0000-0000-00001F290000}"/>
    <cellStyle name="Normal 11 7 3 4" xfId="15771" xr:uid="{00000000-0005-0000-0000-000020290000}"/>
    <cellStyle name="Normal 11 7 3 5" xfId="15772" xr:uid="{00000000-0005-0000-0000-000021290000}"/>
    <cellStyle name="Normal 11 7 4" xfId="1194" xr:uid="{00000000-0005-0000-0000-000022290000}"/>
    <cellStyle name="Normal 11 7 4 2" xfId="15773" xr:uid="{00000000-0005-0000-0000-000023290000}"/>
    <cellStyle name="Normal 11 7 4 2 2" xfId="15774" xr:uid="{00000000-0005-0000-0000-000024290000}"/>
    <cellStyle name="Normal 11 7 4 2 2 2" xfId="15775" xr:uid="{00000000-0005-0000-0000-000025290000}"/>
    <cellStyle name="Normal 11 7 4 2 3" xfId="15776" xr:uid="{00000000-0005-0000-0000-000026290000}"/>
    <cellStyle name="Normal 11 7 4 3" xfId="15777" xr:uid="{00000000-0005-0000-0000-000027290000}"/>
    <cellStyle name="Normal 11 7 4 3 2" xfId="15778" xr:uid="{00000000-0005-0000-0000-000028290000}"/>
    <cellStyle name="Normal 11 7 4 4" xfId="15779" xr:uid="{00000000-0005-0000-0000-000029290000}"/>
    <cellStyle name="Normal 11 7 4 5" xfId="15780" xr:uid="{00000000-0005-0000-0000-00002A290000}"/>
    <cellStyle name="Normal 11 7 5" xfId="15781" xr:uid="{00000000-0005-0000-0000-00002B290000}"/>
    <cellStyle name="Normal 11 7 5 2" xfId="15782" xr:uid="{00000000-0005-0000-0000-00002C290000}"/>
    <cellStyle name="Normal 11 7 5 2 2" xfId="15783" xr:uid="{00000000-0005-0000-0000-00002D290000}"/>
    <cellStyle name="Normal 11 7 5 3" xfId="15784" xr:uid="{00000000-0005-0000-0000-00002E290000}"/>
    <cellStyle name="Normal 11 7 6" xfId="15785" xr:uid="{00000000-0005-0000-0000-00002F290000}"/>
    <cellStyle name="Normal 11 7 6 2" xfId="15786" xr:uid="{00000000-0005-0000-0000-000030290000}"/>
    <cellStyle name="Normal 11 7 7" xfId="15787" xr:uid="{00000000-0005-0000-0000-000031290000}"/>
    <cellStyle name="Normal 11 7 8" xfId="15788" xr:uid="{00000000-0005-0000-0000-000032290000}"/>
    <cellStyle name="Normal 11 8" xfId="1195" xr:uid="{00000000-0005-0000-0000-000033290000}"/>
    <cellStyle name="Normal 11 8 2" xfId="1196" xr:uid="{00000000-0005-0000-0000-000034290000}"/>
    <cellStyle name="Normal 11 8 2 2" xfId="1197" xr:uid="{00000000-0005-0000-0000-000035290000}"/>
    <cellStyle name="Normal 11 8 2 2 2" xfId="15789" xr:uid="{00000000-0005-0000-0000-000036290000}"/>
    <cellStyle name="Normal 11 8 2 2 2 2" xfId="15790" xr:uid="{00000000-0005-0000-0000-000037290000}"/>
    <cellStyle name="Normal 11 8 2 2 2 2 2" xfId="15791" xr:uid="{00000000-0005-0000-0000-000038290000}"/>
    <cellStyle name="Normal 11 8 2 2 2 3" xfId="15792" xr:uid="{00000000-0005-0000-0000-000039290000}"/>
    <cellStyle name="Normal 11 8 2 2 3" xfId="15793" xr:uid="{00000000-0005-0000-0000-00003A290000}"/>
    <cellStyle name="Normal 11 8 2 2 3 2" xfId="15794" xr:uid="{00000000-0005-0000-0000-00003B290000}"/>
    <cellStyle name="Normal 11 8 2 2 4" xfId="15795" xr:uid="{00000000-0005-0000-0000-00003C290000}"/>
    <cellStyle name="Normal 11 8 2 2 5" xfId="15796" xr:uid="{00000000-0005-0000-0000-00003D290000}"/>
    <cellStyle name="Normal 11 8 2 3" xfId="1198" xr:uid="{00000000-0005-0000-0000-00003E290000}"/>
    <cellStyle name="Normal 11 8 2 3 2" xfId="15797" xr:uid="{00000000-0005-0000-0000-00003F290000}"/>
    <cellStyle name="Normal 11 8 2 3 2 2" xfId="15798" xr:uid="{00000000-0005-0000-0000-000040290000}"/>
    <cellStyle name="Normal 11 8 2 3 2 2 2" xfId="15799" xr:uid="{00000000-0005-0000-0000-000041290000}"/>
    <cellStyle name="Normal 11 8 2 3 2 3" xfId="15800" xr:uid="{00000000-0005-0000-0000-000042290000}"/>
    <cellStyle name="Normal 11 8 2 3 3" xfId="15801" xr:uid="{00000000-0005-0000-0000-000043290000}"/>
    <cellStyle name="Normal 11 8 2 3 3 2" xfId="15802" xr:uid="{00000000-0005-0000-0000-000044290000}"/>
    <cellStyle name="Normal 11 8 2 3 4" xfId="15803" xr:uid="{00000000-0005-0000-0000-000045290000}"/>
    <cellStyle name="Normal 11 8 2 3 5" xfId="15804" xr:uid="{00000000-0005-0000-0000-000046290000}"/>
    <cellStyle name="Normal 11 8 2 4" xfId="15805" xr:uid="{00000000-0005-0000-0000-000047290000}"/>
    <cellStyle name="Normal 11 8 2 4 2" xfId="15806" xr:uid="{00000000-0005-0000-0000-000048290000}"/>
    <cellStyle name="Normal 11 8 2 4 2 2" xfId="15807" xr:uid="{00000000-0005-0000-0000-000049290000}"/>
    <cellStyle name="Normal 11 8 2 4 3" xfId="15808" xr:uid="{00000000-0005-0000-0000-00004A290000}"/>
    <cellStyle name="Normal 11 8 2 5" xfId="15809" xr:uid="{00000000-0005-0000-0000-00004B290000}"/>
    <cellStyle name="Normal 11 8 2 5 2" xfId="15810" xr:uid="{00000000-0005-0000-0000-00004C290000}"/>
    <cellStyle name="Normal 11 8 2 6" xfId="15811" xr:uid="{00000000-0005-0000-0000-00004D290000}"/>
    <cellStyle name="Normal 11 8 2 7" xfId="15812" xr:uid="{00000000-0005-0000-0000-00004E290000}"/>
    <cellStyle name="Normal 11 8 3" xfId="1199" xr:uid="{00000000-0005-0000-0000-00004F290000}"/>
    <cellStyle name="Normal 11 8 3 2" xfId="15813" xr:uid="{00000000-0005-0000-0000-000050290000}"/>
    <cellStyle name="Normal 11 8 3 2 2" xfId="15814" xr:uid="{00000000-0005-0000-0000-000051290000}"/>
    <cellStyle name="Normal 11 8 3 2 2 2" xfId="15815" xr:uid="{00000000-0005-0000-0000-000052290000}"/>
    <cellStyle name="Normal 11 8 3 2 3" xfId="15816" xr:uid="{00000000-0005-0000-0000-000053290000}"/>
    <cellStyle name="Normal 11 8 3 3" xfId="15817" xr:uid="{00000000-0005-0000-0000-000054290000}"/>
    <cellStyle name="Normal 11 8 3 3 2" xfId="15818" xr:uid="{00000000-0005-0000-0000-000055290000}"/>
    <cellStyle name="Normal 11 8 3 4" xfId="15819" xr:uid="{00000000-0005-0000-0000-000056290000}"/>
    <cellStyle name="Normal 11 8 3 5" xfId="15820" xr:uid="{00000000-0005-0000-0000-000057290000}"/>
    <cellStyle name="Normal 11 8 4" xfId="1200" xr:uid="{00000000-0005-0000-0000-000058290000}"/>
    <cellStyle name="Normal 11 8 4 2" xfId="15821" xr:uid="{00000000-0005-0000-0000-000059290000}"/>
    <cellStyle name="Normal 11 8 4 2 2" xfId="15822" xr:uid="{00000000-0005-0000-0000-00005A290000}"/>
    <cellStyle name="Normal 11 8 4 2 2 2" xfId="15823" xr:uid="{00000000-0005-0000-0000-00005B290000}"/>
    <cellStyle name="Normal 11 8 4 2 3" xfId="15824" xr:uid="{00000000-0005-0000-0000-00005C290000}"/>
    <cellStyle name="Normal 11 8 4 3" xfId="15825" xr:uid="{00000000-0005-0000-0000-00005D290000}"/>
    <cellStyle name="Normal 11 8 4 3 2" xfId="15826" xr:uid="{00000000-0005-0000-0000-00005E290000}"/>
    <cellStyle name="Normal 11 8 4 4" xfId="15827" xr:uid="{00000000-0005-0000-0000-00005F290000}"/>
    <cellStyle name="Normal 11 8 4 5" xfId="15828" xr:uid="{00000000-0005-0000-0000-000060290000}"/>
    <cellStyle name="Normal 11 8 5" xfId="15829" xr:uid="{00000000-0005-0000-0000-000061290000}"/>
    <cellStyle name="Normal 11 8 5 2" xfId="15830" xr:uid="{00000000-0005-0000-0000-000062290000}"/>
    <cellStyle name="Normal 11 8 5 2 2" xfId="15831" xr:uid="{00000000-0005-0000-0000-000063290000}"/>
    <cellStyle name="Normal 11 8 5 3" xfId="15832" xr:uid="{00000000-0005-0000-0000-000064290000}"/>
    <cellStyle name="Normal 11 8 6" xfId="15833" xr:uid="{00000000-0005-0000-0000-000065290000}"/>
    <cellStyle name="Normal 11 8 6 2" xfId="15834" xr:uid="{00000000-0005-0000-0000-000066290000}"/>
    <cellStyle name="Normal 11 8 7" xfId="15835" xr:uid="{00000000-0005-0000-0000-000067290000}"/>
    <cellStyle name="Normal 11 8 8" xfId="15836" xr:uid="{00000000-0005-0000-0000-000068290000}"/>
    <cellStyle name="Normal 11 9" xfId="1201" xr:uid="{00000000-0005-0000-0000-000069290000}"/>
    <cellStyle name="Normal 11 9 2" xfId="1202" xr:uid="{00000000-0005-0000-0000-00006A290000}"/>
    <cellStyle name="Normal 11 9 2 2" xfId="1203" xr:uid="{00000000-0005-0000-0000-00006B290000}"/>
    <cellStyle name="Normal 11 9 2 2 2" xfId="15837" xr:uid="{00000000-0005-0000-0000-00006C290000}"/>
    <cellStyle name="Normal 11 9 2 2 2 2" xfId="15838" xr:uid="{00000000-0005-0000-0000-00006D290000}"/>
    <cellStyle name="Normal 11 9 2 2 2 2 2" xfId="15839" xr:uid="{00000000-0005-0000-0000-00006E290000}"/>
    <cellStyle name="Normal 11 9 2 2 2 3" xfId="15840" xr:uid="{00000000-0005-0000-0000-00006F290000}"/>
    <cellStyle name="Normal 11 9 2 2 3" xfId="15841" xr:uid="{00000000-0005-0000-0000-000070290000}"/>
    <cellStyle name="Normal 11 9 2 2 3 2" xfId="15842" xr:uid="{00000000-0005-0000-0000-000071290000}"/>
    <cellStyle name="Normal 11 9 2 2 4" xfId="15843" xr:uid="{00000000-0005-0000-0000-000072290000}"/>
    <cellStyle name="Normal 11 9 2 2 5" xfId="15844" xr:uid="{00000000-0005-0000-0000-000073290000}"/>
    <cellStyle name="Normal 11 9 2 3" xfId="1204" xr:uid="{00000000-0005-0000-0000-000074290000}"/>
    <cellStyle name="Normal 11 9 2 3 2" xfId="15845" xr:uid="{00000000-0005-0000-0000-000075290000}"/>
    <cellStyle name="Normal 11 9 2 3 2 2" xfId="15846" xr:uid="{00000000-0005-0000-0000-000076290000}"/>
    <cellStyle name="Normal 11 9 2 3 2 2 2" xfId="15847" xr:uid="{00000000-0005-0000-0000-000077290000}"/>
    <cellStyle name="Normal 11 9 2 3 2 3" xfId="15848" xr:uid="{00000000-0005-0000-0000-000078290000}"/>
    <cellStyle name="Normal 11 9 2 3 3" xfId="15849" xr:uid="{00000000-0005-0000-0000-000079290000}"/>
    <cellStyle name="Normal 11 9 2 3 3 2" xfId="15850" xr:uid="{00000000-0005-0000-0000-00007A290000}"/>
    <cellStyle name="Normal 11 9 2 3 4" xfId="15851" xr:uid="{00000000-0005-0000-0000-00007B290000}"/>
    <cellStyle name="Normal 11 9 2 3 5" xfId="15852" xr:uid="{00000000-0005-0000-0000-00007C290000}"/>
    <cellStyle name="Normal 11 9 2 4" xfId="15853" xr:uid="{00000000-0005-0000-0000-00007D290000}"/>
    <cellStyle name="Normal 11 9 2 4 2" xfId="15854" xr:uid="{00000000-0005-0000-0000-00007E290000}"/>
    <cellStyle name="Normal 11 9 2 4 2 2" xfId="15855" xr:uid="{00000000-0005-0000-0000-00007F290000}"/>
    <cellStyle name="Normal 11 9 2 4 3" xfId="15856" xr:uid="{00000000-0005-0000-0000-000080290000}"/>
    <cellStyle name="Normal 11 9 2 5" xfId="15857" xr:uid="{00000000-0005-0000-0000-000081290000}"/>
    <cellStyle name="Normal 11 9 2 5 2" xfId="15858" xr:uid="{00000000-0005-0000-0000-000082290000}"/>
    <cellStyle name="Normal 11 9 2 6" xfId="15859" xr:uid="{00000000-0005-0000-0000-000083290000}"/>
    <cellStyle name="Normal 11 9 2 7" xfId="15860" xr:uid="{00000000-0005-0000-0000-000084290000}"/>
    <cellStyle name="Normal 11 9 3" xfId="1205" xr:uid="{00000000-0005-0000-0000-000085290000}"/>
    <cellStyle name="Normal 11 9 3 2" xfId="15861" xr:uid="{00000000-0005-0000-0000-000086290000}"/>
    <cellStyle name="Normal 11 9 3 2 2" xfId="15862" xr:uid="{00000000-0005-0000-0000-000087290000}"/>
    <cellStyle name="Normal 11 9 3 2 2 2" xfId="15863" xr:uid="{00000000-0005-0000-0000-000088290000}"/>
    <cellStyle name="Normal 11 9 3 2 3" xfId="15864" xr:uid="{00000000-0005-0000-0000-000089290000}"/>
    <cellStyle name="Normal 11 9 3 3" xfId="15865" xr:uid="{00000000-0005-0000-0000-00008A290000}"/>
    <cellStyle name="Normal 11 9 3 3 2" xfId="15866" xr:uid="{00000000-0005-0000-0000-00008B290000}"/>
    <cellStyle name="Normal 11 9 3 4" xfId="15867" xr:uid="{00000000-0005-0000-0000-00008C290000}"/>
    <cellStyle name="Normal 11 9 3 5" xfId="15868" xr:uid="{00000000-0005-0000-0000-00008D290000}"/>
    <cellStyle name="Normal 11 9 4" xfId="1206" xr:uid="{00000000-0005-0000-0000-00008E290000}"/>
    <cellStyle name="Normal 11 9 4 2" xfId="15869" xr:uid="{00000000-0005-0000-0000-00008F290000}"/>
    <cellStyle name="Normal 11 9 4 2 2" xfId="15870" xr:uid="{00000000-0005-0000-0000-000090290000}"/>
    <cellStyle name="Normal 11 9 4 2 2 2" xfId="15871" xr:uid="{00000000-0005-0000-0000-000091290000}"/>
    <cellStyle name="Normal 11 9 4 2 3" xfId="15872" xr:uid="{00000000-0005-0000-0000-000092290000}"/>
    <cellStyle name="Normal 11 9 4 3" xfId="15873" xr:uid="{00000000-0005-0000-0000-000093290000}"/>
    <cellStyle name="Normal 11 9 4 3 2" xfId="15874" xr:uid="{00000000-0005-0000-0000-000094290000}"/>
    <cellStyle name="Normal 11 9 4 4" xfId="15875" xr:uid="{00000000-0005-0000-0000-000095290000}"/>
    <cellStyle name="Normal 11 9 4 5" xfId="15876" xr:uid="{00000000-0005-0000-0000-000096290000}"/>
    <cellStyle name="Normal 11 9 5" xfId="15877" xr:uid="{00000000-0005-0000-0000-000097290000}"/>
    <cellStyle name="Normal 11 9 5 2" xfId="15878" xr:uid="{00000000-0005-0000-0000-000098290000}"/>
    <cellStyle name="Normal 11 9 5 2 2" xfId="15879" xr:uid="{00000000-0005-0000-0000-000099290000}"/>
    <cellStyle name="Normal 11 9 5 3" xfId="15880" xr:uid="{00000000-0005-0000-0000-00009A290000}"/>
    <cellStyle name="Normal 11 9 6" xfId="15881" xr:uid="{00000000-0005-0000-0000-00009B290000}"/>
    <cellStyle name="Normal 11 9 6 2" xfId="15882" xr:uid="{00000000-0005-0000-0000-00009C290000}"/>
    <cellStyle name="Normal 11 9 7" xfId="15883" xr:uid="{00000000-0005-0000-0000-00009D290000}"/>
    <cellStyle name="Normal 11 9 8" xfId="15884" xr:uid="{00000000-0005-0000-0000-00009E290000}"/>
    <cellStyle name="Normal 12" xfId="1207" xr:uid="{00000000-0005-0000-0000-00009F290000}"/>
    <cellStyle name="Normal 12 10" xfId="1208" xr:uid="{00000000-0005-0000-0000-0000A0290000}"/>
    <cellStyle name="Normal 12 10 2" xfId="15885" xr:uid="{00000000-0005-0000-0000-0000A1290000}"/>
    <cellStyle name="Normal 12 10 2 2" xfId="15886" xr:uid="{00000000-0005-0000-0000-0000A2290000}"/>
    <cellStyle name="Normal 12 10 2 2 2" xfId="15887" xr:uid="{00000000-0005-0000-0000-0000A3290000}"/>
    <cellStyle name="Normal 12 10 2 3" xfId="15888" xr:uid="{00000000-0005-0000-0000-0000A4290000}"/>
    <cellStyle name="Normal 12 10 3" xfId="15889" xr:uid="{00000000-0005-0000-0000-0000A5290000}"/>
    <cellStyle name="Normal 12 10 3 2" xfId="15890" xr:uid="{00000000-0005-0000-0000-0000A6290000}"/>
    <cellStyle name="Normal 12 10 4" xfId="15891" xr:uid="{00000000-0005-0000-0000-0000A7290000}"/>
    <cellStyle name="Normal 12 10 5" xfId="15892" xr:uid="{00000000-0005-0000-0000-0000A8290000}"/>
    <cellStyle name="Normal 12 11" xfId="1209" xr:uid="{00000000-0005-0000-0000-0000A9290000}"/>
    <cellStyle name="Normal 12 11 2" xfId="15893" xr:uid="{00000000-0005-0000-0000-0000AA290000}"/>
    <cellStyle name="Normal 12 11 2 2" xfId="15894" xr:uid="{00000000-0005-0000-0000-0000AB290000}"/>
    <cellStyle name="Normal 12 11 2 2 2" xfId="15895" xr:uid="{00000000-0005-0000-0000-0000AC290000}"/>
    <cellStyle name="Normal 12 11 2 3" xfId="15896" xr:uid="{00000000-0005-0000-0000-0000AD290000}"/>
    <cellStyle name="Normal 12 11 3" xfId="15897" xr:uid="{00000000-0005-0000-0000-0000AE290000}"/>
    <cellStyle name="Normal 12 11 3 2" xfId="15898" xr:uid="{00000000-0005-0000-0000-0000AF290000}"/>
    <cellStyle name="Normal 12 11 4" xfId="15899" xr:uid="{00000000-0005-0000-0000-0000B0290000}"/>
    <cellStyle name="Normal 12 11 5" xfId="15900" xr:uid="{00000000-0005-0000-0000-0000B1290000}"/>
    <cellStyle name="Normal 12 12" xfId="15901" xr:uid="{00000000-0005-0000-0000-0000B2290000}"/>
    <cellStyle name="Normal 12 12 2" xfId="15902" xr:uid="{00000000-0005-0000-0000-0000B3290000}"/>
    <cellStyle name="Normal 12 12 2 2" xfId="15903" xr:uid="{00000000-0005-0000-0000-0000B4290000}"/>
    <cellStyle name="Normal 12 12 3" xfId="15904" xr:uid="{00000000-0005-0000-0000-0000B5290000}"/>
    <cellStyle name="Normal 12 13" xfId="15905" xr:uid="{00000000-0005-0000-0000-0000B6290000}"/>
    <cellStyle name="Normal 12 13 2" xfId="15906" xr:uid="{00000000-0005-0000-0000-0000B7290000}"/>
    <cellStyle name="Normal 12 14" xfId="15907" xr:uid="{00000000-0005-0000-0000-0000B8290000}"/>
    <cellStyle name="Normal 12 15" xfId="15908" xr:uid="{00000000-0005-0000-0000-0000B9290000}"/>
    <cellStyle name="Normal 12 2" xfId="1210" xr:uid="{00000000-0005-0000-0000-0000BA290000}"/>
    <cellStyle name="Normal 12 2 10" xfId="1211" xr:uid="{00000000-0005-0000-0000-0000BB290000}"/>
    <cellStyle name="Normal 12 2 10 2" xfId="15909" xr:uid="{00000000-0005-0000-0000-0000BC290000}"/>
    <cellStyle name="Normal 12 2 10 2 2" xfId="15910" xr:uid="{00000000-0005-0000-0000-0000BD290000}"/>
    <cellStyle name="Normal 12 2 10 2 2 2" xfId="15911" xr:uid="{00000000-0005-0000-0000-0000BE290000}"/>
    <cellStyle name="Normal 12 2 10 2 3" xfId="15912" xr:uid="{00000000-0005-0000-0000-0000BF290000}"/>
    <cellStyle name="Normal 12 2 10 3" xfId="15913" xr:uid="{00000000-0005-0000-0000-0000C0290000}"/>
    <cellStyle name="Normal 12 2 10 3 2" xfId="15914" xr:uid="{00000000-0005-0000-0000-0000C1290000}"/>
    <cellStyle name="Normal 12 2 10 4" xfId="15915" xr:uid="{00000000-0005-0000-0000-0000C2290000}"/>
    <cellStyle name="Normal 12 2 10 5" xfId="15916" xr:uid="{00000000-0005-0000-0000-0000C3290000}"/>
    <cellStyle name="Normal 12 2 11" xfId="15917" xr:uid="{00000000-0005-0000-0000-0000C4290000}"/>
    <cellStyle name="Normal 12 2 11 2" xfId="15918" xr:uid="{00000000-0005-0000-0000-0000C5290000}"/>
    <cellStyle name="Normal 12 2 11 2 2" xfId="15919" xr:uid="{00000000-0005-0000-0000-0000C6290000}"/>
    <cellStyle name="Normal 12 2 11 3" xfId="15920" xr:uid="{00000000-0005-0000-0000-0000C7290000}"/>
    <cellStyle name="Normal 12 2 12" xfId="15921" xr:uid="{00000000-0005-0000-0000-0000C8290000}"/>
    <cellStyle name="Normal 12 2 12 2" xfId="15922" xr:uid="{00000000-0005-0000-0000-0000C9290000}"/>
    <cellStyle name="Normal 12 2 13" xfId="15923" xr:uid="{00000000-0005-0000-0000-0000CA290000}"/>
    <cellStyle name="Normal 12 2 14" xfId="15924" xr:uid="{00000000-0005-0000-0000-0000CB290000}"/>
    <cellStyle name="Normal 12 2 2" xfId="1212" xr:uid="{00000000-0005-0000-0000-0000CC290000}"/>
    <cellStyle name="Normal 12 2 2 10" xfId="15925" xr:uid="{00000000-0005-0000-0000-0000CD290000}"/>
    <cellStyle name="Normal 12 2 2 10 2" xfId="15926" xr:uid="{00000000-0005-0000-0000-0000CE290000}"/>
    <cellStyle name="Normal 12 2 2 10 2 2" xfId="15927" xr:uid="{00000000-0005-0000-0000-0000CF290000}"/>
    <cellStyle name="Normal 12 2 2 10 3" xfId="15928" xr:uid="{00000000-0005-0000-0000-0000D0290000}"/>
    <cellStyle name="Normal 12 2 2 11" xfId="15929" xr:uid="{00000000-0005-0000-0000-0000D1290000}"/>
    <cellStyle name="Normal 12 2 2 11 2" xfId="15930" xr:uid="{00000000-0005-0000-0000-0000D2290000}"/>
    <cellStyle name="Normal 12 2 2 12" xfId="15931" xr:uid="{00000000-0005-0000-0000-0000D3290000}"/>
    <cellStyle name="Normal 12 2 2 13" xfId="15932" xr:uid="{00000000-0005-0000-0000-0000D4290000}"/>
    <cellStyle name="Normal 12 2 2 2" xfId="1213" xr:uid="{00000000-0005-0000-0000-0000D5290000}"/>
    <cellStyle name="Normal 12 2 2 2 10" xfId="15933" xr:uid="{00000000-0005-0000-0000-0000D6290000}"/>
    <cellStyle name="Normal 12 2 2 2 10 2" xfId="15934" xr:uid="{00000000-0005-0000-0000-0000D7290000}"/>
    <cellStyle name="Normal 12 2 2 2 11" xfId="15935" xr:uid="{00000000-0005-0000-0000-0000D8290000}"/>
    <cellStyle name="Normal 12 2 2 2 12" xfId="15936" xr:uid="{00000000-0005-0000-0000-0000D9290000}"/>
    <cellStyle name="Normal 12 2 2 2 2" xfId="1214" xr:uid="{00000000-0005-0000-0000-0000DA290000}"/>
    <cellStyle name="Normal 12 2 2 2 2 2" xfId="1215" xr:uid="{00000000-0005-0000-0000-0000DB290000}"/>
    <cellStyle name="Normal 12 2 2 2 2 2 2" xfId="1216" xr:uid="{00000000-0005-0000-0000-0000DC290000}"/>
    <cellStyle name="Normal 12 2 2 2 2 2 2 2" xfId="15937" xr:uid="{00000000-0005-0000-0000-0000DD290000}"/>
    <cellStyle name="Normal 12 2 2 2 2 2 2 2 2" xfId="15938" xr:uid="{00000000-0005-0000-0000-0000DE290000}"/>
    <cellStyle name="Normal 12 2 2 2 2 2 2 2 2 2" xfId="15939" xr:uid="{00000000-0005-0000-0000-0000DF290000}"/>
    <cellStyle name="Normal 12 2 2 2 2 2 2 2 3" xfId="15940" xr:uid="{00000000-0005-0000-0000-0000E0290000}"/>
    <cellStyle name="Normal 12 2 2 2 2 2 2 3" xfId="15941" xr:uid="{00000000-0005-0000-0000-0000E1290000}"/>
    <cellStyle name="Normal 12 2 2 2 2 2 2 3 2" xfId="15942" xr:uid="{00000000-0005-0000-0000-0000E2290000}"/>
    <cellStyle name="Normal 12 2 2 2 2 2 2 4" xfId="15943" xr:uid="{00000000-0005-0000-0000-0000E3290000}"/>
    <cellStyle name="Normal 12 2 2 2 2 2 2 5" xfId="15944" xr:uid="{00000000-0005-0000-0000-0000E4290000}"/>
    <cellStyle name="Normal 12 2 2 2 2 2 3" xfId="1217" xr:uid="{00000000-0005-0000-0000-0000E5290000}"/>
    <cellStyle name="Normal 12 2 2 2 2 2 3 2" xfId="15945" xr:uid="{00000000-0005-0000-0000-0000E6290000}"/>
    <cellStyle name="Normal 12 2 2 2 2 2 3 2 2" xfId="15946" xr:uid="{00000000-0005-0000-0000-0000E7290000}"/>
    <cellStyle name="Normal 12 2 2 2 2 2 3 2 2 2" xfId="15947" xr:uid="{00000000-0005-0000-0000-0000E8290000}"/>
    <cellStyle name="Normal 12 2 2 2 2 2 3 2 3" xfId="15948" xr:uid="{00000000-0005-0000-0000-0000E9290000}"/>
    <cellStyle name="Normal 12 2 2 2 2 2 3 3" xfId="15949" xr:uid="{00000000-0005-0000-0000-0000EA290000}"/>
    <cellStyle name="Normal 12 2 2 2 2 2 3 3 2" xfId="15950" xr:uid="{00000000-0005-0000-0000-0000EB290000}"/>
    <cellStyle name="Normal 12 2 2 2 2 2 3 4" xfId="15951" xr:uid="{00000000-0005-0000-0000-0000EC290000}"/>
    <cellStyle name="Normal 12 2 2 2 2 2 3 5" xfId="15952" xr:uid="{00000000-0005-0000-0000-0000ED290000}"/>
    <cellStyle name="Normal 12 2 2 2 2 2 4" xfId="15953" xr:uid="{00000000-0005-0000-0000-0000EE290000}"/>
    <cellStyle name="Normal 12 2 2 2 2 2 4 2" xfId="15954" xr:uid="{00000000-0005-0000-0000-0000EF290000}"/>
    <cellStyle name="Normal 12 2 2 2 2 2 4 2 2" xfId="15955" xr:uid="{00000000-0005-0000-0000-0000F0290000}"/>
    <cellStyle name="Normal 12 2 2 2 2 2 4 3" xfId="15956" xr:uid="{00000000-0005-0000-0000-0000F1290000}"/>
    <cellStyle name="Normal 12 2 2 2 2 2 5" xfId="15957" xr:uid="{00000000-0005-0000-0000-0000F2290000}"/>
    <cellStyle name="Normal 12 2 2 2 2 2 5 2" xfId="15958" xr:uid="{00000000-0005-0000-0000-0000F3290000}"/>
    <cellStyle name="Normal 12 2 2 2 2 2 6" xfId="15959" xr:uid="{00000000-0005-0000-0000-0000F4290000}"/>
    <cellStyle name="Normal 12 2 2 2 2 2 7" xfId="15960" xr:uid="{00000000-0005-0000-0000-0000F5290000}"/>
    <cellStyle name="Normal 12 2 2 2 2 3" xfId="1218" xr:uid="{00000000-0005-0000-0000-0000F6290000}"/>
    <cellStyle name="Normal 12 2 2 2 2 3 2" xfId="15961" xr:uid="{00000000-0005-0000-0000-0000F7290000}"/>
    <cellStyle name="Normal 12 2 2 2 2 3 2 2" xfId="15962" xr:uid="{00000000-0005-0000-0000-0000F8290000}"/>
    <cellStyle name="Normal 12 2 2 2 2 3 2 2 2" xfId="15963" xr:uid="{00000000-0005-0000-0000-0000F9290000}"/>
    <cellStyle name="Normal 12 2 2 2 2 3 2 3" xfId="15964" xr:uid="{00000000-0005-0000-0000-0000FA290000}"/>
    <cellStyle name="Normal 12 2 2 2 2 3 3" xfId="15965" xr:uid="{00000000-0005-0000-0000-0000FB290000}"/>
    <cellStyle name="Normal 12 2 2 2 2 3 3 2" xfId="15966" xr:uid="{00000000-0005-0000-0000-0000FC290000}"/>
    <cellStyle name="Normal 12 2 2 2 2 3 4" xfId="15967" xr:uid="{00000000-0005-0000-0000-0000FD290000}"/>
    <cellStyle name="Normal 12 2 2 2 2 3 5" xfId="15968" xr:uid="{00000000-0005-0000-0000-0000FE290000}"/>
    <cellStyle name="Normal 12 2 2 2 2 4" xfId="1219" xr:uid="{00000000-0005-0000-0000-0000FF290000}"/>
    <cellStyle name="Normal 12 2 2 2 2 4 2" xfId="15969" xr:uid="{00000000-0005-0000-0000-0000002A0000}"/>
    <cellStyle name="Normal 12 2 2 2 2 4 2 2" xfId="15970" xr:uid="{00000000-0005-0000-0000-0000012A0000}"/>
    <cellStyle name="Normal 12 2 2 2 2 4 2 2 2" xfId="15971" xr:uid="{00000000-0005-0000-0000-0000022A0000}"/>
    <cellStyle name="Normal 12 2 2 2 2 4 2 3" xfId="15972" xr:uid="{00000000-0005-0000-0000-0000032A0000}"/>
    <cellStyle name="Normal 12 2 2 2 2 4 3" xfId="15973" xr:uid="{00000000-0005-0000-0000-0000042A0000}"/>
    <cellStyle name="Normal 12 2 2 2 2 4 3 2" xfId="15974" xr:uid="{00000000-0005-0000-0000-0000052A0000}"/>
    <cellStyle name="Normal 12 2 2 2 2 4 4" xfId="15975" xr:uid="{00000000-0005-0000-0000-0000062A0000}"/>
    <cellStyle name="Normal 12 2 2 2 2 4 5" xfId="15976" xr:uid="{00000000-0005-0000-0000-0000072A0000}"/>
    <cellStyle name="Normal 12 2 2 2 2 5" xfId="15977" xr:uid="{00000000-0005-0000-0000-0000082A0000}"/>
    <cellStyle name="Normal 12 2 2 2 2 5 2" xfId="15978" xr:uid="{00000000-0005-0000-0000-0000092A0000}"/>
    <cellStyle name="Normal 12 2 2 2 2 5 2 2" xfId="15979" xr:uid="{00000000-0005-0000-0000-00000A2A0000}"/>
    <cellStyle name="Normal 12 2 2 2 2 5 3" xfId="15980" xr:uid="{00000000-0005-0000-0000-00000B2A0000}"/>
    <cellStyle name="Normal 12 2 2 2 2 6" xfId="15981" xr:uid="{00000000-0005-0000-0000-00000C2A0000}"/>
    <cellStyle name="Normal 12 2 2 2 2 6 2" xfId="15982" xr:uid="{00000000-0005-0000-0000-00000D2A0000}"/>
    <cellStyle name="Normal 12 2 2 2 2 7" xfId="15983" xr:uid="{00000000-0005-0000-0000-00000E2A0000}"/>
    <cellStyle name="Normal 12 2 2 2 2 8" xfId="15984" xr:uid="{00000000-0005-0000-0000-00000F2A0000}"/>
    <cellStyle name="Normal 12 2 2 2 3" xfId="1220" xr:uid="{00000000-0005-0000-0000-0000102A0000}"/>
    <cellStyle name="Normal 12 2 2 2 3 2" xfId="1221" xr:uid="{00000000-0005-0000-0000-0000112A0000}"/>
    <cellStyle name="Normal 12 2 2 2 3 2 2" xfId="1222" xr:uid="{00000000-0005-0000-0000-0000122A0000}"/>
    <cellStyle name="Normal 12 2 2 2 3 2 2 2" xfId="15985" xr:uid="{00000000-0005-0000-0000-0000132A0000}"/>
    <cellStyle name="Normal 12 2 2 2 3 2 2 2 2" xfId="15986" xr:uid="{00000000-0005-0000-0000-0000142A0000}"/>
    <cellStyle name="Normal 12 2 2 2 3 2 2 2 2 2" xfId="15987" xr:uid="{00000000-0005-0000-0000-0000152A0000}"/>
    <cellStyle name="Normal 12 2 2 2 3 2 2 2 3" xfId="15988" xr:uid="{00000000-0005-0000-0000-0000162A0000}"/>
    <cellStyle name="Normal 12 2 2 2 3 2 2 3" xfId="15989" xr:uid="{00000000-0005-0000-0000-0000172A0000}"/>
    <cellStyle name="Normal 12 2 2 2 3 2 2 3 2" xfId="15990" xr:uid="{00000000-0005-0000-0000-0000182A0000}"/>
    <cellStyle name="Normal 12 2 2 2 3 2 2 4" xfId="15991" xr:uid="{00000000-0005-0000-0000-0000192A0000}"/>
    <cellStyle name="Normal 12 2 2 2 3 2 2 5" xfId="15992" xr:uid="{00000000-0005-0000-0000-00001A2A0000}"/>
    <cellStyle name="Normal 12 2 2 2 3 2 3" xfId="1223" xr:uid="{00000000-0005-0000-0000-00001B2A0000}"/>
    <cellStyle name="Normal 12 2 2 2 3 2 3 2" xfId="15993" xr:uid="{00000000-0005-0000-0000-00001C2A0000}"/>
    <cellStyle name="Normal 12 2 2 2 3 2 3 2 2" xfId="15994" xr:uid="{00000000-0005-0000-0000-00001D2A0000}"/>
    <cellStyle name="Normal 12 2 2 2 3 2 3 2 2 2" xfId="15995" xr:uid="{00000000-0005-0000-0000-00001E2A0000}"/>
    <cellStyle name="Normal 12 2 2 2 3 2 3 2 3" xfId="15996" xr:uid="{00000000-0005-0000-0000-00001F2A0000}"/>
    <cellStyle name="Normal 12 2 2 2 3 2 3 3" xfId="15997" xr:uid="{00000000-0005-0000-0000-0000202A0000}"/>
    <cellStyle name="Normal 12 2 2 2 3 2 3 3 2" xfId="15998" xr:uid="{00000000-0005-0000-0000-0000212A0000}"/>
    <cellStyle name="Normal 12 2 2 2 3 2 3 4" xfId="15999" xr:uid="{00000000-0005-0000-0000-0000222A0000}"/>
    <cellStyle name="Normal 12 2 2 2 3 2 3 5" xfId="16000" xr:uid="{00000000-0005-0000-0000-0000232A0000}"/>
    <cellStyle name="Normal 12 2 2 2 3 2 4" xfId="16001" xr:uid="{00000000-0005-0000-0000-0000242A0000}"/>
    <cellStyle name="Normal 12 2 2 2 3 2 4 2" xfId="16002" xr:uid="{00000000-0005-0000-0000-0000252A0000}"/>
    <cellStyle name="Normal 12 2 2 2 3 2 4 2 2" xfId="16003" xr:uid="{00000000-0005-0000-0000-0000262A0000}"/>
    <cellStyle name="Normal 12 2 2 2 3 2 4 3" xfId="16004" xr:uid="{00000000-0005-0000-0000-0000272A0000}"/>
    <cellStyle name="Normal 12 2 2 2 3 2 5" xfId="16005" xr:uid="{00000000-0005-0000-0000-0000282A0000}"/>
    <cellStyle name="Normal 12 2 2 2 3 2 5 2" xfId="16006" xr:uid="{00000000-0005-0000-0000-0000292A0000}"/>
    <cellStyle name="Normal 12 2 2 2 3 2 6" xfId="16007" xr:uid="{00000000-0005-0000-0000-00002A2A0000}"/>
    <cellStyle name="Normal 12 2 2 2 3 2 7" xfId="16008" xr:uid="{00000000-0005-0000-0000-00002B2A0000}"/>
    <cellStyle name="Normal 12 2 2 2 3 3" xfId="1224" xr:uid="{00000000-0005-0000-0000-00002C2A0000}"/>
    <cellStyle name="Normal 12 2 2 2 3 3 2" xfId="16009" xr:uid="{00000000-0005-0000-0000-00002D2A0000}"/>
    <cellStyle name="Normal 12 2 2 2 3 3 2 2" xfId="16010" xr:uid="{00000000-0005-0000-0000-00002E2A0000}"/>
    <cellStyle name="Normal 12 2 2 2 3 3 2 2 2" xfId="16011" xr:uid="{00000000-0005-0000-0000-00002F2A0000}"/>
    <cellStyle name="Normal 12 2 2 2 3 3 2 3" xfId="16012" xr:uid="{00000000-0005-0000-0000-0000302A0000}"/>
    <cellStyle name="Normal 12 2 2 2 3 3 3" xfId="16013" xr:uid="{00000000-0005-0000-0000-0000312A0000}"/>
    <cellStyle name="Normal 12 2 2 2 3 3 3 2" xfId="16014" xr:uid="{00000000-0005-0000-0000-0000322A0000}"/>
    <cellStyle name="Normal 12 2 2 2 3 3 4" xfId="16015" xr:uid="{00000000-0005-0000-0000-0000332A0000}"/>
    <cellStyle name="Normal 12 2 2 2 3 3 5" xfId="16016" xr:uid="{00000000-0005-0000-0000-0000342A0000}"/>
    <cellStyle name="Normal 12 2 2 2 3 4" xfId="1225" xr:uid="{00000000-0005-0000-0000-0000352A0000}"/>
    <cellStyle name="Normal 12 2 2 2 3 4 2" xfId="16017" xr:uid="{00000000-0005-0000-0000-0000362A0000}"/>
    <cellStyle name="Normal 12 2 2 2 3 4 2 2" xfId="16018" xr:uid="{00000000-0005-0000-0000-0000372A0000}"/>
    <cellStyle name="Normal 12 2 2 2 3 4 2 2 2" xfId="16019" xr:uid="{00000000-0005-0000-0000-0000382A0000}"/>
    <cellStyle name="Normal 12 2 2 2 3 4 2 3" xfId="16020" xr:uid="{00000000-0005-0000-0000-0000392A0000}"/>
    <cellStyle name="Normal 12 2 2 2 3 4 3" xfId="16021" xr:uid="{00000000-0005-0000-0000-00003A2A0000}"/>
    <cellStyle name="Normal 12 2 2 2 3 4 3 2" xfId="16022" xr:uid="{00000000-0005-0000-0000-00003B2A0000}"/>
    <cellStyle name="Normal 12 2 2 2 3 4 4" xfId="16023" xr:uid="{00000000-0005-0000-0000-00003C2A0000}"/>
    <cellStyle name="Normal 12 2 2 2 3 4 5" xfId="16024" xr:uid="{00000000-0005-0000-0000-00003D2A0000}"/>
    <cellStyle name="Normal 12 2 2 2 3 5" xfId="16025" xr:uid="{00000000-0005-0000-0000-00003E2A0000}"/>
    <cellStyle name="Normal 12 2 2 2 3 5 2" xfId="16026" xr:uid="{00000000-0005-0000-0000-00003F2A0000}"/>
    <cellStyle name="Normal 12 2 2 2 3 5 2 2" xfId="16027" xr:uid="{00000000-0005-0000-0000-0000402A0000}"/>
    <cellStyle name="Normal 12 2 2 2 3 5 3" xfId="16028" xr:uid="{00000000-0005-0000-0000-0000412A0000}"/>
    <cellStyle name="Normal 12 2 2 2 3 6" xfId="16029" xr:uid="{00000000-0005-0000-0000-0000422A0000}"/>
    <cellStyle name="Normal 12 2 2 2 3 6 2" xfId="16030" xr:uid="{00000000-0005-0000-0000-0000432A0000}"/>
    <cellStyle name="Normal 12 2 2 2 3 7" xfId="16031" xr:uid="{00000000-0005-0000-0000-0000442A0000}"/>
    <cellStyle name="Normal 12 2 2 2 3 8" xfId="16032" xr:uid="{00000000-0005-0000-0000-0000452A0000}"/>
    <cellStyle name="Normal 12 2 2 2 4" xfId="1226" xr:uid="{00000000-0005-0000-0000-0000462A0000}"/>
    <cellStyle name="Normal 12 2 2 2 4 2" xfId="1227" xr:uid="{00000000-0005-0000-0000-0000472A0000}"/>
    <cellStyle name="Normal 12 2 2 2 4 2 2" xfId="1228" xr:uid="{00000000-0005-0000-0000-0000482A0000}"/>
    <cellStyle name="Normal 12 2 2 2 4 2 2 2" xfId="16033" xr:uid="{00000000-0005-0000-0000-0000492A0000}"/>
    <cellStyle name="Normal 12 2 2 2 4 2 2 2 2" xfId="16034" xr:uid="{00000000-0005-0000-0000-00004A2A0000}"/>
    <cellStyle name="Normal 12 2 2 2 4 2 2 2 2 2" xfId="16035" xr:uid="{00000000-0005-0000-0000-00004B2A0000}"/>
    <cellStyle name="Normal 12 2 2 2 4 2 2 2 3" xfId="16036" xr:uid="{00000000-0005-0000-0000-00004C2A0000}"/>
    <cellStyle name="Normal 12 2 2 2 4 2 2 3" xfId="16037" xr:uid="{00000000-0005-0000-0000-00004D2A0000}"/>
    <cellStyle name="Normal 12 2 2 2 4 2 2 3 2" xfId="16038" xr:uid="{00000000-0005-0000-0000-00004E2A0000}"/>
    <cellStyle name="Normal 12 2 2 2 4 2 2 4" xfId="16039" xr:uid="{00000000-0005-0000-0000-00004F2A0000}"/>
    <cellStyle name="Normal 12 2 2 2 4 2 2 5" xfId="16040" xr:uid="{00000000-0005-0000-0000-0000502A0000}"/>
    <cellStyle name="Normal 12 2 2 2 4 2 3" xfId="1229" xr:uid="{00000000-0005-0000-0000-0000512A0000}"/>
    <cellStyle name="Normal 12 2 2 2 4 2 3 2" xfId="16041" xr:uid="{00000000-0005-0000-0000-0000522A0000}"/>
    <cellStyle name="Normal 12 2 2 2 4 2 3 2 2" xfId="16042" xr:uid="{00000000-0005-0000-0000-0000532A0000}"/>
    <cellStyle name="Normal 12 2 2 2 4 2 3 2 2 2" xfId="16043" xr:uid="{00000000-0005-0000-0000-0000542A0000}"/>
    <cellStyle name="Normal 12 2 2 2 4 2 3 2 3" xfId="16044" xr:uid="{00000000-0005-0000-0000-0000552A0000}"/>
    <cellStyle name="Normal 12 2 2 2 4 2 3 3" xfId="16045" xr:uid="{00000000-0005-0000-0000-0000562A0000}"/>
    <cellStyle name="Normal 12 2 2 2 4 2 3 3 2" xfId="16046" xr:uid="{00000000-0005-0000-0000-0000572A0000}"/>
    <cellStyle name="Normal 12 2 2 2 4 2 3 4" xfId="16047" xr:uid="{00000000-0005-0000-0000-0000582A0000}"/>
    <cellStyle name="Normal 12 2 2 2 4 2 3 5" xfId="16048" xr:uid="{00000000-0005-0000-0000-0000592A0000}"/>
    <cellStyle name="Normal 12 2 2 2 4 2 4" xfId="16049" xr:uid="{00000000-0005-0000-0000-00005A2A0000}"/>
    <cellStyle name="Normal 12 2 2 2 4 2 4 2" xfId="16050" xr:uid="{00000000-0005-0000-0000-00005B2A0000}"/>
    <cellStyle name="Normal 12 2 2 2 4 2 4 2 2" xfId="16051" xr:uid="{00000000-0005-0000-0000-00005C2A0000}"/>
    <cellStyle name="Normal 12 2 2 2 4 2 4 3" xfId="16052" xr:uid="{00000000-0005-0000-0000-00005D2A0000}"/>
    <cellStyle name="Normal 12 2 2 2 4 2 5" xfId="16053" xr:uid="{00000000-0005-0000-0000-00005E2A0000}"/>
    <cellStyle name="Normal 12 2 2 2 4 2 5 2" xfId="16054" xr:uid="{00000000-0005-0000-0000-00005F2A0000}"/>
    <cellStyle name="Normal 12 2 2 2 4 2 6" xfId="16055" xr:uid="{00000000-0005-0000-0000-0000602A0000}"/>
    <cellStyle name="Normal 12 2 2 2 4 2 7" xfId="16056" xr:uid="{00000000-0005-0000-0000-0000612A0000}"/>
    <cellStyle name="Normal 12 2 2 2 4 3" xfId="1230" xr:uid="{00000000-0005-0000-0000-0000622A0000}"/>
    <cellStyle name="Normal 12 2 2 2 4 3 2" xfId="16057" xr:uid="{00000000-0005-0000-0000-0000632A0000}"/>
    <cellStyle name="Normal 12 2 2 2 4 3 2 2" xfId="16058" xr:uid="{00000000-0005-0000-0000-0000642A0000}"/>
    <cellStyle name="Normal 12 2 2 2 4 3 2 2 2" xfId="16059" xr:uid="{00000000-0005-0000-0000-0000652A0000}"/>
    <cellStyle name="Normal 12 2 2 2 4 3 2 3" xfId="16060" xr:uid="{00000000-0005-0000-0000-0000662A0000}"/>
    <cellStyle name="Normal 12 2 2 2 4 3 3" xfId="16061" xr:uid="{00000000-0005-0000-0000-0000672A0000}"/>
    <cellStyle name="Normal 12 2 2 2 4 3 3 2" xfId="16062" xr:uid="{00000000-0005-0000-0000-0000682A0000}"/>
    <cellStyle name="Normal 12 2 2 2 4 3 4" xfId="16063" xr:uid="{00000000-0005-0000-0000-0000692A0000}"/>
    <cellStyle name="Normal 12 2 2 2 4 3 5" xfId="16064" xr:uid="{00000000-0005-0000-0000-00006A2A0000}"/>
    <cellStyle name="Normal 12 2 2 2 4 4" xfId="1231" xr:uid="{00000000-0005-0000-0000-00006B2A0000}"/>
    <cellStyle name="Normal 12 2 2 2 4 4 2" xfId="16065" xr:uid="{00000000-0005-0000-0000-00006C2A0000}"/>
    <cellStyle name="Normal 12 2 2 2 4 4 2 2" xfId="16066" xr:uid="{00000000-0005-0000-0000-00006D2A0000}"/>
    <cellStyle name="Normal 12 2 2 2 4 4 2 2 2" xfId="16067" xr:uid="{00000000-0005-0000-0000-00006E2A0000}"/>
    <cellStyle name="Normal 12 2 2 2 4 4 2 3" xfId="16068" xr:uid="{00000000-0005-0000-0000-00006F2A0000}"/>
    <cellStyle name="Normal 12 2 2 2 4 4 3" xfId="16069" xr:uid="{00000000-0005-0000-0000-0000702A0000}"/>
    <cellStyle name="Normal 12 2 2 2 4 4 3 2" xfId="16070" xr:uid="{00000000-0005-0000-0000-0000712A0000}"/>
    <cellStyle name="Normal 12 2 2 2 4 4 4" xfId="16071" xr:uid="{00000000-0005-0000-0000-0000722A0000}"/>
    <cellStyle name="Normal 12 2 2 2 4 4 5" xfId="16072" xr:uid="{00000000-0005-0000-0000-0000732A0000}"/>
    <cellStyle name="Normal 12 2 2 2 4 5" xfId="16073" xr:uid="{00000000-0005-0000-0000-0000742A0000}"/>
    <cellStyle name="Normal 12 2 2 2 4 5 2" xfId="16074" xr:uid="{00000000-0005-0000-0000-0000752A0000}"/>
    <cellStyle name="Normal 12 2 2 2 4 5 2 2" xfId="16075" xr:uid="{00000000-0005-0000-0000-0000762A0000}"/>
    <cellStyle name="Normal 12 2 2 2 4 5 3" xfId="16076" xr:uid="{00000000-0005-0000-0000-0000772A0000}"/>
    <cellStyle name="Normal 12 2 2 2 4 6" xfId="16077" xr:uid="{00000000-0005-0000-0000-0000782A0000}"/>
    <cellStyle name="Normal 12 2 2 2 4 6 2" xfId="16078" xr:uid="{00000000-0005-0000-0000-0000792A0000}"/>
    <cellStyle name="Normal 12 2 2 2 4 7" xfId="16079" xr:uid="{00000000-0005-0000-0000-00007A2A0000}"/>
    <cellStyle name="Normal 12 2 2 2 4 8" xfId="16080" xr:uid="{00000000-0005-0000-0000-00007B2A0000}"/>
    <cellStyle name="Normal 12 2 2 2 5" xfId="1232" xr:uid="{00000000-0005-0000-0000-00007C2A0000}"/>
    <cellStyle name="Normal 12 2 2 2 5 2" xfId="1233" xr:uid="{00000000-0005-0000-0000-00007D2A0000}"/>
    <cellStyle name="Normal 12 2 2 2 5 2 2" xfId="1234" xr:uid="{00000000-0005-0000-0000-00007E2A0000}"/>
    <cellStyle name="Normal 12 2 2 2 5 2 2 2" xfId="16081" xr:uid="{00000000-0005-0000-0000-00007F2A0000}"/>
    <cellStyle name="Normal 12 2 2 2 5 2 2 2 2" xfId="16082" xr:uid="{00000000-0005-0000-0000-0000802A0000}"/>
    <cellStyle name="Normal 12 2 2 2 5 2 2 2 2 2" xfId="16083" xr:uid="{00000000-0005-0000-0000-0000812A0000}"/>
    <cellStyle name="Normal 12 2 2 2 5 2 2 2 3" xfId="16084" xr:uid="{00000000-0005-0000-0000-0000822A0000}"/>
    <cellStyle name="Normal 12 2 2 2 5 2 2 3" xfId="16085" xr:uid="{00000000-0005-0000-0000-0000832A0000}"/>
    <cellStyle name="Normal 12 2 2 2 5 2 2 3 2" xfId="16086" xr:uid="{00000000-0005-0000-0000-0000842A0000}"/>
    <cellStyle name="Normal 12 2 2 2 5 2 2 4" xfId="16087" xr:uid="{00000000-0005-0000-0000-0000852A0000}"/>
    <cellStyle name="Normal 12 2 2 2 5 2 2 5" xfId="16088" xr:uid="{00000000-0005-0000-0000-0000862A0000}"/>
    <cellStyle name="Normal 12 2 2 2 5 2 3" xfId="1235" xr:uid="{00000000-0005-0000-0000-0000872A0000}"/>
    <cellStyle name="Normal 12 2 2 2 5 2 3 2" xfId="16089" xr:uid="{00000000-0005-0000-0000-0000882A0000}"/>
    <cellStyle name="Normal 12 2 2 2 5 2 3 2 2" xfId="16090" xr:uid="{00000000-0005-0000-0000-0000892A0000}"/>
    <cellStyle name="Normal 12 2 2 2 5 2 3 2 2 2" xfId="16091" xr:uid="{00000000-0005-0000-0000-00008A2A0000}"/>
    <cellStyle name="Normal 12 2 2 2 5 2 3 2 3" xfId="16092" xr:uid="{00000000-0005-0000-0000-00008B2A0000}"/>
    <cellStyle name="Normal 12 2 2 2 5 2 3 3" xfId="16093" xr:uid="{00000000-0005-0000-0000-00008C2A0000}"/>
    <cellStyle name="Normal 12 2 2 2 5 2 3 3 2" xfId="16094" xr:uid="{00000000-0005-0000-0000-00008D2A0000}"/>
    <cellStyle name="Normal 12 2 2 2 5 2 3 4" xfId="16095" xr:uid="{00000000-0005-0000-0000-00008E2A0000}"/>
    <cellStyle name="Normal 12 2 2 2 5 2 3 5" xfId="16096" xr:uid="{00000000-0005-0000-0000-00008F2A0000}"/>
    <cellStyle name="Normal 12 2 2 2 5 2 4" xfId="16097" xr:uid="{00000000-0005-0000-0000-0000902A0000}"/>
    <cellStyle name="Normal 12 2 2 2 5 2 4 2" xfId="16098" xr:uid="{00000000-0005-0000-0000-0000912A0000}"/>
    <cellStyle name="Normal 12 2 2 2 5 2 4 2 2" xfId="16099" xr:uid="{00000000-0005-0000-0000-0000922A0000}"/>
    <cellStyle name="Normal 12 2 2 2 5 2 4 3" xfId="16100" xr:uid="{00000000-0005-0000-0000-0000932A0000}"/>
    <cellStyle name="Normal 12 2 2 2 5 2 5" xfId="16101" xr:uid="{00000000-0005-0000-0000-0000942A0000}"/>
    <cellStyle name="Normal 12 2 2 2 5 2 5 2" xfId="16102" xr:uid="{00000000-0005-0000-0000-0000952A0000}"/>
    <cellStyle name="Normal 12 2 2 2 5 2 6" xfId="16103" xr:uid="{00000000-0005-0000-0000-0000962A0000}"/>
    <cellStyle name="Normal 12 2 2 2 5 2 7" xfId="16104" xr:uid="{00000000-0005-0000-0000-0000972A0000}"/>
    <cellStyle name="Normal 12 2 2 2 5 3" xfId="1236" xr:uid="{00000000-0005-0000-0000-0000982A0000}"/>
    <cellStyle name="Normal 12 2 2 2 5 3 2" xfId="16105" xr:uid="{00000000-0005-0000-0000-0000992A0000}"/>
    <cellStyle name="Normal 12 2 2 2 5 3 2 2" xfId="16106" xr:uid="{00000000-0005-0000-0000-00009A2A0000}"/>
    <cellStyle name="Normal 12 2 2 2 5 3 2 2 2" xfId="16107" xr:uid="{00000000-0005-0000-0000-00009B2A0000}"/>
    <cellStyle name="Normal 12 2 2 2 5 3 2 3" xfId="16108" xr:uid="{00000000-0005-0000-0000-00009C2A0000}"/>
    <cellStyle name="Normal 12 2 2 2 5 3 3" xfId="16109" xr:uid="{00000000-0005-0000-0000-00009D2A0000}"/>
    <cellStyle name="Normal 12 2 2 2 5 3 3 2" xfId="16110" xr:uid="{00000000-0005-0000-0000-00009E2A0000}"/>
    <cellStyle name="Normal 12 2 2 2 5 3 4" xfId="16111" xr:uid="{00000000-0005-0000-0000-00009F2A0000}"/>
    <cellStyle name="Normal 12 2 2 2 5 3 5" xfId="16112" xr:uid="{00000000-0005-0000-0000-0000A02A0000}"/>
    <cellStyle name="Normal 12 2 2 2 5 4" xfId="1237" xr:uid="{00000000-0005-0000-0000-0000A12A0000}"/>
    <cellStyle name="Normal 12 2 2 2 5 4 2" xfId="16113" xr:uid="{00000000-0005-0000-0000-0000A22A0000}"/>
    <cellStyle name="Normal 12 2 2 2 5 4 2 2" xfId="16114" xr:uid="{00000000-0005-0000-0000-0000A32A0000}"/>
    <cellStyle name="Normal 12 2 2 2 5 4 2 2 2" xfId="16115" xr:uid="{00000000-0005-0000-0000-0000A42A0000}"/>
    <cellStyle name="Normal 12 2 2 2 5 4 2 3" xfId="16116" xr:uid="{00000000-0005-0000-0000-0000A52A0000}"/>
    <cellStyle name="Normal 12 2 2 2 5 4 3" xfId="16117" xr:uid="{00000000-0005-0000-0000-0000A62A0000}"/>
    <cellStyle name="Normal 12 2 2 2 5 4 3 2" xfId="16118" xr:uid="{00000000-0005-0000-0000-0000A72A0000}"/>
    <cellStyle name="Normal 12 2 2 2 5 4 4" xfId="16119" xr:uid="{00000000-0005-0000-0000-0000A82A0000}"/>
    <cellStyle name="Normal 12 2 2 2 5 4 5" xfId="16120" xr:uid="{00000000-0005-0000-0000-0000A92A0000}"/>
    <cellStyle name="Normal 12 2 2 2 5 5" xfId="16121" xr:uid="{00000000-0005-0000-0000-0000AA2A0000}"/>
    <cellStyle name="Normal 12 2 2 2 5 5 2" xfId="16122" xr:uid="{00000000-0005-0000-0000-0000AB2A0000}"/>
    <cellStyle name="Normal 12 2 2 2 5 5 2 2" xfId="16123" xr:uid="{00000000-0005-0000-0000-0000AC2A0000}"/>
    <cellStyle name="Normal 12 2 2 2 5 5 3" xfId="16124" xr:uid="{00000000-0005-0000-0000-0000AD2A0000}"/>
    <cellStyle name="Normal 12 2 2 2 5 6" xfId="16125" xr:uid="{00000000-0005-0000-0000-0000AE2A0000}"/>
    <cellStyle name="Normal 12 2 2 2 5 6 2" xfId="16126" xr:uid="{00000000-0005-0000-0000-0000AF2A0000}"/>
    <cellStyle name="Normal 12 2 2 2 5 7" xfId="16127" xr:uid="{00000000-0005-0000-0000-0000B02A0000}"/>
    <cellStyle name="Normal 12 2 2 2 5 8" xfId="16128" xr:uid="{00000000-0005-0000-0000-0000B12A0000}"/>
    <cellStyle name="Normal 12 2 2 2 6" xfId="1238" xr:uid="{00000000-0005-0000-0000-0000B22A0000}"/>
    <cellStyle name="Normal 12 2 2 2 6 2" xfId="1239" xr:uid="{00000000-0005-0000-0000-0000B32A0000}"/>
    <cellStyle name="Normal 12 2 2 2 6 2 2" xfId="16129" xr:uid="{00000000-0005-0000-0000-0000B42A0000}"/>
    <cellStyle name="Normal 12 2 2 2 6 2 2 2" xfId="16130" xr:uid="{00000000-0005-0000-0000-0000B52A0000}"/>
    <cellStyle name="Normal 12 2 2 2 6 2 2 2 2" xfId="16131" xr:uid="{00000000-0005-0000-0000-0000B62A0000}"/>
    <cellStyle name="Normal 12 2 2 2 6 2 2 3" xfId="16132" xr:uid="{00000000-0005-0000-0000-0000B72A0000}"/>
    <cellStyle name="Normal 12 2 2 2 6 2 3" xfId="16133" xr:uid="{00000000-0005-0000-0000-0000B82A0000}"/>
    <cellStyle name="Normal 12 2 2 2 6 2 3 2" xfId="16134" xr:uid="{00000000-0005-0000-0000-0000B92A0000}"/>
    <cellStyle name="Normal 12 2 2 2 6 2 4" xfId="16135" xr:uid="{00000000-0005-0000-0000-0000BA2A0000}"/>
    <cellStyle name="Normal 12 2 2 2 6 2 5" xfId="16136" xr:uid="{00000000-0005-0000-0000-0000BB2A0000}"/>
    <cellStyle name="Normal 12 2 2 2 6 3" xfId="1240" xr:uid="{00000000-0005-0000-0000-0000BC2A0000}"/>
    <cellStyle name="Normal 12 2 2 2 6 3 2" xfId="16137" xr:uid="{00000000-0005-0000-0000-0000BD2A0000}"/>
    <cellStyle name="Normal 12 2 2 2 6 3 2 2" xfId="16138" xr:uid="{00000000-0005-0000-0000-0000BE2A0000}"/>
    <cellStyle name="Normal 12 2 2 2 6 3 2 2 2" xfId="16139" xr:uid="{00000000-0005-0000-0000-0000BF2A0000}"/>
    <cellStyle name="Normal 12 2 2 2 6 3 2 3" xfId="16140" xr:uid="{00000000-0005-0000-0000-0000C02A0000}"/>
    <cellStyle name="Normal 12 2 2 2 6 3 3" xfId="16141" xr:uid="{00000000-0005-0000-0000-0000C12A0000}"/>
    <cellStyle name="Normal 12 2 2 2 6 3 3 2" xfId="16142" xr:uid="{00000000-0005-0000-0000-0000C22A0000}"/>
    <cellStyle name="Normal 12 2 2 2 6 3 4" xfId="16143" xr:uid="{00000000-0005-0000-0000-0000C32A0000}"/>
    <cellStyle name="Normal 12 2 2 2 6 3 5" xfId="16144" xr:uid="{00000000-0005-0000-0000-0000C42A0000}"/>
    <cellStyle name="Normal 12 2 2 2 6 4" xfId="16145" xr:uid="{00000000-0005-0000-0000-0000C52A0000}"/>
    <cellStyle name="Normal 12 2 2 2 6 4 2" xfId="16146" xr:uid="{00000000-0005-0000-0000-0000C62A0000}"/>
    <cellStyle name="Normal 12 2 2 2 6 4 2 2" xfId="16147" xr:uid="{00000000-0005-0000-0000-0000C72A0000}"/>
    <cellStyle name="Normal 12 2 2 2 6 4 3" xfId="16148" xr:uid="{00000000-0005-0000-0000-0000C82A0000}"/>
    <cellStyle name="Normal 12 2 2 2 6 5" xfId="16149" xr:uid="{00000000-0005-0000-0000-0000C92A0000}"/>
    <cellStyle name="Normal 12 2 2 2 6 5 2" xfId="16150" xr:uid="{00000000-0005-0000-0000-0000CA2A0000}"/>
    <cellStyle name="Normal 12 2 2 2 6 6" xfId="16151" xr:uid="{00000000-0005-0000-0000-0000CB2A0000}"/>
    <cellStyle name="Normal 12 2 2 2 6 7" xfId="16152" xr:uid="{00000000-0005-0000-0000-0000CC2A0000}"/>
    <cellStyle name="Normal 12 2 2 2 7" xfId="1241" xr:uid="{00000000-0005-0000-0000-0000CD2A0000}"/>
    <cellStyle name="Normal 12 2 2 2 7 2" xfId="16153" xr:uid="{00000000-0005-0000-0000-0000CE2A0000}"/>
    <cellStyle name="Normal 12 2 2 2 7 2 2" xfId="16154" xr:uid="{00000000-0005-0000-0000-0000CF2A0000}"/>
    <cellStyle name="Normal 12 2 2 2 7 2 2 2" xfId="16155" xr:uid="{00000000-0005-0000-0000-0000D02A0000}"/>
    <cellStyle name="Normal 12 2 2 2 7 2 3" xfId="16156" xr:uid="{00000000-0005-0000-0000-0000D12A0000}"/>
    <cellStyle name="Normal 12 2 2 2 7 3" xfId="16157" xr:uid="{00000000-0005-0000-0000-0000D22A0000}"/>
    <cellStyle name="Normal 12 2 2 2 7 3 2" xfId="16158" xr:uid="{00000000-0005-0000-0000-0000D32A0000}"/>
    <cellStyle name="Normal 12 2 2 2 7 4" xfId="16159" xr:uid="{00000000-0005-0000-0000-0000D42A0000}"/>
    <cellStyle name="Normal 12 2 2 2 7 5" xfId="16160" xr:uid="{00000000-0005-0000-0000-0000D52A0000}"/>
    <cellStyle name="Normal 12 2 2 2 8" xfId="1242" xr:uid="{00000000-0005-0000-0000-0000D62A0000}"/>
    <cellStyle name="Normal 12 2 2 2 8 2" xfId="16161" xr:uid="{00000000-0005-0000-0000-0000D72A0000}"/>
    <cellStyle name="Normal 12 2 2 2 8 2 2" xfId="16162" xr:uid="{00000000-0005-0000-0000-0000D82A0000}"/>
    <cellStyle name="Normal 12 2 2 2 8 2 2 2" xfId="16163" xr:uid="{00000000-0005-0000-0000-0000D92A0000}"/>
    <cellStyle name="Normal 12 2 2 2 8 2 3" xfId="16164" xr:uid="{00000000-0005-0000-0000-0000DA2A0000}"/>
    <cellStyle name="Normal 12 2 2 2 8 3" xfId="16165" xr:uid="{00000000-0005-0000-0000-0000DB2A0000}"/>
    <cellStyle name="Normal 12 2 2 2 8 3 2" xfId="16166" xr:uid="{00000000-0005-0000-0000-0000DC2A0000}"/>
    <cellStyle name="Normal 12 2 2 2 8 4" xfId="16167" xr:uid="{00000000-0005-0000-0000-0000DD2A0000}"/>
    <cellStyle name="Normal 12 2 2 2 8 5" xfId="16168" xr:uid="{00000000-0005-0000-0000-0000DE2A0000}"/>
    <cellStyle name="Normal 12 2 2 2 9" xfId="16169" xr:uid="{00000000-0005-0000-0000-0000DF2A0000}"/>
    <cellStyle name="Normal 12 2 2 2 9 2" xfId="16170" xr:uid="{00000000-0005-0000-0000-0000E02A0000}"/>
    <cellStyle name="Normal 12 2 2 2 9 2 2" xfId="16171" xr:uid="{00000000-0005-0000-0000-0000E12A0000}"/>
    <cellStyle name="Normal 12 2 2 2 9 3" xfId="16172" xr:uid="{00000000-0005-0000-0000-0000E22A0000}"/>
    <cellStyle name="Normal 12 2 2 3" xfId="1243" xr:uid="{00000000-0005-0000-0000-0000E32A0000}"/>
    <cellStyle name="Normal 12 2 2 3 2" xfId="1244" xr:uid="{00000000-0005-0000-0000-0000E42A0000}"/>
    <cellStyle name="Normal 12 2 2 3 2 2" xfId="1245" xr:uid="{00000000-0005-0000-0000-0000E52A0000}"/>
    <cellStyle name="Normal 12 2 2 3 2 2 2" xfId="16173" xr:uid="{00000000-0005-0000-0000-0000E62A0000}"/>
    <cellStyle name="Normal 12 2 2 3 2 2 2 2" xfId="16174" xr:uid="{00000000-0005-0000-0000-0000E72A0000}"/>
    <cellStyle name="Normal 12 2 2 3 2 2 2 2 2" xfId="16175" xr:uid="{00000000-0005-0000-0000-0000E82A0000}"/>
    <cellStyle name="Normal 12 2 2 3 2 2 2 3" xfId="16176" xr:uid="{00000000-0005-0000-0000-0000E92A0000}"/>
    <cellStyle name="Normal 12 2 2 3 2 2 3" xfId="16177" xr:uid="{00000000-0005-0000-0000-0000EA2A0000}"/>
    <cellStyle name="Normal 12 2 2 3 2 2 3 2" xfId="16178" xr:uid="{00000000-0005-0000-0000-0000EB2A0000}"/>
    <cellStyle name="Normal 12 2 2 3 2 2 4" xfId="16179" xr:uid="{00000000-0005-0000-0000-0000EC2A0000}"/>
    <cellStyle name="Normal 12 2 2 3 2 2 5" xfId="16180" xr:uid="{00000000-0005-0000-0000-0000ED2A0000}"/>
    <cellStyle name="Normal 12 2 2 3 2 3" xfId="1246" xr:uid="{00000000-0005-0000-0000-0000EE2A0000}"/>
    <cellStyle name="Normal 12 2 2 3 2 3 2" xfId="16181" xr:uid="{00000000-0005-0000-0000-0000EF2A0000}"/>
    <cellStyle name="Normal 12 2 2 3 2 3 2 2" xfId="16182" xr:uid="{00000000-0005-0000-0000-0000F02A0000}"/>
    <cellStyle name="Normal 12 2 2 3 2 3 2 2 2" xfId="16183" xr:uid="{00000000-0005-0000-0000-0000F12A0000}"/>
    <cellStyle name="Normal 12 2 2 3 2 3 2 3" xfId="16184" xr:uid="{00000000-0005-0000-0000-0000F22A0000}"/>
    <cellStyle name="Normal 12 2 2 3 2 3 3" xfId="16185" xr:uid="{00000000-0005-0000-0000-0000F32A0000}"/>
    <cellStyle name="Normal 12 2 2 3 2 3 3 2" xfId="16186" xr:uid="{00000000-0005-0000-0000-0000F42A0000}"/>
    <cellStyle name="Normal 12 2 2 3 2 3 4" xfId="16187" xr:uid="{00000000-0005-0000-0000-0000F52A0000}"/>
    <cellStyle name="Normal 12 2 2 3 2 3 5" xfId="16188" xr:uid="{00000000-0005-0000-0000-0000F62A0000}"/>
    <cellStyle name="Normal 12 2 2 3 2 4" xfId="16189" xr:uid="{00000000-0005-0000-0000-0000F72A0000}"/>
    <cellStyle name="Normal 12 2 2 3 2 4 2" xfId="16190" xr:uid="{00000000-0005-0000-0000-0000F82A0000}"/>
    <cellStyle name="Normal 12 2 2 3 2 4 2 2" xfId="16191" xr:uid="{00000000-0005-0000-0000-0000F92A0000}"/>
    <cellStyle name="Normal 12 2 2 3 2 4 3" xfId="16192" xr:uid="{00000000-0005-0000-0000-0000FA2A0000}"/>
    <cellStyle name="Normal 12 2 2 3 2 5" xfId="16193" xr:uid="{00000000-0005-0000-0000-0000FB2A0000}"/>
    <cellStyle name="Normal 12 2 2 3 2 5 2" xfId="16194" xr:uid="{00000000-0005-0000-0000-0000FC2A0000}"/>
    <cellStyle name="Normal 12 2 2 3 2 6" xfId="16195" xr:uid="{00000000-0005-0000-0000-0000FD2A0000}"/>
    <cellStyle name="Normal 12 2 2 3 2 7" xfId="16196" xr:uid="{00000000-0005-0000-0000-0000FE2A0000}"/>
    <cellStyle name="Normal 12 2 2 3 3" xfId="1247" xr:uid="{00000000-0005-0000-0000-0000FF2A0000}"/>
    <cellStyle name="Normal 12 2 2 3 3 2" xfId="16197" xr:uid="{00000000-0005-0000-0000-0000002B0000}"/>
    <cellStyle name="Normal 12 2 2 3 3 2 2" xfId="16198" xr:uid="{00000000-0005-0000-0000-0000012B0000}"/>
    <cellStyle name="Normal 12 2 2 3 3 2 2 2" xfId="16199" xr:uid="{00000000-0005-0000-0000-0000022B0000}"/>
    <cellStyle name="Normal 12 2 2 3 3 2 3" xfId="16200" xr:uid="{00000000-0005-0000-0000-0000032B0000}"/>
    <cellStyle name="Normal 12 2 2 3 3 3" xfId="16201" xr:uid="{00000000-0005-0000-0000-0000042B0000}"/>
    <cellStyle name="Normal 12 2 2 3 3 3 2" xfId="16202" xr:uid="{00000000-0005-0000-0000-0000052B0000}"/>
    <cellStyle name="Normal 12 2 2 3 3 4" xfId="16203" xr:uid="{00000000-0005-0000-0000-0000062B0000}"/>
    <cellStyle name="Normal 12 2 2 3 3 5" xfId="16204" xr:uid="{00000000-0005-0000-0000-0000072B0000}"/>
    <cellStyle name="Normal 12 2 2 3 4" xfId="1248" xr:uid="{00000000-0005-0000-0000-0000082B0000}"/>
    <cellStyle name="Normal 12 2 2 3 4 2" xfId="16205" xr:uid="{00000000-0005-0000-0000-0000092B0000}"/>
    <cellStyle name="Normal 12 2 2 3 4 2 2" xfId="16206" xr:uid="{00000000-0005-0000-0000-00000A2B0000}"/>
    <cellStyle name="Normal 12 2 2 3 4 2 2 2" xfId="16207" xr:uid="{00000000-0005-0000-0000-00000B2B0000}"/>
    <cellStyle name="Normal 12 2 2 3 4 2 3" xfId="16208" xr:uid="{00000000-0005-0000-0000-00000C2B0000}"/>
    <cellStyle name="Normal 12 2 2 3 4 3" xfId="16209" xr:uid="{00000000-0005-0000-0000-00000D2B0000}"/>
    <cellStyle name="Normal 12 2 2 3 4 3 2" xfId="16210" xr:uid="{00000000-0005-0000-0000-00000E2B0000}"/>
    <cellStyle name="Normal 12 2 2 3 4 4" xfId="16211" xr:uid="{00000000-0005-0000-0000-00000F2B0000}"/>
    <cellStyle name="Normal 12 2 2 3 4 5" xfId="16212" xr:uid="{00000000-0005-0000-0000-0000102B0000}"/>
    <cellStyle name="Normal 12 2 2 3 5" xfId="16213" xr:uid="{00000000-0005-0000-0000-0000112B0000}"/>
    <cellStyle name="Normal 12 2 2 3 5 2" xfId="16214" xr:uid="{00000000-0005-0000-0000-0000122B0000}"/>
    <cellStyle name="Normal 12 2 2 3 5 2 2" xfId="16215" xr:uid="{00000000-0005-0000-0000-0000132B0000}"/>
    <cellStyle name="Normal 12 2 2 3 5 3" xfId="16216" xr:uid="{00000000-0005-0000-0000-0000142B0000}"/>
    <cellStyle name="Normal 12 2 2 3 6" xfId="16217" xr:uid="{00000000-0005-0000-0000-0000152B0000}"/>
    <cellStyle name="Normal 12 2 2 3 6 2" xfId="16218" xr:uid="{00000000-0005-0000-0000-0000162B0000}"/>
    <cellStyle name="Normal 12 2 2 3 7" xfId="16219" xr:uid="{00000000-0005-0000-0000-0000172B0000}"/>
    <cellStyle name="Normal 12 2 2 3 8" xfId="16220" xr:uid="{00000000-0005-0000-0000-0000182B0000}"/>
    <cellStyle name="Normal 12 2 2 4" xfId="1249" xr:uid="{00000000-0005-0000-0000-0000192B0000}"/>
    <cellStyle name="Normal 12 2 2 4 2" xfId="1250" xr:uid="{00000000-0005-0000-0000-00001A2B0000}"/>
    <cellStyle name="Normal 12 2 2 4 2 2" xfId="1251" xr:uid="{00000000-0005-0000-0000-00001B2B0000}"/>
    <cellStyle name="Normal 12 2 2 4 2 2 2" xfId="16221" xr:uid="{00000000-0005-0000-0000-00001C2B0000}"/>
    <cellStyle name="Normal 12 2 2 4 2 2 2 2" xfId="16222" xr:uid="{00000000-0005-0000-0000-00001D2B0000}"/>
    <cellStyle name="Normal 12 2 2 4 2 2 2 2 2" xfId="16223" xr:uid="{00000000-0005-0000-0000-00001E2B0000}"/>
    <cellStyle name="Normal 12 2 2 4 2 2 2 3" xfId="16224" xr:uid="{00000000-0005-0000-0000-00001F2B0000}"/>
    <cellStyle name="Normal 12 2 2 4 2 2 3" xfId="16225" xr:uid="{00000000-0005-0000-0000-0000202B0000}"/>
    <cellStyle name="Normal 12 2 2 4 2 2 3 2" xfId="16226" xr:uid="{00000000-0005-0000-0000-0000212B0000}"/>
    <cellStyle name="Normal 12 2 2 4 2 2 4" xfId="16227" xr:uid="{00000000-0005-0000-0000-0000222B0000}"/>
    <cellStyle name="Normal 12 2 2 4 2 2 5" xfId="16228" xr:uid="{00000000-0005-0000-0000-0000232B0000}"/>
    <cellStyle name="Normal 12 2 2 4 2 3" xfId="1252" xr:uid="{00000000-0005-0000-0000-0000242B0000}"/>
    <cellStyle name="Normal 12 2 2 4 2 3 2" xfId="16229" xr:uid="{00000000-0005-0000-0000-0000252B0000}"/>
    <cellStyle name="Normal 12 2 2 4 2 3 2 2" xfId="16230" xr:uid="{00000000-0005-0000-0000-0000262B0000}"/>
    <cellStyle name="Normal 12 2 2 4 2 3 2 2 2" xfId="16231" xr:uid="{00000000-0005-0000-0000-0000272B0000}"/>
    <cellStyle name="Normal 12 2 2 4 2 3 2 3" xfId="16232" xr:uid="{00000000-0005-0000-0000-0000282B0000}"/>
    <cellStyle name="Normal 12 2 2 4 2 3 3" xfId="16233" xr:uid="{00000000-0005-0000-0000-0000292B0000}"/>
    <cellStyle name="Normal 12 2 2 4 2 3 3 2" xfId="16234" xr:uid="{00000000-0005-0000-0000-00002A2B0000}"/>
    <cellStyle name="Normal 12 2 2 4 2 3 4" xfId="16235" xr:uid="{00000000-0005-0000-0000-00002B2B0000}"/>
    <cellStyle name="Normal 12 2 2 4 2 3 5" xfId="16236" xr:uid="{00000000-0005-0000-0000-00002C2B0000}"/>
    <cellStyle name="Normal 12 2 2 4 2 4" xfId="16237" xr:uid="{00000000-0005-0000-0000-00002D2B0000}"/>
    <cellStyle name="Normal 12 2 2 4 2 4 2" xfId="16238" xr:uid="{00000000-0005-0000-0000-00002E2B0000}"/>
    <cellStyle name="Normal 12 2 2 4 2 4 2 2" xfId="16239" xr:uid="{00000000-0005-0000-0000-00002F2B0000}"/>
    <cellStyle name="Normal 12 2 2 4 2 4 3" xfId="16240" xr:uid="{00000000-0005-0000-0000-0000302B0000}"/>
    <cellStyle name="Normal 12 2 2 4 2 5" xfId="16241" xr:uid="{00000000-0005-0000-0000-0000312B0000}"/>
    <cellStyle name="Normal 12 2 2 4 2 5 2" xfId="16242" xr:uid="{00000000-0005-0000-0000-0000322B0000}"/>
    <cellStyle name="Normal 12 2 2 4 2 6" xfId="16243" xr:uid="{00000000-0005-0000-0000-0000332B0000}"/>
    <cellStyle name="Normal 12 2 2 4 2 7" xfId="16244" xr:uid="{00000000-0005-0000-0000-0000342B0000}"/>
    <cellStyle name="Normal 12 2 2 4 3" xfId="1253" xr:uid="{00000000-0005-0000-0000-0000352B0000}"/>
    <cellStyle name="Normal 12 2 2 4 3 2" xfId="16245" xr:uid="{00000000-0005-0000-0000-0000362B0000}"/>
    <cellStyle name="Normal 12 2 2 4 3 2 2" xfId="16246" xr:uid="{00000000-0005-0000-0000-0000372B0000}"/>
    <cellStyle name="Normal 12 2 2 4 3 2 2 2" xfId="16247" xr:uid="{00000000-0005-0000-0000-0000382B0000}"/>
    <cellStyle name="Normal 12 2 2 4 3 2 3" xfId="16248" xr:uid="{00000000-0005-0000-0000-0000392B0000}"/>
    <cellStyle name="Normal 12 2 2 4 3 3" xfId="16249" xr:uid="{00000000-0005-0000-0000-00003A2B0000}"/>
    <cellStyle name="Normal 12 2 2 4 3 3 2" xfId="16250" xr:uid="{00000000-0005-0000-0000-00003B2B0000}"/>
    <cellStyle name="Normal 12 2 2 4 3 4" xfId="16251" xr:uid="{00000000-0005-0000-0000-00003C2B0000}"/>
    <cellStyle name="Normal 12 2 2 4 3 5" xfId="16252" xr:uid="{00000000-0005-0000-0000-00003D2B0000}"/>
    <cellStyle name="Normal 12 2 2 4 4" xfId="1254" xr:uid="{00000000-0005-0000-0000-00003E2B0000}"/>
    <cellStyle name="Normal 12 2 2 4 4 2" xfId="16253" xr:uid="{00000000-0005-0000-0000-00003F2B0000}"/>
    <cellStyle name="Normal 12 2 2 4 4 2 2" xfId="16254" xr:uid="{00000000-0005-0000-0000-0000402B0000}"/>
    <cellStyle name="Normal 12 2 2 4 4 2 2 2" xfId="16255" xr:uid="{00000000-0005-0000-0000-0000412B0000}"/>
    <cellStyle name="Normal 12 2 2 4 4 2 3" xfId="16256" xr:uid="{00000000-0005-0000-0000-0000422B0000}"/>
    <cellStyle name="Normal 12 2 2 4 4 3" xfId="16257" xr:uid="{00000000-0005-0000-0000-0000432B0000}"/>
    <cellStyle name="Normal 12 2 2 4 4 3 2" xfId="16258" xr:uid="{00000000-0005-0000-0000-0000442B0000}"/>
    <cellStyle name="Normal 12 2 2 4 4 4" xfId="16259" xr:uid="{00000000-0005-0000-0000-0000452B0000}"/>
    <cellStyle name="Normal 12 2 2 4 4 5" xfId="16260" xr:uid="{00000000-0005-0000-0000-0000462B0000}"/>
    <cellStyle name="Normal 12 2 2 4 5" xfId="16261" xr:uid="{00000000-0005-0000-0000-0000472B0000}"/>
    <cellStyle name="Normal 12 2 2 4 5 2" xfId="16262" xr:uid="{00000000-0005-0000-0000-0000482B0000}"/>
    <cellStyle name="Normal 12 2 2 4 5 2 2" xfId="16263" xr:uid="{00000000-0005-0000-0000-0000492B0000}"/>
    <cellStyle name="Normal 12 2 2 4 5 3" xfId="16264" xr:uid="{00000000-0005-0000-0000-00004A2B0000}"/>
    <cellStyle name="Normal 12 2 2 4 6" xfId="16265" xr:uid="{00000000-0005-0000-0000-00004B2B0000}"/>
    <cellStyle name="Normal 12 2 2 4 6 2" xfId="16266" xr:uid="{00000000-0005-0000-0000-00004C2B0000}"/>
    <cellStyle name="Normal 12 2 2 4 7" xfId="16267" xr:uid="{00000000-0005-0000-0000-00004D2B0000}"/>
    <cellStyle name="Normal 12 2 2 4 8" xfId="16268" xr:uid="{00000000-0005-0000-0000-00004E2B0000}"/>
    <cellStyle name="Normal 12 2 2 5" xfId="1255" xr:uid="{00000000-0005-0000-0000-00004F2B0000}"/>
    <cellStyle name="Normal 12 2 2 5 2" xfId="1256" xr:uid="{00000000-0005-0000-0000-0000502B0000}"/>
    <cellStyle name="Normal 12 2 2 5 2 2" xfId="1257" xr:uid="{00000000-0005-0000-0000-0000512B0000}"/>
    <cellStyle name="Normal 12 2 2 5 2 2 2" xfId="16269" xr:uid="{00000000-0005-0000-0000-0000522B0000}"/>
    <cellStyle name="Normal 12 2 2 5 2 2 2 2" xfId="16270" xr:uid="{00000000-0005-0000-0000-0000532B0000}"/>
    <cellStyle name="Normal 12 2 2 5 2 2 2 2 2" xfId="16271" xr:uid="{00000000-0005-0000-0000-0000542B0000}"/>
    <cellStyle name="Normal 12 2 2 5 2 2 2 3" xfId="16272" xr:uid="{00000000-0005-0000-0000-0000552B0000}"/>
    <cellStyle name="Normal 12 2 2 5 2 2 3" xfId="16273" xr:uid="{00000000-0005-0000-0000-0000562B0000}"/>
    <cellStyle name="Normal 12 2 2 5 2 2 3 2" xfId="16274" xr:uid="{00000000-0005-0000-0000-0000572B0000}"/>
    <cellStyle name="Normal 12 2 2 5 2 2 4" xfId="16275" xr:uid="{00000000-0005-0000-0000-0000582B0000}"/>
    <cellStyle name="Normal 12 2 2 5 2 2 5" xfId="16276" xr:uid="{00000000-0005-0000-0000-0000592B0000}"/>
    <cellStyle name="Normal 12 2 2 5 2 3" xfId="1258" xr:uid="{00000000-0005-0000-0000-00005A2B0000}"/>
    <cellStyle name="Normal 12 2 2 5 2 3 2" xfId="16277" xr:uid="{00000000-0005-0000-0000-00005B2B0000}"/>
    <cellStyle name="Normal 12 2 2 5 2 3 2 2" xfId="16278" xr:uid="{00000000-0005-0000-0000-00005C2B0000}"/>
    <cellStyle name="Normal 12 2 2 5 2 3 2 2 2" xfId="16279" xr:uid="{00000000-0005-0000-0000-00005D2B0000}"/>
    <cellStyle name="Normal 12 2 2 5 2 3 2 3" xfId="16280" xr:uid="{00000000-0005-0000-0000-00005E2B0000}"/>
    <cellStyle name="Normal 12 2 2 5 2 3 3" xfId="16281" xr:uid="{00000000-0005-0000-0000-00005F2B0000}"/>
    <cellStyle name="Normal 12 2 2 5 2 3 3 2" xfId="16282" xr:uid="{00000000-0005-0000-0000-0000602B0000}"/>
    <cellStyle name="Normal 12 2 2 5 2 3 4" xfId="16283" xr:uid="{00000000-0005-0000-0000-0000612B0000}"/>
    <cellStyle name="Normal 12 2 2 5 2 3 5" xfId="16284" xr:uid="{00000000-0005-0000-0000-0000622B0000}"/>
    <cellStyle name="Normal 12 2 2 5 2 4" xfId="16285" xr:uid="{00000000-0005-0000-0000-0000632B0000}"/>
    <cellStyle name="Normal 12 2 2 5 2 4 2" xfId="16286" xr:uid="{00000000-0005-0000-0000-0000642B0000}"/>
    <cellStyle name="Normal 12 2 2 5 2 4 2 2" xfId="16287" xr:uid="{00000000-0005-0000-0000-0000652B0000}"/>
    <cellStyle name="Normal 12 2 2 5 2 4 3" xfId="16288" xr:uid="{00000000-0005-0000-0000-0000662B0000}"/>
    <cellStyle name="Normal 12 2 2 5 2 5" xfId="16289" xr:uid="{00000000-0005-0000-0000-0000672B0000}"/>
    <cellStyle name="Normal 12 2 2 5 2 5 2" xfId="16290" xr:uid="{00000000-0005-0000-0000-0000682B0000}"/>
    <cellStyle name="Normal 12 2 2 5 2 6" xfId="16291" xr:uid="{00000000-0005-0000-0000-0000692B0000}"/>
    <cellStyle name="Normal 12 2 2 5 2 7" xfId="16292" xr:uid="{00000000-0005-0000-0000-00006A2B0000}"/>
    <cellStyle name="Normal 12 2 2 5 3" xfId="1259" xr:uid="{00000000-0005-0000-0000-00006B2B0000}"/>
    <cellStyle name="Normal 12 2 2 5 3 2" xfId="16293" xr:uid="{00000000-0005-0000-0000-00006C2B0000}"/>
    <cellStyle name="Normal 12 2 2 5 3 2 2" xfId="16294" xr:uid="{00000000-0005-0000-0000-00006D2B0000}"/>
    <cellStyle name="Normal 12 2 2 5 3 2 2 2" xfId="16295" xr:uid="{00000000-0005-0000-0000-00006E2B0000}"/>
    <cellStyle name="Normal 12 2 2 5 3 2 3" xfId="16296" xr:uid="{00000000-0005-0000-0000-00006F2B0000}"/>
    <cellStyle name="Normal 12 2 2 5 3 3" xfId="16297" xr:uid="{00000000-0005-0000-0000-0000702B0000}"/>
    <cellStyle name="Normal 12 2 2 5 3 3 2" xfId="16298" xr:uid="{00000000-0005-0000-0000-0000712B0000}"/>
    <cellStyle name="Normal 12 2 2 5 3 4" xfId="16299" xr:uid="{00000000-0005-0000-0000-0000722B0000}"/>
    <cellStyle name="Normal 12 2 2 5 3 5" xfId="16300" xr:uid="{00000000-0005-0000-0000-0000732B0000}"/>
    <cellStyle name="Normal 12 2 2 5 4" xfId="1260" xr:uid="{00000000-0005-0000-0000-0000742B0000}"/>
    <cellStyle name="Normal 12 2 2 5 4 2" xfId="16301" xr:uid="{00000000-0005-0000-0000-0000752B0000}"/>
    <cellStyle name="Normal 12 2 2 5 4 2 2" xfId="16302" xr:uid="{00000000-0005-0000-0000-0000762B0000}"/>
    <cellStyle name="Normal 12 2 2 5 4 2 2 2" xfId="16303" xr:uid="{00000000-0005-0000-0000-0000772B0000}"/>
    <cellStyle name="Normal 12 2 2 5 4 2 3" xfId="16304" xr:uid="{00000000-0005-0000-0000-0000782B0000}"/>
    <cellStyle name="Normal 12 2 2 5 4 3" xfId="16305" xr:uid="{00000000-0005-0000-0000-0000792B0000}"/>
    <cellStyle name="Normal 12 2 2 5 4 3 2" xfId="16306" xr:uid="{00000000-0005-0000-0000-00007A2B0000}"/>
    <cellStyle name="Normal 12 2 2 5 4 4" xfId="16307" xr:uid="{00000000-0005-0000-0000-00007B2B0000}"/>
    <cellStyle name="Normal 12 2 2 5 4 5" xfId="16308" xr:uid="{00000000-0005-0000-0000-00007C2B0000}"/>
    <cellStyle name="Normal 12 2 2 5 5" xfId="16309" xr:uid="{00000000-0005-0000-0000-00007D2B0000}"/>
    <cellStyle name="Normal 12 2 2 5 5 2" xfId="16310" xr:uid="{00000000-0005-0000-0000-00007E2B0000}"/>
    <cellStyle name="Normal 12 2 2 5 5 2 2" xfId="16311" xr:uid="{00000000-0005-0000-0000-00007F2B0000}"/>
    <cellStyle name="Normal 12 2 2 5 5 3" xfId="16312" xr:uid="{00000000-0005-0000-0000-0000802B0000}"/>
    <cellStyle name="Normal 12 2 2 5 6" xfId="16313" xr:uid="{00000000-0005-0000-0000-0000812B0000}"/>
    <cellStyle name="Normal 12 2 2 5 6 2" xfId="16314" xr:uid="{00000000-0005-0000-0000-0000822B0000}"/>
    <cellStyle name="Normal 12 2 2 5 7" xfId="16315" xr:uid="{00000000-0005-0000-0000-0000832B0000}"/>
    <cellStyle name="Normal 12 2 2 5 8" xfId="16316" xr:uid="{00000000-0005-0000-0000-0000842B0000}"/>
    <cellStyle name="Normal 12 2 2 6" xfId="1261" xr:uid="{00000000-0005-0000-0000-0000852B0000}"/>
    <cellStyle name="Normal 12 2 2 6 2" xfId="1262" xr:uid="{00000000-0005-0000-0000-0000862B0000}"/>
    <cellStyle name="Normal 12 2 2 6 2 2" xfId="1263" xr:uid="{00000000-0005-0000-0000-0000872B0000}"/>
    <cellStyle name="Normal 12 2 2 6 2 2 2" xfId="16317" xr:uid="{00000000-0005-0000-0000-0000882B0000}"/>
    <cellStyle name="Normal 12 2 2 6 2 2 2 2" xfId="16318" xr:uid="{00000000-0005-0000-0000-0000892B0000}"/>
    <cellStyle name="Normal 12 2 2 6 2 2 2 2 2" xfId="16319" xr:uid="{00000000-0005-0000-0000-00008A2B0000}"/>
    <cellStyle name="Normal 12 2 2 6 2 2 2 3" xfId="16320" xr:uid="{00000000-0005-0000-0000-00008B2B0000}"/>
    <cellStyle name="Normal 12 2 2 6 2 2 3" xfId="16321" xr:uid="{00000000-0005-0000-0000-00008C2B0000}"/>
    <cellStyle name="Normal 12 2 2 6 2 2 3 2" xfId="16322" xr:uid="{00000000-0005-0000-0000-00008D2B0000}"/>
    <cellStyle name="Normal 12 2 2 6 2 2 4" xfId="16323" xr:uid="{00000000-0005-0000-0000-00008E2B0000}"/>
    <cellStyle name="Normal 12 2 2 6 2 2 5" xfId="16324" xr:uid="{00000000-0005-0000-0000-00008F2B0000}"/>
    <cellStyle name="Normal 12 2 2 6 2 3" xfId="1264" xr:uid="{00000000-0005-0000-0000-0000902B0000}"/>
    <cellStyle name="Normal 12 2 2 6 2 3 2" xfId="16325" xr:uid="{00000000-0005-0000-0000-0000912B0000}"/>
    <cellStyle name="Normal 12 2 2 6 2 3 2 2" xfId="16326" xr:uid="{00000000-0005-0000-0000-0000922B0000}"/>
    <cellStyle name="Normal 12 2 2 6 2 3 2 2 2" xfId="16327" xr:uid="{00000000-0005-0000-0000-0000932B0000}"/>
    <cellStyle name="Normal 12 2 2 6 2 3 2 3" xfId="16328" xr:uid="{00000000-0005-0000-0000-0000942B0000}"/>
    <cellStyle name="Normal 12 2 2 6 2 3 3" xfId="16329" xr:uid="{00000000-0005-0000-0000-0000952B0000}"/>
    <cellStyle name="Normal 12 2 2 6 2 3 3 2" xfId="16330" xr:uid="{00000000-0005-0000-0000-0000962B0000}"/>
    <cellStyle name="Normal 12 2 2 6 2 3 4" xfId="16331" xr:uid="{00000000-0005-0000-0000-0000972B0000}"/>
    <cellStyle name="Normal 12 2 2 6 2 3 5" xfId="16332" xr:uid="{00000000-0005-0000-0000-0000982B0000}"/>
    <cellStyle name="Normal 12 2 2 6 2 4" xfId="16333" xr:uid="{00000000-0005-0000-0000-0000992B0000}"/>
    <cellStyle name="Normal 12 2 2 6 2 4 2" xfId="16334" xr:uid="{00000000-0005-0000-0000-00009A2B0000}"/>
    <cellStyle name="Normal 12 2 2 6 2 4 2 2" xfId="16335" xr:uid="{00000000-0005-0000-0000-00009B2B0000}"/>
    <cellStyle name="Normal 12 2 2 6 2 4 3" xfId="16336" xr:uid="{00000000-0005-0000-0000-00009C2B0000}"/>
    <cellStyle name="Normal 12 2 2 6 2 5" xfId="16337" xr:uid="{00000000-0005-0000-0000-00009D2B0000}"/>
    <cellStyle name="Normal 12 2 2 6 2 5 2" xfId="16338" xr:uid="{00000000-0005-0000-0000-00009E2B0000}"/>
    <cellStyle name="Normal 12 2 2 6 2 6" xfId="16339" xr:uid="{00000000-0005-0000-0000-00009F2B0000}"/>
    <cellStyle name="Normal 12 2 2 6 2 7" xfId="16340" xr:uid="{00000000-0005-0000-0000-0000A02B0000}"/>
    <cellStyle name="Normal 12 2 2 6 3" xfId="1265" xr:uid="{00000000-0005-0000-0000-0000A12B0000}"/>
    <cellStyle name="Normal 12 2 2 6 3 2" xfId="16341" xr:uid="{00000000-0005-0000-0000-0000A22B0000}"/>
    <cellStyle name="Normal 12 2 2 6 3 2 2" xfId="16342" xr:uid="{00000000-0005-0000-0000-0000A32B0000}"/>
    <cellStyle name="Normal 12 2 2 6 3 2 2 2" xfId="16343" xr:uid="{00000000-0005-0000-0000-0000A42B0000}"/>
    <cellStyle name="Normal 12 2 2 6 3 2 3" xfId="16344" xr:uid="{00000000-0005-0000-0000-0000A52B0000}"/>
    <cellStyle name="Normal 12 2 2 6 3 3" xfId="16345" xr:uid="{00000000-0005-0000-0000-0000A62B0000}"/>
    <cellStyle name="Normal 12 2 2 6 3 3 2" xfId="16346" xr:uid="{00000000-0005-0000-0000-0000A72B0000}"/>
    <cellStyle name="Normal 12 2 2 6 3 4" xfId="16347" xr:uid="{00000000-0005-0000-0000-0000A82B0000}"/>
    <cellStyle name="Normal 12 2 2 6 3 5" xfId="16348" xr:uid="{00000000-0005-0000-0000-0000A92B0000}"/>
    <cellStyle name="Normal 12 2 2 6 4" xfId="1266" xr:uid="{00000000-0005-0000-0000-0000AA2B0000}"/>
    <cellStyle name="Normal 12 2 2 6 4 2" xfId="16349" xr:uid="{00000000-0005-0000-0000-0000AB2B0000}"/>
    <cellStyle name="Normal 12 2 2 6 4 2 2" xfId="16350" xr:uid="{00000000-0005-0000-0000-0000AC2B0000}"/>
    <cellStyle name="Normal 12 2 2 6 4 2 2 2" xfId="16351" xr:uid="{00000000-0005-0000-0000-0000AD2B0000}"/>
    <cellStyle name="Normal 12 2 2 6 4 2 3" xfId="16352" xr:uid="{00000000-0005-0000-0000-0000AE2B0000}"/>
    <cellStyle name="Normal 12 2 2 6 4 3" xfId="16353" xr:uid="{00000000-0005-0000-0000-0000AF2B0000}"/>
    <cellStyle name="Normal 12 2 2 6 4 3 2" xfId="16354" xr:uid="{00000000-0005-0000-0000-0000B02B0000}"/>
    <cellStyle name="Normal 12 2 2 6 4 4" xfId="16355" xr:uid="{00000000-0005-0000-0000-0000B12B0000}"/>
    <cellStyle name="Normal 12 2 2 6 4 5" xfId="16356" xr:uid="{00000000-0005-0000-0000-0000B22B0000}"/>
    <cellStyle name="Normal 12 2 2 6 5" xfId="16357" xr:uid="{00000000-0005-0000-0000-0000B32B0000}"/>
    <cellStyle name="Normal 12 2 2 6 5 2" xfId="16358" xr:uid="{00000000-0005-0000-0000-0000B42B0000}"/>
    <cellStyle name="Normal 12 2 2 6 5 2 2" xfId="16359" xr:uid="{00000000-0005-0000-0000-0000B52B0000}"/>
    <cellStyle name="Normal 12 2 2 6 5 3" xfId="16360" xr:uid="{00000000-0005-0000-0000-0000B62B0000}"/>
    <cellStyle name="Normal 12 2 2 6 6" xfId="16361" xr:uid="{00000000-0005-0000-0000-0000B72B0000}"/>
    <cellStyle name="Normal 12 2 2 6 6 2" xfId="16362" xr:uid="{00000000-0005-0000-0000-0000B82B0000}"/>
    <cellStyle name="Normal 12 2 2 6 7" xfId="16363" xr:uid="{00000000-0005-0000-0000-0000B92B0000}"/>
    <cellStyle name="Normal 12 2 2 6 8" xfId="16364" xr:uid="{00000000-0005-0000-0000-0000BA2B0000}"/>
    <cellStyle name="Normal 12 2 2 7" xfId="1267" xr:uid="{00000000-0005-0000-0000-0000BB2B0000}"/>
    <cellStyle name="Normal 12 2 2 7 2" xfId="1268" xr:uid="{00000000-0005-0000-0000-0000BC2B0000}"/>
    <cellStyle name="Normal 12 2 2 7 2 2" xfId="16365" xr:uid="{00000000-0005-0000-0000-0000BD2B0000}"/>
    <cellStyle name="Normal 12 2 2 7 2 2 2" xfId="16366" xr:uid="{00000000-0005-0000-0000-0000BE2B0000}"/>
    <cellStyle name="Normal 12 2 2 7 2 2 2 2" xfId="16367" xr:uid="{00000000-0005-0000-0000-0000BF2B0000}"/>
    <cellStyle name="Normal 12 2 2 7 2 2 3" xfId="16368" xr:uid="{00000000-0005-0000-0000-0000C02B0000}"/>
    <cellStyle name="Normal 12 2 2 7 2 3" xfId="16369" xr:uid="{00000000-0005-0000-0000-0000C12B0000}"/>
    <cellStyle name="Normal 12 2 2 7 2 3 2" xfId="16370" xr:uid="{00000000-0005-0000-0000-0000C22B0000}"/>
    <cellStyle name="Normal 12 2 2 7 2 4" xfId="16371" xr:uid="{00000000-0005-0000-0000-0000C32B0000}"/>
    <cellStyle name="Normal 12 2 2 7 2 5" xfId="16372" xr:uid="{00000000-0005-0000-0000-0000C42B0000}"/>
    <cellStyle name="Normal 12 2 2 7 3" xfId="1269" xr:uid="{00000000-0005-0000-0000-0000C52B0000}"/>
    <cellStyle name="Normal 12 2 2 7 3 2" xfId="16373" xr:uid="{00000000-0005-0000-0000-0000C62B0000}"/>
    <cellStyle name="Normal 12 2 2 7 3 2 2" xfId="16374" xr:uid="{00000000-0005-0000-0000-0000C72B0000}"/>
    <cellStyle name="Normal 12 2 2 7 3 2 2 2" xfId="16375" xr:uid="{00000000-0005-0000-0000-0000C82B0000}"/>
    <cellStyle name="Normal 12 2 2 7 3 2 3" xfId="16376" xr:uid="{00000000-0005-0000-0000-0000C92B0000}"/>
    <cellStyle name="Normal 12 2 2 7 3 3" xfId="16377" xr:uid="{00000000-0005-0000-0000-0000CA2B0000}"/>
    <cellStyle name="Normal 12 2 2 7 3 3 2" xfId="16378" xr:uid="{00000000-0005-0000-0000-0000CB2B0000}"/>
    <cellStyle name="Normal 12 2 2 7 3 4" xfId="16379" xr:uid="{00000000-0005-0000-0000-0000CC2B0000}"/>
    <cellStyle name="Normal 12 2 2 7 3 5" xfId="16380" xr:uid="{00000000-0005-0000-0000-0000CD2B0000}"/>
    <cellStyle name="Normal 12 2 2 7 4" xfId="16381" xr:uid="{00000000-0005-0000-0000-0000CE2B0000}"/>
    <cellStyle name="Normal 12 2 2 7 4 2" xfId="16382" xr:uid="{00000000-0005-0000-0000-0000CF2B0000}"/>
    <cellStyle name="Normal 12 2 2 7 4 2 2" xfId="16383" xr:uid="{00000000-0005-0000-0000-0000D02B0000}"/>
    <cellStyle name="Normal 12 2 2 7 4 3" xfId="16384" xr:uid="{00000000-0005-0000-0000-0000D12B0000}"/>
    <cellStyle name="Normal 12 2 2 7 5" xfId="16385" xr:uid="{00000000-0005-0000-0000-0000D22B0000}"/>
    <cellStyle name="Normal 12 2 2 7 5 2" xfId="16386" xr:uid="{00000000-0005-0000-0000-0000D32B0000}"/>
    <cellStyle name="Normal 12 2 2 7 6" xfId="16387" xr:uid="{00000000-0005-0000-0000-0000D42B0000}"/>
    <cellStyle name="Normal 12 2 2 7 7" xfId="16388" xr:uid="{00000000-0005-0000-0000-0000D52B0000}"/>
    <cellStyle name="Normal 12 2 2 8" xfId="1270" xr:uid="{00000000-0005-0000-0000-0000D62B0000}"/>
    <cellStyle name="Normal 12 2 2 8 2" xfId="16389" xr:uid="{00000000-0005-0000-0000-0000D72B0000}"/>
    <cellStyle name="Normal 12 2 2 8 2 2" xfId="16390" xr:uid="{00000000-0005-0000-0000-0000D82B0000}"/>
    <cellStyle name="Normal 12 2 2 8 2 2 2" xfId="16391" xr:uid="{00000000-0005-0000-0000-0000D92B0000}"/>
    <cellStyle name="Normal 12 2 2 8 2 3" xfId="16392" xr:uid="{00000000-0005-0000-0000-0000DA2B0000}"/>
    <cellStyle name="Normal 12 2 2 8 3" xfId="16393" xr:uid="{00000000-0005-0000-0000-0000DB2B0000}"/>
    <cellStyle name="Normal 12 2 2 8 3 2" xfId="16394" xr:uid="{00000000-0005-0000-0000-0000DC2B0000}"/>
    <cellStyle name="Normal 12 2 2 8 4" xfId="16395" xr:uid="{00000000-0005-0000-0000-0000DD2B0000}"/>
    <cellStyle name="Normal 12 2 2 8 5" xfId="16396" xr:uid="{00000000-0005-0000-0000-0000DE2B0000}"/>
    <cellStyle name="Normal 12 2 2 9" xfId="1271" xr:uid="{00000000-0005-0000-0000-0000DF2B0000}"/>
    <cellStyle name="Normal 12 2 2 9 2" xfId="16397" xr:uid="{00000000-0005-0000-0000-0000E02B0000}"/>
    <cellStyle name="Normal 12 2 2 9 2 2" xfId="16398" xr:uid="{00000000-0005-0000-0000-0000E12B0000}"/>
    <cellStyle name="Normal 12 2 2 9 2 2 2" xfId="16399" xr:uid="{00000000-0005-0000-0000-0000E22B0000}"/>
    <cellStyle name="Normal 12 2 2 9 2 3" xfId="16400" xr:uid="{00000000-0005-0000-0000-0000E32B0000}"/>
    <cellStyle name="Normal 12 2 2 9 3" xfId="16401" xr:uid="{00000000-0005-0000-0000-0000E42B0000}"/>
    <cellStyle name="Normal 12 2 2 9 3 2" xfId="16402" xr:uid="{00000000-0005-0000-0000-0000E52B0000}"/>
    <cellStyle name="Normal 12 2 2 9 4" xfId="16403" xr:uid="{00000000-0005-0000-0000-0000E62B0000}"/>
    <cellStyle name="Normal 12 2 2 9 5" xfId="16404" xr:uid="{00000000-0005-0000-0000-0000E72B0000}"/>
    <cellStyle name="Normal 12 2 3" xfId="1272" xr:uid="{00000000-0005-0000-0000-0000E82B0000}"/>
    <cellStyle name="Normal 12 2 3 10" xfId="16405" xr:uid="{00000000-0005-0000-0000-0000E92B0000}"/>
    <cellStyle name="Normal 12 2 3 10 2" xfId="16406" xr:uid="{00000000-0005-0000-0000-0000EA2B0000}"/>
    <cellStyle name="Normal 12 2 3 11" xfId="16407" xr:uid="{00000000-0005-0000-0000-0000EB2B0000}"/>
    <cellStyle name="Normal 12 2 3 12" xfId="16408" xr:uid="{00000000-0005-0000-0000-0000EC2B0000}"/>
    <cellStyle name="Normal 12 2 3 2" xfId="1273" xr:uid="{00000000-0005-0000-0000-0000ED2B0000}"/>
    <cellStyle name="Normal 12 2 3 2 2" xfId="1274" xr:uid="{00000000-0005-0000-0000-0000EE2B0000}"/>
    <cellStyle name="Normal 12 2 3 2 2 2" xfId="1275" xr:uid="{00000000-0005-0000-0000-0000EF2B0000}"/>
    <cellStyle name="Normal 12 2 3 2 2 2 2" xfId="16409" xr:uid="{00000000-0005-0000-0000-0000F02B0000}"/>
    <cellStyle name="Normal 12 2 3 2 2 2 2 2" xfId="16410" xr:uid="{00000000-0005-0000-0000-0000F12B0000}"/>
    <cellStyle name="Normal 12 2 3 2 2 2 2 2 2" xfId="16411" xr:uid="{00000000-0005-0000-0000-0000F22B0000}"/>
    <cellStyle name="Normal 12 2 3 2 2 2 2 3" xfId="16412" xr:uid="{00000000-0005-0000-0000-0000F32B0000}"/>
    <cellStyle name="Normal 12 2 3 2 2 2 3" xfId="16413" xr:uid="{00000000-0005-0000-0000-0000F42B0000}"/>
    <cellStyle name="Normal 12 2 3 2 2 2 3 2" xfId="16414" xr:uid="{00000000-0005-0000-0000-0000F52B0000}"/>
    <cellStyle name="Normal 12 2 3 2 2 2 4" xfId="16415" xr:uid="{00000000-0005-0000-0000-0000F62B0000}"/>
    <cellStyle name="Normal 12 2 3 2 2 2 5" xfId="16416" xr:uid="{00000000-0005-0000-0000-0000F72B0000}"/>
    <cellStyle name="Normal 12 2 3 2 2 3" xfId="1276" xr:uid="{00000000-0005-0000-0000-0000F82B0000}"/>
    <cellStyle name="Normal 12 2 3 2 2 3 2" xfId="16417" xr:uid="{00000000-0005-0000-0000-0000F92B0000}"/>
    <cellStyle name="Normal 12 2 3 2 2 3 2 2" xfId="16418" xr:uid="{00000000-0005-0000-0000-0000FA2B0000}"/>
    <cellStyle name="Normal 12 2 3 2 2 3 2 2 2" xfId="16419" xr:uid="{00000000-0005-0000-0000-0000FB2B0000}"/>
    <cellStyle name="Normal 12 2 3 2 2 3 2 3" xfId="16420" xr:uid="{00000000-0005-0000-0000-0000FC2B0000}"/>
    <cellStyle name="Normal 12 2 3 2 2 3 3" xfId="16421" xr:uid="{00000000-0005-0000-0000-0000FD2B0000}"/>
    <cellStyle name="Normal 12 2 3 2 2 3 3 2" xfId="16422" xr:uid="{00000000-0005-0000-0000-0000FE2B0000}"/>
    <cellStyle name="Normal 12 2 3 2 2 3 4" xfId="16423" xr:uid="{00000000-0005-0000-0000-0000FF2B0000}"/>
    <cellStyle name="Normal 12 2 3 2 2 3 5" xfId="16424" xr:uid="{00000000-0005-0000-0000-0000002C0000}"/>
    <cellStyle name="Normal 12 2 3 2 2 4" xfId="16425" xr:uid="{00000000-0005-0000-0000-0000012C0000}"/>
    <cellStyle name="Normal 12 2 3 2 2 4 2" xfId="16426" xr:uid="{00000000-0005-0000-0000-0000022C0000}"/>
    <cellStyle name="Normal 12 2 3 2 2 4 2 2" xfId="16427" xr:uid="{00000000-0005-0000-0000-0000032C0000}"/>
    <cellStyle name="Normal 12 2 3 2 2 4 3" xfId="16428" xr:uid="{00000000-0005-0000-0000-0000042C0000}"/>
    <cellStyle name="Normal 12 2 3 2 2 5" xfId="16429" xr:uid="{00000000-0005-0000-0000-0000052C0000}"/>
    <cellStyle name="Normal 12 2 3 2 2 5 2" xfId="16430" xr:uid="{00000000-0005-0000-0000-0000062C0000}"/>
    <cellStyle name="Normal 12 2 3 2 2 6" xfId="16431" xr:uid="{00000000-0005-0000-0000-0000072C0000}"/>
    <cellStyle name="Normal 12 2 3 2 2 7" xfId="16432" xr:uid="{00000000-0005-0000-0000-0000082C0000}"/>
    <cellStyle name="Normal 12 2 3 2 3" xfId="1277" xr:uid="{00000000-0005-0000-0000-0000092C0000}"/>
    <cellStyle name="Normal 12 2 3 2 3 2" xfId="16433" xr:uid="{00000000-0005-0000-0000-00000A2C0000}"/>
    <cellStyle name="Normal 12 2 3 2 3 2 2" xfId="16434" xr:uid="{00000000-0005-0000-0000-00000B2C0000}"/>
    <cellStyle name="Normal 12 2 3 2 3 2 2 2" xfId="16435" xr:uid="{00000000-0005-0000-0000-00000C2C0000}"/>
    <cellStyle name="Normal 12 2 3 2 3 2 3" xfId="16436" xr:uid="{00000000-0005-0000-0000-00000D2C0000}"/>
    <cellStyle name="Normal 12 2 3 2 3 3" xfId="16437" xr:uid="{00000000-0005-0000-0000-00000E2C0000}"/>
    <cellStyle name="Normal 12 2 3 2 3 3 2" xfId="16438" xr:uid="{00000000-0005-0000-0000-00000F2C0000}"/>
    <cellStyle name="Normal 12 2 3 2 3 4" xfId="16439" xr:uid="{00000000-0005-0000-0000-0000102C0000}"/>
    <cellStyle name="Normal 12 2 3 2 3 5" xfId="16440" xr:uid="{00000000-0005-0000-0000-0000112C0000}"/>
    <cellStyle name="Normal 12 2 3 2 4" xfId="1278" xr:uid="{00000000-0005-0000-0000-0000122C0000}"/>
    <cellStyle name="Normal 12 2 3 2 4 2" xfId="16441" xr:uid="{00000000-0005-0000-0000-0000132C0000}"/>
    <cellStyle name="Normal 12 2 3 2 4 2 2" xfId="16442" xr:uid="{00000000-0005-0000-0000-0000142C0000}"/>
    <cellStyle name="Normal 12 2 3 2 4 2 2 2" xfId="16443" xr:uid="{00000000-0005-0000-0000-0000152C0000}"/>
    <cellStyle name="Normal 12 2 3 2 4 2 3" xfId="16444" xr:uid="{00000000-0005-0000-0000-0000162C0000}"/>
    <cellStyle name="Normal 12 2 3 2 4 3" xfId="16445" xr:uid="{00000000-0005-0000-0000-0000172C0000}"/>
    <cellStyle name="Normal 12 2 3 2 4 3 2" xfId="16446" xr:uid="{00000000-0005-0000-0000-0000182C0000}"/>
    <cellStyle name="Normal 12 2 3 2 4 4" xfId="16447" xr:uid="{00000000-0005-0000-0000-0000192C0000}"/>
    <cellStyle name="Normal 12 2 3 2 4 5" xfId="16448" xr:uid="{00000000-0005-0000-0000-00001A2C0000}"/>
    <cellStyle name="Normal 12 2 3 2 5" xfId="16449" xr:uid="{00000000-0005-0000-0000-00001B2C0000}"/>
    <cellStyle name="Normal 12 2 3 2 5 2" xfId="16450" xr:uid="{00000000-0005-0000-0000-00001C2C0000}"/>
    <cellStyle name="Normal 12 2 3 2 5 2 2" xfId="16451" xr:uid="{00000000-0005-0000-0000-00001D2C0000}"/>
    <cellStyle name="Normal 12 2 3 2 5 3" xfId="16452" xr:uid="{00000000-0005-0000-0000-00001E2C0000}"/>
    <cellStyle name="Normal 12 2 3 2 6" xfId="16453" xr:uid="{00000000-0005-0000-0000-00001F2C0000}"/>
    <cellStyle name="Normal 12 2 3 2 6 2" xfId="16454" xr:uid="{00000000-0005-0000-0000-0000202C0000}"/>
    <cellStyle name="Normal 12 2 3 2 7" xfId="16455" xr:uid="{00000000-0005-0000-0000-0000212C0000}"/>
    <cellStyle name="Normal 12 2 3 2 8" xfId="16456" xr:uid="{00000000-0005-0000-0000-0000222C0000}"/>
    <cellStyle name="Normal 12 2 3 3" xfId="1279" xr:uid="{00000000-0005-0000-0000-0000232C0000}"/>
    <cellStyle name="Normal 12 2 3 3 2" xfId="1280" xr:uid="{00000000-0005-0000-0000-0000242C0000}"/>
    <cellStyle name="Normal 12 2 3 3 2 2" xfId="1281" xr:uid="{00000000-0005-0000-0000-0000252C0000}"/>
    <cellStyle name="Normal 12 2 3 3 2 2 2" xfId="16457" xr:uid="{00000000-0005-0000-0000-0000262C0000}"/>
    <cellStyle name="Normal 12 2 3 3 2 2 2 2" xfId="16458" xr:uid="{00000000-0005-0000-0000-0000272C0000}"/>
    <cellStyle name="Normal 12 2 3 3 2 2 2 2 2" xfId="16459" xr:uid="{00000000-0005-0000-0000-0000282C0000}"/>
    <cellStyle name="Normal 12 2 3 3 2 2 2 3" xfId="16460" xr:uid="{00000000-0005-0000-0000-0000292C0000}"/>
    <cellStyle name="Normal 12 2 3 3 2 2 3" xfId="16461" xr:uid="{00000000-0005-0000-0000-00002A2C0000}"/>
    <cellStyle name="Normal 12 2 3 3 2 2 3 2" xfId="16462" xr:uid="{00000000-0005-0000-0000-00002B2C0000}"/>
    <cellStyle name="Normal 12 2 3 3 2 2 4" xfId="16463" xr:uid="{00000000-0005-0000-0000-00002C2C0000}"/>
    <cellStyle name="Normal 12 2 3 3 2 2 5" xfId="16464" xr:uid="{00000000-0005-0000-0000-00002D2C0000}"/>
    <cellStyle name="Normal 12 2 3 3 2 3" xfId="1282" xr:uid="{00000000-0005-0000-0000-00002E2C0000}"/>
    <cellStyle name="Normal 12 2 3 3 2 3 2" xfId="16465" xr:uid="{00000000-0005-0000-0000-00002F2C0000}"/>
    <cellStyle name="Normal 12 2 3 3 2 3 2 2" xfId="16466" xr:uid="{00000000-0005-0000-0000-0000302C0000}"/>
    <cellStyle name="Normal 12 2 3 3 2 3 2 2 2" xfId="16467" xr:uid="{00000000-0005-0000-0000-0000312C0000}"/>
    <cellStyle name="Normal 12 2 3 3 2 3 2 3" xfId="16468" xr:uid="{00000000-0005-0000-0000-0000322C0000}"/>
    <cellStyle name="Normal 12 2 3 3 2 3 3" xfId="16469" xr:uid="{00000000-0005-0000-0000-0000332C0000}"/>
    <cellStyle name="Normal 12 2 3 3 2 3 3 2" xfId="16470" xr:uid="{00000000-0005-0000-0000-0000342C0000}"/>
    <cellStyle name="Normal 12 2 3 3 2 3 4" xfId="16471" xr:uid="{00000000-0005-0000-0000-0000352C0000}"/>
    <cellStyle name="Normal 12 2 3 3 2 3 5" xfId="16472" xr:uid="{00000000-0005-0000-0000-0000362C0000}"/>
    <cellStyle name="Normal 12 2 3 3 2 4" xfId="16473" xr:uid="{00000000-0005-0000-0000-0000372C0000}"/>
    <cellStyle name="Normal 12 2 3 3 2 4 2" xfId="16474" xr:uid="{00000000-0005-0000-0000-0000382C0000}"/>
    <cellStyle name="Normal 12 2 3 3 2 4 2 2" xfId="16475" xr:uid="{00000000-0005-0000-0000-0000392C0000}"/>
    <cellStyle name="Normal 12 2 3 3 2 4 3" xfId="16476" xr:uid="{00000000-0005-0000-0000-00003A2C0000}"/>
    <cellStyle name="Normal 12 2 3 3 2 5" xfId="16477" xr:uid="{00000000-0005-0000-0000-00003B2C0000}"/>
    <cellStyle name="Normal 12 2 3 3 2 5 2" xfId="16478" xr:uid="{00000000-0005-0000-0000-00003C2C0000}"/>
    <cellStyle name="Normal 12 2 3 3 2 6" xfId="16479" xr:uid="{00000000-0005-0000-0000-00003D2C0000}"/>
    <cellStyle name="Normal 12 2 3 3 2 7" xfId="16480" xr:uid="{00000000-0005-0000-0000-00003E2C0000}"/>
    <cellStyle name="Normal 12 2 3 3 3" xfId="1283" xr:uid="{00000000-0005-0000-0000-00003F2C0000}"/>
    <cellStyle name="Normal 12 2 3 3 3 2" xfId="16481" xr:uid="{00000000-0005-0000-0000-0000402C0000}"/>
    <cellStyle name="Normal 12 2 3 3 3 2 2" xfId="16482" xr:uid="{00000000-0005-0000-0000-0000412C0000}"/>
    <cellStyle name="Normal 12 2 3 3 3 2 2 2" xfId="16483" xr:uid="{00000000-0005-0000-0000-0000422C0000}"/>
    <cellStyle name="Normal 12 2 3 3 3 2 3" xfId="16484" xr:uid="{00000000-0005-0000-0000-0000432C0000}"/>
    <cellStyle name="Normal 12 2 3 3 3 3" xfId="16485" xr:uid="{00000000-0005-0000-0000-0000442C0000}"/>
    <cellStyle name="Normal 12 2 3 3 3 3 2" xfId="16486" xr:uid="{00000000-0005-0000-0000-0000452C0000}"/>
    <cellStyle name="Normal 12 2 3 3 3 4" xfId="16487" xr:uid="{00000000-0005-0000-0000-0000462C0000}"/>
    <cellStyle name="Normal 12 2 3 3 3 5" xfId="16488" xr:uid="{00000000-0005-0000-0000-0000472C0000}"/>
    <cellStyle name="Normal 12 2 3 3 4" xfId="1284" xr:uid="{00000000-0005-0000-0000-0000482C0000}"/>
    <cellStyle name="Normal 12 2 3 3 4 2" xfId="16489" xr:uid="{00000000-0005-0000-0000-0000492C0000}"/>
    <cellStyle name="Normal 12 2 3 3 4 2 2" xfId="16490" xr:uid="{00000000-0005-0000-0000-00004A2C0000}"/>
    <cellStyle name="Normal 12 2 3 3 4 2 2 2" xfId="16491" xr:uid="{00000000-0005-0000-0000-00004B2C0000}"/>
    <cellStyle name="Normal 12 2 3 3 4 2 3" xfId="16492" xr:uid="{00000000-0005-0000-0000-00004C2C0000}"/>
    <cellStyle name="Normal 12 2 3 3 4 3" xfId="16493" xr:uid="{00000000-0005-0000-0000-00004D2C0000}"/>
    <cellStyle name="Normal 12 2 3 3 4 3 2" xfId="16494" xr:uid="{00000000-0005-0000-0000-00004E2C0000}"/>
    <cellStyle name="Normal 12 2 3 3 4 4" xfId="16495" xr:uid="{00000000-0005-0000-0000-00004F2C0000}"/>
    <cellStyle name="Normal 12 2 3 3 4 5" xfId="16496" xr:uid="{00000000-0005-0000-0000-0000502C0000}"/>
    <cellStyle name="Normal 12 2 3 3 5" xfId="16497" xr:uid="{00000000-0005-0000-0000-0000512C0000}"/>
    <cellStyle name="Normal 12 2 3 3 5 2" xfId="16498" xr:uid="{00000000-0005-0000-0000-0000522C0000}"/>
    <cellStyle name="Normal 12 2 3 3 5 2 2" xfId="16499" xr:uid="{00000000-0005-0000-0000-0000532C0000}"/>
    <cellStyle name="Normal 12 2 3 3 5 3" xfId="16500" xr:uid="{00000000-0005-0000-0000-0000542C0000}"/>
    <cellStyle name="Normal 12 2 3 3 6" xfId="16501" xr:uid="{00000000-0005-0000-0000-0000552C0000}"/>
    <cellStyle name="Normal 12 2 3 3 6 2" xfId="16502" xr:uid="{00000000-0005-0000-0000-0000562C0000}"/>
    <cellStyle name="Normal 12 2 3 3 7" xfId="16503" xr:uid="{00000000-0005-0000-0000-0000572C0000}"/>
    <cellStyle name="Normal 12 2 3 3 8" xfId="16504" xr:uid="{00000000-0005-0000-0000-0000582C0000}"/>
    <cellStyle name="Normal 12 2 3 4" xfId="1285" xr:uid="{00000000-0005-0000-0000-0000592C0000}"/>
    <cellStyle name="Normal 12 2 3 4 2" xfId="1286" xr:uid="{00000000-0005-0000-0000-00005A2C0000}"/>
    <cellStyle name="Normal 12 2 3 4 2 2" xfId="1287" xr:uid="{00000000-0005-0000-0000-00005B2C0000}"/>
    <cellStyle name="Normal 12 2 3 4 2 2 2" xfId="16505" xr:uid="{00000000-0005-0000-0000-00005C2C0000}"/>
    <cellStyle name="Normal 12 2 3 4 2 2 2 2" xfId="16506" xr:uid="{00000000-0005-0000-0000-00005D2C0000}"/>
    <cellStyle name="Normal 12 2 3 4 2 2 2 2 2" xfId="16507" xr:uid="{00000000-0005-0000-0000-00005E2C0000}"/>
    <cellStyle name="Normal 12 2 3 4 2 2 2 3" xfId="16508" xr:uid="{00000000-0005-0000-0000-00005F2C0000}"/>
    <cellStyle name="Normal 12 2 3 4 2 2 3" xfId="16509" xr:uid="{00000000-0005-0000-0000-0000602C0000}"/>
    <cellStyle name="Normal 12 2 3 4 2 2 3 2" xfId="16510" xr:uid="{00000000-0005-0000-0000-0000612C0000}"/>
    <cellStyle name="Normal 12 2 3 4 2 2 4" xfId="16511" xr:uid="{00000000-0005-0000-0000-0000622C0000}"/>
    <cellStyle name="Normal 12 2 3 4 2 2 5" xfId="16512" xr:uid="{00000000-0005-0000-0000-0000632C0000}"/>
    <cellStyle name="Normal 12 2 3 4 2 3" xfId="1288" xr:uid="{00000000-0005-0000-0000-0000642C0000}"/>
    <cellStyle name="Normal 12 2 3 4 2 3 2" xfId="16513" xr:uid="{00000000-0005-0000-0000-0000652C0000}"/>
    <cellStyle name="Normal 12 2 3 4 2 3 2 2" xfId="16514" xr:uid="{00000000-0005-0000-0000-0000662C0000}"/>
    <cellStyle name="Normal 12 2 3 4 2 3 2 2 2" xfId="16515" xr:uid="{00000000-0005-0000-0000-0000672C0000}"/>
    <cellStyle name="Normal 12 2 3 4 2 3 2 3" xfId="16516" xr:uid="{00000000-0005-0000-0000-0000682C0000}"/>
    <cellStyle name="Normal 12 2 3 4 2 3 3" xfId="16517" xr:uid="{00000000-0005-0000-0000-0000692C0000}"/>
    <cellStyle name="Normal 12 2 3 4 2 3 3 2" xfId="16518" xr:uid="{00000000-0005-0000-0000-00006A2C0000}"/>
    <cellStyle name="Normal 12 2 3 4 2 3 4" xfId="16519" xr:uid="{00000000-0005-0000-0000-00006B2C0000}"/>
    <cellStyle name="Normal 12 2 3 4 2 3 5" xfId="16520" xr:uid="{00000000-0005-0000-0000-00006C2C0000}"/>
    <cellStyle name="Normal 12 2 3 4 2 4" xfId="16521" xr:uid="{00000000-0005-0000-0000-00006D2C0000}"/>
    <cellStyle name="Normal 12 2 3 4 2 4 2" xfId="16522" xr:uid="{00000000-0005-0000-0000-00006E2C0000}"/>
    <cellStyle name="Normal 12 2 3 4 2 4 2 2" xfId="16523" xr:uid="{00000000-0005-0000-0000-00006F2C0000}"/>
    <cellStyle name="Normal 12 2 3 4 2 4 3" xfId="16524" xr:uid="{00000000-0005-0000-0000-0000702C0000}"/>
    <cellStyle name="Normal 12 2 3 4 2 5" xfId="16525" xr:uid="{00000000-0005-0000-0000-0000712C0000}"/>
    <cellStyle name="Normal 12 2 3 4 2 5 2" xfId="16526" xr:uid="{00000000-0005-0000-0000-0000722C0000}"/>
    <cellStyle name="Normal 12 2 3 4 2 6" xfId="16527" xr:uid="{00000000-0005-0000-0000-0000732C0000}"/>
    <cellStyle name="Normal 12 2 3 4 2 7" xfId="16528" xr:uid="{00000000-0005-0000-0000-0000742C0000}"/>
    <cellStyle name="Normal 12 2 3 4 3" xfId="1289" xr:uid="{00000000-0005-0000-0000-0000752C0000}"/>
    <cellStyle name="Normal 12 2 3 4 3 2" xfId="16529" xr:uid="{00000000-0005-0000-0000-0000762C0000}"/>
    <cellStyle name="Normal 12 2 3 4 3 2 2" xfId="16530" xr:uid="{00000000-0005-0000-0000-0000772C0000}"/>
    <cellStyle name="Normal 12 2 3 4 3 2 2 2" xfId="16531" xr:uid="{00000000-0005-0000-0000-0000782C0000}"/>
    <cellStyle name="Normal 12 2 3 4 3 2 3" xfId="16532" xr:uid="{00000000-0005-0000-0000-0000792C0000}"/>
    <cellStyle name="Normal 12 2 3 4 3 3" xfId="16533" xr:uid="{00000000-0005-0000-0000-00007A2C0000}"/>
    <cellStyle name="Normal 12 2 3 4 3 3 2" xfId="16534" xr:uid="{00000000-0005-0000-0000-00007B2C0000}"/>
    <cellStyle name="Normal 12 2 3 4 3 4" xfId="16535" xr:uid="{00000000-0005-0000-0000-00007C2C0000}"/>
    <cellStyle name="Normal 12 2 3 4 3 5" xfId="16536" xr:uid="{00000000-0005-0000-0000-00007D2C0000}"/>
    <cellStyle name="Normal 12 2 3 4 4" xfId="1290" xr:uid="{00000000-0005-0000-0000-00007E2C0000}"/>
    <cellStyle name="Normal 12 2 3 4 4 2" xfId="16537" xr:uid="{00000000-0005-0000-0000-00007F2C0000}"/>
    <cellStyle name="Normal 12 2 3 4 4 2 2" xfId="16538" xr:uid="{00000000-0005-0000-0000-0000802C0000}"/>
    <cellStyle name="Normal 12 2 3 4 4 2 2 2" xfId="16539" xr:uid="{00000000-0005-0000-0000-0000812C0000}"/>
    <cellStyle name="Normal 12 2 3 4 4 2 3" xfId="16540" xr:uid="{00000000-0005-0000-0000-0000822C0000}"/>
    <cellStyle name="Normal 12 2 3 4 4 3" xfId="16541" xr:uid="{00000000-0005-0000-0000-0000832C0000}"/>
    <cellStyle name="Normal 12 2 3 4 4 3 2" xfId="16542" xr:uid="{00000000-0005-0000-0000-0000842C0000}"/>
    <cellStyle name="Normal 12 2 3 4 4 4" xfId="16543" xr:uid="{00000000-0005-0000-0000-0000852C0000}"/>
    <cellStyle name="Normal 12 2 3 4 4 5" xfId="16544" xr:uid="{00000000-0005-0000-0000-0000862C0000}"/>
    <cellStyle name="Normal 12 2 3 4 5" xfId="16545" xr:uid="{00000000-0005-0000-0000-0000872C0000}"/>
    <cellStyle name="Normal 12 2 3 4 5 2" xfId="16546" xr:uid="{00000000-0005-0000-0000-0000882C0000}"/>
    <cellStyle name="Normal 12 2 3 4 5 2 2" xfId="16547" xr:uid="{00000000-0005-0000-0000-0000892C0000}"/>
    <cellStyle name="Normal 12 2 3 4 5 3" xfId="16548" xr:uid="{00000000-0005-0000-0000-00008A2C0000}"/>
    <cellStyle name="Normal 12 2 3 4 6" xfId="16549" xr:uid="{00000000-0005-0000-0000-00008B2C0000}"/>
    <cellStyle name="Normal 12 2 3 4 6 2" xfId="16550" xr:uid="{00000000-0005-0000-0000-00008C2C0000}"/>
    <cellStyle name="Normal 12 2 3 4 7" xfId="16551" xr:uid="{00000000-0005-0000-0000-00008D2C0000}"/>
    <cellStyle name="Normal 12 2 3 4 8" xfId="16552" xr:uid="{00000000-0005-0000-0000-00008E2C0000}"/>
    <cellStyle name="Normal 12 2 3 5" xfId="1291" xr:uid="{00000000-0005-0000-0000-00008F2C0000}"/>
    <cellStyle name="Normal 12 2 3 5 2" xfId="1292" xr:uid="{00000000-0005-0000-0000-0000902C0000}"/>
    <cellStyle name="Normal 12 2 3 5 2 2" xfId="1293" xr:uid="{00000000-0005-0000-0000-0000912C0000}"/>
    <cellStyle name="Normal 12 2 3 5 2 2 2" xfId="16553" xr:uid="{00000000-0005-0000-0000-0000922C0000}"/>
    <cellStyle name="Normal 12 2 3 5 2 2 2 2" xfId="16554" xr:uid="{00000000-0005-0000-0000-0000932C0000}"/>
    <cellStyle name="Normal 12 2 3 5 2 2 2 2 2" xfId="16555" xr:uid="{00000000-0005-0000-0000-0000942C0000}"/>
    <cellStyle name="Normal 12 2 3 5 2 2 2 3" xfId="16556" xr:uid="{00000000-0005-0000-0000-0000952C0000}"/>
    <cellStyle name="Normal 12 2 3 5 2 2 3" xfId="16557" xr:uid="{00000000-0005-0000-0000-0000962C0000}"/>
    <cellStyle name="Normal 12 2 3 5 2 2 3 2" xfId="16558" xr:uid="{00000000-0005-0000-0000-0000972C0000}"/>
    <cellStyle name="Normal 12 2 3 5 2 2 4" xfId="16559" xr:uid="{00000000-0005-0000-0000-0000982C0000}"/>
    <cellStyle name="Normal 12 2 3 5 2 2 5" xfId="16560" xr:uid="{00000000-0005-0000-0000-0000992C0000}"/>
    <cellStyle name="Normal 12 2 3 5 2 3" xfId="1294" xr:uid="{00000000-0005-0000-0000-00009A2C0000}"/>
    <cellStyle name="Normal 12 2 3 5 2 3 2" xfId="16561" xr:uid="{00000000-0005-0000-0000-00009B2C0000}"/>
    <cellStyle name="Normal 12 2 3 5 2 3 2 2" xfId="16562" xr:uid="{00000000-0005-0000-0000-00009C2C0000}"/>
    <cellStyle name="Normal 12 2 3 5 2 3 2 2 2" xfId="16563" xr:uid="{00000000-0005-0000-0000-00009D2C0000}"/>
    <cellStyle name="Normal 12 2 3 5 2 3 2 3" xfId="16564" xr:uid="{00000000-0005-0000-0000-00009E2C0000}"/>
    <cellStyle name="Normal 12 2 3 5 2 3 3" xfId="16565" xr:uid="{00000000-0005-0000-0000-00009F2C0000}"/>
    <cellStyle name="Normal 12 2 3 5 2 3 3 2" xfId="16566" xr:uid="{00000000-0005-0000-0000-0000A02C0000}"/>
    <cellStyle name="Normal 12 2 3 5 2 3 4" xfId="16567" xr:uid="{00000000-0005-0000-0000-0000A12C0000}"/>
    <cellStyle name="Normal 12 2 3 5 2 3 5" xfId="16568" xr:uid="{00000000-0005-0000-0000-0000A22C0000}"/>
    <cellStyle name="Normal 12 2 3 5 2 4" xfId="16569" xr:uid="{00000000-0005-0000-0000-0000A32C0000}"/>
    <cellStyle name="Normal 12 2 3 5 2 4 2" xfId="16570" xr:uid="{00000000-0005-0000-0000-0000A42C0000}"/>
    <cellStyle name="Normal 12 2 3 5 2 4 2 2" xfId="16571" xr:uid="{00000000-0005-0000-0000-0000A52C0000}"/>
    <cellStyle name="Normal 12 2 3 5 2 4 3" xfId="16572" xr:uid="{00000000-0005-0000-0000-0000A62C0000}"/>
    <cellStyle name="Normal 12 2 3 5 2 5" xfId="16573" xr:uid="{00000000-0005-0000-0000-0000A72C0000}"/>
    <cellStyle name="Normal 12 2 3 5 2 5 2" xfId="16574" xr:uid="{00000000-0005-0000-0000-0000A82C0000}"/>
    <cellStyle name="Normal 12 2 3 5 2 6" xfId="16575" xr:uid="{00000000-0005-0000-0000-0000A92C0000}"/>
    <cellStyle name="Normal 12 2 3 5 2 7" xfId="16576" xr:uid="{00000000-0005-0000-0000-0000AA2C0000}"/>
    <cellStyle name="Normal 12 2 3 5 3" xfId="1295" xr:uid="{00000000-0005-0000-0000-0000AB2C0000}"/>
    <cellStyle name="Normal 12 2 3 5 3 2" xfId="16577" xr:uid="{00000000-0005-0000-0000-0000AC2C0000}"/>
    <cellStyle name="Normal 12 2 3 5 3 2 2" xfId="16578" xr:uid="{00000000-0005-0000-0000-0000AD2C0000}"/>
    <cellStyle name="Normal 12 2 3 5 3 2 2 2" xfId="16579" xr:uid="{00000000-0005-0000-0000-0000AE2C0000}"/>
    <cellStyle name="Normal 12 2 3 5 3 2 3" xfId="16580" xr:uid="{00000000-0005-0000-0000-0000AF2C0000}"/>
    <cellStyle name="Normal 12 2 3 5 3 3" xfId="16581" xr:uid="{00000000-0005-0000-0000-0000B02C0000}"/>
    <cellStyle name="Normal 12 2 3 5 3 3 2" xfId="16582" xr:uid="{00000000-0005-0000-0000-0000B12C0000}"/>
    <cellStyle name="Normal 12 2 3 5 3 4" xfId="16583" xr:uid="{00000000-0005-0000-0000-0000B22C0000}"/>
    <cellStyle name="Normal 12 2 3 5 3 5" xfId="16584" xr:uid="{00000000-0005-0000-0000-0000B32C0000}"/>
    <cellStyle name="Normal 12 2 3 5 4" xfId="1296" xr:uid="{00000000-0005-0000-0000-0000B42C0000}"/>
    <cellStyle name="Normal 12 2 3 5 4 2" xfId="16585" xr:uid="{00000000-0005-0000-0000-0000B52C0000}"/>
    <cellStyle name="Normal 12 2 3 5 4 2 2" xfId="16586" xr:uid="{00000000-0005-0000-0000-0000B62C0000}"/>
    <cellStyle name="Normal 12 2 3 5 4 2 2 2" xfId="16587" xr:uid="{00000000-0005-0000-0000-0000B72C0000}"/>
    <cellStyle name="Normal 12 2 3 5 4 2 3" xfId="16588" xr:uid="{00000000-0005-0000-0000-0000B82C0000}"/>
    <cellStyle name="Normal 12 2 3 5 4 3" xfId="16589" xr:uid="{00000000-0005-0000-0000-0000B92C0000}"/>
    <cellStyle name="Normal 12 2 3 5 4 3 2" xfId="16590" xr:uid="{00000000-0005-0000-0000-0000BA2C0000}"/>
    <cellStyle name="Normal 12 2 3 5 4 4" xfId="16591" xr:uid="{00000000-0005-0000-0000-0000BB2C0000}"/>
    <cellStyle name="Normal 12 2 3 5 4 5" xfId="16592" xr:uid="{00000000-0005-0000-0000-0000BC2C0000}"/>
    <cellStyle name="Normal 12 2 3 5 5" xfId="16593" xr:uid="{00000000-0005-0000-0000-0000BD2C0000}"/>
    <cellStyle name="Normal 12 2 3 5 5 2" xfId="16594" xr:uid="{00000000-0005-0000-0000-0000BE2C0000}"/>
    <cellStyle name="Normal 12 2 3 5 5 2 2" xfId="16595" xr:uid="{00000000-0005-0000-0000-0000BF2C0000}"/>
    <cellStyle name="Normal 12 2 3 5 5 3" xfId="16596" xr:uid="{00000000-0005-0000-0000-0000C02C0000}"/>
    <cellStyle name="Normal 12 2 3 5 6" xfId="16597" xr:uid="{00000000-0005-0000-0000-0000C12C0000}"/>
    <cellStyle name="Normal 12 2 3 5 6 2" xfId="16598" xr:uid="{00000000-0005-0000-0000-0000C22C0000}"/>
    <cellStyle name="Normal 12 2 3 5 7" xfId="16599" xr:uid="{00000000-0005-0000-0000-0000C32C0000}"/>
    <cellStyle name="Normal 12 2 3 5 8" xfId="16600" xr:uid="{00000000-0005-0000-0000-0000C42C0000}"/>
    <cellStyle name="Normal 12 2 3 6" xfId="1297" xr:uid="{00000000-0005-0000-0000-0000C52C0000}"/>
    <cellStyle name="Normal 12 2 3 6 2" xfId="1298" xr:uid="{00000000-0005-0000-0000-0000C62C0000}"/>
    <cellStyle name="Normal 12 2 3 6 2 2" xfId="16601" xr:uid="{00000000-0005-0000-0000-0000C72C0000}"/>
    <cellStyle name="Normal 12 2 3 6 2 2 2" xfId="16602" xr:uid="{00000000-0005-0000-0000-0000C82C0000}"/>
    <cellStyle name="Normal 12 2 3 6 2 2 2 2" xfId="16603" xr:uid="{00000000-0005-0000-0000-0000C92C0000}"/>
    <cellStyle name="Normal 12 2 3 6 2 2 3" xfId="16604" xr:uid="{00000000-0005-0000-0000-0000CA2C0000}"/>
    <cellStyle name="Normal 12 2 3 6 2 3" xfId="16605" xr:uid="{00000000-0005-0000-0000-0000CB2C0000}"/>
    <cellStyle name="Normal 12 2 3 6 2 3 2" xfId="16606" xr:uid="{00000000-0005-0000-0000-0000CC2C0000}"/>
    <cellStyle name="Normal 12 2 3 6 2 4" xfId="16607" xr:uid="{00000000-0005-0000-0000-0000CD2C0000}"/>
    <cellStyle name="Normal 12 2 3 6 2 5" xfId="16608" xr:uid="{00000000-0005-0000-0000-0000CE2C0000}"/>
    <cellStyle name="Normal 12 2 3 6 3" xfId="1299" xr:uid="{00000000-0005-0000-0000-0000CF2C0000}"/>
    <cellStyle name="Normal 12 2 3 6 3 2" xfId="16609" xr:uid="{00000000-0005-0000-0000-0000D02C0000}"/>
    <cellStyle name="Normal 12 2 3 6 3 2 2" xfId="16610" xr:uid="{00000000-0005-0000-0000-0000D12C0000}"/>
    <cellStyle name="Normal 12 2 3 6 3 2 2 2" xfId="16611" xr:uid="{00000000-0005-0000-0000-0000D22C0000}"/>
    <cellStyle name="Normal 12 2 3 6 3 2 3" xfId="16612" xr:uid="{00000000-0005-0000-0000-0000D32C0000}"/>
    <cellStyle name="Normal 12 2 3 6 3 3" xfId="16613" xr:uid="{00000000-0005-0000-0000-0000D42C0000}"/>
    <cellStyle name="Normal 12 2 3 6 3 3 2" xfId="16614" xr:uid="{00000000-0005-0000-0000-0000D52C0000}"/>
    <cellStyle name="Normal 12 2 3 6 3 4" xfId="16615" xr:uid="{00000000-0005-0000-0000-0000D62C0000}"/>
    <cellStyle name="Normal 12 2 3 6 3 5" xfId="16616" xr:uid="{00000000-0005-0000-0000-0000D72C0000}"/>
    <cellStyle name="Normal 12 2 3 6 4" xfId="16617" xr:uid="{00000000-0005-0000-0000-0000D82C0000}"/>
    <cellStyle name="Normal 12 2 3 6 4 2" xfId="16618" xr:uid="{00000000-0005-0000-0000-0000D92C0000}"/>
    <cellStyle name="Normal 12 2 3 6 4 2 2" xfId="16619" xr:uid="{00000000-0005-0000-0000-0000DA2C0000}"/>
    <cellStyle name="Normal 12 2 3 6 4 3" xfId="16620" xr:uid="{00000000-0005-0000-0000-0000DB2C0000}"/>
    <cellStyle name="Normal 12 2 3 6 5" xfId="16621" xr:uid="{00000000-0005-0000-0000-0000DC2C0000}"/>
    <cellStyle name="Normal 12 2 3 6 5 2" xfId="16622" xr:uid="{00000000-0005-0000-0000-0000DD2C0000}"/>
    <cellStyle name="Normal 12 2 3 6 6" xfId="16623" xr:uid="{00000000-0005-0000-0000-0000DE2C0000}"/>
    <cellStyle name="Normal 12 2 3 6 7" xfId="16624" xr:uid="{00000000-0005-0000-0000-0000DF2C0000}"/>
    <cellStyle name="Normal 12 2 3 7" xfId="1300" xr:uid="{00000000-0005-0000-0000-0000E02C0000}"/>
    <cellStyle name="Normal 12 2 3 7 2" xfId="16625" xr:uid="{00000000-0005-0000-0000-0000E12C0000}"/>
    <cellStyle name="Normal 12 2 3 7 2 2" xfId="16626" xr:uid="{00000000-0005-0000-0000-0000E22C0000}"/>
    <cellStyle name="Normal 12 2 3 7 2 2 2" xfId="16627" xr:uid="{00000000-0005-0000-0000-0000E32C0000}"/>
    <cellStyle name="Normal 12 2 3 7 2 3" xfId="16628" xr:uid="{00000000-0005-0000-0000-0000E42C0000}"/>
    <cellStyle name="Normal 12 2 3 7 3" xfId="16629" xr:uid="{00000000-0005-0000-0000-0000E52C0000}"/>
    <cellStyle name="Normal 12 2 3 7 3 2" xfId="16630" xr:uid="{00000000-0005-0000-0000-0000E62C0000}"/>
    <cellStyle name="Normal 12 2 3 7 4" xfId="16631" xr:uid="{00000000-0005-0000-0000-0000E72C0000}"/>
    <cellStyle name="Normal 12 2 3 7 5" xfId="16632" xr:uid="{00000000-0005-0000-0000-0000E82C0000}"/>
    <cellStyle name="Normal 12 2 3 8" xfId="1301" xr:uid="{00000000-0005-0000-0000-0000E92C0000}"/>
    <cellStyle name="Normal 12 2 3 8 2" xfId="16633" xr:uid="{00000000-0005-0000-0000-0000EA2C0000}"/>
    <cellStyle name="Normal 12 2 3 8 2 2" xfId="16634" xr:uid="{00000000-0005-0000-0000-0000EB2C0000}"/>
    <cellStyle name="Normal 12 2 3 8 2 2 2" xfId="16635" xr:uid="{00000000-0005-0000-0000-0000EC2C0000}"/>
    <cellStyle name="Normal 12 2 3 8 2 3" xfId="16636" xr:uid="{00000000-0005-0000-0000-0000ED2C0000}"/>
    <cellStyle name="Normal 12 2 3 8 3" xfId="16637" xr:uid="{00000000-0005-0000-0000-0000EE2C0000}"/>
    <cellStyle name="Normal 12 2 3 8 3 2" xfId="16638" xr:uid="{00000000-0005-0000-0000-0000EF2C0000}"/>
    <cellStyle name="Normal 12 2 3 8 4" xfId="16639" xr:uid="{00000000-0005-0000-0000-0000F02C0000}"/>
    <cellStyle name="Normal 12 2 3 8 5" xfId="16640" xr:uid="{00000000-0005-0000-0000-0000F12C0000}"/>
    <cellStyle name="Normal 12 2 3 9" xfId="16641" xr:uid="{00000000-0005-0000-0000-0000F22C0000}"/>
    <cellStyle name="Normal 12 2 3 9 2" xfId="16642" xr:uid="{00000000-0005-0000-0000-0000F32C0000}"/>
    <cellStyle name="Normal 12 2 3 9 2 2" xfId="16643" xr:uid="{00000000-0005-0000-0000-0000F42C0000}"/>
    <cellStyle name="Normal 12 2 3 9 3" xfId="16644" xr:uid="{00000000-0005-0000-0000-0000F52C0000}"/>
    <cellStyle name="Normal 12 2 4" xfId="1302" xr:uid="{00000000-0005-0000-0000-0000F62C0000}"/>
    <cellStyle name="Normal 12 2 4 2" xfId="1303" xr:uid="{00000000-0005-0000-0000-0000F72C0000}"/>
    <cellStyle name="Normal 12 2 4 2 2" xfId="1304" xr:uid="{00000000-0005-0000-0000-0000F82C0000}"/>
    <cellStyle name="Normal 12 2 4 2 2 2" xfId="16645" xr:uid="{00000000-0005-0000-0000-0000F92C0000}"/>
    <cellStyle name="Normal 12 2 4 2 2 2 2" xfId="16646" xr:uid="{00000000-0005-0000-0000-0000FA2C0000}"/>
    <cellStyle name="Normal 12 2 4 2 2 2 2 2" xfId="16647" xr:uid="{00000000-0005-0000-0000-0000FB2C0000}"/>
    <cellStyle name="Normal 12 2 4 2 2 2 3" xfId="16648" xr:uid="{00000000-0005-0000-0000-0000FC2C0000}"/>
    <cellStyle name="Normal 12 2 4 2 2 3" xfId="16649" xr:uid="{00000000-0005-0000-0000-0000FD2C0000}"/>
    <cellStyle name="Normal 12 2 4 2 2 3 2" xfId="16650" xr:uid="{00000000-0005-0000-0000-0000FE2C0000}"/>
    <cellStyle name="Normal 12 2 4 2 2 4" xfId="16651" xr:uid="{00000000-0005-0000-0000-0000FF2C0000}"/>
    <cellStyle name="Normal 12 2 4 2 2 5" xfId="16652" xr:uid="{00000000-0005-0000-0000-0000002D0000}"/>
    <cellStyle name="Normal 12 2 4 2 3" xfId="1305" xr:uid="{00000000-0005-0000-0000-0000012D0000}"/>
    <cellStyle name="Normal 12 2 4 2 3 2" xfId="16653" xr:uid="{00000000-0005-0000-0000-0000022D0000}"/>
    <cellStyle name="Normal 12 2 4 2 3 2 2" xfId="16654" xr:uid="{00000000-0005-0000-0000-0000032D0000}"/>
    <cellStyle name="Normal 12 2 4 2 3 2 2 2" xfId="16655" xr:uid="{00000000-0005-0000-0000-0000042D0000}"/>
    <cellStyle name="Normal 12 2 4 2 3 2 3" xfId="16656" xr:uid="{00000000-0005-0000-0000-0000052D0000}"/>
    <cellStyle name="Normal 12 2 4 2 3 3" xfId="16657" xr:uid="{00000000-0005-0000-0000-0000062D0000}"/>
    <cellStyle name="Normal 12 2 4 2 3 3 2" xfId="16658" xr:uid="{00000000-0005-0000-0000-0000072D0000}"/>
    <cellStyle name="Normal 12 2 4 2 3 4" xfId="16659" xr:uid="{00000000-0005-0000-0000-0000082D0000}"/>
    <cellStyle name="Normal 12 2 4 2 3 5" xfId="16660" xr:uid="{00000000-0005-0000-0000-0000092D0000}"/>
    <cellStyle name="Normal 12 2 4 2 4" xfId="16661" xr:uid="{00000000-0005-0000-0000-00000A2D0000}"/>
    <cellStyle name="Normal 12 2 4 2 4 2" xfId="16662" xr:uid="{00000000-0005-0000-0000-00000B2D0000}"/>
    <cellStyle name="Normal 12 2 4 2 4 2 2" xfId="16663" xr:uid="{00000000-0005-0000-0000-00000C2D0000}"/>
    <cellStyle name="Normal 12 2 4 2 4 3" xfId="16664" xr:uid="{00000000-0005-0000-0000-00000D2D0000}"/>
    <cellStyle name="Normal 12 2 4 2 5" xfId="16665" xr:uid="{00000000-0005-0000-0000-00000E2D0000}"/>
    <cellStyle name="Normal 12 2 4 2 5 2" xfId="16666" xr:uid="{00000000-0005-0000-0000-00000F2D0000}"/>
    <cellStyle name="Normal 12 2 4 2 6" xfId="16667" xr:uid="{00000000-0005-0000-0000-0000102D0000}"/>
    <cellStyle name="Normal 12 2 4 2 7" xfId="16668" xr:uid="{00000000-0005-0000-0000-0000112D0000}"/>
    <cellStyle name="Normal 12 2 4 3" xfId="1306" xr:uid="{00000000-0005-0000-0000-0000122D0000}"/>
    <cellStyle name="Normal 12 2 4 3 2" xfId="16669" xr:uid="{00000000-0005-0000-0000-0000132D0000}"/>
    <cellStyle name="Normal 12 2 4 3 2 2" xfId="16670" xr:uid="{00000000-0005-0000-0000-0000142D0000}"/>
    <cellStyle name="Normal 12 2 4 3 2 2 2" xfId="16671" xr:uid="{00000000-0005-0000-0000-0000152D0000}"/>
    <cellStyle name="Normal 12 2 4 3 2 3" xfId="16672" xr:uid="{00000000-0005-0000-0000-0000162D0000}"/>
    <cellStyle name="Normal 12 2 4 3 3" xfId="16673" xr:uid="{00000000-0005-0000-0000-0000172D0000}"/>
    <cellStyle name="Normal 12 2 4 3 3 2" xfId="16674" xr:uid="{00000000-0005-0000-0000-0000182D0000}"/>
    <cellStyle name="Normal 12 2 4 3 4" xfId="16675" xr:uid="{00000000-0005-0000-0000-0000192D0000}"/>
    <cellStyle name="Normal 12 2 4 3 5" xfId="16676" xr:uid="{00000000-0005-0000-0000-00001A2D0000}"/>
    <cellStyle name="Normal 12 2 4 4" xfId="1307" xr:uid="{00000000-0005-0000-0000-00001B2D0000}"/>
    <cellStyle name="Normal 12 2 4 4 2" xfId="16677" xr:uid="{00000000-0005-0000-0000-00001C2D0000}"/>
    <cellStyle name="Normal 12 2 4 4 2 2" xfId="16678" xr:uid="{00000000-0005-0000-0000-00001D2D0000}"/>
    <cellStyle name="Normal 12 2 4 4 2 2 2" xfId="16679" xr:uid="{00000000-0005-0000-0000-00001E2D0000}"/>
    <cellStyle name="Normal 12 2 4 4 2 3" xfId="16680" xr:uid="{00000000-0005-0000-0000-00001F2D0000}"/>
    <cellStyle name="Normal 12 2 4 4 3" xfId="16681" xr:uid="{00000000-0005-0000-0000-0000202D0000}"/>
    <cellStyle name="Normal 12 2 4 4 3 2" xfId="16682" xr:uid="{00000000-0005-0000-0000-0000212D0000}"/>
    <cellStyle name="Normal 12 2 4 4 4" xfId="16683" xr:uid="{00000000-0005-0000-0000-0000222D0000}"/>
    <cellStyle name="Normal 12 2 4 4 5" xfId="16684" xr:uid="{00000000-0005-0000-0000-0000232D0000}"/>
    <cellStyle name="Normal 12 2 4 5" xfId="16685" xr:uid="{00000000-0005-0000-0000-0000242D0000}"/>
    <cellStyle name="Normal 12 2 4 5 2" xfId="16686" xr:uid="{00000000-0005-0000-0000-0000252D0000}"/>
    <cellStyle name="Normal 12 2 4 5 2 2" xfId="16687" xr:uid="{00000000-0005-0000-0000-0000262D0000}"/>
    <cellStyle name="Normal 12 2 4 5 3" xfId="16688" xr:uid="{00000000-0005-0000-0000-0000272D0000}"/>
    <cellStyle name="Normal 12 2 4 6" xfId="16689" xr:uid="{00000000-0005-0000-0000-0000282D0000}"/>
    <cellStyle name="Normal 12 2 4 6 2" xfId="16690" xr:uid="{00000000-0005-0000-0000-0000292D0000}"/>
    <cellStyle name="Normal 12 2 4 7" xfId="16691" xr:uid="{00000000-0005-0000-0000-00002A2D0000}"/>
    <cellStyle name="Normal 12 2 4 8" xfId="16692" xr:uid="{00000000-0005-0000-0000-00002B2D0000}"/>
    <cellStyle name="Normal 12 2 5" xfId="1308" xr:uid="{00000000-0005-0000-0000-00002C2D0000}"/>
    <cellStyle name="Normal 12 2 5 2" xfId="1309" xr:uid="{00000000-0005-0000-0000-00002D2D0000}"/>
    <cellStyle name="Normal 12 2 5 2 2" xfId="1310" xr:uid="{00000000-0005-0000-0000-00002E2D0000}"/>
    <cellStyle name="Normal 12 2 5 2 2 2" xfId="16693" xr:uid="{00000000-0005-0000-0000-00002F2D0000}"/>
    <cellStyle name="Normal 12 2 5 2 2 2 2" xfId="16694" xr:uid="{00000000-0005-0000-0000-0000302D0000}"/>
    <cellStyle name="Normal 12 2 5 2 2 2 2 2" xfId="16695" xr:uid="{00000000-0005-0000-0000-0000312D0000}"/>
    <cellStyle name="Normal 12 2 5 2 2 2 3" xfId="16696" xr:uid="{00000000-0005-0000-0000-0000322D0000}"/>
    <cellStyle name="Normal 12 2 5 2 2 3" xfId="16697" xr:uid="{00000000-0005-0000-0000-0000332D0000}"/>
    <cellStyle name="Normal 12 2 5 2 2 3 2" xfId="16698" xr:uid="{00000000-0005-0000-0000-0000342D0000}"/>
    <cellStyle name="Normal 12 2 5 2 2 4" xfId="16699" xr:uid="{00000000-0005-0000-0000-0000352D0000}"/>
    <cellStyle name="Normal 12 2 5 2 2 5" xfId="16700" xr:uid="{00000000-0005-0000-0000-0000362D0000}"/>
    <cellStyle name="Normal 12 2 5 2 3" xfId="1311" xr:uid="{00000000-0005-0000-0000-0000372D0000}"/>
    <cellStyle name="Normal 12 2 5 2 3 2" xfId="16701" xr:uid="{00000000-0005-0000-0000-0000382D0000}"/>
    <cellStyle name="Normal 12 2 5 2 3 2 2" xfId="16702" xr:uid="{00000000-0005-0000-0000-0000392D0000}"/>
    <cellStyle name="Normal 12 2 5 2 3 2 2 2" xfId="16703" xr:uid="{00000000-0005-0000-0000-00003A2D0000}"/>
    <cellStyle name="Normal 12 2 5 2 3 2 3" xfId="16704" xr:uid="{00000000-0005-0000-0000-00003B2D0000}"/>
    <cellStyle name="Normal 12 2 5 2 3 3" xfId="16705" xr:uid="{00000000-0005-0000-0000-00003C2D0000}"/>
    <cellStyle name="Normal 12 2 5 2 3 3 2" xfId="16706" xr:uid="{00000000-0005-0000-0000-00003D2D0000}"/>
    <cellStyle name="Normal 12 2 5 2 3 4" xfId="16707" xr:uid="{00000000-0005-0000-0000-00003E2D0000}"/>
    <cellStyle name="Normal 12 2 5 2 3 5" xfId="16708" xr:uid="{00000000-0005-0000-0000-00003F2D0000}"/>
    <cellStyle name="Normal 12 2 5 2 4" xfId="16709" xr:uid="{00000000-0005-0000-0000-0000402D0000}"/>
    <cellStyle name="Normal 12 2 5 2 4 2" xfId="16710" xr:uid="{00000000-0005-0000-0000-0000412D0000}"/>
    <cellStyle name="Normal 12 2 5 2 4 2 2" xfId="16711" xr:uid="{00000000-0005-0000-0000-0000422D0000}"/>
    <cellStyle name="Normal 12 2 5 2 4 3" xfId="16712" xr:uid="{00000000-0005-0000-0000-0000432D0000}"/>
    <cellStyle name="Normal 12 2 5 2 5" xfId="16713" xr:uid="{00000000-0005-0000-0000-0000442D0000}"/>
    <cellStyle name="Normal 12 2 5 2 5 2" xfId="16714" xr:uid="{00000000-0005-0000-0000-0000452D0000}"/>
    <cellStyle name="Normal 12 2 5 2 6" xfId="16715" xr:uid="{00000000-0005-0000-0000-0000462D0000}"/>
    <cellStyle name="Normal 12 2 5 2 7" xfId="16716" xr:uid="{00000000-0005-0000-0000-0000472D0000}"/>
    <cellStyle name="Normal 12 2 5 3" xfId="1312" xr:uid="{00000000-0005-0000-0000-0000482D0000}"/>
    <cellStyle name="Normal 12 2 5 3 2" xfId="16717" xr:uid="{00000000-0005-0000-0000-0000492D0000}"/>
    <cellStyle name="Normal 12 2 5 3 2 2" xfId="16718" xr:uid="{00000000-0005-0000-0000-00004A2D0000}"/>
    <cellStyle name="Normal 12 2 5 3 2 2 2" xfId="16719" xr:uid="{00000000-0005-0000-0000-00004B2D0000}"/>
    <cellStyle name="Normal 12 2 5 3 2 3" xfId="16720" xr:uid="{00000000-0005-0000-0000-00004C2D0000}"/>
    <cellStyle name="Normal 12 2 5 3 3" xfId="16721" xr:uid="{00000000-0005-0000-0000-00004D2D0000}"/>
    <cellStyle name="Normal 12 2 5 3 3 2" xfId="16722" xr:uid="{00000000-0005-0000-0000-00004E2D0000}"/>
    <cellStyle name="Normal 12 2 5 3 4" xfId="16723" xr:uid="{00000000-0005-0000-0000-00004F2D0000}"/>
    <cellStyle name="Normal 12 2 5 3 5" xfId="16724" xr:uid="{00000000-0005-0000-0000-0000502D0000}"/>
    <cellStyle name="Normal 12 2 5 4" xfId="1313" xr:uid="{00000000-0005-0000-0000-0000512D0000}"/>
    <cellStyle name="Normal 12 2 5 4 2" xfId="16725" xr:uid="{00000000-0005-0000-0000-0000522D0000}"/>
    <cellStyle name="Normal 12 2 5 4 2 2" xfId="16726" xr:uid="{00000000-0005-0000-0000-0000532D0000}"/>
    <cellStyle name="Normal 12 2 5 4 2 2 2" xfId="16727" xr:uid="{00000000-0005-0000-0000-0000542D0000}"/>
    <cellStyle name="Normal 12 2 5 4 2 3" xfId="16728" xr:uid="{00000000-0005-0000-0000-0000552D0000}"/>
    <cellStyle name="Normal 12 2 5 4 3" xfId="16729" xr:uid="{00000000-0005-0000-0000-0000562D0000}"/>
    <cellStyle name="Normal 12 2 5 4 3 2" xfId="16730" xr:uid="{00000000-0005-0000-0000-0000572D0000}"/>
    <cellStyle name="Normal 12 2 5 4 4" xfId="16731" xr:uid="{00000000-0005-0000-0000-0000582D0000}"/>
    <cellStyle name="Normal 12 2 5 4 5" xfId="16732" xr:uid="{00000000-0005-0000-0000-0000592D0000}"/>
    <cellStyle name="Normal 12 2 5 5" xfId="16733" xr:uid="{00000000-0005-0000-0000-00005A2D0000}"/>
    <cellStyle name="Normal 12 2 5 5 2" xfId="16734" xr:uid="{00000000-0005-0000-0000-00005B2D0000}"/>
    <cellStyle name="Normal 12 2 5 5 2 2" xfId="16735" xr:uid="{00000000-0005-0000-0000-00005C2D0000}"/>
    <cellStyle name="Normal 12 2 5 5 3" xfId="16736" xr:uid="{00000000-0005-0000-0000-00005D2D0000}"/>
    <cellStyle name="Normal 12 2 5 6" xfId="16737" xr:uid="{00000000-0005-0000-0000-00005E2D0000}"/>
    <cellStyle name="Normal 12 2 5 6 2" xfId="16738" xr:uid="{00000000-0005-0000-0000-00005F2D0000}"/>
    <cellStyle name="Normal 12 2 5 7" xfId="16739" xr:uid="{00000000-0005-0000-0000-0000602D0000}"/>
    <cellStyle name="Normal 12 2 5 8" xfId="16740" xr:uid="{00000000-0005-0000-0000-0000612D0000}"/>
    <cellStyle name="Normal 12 2 6" xfId="1314" xr:uid="{00000000-0005-0000-0000-0000622D0000}"/>
    <cellStyle name="Normal 12 2 6 2" xfId="1315" xr:uid="{00000000-0005-0000-0000-0000632D0000}"/>
    <cellStyle name="Normal 12 2 6 2 2" xfId="1316" xr:uid="{00000000-0005-0000-0000-0000642D0000}"/>
    <cellStyle name="Normal 12 2 6 2 2 2" xfId="16741" xr:uid="{00000000-0005-0000-0000-0000652D0000}"/>
    <cellStyle name="Normal 12 2 6 2 2 2 2" xfId="16742" xr:uid="{00000000-0005-0000-0000-0000662D0000}"/>
    <cellStyle name="Normal 12 2 6 2 2 2 2 2" xfId="16743" xr:uid="{00000000-0005-0000-0000-0000672D0000}"/>
    <cellStyle name="Normal 12 2 6 2 2 2 3" xfId="16744" xr:uid="{00000000-0005-0000-0000-0000682D0000}"/>
    <cellStyle name="Normal 12 2 6 2 2 3" xfId="16745" xr:uid="{00000000-0005-0000-0000-0000692D0000}"/>
    <cellStyle name="Normal 12 2 6 2 2 3 2" xfId="16746" xr:uid="{00000000-0005-0000-0000-00006A2D0000}"/>
    <cellStyle name="Normal 12 2 6 2 2 4" xfId="16747" xr:uid="{00000000-0005-0000-0000-00006B2D0000}"/>
    <cellStyle name="Normal 12 2 6 2 2 5" xfId="16748" xr:uid="{00000000-0005-0000-0000-00006C2D0000}"/>
    <cellStyle name="Normal 12 2 6 2 3" xfId="1317" xr:uid="{00000000-0005-0000-0000-00006D2D0000}"/>
    <cellStyle name="Normal 12 2 6 2 3 2" xfId="16749" xr:uid="{00000000-0005-0000-0000-00006E2D0000}"/>
    <cellStyle name="Normal 12 2 6 2 3 2 2" xfId="16750" xr:uid="{00000000-0005-0000-0000-00006F2D0000}"/>
    <cellStyle name="Normal 12 2 6 2 3 2 2 2" xfId="16751" xr:uid="{00000000-0005-0000-0000-0000702D0000}"/>
    <cellStyle name="Normal 12 2 6 2 3 2 3" xfId="16752" xr:uid="{00000000-0005-0000-0000-0000712D0000}"/>
    <cellStyle name="Normal 12 2 6 2 3 3" xfId="16753" xr:uid="{00000000-0005-0000-0000-0000722D0000}"/>
    <cellStyle name="Normal 12 2 6 2 3 3 2" xfId="16754" xr:uid="{00000000-0005-0000-0000-0000732D0000}"/>
    <cellStyle name="Normal 12 2 6 2 3 4" xfId="16755" xr:uid="{00000000-0005-0000-0000-0000742D0000}"/>
    <cellStyle name="Normal 12 2 6 2 3 5" xfId="16756" xr:uid="{00000000-0005-0000-0000-0000752D0000}"/>
    <cellStyle name="Normal 12 2 6 2 4" xfId="16757" xr:uid="{00000000-0005-0000-0000-0000762D0000}"/>
    <cellStyle name="Normal 12 2 6 2 4 2" xfId="16758" xr:uid="{00000000-0005-0000-0000-0000772D0000}"/>
    <cellStyle name="Normal 12 2 6 2 4 2 2" xfId="16759" xr:uid="{00000000-0005-0000-0000-0000782D0000}"/>
    <cellStyle name="Normal 12 2 6 2 4 3" xfId="16760" xr:uid="{00000000-0005-0000-0000-0000792D0000}"/>
    <cellStyle name="Normal 12 2 6 2 5" xfId="16761" xr:uid="{00000000-0005-0000-0000-00007A2D0000}"/>
    <cellStyle name="Normal 12 2 6 2 5 2" xfId="16762" xr:uid="{00000000-0005-0000-0000-00007B2D0000}"/>
    <cellStyle name="Normal 12 2 6 2 6" xfId="16763" xr:uid="{00000000-0005-0000-0000-00007C2D0000}"/>
    <cellStyle name="Normal 12 2 6 2 7" xfId="16764" xr:uid="{00000000-0005-0000-0000-00007D2D0000}"/>
    <cellStyle name="Normal 12 2 6 3" xfId="1318" xr:uid="{00000000-0005-0000-0000-00007E2D0000}"/>
    <cellStyle name="Normal 12 2 6 3 2" xfId="16765" xr:uid="{00000000-0005-0000-0000-00007F2D0000}"/>
    <cellStyle name="Normal 12 2 6 3 2 2" xfId="16766" xr:uid="{00000000-0005-0000-0000-0000802D0000}"/>
    <cellStyle name="Normal 12 2 6 3 2 2 2" xfId="16767" xr:uid="{00000000-0005-0000-0000-0000812D0000}"/>
    <cellStyle name="Normal 12 2 6 3 2 3" xfId="16768" xr:uid="{00000000-0005-0000-0000-0000822D0000}"/>
    <cellStyle name="Normal 12 2 6 3 3" xfId="16769" xr:uid="{00000000-0005-0000-0000-0000832D0000}"/>
    <cellStyle name="Normal 12 2 6 3 3 2" xfId="16770" xr:uid="{00000000-0005-0000-0000-0000842D0000}"/>
    <cellStyle name="Normal 12 2 6 3 4" xfId="16771" xr:uid="{00000000-0005-0000-0000-0000852D0000}"/>
    <cellStyle name="Normal 12 2 6 3 5" xfId="16772" xr:uid="{00000000-0005-0000-0000-0000862D0000}"/>
    <cellStyle name="Normal 12 2 6 4" xfId="1319" xr:uid="{00000000-0005-0000-0000-0000872D0000}"/>
    <cellStyle name="Normal 12 2 6 4 2" xfId="16773" xr:uid="{00000000-0005-0000-0000-0000882D0000}"/>
    <cellStyle name="Normal 12 2 6 4 2 2" xfId="16774" xr:uid="{00000000-0005-0000-0000-0000892D0000}"/>
    <cellStyle name="Normal 12 2 6 4 2 2 2" xfId="16775" xr:uid="{00000000-0005-0000-0000-00008A2D0000}"/>
    <cellStyle name="Normal 12 2 6 4 2 3" xfId="16776" xr:uid="{00000000-0005-0000-0000-00008B2D0000}"/>
    <cellStyle name="Normal 12 2 6 4 3" xfId="16777" xr:uid="{00000000-0005-0000-0000-00008C2D0000}"/>
    <cellStyle name="Normal 12 2 6 4 3 2" xfId="16778" xr:uid="{00000000-0005-0000-0000-00008D2D0000}"/>
    <cellStyle name="Normal 12 2 6 4 4" xfId="16779" xr:uid="{00000000-0005-0000-0000-00008E2D0000}"/>
    <cellStyle name="Normal 12 2 6 4 5" xfId="16780" xr:uid="{00000000-0005-0000-0000-00008F2D0000}"/>
    <cellStyle name="Normal 12 2 6 5" xfId="16781" xr:uid="{00000000-0005-0000-0000-0000902D0000}"/>
    <cellStyle name="Normal 12 2 6 5 2" xfId="16782" xr:uid="{00000000-0005-0000-0000-0000912D0000}"/>
    <cellStyle name="Normal 12 2 6 5 2 2" xfId="16783" xr:uid="{00000000-0005-0000-0000-0000922D0000}"/>
    <cellStyle name="Normal 12 2 6 5 3" xfId="16784" xr:uid="{00000000-0005-0000-0000-0000932D0000}"/>
    <cellStyle name="Normal 12 2 6 6" xfId="16785" xr:uid="{00000000-0005-0000-0000-0000942D0000}"/>
    <cellStyle name="Normal 12 2 6 6 2" xfId="16786" xr:uid="{00000000-0005-0000-0000-0000952D0000}"/>
    <cellStyle name="Normal 12 2 6 7" xfId="16787" xr:uid="{00000000-0005-0000-0000-0000962D0000}"/>
    <cellStyle name="Normal 12 2 6 8" xfId="16788" xr:uid="{00000000-0005-0000-0000-0000972D0000}"/>
    <cellStyle name="Normal 12 2 7" xfId="1320" xr:uid="{00000000-0005-0000-0000-0000982D0000}"/>
    <cellStyle name="Normal 12 2 7 2" xfId="1321" xr:uid="{00000000-0005-0000-0000-0000992D0000}"/>
    <cellStyle name="Normal 12 2 7 2 2" xfId="1322" xr:uid="{00000000-0005-0000-0000-00009A2D0000}"/>
    <cellStyle name="Normal 12 2 7 2 2 2" xfId="16789" xr:uid="{00000000-0005-0000-0000-00009B2D0000}"/>
    <cellStyle name="Normal 12 2 7 2 2 2 2" xfId="16790" xr:uid="{00000000-0005-0000-0000-00009C2D0000}"/>
    <cellStyle name="Normal 12 2 7 2 2 2 2 2" xfId="16791" xr:uid="{00000000-0005-0000-0000-00009D2D0000}"/>
    <cellStyle name="Normal 12 2 7 2 2 2 3" xfId="16792" xr:uid="{00000000-0005-0000-0000-00009E2D0000}"/>
    <cellStyle name="Normal 12 2 7 2 2 3" xfId="16793" xr:uid="{00000000-0005-0000-0000-00009F2D0000}"/>
    <cellStyle name="Normal 12 2 7 2 2 3 2" xfId="16794" xr:uid="{00000000-0005-0000-0000-0000A02D0000}"/>
    <cellStyle name="Normal 12 2 7 2 2 4" xfId="16795" xr:uid="{00000000-0005-0000-0000-0000A12D0000}"/>
    <cellStyle name="Normal 12 2 7 2 2 5" xfId="16796" xr:uid="{00000000-0005-0000-0000-0000A22D0000}"/>
    <cellStyle name="Normal 12 2 7 2 3" xfId="1323" xr:uid="{00000000-0005-0000-0000-0000A32D0000}"/>
    <cellStyle name="Normal 12 2 7 2 3 2" xfId="16797" xr:uid="{00000000-0005-0000-0000-0000A42D0000}"/>
    <cellStyle name="Normal 12 2 7 2 3 2 2" xfId="16798" xr:uid="{00000000-0005-0000-0000-0000A52D0000}"/>
    <cellStyle name="Normal 12 2 7 2 3 2 2 2" xfId="16799" xr:uid="{00000000-0005-0000-0000-0000A62D0000}"/>
    <cellStyle name="Normal 12 2 7 2 3 2 3" xfId="16800" xr:uid="{00000000-0005-0000-0000-0000A72D0000}"/>
    <cellStyle name="Normal 12 2 7 2 3 3" xfId="16801" xr:uid="{00000000-0005-0000-0000-0000A82D0000}"/>
    <cellStyle name="Normal 12 2 7 2 3 3 2" xfId="16802" xr:uid="{00000000-0005-0000-0000-0000A92D0000}"/>
    <cellStyle name="Normal 12 2 7 2 3 4" xfId="16803" xr:uid="{00000000-0005-0000-0000-0000AA2D0000}"/>
    <cellStyle name="Normal 12 2 7 2 3 5" xfId="16804" xr:uid="{00000000-0005-0000-0000-0000AB2D0000}"/>
    <cellStyle name="Normal 12 2 7 2 4" xfId="16805" xr:uid="{00000000-0005-0000-0000-0000AC2D0000}"/>
    <cellStyle name="Normal 12 2 7 2 4 2" xfId="16806" xr:uid="{00000000-0005-0000-0000-0000AD2D0000}"/>
    <cellStyle name="Normal 12 2 7 2 4 2 2" xfId="16807" xr:uid="{00000000-0005-0000-0000-0000AE2D0000}"/>
    <cellStyle name="Normal 12 2 7 2 4 3" xfId="16808" xr:uid="{00000000-0005-0000-0000-0000AF2D0000}"/>
    <cellStyle name="Normal 12 2 7 2 5" xfId="16809" xr:uid="{00000000-0005-0000-0000-0000B02D0000}"/>
    <cellStyle name="Normal 12 2 7 2 5 2" xfId="16810" xr:uid="{00000000-0005-0000-0000-0000B12D0000}"/>
    <cellStyle name="Normal 12 2 7 2 6" xfId="16811" xr:uid="{00000000-0005-0000-0000-0000B22D0000}"/>
    <cellStyle name="Normal 12 2 7 2 7" xfId="16812" xr:uid="{00000000-0005-0000-0000-0000B32D0000}"/>
    <cellStyle name="Normal 12 2 7 3" xfId="1324" xr:uid="{00000000-0005-0000-0000-0000B42D0000}"/>
    <cellStyle name="Normal 12 2 7 3 2" xfId="16813" xr:uid="{00000000-0005-0000-0000-0000B52D0000}"/>
    <cellStyle name="Normal 12 2 7 3 2 2" xfId="16814" xr:uid="{00000000-0005-0000-0000-0000B62D0000}"/>
    <cellStyle name="Normal 12 2 7 3 2 2 2" xfId="16815" xr:uid="{00000000-0005-0000-0000-0000B72D0000}"/>
    <cellStyle name="Normal 12 2 7 3 2 3" xfId="16816" xr:uid="{00000000-0005-0000-0000-0000B82D0000}"/>
    <cellStyle name="Normal 12 2 7 3 3" xfId="16817" xr:uid="{00000000-0005-0000-0000-0000B92D0000}"/>
    <cellStyle name="Normal 12 2 7 3 3 2" xfId="16818" xr:uid="{00000000-0005-0000-0000-0000BA2D0000}"/>
    <cellStyle name="Normal 12 2 7 3 4" xfId="16819" xr:uid="{00000000-0005-0000-0000-0000BB2D0000}"/>
    <cellStyle name="Normal 12 2 7 3 5" xfId="16820" xr:uid="{00000000-0005-0000-0000-0000BC2D0000}"/>
    <cellStyle name="Normal 12 2 7 4" xfId="1325" xr:uid="{00000000-0005-0000-0000-0000BD2D0000}"/>
    <cellStyle name="Normal 12 2 7 4 2" xfId="16821" xr:uid="{00000000-0005-0000-0000-0000BE2D0000}"/>
    <cellStyle name="Normal 12 2 7 4 2 2" xfId="16822" xr:uid="{00000000-0005-0000-0000-0000BF2D0000}"/>
    <cellStyle name="Normal 12 2 7 4 2 2 2" xfId="16823" xr:uid="{00000000-0005-0000-0000-0000C02D0000}"/>
    <cellStyle name="Normal 12 2 7 4 2 3" xfId="16824" xr:uid="{00000000-0005-0000-0000-0000C12D0000}"/>
    <cellStyle name="Normal 12 2 7 4 3" xfId="16825" xr:uid="{00000000-0005-0000-0000-0000C22D0000}"/>
    <cellStyle name="Normal 12 2 7 4 3 2" xfId="16826" xr:uid="{00000000-0005-0000-0000-0000C32D0000}"/>
    <cellStyle name="Normal 12 2 7 4 4" xfId="16827" xr:uid="{00000000-0005-0000-0000-0000C42D0000}"/>
    <cellStyle name="Normal 12 2 7 4 5" xfId="16828" xr:uid="{00000000-0005-0000-0000-0000C52D0000}"/>
    <cellStyle name="Normal 12 2 7 5" xfId="16829" xr:uid="{00000000-0005-0000-0000-0000C62D0000}"/>
    <cellStyle name="Normal 12 2 7 5 2" xfId="16830" xr:uid="{00000000-0005-0000-0000-0000C72D0000}"/>
    <cellStyle name="Normal 12 2 7 5 2 2" xfId="16831" xr:uid="{00000000-0005-0000-0000-0000C82D0000}"/>
    <cellStyle name="Normal 12 2 7 5 3" xfId="16832" xr:uid="{00000000-0005-0000-0000-0000C92D0000}"/>
    <cellStyle name="Normal 12 2 7 6" xfId="16833" xr:uid="{00000000-0005-0000-0000-0000CA2D0000}"/>
    <cellStyle name="Normal 12 2 7 6 2" xfId="16834" xr:uid="{00000000-0005-0000-0000-0000CB2D0000}"/>
    <cellStyle name="Normal 12 2 7 7" xfId="16835" xr:uid="{00000000-0005-0000-0000-0000CC2D0000}"/>
    <cellStyle name="Normal 12 2 7 8" xfId="16836" xr:uid="{00000000-0005-0000-0000-0000CD2D0000}"/>
    <cellStyle name="Normal 12 2 8" xfId="1326" xr:uid="{00000000-0005-0000-0000-0000CE2D0000}"/>
    <cellStyle name="Normal 12 2 8 2" xfId="1327" xr:uid="{00000000-0005-0000-0000-0000CF2D0000}"/>
    <cellStyle name="Normal 12 2 8 2 2" xfId="16837" xr:uid="{00000000-0005-0000-0000-0000D02D0000}"/>
    <cellStyle name="Normal 12 2 8 2 2 2" xfId="16838" xr:uid="{00000000-0005-0000-0000-0000D12D0000}"/>
    <cellStyle name="Normal 12 2 8 2 2 2 2" xfId="16839" xr:uid="{00000000-0005-0000-0000-0000D22D0000}"/>
    <cellStyle name="Normal 12 2 8 2 2 3" xfId="16840" xr:uid="{00000000-0005-0000-0000-0000D32D0000}"/>
    <cellStyle name="Normal 12 2 8 2 3" xfId="16841" xr:uid="{00000000-0005-0000-0000-0000D42D0000}"/>
    <cellStyle name="Normal 12 2 8 2 3 2" xfId="16842" xr:uid="{00000000-0005-0000-0000-0000D52D0000}"/>
    <cellStyle name="Normal 12 2 8 2 4" xfId="16843" xr:uid="{00000000-0005-0000-0000-0000D62D0000}"/>
    <cellStyle name="Normal 12 2 8 2 5" xfId="16844" xr:uid="{00000000-0005-0000-0000-0000D72D0000}"/>
    <cellStyle name="Normal 12 2 8 3" xfId="1328" xr:uid="{00000000-0005-0000-0000-0000D82D0000}"/>
    <cellStyle name="Normal 12 2 8 3 2" xfId="16845" xr:uid="{00000000-0005-0000-0000-0000D92D0000}"/>
    <cellStyle name="Normal 12 2 8 3 2 2" xfId="16846" xr:uid="{00000000-0005-0000-0000-0000DA2D0000}"/>
    <cellStyle name="Normal 12 2 8 3 2 2 2" xfId="16847" xr:uid="{00000000-0005-0000-0000-0000DB2D0000}"/>
    <cellStyle name="Normal 12 2 8 3 2 3" xfId="16848" xr:uid="{00000000-0005-0000-0000-0000DC2D0000}"/>
    <cellStyle name="Normal 12 2 8 3 3" xfId="16849" xr:uid="{00000000-0005-0000-0000-0000DD2D0000}"/>
    <cellStyle name="Normal 12 2 8 3 3 2" xfId="16850" xr:uid="{00000000-0005-0000-0000-0000DE2D0000}"/>
    <cellStyle name="Normal 12 2 8 3 4" xfId="16851" xr:uid="{00000000-0005-0000-0000-0000DF2D0000}"/>
    <cellStyle name="Normal 12 2 8 3 5" xfId="16852" xr:uid="{00000000-0005-0000-0000-0000E02D0000}"/>
    <cellStyle name="Normal 12 2 8 4" xfId="16853" xr:uid="{00000000-0005-0000-0000-0000E12D0000}"/>
    <cellStyle name="Normal 12 2 8 4 2" xfId="16854" xr:uid="{00000000-0005-0000-0000-0000E22D0000}"/>
    <cellStyle name="Normal 12 2 8 4 2 2" xfId="16855" xr:uid="{00000000-0005-0000-0000-0000E32D0000}"/>
    <cellStyle name="Normal 12 2 8 4 3" xfId="16856" xr:uid="{00000000-0005-0000-0000-0000E42D0000}"/>
    <cellStyle name="Normal 12 2 8 5" xfId="16857" xr:uid="{00000000-0005-0000-0000-0000E52D0000}"/>
    <cellStyle name="Normal 12 2 8 5 2" xfId="16858" xr:uid="{00000000-0005-0000-0000-0000E62D0000}"/>
    <cellStyle name="Normal 12 2 8 6" xfId="16859" xr:uid="{00000000-0005-0000-0000-0000E72D0000}"/>
    <cellStyle name="Normal 12 2 8 7" xfId="16860" xr:uid="{00000000-0005-0000-0000-0000E82D0000}"/>
    <cellStyle name="Normal 12 2 9" xfId="1329" xr:uid="{00000000-0005-0000-0000-0000E92D0000}"/>
    <cellStyle name="Normal 12 2 9 2" xfId="16861" xr:uid="{00000000-0005-0000-0000-0000EA2D0000}"/>
    <cellStyle name="Normal 12 2 9 2 2" xfId="16862" xr:uid="{00000000-0005-0000-0000-0000EB2D0000}"/>
    <cellStyle name="Normal 12 2 9 2 2 2" xfId="16863" xr:uid="{00000000-0005-0000-0000-0000EC2D0000}"/>
    <cellStyle name="Normal 12 2 9 2 3" xfId="16864" xr:uid="{00000000-0005-0000-0000-0000ED2D0000}"/>
    <cellStyle name="Normal 12 2 9 3" xfId="16865" xr:uid="{00000000-0005-0000-0000-0000EE2D0000}"/>
    <cellStyle name="Normal 12 2 9 3 2" xfId="16866" xr:uid="{00000000-0005-0000-0000-0000EF2D0000}"/>
    <cellStyle name="Normal 12 2 9 4" xfId="16867" xr:uid="{00000000-0005-0000-0000-0000F02D0000}"/>
    <cellStyle name="Normal 12 2 9 5" xfId="16868" xr:uid="{00000000-0005-0000-0000-0000F12D0000}"/>
    <cellStyle name="Normal 12 3" xfId="1330" xr:uid="{00000000-0005-0000-0000-0000F22D0000}"/>
    <cellStyle name="Normal 12 3 10" xfId="16869" xr:uid="{00000000-0005-0000-0000-0000F32D0000}"/>
    <cellStyle name="Normal 12 3 10 2" xfId="16870" xr:uid="{00000000-0005-0000-0000-0000F42D0000}"/>
    <cellStyle name="Normal 12 3 10 2 2" xfId="16871" xr:uid="{00000000-0005-0000-0000-0000F52D0000}"/>
    <cellStyle name="Normal 12 3 10 3" xfId="16872" xr:uid="{00000000-0005-0000-0000-0000F62D0000}"/>
    <cellStyle name="Normal 12 3 11" xfId="16873" xr:uid="{00000000-0005-0000-0000-0000F72D0000}"/>
    <cellStyle name="Normal 12 3 11 2" xfId="16874" xr:uid="{00000000-0005-0000-0000-0000F82D0000}"/>
    <cellStyle name="Normal 12 3 12" xfId="16875" xr:uid="{00000000-0005-0000-0000-0000F92D0000}"/>
    <cellStyle name="Normal 12 3 13" xfId="16876" xr:uid="{00000000-0005-0000-0000-0000FA2D0000}"/>
    <cellStyle name="Normal 12 3 2" xfId="1331" xr:uid="{00000000-0005-0000-0000-0000FB2D0000}"/>
    <cellStyle name="Normal 12 3 2 10" xfId="16877" xr:uid="{00000000-0005-0000-0000-0000FC2D0000}"/>
    <cellStyle name="Normal 12 3 2 10 2" xfId="16878" xr:uid="{00000000-0005-0000-0000-0000FD2D0000}"/>
    <cellStyle name="Normal 12 3 2 11" xfId="16879" xr:uid="{00000000-0005-0000-0000-0000FE2D0000}"/>
    <cellStyle name="Normal 12 3 2 12" xfId="16880" xr:uid="{00000000-0005-0000-0000-0000FF2D0000}"/>
    <cellStyle name="Normal 12 3 2 2" xfId="1332" xr:uid="{00000000-0005-0000-0000-0000002E0000}"/>
    <cellStyle name="Normal 12 3 2 2 2" xfId="1333" xr:uid="{00000000-0005-0000-0000-0000012E0000}"/>
    <cellStyle name="Normal 12 3 2 2 2 2" xfId="1334" xr:uid="{00000000-0005-0000-0000-0000022E0000}"/>
    <cellStyle name="Normal 12 3 2 2 2 2 2" xfId="16881" xr:uid="{00000000-0005-0000-0000-0000032E0000}"/>
    <cellStyle name="Normal 12 3 2 2 2 2 2 2" xfId="16882" xr:uid="{00000000-0005-0000-0000-0000042E0000}"/>
    <cellStyle name="Normal 12 3 2 2 2 2 2 2 2" xfId="16883" xr:uid="{00000000-0005-0000-0000-0000052E0000}"/>
    <cellStyle name="Normal 12 3 2 2 2 2 2 3" xfId="16884" xr:uid="{00000000-0005-0000-0000-0000062E0000}"/>
    <cellStyle name="Normal 12 3 2 2 2 2 3" xfId="16885" xr:uid="{00000000-0005-0000-0000-0000072E0000}"/>
    <cellStyle name="Normal 12 3 2 2 2 2 3 2" xfId="16886" xr:uid="{00000000-0005-0000-0000-0000082E0000}"/>
    <cellStyle name="Normal 12 3 2 2 2 2 4" xfId="16887" xr:uid="{00000000-0005-0000-0000-0000092E0000}"/>
    <cellStyle name="Normal 12 3 2 2 2 2 5" xfId="16888" xr:uid="{00000000-0005-0000-0000-00000A2E0000}"/>
    <cellStyle name="Normal 12 3 2 2 2 3" xfId="1335" xr:uid="{00000000-0005-0000-0000-00000B2E0000}"/>
    <cellStyle name="Normal 12 3 2 2 2 3 2" xfId="16889" xr:uid="{00000000-0005-0000-0000-00000C2E0000}"/>
    <cellStyle name="Normal 12 3 2 2 2 3 2 2" xfId="16890" xr:uid="{00000000-0005-0000-0000-00000D2E0000}"/>
    <cellStyle name="Normal 12 3 2 2 2 3 2 2 2" xfId="16891" xr:uid="{00000000-0005-0000-0000-00000E2E0000}"/>
    <cellStyle name="Normal 12 3 2 2 2 3 2 3" xfId="16892" xr:uid="{00000000-0005-0000-0000-00000F2E0000}"/>
    <cellStyle name="Normal 12 3 2 2 2 3 3" xfId="16893" xr:uid="{00000000-0005-0000-0000-0000102E0000}"/>
    <cellStyle name="Normal 12 3 2 2 2 3 3 2" xfId="16894" xr:uid="{00000000-0005-0000-0000-0000112E0000}"/>
    <cellStyle name="Normal 12 3 2 2 2 3 4" xfId="16895" xr:uid="{00000000-0005-0000-0000-0000122E0000}"/>
    <cellStyle name="Normal 12 3 2 2 2 3 5" xfId="16896" xr:uid="{00000000-0005-0000-0000-0000132E0000}"/>
    <cellStyle name="Normal 12 3 2 2 2 4" xfId="16897" xr:uid="{00000000-0005-0000-0000-0000142E0000}"/>
    <cellStyle name="Normal 12 3 2 2 2 4 2" xfId="16898" xr:uid="{00000000-0005-0000-0000-0000152E0000}"/>
    <cellStyle name="Normal 12 3 2 2 2 4 2 2" xfId="16899" xr:uid="{00000000-0005-0000-0000-0000162E0000}"/>
    <cellStyle name="Normal 12 3 2 2 2 4 3" xfId="16900" xr:uid="{00000000-0005-0000-0000-0000172E0000}"/>
    <cellStyle name="Normal 12 3 2 2 2 5" xfId="16901" xr:uid="{00000000-0005-0000-0000-0000182E0000}"/>
    <cellStyle name="Normal 12 3 2 2 2 5 2" xfId="16902" xr:uid="{00000000-0005-0000-0000-0000192E0000}"/>
    <cellStyle name="Normal 12 3 2 2 2 6" xfId="16903" xr:uid="{00000000-0005-0000-0000-00001A2E0000}"/>
    <cellStyle name="Normal 12 3 2 2 2 7" xfId="16904" xr:uid="{00000000-0005-0000-0000-00001B2E0000}"/>
    <cellStyle name="Normal 12 3 2 2 3" xfId="1336" xr:uid="{00000000-0005-0000-0000-00001C2E0000}"/>
    <cellStyle name="Normal 12 3 2 2 3 2" xfId="16905" xr:uid="{00000000-0005-0000-0000-00001D2E0000}"/>
    <cellStyle name="Normal 12 3 2 2 3 2 2" xfId="16906" xr:uid="{00000000-0005-0000-0000-00001E2E0000}"/>
    <cellStyle name="Normal 12 3 2 2 3 2 2 2" xfId="16907" xr:uid="{00000000-0005-0000-0000-00001F2E0000}"/>
    <cellStyle name="Normal 12 3 2 2 3 2 3" xfId="16908" xr:uid="{00000000-0005-0000-0000-0000202E0000}"/>
    <cellStyle name="Normal 12 3 2 2 3 3" xfId="16909" xr:uid="{00000000-0005-0000-0000-0000212E0000}"/>
    <cellStyle name="Normal 12 3 2 2 3 3 2" xfId="16910" xr:uid="{00000000-0005-0000-0000-0000222E0000}"/>
    <cellStyle name="Normal 12 3 2 2 3 4" xfId="16911" xr:uid="{00000000-0005-0000-0000-0000232E0000}"/>
    <cellStyle name="Normal 12 3 2 2 3 5" xfId="16912" xr:uid="{00000000-0005-0000-0000-0000242E0000}"/>
    <cellStyle name="Normal 12 3 2 2 4" xfId="1337" xr:uid="{00000000-0005-0000-0000-0000252E0000}"/>
    <cellStyle name="Normal 12 3 2 2 4 2" xfId="16913" xr:uid="{00000000-0005-0000-0000-0000262E0000}"/>
    <cellStyle name="Normal 12 3 2 2 4 2 2" xfId="16914" xr:uid="{00000000-0005-0000-0000-0000272E0000}"/>
    <cellStyle name="Normal 12 3 2 2 4 2 2 2" xfId="16915" xr:uid="{00000000-0005-0000-0000-0000282E0000}"/>
    <cellStyle name="Normal 12 3 2 2 4 2 3" xfId="16916" xr:uid="{00000000-0005-0000-0000-0000292E0000}"/>
    <cellStyle name="Normal 12 3 2 2 4 3" xfId="16917" xr:uid="{00000000-0005-0000-0000-00002A2E0000}"/>
    <cellStyle name="Normal 12 3 2 2 4 3 2" xfId="16918" xr:uid="{00000000-0005-0000-0000-00002B2E0000}"/>
    <cellStyle name="Normal 12 3 2 2 4 4" xfId="16919" xr:uid="{00000000-0005-0000-0000-00002C2E0000}"/>
    <cellStyle name="Normal 12 3 2 2 4 5" xfId="16920" xr:uid="{00000000-0005-0000-0000-00002D2E0000}"/>
    <cellStyle name="Normal 12 3 2 2 5" xfId="16921" xr:uid="{00000000-0005-0000-0000-00002E2E0000}"/>
    <cellStyle name="Normal 12 3 2 2 5 2" xfId="16922" xr:uid="{00000000-0005-0000-0000-00002F2E0000}"/>
    <cellStyle name="Normal 12 3 2 2 5 2 2" xfId="16923" xr:uid="{00000000-0005-0000-0000-0000302E0000}"/>
    <cellStyle name="Normal 12 3 2 2 5 3" xfId="16924" xr:uid="{00000000-0005-0000-0000-0000312E0000}"/>
    <cellStyle name="Normal 12 3 2 2 6" xfId="16925" xr:uid="{00000000-0005-0000-0000-0000322E0000}"/>
    <cellStyle name="Normal 12 3 2 2 6 2" xfId="16926" xr:uid="{00000000-0005-0000-0000-0000332E0000}"/>
    <cellStyle name="Normal 12 3 2 2 7" xfId="16927" xr:uid="{00000000-0005-0000-0000-0000342E0000}"/>
    <cellStyle name="Normal 12 3 2 2 8" xfId="16928" xr:uid="{00000000-0005-0000-0000-0000352E0000}"/>
    <cellStyle name="Normal 12 3 2 3" xfId="1338" xr:uid="{00000000-0005-0000-0000-0000362E0000}"/>
    <cellStyle name="Normal 12 3 2 3 2" xfId="1339" xr:uid="{00000000-0005-0000-0000-0000372E0000}"/>
    <cellStyle name="Normal 12 3 2 3 2 2" xfId="1340" xr:uid="{00000000-0005-0000-0000-0000382E0000}"/>
    <cellStyle name="Normal 12 3 2 3 2 2 2" xfId="16929" xr:uid="{00000000-0005-0000-0000-0000392E0000}"/>
    <cellStyle name="Normal 12 3 2 3 2 2 2 2" xfId="16930" xr:uid="{00000000-0005-0000-0000-00003A2E0000}"/>
    <cellStyle name="Normal 12 3 2 3 2 2 2 2 2" xfId="16931" xr:uid="{00000000-0005-0000-0000-00003B2E0000}"/>
    <cellStyle name="Normal 12 3 2 3 2 2 2 3" xfId="16932" xr:uid="{00000000-0005-0000-0000-00003C2E0000}"/>
    <cellStyle name="Normal 12 3 2 3 2 2 3" xfId="16933" xr:uid="{00000000-0005-0000-0000-00003D2E0000}"/>
    <cellStyle name="Normal 12 3 2 3 2 2 3 2" xfId="16934" xr:uid="{00000000-0005-0000-0000-00003E2E0000}"/>
    <cellStyle name="Normal 12 3 2 3 2 2 4" xfId="16935" xr:uid="{00000000-0005-0000-0000-00003F2E0000}"/>
    <cellStyle name="Normal 12 3 2 3 2 2 5" xfId="16936" xr:uid="{00000000-0005-0000-0000-0000402E0000}"/>
    <cellStyle name="Normal 12 3 2 3 2 3" xfId="1341" xr:uid="{00000000-0005-0000-0000-0000412E0000}"/>
    <cellStyle name="Normal 12 3 2 3 2 3 2" xfId="16937" xr:uid="{00000000-0005-0000-0000-0000422E0000}"/>
    <cellStyle name="Normal 12 3 2 3 2 3 2 2" xfId="16938" xr:uid="{00000000-0005-0000-0000-0000432E0000}"/>
    <cellStyle name="Normal 12 3 2 3 2 3 2 2 2" xfId="16939" xr:uid="{00000000-0005-0000-0000-0000442E0000}"/>
    <cellStyle name="Normal 12 3 2 3 2 3 2 3" xfId="16940" xr:uid="{00000000-0005-0000-0000-0000452E0000}"/>
    <cellStyle name="Normal 12 3 2 3 2 3 3" xfId="16941" xr:uid="{00000000-0005-0000-0000-0000462E0000}"/>
    <cellStyle name="Normal 12 3 2 3 2 3 3 2" xfId="16942" xr:uid="{00000000-0005-0000-0000-0000472E0000}"/>
    <cellStyle name="Normal 12 3 2 3 2 3 4" xfId="16943" xr:uid="{00000000-0005-0000-0000-0000482E0000}"/>
    <cellStyle name="Normal 12 3 2 3 2 3 5" xfId="16944" xr:uid="{00000000-0005-0000-0000-0000492E0000}"/>
    <cellStyle name="Normal 12 3 2 3 2 4" xfId="16945" xr:uid="{00000000-0005-0000-0000-00004A2E0000}"/>
    <cellStyle name="Normal 12 3 2 3 2 4 2" xfId="16946" xr:uid="{00000000-0005-0000-0000-00004B2E0000}"/>
    <cellStyle name="Normal 12 3 2 3 2 4 2 2" xfId="16947" xr:uid="{00000000-0005-0000-0000-00004C2E0000}"/>
    <cellStyle name="Normal 12 3 2 3 2 4 3" xfId="16948" xr:uid="{00000000-0005-0000-0000-00004D2E0000}"/>
    <cellStyle name="Normal 12 3 2 3 2 5" xfId="16949" xr:uid="{00000000-0005-0000-0000-00004E2E0000}"/>
    <cellStyle name="Normal 12 3 2 3 2 5 2" xfId="16950" xr:uid="{00000000-0005-0000-0000-00004F2E0000}"/>
    <cellStyle name="Normal 12 3 2 3 2 6" xfId="16951" xr:uid="{00000000-0005-0000-0000-0000502E0000}"/>
    <cellStyle name="Normal 12 3 2 3 2 7" xfId="16952" xr:uid="{00000000-0005-0000-0000-0000512E0000}"/>
    <cellStyle name="Normal 12 3 2 3 3" xfId="1342" xr:uid="{00000000-0005-0000-0000-0000522E0000}"/>
    <cellStyle name="Normal 12 3 2 3 3 2" xfId="16953" xr:uid="{00000000-0005-0000-0000-0000532E0000}"/>
    <cellStyle name="Normal 12 3 2 3 3 2 2" xfId="16954" xr:uid="{00000000-0005-0000-0000-0000542E0000}"/>
    <cellStyle name="Normal 12 3 2 3 3 2 2 2" xfId="16955" xr:uid="{00000000-0005-0000-0000-0000552E0000}"/>
    <cellStyle name="Normal 12 3 2 3 3 2 3" xfId="16956" xr:uid="{00000000-0005-0000-0000-0000562E0000}"/>
    <cellStyle name="Normal 12 3 2 3 3 3" xfId="16957" xr:uid="{00000000-0005-0000-0000-0000572E0000}"/>
    <cellStyle name="Normal 12 3 2 3 3 3 2" xfId="16958" xr:uid="{00000000-0005-0000-0000-0000582E0000}"/>
    <cellStyle name="Normal 12 3 2 3 3 4" xfId="16959" xr:uid="{00000000-0005-0000-0000-0000592E0000}"/>
    <cellStyle name="Normal 12 3 2 3 3 5" xfId="16960" xr:uid="{00000000-0005-0000-0000-00005A2E0000}"/>
    <cellStyle name="Normal 12 3 2 3 4" xfId="1343" xr:uid="{00000000-0005-0000-0000-00005B2E0000}"/>
    <cellStyle name="Normal 12 3 2 3 4 2" xfId="16961" xr:uid="{00000000-0005-0000-0000-00005C2E0000}"/>
    <cellStyle name="Normal 12 3 2 3 4 2 2" xfId="16962" xr:uid="{00000000-0005-0000-0000-00005D2E0000}"/>
    <cellStyle name="Normal 12 3 2 3 4 2 2 2" xfId="16963" xr:uid="{00000000-0005-0000-0000-00005E2E0000}"/>
    <cellStyle name="Normal 12 3 2 3 4 2 3" xfId="16964" xr:uid="{00000000-0005-0000-0000-00005F2E0000}"/>
    <cellStyle name="Normal 12 3 2 3 4 3" xfId="16965" xr:uid="{00000000-0005-0000-0000-0000602E0000}"/>
    <cellStyle name="Normal 12 3 2 3 4 3 2" xfId="16966" xr:uid="{00000000-0005-0000-0000-0000612E0000}"/>
    <cellStyle name="Normal 12 3 2 3 4 4" xfId="16967" xr:uid="{00000000-0005-0000-0000-0000622E0000}"/>
    <cellStyle name="Normal 12 3 2 3 4 5" xfId="16968" xr:uid="{00000000-0005-0000-0000-0000632E0000}"/>
    <cellStyle name="Normal 12 3 2 3 5" xfId="16969" xr:uid="{00000000-0005-0000-0000-0000642E0000}"/>
    <cellStyle name="Normal 12 3 2 3 5 2" xfId="16970" xr:uid="{00000000-0005-0000-0000-0000652E0000}"/>
    <cellStyle name="Normal 12 3 2 3 5 2 2" xfId="16971" xr:uid="{00000000-0005-0000-0000-0000662E0000}"/>
    <cellStyle name="Normal 12 3 2 3 5 3" xfId="16972" xr:uid="{00000000-0005-0000-0000-0000672E0000}"/>
    <cellStyle name="Normal 12 3 2 3 6" xfId="16973" xr:uid="{00000000-0005-0000-0000-0000682E0000}"/>
    <cellStyle name="Normal 12 3 2 3 6 2" xfId="16974" xr:uid="{00000000-0005-0000-0000-0000692E0000}"/>
    <cellStyle name="Normal 12 3 2 3 7" xfId="16975" xr:uid="{00000000-0005-0000-0000-00006A2E0000}"/>
    <cellStyle name="Normal 12 3 2 3 8" xfId="16976" xr:uid="{00000000-0005-0000-0000-00006B2E0000}"/>
    <cellStyle name="Normal 12 3 2 4" xfId="1344" xr:uid="{00000000-0005-0000-0000-00006C2E0000}"/>
    <cellStyle name="Normal 12 3 2 4 2" xfId="1345" xr:uid="{00000000-0005-0000-0000-00006D2E0000}"/>
    <cellStyle name="Normal 12 3 2 4 2 2" xfId="1346" xr:uid="{00000000-0005-0000-0000-00006E2E0000}"/>
    <cellStyle name="Normal 12 3 2 4 2 2 2" xfId="16977" xr:uid="{00000000-0005-0000-0000-00006F2E0000}"/>
    <cellStyle name="Normal 12 3 2 4 2 2 2 2" xfId="16978" xr:uid="{00000000-0005-0000-0000-0000702E0000}"/>
    <cellStyle name="Normal 12 3 2 4 2 2 2 2 2" xfId="16979" xr:uid="{00000000-0005-0000-0000-0000712E0000}"/>
    <cellStyle name="Normal 12 3 2 4 2 2 2 3" xfId="16980" xr:uid="{00000000-0005-0000-0000-0000722E0000}"/>
    <cellStyle name="Normal 12 3 2 4 2 2 3" xfId="16981" xr:uid="{00000000-0005-0000-0000-0000732E0000}"/>
    <cellStyle name="Normal 12 3 2 4 2 2 3 2" xfId="16982" xr:uid="{00000000-0005-0000-0000-0000742E0000}"/>
    <cellStyle name="Normal 12 3 2 4 2 2 4" xfId="16983" xr:uid="{00000000-0005-0000-0000-0000752E0000}"/>
    <cellStyle name="Normal 12 3 2 4 2 2 5" xfId="16984" xr:uid="{00000000-0005-0000-0000-0000762E0000}"/>
    <cellStyle name="Normal 12 3 2 4 2 3" xfId="1347" xr:uid="{00000000-0005-0000-0000-0000772E0000}"/>
    <cellStyle name="Normal 12 3 2 4 2 3 2" xfId="16985" xr:uid="{00000000-0005-0000-0000-0000782E0000}"/>
    <cellStyle name="Normal 12 3 2 4 2 3 2 2" xfId="16986" xr:uid="{00000000-0005-0000-0000-0000792E0000}"/>
    <cellStyle name="Normal 12 3 2 4 2 3 2 2 2" xfId="16987" xr:uid="{00000000-0005-0000-0000-00007A2E0000}"/>
    <cellStyle name="Normal 12 3 2 4 2 3 2 3" xfId="16988" xr:uid="{00000000-0005-0000-0000-00007B2E0000}"/>
    <cellStyle name="Normal 12 3 2 4 2 3 3" xfId="16989" xr:uid="{00000000-0005-0000-0000-00007C2E0000}"/>
    <cellStyle name="Normal 12 3 2 4 2 3 3 2" xfId="16990" xr:uid="{00000000-0005-0000-0000-00007D2E0000}"/>
    <cellStyle name="Normal 12 3 2 4 2 3 4" xfId="16991" xr:uid="{00000000-0005-0000-0000-00007E2E0000}"/>
    <cellStyle name="Normal 12 3 2 4 2 3 5" xfId="16992" xr:uid="{00000000-0005-0000-0000-00007F2E0000}"/>
    <cellStyle name="Normal 12 3 2 4 2 4" xfId="16993" xr:uid="{00000000-0005-0000-0000-0000802E0000}"/>
    <cellStyle name="Normal 12 3 2 4 2 4 2" xfId="16994" xr:uid="{00000000-0005-0000-0000-0000812E0000}"/>
    <cellStyle name="Normal 12 3 2 4 2 4 2 2" xfId="16995" xr:uid="{00000000-0005-0000-0000-0000822E0000}"/>
    <cellStyle name="Normal 12 3 2 4 2 4 3" xfId="16996" xr:uid="{00000000-0005-0000-0000-0000832E0000}"/>
    <cellStyle name="Normal 12 3 2 4 2 5" xfId="16997" xr:uid="{00000000-0005-0000-0000-0000842E0000}"/>
    <cellStyle name="Normal 12 3 2 4 2 5 2" xfId="16998" xr:uid="{00000000-0005-0000-0000-0000852E0000}"/>
    <cellStyle name="Normal 12 3 2 4 2 6" xfId="16999" xr:uid="{00000000-0005-0000-0000-0000862E0000}"/>
    <cellStyle name="Normal 12 3 2 4 2 7" xfId="17000" xr:uid="{00000000-0005-0000-0000-0000872E0000}"/>
    <cellStyle name="Normal 12 3 2 4 3" xfId="1348" xr:uid="{00000000-0005-0000-0000-0000882E0000}"/>
    <cellStyle name="Normal 12 3 2 4 3 2" xfId="17001" xr:uid="{00000000-0005-0000-0000-0000892E0000}"/>
    <cellStyle name="Normal 12 3 2 4 3 2 2" xfId="17002" xr:uid="{00000000-0005-0000-0000-00008A2E0000}"/>
    <cellStyle name="Normal 12 3 2 4 3 2 2 2" xfId="17003" xr:uid="{00000000-0005-0000-0000-00008B2E0000}"/>
    <cellStyle name="Normal 12 3 2 4 3 2 3" xfId="17004" xr:uid="{00000000-0005-0000-0000-00008C2E0000}"/>
    <cellStyle name="Normal 12 3 2 4 3 3" xfId="17005" xr:uid="{00000000-0005-0000-0000-00008D2E0000}"/>
    <cellStyle name="Normal 12 3 2 4 3 3 2" xfId="17006" xr:uid="{00000000-0005-0000-0000-00008E2E0000}"/>
    <cellStyle name="Normal 12 3 2 4 3 4" xfId="17007" xr:uid="{00000000-0005-0000-0000-00008F2E0000}"/>
    <cellStyle name="Normal 12 3 2 4 3 5" xfId="17008" xr:uid="{00000000-0005-0000-0000-0000902E0000}"/>
    <cellStyle name="Normal 12 3 2 4 4" xfId="1349" xr:uid="{00000000-0005-0000-0000-0000912E0000}"/>
    <cellStyle name="Normal 12 3 2 4 4 2" xfId="17009" xr:uid="{00000000-0005-0000-0000-0000922E0000}"/>
    <cellStyle name="Normal 12 3 2 4 4 2 2" xfId="17010" xr:uid="{00000000-0005-0000-0000-0000932E0000}"/>
    <cellStyle name="Normal 12 3 2 4 4 2 2 2" xfId="17011" xr:uid="{00000000-0005-0000-0000-0000942E0000}"/>
    <cellStyle name="Normal 12 3 2 4 4 2 3" xfId="17012" xr:uid="{00000000-0005-0000-0000-0000952E0000}"/>
    <cellStyle name="Normal 12 3 2 4 4 3" xfId="17013" xr:uid="{00000000-0005-0000-0000-0000962E0000}"/>
    <cellStyle name="Normal 12 3 2 4 4 3 2" xfId="17014" xr:uid="{00000000-0005-0000-0000-0000972E0000}"/>
    <cellStyle name="Normal 12 3 2 4 4 4" xfId="17015" xr:uid="{00000000-0005-0000-0000-0000982E0000}"/>
    <cellStyle name="Normal 12 3 2 4 4 5" xfId="17016" xr:uid="{00000000-0005-0000-0000-0000992E0000}"/>
    <cellStyle name="Normal 12 3 2 4 5" xfId="17017" xr:uid="{00000000-0005-0000-0000-00009A2E0000}"/>
    <cellStyle name="Normal 12 3 2 4 5 2" xfId="17018" xr:uid="{00000000-0005-0000-0000-00009B2E0000}"/>
    <cellStyle name="Normal 12 3 2 4 5 2 2" xfId="17019" xr:uid="{00000000-0005-0000-0000-00009C2E0000}"/>
    <cellStyle name="Normal 12 3 2 4 5 3" xfId="17020" xr:uid="{00000000-0005-0000-0000-00009D2E0000}"/>
    <cellStyle name="Normal 12 3 2 4 6" xfId="17021" xr:uid="{00000000-0005-0000-0000-00009E2E0000}"/>
    <cellStyle name="Normal 12 3 2 4 6 2" xfId="17022" xr:uid="{00000000-0005-0000-0000-00009F2E0000}"/>
    <cellStyle name="Normal 12 3 2 4 7" xfId="17023" xr:uid="{00000000-0005-0000-0000-0000A02E0000}"/>
    <cellStyle name="Normal 12 3 2 4 8" xfId="17024" xr:uid="{00000000-0005-0000-0000-0000A12E0000}"/>
    <cellStyle name="Normal 12 3 2 5" xfId="1350" xr:uid="{00000000-0005-0000-0000-0000A22E0000}"/>
    <cellStyle name="Normal 12 3 2 5 2" xfId="1351" xr:uid="{00000000-0005-0000-0000-0000A32E0000}"/>
    <cellStyle name="Normal 12 3 2 5 2 2" xfId="1352" xr:uid="{00000000-0005-0000-0000-0000A42E0000}"/>
    <cellStyle name="Normal 12 3 2 5 2 2 2" xfId="17025" xr:uid="{00000000-0005-0000-0000-0000A52E0000}"/>
    <cellStyle name="Normal 12 3 2 5 2 2 2 2" xfId="17026" xr:uid="{00000000-0005-0000-0000-0000A62E0000}"/>
    <cellStyle name="Normal 12 3 2 5 2 2 2 2 2" xfId="17027" xr:uid="{00000000-0005-0000-0000-0000A72E0000}"/>
    <cellStyle name="Normal 12 3 2 5 2 2 2 3" xfId="17028" xr:uid="{00000000-0005-0000-0000-0000A82E0000}"/>
    <cellStyle name="Normal 12 3 2 5 2 2 3" xfId="17029" xr:uid="{00000000-0005-0000-0000-0000A92E0000}"/>
    <cellStyle name="Normal 12 3 2 5 2 2 3 2" xfId="17030" xr:uid="{00000000-0005-0000-0000-0000AA2E0000}"/>
    <cellStyle name="Normal 12 3 2 5 2 2 4" xfId="17031" xr:uid="{00000000-0005-0000-0000-0000AB2E0000}"/>
    <cellStyle name="Normal 12 3 2 5 2 2 5" xfId="17032" xr:uid="{00000000-0005-0000-0000-0000AC2E0000}"/>
    <cellStyle name="Normal 12 3 2 5 2 3" xfId="1353" xr:uid="{00000000-0005-0000-0000-0000AD2E0000}"/>
    <cellStyle name="Normal 12 3 2 5 2 3 2" xfId="17033" xr:uid="{00000000-0005-0000-0000-0000AE2E0000}"/>
    <cellStyle name="Normal 12 3 2 5 2 3 2 2" xfId="17034" xr:uid="{00000000-0005-0000-0000-0000AF2E0000}"/>
    <cellStyle name="Normal 12 3 2 5 2 3 2 2 2" xfId="17035" xr:uid="{00000000-0005-0000-0000-0000B02E0000}"/>
    <cellStyle name="Normal 12 3 2 5 2 3 2 3" xfId="17036" xr:uid="{00000000-0005-0000-0000-0000B12E0000}"/>
    <cellStyle name="Normal 12 3 2 5 2 3 3" xfId="17037" xr:uid="{00000000-0005-0000-0000-0000B22E0000}"/>
    <cellStyle name="Normal 12 3 2 5 2 3 3 2" xfId="17038" xr:uid="{00000000-0005-0000-0000-0000B32E0000}"/>
    <cellStyle name="Normal 12 3 2 5 2 3 4" xfId="17039" xr:uid="{00000000-0005-0000-0000-0000B42E0000}"/>
    <cellStyle name="Normal 12 3 2 5 2 3 5" xfId="17040" xr:uid="{00000000-0005-0000-0000-0000B52E0000}"/>
    <cellStyle name="Normal 12 3 2 5 2 4" xfId="17041" xr:uid="{00000000-0005-0000-0000-0000B62E0000}"/>
    <cellStyle name="Normal 12 3 2 5 2 4 2" xfId="17042" xr:uid="{00000000-0005-0000-0000-0000B72E0000}"/>
    <cellStyle name="Normal 12 3 2 5 2 4 2 2" xfId="17043" xr:uid="{00000000-0005-0000-0000-0000B82E0000}"/>
    <cellStyle name="Normal 12 3 2 5 2 4 3" xfId="17044" xr:uid="{00000000-0005-0000-0000-0000B92E0000}"/>
    <cellStyle name="Normal 12 3 2 5 2 5" xfId="17045" xr:uid="{00000000-0005-0000-0000-0000BA2E0000}"/>
    <cellStyle name="Normal 12 3 2 5 2 5 2" xfId="17046" xr:uid="{00000000-0005-0000-0000-0000BB2E0000}"/>
    <cellStyle name="Normal 12 3 2 5 2 6" xfId="17047" xr:uid="{00000000-0005-0000-0000-0000BC2E0000}"/>
    <cellStyle name="Normal 12 3 2 5 2 7" xfId="17048" xr:uid="{00000000-0005-0000-0000-0000BD2E0000}"/>
    <cellStyle name="Normal 12 3 2 5 3" xfId="1354" xr:uid="{00000000-0005-0000-0000-0000BE2E0000}"/>
    <cellStyle name="Normal 12 3 2 5 3 2" xfId="17049" xr:uid="{00000000-0005-0000-0000-0000BF2E0000}"/>
    <cellStyle name="Normal 12 3 2 5 3 2 2" xfId="17050" xr:uid="{00000000-0005-0000-0000-0000C02E0000}"/>
    <cellStyle name="Normal 12 3 2 5 3 2 2 2" xfId="17051" xr:uid="{00000000-0005-0000-0000-0000C12E0000}"/>
    <cellStyle name="Normal 12 3 2 5 3 2 3" xfId="17052" xr:uid="{00000000-0005-0000-0000-0000C22E0000}"/>
    <cellStyle name="Normal 12 3 2 5 3 3" xfId="17053" xr:uid="{00000000-0005-0000-0000-0000C32E0000}"/>
    <cellStyle name="Normal 12 3 2 5 3 3 2" xfId="17054" xr:uid="{00000000-0005-0000-0000-0000C42E0000}"/>
    <cellStyle name="Normal 12 3 2 5 3 4" xfId="17055" xr:uid="{00000000-0005-0000-0000-0000C52E0000}"/>
    <cellStyle name="Normal 12 3 2 5 3 5" xfId="17056" xr:uid="{00000000-0005-0000-0000-0000C62E0000}"/>
    <cellStyle name="Normal 12 3 2 5 4" xfId="1355" xr:uid="{00000000-0005-0000-0000-0000C72E0000}"/>
    <cellStyle name="Normal 12 3 2 5 4 2" xfId="17057" xr:uid="{00000000-0005-0000-0000-0000C82E0000}"/>
    <cellStyle name="Normal 12 3 2 5 4 2 2" xfId="17058" xr:uid="{00000000-0005-0000-0000-0000C92E0000}"/>
    <cellStyle name="Normal 12 3 2 5 4 2 2 2" xfId="17059" xr:uid="{00000000-0005-0000-0000-0000CA2E0000}"/>
    <cellStyle name="Normal 12 3 2 5 4 2 3" xfId="17060" xr:uid="{00000000-0005-0000-0000-0000CB2E0000}"/>
    <cellStyle name="Normal 12 3 2 5 4 3" xfId="17061" xr:uid="{00000000-0005-0000-0000-0000CC2E0000}"/>
    <cellStyle name="Normal 12 3 2 5 4 3 2" xfId="17062" xr:uid="{00000000-0005-0000-0000-0000CD2E0000}"/>
    <cellStyle name="Normal 12 3 2 5 4 4" xfId="17063" xr:uid="{00000000-0005-0000-0000-0000CE2E0000}"/>
    <cellStyle name="Normal 12 3 2 5 4 5" xfId="17064" xr:uid="{00000000-0005-0000-0000-0000CF2E0000}"/>
    <cellStyle name="Normal 12 3 2 5 5" xfId="17065" xr:uid="{00000000-0005-0000-0000-0000D02E0000}"/>
    <cellStyle name="Normal 12 3 2 5 5 2" xfId="17066" xr:uid="{00000000-0005-0000-0000-0000D12E0000}"/>
    <cellStyle name="Normal 12 3 2 5 5 2 2" xfId="17067" xr:uid="{00000000-0005-0000-0000-0000D22E0000}"/>
    <cellStyle name="Normal 12 3 2 5 5 3" xfId="17068" xr:uid="{00000000-0005-0000-0000-0000D32E0000}"/>
    <cellStyle name="Normal 12 3 2 5 6" xfId="17069" xr:uid="{00000000-0005-0000-0000-0000D42E0000}"/>
    <cellStyle name="Normal 12 3 2 5 6 2" xfId="17070" xr:uid="{00000000-0005-0000-0000-0000D52E0000}"/>
    <cellStyle name="Normal 12 3 2 5 7" xfId="17071" xr:uid="{00000000-0005-0000-0000-0000D62E0000}"/>
    <cellStyle name="Normal 12 3 2 5 8" xfId="17072" xr:uid="{00000000-0005-0000-0000-0000D72E0000}"/>
    <cellStyle name="Normal 12 3 2 6" xfId="1356" xr:uid="{00000000-0005-0000-0000-0000D82E0000}"/>
    <cellStyle name="Normal 12 3 2 6 2" xfId="1357" xr:uid="{00000000-0005-0000-0000-0000D92E0000}"/>
    <cellStyle name="Normal 12 3 2 6 2 2" xfId="17073" xr:uid="{00000000-0005-0000-0000-0000DA2E0000}"/>
    <cellStyle name="Normal 12 3 2 6 2 2 2" xfId="17074" xr:uid="{00000000-0005-0000-0000-0000DB2E0000}"/>
    <cellStyle name="Normal 12 3 2 6 2 2 2 2" xfId="17075" xr:uid="{00000000-0005-0000-0000-0000DC2E0000}"/>
    <cellStyle name="Normal 12 3 2 6 2 2 3" xfId="17076" xr:uid="{00000000-0005-0000-0000-0000DD2E0000}"/>
    <cellStyle name="Normal 12 3 2 6 2 3" xfId="17077" xr:uid="{00000000-0005-0000-0000-0000DE2E0000}"/>
    <cellStyle name="Normal 12 3 2 6 2 3 2" xfId="17078" xr:uid="{00000000-0005-0000-0000-0000DF2E0000}"/>
    <cellStyle name="Normal 12 3 2 6 2 4" xfId="17079" xr:uid="{00000000-0005-0000-0000-0000E02E0000}"/>
    <cellStyle name="Normal 12 3 2 6 2 5" xfId="17080" xr:uid="{00000000-0005-0000-0000-0000E12E0000}"/>
    <cellStyle name="Normal 12 3 2 6 3" xfId="1358" xr:uid="{00000000-0005-0000-0000-0000E22E0000}"/>
    <cellStyle name="Normal 12 3 2 6 3 2" xfId="17081" xr:uid="{00000000-0005-0000-0000-0000E32E0000}"/>
    <cellStyle name="Normal 12 3 2 6 3 2 2" xfId="17082" xr:uid="{00000000-0005-0000-0000-0000E42E0000}"/>
    <cellStyle name="Normal 12 3 2 6 3 2 2 2" xfId="17083" xr:uid="{00000000-0005-0000-0000-0000E52E0000}"/>
    <cellStyle name="Normal 12 3 2 6 3 2 3" xfId="17084" xr:uid="{00000000-0005-0000-0000-0000E62E0000}"/>
    <cellStyle name="Normal 12 3 2 6 3 3" xfId="17085" xr:uid="{00000000-0005-0000-0000-0000E72E0000}"/>
    <cellStyle name="Normal 12 3 2 6 3 3 2" xfId="17086" xr:uid="{00000000-0005-0000-0000-0000E82E0000}"/>
    <cellStyle name="Normal 12 3 2 6 3 4" xfId="17087" xr:uid="{00000000-0005-0000-0000-0000E92E0000}"/>
    <cellStyle name="Normal 12 3 2 6 3 5" xfId="17088" xr:uid="{00000000-0005-0000-0000-0000EA2E0000}"/>
    <cellStyle name="Normal 12 3 2 6 4" xfId="17089" xr:uid="{00000000-0005-0000-0000-0000EB2E0000}"/>
    <cellStyle name="Normal 12 3 2 6 4 2" xfId="17090" xr:uid="{00000000-0005-0000-0000-0000EC2E0000}"/>
    <cellStyle name="Normal 12 3 2 6 4 2 2" xfId="17091" xr:uid="{00000000-0005-0000-0000-0000ED2E0000}"/>
    <cellStyle name="Normal 12 3 2 6 4 3" xfId="17092" xr:uid="{00000000-0005-0000-0000-0000EE2E0000}"/>
    <cellStyle name="Normal 12 3 2 6 5" xfId="17093" xr:uid="{00000000-0005-0000-0000-0000EF2E0000}"/>
    <cellStyle name="Normal 12 3 2 6 5 2" xfId="17094" xr:uid="{00000000-0005-0000-0000-0000F02E0000}"/>
    <cellStyle name="Normal 12 3 2 6 6" xfId="17095" xr:uid="{00000000-0005-0000-0000-0000F12E0000}"/>
    <cellStyle name="Normal 12 3 2 6 7" xfId="17096" xr:uid="{00000000-0005-0000-0000-0000F22E0000}"/>
    <cellStyle name="Normal 12 3 2 7" xfId="1359" xr:uid="{00000000-0005-0000-0000-0000F32E0000}"/>
    <cellStyle name="Normal 12 3 2 7 2" xfId="17097" xr:uid="{00000000-0005-0000-0000-0000F42E0000}"/>
    <cellStyle name="Normal 12 3 2 7 2 2" xfId="17098" xr:uid="{00000000-0005-0000-0000-0000F52E0000}"/>
    <cellStyle name="Normal 12 3 2 7 2 2 2" xfId="17099" xr:uid="{00000000-0005-0000-0000-0000F62E0000}"/>
    <cellStyle name="Normal 12 3 2 7 2 3" xfId="17100" xr:uid="{00000000-0005-0000-0000-0000F72E0000}"/>
    <cellStyle name="Normal 12 3 2 7 3" xfId="17101" xr:uid="{00000000-0005-0000-0000-0000F82E0000}"/>
    <cellStyle name="Normal 12 3 2 7 3 2" xfId="17102" xr:uid="{00000000-0005-0000-0000-0000F92E0000}"/>
    <cellStyle name="Normal 12 3 2 7 4" xfId="17103" xr:uid="{00000000-0005-0000-0000-0000FA2E0000}"/>
    <cellStyle name="Normal 12 3 2 7 5" xfId="17104" xr:uid="{00000000-0005-0000-0000-0000FB2E0000}"/>
    <cellStyle name="Normal 12 3 2 8" xfId="1360" xr:uid="{00000000-0005-0000-0000-0000FC2E0000}"/>
    <cellStyle name="Normal 12 3 2 8 2" xfId="17105" xr:uid="{00000000-0005-0000-0000-0000FD2E0000}"/>
    <cellStyle name="Normal 12 3 2 8 2 2" xfId="17106" xr:uid="{00000000-0005-0000-0000-0000FE2E0000}"/>
    <cellStyle name="Normal 12 3 2 8 2 2 2" xfId="17107" xr:uid="{00000000-0005-0000-0000-0000FF2E0000}"/>
    <cellStyle name="Normal 12 3 2 8 2 3" xfId="17108" xr:uid="{00000000-0005-0000-0000-0000002F0000}"/>
    <cellStyle name="Normal 12 3 2 8 3" xfId="17109" xr:uid="{00000000-0005-0000-0000-0000012F0000}"/>
    <cellStyle name="Normal 12 3 2 8 3 2" xfId="17110" xr:uid="{00000000-0005-0000-0000-0000022F0000}"/>
    <cellStyle name="Normal 12 3 2 8 4" xfId="17111" xr:uid="{00000000-0005-0000-0000-0000032F0000}"/>
    <cellStyle name="Normal 12 3 2 8 5" xfId="17112" xr:uid="{00000000-0005-0000-0000-0000042F0000}"/>
    <cellStyle name="Normal 12 3 2 9" xfId="17113" xr:uid="{00000000-0005-0000-0000-0000052F0000}"/>
    <cellStyle name="Normal 12 3 2 9 2" xfId="17114" xr:uid="{00000000-0005-0000-0000-0000062F0000}"/>
    <cellStyle name="Normal 12 3 2 9 2 2" xfId="17115" xr:uid="{00000000-0005-0000-0000-0000072F0000}"/>
    <cellStyle name="Normal 12 3 2 9 3" xfId="17116" xr:uid="{00000000-0005-0000-0000-0000082F0000}"/>
    <cellStyle name="Normal 12 3 3" xfId="1361" xr:uid="{00000000-0005-0000-0000-0000092F0000}"/>
    <cellStyle name="Normal 12 3 3 2" xfId="1362" xr:uid="{00000000-0005-0000-0000-00000A2F0000}"/>
    <cellStyle name="Normal 12 3 3 2 2" xfId="1363" xr:uid="{00000000-0005-0000-0000-00000B2F0000}"/>
    <cellStyle name="Normal 12 3 3 2 2 2" xfId="17117" xr:uid="{00000000-0005-0000-0000-00000C2F0000}"/>
    <cellStyle name="Normal 12 3 3 2 2 2 2" xfId="17118" xr:uid="{00000000-0005-0000-0000-00000D2F0000}"/>
    <cellStyle name="Normal 12 3 3 2 2 2 2 2" xfId="17119" xr:uid="{00000000-0005-0000-0000-00000E2F0000}"/>
    <cellStyle name="Normal 12 3 3 2 2 2 3" xfId="17120" xr:uid="{00000000-0005-0000-0000-00000F2F0000}"/>
    <cellStyle name="Normal 12 3 3 2 2 3" xfId="17121" xr:uid="{00000000-0005-0000-0000-0000102F0000}"/>
    <cellStyle name="Normal 12 3 3 2 2 3 2" xfId="17122" xr:uid="{00000000-0005-0000-0000-0000112F0000}"/>
    <cellStyle name="Normal 12 3 3 2 2 4" xfId="17123" xr:uid="{00000000-0005-0000-0000-0000122F0000}"/>
    <cellStyle name="Normal 12 3 3 2 2 5" xfId="17124" xr:uid="{00000000-0005-0000-0000-0000132F0000}"/>
    <cellStyle name="Normal 12 3 3 2 3" xfId="1364" xr:uid="{00000000-0005-0000-0000-0000142F0000}"/>
    <cellStyle name="Normal 12 3 3 2 3 2" xfId="17125" xr:uid="{00000000-0005-0000-0000-0000152F0000}"/>
    <cellStyle name="Normal 12 3 3 2 3 2 2" xfId="17126" xr:uid="{00000000-0005-0000-0000-0000162F0000}"/>
    <cellStyle name="Normal 12 3 3 2 3 2 2 2" xfId="17127" xr:uid="{00000000-0005-0000-0000-0000172F0000}"/>
    <cellStyle name="Normal 12 3 3 2 3 2 3" xfId="17128" xr:uid="{00000000-0005-0000-0000-0000182F0000}"/>
    <cellStyle name="Normal 12 3 3 2 3 3" xfId="17129" xr:uid="{00000000-0005-0000-0000-0000192F0000}"/>
    <cellStyle name="Normal 12 3 3 2 3 3 2" xfId="17130" xr:uid="{00000000-0005-0000-0000-00001A2F0000}"/>
    <cellStyle name="Normal 12 3 3 2 3 4" xfId="17131" xr:uid="{00000000-0005-0000-0000-00001B2F0000}"/>
    <cellStyle name="Normal 12 3 3 2 3 5" xfId="17132" xr:uid="{00000000-0005-0000-0000-00001C2F0000}"/>
    <cellStyle name="Normal 12 3 3 2 4" xfId="17133" xr:uid="{00000000-0005-0000-0000-00001D2F0000}"/>
    <cellStyle name="Normal 12 3 3 2 4 2" xfId="17134" xr:uid="{00000000-0005-0000-0000-00001E2F0000}"/>
    <cellStyle name="Normal 12 3 3 2 4 2 2" xfId="17135" xr:uid="{00000000-0005-0000-0000-00001F2F0000}"/>
    <cellStyle name="Normal 12 3 3 2 4 3" xfId="17136" xr:uid="{00000000-0005-0000-0000-0000202F0000}"/>
    <cellStyle name="Normal 12 3 3 2 5" xfId="17137" xr:uid="{00000000-0005-0000-0000-0000212F0000}"/>
    <cellStyle name="Normal 12 3 3 2 5 2" xfId="17138" xr:uid="{00000000-0005-0000-0000-0000222F0000}"/>
    <cellStyle name="Normal 12 3 3 2 6" xfId="17139" xr:uid="{00000000-0005-0000-0000-0000232F0000}"/>
    <cellStyle name="Normal 12 3 3 2 7" xfId="17140" xr:uid="{00000000-0005-0000-0000-0000242F0000}"/>
    <cellStyle name="Normal 12 3 3 3" xfId="1365" xr:uid="{00000000-0005-0000-0000-0000252F0000}"/>
    <cellStyle name="Normal 12 3 3 3 2" xfId="17141" xr:uid="{00000000-0005-0000-0000-0000262F0000}"/>
    <cellStyle name="Normal 12 3 3 3 2 2" xfId="17142" xr:uid="{00000000-0005-0000-0000-0000272F0000}"/>
    <cellStyle name="Normal 12 3 3 3 2 2 2" xfId="17143" xr:uid="{00000000-0005-0000-0000-0000282F0000}"/>
    <cellStyle name="Normal 12 3 3 3 2 3" xfId="17144" xr:uid="{00000000-0005-0000-0000-0000292F0000}"/>
    <cellStyle name="Normal 12 3 3 3 3" xfId="17145" xr:uid="{00000000-0005-0000-0000-00002A2F0000}"/>
    <cellStyle name="Normal 12 3 3 3 3 2" xfId="17146" xr:uid="{00000000-0005-0000-0000-00002B2F0000}"/>
    <cellStyle name="Normal 12 3 3 3 4" xfId="17147" xr:uid="{00000000-0005-0000-0000-00002C2F0000}"/>
    <cellStyle name="Normal 12 3 3 3 5" xfId="17148" xr:uid="{00000000-0005-0000-0000-00002D2F0000}"/>
    <cellStyle name="Normal 12 3 3 4" xfId="1366" xr:uid="{00000000-0005-0000-0000-00002E2F0000}"/>
    <cellStyle name="Normal 12 3 3 4 2" xfId="17149" xr:uid="{00000000-0005-0000-0000-00002F2F0000}"/>
    <cellStyle name="Normal 12 3 3 4 2 2" xfId="17150" xr:uid="{00000000-0005-0000-0000-0000302F0000}"/>
    <cellStyle name="Normal 12 3 3 4 2 2 2" xfId="17151" xr:uid="{00000000-0005-0000-0000-0000312F0000}"/>
    <cellStyle name="Normal 12 3 3 4 2 3" xfId="17152" xr:uid="{00000000-0005-0000-0000-0000322F0000}"/>
    <cellStyle name="Normal 12 3 3 4 3" xfId="17153" xr:uid="{00000000-0005-0000-0000-0000332F0000}"/>
    <cellStyle name="Normal 12 3 3 4 3 2" xfId="17154" xr:uid="{00000000-0005-0000-0000-0000342F0000}"/>
    <cellStyle name="Normal 12 3 3 4 4" xfId="17155" xr:uid="{00000000-0005-0000-0000-0000352F0000}"/>
    <cellStyle name="Normal 12 3 3 4 5" xfId="17156" xr:uid="{00000000-0005-0000-0000-0000362F0000}"/>
    <cellStyle name="Normal 12 3 3 5" xfId="17157" xr:uid="{00000000-0005-0000-0000-0000372F0000}"/>
    <cellStyle name="Normal 12 3 3 5 2" xfId="17158" xr:uid="{00000000-0005-0000-0000-0000382F0000}"/>
    <cellStyle name="Normal 12 3 3 5 2 2" xfId="17159" xr:uid="{00000000-0005-0000-0000-0000392F0000}"/>
    <cellStyle name="Normal 12 3 3 5 3" xfId="17160" xr:uid="{00000000-0005-0000-0000-00003A2F0000}"/>
    <cellStyle name="Normal 12 3 3 6" xfId="17161" xr:uid="{00000000-0005-0000-0000-00003B2F0000}"/>
    <cellStyle name="Normal 12 3 3 6 2" xfId="17162" xr:uid="{00000000-0005-0000-0000-00003C2F0000}"/>
    <cellStyle name="Normal 12 3 3 7" xfId="17163" xr:uid="{00000000-0005-0000-0000-00003D2F0000}"/>
    <cellStyle name="Normal 12 3 3 8" xfId="17164" xr:uid="{00000000-0005-0000-0000-00003E2F0000}"/>
    <cellStyle name="Normal 12 3 4" xfId="1367" xr:uid="{00000000-0005-0000-0000-00003F2F0000}"/>
    <cellStyle name="Normal 12 3 4 2" xfId="1368" xr:uid="{00000000-0005-0000-0000-0000402F0000}"/>
    <cellStyle name="Normal 12 3 4 2 2" xfId="1369" xr:uid="{00000000-0005-0000-0000-0000412F0000}"/>
    <cellStyle name="Normal 12 3 4 2 2 2" xfId="17165" xr:uid="{00000000-0005-0000-0000-0000422F0000}"/>
    <cellStyle name="Normal 12 3 4 2 2 2 2" xfId="17166" xr:uid="{00000000-0005-0000-0000-0000432F0000}"/>
    <cellStyle name="Normal 12 3 4 2 2 2 2 2" xfId="17167" xr:uid="{00000000-0005-0000-0000-0000442F0000}"/>
    <cellStyle name="Normal 12 3 4 2 2 2 3" xfId="17168" xr:uid="{00000000-0005-0000-0000-0000452F0000}"/>
    <cellStyle name="Normal 12 3 4 2 2 3" xfId="17169" xr:uid="{00000000-0005-0000-0000-0000462F0000}"/>
    <cellStyle name="Normal 12 3 4 2 2 3 2" xfId="17170" xr:uid="{00000000-0005-0000-0000-0000472F0000}"/>
    <cellStyle name="Normal 12 3 4 2 2 4" xfId="17171" xr:uid="{00000000-0005-0000-0000-0000482F0000}"/>
    <cellStyle name="Normal 12 3 4 2 2 5" xfId="17172" xr:uid="{00000000-0005-0000-0000-0000492F0000}"/>
    <cellStyle name="Normal 12 3 4 2 3" xfId="1370" xr:uid="{00000000-0005-0000-0000-00004A2F0000}"/>
    <cellStyle name="Normal 12 3 4 2 3 2" xfId="17173" xr:uid="{00000000-0005-0000-0000-00004B2F0000}"/>
    <cellStyle name="Normal 12 3 4 2 3 2 2" xfId="17174" xr:uid="{00000000-0005-0000-0000-00004C2F0000}"/>
    <cellStyle name="Normal 12 3 4 2 3 2 2 2" xfId="17175" xr:uid="{00000000-0005-0000-0000-00004D2F0000}"/>
    <cellStyle name="Normal 12 3 4 2 3 2 3" xfId="17176" xr:uid="{00000000-0005-0000-0000-00004E2F0000}"/>
    <cellStyle name="Normal 12 3 4 2 3 3" xfId="17177" xr:uid="{00000000-0005-0000-0000-00004F2F0000}"/>
    <cellStyle name="Normal 12 3 4 2 3 3 2" xfId="17178" xr:uid="{00000000-0005-0000-0000-0000502F0000}"/>
    <cellStyle name="Normal 12 3 4 2 3 4" xfId="17179" xr:uid="{00000000-0005-0000-0000-0000512F0000}"/>
    <cellStyle name="Normal 12 3 4 2 3 5" xfId="17180" xr:uid="{00000000-0005-0000-0000-0000522F0000}"/>
    <cellStyle name="Normal 12 3 4 2 4" xfId="17181" xr:uid="{00000000-0005-0000-0000-0000532F0000}"/>
    <cellStyle name="Normal 12 3 4 2 4 2" xfId="17182" xr:uid="{00000000-0005-0000-0000-0000542F0000}"/>
    <cellStyle name="Normal 12 3 4 2 4 2 2" xfId="17183" xr:uid="{00000000-0005-0000-0000-0000552F0000}"/>
    <cellStyle name="Normal 12 3 4 2 4 3" xfId="17184" xr:uid="{00000000-0005-0000-0000-0000562F0000}"/>
    <cellStyle name="Normal 12 3 4 2 5" xfId="17185" xr:uid="{00000000-0005-0000-0000-0000572F0000}"/>
    <cellStyle name="Normal 12 3 4 2 5 2" xfId="17186" xr:uid="{00000000-0005-0000-0000-0000582F0000}"/>
    <cellStyle name="Normal 12 3 4 2 6" xfId="17187" xr:uid="{00000000-0005-0000-0000-0000592F0000}"/>
    <cellStyle name="Normal 12 3 4 2 7" xfId="17188" xr:uid="{00000000-0005-0000-0000-00005A2F0000}"/>
    <cellStyle name="Normal 12 3 4 3" xfId="1371" xr:uid="{00000000-0005-0000-0000-00005B2F0000}"/>
    <cellStyle name="Normal 12 3 4 3 2" xfId="17189" xr:uid="{00000000-0005-0000-0000-00005C2F0000}"/>
    <cellStyle name="Normal 12 3 4 3 2 2" xfId="17190" xr:uid="{00000000-0005-0000-0000-00005D2F0000}"/>
    <cellStyle name="Normal 12 3 4 3 2 2 2" xfId="17191" xr:uid="{00000000-0005-0000-0000-00005E2F0000}"/>
    <cellStyle name="Normal 12 3 4 3 2 3" xfId="17192" xr:uid="{00000000-0005-0000-0000-00005F2F0000}"/>
    <cellStyle name="Normal 12 3 4 3 3" xfId="17193" xr:uid="{00000000-0005-0000-0000-0000602F0000}"/>
    <cellStyle name="Normal 12 3 4 3 3 2" xfId="17194" xr:uid="{00000000-0005-0000-0000-0000612F0000}"/>
    <cellStyle name="Normal 12 3 4 3 4" xfId="17195" xr:uid="{00000000-0005-0000-0000-0000622F0000}"/>
    <cellStyle name="Normal 12 3 4 3 5" xfId="17196" xr:uid="{00000000-0005-0000-0000-0000632F0000}"/>
    <cellStyle name="Normal 12 3 4 4" xfId="1372" xr:uid="{00000000-0005-0000-0000-0000642F0000}"/>
    <cellStyle name="Normal 12 3 4 4 2" xfId="17197" xr:uid="{00000000-0005-0000-0000-0000652F0000}"/>
    <cellStyle name="Normal 12 3 4 4 2 2" xfId="17198" xr:uid="{00000000-0005-0000-0000-0000662F0000}"/>
    <cellStyle name="Normal 12 3 4 4 2 2 2" xfId="17199" xr:uid="{00000000-0005-0000-0000-0000672F0000}"/>
    <cellStyle name="Normal 12 3 4 4 2 3" xfId="17200" xr:uid="{00000000-0005-0000-0000-0000682F0000}"/>
    <cellStyle name="Normal 12 3 4 4 3" xfId="17201" xr:uid="{00000000-0005-0000-0000-0000692F0000}"/>
    <cellStyle name="Normal 12 3 4 4 3 2" xfId="17202" xr:uid="{00000000-0005-0000-0000-00006A2F0000}"/>
    <cellStyle name="Normal 12 3 4 4 4" xfId="17203" xr:uid="{00000000-0005-0000-0000-00006B2F0000}"/>
    <cellStyle name="Normal 12 3 4 4 5" xfId="17204" xr:uid="{00000000-0005-0000-0000-00006C2F0000}"/>
    <cellStyle name="Normal 12 3 4 5" xfId="17205" xr:uid="{00000000-0005-0000-0000-00006D2F0000}"/>
    <cellStyle name="Normal 12 3 4 5 2" xfId="17206" xr:uid="{00000000-0005-0000-0000-00006E2F0000}"/>
    <cellStyle name="Normal 12 3 4 5 2 2" xfId="17207" xr:uid="{00000000-0005-0000-0000-00006F2F0000}"/>
    <cellStyle name="Normal 12 3 4 5 3" xfId="17208" xr:uid="{00000000-0005-0000-0000-0000702F0000}"/>
    <cellStyle name="Normal 12 3 4 6" xfId="17209" xr:uid="{00000000-0005-0000-0000-0000712F0000}"/>
    <cellStyle name="Normal 12 3 4 6 2" xfId="17210" xr:uid="{00000000-0005-0000-0000-0000722F0000}"/>
    <cellStyle name="Normal 12 3 4 7" xfId="17211" xr:uid="{00000000-0005-0000-0000-0000732F0000}"/>
    <cellStyle name="Normal 12 3 4 8" xfId="17212" xr:uid="{00000000-0005-0000-0000-0000742F0000}"/>
    <cellStyle name="Normal 12 3 5" xfId="1373" xr:uid="{00000000-0005-0000-0000-0000752F0000}"/>
    <cellStyle name="Normal 12 3 5 2" xfId="1374" xr:uid="{00000000-0005-0000-0000-0000762F0000}"/>
    <cellStyle name="Normal 12 3 5 2 2" xfId="1375" xr:uid="{00000000-0005-0000-0000-0000772F0000}"/>
    <cellStyle name="Normal 12 3 5 2 2 2" xfId="17213" xr:uid="{00000000-0005-0000-0000-0000782F0000}"/>
    <cellStyle name="Normal 12 3 5 2 2 2 2" xfId="17214" xr:uid="{00000000-0005-0000-0000-0000792F0000}"/>
    <cellStyle name="Normal 12 3 5 2 2 2 2 2" xfId="17215" xr:uid="{00000000-0005-0000-0000-00007A2F0000}"/>
    <cellStyle name="Normal 12 3 5 2 2 2 3" xfId="17216" xr:uid="{00000000-0005-0000-0000-00007B2F0000}"/>
    <cellStyle name="Normal 12 3 5 2 2 3" xfId="17217" xr:uid="{00000000-0005-0000-0000-00007C2F0000}"/>
    <cellStyle name="Normal 12 3 5 2 2 3 2" xfId="17218" xr:uid="{00000000-0005-0000-0000-00007D2F0000}"/>
    <cellStyle name="Normal 12 3 5 2 2 4" xfId="17219" xr:uid="{00000000-0005-0000-0000-00007E2F0000}"/>
    <cellStyle name="Normal 12 3 5 2 2 5" xfId="17220" xr:uid="{00000000-0005-0000-0000-00007F2F0000}"/>
    <cellStyle name="Normal 12 3 5 2 3" xfId="1376" xr:uid="{00000000-0005-0000-0000-0000802F0000}"/>
    <cellStyle name="Normal 12 3 5 2 3 2" xfId="17221" xr:uid="{00000000-0005-0000-0000-0000812F0000}"/>
    <cellStyle name="Normal 12 3 5 2 3 2 2" xfId="17222" xr:uid="{00000000-0005-0000-0000-0000822F0000}"/>
    <cellStyle name="Normal 12 3 5 2 3 2 2 2" xfId="17223" xr:uid="{00000000-0005-0000-0000-0000832F0000}"/>
    <cellStyle name="Normal 12 3 5 2 3 2 3" xfId="17224" xr:uid="{00000000-0005-0000-0000-0000842F0000}"/>
    <cellStyle name="Normal 12 3 5 2 3 3" xfId="17225" xr:uid="{00000000-0005-0000-0000-0000852F0000}"/>
    <cellStyle name="Normal 12 3 5 2 3 3 2" xfId="17226" xr:uid="{00000000-0005-0000-0000-0000862F0000}"/>
    <cellStyle name="Normal 12 3 5 2 3 4" xfId="17227" xr:uid="{00000000-0005-0000-0000-0000872F0000}"/>
    <cellStyle name="Normal 12 3 5 2 3 5" xfId="17228" xr:uid="{00000000-0005-0000-0000-0000882F0000}"/>
    <cellStyle name="Normal 12 3 5 2 4" xfId="17229" xr:uid="{00000000-0005-0000-0000-0000892F0000}"/>
    <cellStyle name="Normal 12 3 5 2 4 2" xfId="17230" xr:uid="{00000000-0005-0000-0000-00008A2F0000}"/>
    <cellStyle name="Normal 12 3 5 2 4 2 2" xfId="17231" xr:uid="{00000000-0005-0000-0000-00008B2F0000}"/>
    <cellStyle name="Normal 12 3 5 2 4 3" xfId="17232" xr:uid="{00000000-0005-0000-0000-00008C2F0000}"/>
    <cellStyle name="Normal 12 3 5 2 5" xfId="17233" xr:uid="{00000000-0005-0000-0000-00008D2F0000}"/>
    <cellStyle name="Normal 12 3 5 2 5 2" xfId="17234" xr:uid="{00000000-0005-0000-0000-00008E2F0000}"/>
    <cellStyle name="Normal 12 3 5 2 6" xfId="17235" xr:uid="{00000000-0005-0000-0000-00008F2F0000}"/>
    <cellStyle name="Normal 12 3 5 2 7" xfId="17236" xr:uid="{00000000-0005-0000-0000-0000902F0000}"/>
    <cellStyle name="Normal 12 3 5 3" xfId="1377" xr:uid="{00000000-0005-0000-0000-0000912F0000}"/>
    <cellStyle name="Normal 12 3 5 3 2" xfId="17237" xr:uid="{00000000-0005-0000-0000-0000922F0000}"/>
    <cellStyle name="Normal 12 3 5 3 2 2" xfId="17238" xr:uid="{00000000-0005-0000-0000-0000932F0000}"/>
    <cellStyle name="Normal 12 3 5 3 2 2 2" xfId="17239" xr:uid="{00000000-0005-0000-0000-0000942F0000}"/>
    <cellStyle name="Normal 12 3 5 3 2 3" xfId="17240" xr:uid="{00000000-0005-0000-0000-0000952F0000}"/>
    <cellStyle name="Normal 12 3 5 3 3" xfId="17241" xr:uid="{00000000-0005-0000-0000-0000962F0000}"/>
    <cellStyle name="Normal 12 3 5 3 3 2" xfId="17242" xr:uid="{00000000-0005-0000-0000-0000972F0000}"/>
    <cellStyle name="Normal 12 3 5 3 4" xfId="17243" xr:uid="{00000000-0005-0000-0000-0000982F0000}"/>
    <cellStyle name="Normal 12 3 5 3 5" xfId="17244" xr:uid="{00000000-0005-0000-0000-0000992F0000}"/>
    <cellStyle name="Normal 12 3 5 4" xfId="1378" xr:uid="{00000000-0005-0000-0000-00009A2F0000}"/>
    <cellStyle name="Normal 12 3 5 4 2" xfId="17245" xr:uid="{00000000-0005-0000-0000-00009B2F0000}"/>
    <cellStyle name="Normal 12 3 5 4 2 2" xfId="17246" xr:uid="{00000000-0005-0000-0000-00009C2F0000}"/>
    <cellStyle name="Normal 12 3 5 4 2 2 2" xfId="17247" xr:uid="{00000000-0005-0000-0000-00009D2F0000}"/>
    <cellStyle name="Normal 12 3 5 4 2 3" xfId="17248" xr:uid="{00000000-0005-0000-0000-00009E2F0000}"/>
    <cellStyle name="Normal 12 3 5 4 3" xfId="17249" xr:uid="{00000000-0005-0000-0000-00009F2F0000}"/>
    <cellStyle name="Normal 12 3 5 4 3 2" xfId="17250" xr:uid="{00000000-0005-0000-0000-0000A02F0000}"/>
    <cellStyle name="Normal 12 3 5 4 4" xfId="17251" xr:uid="{00000000-0005-0000-0000-0000A12F0000}"/>
    <cellStyle name="Normal 12 3 5 4 5" xfId="17252" xr:uid="{00000000-0005-0000-0000-0000A22F0000}"/>
    <cellStyle name="Normal 12 3 5 5" xfId="17253" xr:uid="{00000000-0005-0000-0000-0000A32F0000}"/>
    <cellStyle name="Normal 12 3 5 5 2" xfId="17254" xr:uid="{00000000-0005-0000-0000-0000A42F0000}"/>
    <cellStyle name="Normal 12 3 5 5 2 2" xfId="17255" xr:uid="{00000000-0005-0000-0000-0000A52F0000}"/>
    <cellStyle name="Normal 12 3 5 5 3" xfId="17256" xr:uid="{00000000-0005-0000-0000-0000A62F0000}"/>
    <cellStyle name="Normal 12 3 5 6" xfId="17257" xr:uid="{00000000-0005-0000-0000-0000A72F0000}"/>
    <cellStyle name="Normal 12 3 5 6 2" xfId="17258" xr:uid="{00000000-0005-0000-0000-0000A82F0000}"/>
    <cellStyle name="Normal 12 3 5 7" xfId="17259" xr:uid="{00000000-0005-0000-0000-0000A92F0000}"/>
    <cellStyle name="Normal 12 3 5 8" xfId="17260" xr:uid="{00000000-0005-0000-0000-0000AA2F0000}"/>
    <cellStyle name="Normal 12 3 6" xfId="1379" xr:uid="{00000000-0005-0000-0000-0000AB2F0000}"/>
    <cellStyle name="Normal 12 3 6 2" xfId="1380" xr:uid="{00000000-0005-0000-0000-0000AC2F0000}"/>
    <cellStyle name="Normal 12 3 6 2 2" xfId="1381" xr:uid="{00000000-0005-0000-0000-0000AD2F0000}"/>
    <cellStyle name="Normal 12 3 6 2 2 2" xfId="17261" xr:uid="{00000000-0005-0000-0000-0000AE2F0000}"/>
    <cellStyle name="Normal 12 3 6 2 2 2 2" xfId="17262" xr:uid="{00000000-0005-0000-0000-0000AF2F0000}"/>
    <cellStyle name="Normal 12 3 6 2 2 2 2 2" xfId="17263" xr:uid="{00000000-0005-0000-0000-0000B02F0000}"/>
    <cellStyle name="Normal 12 3 6 2 2 2 3" xfId="17264" xr:uid="{00000000-0005-0000-0000-0000B12F0000}"/>
    <cellStyle name="Normal 12 3 6 2 2 3" xfId="17265" xr:uid="{00000000-0005-0000-0000-0000B22F0000}"/>
    <cellStyle name="Normal 12 3 6 2 2 3 2" xfId="17266" xr:uid="{00000000-0005-0000-0000-0000B32F0000}"/>
    <cellStyle name="Normal 12 3 6 2 2 4" xfId="17267" xr:uid="{00000000-0005-0000-0000-0000B42F0000}"/>
    <cellStyle name="Normal 12 3 6 2 2 5" xfId="17268" xr:uid="{00000000-0005-0000-0000-0000B52F0000}"/>
    <cellStyle name="Normal 12 3 6 2 3" xfId="1382" xr:uid="{00000000-0005-0000-0000-0000B62F0000}"/>
    <cellStyle name="Normal 12 3 6 2 3 2" xfId="17269" xr:uid="{00000000-0005-0000-0000-0000B72F0000}"/>
    <cellStyle name="Normal 12 3 6 2 3 2 2" xfId="17270" xr:uid="{00000000-0005-0000-0000-0000B82F0000}"/>
    <cellStyle name="Normal 12 3 6 2 3 2 2 2" xfId="17271" xr:uid="{00000000-0005-0000-0000-0000B92F0000}"/>
    <cellStyle name="Normal 12 3 6 2 3 2 3" xfId="17272" xr:uid="{00000000-0005-0000-0000-0000BA2F0000}"/>
    <cellStyle name="Normal 12 3 6 2 3 3" xfId="17273" xr:uid="{00000000-0005-0000-0000-0000BB2F0000}"/>
    <cellStyle name="Normal 12 3 6 2 3 3 2" xfId="17274" xr:uid="{00000000-0005-0000-0000-0000BC2F0000}"/>
    <cellStyle name="Normal 12 3 6 2 3 4" xfId="17275" xr:uid="{00000000-0005-0000-0000-0000BD2F0000}"/>
    <cellStyle name="Normal 12 3 6 2 3 5" xfId="17276" xr:uid="{00000000-0005-0000-0000-0000BE2F0000}"/>
    <cellStyle name="Normal 12 3 6 2 4" xfId="17277" xr:uid="{00000000-0005-0000-0000-0000BF2F0000}"/>
    <cellStyle name="Normal 12 3 6 2 4 2" xfId="17278" xr:uid="{00000000-0005-0000-0000-0000C02F0000}"/>
    <cellStyle name="Normal 12 3 6 2 4 2 2" xfId="17279" xr:uid="{00000000-0005-0000-0000-0000C12F0000}"/>
    <cellStyle name="Normal 12 3 6 2 4 3" xfId="17280" xr:uid="{00000000-0005-0000-0000-0000C22F0000}"/>
    <cellStyle name="Normal 12 3 6 2 5" xfId="17281" xr:uid="{00000000-0005-0000-0000-0000C32F0000}"/>
    <cellStyle name="Normal 12 3 6 2 5 2" xfId="17282" xr:uid="{00000000-0005-0000-0000-0000C42F0000}"/>
    <cellStyle name="Normal 12 3 6 2 6" xfId="17283" xr:uid="{00000000-0005-0000-0000-0000C52F0000}"/>
    <cellStyle name="Normal 12 3 6 2 7" xfId="17284" xr:uid="{00000000-0005-0000-0000-0000C62F0000}"/>
    <cellStyle name="Normal 12 3 6 3" xfId="1383" xr:uid="{00000000-0005-0000-0000-0000C72F0000}"/>
    <cellStyle name="Normal 12 3 6 3 2" xfId="17285" xr:uid="{00000000-0005-0000-0000-0000C82F0000}"/>
    <cellStyle name="Normal 12 3 6 3 2 2" xfId="17286" xr:uid="{00000000-0005-0000-0000-0000C92F0000}"/>
    <cellStyle name="Normal 12 3 6 3 2 2 2" xfId="17287" xr:uid="{00000000-0005-0000-0000-0000CA2F0000}"/>
    <cellStyle name="Normal 12 3 6 3 2 3" xfId="17288" xr:uid="{00000000-0005-0000-0000-0000CB2F0000}"/>
    <cellStyle name="Normal 12 3 6 3 3" xfId="17289" xr:uid="{00000000-0005-0000-0000-0000CC2F0000}"/>
    <cellStyle name="Normal 12 3 6 3 3 2" xfId="17290" xr:uid="{00000000-0005-0000-0000-0000CD2F0000}"/>
    <cellStyle name="Normal 12 3 6 3 4" xfId="17291" xr:uid="{00000000-0005-0000-0000-0000CE2F0000}"/>
    <cellStyle name="Normal 12 3 6 3 5" xfId="17292" xr:uid="{00000000-0005-0000-0000-0000CF2F0000}"/>
    <cellStyle name="Normal 12 3 6 4" xfId="1384" xr:uid="{00000000-0005-0000-0000-0000D02F0000}"/>
    <cellStyle name="Normal 12 3 6 4 2" xfId="17293" xr:uid="{00000000-0005-0000-0000-0000D12F0000}"/>
    <cellStyle name="Normal 12 3 6 4 2 2" xfId="17294" xr:uid="{00000000-0005-0000-0000-0000D22F0000}"/>
    <cellStyle name="Normal 12 3 6 4 2 2 2" xfId="17295" xr:uid="{00000000-0005-0000-0000-0000D32F0000}"/>
    <cellStyle name="Normal 12 3 6 4 2 3" xfId="17296" xr:uid="{00000000-0005-0000-0000-0000D42F0000}"/>
    <cellStyle name="Normal 12 3 6 4 3" xfId="17297" xr:uid="{00000000-0005-0000-0000-0000D52F0000}"/>
    <cellStyle name="Normal 12 3 6 4 3 2" xfId="17298" xr:uid="{00000000-0005-0000-0000-0000D62F0000}"/>
    <cellStyle name="Normal 12 3 6 4 4" xfId="17299" xr:uid="{00000000-0005-0000-0000-0000D72F0000}"/>
    <cellStyle name="Normal 12 3 6 4 5" xfId="17300" xr:uid="{00000000-0005-0000-0000-0000D82F0000}"/>
    <cellStyle name="Normal 12 3 6 5" xfId="17301" xr:uid="{00000000-0005-0000-0000-0000D92F0000}"/>
    <cellStyle name="Normal 12 3 6 5 2" xfId="17302" xr:uid="{00000000-0005-0000-0000-0000DA2F0000}"/>
    <cellStyle name="Normal 12 3 6 5 2 2" xfId="17303" xr:uid="{00000000-0005-0000-0000-0000DB2F0000}"/>
    <cellStyle name="Normal 12 3 6 5 3" xfId="17304" xr:uid="{00000000-0005-0000-0000-0000DC2F0000}"/>
    <cellStyle name="Normal 12 3 6 6" xfId="17305" xr:uid="{00000000-0005-0000-0000-0000DD2F0000}"/>
    <cellStyle name="Normal 12 3 6 6 2" xfId="17306" xr:uid="{00000000-0005-0000-0000-0000DE2F0000}"/>
    <cellStyle name="Normal 12 3 6 7" xfId="17307" xr:uid="{00000000-0005-0000-0000-0000DF2F0000}"/>
    <cellStyle name="Normal 12 3 6 8" xfId="17308" xr:uid="{00000000-0005-0000-0000-0000E02F0000}"/>
    <cellStyle name="Normal 12 3 7" xfId="1385" xr:uid="{00000000-0005-0000-0000-0000E12F0000}"/>
    <cellStyle name="Normal 12 3 7 2" xfId="1386" xr:uid="{00000000-0005-0000-0000-0000E22F0000}"/>
    <cellStyle name="Normal 12 3 7 2 2" xfId="17309" xr:uid="{00000000-0005-0000-0000-0000E32F0000}"/>
    <cellStyle name="Normal 12 3 7 2 2 2" xfId="17310" xr:uid="{00000000-0005-0000-0000-0000E42F0000}"/>
    <cellStyle name="Normal 12 3 7 2 2 2 2" xfId="17311" xr:uid="{00000000-0005-0000-0000-0000E52F0000}"/>
    <cellStyle name="Normal 12 3 7 2 2 3" xfId="17312" xr:uid="{00000000-0005-0000-0000-0000E62F0000}"/>
    <cellStyle name="Normal 12 3 7 2 3" xfId="17313" xr:uid="{00000000-0005-0000-0000-0000E72F0000}"/>
    <cellStyle name="Normal 12 3 7 2 3 2" xfId="17314" xr:uid="{00000000-0005-0000-0000-0000E82F0000}"/>
    <cellStyle name="Normal 12 3 7 2 4" xfId="17315" xr:uid="{00000000-0005-0000-0000-0000E92F0000}"/>
    <cellStyle name="Normal 12 3 7 2 5" xfId="17316" xr:uid="{00000000-0005-0000-0000-0000EA2F0000}"/>
    <cellStyle name="Normal 12 3 7 3" xfId="1387" xr:uid="{00000000-0005-0000-0000-0000EB2F0000}"/>
    <cellStyle name="Normal 12 3 7 3 2" xfId="17317" xr:uid="{00000000-0005-0000-0000-0000EC2F0000}"/>
    <cellStyle name="Normal 12 3 7 3 2 2" xfId="17318" xr:uid="{00000000-0005-0000-0000-0000ED2F0000}"/>
    <cellStyle name="Normal 12 3 7 3 2 2 2" xfId="17319" xr:uid="{00000000-0005-0000-0000-0000EE2F0000}"/>
    <cellStyle name="Normal 12 3 7 3 2 3" xfId="17320" xr:uid="{00000000-0005-0000-0000-0000EF2F0000}"/>
    <cellStyle name="Normal 12 3 7 3 3" xfId="17321" xr:uid="{00000000-0005-0000-0000-0000F02F0000}"/>
    <cellStyle name="Normal 12 3 7 3 3 2" xfId="17322" xr:uid="{00000000-0005-0000-0000-0000F12F0000}"/>
    <cellStyle name="Normal 12 3 7 3 4" xfId="17323" xr:uid="{00000000-0005-0000-0000-0000F22F0000}"/>
    <cellStyle name="Normal 12 3 7 3 5" xfId="17324" xr:uid="{00000000-0005-0000-0000-0000F32F0000}"/>
    <cellStyle name="Normal 12 3 7 4" xfId="17325" xr:uid="{00000000-0005-0000-0000-0000F42F0000}"/>
    <cellStyle name="Normal 12 3 7 4 2" xfId="17326" xr:uid="{00000000-0005-0000-0000-0000F52F0000}"/>
    <cellStyle name="Normal 12 3 7 4 2 2" xfId="17327" xr:uid="{00000000-0005-0000-0000-0000F62F0000}"/>
    <cellStyle name="Normal 12 3 7 4 3" xfId="17328" xr:uid="{00000000-0005-0000-0000-0000F72F0000}"/>
    <cellStyle name="Normal 12 3 7 5" xfId="17329" xr:uid="{00000000-0005-0000-0000-0000F82F0000}"/>
    <cellStyle name="Normal 12 3 7 5 2" xfId="17330" xr:uid="{00000000-0005-0000-0000-0000F92F0000}"/>
    <cellStyle name="Normal 12 3 7 6" xfId="17331" xr:uid="{00000000-0005-0000-0000-0000FA2F0000}"/>
    <cellStyle name="Normal 12 3 7 7" xfId="17332" xr:uid="{00000000-0005-0000-0000-0000FB2F0000}"/>
    <cellStyle name="Normal 12 3 8" xfId="1388" xr:uid="{00000000-0005-0000-0000-0000FC2F0000}"/>
    <cellStyle name="Normal 12 3 8 2" xfId="17333" xr:uid="{00000000-0005-0000-0000-0000FD2F0000}"/>
    <cellStyle name="Normal 12 3 8 2 2" xfId="17334" xr:uid="{00000000-0005-0000-0000-0000FE2F0000}"/>
    <cellStyle name="Normal 12 3 8 2 2 2" xfId="17335" xr:uid="{00000000-0005-0000-0000-0000FF2F0000}"/>
    <cellStyle name="Normal 12 3 8 2 3" xfId="17336" xr:uid="{00000000-0005-0000-0000-000000300000}"/>
    <cellStyle name="Normal 12 3 8 3" xfId="17337" xr:uid="{00000000-0005-0000-0000-000001300000}"/>
    <cellStyle name="Normal 12 3 8 3 2" xfId="17338" xr:uid="{00000000-0005-0000-0000-000002300000}"/>
    <cellStyle name="Normal 12 3 8 4" xfId="17339" xr:uid="{00000000-0005-0000-0000-000003300000}"/>
    <cellStyle name="Normal 12 3 8 5" xfId="17340" xr:uid="{00000000-0005-0000-0000-000004300000}"/>
    <cellStyle name="Normal 12 3 9" xfId="1389" xr:uid="{00000000-0005-0000-0000-000005300000}"/>
    <cellStyle name="Normal 12 3 9 2" xfId="17341" xr:uid="{00000000-0005-0000-0000-000006300000}"/>
    <cellStyle name="Normal 12 3 9 2 2" xfId="17342" xr:uid="{00000000-0005-0000-0000-000007300000}"/>
    <cellStyle name="Normal 12 3 9 2 2 2" xfId="17343" xr:uid="{00000000-0005-0000-0000-000008300000}"/>
    <cellStyle name="Normal 12 3 9 2 3" xfId="17344" xr:uid="{00000000-0005-0000-0000-000009300000}"/>
    <cellStyle name="Normal 12 3 9 3" xfId="17345" xr:uid="{00000000-0005-0000-0000-00000A300000}"/>
    <cellStyle name="Normal 12 3 9 3 2" xfId="17346" xr:uid="{00000000-0005-0000-0000-00000B300000}"/>
    <cellStyle name="Normal 12 3 9 4" xfId="17347" xr:uid="{00000000-0005-0000-0000-00000C300000}"/>
    <cellStyle name="Normal 12 3 9 5" xfId="17348" xr:uid="{00000000-0005-0000-0000-00000D300000}"/>
    <cellStyle name="Normal 12 4" xfId="1390" xr:uid="{00000000-0005-0000-0000-00000E300000}"/>
    <cellStyle name="Normal 12 4 10" xfId="17349" xr:uid="{00000000-0005-0000-0000-00000F300000}"/>
    <cellStyle name="Normal 12 4 10 2" xfId="17350" xr:uid="{00000000-0005-0000-0000-000010300000}"/>
    <cellStyle name="Normal 12 4 11" xfId="17351" xr:uid="{00000000-0005-0000-0000-000011300000}"/>
    <cellStyle name="Normal 12 4 12" xfId="17352" xr:uid="{00000000-0005-0000-0000-000012300000}"/>
    <cellStyle name="Normal 12 4 2" xfId="1391" xr:uid="{00000000-0005-0000-0000-000013300000}"/>
    <cellStyle name="Normal 12 4 2 2" xfId="1392" xr:uid="{00000000-0005-0000-0000-000014300000}"/>
    <cellStyle name="Normal 12 4 2 2 2" xfId="1393" xr:uid="{00000000-0005-0000-0000-000015300000}"/>
    <cellStyle name="Normal 12 4 2 2 2 2" xfId="17353" xr:uid="{00000000-0005-0000-0000-000016300000}"/>
    <cellStyle name="Normal 12 4 2 2 2 2 2" xfId="17354" xr:uid="{00000000-0005-0000-0000-000017300000}"/>
    <cellStyle name="Normal 12 4 2 2 2 2 2 2" xfId="17355" xr:uid="{00000000-0005-0000-0000-000018300000}"/>
    <cellStyle name="Normal 12 4 2 2 2 2 3" xfId="17356" xr:uid="{00000000-0005-0000-0000-000019300000}"/>
    <cellStyle name="Normal 12 4 2 2 2 3" xfId="17357" xr:uid="{00000000-0005-0000-0000-00001A300000}"/>
    <cellStyle name="Normal 12 4 2 2 2 3 2" xfId="17358" xr:uid="{00000000-0005-0000-0000-00001B300000}"/>
    <cellStyle name="Normal 12 4 2 2 2 4" xfId="17359" xr:uid="{00000000-0005-0000-0000-00001C300000}"/>
    <cellStyle name="Normal 12 4 2 2 2 5" xfId="17360" xr:uid="{00000000-0005-0000-0000-00001D300000}"/>
    <cellStyle name="Normal 12 4 2 2 3" xfId="1394" xr:uid="{00000000-0005-0000-0000-00001E300000}"/>
    <cellStyle name="Normal 12 4 2 2 3 2" xfId="17361" xr:uid="{00000000-0005-0000-0000-00001F300000}"/>
    <cellStyle name="Normal 12 4 2 2 3 2 2" xfId="17362" xr:uid="{00000000-0005-0000-0000-000020300000}"/>
    <cellStyle name="Normal 12 4 2 2 3 2 2 2" xfId="17363" xr:uid="{00000000-0005-0000-0000-000021300000}"/>
    <cellStyle name="Normal 12 4 2 2 3 2 3" xfId="17364" xr:uid="{00000000-0005-0000-0000-000022300000}"/>
    <cellStyle name="Normal 12 4 2 2 3 3" xfId="17365" xr:uid="{00000000-0005-0000-0000-000023300000}"/>
    <cellStyle name="Normal 12 4 2 2 3 3 2" xfId="17366" xr:uid="{00000000-0005-0000-0000-000024300000}"/>
    <cellStyle name="Normal 12 4 2 2 3 4" xfId="17367" xr:uid="{00000000-0005-0000-0000-000025300000}"/>
    <cellStyle name="Normal 12 4 2 2 3 5" xfId="17368" xr:uid="{00000000-0005-0000-0000-000026300000}"/>
    <cellStyle name="Normal 12 4 2 2 4" xfId="17369" xr:uid="{00000000-0005-0000-0000-000027300000}"/>
    <cellStyle name="Normal 12 4 2 2 4 2" xfId="17370" xr:uid="{00000000-0005-0000-0000-000028300000}"/>
    <cellStyle name="Normal 12 4 2 2 4 2 2" xfId="17371" xr:uid="{00000000-0005-0000-0000-000029300000}"/>
    <cellStyle name="Normal 12 4 2 2 4 3" xfId="17372" xr:uid="{00000000-0005-0000-0000-00002A300000}"/>
    <cellStyle name="Normal 12 4 2 2 5" xfId="17373" xr:uid="{00000000-0005-0000-0000-00002B300000}"/>
    <cellStyle name="Normal 12 4 2 2 5 2" xfId="17374" xr:uid="{00000000-0005-0000-0000-00002C300000}"/>
    <cellStyle name="Normal 12 4 2 2 6" xfId="17375" xr:uid="{00000000-0005-0000-0000-00002D300000}"/>
    <cellStyle name="Normal 12 4 2 2 7" xfId="17376" xr:uid="{00000000-0005-0000-0000-00002E300000}"/>
    <cellStyle name="Normal 12 4 2 3" xfId="1395" xr:uid="{00000000-0005-0000-0000-00002F300000}"/>
    <cellStyle name="Normal 12 4 2 3 2" xfId="17377" xr:uid="{00000000-0005-0000-0000-000030300000}"/>
    <cellStyle name="Normal 12 4 2 3 2 2" xfId="17378" xr:uid="{00000000-0005-0000-0000-000031300000}"/>
    <cellStyle name="Normal 12 4 2 3 2 2 2" xfId="17379" xr:uid="{00000000-0005-0000-0000-000032300000}"/>
    <cellStyle name="Normal 12 4 2 3 2 3" xfId="17380" xr:uid="{00000000-0005-0000-0000-000033300000}"/>
    <cellStyle name="Normal 12 4 2 3 3" xfId="17381" xr:uid="{00000000-0005-0000-0000-000034300000}"/>
    <cellStyle name="Normal 12 4 2 3 3 2" xfId="17382" xr:uid="{00000000-0005-0000-0000-000035300000}"/>
    <cellStyle name="Normal 12 4 2 3 4" xfId="17383" xr:uid="{00000000-0005-0000-0000-000036300000}"/>
    <cellStyle name="Normal 12 4 2 3 5" xfId="17384" xr:uid="{00000000-0005-0000-0000-000037300000}"/>
    <cellStyle name="Normal 12 4 2 4" xfId="1396" xr:uid="{00000000-0005-0000-0000-000038300000}"/>
    <cellStyle name="Normal 12 4 2 4 2" xfId="17385" xr:uid="{00000000-0005-0000-0000-000039300000}"/>
    <cellStyle name="Normal 12 4 2 4 2 2" xfId="17386" xr:uid="{00000000-0005-0000-0000-00003A300000}"/>
    <cellStyle name="Normal 12 4 2 4 2 2 2" xfId="17387" xr:uid="{00000000-0005-0000-0000-00003B300000}"/>
    <cellStyle name="Normal 12 4 2 4 2 3" xfId="17388" xr:uid="{00000000-0005-0000-0000-00003C300000}"/>
    <cellStyle name="Normal 12 4 2 4 3" xfId="17389" xr:uid="{00000000-0005-0000-0000-00003D300000}"/>
    <cellStyle name="Normal 12 4 2 4 3 2" xfId="17390" xr:uid="{00000000-0005-0000-0000-00003E300000}"/>
    <cellStyle name="Normal 12 4 2 4 4" xfId="17391" xr:uid="{00000000-0005-0000-0000-00003F300000}"/>
    <cellStyle name="Normal 12 4 2 4 5" xfId="17392" xr:uid="{00000000-0005-0000-0000-000040300000}"/>
    <cellStyle name="Normal 12 4 2 5" xfId="17393" xr:uid="{00000000-0005-0000-0000-000041300000}"/>
    <cellStyle name="Normal 12 4 2 5 2" xfId="17394" xr:uid="{00000000-0005-0000-0000-000042300000}"/>
    <cellStyle name="Normal 12 4 2 5 2 2" xfId="17395" xr:uid="{00000000-0005-0000-0000-000043300000}"/>
    <cellStyle name="Normal 12 4 2 5 3" xfId="17396" xr:uid="{00000000-0005-0000-0000-000044300000}"/>
    <cellStyle name="Normal 12 4 2 6" xfId="17397" xr:uid="{00000000-0005-0000-0000-000045300000}"/>
    <cellStyle name="Normal 12 4 2 6 2" xfId="17398" xr:uid="{00000000-0005-0000-0000-000046300000}"/>
    <cellStyle name="Normal 12 4 2 7" xfId="17399" xr:uid="{00000000-0005-0000-0000-000047300000}"/>
    <cellStyle name="Normal 12 4 2 8" xfId="17400" xr:uid="{00000000-0005-0000-0000-000048300000}"/>
    <cellStyle name="Normal 12 4 3" xfId="1397" xr:uid="{00000000-0005-0000-0000-000049300000}"/>
    <cellStyle name="Normal 12 4 3 2" xfId="1398" xr:uid="{00000000-0005-0000-0000-00004A300000}"/>
    <cellStyle name="Normal 12 4 3 2 2" xfId="1399" xr:uid="{00000000-0005-0000-0000-00004B300000}"/>
    <cellStyle name="Normal 12 4 3 2 2 2" xfId="17401" xr:uid="{00000000-0005-0000-0000-00004C300000}"/>
    <cellStyle name="Normal 12 4 3 2 2 2 2" xfId="17402" xr:uid="{00000000-0005-0000-0000-00004D300000}"/>
    <cellStyle name="Normal 12 4 3 2 2 2 2 2" xfId="17403" xr:uid="{00000000-0005-0000-0000-00004E300000}"/>
    <cellStyle name="Normal 12 4 3 2 2 2 3" xfId="17404" xr:uid="{00000000-0005-0000-0000-00004F300000}"/>
    <cellStyle name="Normal 12 4 3 2 2 3" xfId="17405" xr:uid="{00000000-0005-0000-0000-000050300000}"/>
    <cellStyle name="Normal 12 4 3 2 2 3 2" xfId="17406" xr:uid="{00000000-0005-0000-0000-000051300000}"/>
    <cellStyle name="Normal 12 4 3 2 2 4" xfId="17407" xr:uid="{00000000-0005-0000-0000-000052300000}"/>
    <cellStyle name="Normal 12 4 3 2 2 5" xfId="17408" xr:uid="{00000000-0005-0000-0000-000053300000}"/>
    <cellStyle name="Normal 12 4 3 2 3" xfId="1400" xr:uid="{00000000-0005-0000-0000-000054300000}"/>
    <cellStyle name="Normal 12 4 3 2 3 2" xfId="17409" xr:uid="{00000000-0005-0000-0000-000055300000}"/>
    <cellStyle name="Normal 12 4 3 2 3 2 2" xfId="17410" xr:uid="{00000000-0005-0000-0000-000056300000}"/>
    <cellStyle name="Normal 12 4 3 2 3 2 2 2" xfId="17411" xr:uid="{00000000-0005-0000-0000-000057300000}"/>
    <cellStyle name="Normal 12 4 3 2 3 2 3" xfId="17412" xr:uid="{00000000-0005-0000-0000-000058300000}"/>
    <cellStyle name="Normal 12 4 3 2 3 3" xfId="17413" xr:uid="{00000000-0005-0000-0000-000059300000}"/>
    <cellStyle name="Normal 12 4 3 2 3 3 2" xfId="17414" xr:uid="{00000000-0005-0000-0000-00005A300000}"/>
    <cellStyle name="Normal 12 4 3 2 3 4" xfId="17415" xr:uid="{00000000-0005-0000-0000-00005B300000}"/>
    <cellStyle name="Normal 12 4 3 2 3 5" xfId="17416" xr:uid="{00000000-0005-0000-0000-00005C300000}"/>
    <cellStyle name="Normal 12 4 3 2 4" xfId="17417" xr:uid="{00000000-0005-0000-0000-00005D300000}"/>
    <cellStyle name="Normal 12 4 3 2 4 2" xfId="17418" xr:uid="{00000000-0005-0000-0000-00005E300000}"/>
    <cellStyle name="Normal 12 4 3 2 4 2 2" xfId="17419" xr:uid="{00000000-0005-0000-0000-00005F300000}"/>
    <cellStyle name="Normal 12 4 3 2 4 3" xfId="17420" xr:uid="{00000000-0005-0000-0000-000060300000}"/>
    <cellStyle name="Normal 12 4 3 2 5" xfId="17421" xr:uid="{00000000-0005-0000-0000-000061300000}"/>
    <cellStyle name="Normal 12 4 3 2 5 2" xfId="17422" xr:uid="{00000000-0005-0000-0000-000062300000}"/>
    <cellStyle name="Normal 12 4 3 2 6" xfId="17423" xr:uid="{00000000-0005-0000-0000-000063300000}"/>
    <cellStyle name="Normal 12 4 3 2 7" xfId="17424" xr:uid="{00000000-0005-0000-0000-000064300000}"/>
    <cellStyle name="Normal 12 4 3 3" xfId="1401" xr:uid="{00000000-0005-0000-0000-000065300000}"/>
    <cellStyle name="Normal 12 4 3 3 2" xfId="17425" xr:uid="{00000000-0005-0000-0000-000066300000}"/>
    <cellStyle name="Normal 12 4 3 3 2 2" xfId="17426" xr:uid="{00000000-0005-0000-0000-000067300000}"/>
    <cellStyle name="Normal 12 4 3 3 2 2 2" xfId="17427" xr:uid="{00000000-0005-0000-0000-000068300000}"/>
    <cellStyle name="Normal 12 4 3 3 2 3" xfId="17428" xr:uid="{00000000-0005-0000-0000-000069300000}"/>
    <cellStyle name="Normal 12 4 3 3 3" xfId="17429" xr:uid="{00000000-0005-0000-0000-00006A300000}"/>
    <cellStyle name="Normal 12 4 3 3 3 2" xfId="17430" xr:uid="{00000000-0005-0000-0000-00006B300000}"/>
    <cellStyle name="Normal 12 4 3 3 4" xfId="17431" xr:uid="{00000000-0005-0000-0000-00006C300000}"/>
    <cellStyle name="Normal 12 4 3 3 5" xfId="17432" xr:uid="{00000000-0005-0000-0000-00006D300000}"/>
    <cellStyle name="Normal 12 4 3 4" xfId="1402" xr:uid="{00000000-0005-0000-0000-00006E300000}"/>
    <cellStyle name="Normal 12 4 3 4 2" xfId="17433" xr:uid="{00000000-0005-0000-0000-00006F300000}"/>
    <cellStyle name="Normal 12 4 3 4 2 2" xfId="17434" xr:uid="{00000000-0005-0000-0000-000070300000}"/>
    <cellStyle name="Normal 12 4 3 4 2 2 2" xfId="17435" xr:uid="{00000000-0005-0000-0000-000071300000}"/>
    <cellStyle name="Normal 12 4 3 4 2 3" xfId="17436" xr:uid="{00000000-0005-0000-0000-000072300000}"/>
    <cellStyle name="Normal 12 4 3 4 3" xfId="17437" xr:uid="{00000000-0005-0000-0000-000073300000}"/>
    <cellStyle name="Normal 12 4 3 4 3 2" xfId="17438" xr:uid="{00000000-0005-0000-0000-000074300000}"/>
    <cellStyle name="Normal 12 4 3 4 4" xfId="17439" xr:uid="{00000000-0005-0000-0000-000075300000}"/>
    <cellStyle name="Normal 12 4 3 4 5" xfId="17440" xr:uid="{00000000-0005-0000-0000-000076300000}"/>
    <cellStyle name="Normal 12 4 3 5" xfId="17441" xr:uid="{00000000-0005-0000-0000-000077300000}"/>
    <cellStyle name="Normal 12 4 3 5 2" xfId="17442" xr:uid="{00000000-0005-0000-0000-000078300000}"/>
    <cellStyle name="Normal 12 4 3 5 2 2" xfId="17443" xr:uid="{00000000-0005-0000-0000-000079300000}"/>
    <cellStyle name="Normal 12 4 3 5 3" xfId="17444" xr:uid="{00000000-0005-0000-0000-00007A300000}"/>
    <cellStyle name="Normal 12 4 3 6" xfId="17445" xr:uid="{00000000-0005-0000-0000-00007B300000}"/>
    <cellStyle name="Normal 12 4 3 6 2" xfId="17446" xr:uid="{00000000-0005-0000-0000-00007C300000}"/>
    <cellStyle name="Normal 12 4 3 7" xfId="17447" xr:uid="{00000000-0005-0000-0000-00007D300000}"/>
    <cellStyle name="Normal 12 4 3 8" xfId="17448" xr:uid="{00000000-0005-0000-0000-00007E300000}"/>
    <cellStyle name="Normal 12 4 4" xfId="1403" xr:uid="{00000000-0005-0000-0000-00007F300000}"/>
    <cellStyle name="Normal 12 4 4 2" xfId="1404" xr:uid="{00000000-0005-0000-0000-000080300000}"/>
    <cellStyle name="Normal 12 4 4 2 2" xfId="1405" xr:uid="{00000000-0005-0000-0000-000081300000}"/>
    <cellStyle name="Normal 12 4 4 2 2 2" xfId="17449" xr:uid="{00000000-0005-0000-0000-000082300000}"/>
    <cellStyle name="Normal 12 4 4 2 2 2 2" xfId="17450" xr:uid="{00000000-0005-0000-0000-000083300000}"/>
    <cellStyle name="Normal 12 4 4 2 2 2 2 2" xfId="17451" xr:uid="{00000000-0005-0000-0000-000084300000}"/>
    <cellStyle name="Normal 12 4 4 2 2 2 3" xfId="17452" xr:uid="{00000000-0005-0000-0000-000085300000}"/>
    <cellStyle name="Normal 12 4 4 2 2 3" xfId="17453" xr:uid="{00000000-0005-0000-0000-000086300000}"/>
    <cellStyle name="Normal 12 4 4 2 2 3 2" xfId="17454" xr:uid="{00000000-0005-0000-0000-000087300000}"/>
    <cellStyle name="Normal 12 4 4 2 2 4" xfId="17455" xr:uid="{00000000-0005-0000-0000-000088300000}"/>
    <cellStyle name="Normal 12 4 4 2 2 5" xfId="17456" xr:uid="{00000000-0005-0000-0000-000089300000}"/>
    <cellStyle name="Normal 12 4 4 2 3" xfId="1406" xr:uid="{00000000-0005-0000-0000-00008A300000}"/>
    <cellStyle name="Normal 12 4 4 2 3 2" xfId="17457" xr:uid="{00000000-0005-0000-0000-00008B300000}"/>
    <cellStyle name="Normal 12 4 4 2 3 2 2" xfId="17458" xr:uid="{00000000-0005-0000-0000-00008C300000}"/>
    <cellStyle name="Normal 12 4 4 2 3 2 2 2" xfId="17459" xr:uid="{00000000-0005-0000-0000-00008D300000}"/>
    <cellStyle name="Normal 12 4 4 2 3 2 3" xfId="17460" xr:uid="{00000000-0005-0000-0000-00008E300000}"/>
    <cellStyle name="Normal 12 4 4 2 3 3" xfId="17461" xr:uid="{00000000-0005-0000-0000-00008F300000}"/>
    <cellStyle name="Normal 12 4 4 2 3 3 2" xfId="17462" xr:uid="{00000000-0005-0000-0000-000090300000}"/>
    <cellStyle name="Normal 12 4 4 2 3 4" xfId="17463" xr:uid="{00000000-0005-0000-0000-000091300000}"/>
    <cellStyle name="Normal 12 4 4 2 3 5" xfId="17464" xr:uid="{00000000-0005-0000-0000-000092300000}"/>
    <cellStyle name="Normal 12 4 4 2 4" xfId="17465" xr:uid="{00000000-0005-0000-0000-000093300000}"/>
    <cellStyle name="Normal 12 4 4 2 4 2" xfId="17466" xr:uid="{00000000-0005-0000-0000-000094300000}"/>
    <cellStyle name="Normal 12 4 4 2 4 2 2" xfId="17467" xr:uid="{00000000-0005-0000-0000-000095300000}"/>
    <cellStyle name="Normal 12 4 4 2 4 3" xfId="17468" xr:uid="{00000000-0005-0000-0000-000096300000}"/>
    <cellStyle name="Normal 12 4 4 2 5" xfId="17469" xr:uid="{00000000-0005-0000-0000-000097300000}"/>
    <cellStyle name="Normal 12 4 4 2 5 2" xfId="17470" xr:uid="{00000000-0005-0000-0000-000098300000}"/>
    <cellStyle name="Normal 12 4 4 2 6" xfId="17471" xr:uid="{00000000-0005-0000-0000-000099300000}"/>
    <cellStyle name="Normal 12 4 4 2 7" xfId="17472" xr:uid="{00000000-0005-0000-0000-00009A300000}"/>
    <cellStyle name="Normal 12 4 4 3" xfId="1407" xr:uid="{00000000-0005-0000-0000-00009B300000}"/>
    <cellStyle name="Normal 12 4 4 3 2" xfId="17473" xr:uid="{00000000-0005-0000-0000-00009C300000}"/>
    <cellStyle name="Normal 12 4 4 3 2 2" xfId="17474" xr:uid="{00000000-0005-0000-0000-00009D300000}"/>
    <cellStyle name="Normal 12 4 4 3 2 2 2" xfId="17475" xr:uid="{00000000-0005-0000-0000-00009E300000}"/>
    <cellStyle name="Normal 12 4 4 3 2 3" xfId="17476" xr:uid="{00000000-0005-0000-0000-00009F300000}"/>
    <cellStyle name="Normal 12 4 4 3 3" xfId="17477" xr:uid="{00000000-0005-0000-0000-0000A0300000}"/>
    <cellStyle name="Normal 12 4 4 3 3 2" xfId="17478" xr:uid="{00000000-0005-0000-0000-0000A1300000}"/>
    <cellStyle name="Normal 12 4 4 3 4" xfId="17479" xr:uid="{00000000-0005-0000-0000-0000A2300000}"/>
    <cellStyle name="Normal 12 4 4 3 5" xfId="17480" xr:uid="{00000000-0005-0000-0000-0000A3300000}"/>
    <cellStyle name="Normal 12 4 4 4" xfId="1408" xr:uid="{00000000-0005-0000-0000-0000A4300000}"/>
    <cellStyle name="Normal 12 4 4 4 2" xfId="17481" xr:uid="{00000000-0005-0000-0000-0000A5300000}"/>
    <cellStyle name="Normal 12 4 4 4 2 2" xfId="17482" xr:uid="{00000000-0005-0000-0000-0000A6300000}"/>
    <cellStyle name="Normal 12 4 4 4 2 2 2" xfId="17483" xr:uid="{00000000-0005-0000-0000-0000A7300000}"/>
    <cellStyle name="Normal 12 4 4 4 2 3" xfId="17484" xr:uid="{00000000-0005-0000-0000-0000A8300000}"/>
    <cellStyle name="Normal 12 4 4 4 3" xfId="17485" xr:uid="{00000000-0005-0000-0000-0000A9300000}"/>
    <cellStyle name="Normal 12 4 4 4 3 2" xfId="17486" xr:uid="{00000000-0005-0000-0000-0000AA300000}"/>
    <cellStyle name="Normal 12 4 4 4 4" xfId="17487" xr:uid="{00000000-0005-0000-0000-0000AB300000}"/>
    <cellStyle name="Normal 12 4 4 4 5" xfId="17488" xr:uid="{00000000-0005-0000-0000-0000AC300000}"/>
    <cellStyle name="Normal 12 4 4 5" xfId="17489" xr:uid="{00000000-0005-0000-0000-0000AD300000}"/>
    <cellStyle name="Normal 12 4 4 5 2" xfId="17490" xr:uid="{00000000-0005-0000-0000-0000AE300000}"/>
    <cellStyle name="Normal 12 4 4 5 2 2" xfId="17491" xr:uid="{00000000-0005-0000-0000-0000AF300000}"/>
    <cellStyle name="Normal 12 4 4 5 3" xfId="17492" xr:uid="{00000000-0005-0000-0000-0000B0300000}"/>
    <cellStyle name="Normal 12 4 4 6" xfId="17493" xr:uid="{00000000-0005-0000-0000-0000B1300000}"/>
    <cellStyle name="Normal 12 4 4 6 2" xfId="17494" xr:uid="{00000000-0005-0000-0000-0000B2300000}"/>
    <cellStyle name="Normal 12 4 4 7" xfId="17495" xr:uid="{00000000-0005-0000-0000-0000B3300000}"/>
    <cellStyle name="Normal 12 4 4 8" xfId="17496" xr:uid="{00000000-0005-0000-0000-0000B4300000}"/>
    <cellStyle name="Normal 12 4 5" xfId="1409" xr:uid="{00000000-0005-0000-0000-0000B5300000}"/>
    <cellStyle name="Normal 12 4 5 2" xfId="1410" xr:uid="{00000000-0005-0000-0000-0000B6300000}"/>
    <cellStyle name="Normal 12 4 5 2 2" xfId="1411" xr:uid="{00000000-0005-0000-0000-0000B7300000}"/>
    <cellStyle name="Normal 12 4 5 2 2 2" xfId="17497" xr:uid="{00000000-0005-0000-0000-0000B8300000}"/>
    <cellStyle name="Normal 12 4 5 2 2 2 2" xfId="17498" xr:uid="{00000000-0005-0000-0000-0000B9300000}"/>
    <cellStyle name="Normal 12 4 5 2 2 2 2 2" xfId="17499" xr:uid="{00000000-0005-0000-0000-0000BA300000}"/>
    <cellStyle name="Normal 12 4 5 2 2 2 3" xfId="17500" xr:uid="{00000000-0005-0000-0000-0000BB300000}"/>
    <cellStyle name="Normal 12 4 5 2 2 3" xfId="17501" xr:uid="{00000000-0005-0000-0000-0000BC300000}"/>
    <cellStyle name="Normal 12 4 5 2 2 3 2" xfId="17502" xr:uid="{00000000-0005-0000-0000-0000BD300000}"/>
    <cellStyle name="Normal 12 4 5 2 2 4" xfId="17503" xr:uid="{00000000-0005-0000-0000-0000BE300000}"/>
    <cellStyle name="Normal 12 4 5 2 2 5" xfId="17504" xr:uid="{00000000-0005-0000-0000-0000BF300000}"/>
    <cellStyle name="Normal 12 4 5 2 3" xfId="1412" xr:uid="{00000000-0005-0000-0000-0000C0300000}"/>
    <cellStyle name="Normal 12 4 5 2 3 2" xfId="17505" xr:uid="{00000000-0005-0000-0000-0000C1300000}"/>
    <cellStyle name="Normal 12 4 5 2 3 2 2" xfId="17506" xr:uid="{00000000-0005-0000-0000-0000C2300000}"/>
    <cellStyle name="Normal 12 4 5 2 3 2 2 2" xfId="17507" xr:uid="{00000000-0005-0000-0000-0000C3300000}"/>
    <cellStyle name="Normal 12 4 5 2 3 2 3" xfId="17508" xr:uid="{00000000-0005-0000-0000-0000C4300000}"/>
    <cellStyle name="Normal 12 4 5 2 3 3" xfId="17509" xr:uid="{00000000-0005-0000-0000-0000C5300000}"/>
    <cellStyle name="Normal 12 4 5 2 3 3 2" xfId="17510" xr:uid="{00000000-0005-0000-0000-0000C6300000}"/>
    <cellStyle name="Normal 12 4 5 2 3 4" xfId="17511" xr:uid="{00000000-0005-0000-0000-0000C7300000}"/>
    <cellStyle name="Normal 12 4 5 2 3 5" xfId="17512" xr:uid="{00000000-0005-0000-0000-0000C8300000}"/>
    <cellStyle name="Normal 12 4 5 2 4" xfId="17513" xr:uid="{00000000-0005-0000-0000-0000C9300000}"/>
    <cellStyle name="Normal 12 4 5 2 4 2" xfId="17514" xr:uid="{00000000-0005-0000-0000-0000CA300000}"/>
    <cellStyle name="Normal 12 4 5 2 4 2 2" xfId="17515" xr:uid="{00000000-0005-0000-0000-0000CB300000}"/>
    <cellStyle name="Normal 12 4 5 2 4 3" xfId="17516" xr:uid="{00000000-0005-0000-0000-0000CC300000}"/>
    <cellStyle name="Normal 12 4 5 2 5" xfId="17517" xr:uid="{00000000-0005-0000-0000-0000CD300000}"/>
    <cellStyle name="Normal 12 4 5 2 5 2" xfId="17518" xr:uid="{00000000-0005-0000-0000-0000CE300000}"/>
    <cellStyle name="Normal 12 4 5 2 6" xfId="17519" xr:uid="{00000000-0005-0000-0000-0000CF300000}"/>
    <cellStyle name="Normal 12 4 5 2 7" xfId="17520" xr:uid="{00000000-0005-0000-0000-0000D0300000}"/>
    <cellStyle name="Normal 12 4 5 3" xfId="1413" xr:uid="{00000000-0005-0000-0000-0000D1300000}"/>
    <cellStyle name="Normal 12 4 5 3 2" xfId="17521" xr:uid="{00000000-0005-0000-0000-0000D2300000}"/>
    <cellStyle name="Normal 12 4 5 3 2 2" xfId="17522" xr:uid="{00000000-0005-0000-0000-0000D3300000}"/>
    <cellStyle name="Normal 12 4 5 3 2 2 2" xfId="17523" xr:uid="{00000000-0005-0000-0000-0000D4300000}"/>
    <cellStyle name="Normal 12 4 5 3 2 3" xfId="17524" xr:uid="{00000000-0005-0000-0000-0000D5300000}"/>
    <cellStyle name="Normal 12 4 5 3 3" xfId="17525" xr:uid="{00000000-0005-0000-0000-0000D6300000}"/>
    <cellStyle name="Normal 12 4 5 3 3 2" xfId="17526" xr:uid="{00000000-0005-0000-0000-0000D7300000}"/>
    <cellStyle name="Normal 12 4 5 3 4" xfId="17527" xr:uid="{00000000-0005-0000-0000-0000D8300000}"/>
    <cellStyle name="Normal 12 4 5 3 5" xfId="17528" xr:uid="{00000000-0005-0000-0000-0000D9300000}"/>
    <cellStyle name="Normal 12 4 5 4" xfId="1414" xr:uid="{00000000-0005-0000-0000-0000DA300000}"/>
    <cellStyle name="Normal 12 4 5 4 2" xfId="17529" xr:uid="{00000000-0005-0000-0000-0000DB300000}"/>
    <cellStyle name="Normal 12 4 5 4 2 2" xfId="17530" xr:uid="{00000000-0005-0000-0000-0000DC300000}"/>
    <cellStyle name="Normal 12 4 5 4 2 2 2" xfId="17531" xr:uid="{00000000-0005-0000-0000-0000DD300000}"/>
    <cellStyle name="Normal 12 4 5 4 2 3" xfId="17532" xr:uid="{00000000-0005-0000-0000-0000DE300000}"/>
    <cellStyle name="Normal 12 4 5 4 3" xfId="17533" xr:uid="{00000000-0005-0000-0000-0000DF300000}"/>
    <cellStyle name="Normal 12 4 5 4 3 2" xfId="17534" xr:uid="{00000000-0005-0000-0000-0000E0300000}"/>
    <cellStyle name="Normal 12 4 5 4 4" xfId="17535" xr:uid="{00000000-0005-0000-0000-0000E1300000}"/>
    <cellStyle name="Normal 12 4 5 4 5" xfId="17536" xr:uid="{00000000-0005-0000-0000-0000E2300000}"/>
    <cellStyle name="Normal 12 4 5 5" xfId="17537" xr:uid="{00000000-0005-0000-0000-0000E3300000}"/>
    <cellStyle name="Normal 12 4 5 5 2" xfId="17538" xr:uid="{00000000-0005-0000-0000-0000E4300000}"/>
    <cellStyle name="Normal 12 4 5 5 2 2" xfId="17539" xr:uid="{00000000-0005-0000-0000-0000E5300000}"/>
    <cellStyle name="Normal 12 4 5 5 3" xfId="17540" xr:uid="{00000000-0005-0000-0000-0000E6300000}"/>
    <cellStyle name="Normal 12 4 5 6" xfId="17541" xr:uid="{00000000-0005-0000-0000-0000E7300000}"/>
    <cellStyle name="Normal 12 4 5 6 2" xfId="17542" xr:uid="{00000000-0005-0000-0000-0000E8300000}"/>
    <cellStyle name="Normal 12 4 5 7" xfId="17543" xr:uid="{00000000-0005-0000-0000-0000E9300000}"/>
    <cellStyle name="Normal 12 4 5 8" xfId="17544" xr:uid="{00000000-0005-0000-0000-0000EA300000}"/>
    <cellStyle name="Normal 12 4 6" xfId="1415" xr:uid="{00000000-0005-0000-0000-0000EB300000}"/>
    <cellStyle name="Normal 12 4 6 2" xfId="1416" xr:uid="{00000000-0005-0000-0000-0000EC300000}"/>
    <cellStyle name="Normal 12 4 6 2 2" xfId="17545" xr:uid="{00000000-0005-0000-0000-0000ED300000}"/>
    <cellStyle name="Normal 12 4 6 2 2 2" xfId="17546" xr:uid="{00000000-0005-0000-0000-0000EE300000}"/>
    <cellStyle name="Normal 12 4 6 2 2 2 2" xfId="17547" xr:uid="{00000000-0005-0000-0000-0000EF300000}"/>
    <cellStyle name="Normal 12 4 6 2 2 3" xfId="17548" xr:uid="{00000000-0005-0000-0000-0000F0300000}"/>
    <cellStyle name="Normal 12 4 6 2 3" xfId="17549" xr:uid="{00000000-0005-0000-0000-0000F1300000}"/>
    <cellStyle name="Normal 12 4 6 2 3 2" xfId="17550" xr:uid="{00000000-0005-0000-0000-0000F2300000}"/>
    <cellStyle name="Normal 12 4 6 2 4" xfId="17551" xr:uid="{00000000-0005-0000-0000-0000F3300000}"/>
    <cellStyle name="Normal 12 4 6 2 5" xfId="17552" xr:uid="{00000000-0005-0000-0000-0000F4300000}"/>
    <cellStyle name="Normal 12 4 6 3" xfId="1417" xr:uid="{00000000-0005-0000-0000-0000F5300000}"/>
    <cellStyle name="Normal 12 4 6 3 2" xfId="17553" xr:uid="{00000000-0005-0000-0000-0000F6300000}"/>
    <cellStyle name="Normal 12 4 6 3 2 2" xfId="17554" xr:uid="{00000000-0005-0000-0000-0000F7300000}"/>
    <cellStyle name="Normal 12 4 6 3 2 2 2" xfId="17555" xr:uid="{00000000-0005-0000-0000-0000F8300000}"/>
    <cellStyle name="Normal 12 4 6 3 2 3" xfId="17556" xr:uid="{00000000-0005-0000-0000-0000F9300000}"/>
    <cellStyle name="Normal 12 4 6 3 3" xfId="17557" xr:uid="{00000000-0005-0000-0000-0000FA300000}"/>
    <cellStyle name="Normal 12 4 6 3 3 2" xfId="17558" xr:uid="{00000000-0005-0000-0000-0000FB300000}"/>
    <cellStyle name="Normal 12 4 6 3 4" xfId="17559" xr:uid="{00000000-0005-0000-0000-0000FC300000}"/>
    <cellStyle name="Normal 12 4 6 3 5" xfId="17560" xr:uid="{00000000-0005-0000-0000-0000FD300000}"/>
    <cellStyle name="Normal 12 4 6 4" xfId="17561" xr:uid="{00000000-0005-0000-0000-0000FE300000}"/>
    <cellStyle name="Normal 12 4 6 4 2" xfId="17562" xr:uid="{00000000-0005-0000-0000-0000FF300000}"/>
    <cellStyle name="Normal 12 4 6 4 2 2" xfId="17563" xr:uid="{00000000-0005-0000-0000-000000310000}"/>
    <cellStyle name="Normal 12 4 6 4 3" xfId="17564" xr:uid="{00000000-0005-0000-0000-000001310000}"/>
    <cellStyle name="Normal 12 4 6 5" xfId="17565" xr:uid="{00000000-0005-0000-0000-000002310000}"/>
    <cellStyle name="Normal 12 4 6 5 2" xfId="17566" xr:uid="{00000000-0005-0000-0000-000003310000}"/>
    <cellStyle name="Normal 12 4 6 6" xfId="17567" xr:uid="{00000000-0005-0000-0000-000004310000}"/>
    <cellStyle name="Normal 12 4 6 7" xfId="17568" xr:uid="{00000000-0005-0000-0000-000005310000}"/>
    <cellStyle name="Normal 12 4 7" xfId="1418" xr:uid="{00000000-0005-0000-0000-000006310000}"/>
    <cellStyle name="Normal 12 4 7 2" xfId="17569" xr:uid="{00000000-0005-0000-0000-000007310000}"/>
    <cellStyle name="Normal 12 4 7 2 2" xfId="17570" xr:uid="{00000000-0005-0000-0000-000008310000}"/>
    <cellStyle name="Normal 12 4 7 2 2 2" xfId="17571" xr:uid="{00000000-0005-0000-0000-000009310000}"/>
    <cellStyle name="Normal 12 4 7 2 3" xfId="17572" xr:uid="{00000000-0005-0000-0000-00000A310000}"/>
    <cellStyle name="Normal 12 4 7 3" xfId="17573" xr:uid="{00000000-0005-0000-0000-00000B310000}"/>
    <cellStyle name="Normal 12 4 7 3 2" xfId="17574" xr:uid="{00000000-0005-0000-0000-00000C310000}"/>
    <cellStyle name="Normal 12 4 7 4" xfId="17575" xr:uid="{00000000-0005-0000-0000-00000D310000}"/>
    <cellStyle name="Normal 12 4 7 5" xfId="17576" xr:uid="{00000000-0005-0000-0000-00000E310000}"/>
    <cellStyle name="Normal 12 4 8" xfId="1419" xr:uid="{00000000-0005-0000-0000-00000F310000}"/>
    <cellStyle name="Normal 12 4 8 2" xfId="17577" xr:uid="{00000000-0005-0000-0000-000010310000}"/>
    <cellStyle name="Normal 12 4 8 2 2" xfId="17578" xr:uid="{00000000-0005-0000-0000-000011310000}"/>
    <cellStyle name="Normal 12 4 8 2 2 2" xfId="17579" xr:uid="{00000000-0005-0000-0000-000012310000}"/>
    <cellStyle name="Normal 12 4 8 2 3" xfId="17580" xr:uid="{00000000-0005-0000-0000-000013310000}"/>
    <cellStyle name="Normal 12 4 8 3" xfId="17581" xr:uid="{00000000-0005-0000-0000-000014310000}"/>
    <cellStyle name="Normal 12 4 8 3 2" xfId="17582" xr:uid="{00000000-0005-0000-0000-000015310000}"/>
    <cellStyle name="Normal 12 4 8 4" xfId="17583" xr:uid="{00000000-0005-0000-0000-000016310000}"/>
    <cellStyle name="Normal 12 4 8 5" xfId="17584" xr:uid="{00000000-0005-0000-0000-000017310000}"/>
    <cellStyle name="Normal 12 4 9" xfId="17585" xr:uid="{00000000-0005-0000-0000-000018310000}"/>
    <cellStyle name="Normal 12 4 9 2" xfId="17586" xr:uid="{00000000-0005-0000-0000-000019310000}"/>
    <cellStyle name="Normal 12 4 9 2 2" xfId="17587" xr:uid="{00000000-0005-0000-0000-00001A310000}"/>
    <cellStyle name="Normal 12 4 9 3" xfId="17588" xr:uid="{00000000-0005-0000-0000-00001B310000}"/>
    <cellStyle name="Normal 12 5" xfId="1420" xr:uid="{00000000-0005-0000-0000-00001C310000}"/>
    <cellStyle name="Normal 12 5 2" xfId="1421" xr:uid="{00000000-0005-0000-0000-00001D310000}"/>
    <cellStyle name="Normal 12 5 2 2" xfId="1422" xr:uid="{00000000-0005-0000-0000-00001E310000}"/>
    <cellStyle name="Normal 12 5 2 2 2" xfId="17589" xr:uid="{00000000-0005-0000-0000-00001F310000}"/>
    <cellStyle name="Normal 12 5 2 2 2 2" xfId="17590" xr:uid="{00000000-0005-0000-0000-000020310000}"/>
    <cellStyle name="Normal 12 5 2 2 2 2 2" xfId="17591" xr:uid="{00000000-0005-0000-0000-000021310000}"/>
    <cellStyle name="Normal 12 5 2 2 2 3" xfId="17592" xr:uid="{00000000-0005-0000-0000-000022310000}"/>
    <cellStyle name="Normal 12 5 2 2 3" xfId="17593" xr:uid="{00000000-0005-0000-0000-000023310000}"/>
    <cellStyle name="Normal 12 5 2 2 3 2" xfId="17594" xr:uid="{00000000-0005-0000-0000-000024310000}"/>
    <cellStyle name="Normal 12 5 2 2 4" xfId="17595" xr:uid="{00000000-0005-0000-0000-000025310000}"/>
    <cellStyle name="Normal 12 5 2 2 5" xfId="17596" xr:uid="{00000000-0005-0000-0000-000026310000}"/>
    <cellStyle name="Normal 12 5 2 3" xfId="1423" xr:uid="{00000000-0005-0000-0000-000027310000}"/>
    <cellStyle name="Normal 12 5 2 3 2" xfId="17597" xr:uid="{00000000-0005-0000-0000-000028310000}"/>
    <cellStyle name="Normal 12 5 2 3 2 2" xfId="17598" xr:uid="{00000000-0005-0000-0000-000029310000}"/>
    <cellStyle name="Normal 12 5 2 3 2 2 2" xfId="17599" xr:uid="{00000000-0005-0000-0000-00002A310000}"/>
    <cellStyle name="Normal 12 5 2 3 2 3" xfId="17600" xr:uid="{00000000-0005-0000-0000-00002B310000}"/>
    <cellStyle name="Normal 12 5 2 3 3" xfId="17601" xr:uid="{00000000-0005-0000-0000-00002C310000}"/>
    <cellStyle name="Normal 12 5 2 3 3 2" xfId="17602" xr:uid="{00000000-0005-0000-0000-00002D310000}"/>
    <cellStyle name="Normal 12 5 2 3 4" xfId="17603" xr:uid="{00000000-0005-0000-0000-00002E310000}"/>
    <cellStyle name="Normal 12 5 2 3 5" xfId="17604" xr:uid="{00000000-0005-0000-0000-00002F310000}"/>
    <cellStyle name="Normal 12 5 2 4" xfId="17605" xr:uid="{00000000-0005-0000-0000-000030310000}"/>
    <cellStyle name="Normal 12 5 2 4 2" xfId="17606" xr:uid="{00000000-0005-0000-0000-000031310000}"/>
    <cellStyle name="Normal 12 5 2 4 2 2" xfId="17607" xr:uid="{00000000-0005-0000-0000-000032310000}"/>
    <cellStyle name="Normal 12 5 2 4 3" xfId="17608" xr:uid="{00000000-0005-0000-0000-000033310000}"/>
    <cellStyle name="Normal 12 5 2 5" xfId="17609" xr:uid="{00000000-0005-0000-0000-000034310000}"/>
    <cellStyle name="Normal 12 5 2 5 2" xfId="17610" xr:uid="{00000000-0005-0000-0000-000035310000}"/>
    <cellStyle name="Normal 12 5 2 6" xfId="17611" xr:uid="{00000000-0005-0000-0000-000036310000}"/>
    <cellStyle name="Normal 12 5 2 7" xfId="17612" xr:uid="{00000000-0005-0000-0000-000037310000}"/>
    <cellStyle name="Normal 12 5 3" xfId="1424" xr:uid="{00000000-0005-0000-0000-000038310000}"/>
    <cellStyle name="Normal 12 5 3 2" xfId="17613" xr:uid="{00000000-0005-0000-0000-000039310000}"/>
    <cellStyle name="Normal 12 5 3 2 2" xfId="17614" xr:uid="{00000000-0005-0000-0000-00003A310000}"/>
    <cellStyle name="Normal 12 5 3 2 2 2" xfId="17615" xr:uid="{00000000-0005-0000-0000-00003B310000}"/>
    <cellStyle name="Normal 12 5 3 2 3" xfId="17616" xr:uid="{00000000-0005-0000-0000-00003C310000}"/>
    <cellStyle name="Normal 12 5 3 3" xfId="17617" xr:uid="{00000000-0005-0000-0000-00003D310000}"/>
    <cellStyle name="Normal 12 5 3 3 2" xfId="17618" xr:uid="{00000000-0005-0000-0000-00003E310000}"/>
    <cellStyle name="Normal 12 5 3 4" xfId="17619" xr:uid="{00000000-0005-0000-0000-00003F310000}"/>
    <cellStyle name="Normal 12 5 3 5" xfId="17620" xr:uid="{00000000-0005-0000-0000-000040310000}"/>
    <cellStyle name="Normal 12 5 4" xfId="1425" xr:uid="{00000000-0005-0000-0000-000041310000}"/>
    <cellStyle name="Normal 12 5 4 2" xfId="17621" xr:uid="{00000000-0005-0000-0000-000042310000}"/>
    <cellStyle name="Normal 12 5 4 2 2" xfId="17622" xr:uid="{00000000-0005-0000-0000-000043310000}"/>
    <cellStyle name="Normal 12 5 4 2 2 2" xfId="17623" xr:uid="{00000000-0005-0000-0000-000044310000}"/>
    <cellStyle name="Normal 12 5 4 2 3" xfId="17624" xr:uid="{00000000-0005-0000-0000-000045310000}"/>
    <cellStyle name="Normal 12 5 4 3" xfId="17625" xr:uid="{00000000-0005-0000-0000-000046310000}"/>
    <cellStyle name="Normal 12 5 4 3 2" xfId="17626" xr:uid="{00000000-0005-0000-0000-000047310000}"/>
    <cellStyle name="Normal 12 5 4 4" xfId="17627" xr:uid="{00000000-0005-0000-0000-000048310000}"/>
    <cellStyle name="Normal 12 5 4 5" xfId="17628" xr:uid="{00000000-0005-0000-0000-000049310000}"/>
    <cellStyle name="Normal 12 5 5" xfId="17629" xr:uid="{00000000-0005-0000-0000-00004A310000}"/>
    <cellStyle name="Normal 12 5 5 2" xfId="17630" xr:uid="{00000000-0005-0000-0000-00004B310000}"/>
    <cellStyle name="Normal 12 5 5 2 2" xfId="17631" xr:uid="{00000000-0005-0000-0000-00004C310000}"/>
    <cellStyle name="Normal 12 5 5 3" xfId="17632" xr:uid="{00000000-0005-0000-0000-00004D310000}"/>
    <cellStyle name="Normal 12 5 6" xfId="17633" xr:uid="{00000000-0005-0000-0000-00004E310000}"/>
    <cellStyle name="Normal 12 5 6 2" xfId="17634" xr:uid="{00000000-0005-0000-0000-00004F310000}"/>
    <cellStyle name="Normal 12 5 7" xfId="17635" xr:uid="{00000000-0005-0000-0000-000050310000}"/>
    <cellStyle name="Normal 12 5 8" xfId="17636" xr:uid="{00000000-0005-0000-0000-000051310000}"/>
    <cellStyle name="Normal 12 6" xfId="1426" xr:uid="{00000000-0005-0000-0000-000052310000}"/>
    <cellStyle name="Normal 12 6 2" xfId="1427" xr:uid="{00000000-0005-0000-0000-000053310000}"/>
    <cellStyle name="Normal 12 6 2 2" xfId="1428" xr:uid="{00000000-0005-0000-0000-000054310000}"/>
    <cellStyle name="Normal 12 6 2 2 2" xfId="17637" xr:uid="{00000000-0005-0000-0000-000055310000}"/>
    <cellStyle name="Normal 12 6 2 2 2 2" xfId="17638" xr:uid="{00000000-0005-0000-0000-000056310000}"/>
    <cellStyle name="Normal 12 6 2 2 2 2 2" xfId="17639" xr:uid="{00000000-0005-0000-0000-000057310000}"/>
    <cellStyle name="Normal 12 6 2 2 2 3" xfId="17640" xr:uid="{00000000-0005-0000-0000-000058310000}"/>
    <cellStyle name="Normal 12 6 2 2 3" xfId="17641" xr:uid="{00000000-0005-0000-0000-000059310000}"/>
    <cellStyle name="Normal 12 6 2 2 3 2" xfId="17642" xr:uid="{00000000-0005-0000-0000-00005A310000}"/>
    <cellStyle name="Normal 12 6 2 2 4" xfId="17643" xr:uid="{00000000-0005-0000-0000-00005B310000}"/>
    <cellStyle name="Normal 12 6 2 2 5" xfId="17644" xr:uid="{00000000-0005-0000-0000-00005C310000}"/>
    <cellStyle name="Normal 12 6 2 3" xfId="1429" xr:uid="{00000000-0005-0000-0000-00005D310000}"/>
    <cellStyle name="Normal 12 6 2 3 2" xfId="17645" xr:uid="{00000000-0005-0000-0000-00005E310000}"/>
    <cellStyle name="Normal 12 6 2 3 2 2" xfId="17646" xr:uid="{00000000-0005-0000-0000-00005F310000}"/>
    <cellStyle name="Normal 12 6 2 3 2 2 2" xfId="17647" xr:uid="{00000000-0005-0000-0000-000060310000}"/>
    <cellStyle name="Normal 12 6 2 3 2 3" xfId="17648" xr:uid="{00000000-0005-0000-0000-000061310000}"/>
    <cellStyle name="Normal 12 6 2 3 3" xfId="17649" xr:uid="{00000000-0005-0000-0000-000062310000}"/>
    <cellStyle name="Normal 12 6 2 3 3 2" xfId="17650" xr:uid="{00000000-0005-0000-0000-000063310000}"/>
    <cellStyle name="Normal 12 6 2 3 4" xfId="17651" xr:uid="{00000000-0005-0000-0000-000064310000}"/>
    <cellStyle name="Normal 12 6 2 3 5" xfId="17652" xr:uid="{00000000-0005-0000-0000-000065310000}"/>
    <cellStyle name="Normal 12 6 2 4" xfId="17653" xr:uid="{00000000-0005-0000-0000-000066310000}"/>
    <cellStyle name="Normal 12 6 2 4 2" xfId="17654" xr:uid="{00000000-0005-0000-0000-000067310000}"/>
    <cellStyle name="Normal 12 6 2 4 2 2" xfId="17655" xr:uid="{00000000-0005-0000-0000-000068310000}"/>
    <cellStyle name="Normal 12 6 2 4 3" xfId="17656" xr:uid="{00000000-0005-0000-0000-000069310000}"/>
    <cellStyle name="Normal 12 6 2 5" xfId="17657" xr:uid="{00000000-0005-0000-0000-00006A310000}"/>
    <cellStyle name="Normal 12 6 2 5 2" xfId="17658" xr:uid="{00000000-0005-0000-0000-00006B310000}"/>
    <cellStyle name="Normal 12 6 2 6" xfId="17659" xr:uid="{00000000-0005-0000-0000-00006C310000}"/>
    <cellStyle name="Normal 12 6 2 7" xfId="17660" xr:uid="{00000000-0005-0000-0000-00006D310000}"/>
    <cellStyle name="Normal 12 6 3" xfId="1430" xr:uid="{00000000-0005-0000-0000-00006E310000}"/>
    <cellStyle name="Normal 12 6 3 2" xfId="17661" xr:uid="{00000000-0005-0000-0000-00006F310000}"/>
    <cellStyle name="Normal 12 6 3 2 2" xfId="17662" xr:uid="{00000000-0005-0000-0000-000070310000}"/>
    <cellStyle name="Normal 12 6 3 2 2 2" xfId="17663" xr:uid="{00000000-0005-0000-0000-000071310000}"/>
    <cellStyle name="Normal 12 6 3 2 3" xfId="17664" xr:uid="{00000000-0005-0000-0000-000072310000}"/>
    <cellStyle name="Normal 12 6 3 3" xfId="17665" xr:uid="{00000000-0005-0000-0000-000073310000}"/>
    <cellStyle name="Normal 12 6 3 3 2" xfId="17666" xr:uid="{00000000-0005-0000-0000-000074310000}"/>
    <cellStyle name="Normal 12 6 3 4" xfId="17667" xr:uid="{00000000-0005-0000-0000-000075310000}"/>
    <cellStyle name="Normal 12 6 3 5" xfId="17668" xr:uid="{00000000-0005-0000-0000-000076310000}"/>
    <cellStyle name="Normal 12 6 4" xfId="1431" xr:uid="{00000000-0005-0000-0000-000077310000}"/>
    <cellStyle name="Normal 12 6 4 2" xfId="17669" xr:uid="{00000000-0005-0000-0000-000078310000}"/>
    <cellStyle name="Normal 12 6 4 2 2" xfId="17670" xr:uid="{00000000-0005-0000-0000-000079310000}"/>
    <cellStyle name="Normal 12 6 4 2 2 2" xfId="17671" xr:uid="{00000000-0005-0000-0000-00007A310000}"/>
    <cellStyle name="Normal 12 6 4 2 3" xfId="17672" xr:uid="{00000000-0005-0000-0000-00007B310000}"/>
    <cellStyle name="Normal 12 6 4 3" xfId="17673" xr:uid="{00000000-0005-0000-0000-00007C310000}"/>
    <cellStyle name="Normal 12 6 4 3 2" xfId="17674" xr:uid="{00000000-0005-0000-0000-00007D310000}"/>
    <cellStyle name="Normal 12 6 4 4" xfId="17675" xr:uid="{00000000-0005-0000-0000-00007E310000}"/>
    <cellStyle name="Normal 12 6 4 5" xfId="17676" xr:uid="{00000000-0005-0000-0000-00007F310000}"/>
    <cellStyle name="Normal 12 6 5" xfId="17677" xr:uid="{00000000-0005-0000-0000-000080310000}"/>
    <cellStyle name="Normal 12 6 5 2" xfId="17678" xr:uid="{00000000-0005-0000-0000-000081310000}"/>
    <cellStyle name="Normal 12 6 5 2 2" xfId="17679" xr:uid="{00000000-0005-0000-0000-000082310000}"/>
    <cellStyle name="Normal 12 6 5 3" xfId="17680" xr:uid="{00000000-0005-0000-0000-000083310000}"/>
    <cellStyle name="Normal 12 6 6" xfId="17681" xr:uid="{00000000-0005-0000-0000-000084310000}"/>
    <cellStyle name="Normal 12 6 6 2" xfId="17682" xr:uid="{00000000-0005-0000-0000-000085310000}"/>
    <cellStyle name="Normal 12 6 7" xfId="17683" xr:uid="{00000000-0005-0000-0000-000086310000}"/>
    <cellStyle name="Normal 12 6 8" xfId="17684" xr:uid="{00000000-0005-0000-0000-000087310000}"/>
    <cellStyle name="Normal 12 7" xfId="1432" xr:uid="{00000000-0005-0000-0000-000088310000}"/>
    <cellStyle name="Normal 12 7 2" xfId="1433" xr:uid="{00000000-0005-0000-0000-000089310000}"/>
    <cellStyle name="Normal 12 7 2 2" xfId="1434" xr:uid="{00000000-0005-0000-0000-00008A310000}"/>
    <cellStyle name="Normal 12 7 2 2 2" xfId="17685" xr:uid="{00000000-0005-0000-0000-00008B310000}"/>
    <cellStyle name="Normal 12 7 2 2 2 2" xfId="17686" xr:uid="{00000000-0005-0000-0000-00008C310000}"/>
    <cellStyle name="Normal 12 7 2 2 2 2 2" xfId="17687" xr:uid="{00000000-0005-0000-0000-00008D310000}"/>
    <cellStyle name="Normal 12 7 2 2 2 3" xfId="17688" xr:uid="{00000000-0005-0000-0000-00008E310000}"/>
    <cellStyle name="Normal 12 7 2 2 3" xfId="17689" xr:uid="{00000000-0005-0000-0000-00008F310000}"/>
    <cellStyle name="Normal 12 7 2 2 3 2" xfId="17690" xr:uid="{00000000-0005-0000-0000-000090310000}"/>
    <cellStyle name="Normal 12 7 2 2 4" xfId="17691" xr:uid="{00000000-0005-0000-0000-000091310000}"/>
    <cellStyle name="Normal 12 7 2 2 5" xfId="17692" xr:uid="{00000000-0005-0000-0000-000092310000}"/>
    <cellStyle name="Normal 12 7 2 3" xfId="1435" xr:uid="{00000000-0005-0000-0000-000093310000}"/>
    <cellStyle name="Normal 12 7 2 3 2" xfId="17693" xr:uid="{00000000-0005-0000-0000-000094310000}"/>
    <cellStyle name="Normal 12 7 2 3 2 2" xfId="17694" xr:uid="{00000000-0005-0000-0000-000095310000}"/>
    <cellStyle name="Normal 12 7 2 3 2 2 2" xfId="17695" xr:uid="{00000000-0005-0000-0000-000096310000}"/>
    <cellStyle name="Normal 12 7 2 3 2 3" xfId="17696" xr:uid="{00000000-0005-0000-0000-000097310000}"/>
    <cellStyle name="Normal 12 7 2 3 3" xfId="17697" xr:uid="{00000000-0005-0000-0000-000098310000}"/>
    <cellStyle name="Normal 12 7 2 3 3 2" xfId="17698" xr:uid="{00000000-0005-0000-0000-000099310000}"/>
    <cellStyle name="Normal 12 7 2 3 4" xfId="17699" xr:uid="{00000000-0005-0000-0000-00009A310000}"/>
    <cellStyle name="Normal 12 7 2 3 5" xfId="17700" xr:uid="{00000000-0005-0000-0000-00009B310000}"/>
    <cellStyle name="Normal 12 7 2 4" xfId="17701" xr:uid="{00000000-0005-0000-0000-00009C310000}"/>
    <cellStyle name="Normal 12 7 2 4 2" xfId="17702" xr:uid="{00000000-0005-0000-0000-00009D310000}"/>
    <cellStyle name="Normal 12 7 2 4 2 2" xfId="17703" xr:uid="{00000000-0005-0000-0000-00009E310000}"/>
    <cellStyle name="Normal 12 7 2 4 3" xfId="17704" xr:uid="{00000000-0005-0000-0000-00009F310000}"/>
    <cellStyle name="Normal 12 7 2 5" xfId="17705" xr:uid="{00000000-0005-0000-0000-0000A0310000}"/>
    <cellStyle name="Normal 12 7 2 5 2" xfId="17706" xr:uid="{00000000-0005-0000-0000-0000A1310000}"/>
    <cellStyle name="Normal 12 7 2 6" xfId="17707" xr:uid="{00000000-0005-0000-0000-0000A2310000}"/>
    <cellStyle name="Normal 12 7 2 7" xfId="17708" xr:uid="{00000000-0005-0000-0000-0000A3310000}"/>
    <cellStyle name="Normal 12 7 3" xfId="1436" xr:uid="{00000000-0005-0000-0000-0000A4310000}"/>
    <cellStyle name="Normal 12 7 3 2" xfId="17709" xr:uid="{00000000-0005-0000-0000-0000A5310000}"/>
    <cellStyle name="Normal 12 7 3 2 2" xfId="17710" xr:uid="{00000000-0005-0000-0000-0000A6310000}"/>
    <cellStyle name="Normal 12 7 3 2 2 2" xfId="17711" xr:uid="{00000000-0005-0000-0000-0000A7310000}"/>
    <cellStyle name="Normal 12 7 3 2 3" xfId="17712" xr:uid="{00000000-0005-0000-0000-0000A8310000}"/>
    <cellStyle name="Normal 12 7 3 3" xfId="17713" xr:uid="{00000000-0005-0000-0000-0000A9310000}"/>
    <cellStyle name="Normal 12 7 3 3 2" xfId="17714" xr:uid="{00000000-0005-0000-0000-0000AA310000}"/>
    <cellStyle name="Normal 12 7 3 4" xfId="17715" xr:uid="{00000000-0005-0000-0000-0000AB310000}"/>
    <cellStyle name="Normal 12 7 3 5" xfId="17716" xr:uid="{00000000-0005-0000-0000-0000AC310000}"/>
    <cellStyle name="Normal 12 7 4" xfId="1437" xr:uid="{00000000-0005-0000-0000-0000AD310000}"/>
    <cellStyle name="Normal 12 7 4 2" xfId="17717" xr:uid="{00000000-0005-0000-0000-0000AE310000}"/>
    <cellStyle name="Normal 12 7 4 2 2" xfId="17718" xr:uid="{00000000-0005-0000-0000-0000AF310000}"/>
    <cellStyle name="Normal 12 7 4 2 2 2" xfId="17719" xr:uid="{00000000-0005-0000-0000-0000B0310000}"/>
    <cellStyle name="Normal 12 7 4 2 3" xfId="17720" xr:uid="{00000000-0005-0000-0000-0000B1310000}"/>
    <cellStyle name="Normal 12 7 4 3" xfId="17721" xr:uid="{00000000-0005-0000-0000-0000B2310000}"/>
    <cellStyle name="Normal 12 7 4 3 2" xfId="17722" xr:uid="{00000000-0005-0000-0000-0000B3310000}"/>
    <cellStyle name="Normal 12 7 4 4" xfId="17723" xr:uid="{00000000-0005-0000-0000-0000B4310000}"/>
    <cellStyle name="Normal 12 7 4 5" xfId="17724" xr:uid="{00000000-0005-0000-0000-0000B5310000}"/>
    <cellStyle name="Normal 12 7 5" xfId="17725" xr:uid="{00000000-0005-0000-0000-0000B6310000}"/>
    <cellStyle name="Normal 12 7 5 2" xfId="17726" xr:uid="{00000000-0005-0000-0000-0000B7310000}"/>
    <cellStyle name="Normal 12 7 5 2 2" xfId="17727" xr:uid="{00000000-0005-0000-0000-0000B8310000}"/>
    <cellStyle name="Normal 12 7 5 3" xfId="17728" xr:uid="{00000000-0005-0000-0000-0000B9310000}"/>
    <cellStyle name="Normal 12 7 6" xfId="17729" xr:uid="{00000000-0005-0000-0000-0000BA310000}"/>
    <cellStyle name="Normal 12 7 6 2" xfId="17730" xr:uid="{00000000-0005-0000-0000-0000BB310000}"/>
    <cellStyle name="Normal 12 7 7" xfId="17731" xr:uid="{00000000-0005-0000-0000-0000BC310000}"/>
    <cellStyle name="Normal 12 7 8" xfId="17732" xr:uid="{00000000-0005-0000-0000-0000BD310000}"/>
    <cellStyle name="Normal 12 8" xfId="1438" xr:uid="{00000000-0005-0000-0000-0000BE310000}"/>
    <cellStyle name="Normal 12 8 2" xfId="1439" xr:uid="{00000000-0005-0000-0000-0000BF310000}"/>
    <cellStyle name="Normal 12 8 2 2" xfId="1440" xr:uid="{00000000-0005-0000-0000-0000C0310000}"/>
    <cellStyle name="Normal 12 8 2 2 2" xfId="17733" xr:uid="{00000000-0005-0000-0000-0000C1310000}"/>
    <cellStyle name="Normal 12 8 2 2 2 2" xfId="17734" xr:uid="{00000000-0005-0000-0000-0000C2310000}"/>
    <cellStyle name="Normal 12 8 2 2 2 2 2" xfId="17735" xr:uid="{00000000-0005-0000-0000-0000C3310000}"/>
    <cellStyle name="Normal 12 8 2 2 2 3" xfId="17736" xr:uid="{00000000-0005-0000-0000-0000C4310000}"/>
    <cellStyle name="Normal 12 8 2 2 3" xfId="17737" xr:uid="{00000000-0005-0000-0000-0000C5310000}"/>
    <cellStyle name="Normal 12 8 2 2 3 2" xfId="17738" xr:uid="{00000000-0005-0000-0000-0000C6310000}"/>
    <cellStyle name="Normal 12 8 2 2 4" xfId="17739" xr:uid="{00000000-0005-0000-0000-0000C7310000}"/>
    <cellStyle name="Normal 12 8 2 2 5" xfId="17740" xr:uid="{00000000-0005-0000-0000-0000C8310000}"/>
    <cellStyle name="Normal 12 8 2 3" xfId="1441" xr:uid="{00000000-0005-0000-0000-0000C9310000}"/>
    <cellStyle name="Normal 12 8 2 3 2" xfId="17741" xr:uid="{00000000-0005-0000-0000-0000CA310000}"/>
    <cellStyle name="Normal 12 8 2 3 2 2" xfId="17742" xr:uid="{00000000-0005-0000-0000-0000CB310000}"/>
    <cellStyle name="Normal 12 8 2 3 2 2 2" xfId="17743" xr:uid="{00000000-0005-0000-0000-0000CC310000}"/>
    <cellStyle name="Normal 12 8 2 3 2 3" xfId="17744" xr:uid="{00000000-0005-0000-0000-0000CD310000}"/>
    <cellStyle name="Normal 12 8 2 3 3" xfId="17745" xr:uid="{00000000-0005-0000-0000-0000CE310000}"/>
    <cellStyle name="Normal 12 8 2 3 3 2" xfId="17746" xr:uid="{00000000-0005-0000-0000-0000CF310000}"/>
    <cellStyle name="Normal 12 8 2 3 4" xfId="17747" xr:uid="{00000000-0005-0000-0000-0000D0310000}"/>
    <cellStyle name="Normal 12 8 2 3 5" xfId="17748" xr:uid="{00000000-0005-0000-0000-0000D1310000}"/>
    <cellStyle name="Normal 12 8 2 4" xfId="17749" xr:uid="{00000000-0005-0000-0000-0000D2310000}"/>
    <cellStyle name="Normal 12 8 2 4 2" xfId="17750" xr:uid="{00000000-0005-0000-0000-0000D3310000}"/>
    <cellStyle name="Normal 12 8 2 4 2 2" xfId="17751" xr:uid="{00000000-0005-0000-0000-0000D4310000}"/>
    <cellStyle name="Normal 12 8 2 4 3" xfId="17752" xr:uid="{00000000-0005-0000-0000-0000D5310000}"/>
    <cellStyle name="Normal 12 8 2 5" xfId="17753" xr:uid="{00000000-0005-0000-0000-0000D6310000}"/>
    <cellStyle name="Normal 12 8 2 5 2" xfId="17754" xr:uid="{00000000-0005-0000-0000-0000D7310000}"/>
    <cellStyle name="Normal 12 8 2 6" xfId="17755" xr:uid="{00000000-0005-0000-0000-0000D8310000}"/>
    <cellStyle name="Normal 12 8 2 7" xfId="17756" xr:uid="{00000000-0005-0000-0000-0000D9310000}"/>
    <cellStyle name="Normal 12 8 3" xfId="1442" xr:uid="{00000000-0005-0000-0000-0000DA310000}"/>
    <cellStyle name="Normal 12 8 3 2" xfId="17757" xr:uid="{00000000-0005-0000-0000-0000DB310000}"/>
    <cellStyle name="Normal 12 8 3 2 2" xfId="17758" xr:uid="{00000000-0005-0000-0000-0000DC310000}"/>
    <cellStyle name="Normal 12 8 3 2 2 2" xfId="17759" xr:uid="{00000000-0005-0000-0000-0000DD310000}"/>
    <cellStyle name="Normal 12 8 3 2 3" xfId="17760" xr:uid="{00000000-0005-0000-0000-0000DE310000}"/>
    <cellStyle name="Normal 12 8 3 3" xfId="17761" xr:uid="{00000000-0005-0000-0000-0000DF310000}"/>
    <cellStyle name="Normal 12 8 3 3 2" xfId="17762" xr:uid="{00000000-0005-0000-0000-0000E0310000}"/>
    <cellStyle name="Normal 12 8 3 4" xfId="17763" xr:uid="{00000000-0005-0000-0000-0000E1310000}"/>
    <cellStyle name="Normal 12 8 3 5" xfId="17764" xr:uid="{00000000-0005-0000-0000-0000E2310000}"/>
    <cellStyle name="Normal 12 8 4" xfId="1443" xr:uid="{00000000-0005-0000-0000-0000E3310000}"/>
    <cellStyle name="Normal 12 8 4 2" xfId="17765" xr:uid="{00000000-0005-0000-0000-0000E4310000}"/>
    <cellStyle name="Normal 12 8 4 2 2" xfId="17766" xr:uid="{00000000-0005-0000-0000-0000E5310000}"/>
    <cellStyle name="Normal 12 8 4 2 2 2" xfId="17767" xr:uid="{00000000-0005-0000-0000-0000E6310000}"/>
    <cellStyle name="Normal 12 8 4 2 3" xfId="17768" xr:uid="{00000000-0005-0000-0000-0000E7310000}"/>
    <cellStyle name="Normal 12 8 4 3" xfId="17769" xr:uid="{00000000-0005-0000-0000-0000E8310000}"/>
    <cellStyle name="Normal 12 8 4 3 2" xfId="17770" xr:uid="{00000000-0005-0000-0000-0000E9310000}"/>
    <cellStyle name="Normal 12 8 4 4" xfId="17771" xr:uid="{00000000-0005-0000-0000-0000EA310000}"/>
    <cellStyle name="Normal 12 8 4 5" xfId="17772" xr:uid="{00000000-0005-0000-0000-0000EB310000}"/>
    <cellStyle name="Normal 12 8 5" xfId="17773" xr:uid="{00000000-0005-0000-0000-0000EC310000}"/>
    <cellStyle name="Normal 12 8 5 2" xfId="17774" xr:uid="{00000000-0005-0000-0000-0000ED310000}"/>
    <cellStyle name="Normal 12 8 5 2 2" xfId="17775" xr:uid="{00000000-0005-0000-0000-0000EE310000}"/>
    <cellStyle name="Normal 12 8 5 3" xfId="17776" xr:uid="{00000000-0005-0000-0000-0000EF310000}"/>
    <cellStyle name="Normal 12 8 6" xfId="17777" xr:uid="{00000000-0005-0000-0000-0000F0310000}"/>
    <cellStyle name="Normal 12 8 6 2" xfId="17778" xr:uid="{00000000-0005-0000-0000-0000F1310000}"/>
    <cellStyle name="Normal 12 8 7" xfId="17779" xr:uid="{00000000-0005-0000-0000-0000F2310000}"/>
    <cellStyle name="Normal 12 8 8" xfId="17780" xr:uid="{00000000-0005-0000-0000-0000F3310000}"/>
    <cellStyle name="Normal 12 9" xfId="1444" xr:uid="{00000000-0005-0000-0000-0000F4310000}"/>
    <cellStyle name="Normal 12 9 2" xfId="1445" xr:uid="{00000000-0005-0000-0000-0000F5310000}"/>
    <cellStyle name="Normal 12 9 2 2" xfId="17781" xr:uid="{00000000-0005-0000-0000-0000F6310000}"/>
    <cellStyle name="Normal 12 9 2 2 2" xfId="17782" xr:uid="{00000000-0005-0000-0000-0000F7310000}"/>
    <cellStyle name="Normal 12 9 2 2 2 2" xfId="17783" xr:uid="{00000000-0005-0000-0000-0000F8310000}"/>
    <cellStyle name="Normal 12 9 2 2 3" xfId="17784" xr:uid="{00000000-0005-0000-0000-0000F9310000}"/>
    <cellStyle name="Normal 12 9 2 3" xfId="17785" xr:uid="{00000000-0005-0000-0000-0000FA310000}"/>
    <cellStyle name="Normal 12 9 2 3 2" xfId="17786" xr:uid="{00000000-0005-0000-0000-0000FB310000}"/>
    <cellStyle name="Normal 12 9 2 4" xfId="17787" xr:uid="{00000000-0005-0000-0000-0000FC310000}"/>
    <cellStyle name="Normal 12 9 2 5" xfId="17788" xr:uid="{00000000-0005-0000-0000-0000FD310000}"/>
    <cellStyle name="Normal 12 9 3" xfId="1446" xr:uid="{00000000-0005-0000-0000-0000FE310000}"/>
    <cellStyle name="Normal 12 9 3 2" xfId="17789" xr:uid="{00000000-0005-0000-0000-0000FF310000}"/>
    <cellStyle name="Normal 12 9 3 2 2" xfId="17790" xr:uid="{00000000-0005-0000-0000-000000320000}"/>
    <cellStyle name="Normal 12 9 3 2 2 2" xfId="17791" xr:uid="{00000000-0005-0000-0000-000001320000}"/>
    <cellStyle name="Normal 12 9 3 2 3" xfId="17792" xr:uid="{00000000-0005-0000-0000-000002320000}"/>
    <cellStyle name="Normal 12 9 3 3" xfId="17793" xr:uid="{00000000-0005-0000-0000-000003320000}"/>
    <cellStyle name="Normal 12 9 3 3 2" xfId="17794" xr:uid="{00000000-0005-0000-0000-000004320000}"/>
    <cellStyle name="Normal 12 9 3 4" xfId="17795" xr:uid="{00000000-0005-0000-0000-000005320000}"/>
    <cellStyle name="Normal 12 9 3 5" xfId="17796" xr:uid="{00000000-0005-0000-0000-000006320000}"/>
    <cellStyle name="Normal 12 9 4" xfId="17797" xr:uid="{00000000-0005-0000-0000-000007320000}"/>
    <cellStyle name="Normal 12 9 4 2" xfId="17798" xr:uid="{00000000-0005-0000-0000-000008320000}"/>
    <cellStyle name="Normal 12 9 4 2 2" xfId="17799" xr:uid="{00000000-0005-0000-0000-000009320000}"/>
    <cellStyle name="Normal 12 9 4 3" xfId="17800" xr:uid="{00000000-0005-0000-0000-00000A320000}"/>
    <cellStyle name="Normal 12 9 5" xfId="17801" xr:uid="{00000000-0005-0000-0000-00000B320000}"/>
    <cellStyle name="Normal 12 9 5 2" xfId="17802" xr:uid="{00000000-0005-0000-0000-00000C320000}"/>
    <cellStyle name="Normal 12 9 6" xfId="17803" xr:uid="{00000000-0005-0000-0000-00000D320000}"/>
    <cellStyle name="Normal 12 9 7" xfId="17804" xr:uid="{00000000-0005-0000-0000-00000E320000}"/>
    <cellStyle name="Normal 13" xfId="1447" xr:uid="{00000000-0005-0000-0000-00000F320000}"/>
    <cellStyle name="Normal 13 10" xfId="1448" xr:uid="{00000000-0005-0000-0000-000010320000}"/>
    <cellStyle name="Normal 13 10 2" xfId="17805" xr:uid="{00000000-0005-0000-0000-000011320000}"/>
    <cellStyle name="Normal 13 10 2 2" xfId="17806" xr:uid="{00000000-0005-0000-0000-000012320000}"/>
    <cellStyle name="Normal 13 10 2 2 2" xfId="17807" xr:uid="{00000000-0005-0000-0000-000013320000}"/>
    <cellStyle name="Normal 13 10 2 3" xfId="17808" xr:uid="{00000000-0005-0000-0000-000014320000}"/>
    <cellStyle name="Normal 13 10 3" xfId="17809" xr:uid="{00000000-0005-0000-0000-000015320000}"/>
    <cellStyle name="Normal 13 10 3 2" xfId="17810" xr:uid="{00000000-0005-0000-0000-000016320000}"/>
    <cellStyle name="Normal 13 10 4" xfId="17811" xr:uid="{00000000-0005-0000-0000-000017320000}"/>
    <cellStyle name="Normal 13 10 5" xfId="17812" xr:uid="{00000000-0005-0000-0000-000018320000}"/>
    <cellStyle name="Normal 13 11" xfId="1449" xr:uid="{00000000-0005-0000-0000-000019320000}"/>
    <cellStyle name="Normal 13 11 2" xfId="17813" xr:uid="{00000000-0005-0000-0000-00001A320000}"/>
    <cellStyle name="Normal 13 11 2 2" xfId="17814" xr:uid="{00000000-0005-0000-0000-00001B320000}"/>
    <cellStyle name="Normal 13 11 2 2 2" xfId="17815" xr:uid="{00000000-0005-0000-0000-00001C320000}"/>
    <cellStyle name="Normal 13 11 2 3" xfId="17816" xr:uid="{00000000-0005-0000-0000-00001D320000}"/>
    <cellStyle name="Normal 13 11 3" xfId="17817" xr:uid="{00000000-0005-0000-0000-00001E320000}"/>
    <cellStyle name="Normal 13 11 3 2" xfId="17818" xr:uid="{00000000-0005-0000-0000-00001F320000}"/>
    <cellStyle name="Normal 13 11 4" xfId="17819" xr:uid="{00000000-0005-0000-0000-000020320000}"/>
    <cellStyle name="Normal 13 11 5" xfId="17820" xr:uid="{00000000-0005-0000-0000-000021320000}"/>
    <cellStyle name="Normal 13 12" xfId="17821" xr:uid="{00000000-0005-0000-0000-000022320000}"/>
    <cellStyle name="Normal 13 12 2" xfId="17822" xr:uid="{00000000-0005-0000-0000-000023320000}"/>
    <cellStyle name="Normal 13 12 2 2" xfId="17823" xr:uid="{00000000-0005-0000-0000-000024320000}"/>
    <cellStyle name="Normal 13 12 3" xfId="17824" xr:uid="{00000000-0005-0000-0000-000025320000}"/>
    <cellStyle name="Normal 13 13" xfId="17825" xr:uid="{00000000-0005-0000-0000-000026320000}"/>
    <cellStyle name="Normal 13 13 2" xfId="17826" xr:uid="{00000000-0005-0000-0000-000027320000}"/>
    <cellStyle name="Normal 13 14" xfId="17827" xr:uid="{00000000-0005-0000-0000-000028320000}"/>
    <cellStyle name="Normal 13 15" xfId="17828" xr:uid="{00000000-0005-0000-0000-000029320000}"/>
    <cellStyle name="Normal 13 2" xfId="1450" xr:uid="{00000000-0005-0000-0000-00002A320000}"/>
    <cellStyle name="Normal 13 2 10" xfId="1451" xr:uid="{00000000-0005-0000-0000-00002B320000}"/>
    <cellStyle name="Normal 13 2 10 2" xfId="17829" xr:uid="{00000000-0005-0000-0000-00002C320000}"/>
    <cellStyle name="Normal 13 2 10 2 2" xfId="17830" xr:uid="{00000000-0005-0000-0000-00002D320000}"/>
    <cellStyle name="Normal 13 2 10 2 2 2" xfId="17831" xr:uid="{00000000-0005-0000-0000-00002E320000}"/>
    <cellStyle name="Normal 13 2 10 2 3" xfId="17832" xr:uid="{00000000-0005-0000-0000-00002F320000}"/>
    <cellStyle name="Normal 13 2 10 3" xfId="17833" xr:uid="{00000000-0005-0000-0000-000030320000}"/>
    <cellStyle name="Normal 13 2 10 3 2" xfId="17834" xr:uid="{00000000-0005-0000-0000-000031320000}"/>
    <cellStyle name="Normal 13 2 10 4" xfId="17835" xr:uid="{00000000-0005-0000-0000-000032320000}"/>
    <cellStyle name="Normal 13 2 10 5" xfId="17836" xr:uid="{00000000-0005-0000-0000-000033320000}"/>
    <cellStyle name="Normal 13 2 11" xfId="17837" xr:uid="{00000000-0005-0000-0000-000034320000}"/>
    <cellStyle name="Normal 13 2 11 2" xfId="17838" xr:uid="{00000000-0005-0000-0000-000035320000}"/>
    <cellStyle name="Normal 13 2 11 2 2" xfId="17839" xr:uid="{00000000-0005-0000-0000-000036320000}"/>
    <cellStyle name="Normal 13 2 11 3" xfId="17840" xr:uid="{00000000-0005-0000-0000-000037320000}"/>
    <cellStyle name="Normal 13 2 12" xfId="17841" xr:uid="{00000000-0005-0000-0000-000038320000}"/>
    <cellStyle name="Normal 13 2 12 2" xfId="17842" xr:uid="{00000000-0005-0000-0000-000039320000}"/>
    <cellStyle name="Normal 13 2 13" xfId="17843" xr:uid="{00000000-0005-0000-0000-00003A320000}"/>
    <cellStyle name="Normal 13 2 14" xfId="17844" xr:uid="{00000000-0005-0000-0000-00003B320000}"/>
    <cellStyle name="Normal 13 2 2" xfId="1452" xr:uid="{00000000-0005-0000-0000-00003C320000}"/>
    <cellStyle name="Normal 13 2 2 10" xfId="17845" xr:uid="{00000000-0005-0000-0000-00003D320000}"/>
    <cellStyle name="Normal 13 2 2 10 2" xfId="17846" xr:uid="{00000000-0005-0000-0000-00003E320000}"/>
    <cellStyle name="Normal 13 2 2 10 2 2" xfId="17847" xr:uid="{00000000-0005-0000-0000-00003F320000}"/>
    <cellStyle name="Normal 13 2 2 10 3" xfId="17848" xr:uid="{00000000-0005-0000-0000-000040320000}"/>
    <cellStyle name="Normal 13 2 2 11" xfId="17849" xr:uid="{00000000-0005-0000-0000-000041320000}"/>
    <cellStyle name="Normal 13 2 2 11 2" xfId="17850" xr:uid="{00000000-0005-0000-0000-000042320000}"/>
    <cellStyle name="Normal 13 2 2 12" xfId="17851" xr:uid="{00000000-0005-0000-0000-000043320000}"/>
    <cellStyle name="Normal 13 2 2 13" xfId="17852" xr:uid="{00000000-0005-0000-0000-000044320000}"/>
    <cellStyle name="Normal 13 2 2 2" xfId="1453" xr:uid="{00000000-0005-0000-0000-000045320000}"/>
    <cellStyle name="Normal 13 2 2 2 10" xfId="17853" xr:uid="{00000000-0005-0000-0000-000046320000}"/>
    <cellStyle name="Normal 13 2 2 2 10 2" xfId="17854" xr:uid="{00000000-0005-0000-0000-000047320000}"/>
    <cellStyle name="Normal 13 2 2 2 11" xfId="17855" xr:uid="{00000000-0005-0000-0000-000048320000}"/>
    <cellStyle name="Normal 13 2 2 2 12" xfId="17856" xr:uid="{00000000-0005-0000-0000-000049320000}"/>
    <cellStyle name="Normal 13 2 2 2 2" xfId="1454" xr:uid="{00000000-0005-0000-0000-00004A320000}"/>
    <cellStyle name="Normal 13 2 2 2 2 2" xfId="1455" xr:uid="{00000000-0005-0000-0000-00004B320000}"/>
    <cellStyle name="Normal 13 2 2 2 2 2 2" xfId="1456" xr:uid="{00000000-0005-0000-0000-00004C320000}"/>
    <cellStyle name="Normal 13 2 2 2 2 2 2 2" xfId="17857" xr:uid="{00000000-0005-0000-0000-00004D320000}"/>
    <cellStyle name="Normal 13 2 2 2 2 2 2 2 2" xfId="17858" xr:uid="{00000000-0005-0000-0000-00004E320000}"/>
    <cellStyle name="Normal 13 2 2 2 2 2 2 2 2 2" xfId="17859" xr:uid="{00000000-0005-0000-0000-00004F320000}"/>
    <cellStyle name="Normal 13 2 2 2 2 2 2 2 3" xfId="17860" xr:uid="{00000000-0005-0000-0000-000050320000}"/>
    <cellStyle name="Normal 13 2 2 2 2 2 2 3" xfId="17861" xr:uid="{00000000-0005-0000-0000-000051320000}"/>
    <cellStyle name="Normal 13 2 2 2 2 2 2 3 2" xfId="17862" xr:uid="{00000000-0005-0000-0000-000052320000}"/>
    <cellStyle name="Normal 13 2 2 2 2 2 2 4" xfId="17863" xr:uid="{00000000-0005-0000-0000-000053320000}"/>
    <cellStyle name="Normal 13 2 2 2 2 2 2 5" xfId="17864" xr:uid="{00000000-0005-0000-0000-000054320000}"/>
    <cellStyle name="Normal 13 2 2 2 2 2 3" xfId="1457" xr:uid="{00000000-0005-0000-0000-000055320000}"/>
    <cellStyle name="Normal 13 2 2 2 2 2 3 2" xfId="17865" xr:uid="{00000000-0005-0000-0000-000056320000}"/>
    <cellStyle name="Normal 13 2 2 2 2 2 3 2 2" xfId="17866" xr:uid="{00000000-0005-0000-0000-000057320000}"/>
    <cellStyle name="Normal 13 2 2 2 2 2 3 2 2 2" xfId="17867" xr:uid="{00000000-0005-0000-0000-000058320000}"/>
    <cellStyle name="Normal 13 2 2 2 2 2 3 2 3" xfId="17868" xr:uid="{00000000-0005-0000-0000-000059320000}"/>
    <cellStyle name="Normal 13 2 2 2 2 2 3 3" xfId="17869" xr:uid="{00000000-0005-0000-0000-00005A320000}"/>
    <cellStyle name="Normal 13 2 2 2 2 2 3 3 2" xfId="17870" xr:uid="{00000000-0005-0000-0000-00005B320000}"/>
    <cellStyle name="Normal 13 2 2 2 2 2 3 4" xfId="17871" xr:uid="{00000000-0005-0000-0000-00005C320000}"/>
    <cellStyle name="Normal 13 2 2 2 2 2 3 5" xfId="17872" xr:uid="{00000000-0005-0000-0000-00005D320000}"/>
    <cellStyle name="Normal 13 2 2 2 2 2 4" xfId="17873" xr:uid="{00000000-0005-0000-0000-00005E320000}"/>
    <cellStyle name="Normal 13 2 2 2 2 2 4 2" xfId="17874" xr:uid="{00000000-0005-0000-0000-00005F320000}"/>
    <cellStyle name="Normal 13 2 2 2 2 2 4 2 2" xfId="17875" xr:uid="{00000000-0005-0000-0000-000060320000}"/>
    <cellStyle name="Normal 13 2 2 2 2 2 4 3" xfId="17876" xr:uid="{00000000-0005-0000-0000-000061320000}"/>
    <cellStyle name="Normal 13 2 2 2 2 2 5" xfId="17877" xr:uid="{00000000-0005-0000-0000-000062320000}"/>
    <cellStyle name="Normal 13 2 2 2 2 2 5 2" xfId="17878" xr:uid="{00000000-0005-0000-0000-000063320000}"/>
    <cellStyle name="Normal 13 2 2 2 2 2 6" xfId="17879" xr:uid="{00000000-0005-0000-0000-000064320000}"/>
    <cellStyle name="Normal 13 2 2 2 2 2 7" xfId="17880" xr:uid="{00000000-0005-0000-0000-000065320000}"/>
    <cellStyle name="Normal 13 2 2 2 2 3" xfId="1458" xr:uid="{00000000-0005-0000-0000-000066320000}"/>
    <cellStyle name="Normal 13 2 2 2 2 3 2" xfId="17881" xr:uid="{00000000-0005-0000-0000-000067320000}"/>
    <cellStyle name="Normal 13 2 2 2 2 3 2 2" xfId="17882" xr:uid="{00000000-0005-0000-0000-000068320000}"/>
    <cellStyle name="Normal 13 2 2 2 2 3 2 2 2" xfId="17883" xr:uid="{00000000-0005-0000-0000-000069320000}"/>
    <cellStyle name="Normal 13 2 2 2 2 3 2 3" xfId="17884" xr:uid="{00000000-0005-0000-0000-00006A320000}"/>
    <cellStyle name="Normal 13 2 2 2 2 3 3" xfId="17885" xr:uid="{00000000-0005-0000-0000-00006B320000}"/>
    <cellStyle name="Normal 13 2 2 2 2 3 3 2" xfId="17886" xr:uid="{00000000-0005-0000-0000-00006C320000}"/>
    <cellStyle name="Normal 13 2 2 2 2 3 4" xfId="17887" xr:uid="{00000000-0005-0000-0000-00006D320000}"/>
    <cellStyle name="Normal 13 2 2 2 2 3 5" xfId="17888" xr:uid="{00000000-0005-0000-0000-00006E320000}"/>
    <cellStyle name="Normal 13 2 2 2 2 4" xfId="1459" xr:uid="{00000000-0005-0000-0000-00006F320000}"/>
    <cellStyle name="Normal 13 2 2 2 2 4 2" xfId="17889" xr:uid="{00000000-0005-0000-0000-000070320000}"/>
    <cellStyle name="Normal 13 2 2 2 2 4 2 2" xfId="17890" xr:uid="{00000000-0005-0000-0000-000071320000}"/>
    <cellStyle name="Normal 13 2 2 2 2 4 2 2 2" xfId="17891" xr:uid="{00000000-0005-0000-0000-000072320000}"/>
    <cellStyle name="Normal 13 2 2 2 2 4 2 3" xfId="17892" xr:uid="{00000000-0005-0000-0000-000073320000}"/>
    <cellStyle name="Normal 13 2 2 2 2 4 3" xfId="17893" xr:uid="{00000000-0005-0000-0000-000074320000}"/>
    <cellStyle name="Normal 13 2 2 2 2 4 3 2" xfId="17894" xr:uid="{00000000-0005-0000-0000-000075320000}"/>
    <cellStyle name="Normal 13 2 2 2 2 4 4" xfId="17895" xr:uid="{00000000-0005-0000-0000-000076320000}"/>
    <cellStyle name="Normal 13 2 2 2 2 4 5" xfId="17896" xr:uid="{00000000-0005-0000-0000-000077320000}"/>
    <cellStyle name="Normal 13 2 2 2 2 5" xfId="17897" xr:uid="{00000000-0005-0000-0000-000078320000}"/>
    <cellStyle name="Normal 13 2 2 2 2 5 2" xfId="17898" xr:uid="{00000000-0005-0000-0000-000079320000}"/>
    <cellStyle name="Normal 13 2 2 2 2 5 2 2" xfId="17899" xr:uid="{00000000-0005-0000-0000-00007A320000}"/>
    <cellStyle name="Normal 13 2 2 2 2 5 3" xfId="17900" xr:uid="{00000000-0005-0000-0000-00007B320000}"/>
    <cellStyle name="Normal 13 2 2 2 2 6" xfId="17901" xr:uid="{00000000-0005-0000-0000-00007C320000}"/>
    <cellStyle name="Normal 13 2 2 2 2 6 2" xfId="17902" xr:uid="{00000000-0005-0000-0000-00007D320000}"/>
    <cellStyle name="Normal 13 2 2 2 2 7" xfId="17903" xr:uid="{00000000-0005-0000-0000-00007E320000}"/>
    <cellStyle name="Normal 13 2 2 2 2 8" xfId="17904" xr:uid="{00000000-0005-0000-0000-00007F320000}"/>
    <cellStyle name="Normal 13 2 2 2 3" xfId="1460" xr:uid="{00000000-0005-0000-0000-000080320000}"/>
    <cellStyle name="Normal 13 2 2 2 3 2" xfId="1461" xr:uid="{00000000-0005-0000-0000-000081320000}"/>
    <cellStyle name="Normal 13 2 2 2 3 2 2" xfId="1462" xr:uid="{00000000-0005-0000-0000-000082320000}"/>
    <cellStyle name="Normal 13 2 2 2 3 2 2 2" xfId="17905" xr:uid="{00000000-0005-0000-0000-000083320000}"/>
    <cellStyle name="Normal 13 2 2 2 3 2 2 2 2" xfId="17906" xr:uid="{00000000-0005-0000-0000-000084320000}"/>
    <cellStyle name="Normal 13 2 2 2 3 2 2 2 2 2" xfId="17907" xr:uid="{00000000-0005-0000-0000-000085320000}"/>
    <cellStyle name="Normal 13 2 2 2 3 2 2 2 3" xfId="17908" xr:uid="{00000000-0005-0000-0000-000086320000}"/>
    <cellStyle name="Normal 13 2 2 2 3 2 2 3" xfId="17909" xr:uid="{00000000-0005-0000-0000-000087320000}"/>
    <cellStyle name="Normal 13 2 2 2 3 2 2 3 2" xfId="17910" xr:uid="{00000000-0005-0000-0000-000088320000}"/>
    <cellStyle name="Normal 13 2 2 2 3 2 2 4" xfId="17911" xr:uid="{00000000-0005-0000-0000-000089320000}"/>
    <cellStyle name="Normal 13 2 2 2 3 2 2 5" xfId="17912" xr:uid="{00000000-0005-0000-0000-00008A320000}"/>
    <cellStyle name="Normal 13 2 2 2 3 2 3" xfId="1463" xr:uid="{00000000-0005-0000-0000-00008B320000}"/>
    <cellStyle name="Normal 13 2 2 2 3 2 3 2" xfId="17913" xr:uid="{00000000-0005-0000-0000-00008C320000}"/>
    <cellStyle name="Normal 13 2 2 2 3 2 3 2 2" xfId="17914" xr:uid="{00000000-0005-0000-0000-00008D320000}"/>
    <cellStyle name="Normal 13 2 2 2 3 2 3 2 2 2" xfId="17915" xr:uid="{00000000-0005-0000-0000-00008E320000}"/>
    <cellStyle name="Normal 13 2 2 2 3 2 3 2 3" xfId="17916" xr:uid="{00000000-0005-0000-0000-00008F320000}"/>
    <cellStyle name="Normal 13 2 2 2 3 2 3 3" xfId="17917" xr:uid="{00000000-0005-0000-0000-000090320000}"/>
    <cellStyle name="Normal 13 2 2 2 3 2 3 3 2" xfId="17918" xr:uid="{00000000-0005-0000-0000-000091320000}"/>
    <cellStyle name="Normal 13 2 2 2 3 2 3 4" xfId="17919" xr:uid="{00000000-0005-0000-0000-000092320000}"/>
    <cellStyle name="Normal 13 2 2 2 3 2 3 5" xfId="17920" xr:uid="{00000000-0005-0000-0000-000093320000}"/>
    <cellStyle name="Normal 13 2 2 2 3 2 4" xfId="17921" xr:uid="{00000000-0005-0000-0000-000094320000}"/>
    <cellStyle name="Normal 13 2 2 2 3 2 4 2" xfId="17922" xr:uid="{00000000-0005-0000-0000-000095320000}"/>
    <cellStyle name="Normal 13 2 2 2 3 2 4 2 2" xfId="17923" xr:uid="{00000000-0005-0000-0000-000096320000}"/>
    <cellStyle name="Normal 13 2 2 2 3 2 4 3" xfId="17924" xr:uid="{00000000-0005-0000-0000-000097320000}"/>
    <cellStyle name="Normal 13 2 2 2 3 2 5" xfId="17925" xr:uid="{00000000-0005-0000-0000-000098320000}"/>
    <cellStyle name="Normal 13 2 2 2 3 2 5 2" xfId="17926" xr:uid="{00000000-0005-0000-0000-000099320000}"/>
    <cellStyle name="Normal 13 2 2 2 3 2 6" xfId="17927" xr:uid="{00000000-0005-0000-0000-00009A320000}"/>
    <cellStyle name="Normal 13 2 2 2 3 2 7" xfId="17928" xr:uid="{00000000-0005-0000-0000-00009B320000}"/>
    <cellStyle name="Normal 13 2 2 2 3 3" xfId="1464" xr:uid="{00000000-0005-0000-0000-00009C320000}"/>
    <cellStyle name="Normal 13 2 2 2 3 3 2" xfId="17929" xr:uid="{00000000-0005-0000-0000-00009D320000}"/>
    <cellStyle name="Normal 13 2 2 2 3 3 2 2" xfId="17930" xr:uid="{00000000-0005-0000-0000-00009E320000}"/>
    <cellStyle name="Normal 13 2 2 2 3 3 2 2 2" xfId="17931" xr:uid="{00000000-0005-0000-0000-00009F320000}"/>
    <cellStyle name="Normal 13 2 2 2 3 3 2 3" xfId="17932" xr:uid="{00000000-0005-0000-0000-0000A0320000}"/>
    <cellStyle name="Normal 13 2 2 2 3 3 3" xfId="17933" xr:uid="{00000000-0005-0000-0000-0000A1320000}"/>
    <cellStyle name="Normal 13 2 2 2 3 3 3 2" xfId="17934" xr:uid="{00000000-0005-0000-0000-0000A2320000}"/>
    <cellStyle name="Normal 13 2 2 2 3 3 4" xfId="17935" xr:uid="{00000000-0005-0000-0000-0000A3320000}"/>
    <cellStyle name="Normal 13 2 2 2 3 3 5" xfId="17936" xr:uid="{00000000-0005-0000-0000-0000A4320000}"/>
    <cellStyle name="Normal 13 2 2 2 3 4" xfId="1465" xr:uid="{00000000-0005-0000-0000-0000A5320000}"/>
    <cellStyle name="Normal 13 2 2 2 3 4 2" xfId="17937" xr:uid="{00000000-0005-0000-0000-0000A6320000}"/>
    <cellStyle name="Normal 13 2 2 2 3 4 2 2" xfId="17938" xr:uid="{00000000-0005-0000-0000-0000A7320000}"/>
    <cellStyle name="Normal 13 2 2 2 3 4 2 2 2" xfId="17939" xr:uid="{00000000-0005-0000-0000-0000A8320000}"/>
    <cellStyle name="Normal 13 2 2 2 3 4 2 3" xfId="17940" xr:uid="{00000000-0005-0000-0000-0000A9320000}"/>
    <cellStyle name="Normal 13 2 2 2 3 4 3" xfId="17941" xr:uid="{00000000-0005-0000-0000-0000AA320000}"/>
    <cellStyle name="Normal 13 2 2 2 3 4 3 2" xfId="17942" xr:uid="{00000000-0005-0000-0000-0000AB320000}"/>
    <cellStyle name="Normal 13 2 2 2 3 4 4" xfId="17943" xr:uid="{00000000-0005-0000-0000-0000AC320000}"/>
    <cellStyle name="Normal 13 2 2 2 3 4 5" xfId="17944" xr:uid="{00000000-0005-0000-0000-0000AD320000}"/>
    <cellStyle name="Normal 13 2 2 2 3 5" xfId="17945" xr:uid="{00000000-0005-0000-0000-0000AE320000}"/>
    <cellStyle name="Normal 13 2 2 2 3 5 2" xfId="17946" xr:uid="{00000000-0005-0000-0000-0000AF320000}"/>
    <cellStyle name="Normal 13 2 2 2 3 5 2 2" xfId="17947" xr:uid="{00000000-0005-0000-0000-0000B0320000}"/>
    <cellStyle name="Normal 13 2 2 2 3 5 3" xfId="17948" xr:uid="{00000000-0005-0000-0000-0000B1320000}"/>
    <cellStyle name="Normal 13 2 2 2 3 6" xfId="17949" xr:uid="{00000000-0005-0000-0000-0000B2320000}"/>
    <cellStyle name="Normal 13 2 2 2 3 6 2" xfId="17950" xr:uid="{00000000-0005-0000-0000-0000B3320000}"/>
    <cellStyle name="Normal 13 2 2 2 3 7" xfId="17951" xr:uid="{00000000-0005-0000-0000-0000B4320000}"/>
    <cellStyle name="Normal 13 2 2 2 3 8" xfId="17952" xr:uid="{00000000-0005-0000-0000-0000B5320000}"/>
    <cellStyle name="Normal 13 2 2 2 4" xfId="1466" xr:uid="{00000000-0005-0000-0000-0000B6320000}"/>
    <cellStyle name="Normal 13 2 2 2 4 2" xfId="1467" xr:uid="{00000000-0005-0000-0000-0000B7320000}"/>
    <cellStyle name="Normal 13 2 2 2 4 2 2" xfId="1468" xr:uid="{00000000-0005-0000-0000-0000B8320000}"/>
    <cellStyle name="Normal 13 2 2 2 4 2 2 2" xfId="17953" xr:uid="{00000000-0005-0000-0000-0000B9320000}"/>
    <cellStyle name="Normal 13 2 2 2 4 2 2 2 2" xfId="17954" xr:uid="{00000000-0005-0000-0000-0000BA320000}"/>
    <cellStyle name="Normal 13 2 2 2 4 2 2 2 2 2" xfId="17955" xr:uid="{00000000-0005-0000-0000-0000BB320000}"/>
    <cellStyle name="Normal 13 2 2 2 4 2 2 2 3" xfId="17956" xr:uid="{00000000-0005-0000-0000-0000BC320000}"/>
    <cellStyle name="Normal 13 2 2 2 4 2 2 3" xfId="17957" xr:uid="{00000000-0005-0000-0000-0000BD320000}"/>
    <cellStyle name="Normal 13 2 2 2 4 2 2 3 2" xfId="17958" xr:uid="{00000000-0005-0000-0000-0000BE320000}"/>
    <cellStyle name="Normal 13 2 2 2 4 2 2 4" xfId="17959" xr:uid="{00000000-0005-0000-0000-0000BF320000}"/>
    <cellStyle name="Normal 13 2 2 2 4 2 2 5" xfId="17960" xr:uid="{00000000-0005-0000-0000-0000C0320000}"/>
    <cellStyle name="Normal 13 2 2 2 4 2 3" xfId="1469" xr:uid="{00000000-0005-0000-0000-0000C1320000}"/>
    <cellStyle name="Normal 13 2 2 2 4 2 3 2" xfId="17961" xr:uid="{00000000-0005-0000-0000-0000C2320000}"/>
    <cellStyle name="Normal 13 2 2 2 4 2 3 2 2" xfId="17962" xr:uid="{00000000-0005-0000-0000-0000C3320000}"/>
    <cellStyle name="Normal 13 2 2 2 4 2 3 2 2 2" xfId="17963" xr:uid="{00000000-0005-0000-0000-0000C4320000}"/>
    <cellStyle name="Normal 13 2 2 2 4 2 3 2 3" xfId="17964" xr:uid="{00000000-0005-0000-0000-0000C5320000}"/>
    <cellStyle name="Normal 13 2 2 2 4 2 3 3" xfId="17965" xr:uid="{00000000-0005-0000-0000-0000C6320000}"/>
    <cellStyle name="Normal 13 2 2 2 4 2 3 3 2" xfId="17966" xr:uid="{00000000-0005-0000-0000-0000C7320000}"/>
    <cellStyle name="Normal 13 2 2 2 4 2 3 4" xfId="17967" xr:uid="{00000000-0005-0000-0000-0000C8320000}"/>
    <cellStyle name="Normal 13 2 2 2 4 2 3 5" xfId="17968" xr:uid="{00000000-0005-0000-0000-0000C9320000}"/>
    <cellStyle name="Normal 13 2 2 2 4 2 4" xfId="17969" xr:uid="{00000000-0005-0000-0000-0000CA320000}"/>
    <cellStyle name="Normal 13 2 2 2 4 2 4 2" xfId="17970" xr:uid="{00000000-0005-0000-0000-0000CB320000}"/>
    <cellStyle name="Normal 13 2 2 2 4 2 4 2 2" xfId="17971" xr:uid="{00000000-0005-0000-0000-0000CC320000}"/>
    <cellStyle name="Normal 13 2 2 2 4 2 4 3" xfId="17972" xr:uid="{00000000-0005-0000-0000-0000CD320000}"/>
    <cellStyle name="Normal 13 2 2 2 4 2 5" xfId="17973" xr:uid="{00000000-0005-0000-0000-0000CE320000}"/>
    <cellStyle name="Normal 13 2 2 2 4 2 5 2" xfId="17974" xr:uid="{00000000-0005-0000-0000-0000CF320000}"/>
    <cellStyle name="Normal 13 2 2 2 4 2 6" xfId="17975" xr:uid="{00000000-0005-0000-0000-0000D0320000}"/>
    <cellStyle name="Normal 13 2 2 2 4 2 7" xfId="17976" xr:uid="{00000000-0005-0000-0000-0000D1320000}"/>
    <cellStyle name="Normal 13 2 2 2 4 3" xfId="1470" xr:uid="{00000000-0005-0000-0000-0000D2320000}"/>
    <cellStyle name="Normal 13 2 2 2 4 3 2" xfId="17977" xr:uid="{00000000-0005-0000-0000-0000D3320000}"/>
    <cellStyle name="Normal 13 2 2 2 4 3 2 2" xfId="17978" xr:uid="{00000000-0005-0000-0000-0000D4320000}"/>
    <cellStyle name="Normal 13 2 2 2 4 3 2 2 2" xfId="17979" xr:uid="{00000000-0005-0000-0000-0000D5320000}"/>
    <cellStyle name="Normal 13 2 2 2 4 3 2 3" xfId="17980" xr:uid="{00000000-0005-0000-0000-0000D6320000}"/>
    <cellStyle name="Normal 13 2 2 2 4 3 3" xfId="17981" xr:uid="{00000000-0005-0000-0000-0000D7320000}"/>
    <cellStyle name="Normal 13 2 2 2 4 3 3 2" xfId="17982" xr:uid="{00000000-0005-0000-0000-0000D8320000}"/>
    <cellStyle name="Normal 13 2 2 2 4 3 4" xfId="17983" xr:uid="{00000000-0005-0000-0000-0000D9320000}"/>
    <cellStyle name="Normal 13 2 2 2 4 3 5" xfId="17984" xr:uid="{00000000-0005-0000-0000-0000DA320000}"/>
    <cellStyle name="Normal 13 2 2 2 4 4" xfId="1471" xr:uid="{00000000-0005-0000-0000-0000DB320000}"/>
    <cellStyle name="Normal 13 2 2 2 4 4 2" xfId="17985" xr:uid="{00000000-0005-0000-0000-0000DC320000}"/>
    <cellStyle name="Normal 13 2 2 2 4 4 2 2" xfId="17986" xr:uid="{00000000-0005-0000-0000-0000DD320000}"/>
    <cellStyle name="Normal 13 2 2 2 4 4 2 2 2" xfId="17987" xr:uid="{00000000-0005-0000-0000-0000DE320000}"/>
    <cellStyle name="Normal 13 2 2 2 4 4 2 3" xfId="17988" xr:uid="{00000000-0005-0000-0000-0000DF320000}"/>
    <cellStyle name="Normal 13 2 2 2 4 4 3" xfId="17989" xr:uid="{00000000-0005-0000-0000-0000E0320000}"/>
    <cellStyle name="Normal 13 2 2 2 4 4 3 2" xfId="17990" xr:uid="{00000000-0005-0000-0000-0000E1320000}"/>
    <cellStyle name="Normal 13 2 2 2 4 4 4" xfId="17991" xr:uid="{00000000-0005-0000-0000-0000E2320000}"/>
    <cellStyle name="Normal 13 2 2 2 4 4 5" xfId="17992" xr:uid="{00000000-0005-0000-0000-0000E3320000}"/>
    <cellStyle name="Normal 13 2 2 2 4 5" xfId="17993" xr:uid="{00000000-0005-0000-0000-0000E4320000}"/>
    <cellStyle name="Normal 13 2 2 2 4 5 2" xfId="17994" xr:uid="{00000000-0005-0000-0000-0000E5320000}"/>
    <cellStyle name="Normal 13 2 2 2 4 5 2 2" xfId="17995" xr:uid="{00000000-0005-0000-0000-0000E6320000}"/>
    <cellStyle name="Normal 13 2 2 2 4 5 3" xfId="17996" xr:uid="{00000000-0005-0000-0000-0000E7320000}"/>
    <cellStyle name="Normal 13 2 2 2 4 6" xfId="17997" xr:uid="{00000000-0005-0000-0000-0000E8320000}"/>
    <cellStyle name="Normal 13 2 2 2 4 6 2" xfId="17998" xr:uid="{00000000-0005-0000-0000-0000E9320000}"/>
    <cellStyle name="Normal 13 2 2 2 4 7" xfId="17999" xr:uid="{00000000-0005-0000-0000-0000EA320000}"/>
    <cellStyle name="Normal 13 2 2 2 4 8" xfId="18000" xr:uid="{00000000-0005-0000-0000-0000EB320000}"/>
    <cellStyle name="Normal 13 2 2 2 5" xfId="1472" xr:uid="{00000000-0005-0000-0000-0000EC320000}"/>
    <cellStyle name="Normal 13 2 2 2 5 2" xfId="1473" xr:uid="{00000000-0005-0000-0000-0000ED320000}"/>
    <cellStyle name="Normal 13 2 2 2 5 2 2" xfId="1474" xr:uid="{00000000-0005-0000-0000-0000EE320000}"/>
    <cellStyle name="Normal 13 2 2 2 5 2 2 2" xfId="18001" xr:uid="{00000000-0005-0000-0000-0000EF320000}"/>
    <cellStyle name="Normal 13 2 2 2 5 2 2 2 2" xfId="18002" xr:uid="{00000000-0005-0000-0000-0000F0320000}"/>
    <cellStyle name="Normal 13 2 2 2 5 2 2 2 2 2" xfId="18003" xr:uid="{00000000-0005-0000-0000-0000F1320000}"/>
    <cellStyle name="Normal 13 2 2 2 5 2 2 2 3" xfId="18004" xr:uid="{00000000-0005-0000-0000-0000F2320000}"/>
    <cellStyle name="Normal 13 2 2 2 5 2 2 3" xfId="18005" xr:uid="{00000000-0005-0000-0000-0000F3320000}"/>
    <cellStyle name="Normal 13 2 2 2 5 2 2 3 2" xfId="18006" xr:uid="{00000000-0005-0000-0000-0000F4320000}"/>
    <cellStyle name="Normal 13 2 2 2 5 2 2 4" xfId="18007" xr:uid="{00000000-0005-0000-0000-0000F5320000}"/>
    <cellStyle name="Normal 13 2 2 2 5 2 2 5" xfId="18008" xr:uid="{00000000-0005-0000-0000-0000F6320000}"/>
    <cellStyle name="Normal 13 2 2 2 5 2 3" xfId="1475" xr:uid="{00000000-0005-0000-0000-0000F7320000}"/>
    <cellStyle name="Normal 13 2 2 2 5 2 3 2" xfId="18009" xr:uid="{00000000-0005-0000-0000-0000F8320000}"/>
    <cellStyle name="Normal 13 2 2 2 5 2 3 2 2" xfId="18010" xr:uid="{00000000-0005-0000-0000-0000F9320000}"/>
    <cellStyle name="Normal 13 2 2 2 5 2 3 2 2 2" xfId="18011" xr:uid="{00000000-0005-0000-0000-0000FA320000}"/>
    <cellStyle name="Normal 13 2 2 2 5 2 3 2 3" xfId="18012" xr:uid="{00000000-0005-0000-0000-0000FB320000}"/>
    <cellStyle name="Normal 13 2 2 2 5 2 3 3" xfId="18013" xr:uid="{00000000-0005-0000-0000-0000FC320000}"/>
    <cellStyle name="Normal 13 2 2 2 5 2 3 3 2" xfId="18014" xr:uid="{00000000-0005-0000-0000-0000FD320000}"/>
    <cellStyle name="Normal 13 2 2 2 5 2 3 4" xfId="18015" xr:uid="{00000000-0005-0000-0000-0000FE320000}"/>
    <cellStyle name="Normal 13 2 2 2 5 2 3 5" xfId="18016" xr:uid="{00000000-0005-0000-0000-0000FF320000}"/>
    <cellStyle name="Normal 13 2 2 2 5 2 4" xfId="18017" xr:uid="{00000000-0005-0000-0000-000000330000}"/>
    <cellStyle name="Normal 13 2 2 2 5 2 4 2" xfId="18018" xr:uid="{00000000-0005-0000-0000-000001330000}"/>
    <cellStyle name="Normal 13 2 2 2 5 2 4 2 2" xfId="18019" xr:uid="{00000000-0005-0000-0000-000002330000}"/>
    <cellStyle name="Normal 13 2 2 2 5 2 4 3" xfId="18020" xr:uid="{00000000-0005-0000-0000-000003330000}"/>
    <cellStyle name="Normal 13 2 2 2 5 2 5" xfId="18021" xr:uid="{00000000-0005-0000-0000-000004330000}"/>
    <cellStyle name="Normal 13 2 2 2 5 2 5 2" xfId="18022" xr:uid="{00000000-0005-0000-0000-000005330000}"/>
    <cellStyle name="Normal 13 2 2 2 5 2 6" xfId="18023" xr:uid="{00000000-0005-0000-0000-000006330000}"/>
    <cellStyle name="Normal 13 2 2 2 5 2 7" xfId="18024" xr:uid="{00000000-0005-0000-0000-000007330000}"/>
    <cellStyle name="Normal 13 2 2 2 5 3" xfId="1476" xr:uid="{00000000-0005-0000-0000-000008330000}"/>
    <cellStyle name="Normal 13 2 2 2 5 3 2" xfId="18025" xr:uid="{00000000-0005-0000-0000-000009330000}"/>
    <cellStyle name="Normal 13 2 2 2 5 3 2 2" xfId="18026" xr:uid="{00000000-0005-0000-0000-00000A330000}"/>
    <cellStyle name="Normal 13 2 2 2 5 3 2 2 2" xfId="18027" xr:uid="{00000000-0005-0000-0000-00000B330000}"/>
    <cellStyle name="Normal 13 2 2 2 5 3 2 3" xfId="18028" xr:uid="{00000000-0005-0000-0000-00000C330000}"/>
    <cellStyle name="Normal 13 2 2 2 5 3 3" xfId="18029" xr:uid="{00000000-0005-0000-0000-00000D330000}"/>
    <cellStyle name="Normal 13 2 2 2 5 3 3 2" xfId="18030" xr:uid="{00000000-0005-0000-0000-00000E330000}"/>
    <cellStyle name="Normal 13 2 2 2 5 3 4" xfId="18031" xr:uid="{00000000-0005-0000-0000-00000F330000}"/>
    <cellStyle name="Normal 13 2 2 2 5 3 5" xfId="18032" xr:uid="{00000000-0005-0000-0000-000010330000}"/>
    <cellStyle name="Normal 13 2 2 2 5 4" xfId="1477" xr:uid="{00000000-0005-0000-0000-000011330000}"/>
    <cellStyle name="Normal 13 2 2 2 5 4 2" xfId="18033" xr:uid="{00000000-0005-0000-0000-000012330000}"/>
    <cellStyle name="Normal 13 2 2 2 5 4 2 2" xfId="18034" xr:uid="{00000000-0005-0000-0000-000013330000}"/>
    <cellStyle name="Normal 13 2 2 2 5 4 2 2 2" xfId="18035" xr:uid="{00000000-0005-0000-0000-000014330000}"/>
    <cellStyle name="Normal 13 2 2 2 5 4 2 3" xfId="18036" xr:uid="{00000000-0005-0000-0000-000015330000}"/>
    <cellStyle name="Normal 13 2 2 2 5 4 3" xfId="18037" xr:uid="{00000000-0005-0000-0000-000016330000}"/>
    <cellStyle name="Normal 13 2 2 2 5 4 3 2" xfId="18038" xr:uid="{00000000-0005-0000-0000-000017330000}"/>
    <cellStyle name="Normal 13 2 2 2 5 4 4" xfId="18039" xr:uid="{00000000-0005-0000-0000-000018330000}"/>
    <cellStyle name="Normal 13 2 2 2 5 4 5" xfId="18040" xr:uid="{00000000-0005-0000-0000-000019330000}"/>
    <cellStyle name="Normal 13 2 2 2 5 5" xfId="18041" xr:uid="{00000000-0005-0000-0000-00001A330000}"/>
    <cellStyle name="Normal 13 2 2 2 5 5 2" xfId="18042" xr:uid="{00000000-0005-0000-0000-00001B330000}"/>
    <cellStyle name="Normal 13 2 2 2 5 5 2 2" xfId="18043" xr:uid="{00000000-0005-0000-0000-00001C330000}"/>
    <cellStyle name="Normal 13 2 2 2 5 5 3" xfId="18044" xr:uid="{00000000-0005-0000-0000-00001D330000}"/>
    <cellStyle name="Normal 13 2 2 2 5 6" xfId="18045" xr:uid="{00000000-0005-0000-0000-00001E330000}"/>
    <cellStyle name="Normal 13 2 2 2 5 6 2" xfId="18046" xr:uid="{00000000-0005-0000-0000-00001F330000}"/>
    <cellStyle name="Normal 13 2 2 2 5 7" xfId="18047" xr:uid="{00000000-0005-0000-0000-000020330000}"/>
    <cellStyle name="Normal 13 2 2 2 5 8" xfId="18048" xr:uid="{00000000-0005-0000-0000-000021330000}"/>
    <cellStyle name="Normal 13 2 2 2 6" xfId="1478" xr:uid="{00000000-0005-0000-0000-000022330000}"/>
    <cellStyle name="Normal 13 2 2 2 6 2" xfId="1479" xr:uid="{00000000-0005-0000-0000-000023330000}"/>
    <cellStyle name="Normal 13 2 2 2 6 2 2" xfId="18049" xr:uid="{00000000-0005-0000-0000-000024330000}"/>
    <cellStyle name="Normal 13 2 2 2 6 2 2 2" xfId="18050" xr:uid="{00000000-0005-0000-0000-000025330000}"/>
    <cellStyle name="Normal 13 2 2 2 6 2 2 2 2" xfId="18051" xr:uid="{00000000-0005-0000-0000-000026330000}"/>
    <cellStyle name="Normal 13 2 2 2 6 2 2 3" xfId="18052" xr:uid="{00000000-0005-0000-0000-000027330000}"/>
    <cellStyle name="Normal 13 2 2 2 6 2 3" xfId="18053" xr:uid="{00000000-0005-0000-0000-000028330000}"/>
    <cellStyle name="Normal 13 2 2 2 6 2 3 2" xfId="18054" xr:uid="{00000000-0005-0000-0000-000029330000}"/>
    <cellStyle name="Normal 13 2 2 2 6 2 4" xfId="18055" xr:uid="{00000000-0005-0000-0000-00002A330000}"/>
    <cellStyle name="Normal 13 2 2 2 6 2 5" xfId="18056" xr:uid="{00000000-0005-0000-0000-00002B330000}"/>
    <cellStyle name="Normal 13 2 2 2 6 3" xfId="1480" xr:uid="{00000000-0005-0000-0000-00002C330000}"/>
    <cellStyle name="Normal 13 2 2 2 6 3 2" xfId="18057" xr:uid="{00000000-0005-0000-0000-00002D330000}"/>
    <cellStyle name="Normal 13 2 2 2 6 3 2 2" xfId="18058" xr:uid="{00000000-0005-0000-0000-00002E330000}"/>
    <cellStyle name="Normal 13 2 2 2 6 3 2 2 2" xfId="18059" xr:uid="{00000000-0005-0000-0000-00002F330000}"/>
    <cellStyle name="Normal 13 2 2 2 6 3 2 3" xfId="18060" xr:uid="{00000000-0005-0000-0000-000030330000}"/>
    <cellStyle name="Normal 13 2 2 2 6 3 3" xfId="18061" xr:uid="{00000000-0005-0000-0000-000031330000}"/>
    <cellStyle name="Normal 13 2 2 2 6 3 3 2" xfId="18062" xr:uid="{00000000-0005-0000-0000-000032330000}"/>
    <cellStyle name="Normal 13 2 2 2 6 3 4" xfId="18063" xr:uid="{00000000-0005-0000-0000-000033330000}"/>
    <cellStyle name="Normal 13 2 2 2 6 3 5" xfId="18064" xr:uid="{00000000-0005-0000-0000-000034330000}"/>
    <cellStyle name="Normal 13 2 2 2 6 4" xfId="18065" xr:uid="{00000000-0005-0000-0000-000035330000}"/>
    <cellStyle name="Normal 13 2 2 2 6 4 2" xfId="18066" xr:uid="{00000000-0005-0000-0000-000036330000}"/>
    <cellStyle name="Normal 13 2 2 2 6 4 2 2" xfId="18067" xr:uid="{00000000-0005-0000-0000-000037330000}"/>
    <cellStyle name="Normal 13 2 2 2 6 4 3" xfId="18068" xr:uid="{00000000-0005-0000-0000-000038330000}"/>
    <cellStyle name="Normal 13 2 2 2 6 5" xfId="18069" xr:uid="{00000000-0005-0000-0000-000039330000}"/>
    <cellStyle name="Normal 13 2 2 2 6 5 2" xfId="18070" xr:uid="{00000000-0005-0000-0000-00003A330000}"/>
    <cellStyle name="Normal 13 2 2 2 6 6" xfId="18071" xr:uid="{00000000-0005-0000-0000-00003B330000}"/>
    <cellStyle name="Normal 13 2 2 2 6 7" xfId="18072" xr:uid="{00000000-0005-0000-0000-00003C330000}"/>
    <cellStyle name="Normal 13 2 2 2 7" xfId="1481" xr:uid="{00000000-0005-0000-0000-00003D330000}"/>
    <cellStyle name="Normal 13 2 2 2 7 2" xfId="18073" xr:uid="{00000000-0005-0000-0000-00003E330000}"/>
    <cellStyle name="Normal 13 2 2 2 7 2 2" xfId="18074" xr:uid="{00000000-0005-0000-0000-00003F330000}"/>
    <cellStyle name="Normal 13 2 2 2 7 2 2 2" xfId="18075" xr:uid="{00000000-0005-0000-0000-000040330000}"/>
    <cellStyle name="Normal 13 2 2 2 7 2 3" xfId="18076" xr:uid="{00000000-0005-0000-0000-000041330000}"/>
    <cellStyle name="Normal 13 2 2 2 7 3" xfId="18077" xr:uid="{00000000-0005-0000-0000-000042330000}"/>
    <cellStyle name="Normal 13 2 2 2 7 3 2" xfId="18078" xr:uid="{00000000-0005-0000-0000-000043330000}"/>
    <cellStyle name="Normal 13 2 2 2 7 4" xfId="18079" xr:uid="{00000000-0005-0000-0000-000044330000}"/>
    <cellStyle name="Normal 13 2 2 2 7 5" xfId="18080" xr:uid="{00000000-0005-0000-0000-000045330000}"/>
    <cellStyle name="Normal 13 2 2 2 8" xfId="1482" xr:uid="{00000000-0005-0000-0000-000046330000}"/>
    <cellStyle name="Normal 13 2 2 2 8 2" xfId="18081" xr:uid="{00000000-0005-0000-0000-000047330000}"/>
    <cellStyle name="Normal 13 2 2 2 8 2 2" xfId="18082" xr:uid="{00000000-0005-0000-0000-000048330000}"/>
    <cellStyle name="Normal 13 2 2 2 8 2 2 2" xfId="18083" xr:uid="{00000000-0005-0000-0000-000049330000}"/>
    <cellStyle name="Normal 13 2 2 2 8 2 3" xfId="18084" xr:uid="{00000000-0005-0000-0000-00004A330000}"/>
    <cellStyle name="Normal 13 2 2 2 8 3" xfId="18085" xr:uid="{00000000-0005-0000-0000-00004B330000}"/>
    <cellStyle name="Normal 13 2 2 2 8 3 2" xfId="18086" xr:uid="{00000000-0005-0000-0000-00004C330000}"/>
    <cellStyle name="Normal 13 2 2 2 8 4" xfId="18087" xr:uid="{00000000-0005-0000-0000-00004D330000}"/>
    <cellStyle name="Normal 13 2 2 2 8 5" xfId="18088" xr:uid="{00000000-0005-0000-0000-00004E330000}"/>
    <cellStyle name="Normal 13 2 2 2 9" xfId="18089" xr:uid="{00000000-0005-0000-0000-00004F330000}"/>
    <cellStyle name="Normal 13 2 2 2 9 2" xfId="18090" xr:uid="{00000000-0005-0000-0000-000050330000}"/>
    <cellStyle name="Normal 13 2 2 2 9 2 2" xfId="18091" xr:uid="{00000000-0005-0000-0000-000051330000}"/>
    <cellStyle name="Normal 13 2 2 2 9 3" xfId="18092" xr:uid="{00000000-0005-0000-0000-000052330000}"/>
    <cellStyle name="Normal 13 2 2 3" xfId="1483" xr:uid="{00000000-0005-0000-0000-000053330000}"/>
    <cellStyle name="Normal 13 2 2 3 2" xfId="1484" xr:uid="{00000000-0005-0000-0000-000054330000}"/>
    <cellStyle name="Normal 13 2 2 3 2 2" xfId="1485" xr:uid="{00000000-0005-0000-0000-000055330000}"/>
    <cellStyle name="Normal 13 2 2 3 2 2 2" xfId="18093" xr:uid="{00000000-0005-0000-0000-000056330000}"/>
    <cellStyle name="Normal 13 2 2 3 2 2 2 2" xfId="18094" xr:uid="{00000000-0005-0000-0000-000057330000}"/>
    <cellStyle name="Normal 13 2 2 3 2 2 2 2 2" xfId="18095" xr:uid="{00000000-0005-0000-0000-000058330000}"/>
    <cellStyle name="Normal 13 2 2 3 2 2 2 3" xfId="18096" xr:uid="{00000000-0005-0000-0000-000059330000}"/>
    <cellStyle name="Normal 13 2 2 3 2 2 3" xfId="18097" xr:uid="{00000000-0005-0000-0000-00005A330000}"/>
    <cellStyle name="Normal 13 2 2 3 2 2 3 2" xfId="18098" xr:uid="{00000000-0005-0000-0000-00005B330000}"/>
    <cellStyle name="Normal 13 2 2 3 2 2 4" xfId="18099" xr:uid="{00000000-0005-0000-0000-00005C330000}"/>
    <cellStyle name="Normal 13 2 2 3 2 2 5" xfId="18100" xr:uid="{00000000-0005-0000-0000-00005D330000}"/>
    <cellStyle name="Normal 13 2 2 3 2 3" xfId="1486" xr:uid="{00000000-0005-0000-0000-00005E330000}"/>
    <cellStyle name="Normal 13 2 2 3 2 3 2" xfId="18101" xr:uid="{00000000-0005-0000-0000-00005F330000}"/>
    <cellStyle name="Normal 13 2 2 3 2 3 2 2" xfId="18102" xr:uid="{00000000-0005-0000-0000-000060330000}"/>
    <cellStyle name="Normal 13 2 2 3 2 3 2 2 2" xfId="18103" xr:uid="{00000000-0005-0000-0000-000061330000}"/>
    <cellStyle name="Normal 13 2 2 3 2 3 2 3" xfId="18104" xr:uid="{00000000-0005-0000-0000-000062330000}"/>
    <cellStyle name="Normal 13 2 2 3 2 3 3" xfId="18105" xr:uid="{00000000-0005-0000-0000-000063330000}"/>
    <cellStyle name="Normal 13 2 2 3 2 3 3 2" xfId="18106" xr:uid="{00000000-0005-0000-0000-000064330000}"/>
    <cellStyle name="Normal 13 2 2 3 2 3 4" xfId="18107" xr:uid="{00000000-0005-0000-0000-000065330000}"/>
    <cellStyle name="Normal 13 2 2 3 2 3 5" xfId="18108" xr:uid="{00000000-0005-0000-0000-000066330000}"/>
    <cellStyle name="Normal 13 2 2 3 2 4" xfId="18109" xr:uid="{00000000-0005-0000-0000-000067330000}"/>
    <cellStyle name="Normal 13 2 2 3 2 4 2" xfId="18110" xr:uid="{00000000-0005-0000-0000-000068330000}"/>
    <cellStyle name="Normal 13 2 2 3 2 4 2 2" xfId="18111" xr:uid="{00000000-0005-0000-0000-000069330000}"/>
    <cellStyle name="Normal 13 2 2 3 2 4 3" xfId="18112" xr:uid="{00000000-0005-0000-0000-00006A330000}"/>
    <cellStyle name="Normal 13 2 2 3 2 5" xfId="18113" xr:uid="{00000000-0005-0000-0000-00006B330000}"/>
    <cellStyle name="Normal 13 2 2 3 2 5 2" xfId="18114" xr:uid="{00000000-0005-0000-0000-00006C330000}"/>
    <cellStyle name="Normal 13 2 2 3 2 6" xfId="18115" xr:uid="{00000000-0005-0000-0000-00006D330000}"/>
    <cellStyle name="Normal 13 2 2 3 2 7" xfId="18116" xr:uid="{00000000-0005-0000-0000-00006E330000}"/>
    <cellStyle name="Normal 13 2 2 3 3" xfId="1487" xr:uid="{00000000-0005-0000-0000-00006F330000}"/>
    <cellStyle name="Normal 13 2 2 3 3 2" xfId="18117" xr:uid="{00000000-0005-0000-0000-000070330000}"/>
    <cellStyle name="Normal 13 2 2 3 3 2 2" xfId="18118" xr:uid="{00000000-0005-0000-0000-000071330000}"/>
    <cellStyle name="Normal 13 2 2 3 3 2 2 2" xfId="18119" xr:uid="{00000000-0005-0000-0000-000072330000}"/>
    <cellStyle name="Normal 13 2 2 3 3 2 3" xfId="18120" xr:uid="{00000000-0005-0000-0000-000073330000}"/>
    <cellStyle name="Normal 13 2 2 3 3 3" xfId="18121" xr:uid="{00000000-0005-0000-0000-000074330000}"/>
    <cellStyle name="Normal 13 2 2 3 3 3 2" xfId="18122" xr:uid="{00000000-0005-0000-0000-000075330000}"/>
    <cellStyle name="Normal 13 2 2 3 3 4" xfId="18123" xr:uid="{00000000-0005-0000-0000-000076330000}"/>
    <cellStyle name="Normal 13 2 2 3 3 5" xfId="18124" xr:uid="{00000000-0005-0000-0000-000077330000}"/>
    <cellStyle name="Normal 13 2 2 3 4" xfId="1488" xr:uid="{00000000-0005-0000-0000-000078330000}"/>
    <cellStyle name="Normal 13 2 2 3 4 2" xfId="18125" xr:uid="{00000000-0005-0000-0000-000079330000}"/>
    <cellStyle name="Normal 13 2 2 3 4 2 2" xfId="18126" xr:uid="{00000000-0005-0000-0000-00007A330000}"/>
    <cellStyle name="Normal 13 2 2 3 4 2 2 2" xfId="18127" xr:uid="{00000000-0005-0000-0000-00007B330000}"/>
    <cellStyle name="Normal 13 2 2 3 4 2 3" xfId="18128" xr:uid="{00000000-0005-0000-0000-00007C330000}"/>
    <cellStyle name="Normal 13 2 2 3 4 3" xfId="18129" xr:uid="{00000000-0005-0000-0000-00007D330000}"/>
    <cellStyle name="Normal 13 2 2 3 4 3 2" xfId="18130" xr:uid="{00000000-0005-0000-0000-00007E330000}"/>
    <cellStyle name="Normal 13 2 2 3 4 4" xfId="18131" xr:uid="{00000000-0005-0000-0000-00007F330000}"/>
    <cellStyle name="Normal 13 2 2 3 4 5" xfId="18132" xr:uid="{00000000-0005-0000-0000-000080330000}"/>
    <cellStyle name="Normal 13 2 2 3 5" xfId="18133" xr:uid="{00000000-0005-0000-0000-000081330000}"/>
    <cellStyle name="Normal 13 2 2 3 5 2" xfId="18134" xr:uid="{00000000-0005-0000-0000-000082330000}"/>
    <cellStyle name="Normal 13 2 2 3 5 2 2" xfId="18135" xr:uid="{00000000-0005-0000-0000-000083330000}"/>
    <cellStyle name="Normal 13 2 2 3 5 3" xfId="18136" xr:uid="{00000000-0005-0000-0000-000084330000}"/>
    <cellStyle name="Normal 13 2 2 3 6" xfId="18137" xr:uid="{00000000-0005-0000-0000-000085330000}"/>
    <cellStyle name="Normal 13 2 2 3 6 2" xfId="18138" xr:uid="{00000000-0005-0000-0000-000086330000}"/>
    <cellStyle name="Normal 13 2 2 3 7" xfId="18139" xr:uid="{00000000-0005-0000-0000-000087330000}"/>
    <cellStyle name="Normal 13 2 2 3 8" xfId="18140" xr:uid="{00000000-0005-0000-0000-000088330000}"/>
    <cellStyle name="Normal 13 2 2 4" xfId="1489" xr:uid="{00000000-0005-0000-0000-000089330000}"/>
    <cellStyle name="Normal 13 2 2 4 2" xfId="1490" xr:uid="{00000000-0005-0000-0000-00008A330000}"/>
    <cellStyle name="Normal 13 2 2 4 2 2" xfId="1491" xr:uid="{00000000-0005-0000-0000-00008B330000}"/>
    <cellStyle name="Normal 13 2 2 4 2 2 2" xfId="18141" xr:uid="{00000000-0005-0000-0000-00008C330000}"/>
    <cellStyle name="Normal 13 2 2 4 2 2 2 2" xfId="18142" xr:uid="{00000000-0005-0000-0000-00008D330000}"/>
    <cellStyle name="Normal 13 2 2 4 2 2 2 2 2" xfId="18143" xr:uid="{00000000-0005-0000-0000-00008E330000}"/>
    <cellStyle name="Normal 13 2 2 4 2 2 2 3" xfId="18144" xr:uid="{00000000-0005-0000-0000-00008F330000}"/>
    <cellStyle name="Normal 13 2 2 4 2 2 3" xfId="18145" xr:uid="{00000000-0005-0000-0000-000090330000}"/>
    <cellStyle name="Normal 13 2 2 4 2 2 3 2" xfId="18146" xr:uid="{00000000-0005-0000-0000-000091330000}"/>
    <cellStyle name="Normal 13 2 2 4 2 2 4" xfId="18147" xr:uid="{00000000-0005-0000-0000-000092330000}"/>
    <cellStyle name="Normal 13 2 2 4 2 2 5" xfId="18148" xr:uid="{00000000-0005-0000-0000-000093330000}"/>
    <cellStyle name="Normal 13 2 2 4 2 3" xfId="1492" xr:uid="{00000000-0005-0000-0000-000094330000}"/>
    <cellStyle name="Normal 13 2 2 4 2 3 2" xfId="18149" xr:uid="{00000000-0005-0000-0000-000095330000}"/>
    <cellStyle name="Normal 13 2 2 4 2 3 2 2" xfId="18150" xr:uid="{00000000-0005-0000-0000-000096330000}"/>
    <cellStyle name="Normal 13 2 2 4 2 3 2 2 2" xfId="18151" xr:uid="{00000000-0005-0000-0000-000097330000}"/>
    <cellStyle name="Normal 13 2 2 4 2 3 2 3" xfId="18152" xr:uid="{00000000-0005-0000-0000-000098330000}"/>
    <cellStyle name="Normal 13 2 2 4 2 3 3" xfId="18153" xr:uid="{00000000-0005-0000-0000-000099330000}"/>
    <cellStyle name="Normal 13 2 2 4 2 3 3 2" xfId="18154" xr:uid="{00000000-0005-0000-0000-00009A330000}"/>
    <cellStyle name="Normal 13 2 2 4 2 3 4" xfId="18155" xr:uid="{00000000-0005-0000-0000-00009B330000}"/>
    <cellStyle name="Normal 13 2 2 4 2 3 5" xfId="18156" xr:uid="{00000000-0005-0000-0000-00009C330000}"/>
    <cellStyle name="Normal 13 2 2 4 2 4" xfId="18157" xr:uid="{00000000-0005-0000-0000-00009D330000}"/>
    <cellStyle name="Normal 13 2 2 4 2 4 2" xfId="18158" xr:uid="{00000000-0005-0000-0000-00009E330000}"/>
    <cellStyle name="Normal 13 2 2 4 2 4 2 2" xfId="18159" xr:uid="{00000000-0005-0000-0000-00009F330000}"/>
    <cellStyle name="Normal 13 2 2 4 2 4 3" xfId="18160" xr:uid="{00000000-0005-0000-0000-0000A0330000}"/>
    <cellStyle name="Normal 13 2 2 4 2 5" xfId="18161" xr:uid="{00000000-0005-0000-0000-0000A1330000}"/>
    <cellStyle name="Normal 13 2 2 4 2 5 2" xfId="18162" xr:uid="{00000000-0005-0000-0000-0000A2330000}"/>
    <cellStyle name="Normal 13 2 2 4 2 6" xfId="18163" xr:uid="{00000000-0005-0000-0000-0000A3330000}"/>
    <cellStyle name="Normal 13 2 2 4 2 7" xfId="18164" xr:uid="{00000000-0005-0000-0000-0000A4330000}"/>
    <cellStyle name="Normal 13 2 2 4 3" xfId="1493" xr:uid="{00000000-0005-0000-0000-0000A5330000}"/>
    <cellStyle name="Normal 13 2 2 4 3 2" xfId="18165" xr:uid="{00000000-0005-0000-0000-0000A6330000}"/>
    <cellStyle name="Normal 13 2 2 4 3 2 2" xfId="18166" xr:uid="{00000000-0005-0000-0000-0000A7330000}"/>
    <cellStyle name="Normal 13 2 2 4 3 2 2 2" xfId="18167" xr:uid="{00000000-0005-0000-0000-0000A8330000}"/>
    <cellStyle name="Normal 13 2 2 4 3 2 3" xfId="18168" xr:uid="{00000000-0005-0000-0000-0000A9330000}"/>
    <cellStyle name="Normal 13 2 2 4 3 3" xfId="18169" xr:uid="{00000000-0005-0000-0000-0000AA330000}"/>
    <cellStyle name="Normal 13 2 2 4 3 3 2" xfId="18170" xr:uid="{00000000-0005-0000-0000-0000AB330000}"/>
    <cellStyle name="Normal 13 2 2 4 3 4" xfId="18171" xr:uid="{00000000-0005-0000-0000-0000AC330000}"/>
    <cellStyle name="Normal 13 2 2 4 3 5" xfId="18172" xr:uid="{00000000-0005-0000-0000-0000AD330000}"/>
    <cellStyle name="Normal 13 2 2 4 4" xfId="1494" xr:uid="{00000000-0005-0000-0000-0000AE330000}"/>
    <cellStyle name="Normal 13 2 2 4 4 2" xfId="18173" xr:uid="{00000000-0005-0000-0000-0000AF330000}"/>
    <cellStyle name="Normal 13 2 2 4 4 2 2" xfId="18174" xr:uid="{00000000-0005-0000-0000-0000B0330000}"/>
    <cellStyle name="Normal 13 2 2 4 4 2 2 2" xfId="18175" xr:uid="{00000000-0005-0000-0000-0000B1330000}"/>
    <cellStyle name="Normal 13 2 2 4 4 2 3" xfId="18176" xr:uid="{00000000-0005-0000-0000-0000B2330000}"/>
    <cellStyle name="Normal 13 2 2 4 4 3" xfId="18177" xr:uid="{00000000-0005-0000-0000-0000B3330000}"/>
    <cellStyle name="Normal 13 2 2 4 4 3 2" xfId="18178" xr:uid="{00000000-0005-0000-0000-0000B4330000}"/>
    <cellStyle name="Normal 13 2 2 4 4 4" xfId="18179" xr:uid="{00000000-0005-0000-0000-0000B5330000}"/>
    <cellStyle name="Normal 13 2 2 4 4 5" xfId="18180" xr:uid="{00000000-0005-0000-0000-0000B6330000}"/>
    <cellStyle name="Normal 13 2 2 4 5" xfId="18181" xr:uid="{00000000-0005-0000-0000-0000B7330000}"/>
    <cellStyle name="Normal 13 2 2 4 5 2" xfId="18182" xr:uid="{00000000-0005-0000-0000-0000B8330000}"/>
    <cellStyle name="Normal 13 2 2 4 5 2 2" xfId="18183" xr:uid="{00000000-0005-0000-0000-0000B9330000}"/>
    <cellStyle name="Normal 13 2 2 4 5 3" xfId="18184" xr:uid="{00000000-0005-0000-0000-0000BA330000}"/>
    <cellStyle name="Normal 13 2 2 4 6" xfId="18185" xr:uid="{00000000-0005-0000-0000-0000BB330000}"/>
    <cellStyle name="Normal 13 2 2 4 6 2" xfId="18186" xr:uid="{00000000-0005-0000-0000-0000BC330000}"/>
    <cellStyle name="Normal 13 2 2 4 7" xfId="18187" xr:uid="{00000000-0005-0000-0000-0000BD330000}"/>
    <cellStyle name="Normal 13 2 2 4 8" xfId="18188" xr:uid="{00000000-0005-0000-0000-0000BE330000}"/>
    <cellStyle name="Normal 13 2 2 5" xfId="1495" xr:uid="{00000000-0005-0000-0000-0000BF330000}"/>
    <cellStyle name="Normal 13 2 2 5 2" xfId="1496" xr:uid="{00000000-0005-0000-0000-0000C0330000}"/>
    <cellStyle name="Normal 13 2 2 5 2 2" xfId="1497" xr:uid="{00000000-0005-0000-0000-0000C1330000}"/>
    <cellStyle name="Normal 13 2 2 5 2 2 2" xfId="18189" xr:uid="{00000000-0005-0000-0000-0000C2330000}"/>
    <cellStyle name="Normal 13 2 2 5 2 2 2 2" xfId="18190" xr:uid="{00000000-0005-0000-0000-0000C3330000}"/>
    <cellStyle name="Normal 13 2 2 5 2 2 2 2 2" xfId="18191" xr:uid="{00000000-0005-0000-0000-0000C4330000}"/>
    <cellStyle name="Normal 13 2 2 5 2 2 2 3" xfId="18192" xr:uid="{00000000-0005-0000-0000-0000C5330000}"/>
    <cellStyle name="Normal 13 2 2 5 2 2 3" xfId="18193" xr:uid="{00000000-0005-0000-0000-0000C6330000}"/>
    <cellStyle name="Normal 13 2 2 5 2 2 3 2" xfId="18194" xr:uid="{00000000-0005-0000-0000-0000C7330000}"/>
    <cellStyle name="Normal 13 2 2 5 2 2 4" xfId="18195" xr:uid="{00000000-0005-0000-0000-0000C8330000}"/>
    <cellStyle name="Normal 13 2 2 5 2 2 5" xfId="18196" xr:uid="{00000000-0005-0000-0000-0000C9330000}"/>
    <cellStyle name="Normal 13 2 2 5 2 3" xfId="1498" xr:uid="{00000000-0005-0000-0000-0000CA330000}"/>
    <cellStyle name="Normal 13 2 2 5 2 3 2" xfId="18197" xr:uid="{00000000-0005-0000-0000-0000CB330000}"/>
    <cellStyle name="Normal 13 2 2 5 2 3 2 2" xfId="18198" xr:uid="{00000000-0005-0000-0000-0000CC330000}"/>
    <cellStyle name="Normal 13 2 2 5 2 3 2 2 2" xfId="18199" xr:uid="{00000000-0005-0000-0000-0000CD330000}"/>
    <cellStyle name="Normal 13 2 2 5 2 3 2 3" xfId="18200" xr:uid="{00000000-0005-0000-0000-0000CE330000}"/>
    <cellStyle name="Normal 13 2 2 5 2 3 3" xfId="18201" xr:uid="{00000000-0005-0000-0000-0000CF330000}"/>
    <cellStyle name="Normal 13 2 2 5 2 3 3 2" xfId="18202" xr:uid="{00000000-0005-0000-0000-0000D0330000}"/>
    <cellStyle name="Normal 13 2 2 5 2 3 4" xfId="18203" xr:uid="{00000000-0005-0000-0000-0000D1330000}"/>
    <cellStyle name="Normal 13 2 2 5 2 3 5" xfId="18204" xr:uid="{00000000-0005-0000-0000-0000D2330000}"/>
    <cellStyle name="Normal 13 2 2 5 2 4" xfId="18205" xr:uid="{00000000-0005-0000-0000-0000D3330000}"/>
    <cellStyle name="Normal 13 2 2 5 2 4 2" xfId="18206" xr:uid="{00000000-0005-0000-0000-0000D4330000}"/>
    <cellStyle name="Normal 13 2 2 5 2 4 2 2" xfId="18207" xr:uid="{00000000-0005-0000-0000-0000D5330000}"/>
    <cellStyle name="Normal 13 2 2 5 2 4 3" xfId="18208" xr:uid="{00000000-0005-0000-0000-0000D6330000}"/>
    <cellStyle name="Normal 13 2 2 5 2 5" xfId="18209" xr:uid="{00000000-0005-0000-0000-0000D7330000}"/>
    <cellStyle name="Normal 13 2 2 5 2 5 2" xfId="18210" xr:uid="{00000000-0005-0000-0000-0000D8330000}"/>
    <cellStyle name="Normal 13 2 2 5 2 6" xfId="18211" xr:uid="{00000000-0005-0000-0000-0000D9330000}"/>
    <cellStyle name="Normal 13 2 2 5 2 7" xfId="18212" xr:uid="{00000000-0005-0000-0000-0000DA330000}"/>
    <cellStyle name="Normal 13 2 2 5 3" xfId="1499" xr:uid="{00000000-0005-0000-0000-0000DB330000}"/>
    <cellStyle name="Normal 13 2 2 5 3 2" xfId="18213" xr:uid="{00000000-0005-0000-0000-0000DC330000}"/>
    <cellStyle name="Normal 13 2 2 5 3 2 2" xfId="18214" xr:uid="{00000000-0005-0000-0000-0000DD330000}"/>
    <cellStyle name="Normal 13 2 2 5 3 2 2 2" xfId="18215" xr:uid="{00000000-0005-0000-0000-0000DE330000}"/>
    <cellStyle name="Normal 13 2 2 5 3 2 3" xfId="18216" xr:uid="{00000000-0005-0000-0000-0000DF330000}"/>
    <cellStyle name="Normal 13 2 2 5 3 3" xfId="18217" xr:uid="{00000000-0005-0000-0000-0000E0330000}"/>
    <cellStyle name="Normal 13 2 2 5 3 3 2" xfId="18218" xr:uid="{00000000-0005-0000-0000-0000E1330000}"/>
    <cellStyle name="Normal 13 2 2 5 3 4" xfId="18219" xr:uid="{00000000-0005-0000-0000-0000E2330000}"/>
    <cellStyle name="Normal 13 2 2 5 3 5" xfId="18220" xr:uid="{00000000-0005-0000-0000-0000E3330000}"/>
    <cellStyle name="Normal 13 2 2 5 4" xfId="1500" xr:uid="{00000000-0005-0000-0000-0000E4330000}"/>
    <cellStyle name="Normal 13 2 2 5 4 2" xfId="18221" xr:uid="{00000000-0005-0000-0000-0000E5330000}"/>
    <cellStyle name="Normal 13 2 2 5 4 2 2" xfId="18222" xr:uid="{00000000-0005-0000-0000-0000E6330000}"/>
    <cellStyle name="Normal 13 2 2 5 4 2 2 2" xfId="18223" xr:uid="{00000000-0005-0000-0000-0000E7330000}"/>
    <cellStyle name="Normal 13 2 2 5 4 2 3" xfId="18224" xr:uid="{00000000-0005-0000-0000-0000E8330000}"/>
    <cellStyle name="Normal 13 2 2 5 4 3" xfId="18225" xr:uid="{00000000-0005-0000-0000-0000E9330000}"/>
    <cellStyle name="Normal 13 2 2 5 4 3 2" xfId="18226" xr:uid="{00000000-0005-0000-0000-0000EA330000}"/>
    <cellStyle name="Normal 13 2 2 5 4 4" xfId="18227" xr:uid="{00000000-0005-0000-0000-0000EB330000}"/>
    <cellStyle name="Normal 13 2 2 5 4 5" xfId="18228" xr:uid="{00000000-0005-0000-0000-0000EC330000}"/>
    <cellStyle name="Normal 13 2 2 5 5" xfId="18229" xr:uid="{00000000-0005-0000-0000-0000ED330000}"/>
    <cellStyle name="Normal 13 2 2 5 5 2" xfId="18230" xr:uid="{00000000-0005-0000-0000-0000EE330000}"/>
    <cellStyle name="Normal 13 2 2 5 5 2 2" xfId="18231" xr:uid="{00000000-0005-0000-0000-0000EF330000}"/>
    <cellStyle name="Normal 13 2 2 5 5 3" xfId="18232" xr:uid="{00000000-0005-0000-0000-0000F0330000}"/>
    <cellStyle name="Normal 13 2 2 5 6" xfId="18233" xr:uid="{00000000-0005-0000-0000-0000F1330000}"/>
    <cellStyle name="Normal 13 2 2 5 6 2" xfId="18234" xr:uid="{00000000-0005-0000-0000-0000F2330000}"/>
    <cellStyle name="Normal 13 2 2 5 7" xfId="18235" xr:uid="{00000000-0005-0000-0000-0000F3330000}"/>
    <cellStyle name="Normal 13 2 2 5 8" xfId="18236" xr:uid="{00000000-0005-0000-0000-0000F4330000}"/>
    <cellStyle name="Normal 13 2 2 6" xfId="1501" xr:uid="{00000000-0005-0000-0000-0000F5330000}"/>
    <cellStyle name="Normal 13 2 2 6 2" xfId="1502" xr:uid="{00000000-0005-0000-0000-0000F6330000}"/>
    <cellStyle name="Normal 13 2 2 6 2 2" xfId="1503" xr:uid="{00000000-0005-0000-0000-0000F7330000}"/>
    <cellStyle name="Normal 13 2 2 6 2 2 2" xfId="18237" xr:uid="{00000000-0005-0000-0000-0000F8330000}"/>
    <cellStyle name="Normal 13 2 2 6 2 2 2 2" xfId="18238" xr:uid="{00000000-0005-0000-0000-0000F9330000}"/>
    <cellStyle name="Normal 13 2 2 6 2 2 2 2 2" xfId="18239" xr:uid="{00000000-0005-0000-0000-0000FA330000}"/>
    <cellStyle name="Normal 13 2 2 6 2 2 2 3" xfId="18240" xr:uid="{00000000-0005-0000-0000-0000FB330000}"/>
    <cellStyle name="Normal 13 2 2 6 2 2 3" xfId="18241" xr:uid="{00000000-0005-0000-0000-0000FC330000}"/>
    <cellStyle name="Normal 13 2 2 6 2 2 3 2" xfId="18242" xr:uid="{00000000-0005-0000-0000-0000FD330000}"/>
    <cellStyle name="Normal 13 2 2 6 2 2 4" xfId="18243" xr:uid="{00000000-0005-0000-0000-0000FE330000}"/>
    <cellStyle name="Normal 13 2 2 6 2 2 5" xfId="18244" xr:uid="{00000000-0005-0000-0000-0000FF330000}"/>
    <cellStyle name="Normal 13 2 2 6 2 3" xfId="1504" xr:uid="{00000000-0005-0000-0000-000000340000}"/>
    <cellStyle name="Normal 13 2 2 6 2 3 2" xfId="18245" xr:uid="{00000000-0005-0000-0000-000001340000}"/>
    <cellStyle name="Normal 13 2 2 6 2 3 2 2" xfId="18246" xr:uid="{00000000-0005-0000-0000-000002340000}"/>
    <cellStyle name="Normal 13 2 2 6 2 3 2 2 2" xfId="18247" xr:uid="{00000000-0005-0000-0000-000003340000}"/>
    <cellStyle name="Normal 13 2 2 6 2 3 2 3" xfId="18248" xr:uid="{00000000-0005-0000-0000-000004340000}"/>
    <cellStyle name="Normal 13 2 2 6 2 3 3" xfId="18249" xr:uid="{00000000-0005-0000-0000-000005340000}"/>
    <cellStyle name="Normal 13 2 2 6 2 3 3 2" xfId="18250" xr:uid="{00000000-0005-0000-0000-000006340000}"/>
    <cellStyle name="Normal 13 2 2 6 2 3 4" xfId="18251" xr:uid="{00000000-0005-0000-0000-000007340000}"/>
    <cellStyle name="Normal 13 2 2 6 2 3 5" xfId="18252" xr:uid="{00000000-0005-0000-0000-000008340000}"/>
    <cellStyle name="Normal 13 2 2 6 2 4" xfId="18253" xr:uid="{00000000-0005-0000-0000-000009340000}"/>
    <cellStyle name="Normal 13 2 2 6 2 4 2" xfId="18254" xr:uid="{00000000-0005-0000-0000-00000A340000}"/>
    <cellStyle name="Normal 13 2 2 6 2 4 2 2" xfId="18255" xr:uid="{00000000-0005-0000-0000-00000B340000}"/>
    <cellStyle name="Normal 13 2 2 6 2 4 3" xfId="18256" xr:uid="{00000000-0005-0000-0000-00000C340000}"/>
    <cellStyle name="Normal 13 2 2 6 2 5" xfId="18257" xr:uid="{00000000-0005-0000-0000-00000D340000}"/>
    <cellStyle name="Normal 13 2 2 6 2 5 2" xfId="18258" xr:uid="{00000000-0005-0000-0000-00000E340000}"/>
    <cellStyle name="Normal 13 2 2 6 2 6" xfId="18259" xr:uid="{00000000-0005-0000-0000-00000F340000}"/>
    <cellStyle name="Normal 13 2 2 6 2 7" xfId="18260" xr:uid="{00000000-0005-0000-0000-000010340000}"/>
    <cellStyle name="Normal 13 2 2 6 3" xfId="1505" xr:uid="{00000000-0005-0000-0000-000011340000}"/>
    <cellStyle name="Normal 13 2 2 6 3 2" xfId="18261" xr:uid="{00000000-0005-0000-0000-000012340000}"/>
    <cellStyle name="Normal 13 2 2 6 3 2 2" xfId="18262" xr:uid="{00000000-0005-0000-0000-000013340000}"/>
    <cellStyle name="Normal 13 2 2 6 3 2 2 2" xfId="18263" xr:uid="{00000000-0005-0000-0000-000014340000}"/>
    <cellStyle name="Normal 13 2 2 6 3 2 3" xfId="18264" xr:uid="{00000000-0005-0000-0000-000015340000}"/>
    <cellStyle name="Normal 13 2 2 6 3 3" xfId="18265" xr:uid="{00000000-0005-0000-0000-000016340000}"/>
    <cellStyle name="Normal 13 2 2 6 3 3 2" xfId="18266" xr:uid="{00000000-0005-0000-0000-000017340000}"/>
    <cellStyle name="Normal 13 2 2 6 3 4" xfId="18267" xr:uid="{00000000-0005-0000-0000-000018340000}"/>
    <cellStyle name="Normal 13 2 2 6 3 5" xfId="18268" xr:uid="{00000000-0005-0000-0000-000019340000}"/>
    <cellStyle name="Normal 13 2 2 6 4" xfId="1506" xr:uid="{00000000-0005-0000-0000-00001A340000}"/>
    <cellStyle name="Normal 13 2 2 6 4 2" xfId="18269" xr:uid="{00000000-0005-0000-0000-00001B340000}"/>
    <cellStyle name="Normal 13 2 2 6 4 2 2" xfId="18270" xr:uid="{00000000-0005-0000-0000-00001C340000}"/>
    <cellStyle name="Normal 13 2 2 6 4 2 2 2" xfId="18271" xr:uid="{00000000-0005-0000-0000-00001D340000}"/>
    <cellStyle name="Normal 13 2 2 6 4 2 3" xfId="18272" xr:uid="{00000000-0005-0000-0000-00001E340000}"/>
    <cellStyle name="Normal 13 2 2 6 4 3" xfId="18273" xr:uid="{00000000-0005-0000-0000-00001F340000}"/>
    <cellStyle name="Normal 13 2 2 6 4 3 2" xfId="18274" xr:uid="{00000000-0005-0000-0000-000020340000}"/>
    <cellStyle name="Normal 13 2 2 6 4 4" xfId="18275" xr:uid="{00000000-0005-0000-0000-000021340000}"/>
    <cellStyle name="Normal 13 2 2 6 4 5" xfId="18276" xr:uid="{00000000-0005-0000-0000-000022340000}"/>
    <cellStyle name="Normal 13 2 2 6 5" xfId="18277" xr:uid="{00000000-0005-0000-0000-000023340000}"/>
    <cellStyle name="Normal 13 2 2 6 5 2" xfId="18278" xr:uid="{00000000-0005-0000-0000-000024340000}"/>
    <cellStyle name="Normal 13 2 2 6 5 2 2" xfId="18279" xr:uid="{00000000-0005-0000-0000-000025340000}"/>
    <cellStyle name="Normal 13 2 2 6 5 3" xfId="18280" xr:uid="{00000000-0005-0000-0000-000026340000}"/>
    <cellStyle name="Normal 13 2 2 6 6" xfId="18281" xr:uid="{00000000-0005-0000-0000-000027340000}"/>
    <cellStyle name="Normal 13 2 2 6 6 2" xfId="18282" xr:uid="{00000000-0005-0000-0000-000028340000}"/>
    <cellStyle name="Normal 13 2 2 6 7" xfId="18283" xr:uid="{00000000-0005-0000-0000-000029340000}"/>
    <cellStyle name="Normal 13 2 2 6 8" xfId="18284" xr:uid="{00000000-0005-0000-0000-00002A340000}"/>
    <cellStyle name="Normal 13 2 2 7" xfId="1507" xr:uid="{00000000-0005-0000-0000-00002B340000}"/>
    <cellStyle name="Normal 13 2 2 7 2" xfId="1508" xr:uid="{00000000-0005-0000-0000-00002C340000}"/>
    <cellStyle name="Normal 13 2 2 7 2 2" xfId="18285" xr:uid="{00000000-0005-0000-0000-00002D340000}"/>
    <cellStyle name="Normal 13 2 2 7 2 2 2" xfId="18286" xr:uid="{00000000-0005-0000-0000-00002E340000}"/>
    <cellStyle name="Normal 13 2 2 7 2 2 2 2" xfId="18287" xr:uid="{00000000-0005-0000-0000-00002F340000}"/>
    <cellStyle name="Normal 13 2 2 7 2 2 3" xfId="18288" xr:uid="{00000000-0005-0000-0000-000030340000}"/>
    <cellStyle name="Normal 13 2 2 7 2 3" xfId="18289" xr:uid="{00000000-0005-0000-0000-000031340000}"/>
    <cellStyle name="Normal 13 2 2 7 2 3 2" xfId="18290" xr:uid="{00000000-0005-0000-0000-000032340000}"/>
    <cellStyle name="Normal 13 2 2 7 2 4" xfId="18291" xr:uid="{00000000-0005-0000-0000-000033340000}"/>
    <cellStyle name="Normal 13 2 2 7 2 5" xfId="18292" xr:uid="{00000000-0005-0000-0000-000034340000}"/>
    <cellStyle name="Normal 13 2 2 7 3" xfId="1509" xr:uid="{00000000-0005-0000-0000-000035340000}"/>
    <cellStyle name="Normal 13 2 2 7 3 2" xfId="18293" xr:uid="{00000000-0005-0000-0000-000036340000}"/>
    <cellStyle name="Normal 13 2 2 7 3 2 2" xfId="18294" xr:uid="{00000000-0005-0000-0000-000037340000}"/>
    <cellStyle name="Normal 13 2 2 7 3 2 2 2" xfId="18295" xr:uid="{00000000-0005-0000-0000-000038340000}"/>
    <cellStyle name="Normal 13 2 2 7 3 2 3" xfId="18296" xr:uid="{00000000-0005-0000-0000-000039340000}"/>
    <cellStyle name="Normal 13 2 2 7 3 3" xfId="18297" xr:uid="{00000000-0005-0000-0000-00003A340000}"/>
    <cellStyle name="Normal 13 2 2 7 3 3 2" xfId="18298" xr:uid="{00000000-0005-0000-0000-00003B340000}"/>
    <cellStyle name="Normal 13 2 2 7 3 4" xfId="18299" xr:uid="{00000000-0005-0000-0000-00003C340000}"/>
    <cellStyle name="Normal 13 2 2 7 3 5" xfId="18300" xr:uid="{00000000-0005-0000-0000-00003D340000}"/>
    <cellStyle name="Normal 13 2 2 7 4" xfId="18301" xr:uid="{00000000-0005-0000-0000-00003E340000}"/>
    <cellStyle name="Normal 13 2 2 7 4 2" xfId="18302" xr:uid="{00000000-0005-0000-0000-00003F340000}"/>
    <cellStyle name="Normal 13 2 2 7 4 2 2" xfId="18303" xr:uid="{00000000-0005-0000-0000-000040340000}"/>
    <cellStyle name="Normal 13 2 2 7 4 3" xfId="18304" xr:uid="{00000000-0005-0000-0000-000041340000}"/>
    <cellStyle name="Normal 13 2 2 7 5" xfId="18305" xr:uid="{00000000-0005-0000-0000-000042340000}"/>
    <cellStyle name="Normal 13 2 2 7 5 2" xfId="18306" xr:uid="{00000000-0005-0000-0000-000043340000}"/>
    <cellStyle name="Normal 13 2 2 7 6" xfId="18307" xr:uid="{00000000-0005-0000-0000-000044340000}"/>
    <cellStyle name="Normal 13 2 2 7 7" xfId="18308" xr:uid="{00000000-0005-0000-0000-000045340000}"/>
    <cellStyle name="Normal 13 2 2 8" xfId="1510" xr:uid="{00000000-0005-0000-0000-000046340000}"/>
    <cellStyle name="Normal 13 2 2 8 2" xfId="18309" xr:uid="{00000000-0005-0000-0000-000047340000}"/>
    <cellStyle name="Normal 13 2 2 8 2 2" xfId="18310" xr:uid="{00000000-0005-0000-0000-000048340000}"/>
    <cellStyle name="Normal 13 2 2 8 2 2 2" xfId="18311" xr:uid="{00000000-0005-0000-0000-000049340000}"/>
    <cellStyle name="Normal 13 2 2 8 2 3" xfId="18312" xr:uid="{00000000-0005-0000-0000-00004A340000}"/>
    <cellStyle name="Normal 13 2 2 8 3" xfId="18313" xr:uid="{00000000-0005-0000-0000-00004B340000}"/>
    <cellStyle name="Normal 13 2 2 8 3 2" xfId="18314" xr:uid="{00000000-0005-0000-0000-00004C340000}"/>
    <cellStyle name="Normal 13 2 2 8 4" xfId="18315" xr:uid="{00000000-0005-0000-0000-00004D340000}"/>
    <cellStyle name="Normal 13 2 2 8 5" xfId="18316" xr:uid="{00000000-0005-0000-0000-00004E340000}"/>
    <cellStyle name="Normal 13 2 2 9" xfId="1511" xr:uid="{00000000-0005-0000-0000-00004F340000}"/>
    <cellStyle name="Normal 13 2 2 9 2" xfId="18317" xr:uid="{00000000-0005-0000-0000-000050340000}"/>
    <cellStyle name="Normal 13 2 2 9 2 2" xfId="18318" xr:uid="{00000000-0005-0000-0000-000051340000}"/>
    <cellStyle name="Normal 13 2 2 9 2 2 2" xfId="18319" xr:uid="{00000000-0005-0000-0000-000052340000}"/>
    <cellStyle name="Normal 13 2 2 9 2 3" xfId="18320" xr:uid="{00000000-0005-0000-0000-000053340000}"/>
    <cellStyle name="Normal 13 2 2 9 3" xfId="18321" xr:uid="{00000000-0005-0000-0000-000054340000}"/>
    <cellStyle name="Normal 13 2 2 9 3 2" xfId="18322" xr:uid="{00000000-0005-0000-0000-000055340000}"/>
    <cellStyle name="Normal 13 2 2 9 4" xfId="18323" xr:uid="{00000000-0005-0000-0000-000056340000}"/>
    <cellStyle name="Normal 13 2 2 9 5" xfId="18324" xr:uid="{00000000-0005-0000-0000-000057340000}"/>
    <cellStyle name="Normal 13 2 3" xfId="1512" xr:uid="{00000000-0005-0000-0000-000058340000}"/>
    <cellStyle name="Normal 13 2 3 10" xfId="18325" xr:uid="{00000000-0005-0000-0000-000059340000}"/>
    <cellStyle name="Normal 13 2 3 10 2" xfId="18326" xr:uid="{00000000-0005-0000-0000-00005A340000}"/>
    <cellStyle name="Normal 13 2 3 11" xfId="18327" xr:uid="{00000000-0005-0000-0000-00005B340000}"/>
    <cellStyle name="Normal 13 2 3 12" xfId="18328" xr:uid="{00000000-0005-0000-0000-00005C340000}"/>
    <cellStyle name="Normal 13 2 3 2" xfId="1513" xr:uid="{00000000-0005-0000-0000-00005D340000}"/>
    <cellStyle name="Normal 13 2 3 2 2" xfId="1514" xr:uid="{00000000-0005-0000-0000-00005E340000}"/>
    <cellStyle name="Normal 13 2 3 2 2 2" xfId="1515" xr:uid="{00000000-0005-0000-0000-00005F340000}"/>
    <cellStyle name="Normal 13 2 3 2 2 2 2" xfId="18329" xr:uid="{00000000-0005-0000-0000-000060340000}"/>
    <cellStyle name="Normal 13 2 3 2 2 2 2 2" xfId="18330" xr:uid="{00000000-0005-0000-0000-000061340000}"/>
    <cellStyle name="Normal 13 2 3 2 2 2 2 2 2" xfId="18331" xr:uid="{00000000-0005-0000-0000-000062340000}"/>
    <cellStyle name="Normal 13 2 3 2 2 2 2 3" xfId="18332" xr:uid="{00000000-0005-0000-0000-000063340000}"/>
    <cellStyle name="Normal 13 2 3 2 2 2 3" xfId="18333" xr:uid="{00000000-0005-0000-0000-000064340000}"/>
    <cellStyle name="Normal 13 2 3 2 2 2 3 2" xfId="18334" xr:uid="{00000000-0005-0000-0000-000065340000}"/>
    <cellStyle name="Normal 13 2 3 2 2 2 4" xfId="18335" xr:uid="{00000000-0005-0000-0000-000066340000}"/>
    <cellStyle name="Normal 13 2 3 2 2 2 5" xfId="18336" xr:uid="{00000000-0005-0000-0000-000067340000}"/>
    <cellStyle name="Normal 13 2 3 2 2 3" xfId="1516" xr:uid="{00000000-0005-0000-0000-000068340000}"/>
    <cellStyle name="Normal 13 2 3 2 2 3 2" xfId="18337" xr:uid="{00000000-0005-0000-0000-000069340000}"/>
    <cellStyle name="Normal 13 2 3 2 2 3 2 2" xfId="18338" xr:uid="{00000000-0005-0000-0000-00006A340000}"/>
    <cellStyle name="Normal 13 2 3 2 2 3 2 2 2" xfId="18339" xr:uid="{00000000-0005-0000-0000-00006B340000}"/>
    <cellStyle name="Normal 13 2 3 2 2 3 2 3" xfId="18340" xr:uid="{00000000-0005-0000-0000-00006C340000}"/>
    <cellStyle name="Normal 13 2 3 2 2 3 3" xfId="18341" xr:uid="{00000000-0005-0000-0000-00006D340000}"/>
    <cellStyle name="Normal 13 2 3 2 2 3 3 2" xfId="18342" xr:uid="{00000000-0005-0000-0000-00006E340000}"/>
    <cellStyle name="Normal 13 2 3 2 2 3 4" xfId="18343" xr:uid="{00000000-0005-0000-0000-00006F340000}"/>
    <cellStyle name="Normal 13 2 3 2 2 3 5" xfId="18344" xr:uid="{00000000-0005-0000-0000-000070340000}"/>
    <cellStyle name="Normal 13 2 3 2 2 4" xfId="18345" xr:uid="{00000000-0005-0000-0000-000071340000}"/>
    <cellStyle name="Normal 13 2 3 2 2 4 2" xfId="18346" xr:uid="{00000000-0005-0000-0000-000072340000}"/>
    <cellStyle name="Normal 13 2 3 2 2 4 2 2" xfId="18347" xr:uid="{00000000-0005-0000-0000-000073340000}"/>
    <cellStyle name="Normal 13 2 3 2 2 4 3" xfId="18348" xr:uid="{00000000-0005-0000-0000-000074340000}"/>
    <cellStyle name="Normal 13 2 3 2 2 5" xfId="18349" xr:uid="{00000000-0005-0000-0000-000075340000}"/>
    <cellStyle name="Normal 13 2 3 2 2 5 2" xfId="18350" xr:uid="{00000000-0005-0000-0000-000076340000}"/>
    <cellStyle name="Normal 13 2 3 2 2 6" xfId="18351" xr:uid="{00000000-0005-0000-0000-000077340000}"/>
    <cellStyle name="Normal 13 2 3 2 2 7" xfId="18352" xr:uid="{00000000-0005-0000-0000-000078340000}"/>
    <cellStyle name="Normal 13 2 3 2 3" xfId="1517" xr:uid="{00000000-0005-0000-0000-000079340000}"/>
    <cellStyle name="Normal 13 2 3 2 3 2" xfId="18353" xr:uid="{00000000-0005-0000-0000-00007A340000}"/>
    <cellStyle name="Normal 13 2 3 2 3 2 2" xfId="18354" xr:uid="{00000000-0005-0000-0000-00007B340000}"/>
    <cellStyle name="Normal 13 2 3 2 3 2 2 2" xfId="18355" xr:uid="{00000000-0005-0000-0000-00007C340000}"/>
    <cellStyle name="Normal 13 2 3 2 3 2 3" xfId="18356" xr:uid="{00000000-0005-0000-0000-00007D340000}"/>
    <cellStyle name="Normal 13 2 3 2 3 3" xfId="18357" xr:uid="{00000000-0005-0000-0000-00007E340000}"/>
    <cellStyle name="Normal 13 2 3 2 3 3 2" xfId="18358" xr:uid="{00000000-0005-0000-0000-00007F340000}"/>
    <cellStyle name="Normal 13 2 3 2 3 4" xfId="18359" xr:uid="{00000000-0005-0000-0000-000080340000}"/>
    <cellStyle name="Normal 13 2 3 2 3 5" xfId="18360" xr:uid="{00000000-0005-0000-0000-000081340000}"/>
    <cellStyle name="Normal 13 2 3 2 4" xfId="1518" xr:uid="{00000000-0005-0000-0000-000082340000}"/>
    <cellStyle name="Normal 13 2 3 2 4 2" xfId="18361" xr:uid="{00000000-0005-0000-0000-000083340000}"/>
    <cellStyle name="Normal 13 2 3 2 4 2 2" xfId="18362" xr:uid="{00000000-0005-0000-0000-000084340000}"/>
    <cellStyle name="Normal 13 2 3 2 4 2 2 2" xfId="18363" xr:uid="{00000000-0005-0000-0000-000085340000}"/>
    <cellStyle name="Normal 13 2 3 2 4 2 3" xfId="18364" xr:uid="{00000000-0005-0000-0000-000086340000}"/>
    <cellStyle name="Normal 13 2 3 2 4 3" xfId="18365" xr:uid="{00000000-0005-0000-0000-000087340000}"/>
    <cellStyle name="Normal 13 2 3 2 4 3 2" xfId="18366" xr:uid="{00000000-0005-0000-0000-000088340000}"/>
    <cellStyle name="Normal 13 2 3 2 4 4" xfId="18367" xr:uid="{00000000-0005-0000-0000-000089340000}"/>
    <cellStyle name="Normal 13 2 3 2 4 5" xfId="18368" xr:uid="{00000000-0005-0000-0000-00008A340000}"/>
    <cellStyle name="Normal 13 2 3 2 5" xfId="18369" xr:uid="{00000000-0005-0000-0000-00008B340000}"/>
    <cellStyle name="Normal 13 2 3 2 5 2" xfId="18370" xr:uid="{00000000-0005-0000-0000-00008C340000}"/>
    <cellStyle name="Normal 13 2 3 2 5 2 2" xfId="18371" xr:uid="{00000000-0005-0000-0000-00008D340000}"/>
    <cellStyle name="Normal 13 2 3 2 5 3" xfId="18372" xr:uid="{00000000-0005-0000-0000-00008E340000}"/>
    <cellStyle name="Normal 13 2 3 2 6" xfId="18373" xr:uid="{00000000-0005-0000-0000-00008F340000}"/>
    <cellStyle name="Normal 13 2 3 2 6 2" xfId="18374" xr:uid="{00000000-0005-0000-0000-000090340000}"/>
    <cellStyle name="Normal 13 2 3 2 7" xfId="18375" xr:uid="{00000000-0005-0000-0000-000091340000}"/>
    <cellStyle name="Normal 13 2 3 2 8" xfId="18376" xr:uid="{00000000-0005-0000-0000-000092340000}"/>
    <cellStyle name="Normal 13 2 3 3" xfId="1519" xr:uid="{00000000-0005-0000-0000-000093340000}"/>
    <cellStyle name="Normal 13 2 3 3 2" xfId="1520" xr:uid="{00000000-0005-0000-0000-000094340000}"/>
    <cellStyle name="Normal 13 2 3 3 2 2" xfId="1521" xr:uid="{00000000-0005-0000-0000-000095340000}"/>
    <cellStyle name="Normal 13 2 3 3 2 2 2" xfId="18377" xr:uid="{00000000-0005-0000-0000-000096340000}"/>
    <cellStyle name="Normal 13 2 3 3 2 2 2 2" xfId="18378" xr:uid="{00000000-0005-0000-0000-000097340000}"/>
    <cellStyle name="Normal 13 2 3 3 2 2 2 2 2" xfId="18379" xr:uid="{00000000-0005-0000-0000-000098340000}"/>
    <cellStyle name="Normal 13 2 3 3 2 2 2 3" xfId="18380" xr:uid="{00000000-0005-0000-0000-000099340000}"/>
    <cellStyle name="Normal 13 2 3 3 2 2 3" xfId="18381" xr:uid="{00000000-0005-0000-0000-00009A340000}"/>
    <cellStyle name="Normal 13 2 3 3 2 2 3 2" xfId="18382" xr:uid="{00000000-0005-0000-0000-00009B340000}"/>
    <cellStyle name="Normal 13 2 3 3 2 2 4" xfId="18383" xr:uid="{00000000-0005-0000-0000-00009C340000}"/>
    <cellStyle name="Normal 13 2 3 3 2 2 5" xfId="18384" xr:uid="{00000000-0005-0000-0000-00009D340000}"/>
    <cellStyle name="Normal 13 2 3 3 2 3" xfId="1522" xr:uid="{00000000-0005-0000-0000-00009E340000}"/>
    <cellStyle name="Normal 13 2 3 3 2 3 2" xfId="18385" xr:uid="{00000000-0005-0000-0000-00009F340000}"/>
    <cellStyle name="Normal 13 2 3 3 2 3 2 2" xfId="18386" xr:uid="{00000000-0005-0000-0000-0000A0340000}"/>
    <cellStyle name="Normal 13 2 3 3 2 3 2 2 2" xfId="18387" xr:uid="{00000000-0005-0000-0000-0000A1340000}"/>
    <cellStyle name="Normal 13 2 3 3 2 3 2 3" xfId="18388" xr:uid="{00000000-0005-0000-0000-0000A2340000}"/>
    <cellStyle name="Normal 13 2 3 3 2 3 3" xfId="18389" xr:uid="{00000000-0005-0000-0000-0000A3340000}"/>
    <cellStyle name="Normal 13 2 3 3 2 3 3 2" xfId="18390" xr:uid="{00000000-0005-0000-0000-0000A4340000}"/>
    <cellStyle name="Normal 13 2 3 3 2 3 4" xfId="18391" xr:uid="{00000000-0005-0000-0000-0000A5340000}"/>
    <cellStyle name="Normal 13 2 3 3 2 3 5" xfId="18392" xr:uid="{00000000-0005-0000-0000-0000A6340000}"/>
    <cellStyle name="Normal 13 2 3 3 2 4" xfId="18393" xr:uid="{00000000-0005-0000-0000-0000A7340000}"/>
    <cellStyle name="Normal 13 2 3 3 2 4 2" xfId="18394" xr:uid="{00000000-0005-0000-0000-0000A8340000}"/>
    <cellStyle name="Normal 13 2 3 3 2 4 2 2" xfId="18395" xr:uid="{00000000-0005-0000-0000-0000A9340000}"/>
    <cellStyle name="Normal 13 2 3 3 2 4 3" xfId="18396" xr:uid="{00000000-0005-0000-0000-0000AA340000}"/>
    <cellStyle name="Normal 13 2 3 3 2 5" xfId="18397" xr:uid="{00000000-0005-0000-0000-0000AB340000}"/>
    <cellStyle name="Normal 13 2 3 3 2 5 2" xfId="18398" xr:uid="{00000000-0005-0000-0000-0000AC340000}"/>
    <cellStyle name="Normal 13 2 3 3 2 6" xfId="18399" xr:uid="{00000000-0005-0000-0000-0000AD340000}"/>
    <cellStyle name="Normal 13 2 3 3 2 7" xfId="18400" xr:uid="{00000000-0005-0000-0000-0000AE340000}"/>
    <cellStyle name="Normal 13 2 3 3 3" xfId="1523" xr:uid="{00000000-0005-0000-0000-0000AF340000}"/>
    <cellStyle name="Normal 13 2 3 3 3 2" xfId="18401" xr:uid="{00000000-0005-0000-0000-0000B0340000}"/>
    <cellStyle name="Normal 13 2 3 3 3 2 2" xfId="18402" xr:uid="{00000000-0005-0000-0000-0000B1340000}"/>
    <cellStyle name="Normal 13 2 3 3 3 2 2 2" xfId="18403" xr:uid="{00000000-0005-0000-0000-0000B2340000}"/>
    <cellStyle name="Normal 13 2 3 3 3 2 3" xfId="18404" xr:uid="{00000000-0005-0000-0000-0000B3340000}"/>
    <cellStyle name="Normal 13 2 3 3 3 3" xfId="18405" xr:uid="{00000000-0005-0000-0000-0000B4340000}"/>
    <cellStyle name="Normal 13 2 3 3 3 3 2" xfId="18406" xr:uid="{00000000-0005-0000-0000-0000B5340000}"/>
    <cellStyle name="Normal 13 2 3 3 3 4" xfId="18407" xr:uid="{00000000-0005-0000-0000-0000B6340000}"/>
    <cellStyle name="Normal 13 2 3 3 3 5" xfId="18408" xr:uid="{00000000-0005-0000-0000-0000B7340000}"/>
    <cellStyle name="Normal 13 2 3 3 4" xfId="1524" xr:uid="{00000000-0005-0000-0000-0000B8340000}"/>
    <cellStyle name="Normal 13 2 3 3 4 2" xfId="18409" xr:uid="{00000000-0005-0000-0000-0000B9340000}"/>
    <cellStyle name="Normal 13 2 3 3 4 2 2" xfId="18410" xr:uid="{00000000-0005-0000-0000-0000BA340000}"/>
    <cellStyle name="Normal 13 2 3 3 4 2 2 2" xfId="18411" xr:uid="{00000000-0005-0000-0000-0000BB340000}"/>
    <cellStyle name="Normal 13 2 3 3 4 2 3" xfId="18412" xr:uid="{00000000-0005-0000-0000-0000BC340000}"/>
    <cellStyle name="Normal 13 2 3 3 4 3" xfId="18413" xr:uid="{00000000-0005-0000-0000-0000BD340000}"/>
    <cellStyle name="Normal 13 2 3 3 4 3 2" xfId="18414" xr:uid="{00000000-0005-0000-0000-0000BE340000}"/>
    <cellStyle name="Normal 13 2 3 3 4 4" xfId="18415" xr:uid="{00000000-0005-0000-0000-0000BF340000}"/>
    <cellStyle name="Normal 13 2 3 3 4 5" xfId="18416" xr:uid="{00000000-0005-0000-0000-0000C0340000}"/>
    <cellStyle name="Normal 13 2 3 3 5" xfId="18417" xr:uid="{00000000-0005-0000-0000-0000C1340000}"/>
    <cellStyle name="Normal 13 2 3 3 5 2" xfId="18418" xr:uid="{00000000-0005-0000-0000-0000C2340000}"/>
    <cellStyle name="Normal 13 2 3 3 5 2 2" xfId="18419" xr:uid="{00000000-0005-0000-0000-0000C3340000}"/>
    <cellStyle name="Normal 13 2 3 3 5 3" xfId="18420" xr:uid="{00000000-0005-0000-0000-0000C4340000}"/>
    <cellStyle name="Normal 13 2 3 3 6" xfId="18421" xr:uid="{00000000-0005-0000-0000-0000C5340000}"/>
    <cellStyle name="Normal 13 2 3 3 6 2" xfId="18422" xr:uid="{00000000-0005-0000-0000-0000C6340000}"/>
    <cellStyle name="Normal 13 2 3 3 7" xfId="18423" xr:uid="{00000000-0005-0000-0000-0000C7340000}"/>
    <cellStyle name="Normal 13 2 3 3 8" xfId="18424" xr:uid="{00000000-0005-0000-0000-0000C8340000}"/>
    <cellStyle name="Normal 13 2 3 4" xfId="1525" xr:uid="{00000000-0005-0000-0000-0000C9340000}"/>
    <cellStyle name="Normal 13 2 3 4 2" xfId="1526" xr:uid="{00000000-0005-0000-0000-0000CA340000}"/>
    <cellStyle name="Normal 13 2 3 4 2 2" xfId="1527" xr:uid="{00000000-0005-0000-0000-0000CB340000}"/>
    <cellStyle name="Normal 13 2 3 4 2 2 2" xfId="18425" xr:uid="{00000000-0005-0000-0000-0000CC340000}"/>
    <cellStyle name="Normal 13 2 3 4 2 2 2 2" xfId="18426" xr:uid="{00000000-0005-0000-0000-0000CD340000}"/>
    <cellStyle name="Normal 13 2 3 4 2 2 2 2 2" xfId="18427" xr:uid="{00000000-0005-0000-0000-0000CE340000}"/>
    <cellStyle name="Normal 13 2 3 4 2 2 2 3" xfId="18428" xr:uid="{00000000-0005-0000-0000-0000CF340000}"/>
    <cellStyle name="Normal 13 2 3 4 2 2 3" xfId="18429" xr:uid="{00000000-0005-0000-0000-0000D0340000}"/>
    <cellStyle name="Normal 13 2 3 4 2 2 3 2" xfId="18430" xr:uid="{00000000-0005-0000-0000-0000D1340000}"/>
    <cellStyle name="Normal 13 2 3 4 2 2 4" xfId="18431" xr:uid="{00000000-0005-0000-0000-0000D2340000}"/>
    <cellStyle name="Normal 13 2 3 4 2 2 5" xfId="18432" xr:uid="{00000000-0005-0000-0000-0000D3340000}"/>
    <cellStyle name="Normal 13 2 3 4 2 3" xfId="1528" xr:uid="{00000000-0005-0000-0000-0000D4340000}"/>
    <cellStyle name="Normal 13 2 3 4 2 3 2" xfId="18433" xr:uid="{00000000-0005-0000-0000-0000D5340000}"/>
    <cellStyle name="Normal 13 2 3 4 2 3 2 2" xfId="18434" xr:uid="{00000000-0005-0000-0000-0000D6340000}"/>
    <cellStyle name="Normal 13 2 3 4 2 3 2 2 2" xfId="18435" xr:uid="{00000000-0005-0000-0000-0000D7340000}"/>
    <cellStyle name="Normal 13 2 3 4 2 3 2 3" xfId="18436" xr:uid="{00000000-0005-0000-0000-0000D8340000}"/>
    <cellStyle name="Normal 13 2 3 4 2 3 3" xfId="18437" xr:uid="{00000000-0005-0000-0000-0000D9340000}"/>
    <cellStyle name="Normal 13 2 3 4 2 3 3 2" xfId="18438" xr:uid="{00000000-0005-0000-0000-0000DA340000}"/>
    <cellStyle name="Normal 13 2 3 4 2 3 4" xfId="18439" xr:uid="{00000000-0005-0000-0000-0000DB340000}"/>
    <cellStyle name="Normal 13 2 3 4 2 3 5" xfId="18440" xr:uid="{00000000-0005-0000-0000-0000DC340000}"/>
    <cellStyle name="Normal 13 2 3 4 2 4" xfId="18441" xr:uid="{00000000-0005-0000-0000-0000DD340000}"/>
    <cellStyle name="Normal 13 2 3 4 2 4 2" xfId="18442" xr:uid="{00000000-0005-0000-0000-0000DE340000}"/>
    <cellStyle name="Normal 13 2 3 4 2 4 2 2" xfId="18443" xr:uid="{00000000-0005-0000-0000-0000DF340000}"/>
    <cellStyle name="Normal 13 2 3 4 2 4 3" xfId="18444" xr:uid="{00000000-0005-0000-0000-0000E0340000}"/>
    <cellStyle name="Normal 13 2 3 4 2 5" xfId="18445" xr:uid="{00000000-0005-0000-0000-0000E1340000}"/>
    <cellStyle name="Normal 13 2 3 4 2 5 2" xfId="18446" xr:uid="{00000000-0005-0000-0000-0000E2340000}"/>
    <cellStyle name="Normal 13 2 3 4 2 6" xfId="18447" xr:uid="{00000000-0005-0000-0000-0000E3340000}"/>
    <cellStyle name="Normal 13 2 3 4 2 7" xfId="18448" xr:uid="{00000000-0005-0000-0000-0000E4340000}"/>
    <cellStyle name="Normal 13 2 3 4 3" xfId="1529" xr:uid="{00000000-0005-0000-0000-0000E5340000}"/>
    <cellStyle name="Normal 13 2 3 4 3 2" xfId="18449" xr:uid="{00000000-0005-0000-0000-0000E6340000}"/>
    <cellStyle name="Normal 13 2 3 4 3 2 2" xfId="18450" xr:uid="{00000000-0005-0000-0000-0000E7340000}"/>
    <cellStyle name="Normal 13 2 3 4 3 2 2 2" xfId="18451" xr:uid="{00000000-0005-0000-0000-0000E8340000}"/>
    <cellStyle name="Normal 13 2 3 4 3 2 3" xfId="18452" xr:uid="{00000000-0005-0000-0000-0000E9340000}"/>
    <cellStyle name="Normal 13 2 3 4 3 3" xfId="18453" xr:uid="{00000000-0005-0000-0000-0000EA340000}"/>
    <cellStyle name="Normal 13 2 3 4 3 3 2" xfId="18454" xr:uid="{00000000-0005-0000-0000-0000EB340000}"/>
    <cellStyle name="Normal 13 2 3 4 3 4" xfId="18455" xr:uid="{00000000-0005-0000-0000-0000EC340000}"/>
    <cellStyle name="Normal 13 2 3 4 3 5" xfId="18456" xr:uid="{00000000-0005-0000-0000-0000ED340000}"/>
    <cellStyle name="Normal 13 2 3 4 4" xfId="1530" xr:uid="{00000000-0005-0000-0000-0000EE340000}"/>
    <cellStyle name="Normal 13 2 3 4 4 2" xfId="18457" xr:uid="{00000000-0005-0000-0000-0000EF340000}"/>
    <cellStyle name="Normal 13 2 3 4 4 2 2" xfId="18458" xr:uid="{00000000-0005-0000-0000-0000F0340000}"/>
    <cellStyle name="Normal 13 2 3 4 4 2 2 2" xfId="18459" xr:uid="{00000000-0005-0000-0000-0000F1340000}"/>
    <cellStyle name="Normal 13 2 3 4 4 2 3" xfId="18460" xr:uid="{00000000-0005-0000-0000-0000F2340000}"/>
    <cellStyle name="Normal 13 2 3 4 4 3" xfId="18461" xr:uid="{00000000-0005-0000-0000-0000F3340000}"/>
    <cellStyle name="Normal 13 2 3 4 4 3 2" xfId="18462" xr:uid="{00000000-0005-0000-0000-0000F4340000}"/>
    <cellStyle name="Normal 13 2 3 4 4 4" xfId="18463" xr:uid="{00000000-0005-0000-0000-0000F5340000}"/>
    <cellStyle name="Normal 13 2 3 4 4 5" xfId="18464" xr:uid="{00000000-0005-0000-0000-0000F6340000}"/>
    <cellStyle name="Normal 13 2 3 4 5" xfId="18465" xr:uid="{00000000-0005-0000-0000-0000F7340000}"/>
    <cellStyle name="Normal 13 2 3 4 5 2" xfId="18466" xr:uid="{00000000-0005-0000-0000-0000F8340000}"/>
    <cellStyle name="Normal 13 2 3 4 5 2 2" xfId="18467" xr:uid="{00000000-0005-0000-0000-0000F9340000}"/>
    <cellStyle name="Normal 13 2 3 4 5 3" xfId="18468" xr:uid="{00000000-0005-0000-0000-0000FA340000}"/>
    <cellStyle name="Normal 13 2 3 4 6" xfId="18469" xr:uid="{00000000-0005-0000-0000-0000FB340000}"/>
    <cellStyle name="Normal 13 2 3 4 6 2" xfId="18470" xr:uid="{00000000-0005-0000-0000-0000FC340000}"/>
    <cellStyle name="Normal 13 2 3 4 7" xfId="18471" xr:uid="{00000000-0005-0000-0000-0000FD340000}"/>
    <cellStyle name="Normal 13 2 3 4 8" xfId="18472" xr:uid="{00000000-0005-0000-0000-0000FE340000}"/>
    <cellStyle name="Normal 13 2 3 5" xfId="1531" xr:uid="{00000000-0005-0000-0000-0000FF340000}"/>
    <cellStyle name="Normal 13 2 3 5 2" xfId="1532" xr:uid="{00000000-0005-0000-0000-000000350000}"/>
    <cellStyle name="Normal 13 2 3 5 2 2" xfId="1533" xr:uid="{00000000-0005-0000-0000-000001350000}"/>
    <cellStyle name="Normal 13 2 3 5 2 2 2" xfId="18473" xr:uid="{00000000-0005-0000-0000-000002350000}"/>
    <cellStyle name="Normal 13 2 3 5 2 2 2 2" xfId="18474" xr:uid="{00000000-0005-0000-0000-000003350000}"/>
    <cellStyle name="Normal 13 2 3 5 2 2 2 2 2" xfId="18475" xr:uid="{00000000-0005-0000-0000-000004350000}"/>
    <cellStyle name="Normal 13 2 3 5 2 2 2 3" xfId="18476" xr:uid="{00000000-0005-0000-0000-000005350000}"/>
    <cellStyle name="Normal 13 2 3 5 2 2 3" xfId="18477" xr:uid="{00000000-0005-0000-0000-000006350000}"/>
    <cellStyle name="Normal 13 2 3 5 2 2 3 2" xfId="18478" xr:uid="{00000000-0005-0000-0000-000007350000}"/>
    <cellStyle name="Normal 13 2 3 5 2 2 4" xfId="18479" xr:uid="{00000000-0005-0000-0000-000008350000}"/>
    <cellStyle name="Normal 13 2 3 5 2 2 5" xfId="18480" xr:uid="{00000000-0005-0000-0000-000009350000}"/>
    <cellStyle name="Normal 13 2 3 5 2 3" xfId="1534" xr:uid="{00000000-0005-0000-0000-00000A350000}"/>
    <cellStyle name="Normal 13 2 3 5 2 3 2" xfId="18481" xr:uid="{00000000-0005-0000-0000-00000B350000}"/>
    <cellStyle name="Normal 13 2 3 5 2 3 2 2" xfId="18482" xr:uid="{00000000-0005-0000-0000-00000C350000}"/>
    <cellStyle name="Normal 13 2 3 5 2 3 2 2 2" xfId="18483" xr:uid="{00000000-0005-0000-0000-00000D350000}"/>
    <cellStyle name="Normal 13 2 3 5 2 3 2 3" xfId="18484" xr:uid="{00000000-0005-0000-0000-00000E350000}"/>
    <cellStyle name="Normal 13 2 3 5 2 3 3" xfId="18485" xr:uid="{00000000-0005-0000-0000-00000F350000}"/>
    <cellStyle name="Normal 13 2 3 5 2 3 3 2" xfId="18486" xr:uid="{00000000-0005-0000-0000-000010350000}"/>
    <cellStyle name="Normal 13 2 3 5 2 3 4" xfId="18487" xr:uid="{00000000-0005-0000-0000-000011350000}"/>
    <cellStyle name="Normal 13 2 3 5 2 3 5" xfId="18488" xr:uid="{00000000-0005-0000-0000-000012350000}"/>
    <cellStyle name="Normal 13 2 3 5 2 4" xfId="18489" xr:uid="{00000000-0005-0000-0000-000013350000}"/>
    <cellStyle name="Normal 13 2 3 5 2 4 2" xfId="18490" xr:uid="{00000000-0005-0000-0000-000014350000}"/>
    <cellStyle name="Normal 13 2 3 5 2 4 2 2" xfId="18491" xr:uid="{00000000-0005-0000-0000-000015350000}"/>
    <cellStyle name="Normal 13 2 3 5 2 4 3" xfId="18492" xr:uid="{00000000-0005-0000-0000-000016350000}"/>
    <cellStyle name="Normal 13 2 3 5 2 5" xfId="18493" xr:uid="{00000000-0005-0000-0000-000017350000}"/>
    <cellStyle name="Normal 13 2 3 5 2 5 2" xfId="18494" xr:uid="{00000000-0005-0000-0000-000018350000}"/>
    <cellStyle name="Normal 13 2 3 5 2 6" xfId="18495" xr:uid="{00000000-0005-0000-0000-000019350000}"/>
    <cellStyle name="Normal 13 2 3 5 2 7" xfId="18496" xr:uid="{00000000-0005-0000-0000-00001A350000}"/>
    <cellStyle name="Normal 13 2 3 5 3" xfId="1535" xr:uid="{00000000-0005-0000-0000-00001B350000}"/>
    <cellStyle name="Normal 13 2 3 5 3 2" xfId="18497" xr:uid="{00000000-0005-0000-0000-00001C350000}"/>
    <cellStyle name="Normal 13 2 3 5 3 2 2" xfId="18498" xr:uid="{00000000-0005-0000-0000-00001D350000}"/>
    <cellStyle name="Normal 13 2 3 5 3 2 2 2" xfId="18499" xr:uid="{00000000-0005-0000-0000-00001E350000}"/>
    <cellStyle name="Normal 13 2 3 5 3 2 3" xfId="18500" xr:uid="{00000000-0005-0000-0000-00001F350000}"/>
    <cellStyle name="Normal 13 2 3 5 3 3" xfId="18501" xr:uid="{00000000-0005-0000-0000-000020350000}"/>
    <cellStyle name="Normal 13 2 3 5 3 3 2" xfId="18502" xr:uid="{00000000-0005-0000-0000-000021350000}"/>
    <cellStyle name="Normal 13 2 3 5 3 4" xfId="18503" xr:uid="{00000000-0005-0000-0000-000022350000}"/>
    <cellStyle name="Normal 13 2 3 5 3 5" xfId="18504" xr:uid="{00000000-0005-0000-0000-000023350000}"/>
    <cellStyle name="Normal 13 2 3 5 4" xfId="1536" xr:uid="{00000000-0005-0000-0000-000024350000}"/>
    <cellStyle name="Normal 13 2 3 5 4 2" xfId="18505" xr:uid="{00000000-0005-0000-0000-000025350000}"/>
    <cellStyle name="Normal 13 2 3 5 4 2 2" xfId="18506" xr:uid="{00000000-0005-0000-0000-000026350000}"/>
    <cellStyle name="Normal 13 2 3 5 4 2 2 2" xfId="18507" xr:uid="{00000000-0005-0000-0000-000027350000}"/>
    <cellStyle name="Normal 13 2 3 5 4 2 3" xfId="18508" xr:uid="{00000000-0005-0000-0000-000028350000}"/>
    <cellStyle name="Normal 13 2 3 5 4 3" xfId="18509" xr:uid="{00000000-0005-0000-0000-000029350000}"/>
    <cellStyle name="Normal 13 2 3 5 4 3 2" xfId="18510" xr:uid="{00000000-0005-0000-0000-00002A350000}"/>
    <cellStyle name="Normal 13 2 3 5 4 4" xfId="18511" xr:uid="{00000000-0005-0000-0000-00002B350000}"/>
    <cellStyle name="Normal 13 2 3 5 4 5" xfId="18512" xr:uid="{00000000-0005-0000-0000-00002C350000}"/>
    <cellStyle name="Normal 13 2 3 5 5" xfId="18513" xr:uid="{00000000-0005-0000-0000-00002D350000}"/>
    <cellStyle name="Normal 13 2 3 5 5 2" xfId="18514" xr:uid="{00000000-0005-0000-0000-00002E350000}"/>
    <cellStyle name="Normal 13 2 3 5 5 2 2" xfId="18515" xr:uid="{00000000-0005-0000-0000-00002F350000}"/>
    <cellStyle name="Normal 13 2 3 5 5 3" xfId="18516" xr:uid="{00000000-0005-0000-0000-000030350000}"/>
    <cellStyle name="Normal 13 2 3 5 6" xfId="18517" xr:uid="{00000000-0005-0000-0000-000031350000}"/>
    <cellStyle name="Normal 13 2 3 5 6 2" xfId="18518" xr:uid="{00000000-0005-0000-0000-000032350000}"/>
    <cellStyle name="Normal 13 2 3 5 7" xfId="18519" xr:uid="{00000000-0005-0000-0000-000033350000}"/>
    <cellStyle name="Normal 13 2 3 5 8" xfId="18520" xr:uid="{00000000-0005-0000-0000-000034350000}"/>
    <cellStyle name="Normal 13 2 3 6" xfId="1537" xr:uid="{00000000-0005-0000-0000-000035350000}"/>
    <cellStyle name="Normal 13 2 3 6 2" xfId="1538" xr:uid="{00000000-0005-0000-0000-000036350000}"/>
    <cellStyle name="Normal 13 2 3 6 2 2" xfId="18521" xr:uid="{00000000-0005-0000-0000-000037350000}"/>
    <cellStyle name="Normal 13 2 3 6 2 2 2" xfId="18522" xr:uid="{00000000-0005-0000-0000-000038350000}"/>
    <cellStyle name="Normal 13 2 3 6 2 2 2 2" xfId="18523" xr:uid="{00000000-0005-0000-0000-000039350000}"/>
    <cellStyle name="Normal 13 2 3 6 2 2 3" xfId="18524" xr:uid="{00000000-0005-0000-0000-00003A350000}"/>
    <cellStyle name="Normal 13 2 3 6 2 3" xfId="18525" xr:uid="{00000000-0005-0000-0000-00003B350000}"/>
    <cellStyle name="Normal 13 2 3 6 2 3 2" xfId="18526" xr:uid="{00000000-0005-0000-0000-00003C350000}"/>
    <cellStyle name="Normal 13 2 3 6 2 4" xfId="18527" xr:uid="{00000000-0005-0000-0000-00003D350000}"/>
    <cellStyle name="Normal 13 2 3 6 2 5" xfId="18528" xr:uid="{00000000-0005-0000-0000-00003E350000}"/>
    <cellStyle name="Normal 13 2 3 6 3" xfId="1539" xr:uid="{00000000-0005-0000-0000-00003F350000}"/>
    <cellStyle name="Normal 13 2 3 6 3 2" xfId="18529" xr:uid="{00000000-0005-0000-0000-000040350000}"/>
    <cellStyle name="Normal 13 2 3 6 3 2 2" xfId="18530" xr:uid="{00000000-0005-0000-0000-000041350000}"/>
    <cellStyle name="Normal 13 2 3 6 3 2 2 2" xfId="18531" xr:uid="{00000000-0005-0000-0000-000042350000}"/>
    <cellStyle name="Normal 13 2 3 6 3 2 3" xfId="18532" xr:uid="{00000000-0005-0000-0000-000043350000}"/>
    <cellStyle name="Normal 13 2 3 6 3 3" xfId="18533" xr:uid="{00000000-0005-0000-0000-000044350000}"/>
    <cellStyle name="Normal 13 2 3 6 3 3 2" xfId="18534" xr:uid="{00000000-0005-0000-0000-000045350000}"/>
    <cellStyle name="Normal 13 2 3 6 3 4" xfId="18535" xr:uid="{00000000-0005-0000-0000-000046350000}"/>
    <cellStyle name="Normal 13 2 3 6 3 5" xfId="18536" xr:uid="{00000000-0005-0000-0000-000047350000}"/>
    <cellStyle name="Normal 13 2 3 6 4" xfId="18537" xr:uid="{00000000-0005-0000-0000-000048350000}"/>
    <cellStyle name="Normal 13 2 3 6 4 2" xfId="18538" xr:uid="{00000000-0005-0000-0000-000049350000}"/>
    <cellStyle name="Normal 13 2 3 6 4 2 2" xfId="18539" xr:uid="{00000000-0005-0000-0000-00004A350000}"/>
    <cellStyle name="Normal 13 2 3 6 4 3" xfId="18540" xr:uid="{00000000-0005-0000-0000-00004B350000}"/>
    <cellStyle name="Normal 13 2 3 6 5" xfId="18541" xr:uid="{00000000-0005-0000-0000-00004C350000}"/>
    <cellStyle name="Normal 13 2 3 6 5 2" xfId="18542" xr:uid="{00000000-0005-0000-0000-00004D350000}"/>
    <cellStyle name="Normal 13 2 3 6 6" xfId="18543" xr:uid="{00000000-0005-0000-0000-00004E350000}"/>
    <cellStyle name="Normal 13 2 3 6 7" xfId="18544" xr:uid="{00000000-0005-0000-0000-00004F350000}"/>
    <cellStyle name="Normal 13 2 3 7" xfId="1540" xr:uid="{00000000-0005-0000-0000-000050350000}"/>
    <cellStyle name="Normal 13 2 3 7 2" xfId="18545" xr:uid="{00000000-0005-0000-0000-000051350000}"/>
    <cellStyle name="Normal 13 2 3 7 2 2" xfId="18546" xr:uid="{00000000-0005-0000-0000-000052350000}"/>
    <cellStyle name="Normal 13 2 3 7 2 2 2" xfId="18547" xr:uid="{00000000-0005-0000-0000-000053350000}"/>
    <cellStyle name="Normal 13 2 3 7 2 3" xfId="18548" xr:uid="{00000000-0005-0000-0000-000054350000}"/>
    <cellStyle name="Normal 13 2 3 7 3" xfId="18549" xr:uid="{00000000-0005-0000-0000-000055350000}"/>
    <cellStyle name="Normal 13 2 3 7 3 2" xfId="18550" xr:uid="{00000000-0005-0000-0000-000056350000}"/>
    <cellStyle name="Normal 13 2 3 7 4" xfId="18551" xr:uid="{00000000-0005-0000-0000-000057350000}"/>
    <cellStyle name="Normal 13 2 3 7 5" xfId="18552" xr:uid="{00000000-0005-0000-0000-000058350000}"/>
    <cellStyle name="Normal 13 2 3 8" xfId="1541" xr:uid="{00000000-0005-0000-0000-000059350000}"/>
    <cellStyle name="Normal 13 2 3 8 2" xfId="18553" xr:uid="{00000000-0005-0000-0000-00005A350000}"/>
    <cellStyle name="Normal 13 2 3 8 2 2" xfId="18554" xr:uid="{00000000-0005-0000-0000-00005B350000}"/>
    <cellStyle name="Normal 13 2 3 8 2 2 2" xfId="18555" xr:uid="{00000000-0005-0000-0000-00005C350000}"/>
    <cellStyle name="Normal 13 2 3 8 2 3" xfId="18556" xr:uid="{00000000-0005-0000-0000-00005D350000}"/>
    <cellStyle name="Normal 13 2 3 8 3" xfId="18557" xr:uid="{00000000-0005-0000-0000-00005E350000}"/>
    <cellStyle name="Normal 13 2 3 8 3 2" xfId="18558" xr:uid="{00000000-0005-0000-0000-00005F350000}"/>
    <cellStyle name="Normal 13 2 3 8 4" xfId="18559" xr:uid="{00000000-0005-0000-0000-000060350000}"/>
    <cellStyle name="Normal 13 2 3 8 5" xfId="18560" xr:uid="{00000000-0005-0000-0000-000061350000}"/>
    <cellStyle name="Normal 13 2 3 9" xfId="18561" xr:uid="{00000000-0005-0000-0000-000062350000}"/>
    <cellStyle name="Normal 13 2 3 9 2" xfId="18562" xr:uid="{00000000-0005-0000-0000-000063350000}"/>
    <cellStyle name="Normal 13 2 3 9 2 2" xfId="18563" xr:uid="{00000000-0005-0000-0000-000064350000}"/>
    <cellStyle name="Normal 13 2 3 9 3" xfId="18564" xr:uid="{00000000-0005-0000-0000-000065350000}"/>
    <cellStyle name="Normal 13 2 4" xfId="1542" xr:uid="{00000000-0005-0000-0000-000066350000}"/>
    <cellStyle name="Normal 13 2 4 2" xfId="1543" xr:uid="{00000000-0005-0000-0000-000067350000}"/>
    <cellStyle name="Normal 13 2 4 2 2" xfId="1544" xr:uid="{00000000-0005-0000-0000-000068350000}"/>
    <cellStyle name="Normal 13 2 4 2 2 2" xfId="18565" xr:uid="{00000000-0005-0000-0000-000069350000}"/>
    <cellStyle name="Normal 13 2 4 2 2 2 2" xfId="18566" xr:uid="{00000000-0005-0000-0000-00006A350000}"/>
    <cellStyle name="Normal 13 2 4 2 2 2 2 2" xfId="18567" xr:uid="{00000000-0005-0000-0000-00006B350000}"/>
    <cellStyle name="Normal 13 2 4 2 2 2 3" xfId="18568" xr:uid="{00000000-0005-0000-0000-00006C350000}"/>
    <cellStyle name="Normal 13 2 4 2 2 3" xfId="18569" xr:uid="{00000000-0005-0000-0000-00006D350000}"/>
    <cellStyle name="Normal 13 2 4 2 2 3 2" xfId="18570" xr:uid="{00000000-0005-0000-0000-00006E350000}"/>
    <cellStyle name="Normal 13 2 4 2 2 4" xfId="18571" xr:uid="{00000000-0005-0000-0000-00006F350000}"/>
    <cellStyle name="Normal 13 2 4 2 2 5" xfId="18572" xr:uid="{00000000-0005-0000-0000-000070350000}"/>
    <cellStyle name="Normal 13 2 4 2 3" xfId="1545" xr:uid="{00000000-0005-0000-0000-000071350000}"/>
    <cellStyle name="Normal 13 2 4 2 3 2" xfId="18573" xr:uid="{00000000-0005-0000-0000-000072350000}"/>
    <cellStyle name="Normal 13 2 4 2 3 2 2" xfId="18574" xr:uid="{00000000-0005-0000-0000-000073350000}"/>
    <cellStyle name="Normal 13 2 4 2 3 2 2 2" xfId="18575" xr:uid="{00000000-0005-0000-0000-000074350000}"/>
    <cellStyle name="Normal 13 2 4 2 3 2 3" xfId="18576" xr:uid="{00000000-0005-0000-0000-000075350000}"/>
    <cellStyle name="Normal 13 2 4 2 3 3" xfId="18577" xr:uid="{00000000-0005-0000-0000-000076350000}"/>
    <cellStyle name="Normal 13 2 4 2 3 3 2" xfId="18578" xr:uid="{00000000-0005-0000-0000-000077350000}"/>
    <cellStyle name="Normal 13 2 4 2 3 4" xfId="18579" xr:uid="{00000000-0005-0000-0000-000078350000}"/>
    <cellStyle name="Normal 13 2 4 2 3 5" xfId="18580" xr:uid="{00000000-0005-0000-0000-000079350000}"/>
    <cellStyle name="Normal 13 2 4 2 4" xfId="18581" xr:uid="{00000000-0005-0000-0000-00007A350000}"/>
    <cellStyle name="Normal 13 2 4 2 4 2" xfId="18582" xr:uid="{00000000-0005-0000-0000-00007B350000}"/>
    <cellStyle name="Normal 13 2 4 2 4 2 2" xfId="18583" xr:uid="{00000000-0005-0000-0000-00007C350000}"/>
    <cellStyle name="Normal 13 2 4 2 4 3" xfId="18584" xr:uid="{00000000-0005-0000-0000-00007D350000}"/>
    <cellStyle name="Normal 13 2 4 2 5" xfId="18585" xr:uid="{00000000-0005-0000-0000-00007E350000}"/>
    <cellStyle name="Normal 13 2 4 2 5 2" xfId="18586" xr:uid="{00000000-0005-0000-0000-00007F350000}"/>
    <cellStyle name="Normal 13 2 4 2 6" xfId="18587" xr:uid="{00000000-0005-0000-0000-000080350000}"/>
    <cellStyle name="Normal 13 2 4 2 7" xfId="18588" xr:uid="{00000000-0005-0000-0000-000081350000}"/>
    <cellStyle name="Normal 13 2 4 3" xfId="1546" xr:uid="{00000000-0005-0000-0000-000082350000}"/>
    <cellStyle name="Normal 13 2 4 3 2" xfId="18589" xr:uid="{00000000-0005-0000-0000-000083350000}"/>
    <cellStyle name="Normal 13 2 4 3 2 2" xfId="18590" xr:uid="{00000000-0005-0000-0000-000084350000}"/>
    <cellStyle name="Normal 13 2 4 3 2 2 2" xfId="18591" xr:uid="{00000000-0005-0000-0000-000085350000}"/>
    <cellStyle name="Normal 13 2 4 3 2 3" xfId="18592" xr:uid="{00000000-0005-0000-0000-000086350000}"/>
    <cellStyle name="Normal 13 2 4 3 3" xfId="18593" xr:uid="{00000000-0005-0000-0000-000087350000}"/>
    <cellStyle name="Normal 13 2 4 3 3 2" xfId="18594" xr:uid="{00000000-0005-0000-0000-000088350000}"/>
    <cellStyle name="Normal 13 2 4 3 4" xfId="18595" xr:uid="{00000000-0005-0000-0000-000089350000}"/>
    <cellStyle name="Normal 13 2 4 3 5" xfId="18596" xr:uid="{00000000-0005-0000-0000-00008A350000}"/>
    <cellStyle name="Normal 13 2 4 4" xfId="1547" xr:uid="{00000000-0005-0000-0000-00008B350000}"/>
    <cellStyle name="Normal 13 2 4 4 2" xfId="18597" xr:uid="{00000000-0005-0000-0000-00008C350000}"/>
    <cellStyle name="Normal 13 2 4 4 2 2" xfId="18598" xr:uid="{00000000-0005-0000-0000-00008D350000}"/>
    <cellStyle name="Normal 13 2 4 4 2 2 2" xfId="18599" xr:uid="{00000000-0005-0000-0000-00008E350000}"/>
    <cellStyle name="Normal 13 2 4 4 2 3" xfId="18600" xr:uid="{00000000-0005-0000-0000-00008F350000}"/>
    <cellStyle name="Normal 13 2 4 4 3" xfId="18601" xr:uid="{00000000-0005-0000-0000-000090350000}"/>
    <cellStyle name="Normal 13 2 4 4 3 2" xfId="18602" xr:uid="{00000000-0005-0000-0000-000091350000}"/>
    <cellStyle name="Normal 13 2 4 4 4" xfId="18603" xr:uid="{00000000-0005-0000-0000-000092350000}"/>
    <cellStyle name="Normal 13 2 4 4 5" xfId="18604" xr:uid="{00000000-0005-0000-0000-000093350000}"/>
    <cellStyle name="Normal 13 2 4 5" xfId="18605" xr:uid="{00000000-0005-0000-0000-000094350000}"/>
    <cellStyle name="Normal 13 2 4 5 2" xfId="18606" xr:uid="{00000000-0005-0000-0000-000095350000}"/>
    <cellStyle name="Normal 13 2 4 5 2 2" xfId="18607" xr:uid="{00000000-0005-0000-0000-000096350000}"/>
    <cellStyle name="Normal 13 2 4 5 3" xfId="18608" xr:uid="{00000000-0005-0000-0000-000097350000}"/>
    <cellStyle name="Normal 13 2 4 6" xfId="18609" xr:uid="{00000000-0005-0000-0000-000098350000}"/>
    <cellStyle name="Normal 13 2 4 6 2" xfId="18610" xr:uid="{00000000-0005-0000-0000-000099350000}"/>
    <cellStyle name="Normal 13 2 4 7" xfId="18611" xr:uid="{00000000-0005-0000-0000-00009A350000}"/>
    <cellStyle name="Normal 13 2 4 8" xfId="18612" xr:uid="{00000000-0005-0000-0000-00009B350000}"/>
    <cellStyle name="Normal 13 2 5" xfId="1548" xr:uid="{00000000-0005-0000-0000-00009C350000}"/>
    <cellStyle name="Normal 13 2 5 2" xfId="1549" xr:uid="{00000000-0005-0000-0000-00009D350000}"/>
    <cellStyle name="Normal 13 2 5 2 2" xfId="1550" xr:uid="{00000000-0005-0000-0000-00009E350000}"/>
    <cellStyle name="Normal 13 2 5 2 2 2" xfId="18613" xr:uid="{00000000-0005-0000-0000-00009F350000}"/>
    <cellStyle name="Normal 13 2 5 2 2 2 2" xfId="18614" xr:uid="{00000000-0005-0000-0000-0000A0350000}"/>
    <cellStyle name="Normal 13 2 5 2 2 2 2 2" xfId="18615" xr:uid="{00000000-0005-0000-0000-0000A1350000}"/>
    <cellStyle name="Normal 13 2 5 2 2 2 3" xfId="18616" xr:uid="{00000000-0005-0000-0000-0000A2350000}"/>
    <cellStyle name="Normal 13 2 5 2 2 3" xfId="18617" xr:uid="{00000000-0005-0000-0000-0000A3350000}"/>
    <cellStyle name="Normal 13 2 5 2 2 3 2" xfId="18618" xr:uid="{00000000-0005-0000-0000-0000A4350000}"/>
    <cellStyle name="Normal 13 2 5 2 2 4" xfId="18619" xr:uid="{00000000-0005-0000-0000-0000A5350000}"/>
    <cellStyle name="Normal 13 2 5 2 2 5" xfId="18620" xr:uid="{00000000-0005-0000-0000-0000A6350000}"/>
    <cellStyle name="Normal 13 2 5 2 3" xfId="1551" xr:uid="{00000000-0005-0000-0000-0000A7350000}"/>
    <cellStyle name="Normal 13 2 5 2 3 2" xfId="18621" xr:uid="{00000000-0005-0000-0000-0000A8350000}"/>
    <cellStyle name="Normal 13 2 5 2 3 2 2" xfId="18622" xr:uid="{00000000-0005-0000-0000-0000A9350000}"/>
    <cellStyle name="Normal 13 2 5 2 3 2 2 2" xfId="18623" xr:uid="{00000000-0005-0000-0000-0000AA350000}"/>
    <cellStyle name="Normal 13 2 5 2 3 2 3" xfId="18624" xr:uid="{00000000-0005-0000-0000-0000AB350000}"/>
    <cellStyle name="Normal 13 2 5 2 3 3" xfId="18625" xr:uid="{00000000-0005-0000-0000-0000AC350000}"/>
    <cellStyle name="Normal 13 2 5 2 3 3 2" xfId="18626" xr:uid="{00000000-0005-0000-0000-0000AD350000}"/>
    <cellStyle name="Normal 13 2 5 2 3 4" xfId="18627" xr:uid="{00000000-0005-0000-0000-0000AE350000}"/>
    <cellStyle name="Normal 13 2 5 2 3 5" xfId="18628" xr:uid="{00000000-0005-0000-0000-0000AF350000}"/>
    <cellStyle name="Normal 13 2 5 2 4" xfId="18629" xr:uid="{00000000-0005-0000-0000-0000B0350000}"/>
    <cellStyle name="Normal 13 2 5 2 4 2" xfId="18630" xr:uid="{00000000-0005-0000-0000-0000B1350000}"/>
    <cellStyle name="Normal 13 2 5 2 4 2 2" xfId="18631" xr:uid="{00000000-0005-0000-0000-0000B2350000}"/>
    <cellStyle name="Normal 13 2 5 2 4 3" xfId="18632" xr:uid="{00000000-0005-0000-0000-0000B3350000}"/>
    <cellStyle name="Normal 13 2 5 2 5" xfId="18633" xr:uid="{00000000-0005-0000-0000-0000B4350000}"/>
    <cellStyle name="Normal 13 2 5 2 5 2" xfId="18634" xr:uid="{00000000-0005-0000-0000-0000B5350000}"/>
    <cellStyle name="Normal 13 2 5 2 6" xfId="18635" xr:uid="{00000000-0005-0000-0000-0000B6350000}"/>
    <cellStyle name="Normal 13 2 5 2 7" xfId="18636" xr:uid="{00000000-0005-0000-0000-0000B7350000}"/>
    <cellStyle name="Normal 13 2 5 3" xfId="1552" xr:uid="{00000000-0005-0000-0000-0000B8350000}"/>
    <cellStyle name="Normal 13 2 5 3 2" xfId="18637" xr:uid="{00000000-0005-0000-0000-0000B9350000}"/>
    <cellStyle name="Normal 13 2 5 3 2 2" xfId="18638" xr:uid="{00000000-0005-0000-0000-0000BA350000}"/>
    <cellStyle name="Normal 13 2 5 3 2 2 2" xfId="18639" xr:uid="{00000000-0005-0000-0000-0000BB350000}"/>
    <cellStyle name="Normal 13 2 5 3 2 3" xfId="18640" xr:uid="{00000000-0005-0000-0000-0000BC350000}"/>
    <cellStyle name="Normal 13 2 5 3 3" xfId="18641" xr:uid="{00000000-0005-0000-0000-0000BD350000}"/>
    <cellStyle name="Normal 13 2 5 3 3 2" xfId="18642" xr:uid="{00000000-0005-0000-0000-0000BE350000}"/>
    <cellStyle name="Normal 13 2 5 3 4" xfId="18643" xr:uid="{00000000-0005-0000-0000-0000BF350000}"/>
    <cellStyle name="Normal 13 2 5 3 5" xfId="18644" xr:uid="{00000000-0005-0000-0000-0000C0350000}"/>
    <cellStyle name="Normal 13 2 5 4" xfId="1553" xr:uid="{00000000-0005-0000-0000-0000C1350000}"/>
    <cellStyle name="Normal 13 2 5 4 2" xfId="18645" xr:uid="{00000000-0005-0000-0000-0000C2350000}"/>
    <cellStyle name="Normal 13 2 5 4 2 2" xfId="18646" xr:uid="{00000000-0005-0000-0000-0000C3350000}"/>
    <cellStyle name="Normal 13 2 5 4 2 2 2" xfId="18647" xr:uid="{00000000-0005-0000-0000-0000C4350000}"/>
    <cellStyle name="Normal 13 2 5 4 2 3" xfId="18648" xr:uid="{00000000-0005-0000-0000-0000C5350000}"/>
    <cellStyle name="Normal 13 2 5 4 3" xfId="18649" xr:uid="{00000000-0005-0000-0000-0000C6350000}"/>
    <cellStyle name="Normal 13 2 5 4 3 2" xfId="18650" xr:uid="{00000000-0005-0000-0000-0000C7350000}"/>
    <cellStyle name="Normal 13 2 5 4 4" xfId="18651" xr:uid="{00000000-0005-0000-0000-0000C8350000}"/>
    <cellStyle name="Normal 13 2 5 4 5" xfId="18652" xr:uid="{00000000-0005-0000-0000-0000C9350000}"/>
    <cellStyle name="Normal 13 2 5 5" xfId="18653" xr:uid="{00000000-0005-0000-0000-0000CA350000}"/>
    <cellStyle name="Normal 13 2 5 5 2" xfId="18654" xr:uid="{00000000-0005-0000-0000-0000CB350000}"/>
    <cellStyle name="Normal 13 2 5 5 2 2" xfId="18655" xr:uid="{00000000-0005-0000-0000-0000CC350000}"/>
    <cellStyle name="Normal 13 2 5 5 3" xfId="18656" xr:uid="{00000000-0005-0000-0000-0000CD350000}"/>
    <cellStyle name="Normal 13 2 5 6" xfId="18657" xr:uid="{00000000-0005-0000-0000-0000CE350000}"/>
    <cellStyle name="Normal 13 2 5 6 2" xfId="18658" xr:uid="{00000000-0005-0000-0000-0000CF350000}"/>
    <cellStyle name="Normal 13 2 5 7" xfId="18659" xr:uid="{00000000-0005-0000-0000-0000D0350000}"/>
    <cellStyle name="Normal 13 2 5 8" xfId="18660" xr:uid="{00000000-0005-0000-0000-0000D1350000}"/>
    <cellStyle name="Normal 13 2 6" xfId="1554" xr:uid="{00000000-0005-0000-0000-0000D2350000}"/>
    <cellStyle name="Normal 13 2 6 2" xfId="1555" xr:uid="{00000000-0005-0000-0000-0000D3350000}"/>
    <cellStyle name="Normal 13 2 6 2 2" xfId="1556" xr:uid="{00000000-0005-0000-0000-0000D4350000}"/>
    <cellStyle name="Normal 13 2 6 2 2 2" xfId="18661" xr:uid="{00000000-0005-0000-0000-0000D5350000}"/>
    <cellStyle name="Normal 13 2 6 2 2 2 2" xfId="18662" xr:uid="{00000000-0005-0000-0000-0000D6350000}"/>
    <cellStyle name="Normal 13 2 6 2 2 2 2 2" xfId="18663" xr:uid="{00000000-0005-0000-0000-0000D7350000}"/>
    <cellStyle name="Normal 13 2 6 2 2 2 3" xfId="18664" xr:uid="{00000000-0005-0000-0000-0000D8350000}"/>
    <cellStyle name="Normal 13 2 6 2 2 3" xfId="18665" xr:uid="{00000000-0005-0000-0000-0000D9350000}"/>
    <cellStyle name="Normal 13 2 6 2 2 3 2" xfId="18666" xr:uid="{00000000-0005-0000-0000-0000DA350000}"/>
    <cellStyle name="Normal 13 2 6 2 2 4" xfId="18667" xr:uid="{00000000-0005-0000-0000-0000DB350000}"/>
    <cellStyle name="Normal 13 2 6 2 2 5" xfId="18668" xr:uid="{00000000-0005-0000-0000-0000DC350000}"/>
    <cellStyle name="Normal 13 2 6 2 3" xfId="1557" xr:uid="{00000000-0005-0000-0000-0000DD350000}"/>
    <cellStyle name="Normal 13 2 6 2 3 2" xfId="18669" xr:uid="{00000000-0005-0000-0000-0000DE350000}"/>
    <cellStyle name="Normal 13 2 6 2 3 2 2" xfId="18670" xr:uid="{00000000-0005-0000-0000-0000DF350000}"/>
    <cellStyle name="Normal 13 2 6 2 3 2 2 2" xfId="18671" xr:uid="{00000000-0005-0000-0000-0000E0350000}"/>
    <cellStyle name="Normal 13 2 6 2 3 2 3" xfId="18672" xr:uid="{00000000-0005-0000-0000-0000E1350000}"/>
    <cellStyle name="Normal 13 2 6 2 3 3" xfId="18673" xr:uid="{00000000-0005-0000-0000-0000E2350000}"/>
    <cellStyle name="Normal 13 2 6 2 3 3 2" xfId="18674" xr:uid="{00000000-0005-0000-0000-0000E3350000}"/>
    <cellStyle name="Normal 13 2 6 2 3 4" xfId="18675" xr:uid="{00000000-0005-0000-0000-0000E4350000}"/>
    <cellStyle name="Normal 13 2 6 2 3 5" xfId="18676" xr:uid="{00000000-0005-0000-0000-0000E5350000}"/>
    <cellStyle name="Normal 13 2 6 2 4" xfId="18677" xr:uid="{00000000-0005-0000-0000-0000E6350000}"/>
    <cellStyle name="Normal 13 2 6 2 4 2" xfId="18678" xr:uid="{00000000-0005-0000-0000-0000E7350000}"/>
    <cellStyle name="Normal 13 2 6 2 4 2 2" xfId="18679" xr:uid="{00000000-0005-0000-0000-0000E8350000}"/>
    <cellStyle name="Normal 13 2 6 2 4 3" xfId="18680" xr:uid="{00000000-0005-0000-0000-0000E9350000}"/>
    <cellStyle name="Normal 13 2 6 2 5" xfId="18681" xr:uid="{00000000-0005-0000-0000-0000EA350000}"/>
    <cellStyle name="Normal 13 2 6 2 5 2" xfId="18682" xr:uid="{00000000-0005-0000-0000-0000EB350000}"/>
    <cellStyle name="Normal 13 2 6 2 6" xfId="18683" xr:uid="{00000000-0005-0000-0000-0000EC350000}"/>
    <cellStyle name="Normal 13 2 6 2 7" xfId="18684" xr:uid="{00000000-0005-0000-0000-0000ED350000}"/>
    <cellStyle name="Normal 13 2 6 3" xfId="1558" xr:uid="{00000000-0005-0000-0000-0000EE350000}"/>
    <cellStyle name="Normal 13 2 6 3 2" xfId="18685" xr:uid="{00000000-0005-0000-0000-0000EF350000}"/>
    <cellStyle name="Normal 13 2 6 3 2 2" xfId="18686" xr:uid="{00000000-0005-0000-0000-0000F0350000}"/>
    <cellStyle name="Normal 13 2 6 3 2 2 2" xfId="18687" xr:uid="{00000000-0005-0000-0000-0000F1350000}"/>
    <cellStyle name="Normal 13 2 6 3 2 3" xfId="18688" xr:uid="{00000000-0005-0000-0000-0000F2350000}"/>
    <cellStyle name="Normal 13 2 6 3 3" xfId="18689" xr:uid="{00000000-0005-0000-0000-0000F3350000}"/>
    <cellStyle name="Normal 13 2 6 3 3 2" xfId="18690" xr:uid="{00000000-0005-0000-0000-0000F4350000}"/>
    <cellStyle name="Normal 13 2 6 3 4" xfId="18691" xr:uid="{00000000-0005-0000-0000-0000F5350000}"/>
    <cellStyle name="Normal 13 2 6 3 5" xfId="18692" xr:uid="{00000000-0005-0000-0000-0000F6350000}"/>
    <cellStyle name="Normal 13 2 6 4" xfId="1559" xr:uid="{00000000-0005-0000-0000-0000F7350000}"/>
    <cellStyle name="Normal 13 2 6 4 2" xfId="18693" xr:uid="{00000000-0005-0000-0000-0000F8350000}"/>
    <cellStyle name="Normal 13 2 6 4 2 2" xfId="18694" xr:uid="{00000000-0005-0000-0000-0000F9350000}"/>
    <cellStyle name="Normal 13 2 6 4 2 2 2" xfId="18695" xr:uid="{00000000-0005-0000-0000-0000FA350000}"/>
    <cellStyle name="Normal 13 2 6 4 2 3" xfId="18696" xr:uid="{00000000-0005-0000-0000-0000FB350000}"/>
    <cellStyle name="Normal 13 2 6 4 3" xfId="18697" xr:uid="{00000000-0005-0000-0000-0000FC350000}"/>
    <cellStyle name="Normal 13 2 6 4 3 2" xfId="18698" xr:uid="{00000000-0005-0000-0000-0000FD350000}"/>
    <cellStyle name="Normal 13 2 6 4 4" xfId="18699" xr:uid="{00000000-0005-0000-0000-0000FE350000}"/>
    <cellStyle name="Normal 13 2 6 4 5" xfId="18700" xr:uid="{00000000-0005-0000-0000-0000FF350000}"/>
    <cellStyle name="Normal 13 2 6 5" xfId="18701" xr:uid="{00000000-0005-0000-0000-000000360000}"/>
    <cellStyle name="Normal 13 2 6 5 2" xfId="18702" xr:uid="{00000000-0005-0000-0000-000001360000}"/>
    <cellStyle name="Normal 13 2 6 5 2 2" xfId="18703" xr:uid="{00000000-0005-0000-0000-000002360000}"/>
    <cellStyle name="Normal 13 2 6 5 3" xfId="18704" xr:uid="{00000000-0005-0000-0000-000003360000}"/>
    <cellStyle name="Normal 13 2 6 6" xfId="18705" xr:uid="{00000000-0005-0000-0000-000004360000}"/>
    <cellStyle name="Normal 13 2 6 6 2" xfId="18706" xr:uid="{00000000-0005-0000-0000-000005360000}"/>
    <cellStyle name="Normal 13 2 6 7" xfId="18707" xr:uid="{00000000-0005-0000-0000-000006360000}"/>
    <cellStyle name="Normal 13 2 6 8" xfId="18708" xr:uid="{00000000-0005-0000-0000-000007360000}"/>
    <cellStyle name="Normal 13 2 7" xfId="1560" xr:uid="{00000000-0005-0000-0000-000008360000}"/>
    <cellStyle name="Normal 13 2 7 2" xfId="1561" xr:uid="{00000000-0005-0000-0000-000009360000}"/>
    <cellStyle name="Normal 13 2 7 2 2" xfId="1562" xr:uid="{00000000-0005-0000-0000-00000A360000}"/>
    <cellStyle name="Normal 13 2 7 2 2 2" xfId="18709" xr:uid="{00000000-0005-0000-0000-00000B360000}"/>
    <cellStyle name="Normal 13 2 7 2 2 2 2" xfId="18710" xr:uid="{00000000-0005-0000-0000-00000C360000}"/>
    <cellStyle name="Normal 13 2 7 2 2 2 2 2" xfId="18711" xr:uid="{00000000-0005-0000-0000-00000D360000}"/>
    <cellStyle name="Normal 13 2 7 2 2 2 3" xfId="18712" xr:uid="{00000000-0005-0000-0000-00000E360000}"/>
    <cellStyle name="Normal 13 2 7 2 2 3" xfId="18713" xr:uid="{00000000-0005-0000-0000-00000F360000}"/>
    <cellStyle name="Normal 13 2 7 2 2 3 2" xfId="18714" xr:uid="{00000000-0005-0000-0000-000010360000}"/>
    <cellStyle name="Normal 13 2 7 2 2 4" xfId="18715" xr:uid="{00000000-0005-0000-0000-000011360000}"/>
    <cellStyle name="Normal 13 2 7 2 2 5" xfId="18716" xr:uid="{00000000-0005-0000-0000-000012360000}"/>
    <cellStyle name="Normal 13 2 7 2 3" xfId="1563" xr:uid="{00000000-0005-0000-0000-000013360000}"/>
    <cellStyle name="Normal 13 2 7 2 3 2" xfId="18717" xr:uid="{00000000-0005-0000-0000-000014360000}"/>
    <cellStyle name="Normal 13 2 7 2 3 2 2" xfId="18718" xr:uid="{00000000-0005-0000-0000-000015360000}"/>
    <cellStyle name="Normal 13 2 7 2 3 2 2 2" xfId="18719" xr:uid="{00000000-0005-0000-0000-000016360000}"/>
    <cellStyle name="Normal 13 2 7 2 3 2 3" xfId="18720" xr:uid="{00000000-0005-0000-0000-000017360000}"/>
    <cellStyle name="Normal 13 2 7 2 3 3" xfId="18721" xr:uid="{00000000-0005-0000-0000-000018360000}"/>
    <cellStyle name="Normal 13 2 7 2 3 3 2" xfId="18722" xr:uid="{00000000-0005-0000-0000-000019360000}"/>
    <cellStyle name="Normal 13 2 7 2 3 4" xfId="18723" xr:uid="{00000000-0005-0000-0000-00001A360000}"/>
    <cellStyle name="Normal 13 2 7 2 3 5" xfId="18724" xr:uid="{00000000-0005-0000-0000-00001B360000}"/>
    <cellStyle name="Normal 13 2 7 2 4" xfId="18725" xr:uid="{00000000-0005-0000-0000-00001C360000}"/>
    <cellStyle name="Normal 13 2 7 2 4 2" xfId="18726" xr:uid="{00000000-0005-0000-0000-00001D360000}"/>
    <cellStyle name="Normal 13 2 7 2 4 2 2" xfId="18727" xr:uid="{00000000-0005-0000-0000-00001E360000}"/>
    <cellStyle name="Normal 13 2 7 2 4 3" xfId="18728" xr:uid="{00000000-0005-0000-0000-00001F360000}"/>
    <cellStyle name="Normal 13 2 7 2 5" xfId="18729" xr:uid="{00000000-0005-0000-0000-000020360000}"/>
    <cellStyle name="Normal 13 2 7 2 5 2" xfId="18730" xr:uid="{00000000-0005-0000-0000-000021360000}"/>
    <cellStyle name="Normal 13 2 7 2 6" xfId="18731" xr:uid="{00000000-0005-0000-0000-000022360000}"/>
    <cellStyle name="Normal 13 2 7 2 7" xfId="18732" xr:uid="{00000000-0005-0000-0000-000023360000}"/>
    <cellStyle name="Normal 13 2 7 3" xfId="1564" xr:uid="{00000000-0005-0000-0000-000024360000}"/>
    <cellStyle name="Normal 13 2 7 3 2" xfId="18733" xr:uid="{00000000-0005-0000-0000-000025360000}"/>
    <cellStyle name="Normal 13 2 7 3 2 2" xfId="18734" xr:uid="{00000000-0005-0000-0000-000026360000}"/>
    <cellStyle name="Normal 13 2 7 3 2 2 2" xfId="18735" xr:uid="{00000000-0005-0000-0000-000027360000}"/>
    <cellStyle name="Normal 13 2 7 3 2 3" xfId="18736" xr:uid="{00000000-0005-0000-0000-000028360000}"/>
    <cellStyle name="Normal 13 2 7 3 3" xfId="18737" xr:uid="{00000000-0005-0000-0000-000029360000}"/>
    <cellStyle name="Normal 13 2 7 3 3 2" xfId="18738" xr:uid="{00000000-0005-0000-0000-00002A360000}"/>
    <cellStyle name="Normal 13 2 7 3 4" xfId="18739" xr:uid="{00000000-0005-0000-0000-00002B360000}"/>
    <cellStyle name="Normal 13 2 7 3 5" xfId="18740" xr:uid="{00000000-0005-0000-0000-00002C360000}"/>
    <cellStyle name="Normal 13 2 7 4" xfId="1565" xr:uid="{00000000-0005-0000-0000-00002D360000}"/>
    <cellStyle name="Normal 13 2 7 4 2" xfId="18741" xr:uid="{00000000-0005-0000-0000-00002E360000}"/>
    <cellStyle name="Normal 13 2 7 4 2 2" xfId="18742" xr:uid="{00000000-0005-0000-0000-00002F360000}"/>
    <cellStyle name="Normal 13 2 7 4 2 2 2" xfId="18743" xr:uid="{00000000-0005-0000-0000-000030360000}"/>
    <cellStyle name="Normal 13 2 7 4 2 3" xfId="18744" xr:uid="{00000000-0005-0000-0000-000031360000}"/>
    <cellStyle name="Normal 13 2 7 4 3" xfId="18745" xr:uid="{00000000-0005-0000-0000-000032360000}"/>
    <cellStyle name="Normal 13 2 7 4 3 2" xfId="18746" xr:uid="{00000000-0005-0000-0000-000033360000}"/>
    <cellStyle name="Normal 13 2 7 4 4" xfId="18747" xr:uid="{00000000-0005-0000-0000-000034360000}"/>
    <cellStyle name="Normal 13 2 7 4 5" xfId="18748" xr:uid="{00000000-0005-0000-0000-000035360000}"/>
    <cellStyle name="Normal 13 2 7 5" xfId="18749" xr:uid="{00000000-0005-0000-0000-000036360000}"/>
    <cellStyle name="Normal 13 2 7 5 2" xfId="18750" xr:uid="{00000000-0005-0000-0000-000037360000}"/>
    <cellStyle name="Normal 13 2 7 5 2 2" xfId="18751" xr:uid="{00000000-0005-0000-0000-000038360000}"/>
    <cellStyle name="Normal 13 2 7 5 3" xfId="18752" xr:uid="{00000000-0005-0000-0000-000039360000}"/>
    <cellStyle name="Normal 13 2 7 6" xfId="18753" xr:uid="{00000000-0005-0000-0000-00003A360000}"/>
    <cellStyle name="Normal 13 2 7 6 2" xfId="18754" xr:uid="{00000000-0005-0000-0000-00003B360000}"/>
    <cellStyle name="Normal 13 2 7 7" xfId="18755" xr:uid="{00000000-0005-0000-0000-00003C360000}"/>
    <cellStyle name="Normal 13 2 7 8" xfId="18756" xr:uid="{00000000-0005-0000-0000-00003D360000}"/>
    <cellStyle name="Normal 13 2 8" xfId="1566" xr:uid="{00000000-0005-0000-0000-00003E360000}"/>
    <cellStyle name="Normal 13 2 8 2" xfId="1567" xr:uid="{00000000-0005-0000-0000-00003F360000}"/>
    <cellStyle name="Normal 13 2 8 2 2" xfId="18757" xr:uid="{00000000-0005-0000-0000-000040360000}"/>
    <cellStyle name="Normal 13 2 8 2 2 2" xfId="18758" xr:uid="{00000000-0005-0000-0000-000041360000}"/>
    <cellStyle name="Normal 13 2 8 2 2 2 2" xfId="18759" xr:uid="{00000000-0005-0000-0000-000042360000}"/>
    <cellStyle name="Normal 13 2 8 2 2 3" xfId="18760" xr:uid="{00000000-0005-0000-0000-000043360000}"/>
    <cellStyle name="Normal 13 2 8 2 3" xfId="18761" xr:uid="{00000000-0005-0000-0000-000044360000}"/>
    <cellStyle name="Normal 13 2 8 2 3 2" xfId="18762" xr:uid="{00000000-0005-0000-0000-000045360000}"/>
    <cellStyle name="Normal 13 2 8 2 4" xfId="18763" xr:uid="{00000000-0005-0000-0000-000046360000}"/>
    <cellStyle name="Normal 13 2 8 2 5" xfId="18764" xr:uid="{00000000-0005-0000-0000-000047360000}"/>
    <cellStyle name="Normal 13 2 8 3" xfId="1568" xr:uid="{00000000-0005-0000-0000-000048360000}"/>
    <cellStyle name="Normal 13 2 8 3 2" xfId="18765" xr:uid="{00000000-0005-0000-0000-000049360000}"/>
    <cellStyle name="Normal 13 2 8 3 2 2" xfId="18766" xr:uid="{00000000-0005-0000-0000-00004A360000}"/>
    <cellStyle name="Normal 13 2 8 3 2 2 2" xfId="18767" xr:uid="{00000000-0005-0000-0000-00004B360000}"/>
    <cellStyle name="Normal 13 2 8 3 2 3" xfId="18768" xr:uid="{00000000-0005-0000-0000-00004C360000}"/>
    <cellStyle name="Normal 13 2 8 3 3" xfId="18769" xr:uid="{00000000-0005-0000-0000-00004D360000}"/>
    <cellStyle name="Normal 13 2 8 3 3 2" xfId="18770" xr:uid="{00000000-0005-0000-0000-00004E360000}"/>
    <cellStyle name="Normal 13 2 8 3 4" xfId="18771" xr:uid="{00000000-0005-0000-0000-00004F360000}"/>
    <cellStyle name="Normal 13 2 8 3 5" xfId="18772" xr:uid="{00000000-0005-0000-0000-000050360000}"/>
    <cellStyle name="Normal 13 2 8 4" xfId="18773" xr:uid="{00000000-0005-0000-0000-000051360000}"/>
    <cellStyle name="Normal 13 2 8 4 2" xfId="18774" xr:uid="{00000000-0005-0000-0000-000052360000}"/>
    <cellStyle name="Normal 13 2 8 4 2 2" xfId="18775" xr:uid="{00000000-0005-0000-0000-000053360000}"/>
    <cellStyle name="Normal 13 2 8 4 3" xfId="18776" xr:uid="{00000000-0005-0000-0000-000054360000}"/>
    <cellStyle name="Normal 13 2 8 5" xfId="18777" xr:uid="{00000000-0005-0000-0000-000055360000}"/>
    <cellStyle name="Normal 13 2 8 5 2" xfId="18778" xr:uid="{00000000-0005-0000-0000-000056360000}"/>
    <cellStyle name="Normal 13 2 8 6" xfId="18779" xr:uid="{00000000-0005-0000-0000-000057360000}"/>
    <cellStyle name="Normal 13 2 8 7" xfId="18780" xr:uid="{00000000-0005-0000-0000-000058360000}"/>
    <cellStyle name="Normal 13 2 9" xfId="1569" xr:uid="{00000000-0005-0000-0000-000059360000}"/>
    <cellStyle name="Normal 13 2 9 2" xfId="18781" xr:uid="{00000000-0005-0000-0000-00005A360000}"/>
    <cellStyle name="Normal 13 2 9 2 2" xfId="18782" xr:uid="{00000000-0005-0000-0000-00005B360000}"/>
    <cellStyle name="Normal 13 2 9 2 2 2" xfId="18783" xr:uid="{00000000-0005-0000-0000-00005C360000}"/>
    <cellStyle name="Normal 13 2 9 2 3" xfId="18784" xr:uid="{00000000-0005-0000-0000-00005D360000}"/>
    <cellStyle name="Normal 13 2 9 3" xfId="18785" xr:uid="{00000000-0005-0000-0000-00005E360000}"/>
    <cellStyle name="Normal 13 2 9 3 2" xfId="18786" xr:uid="{00000000-0005-0000-0000-00005F360000}"/>
    <cellStyle name="Normal 13 2 9 4" xfId="18787" xr:uid="{00000000-0005-0000-0000-000060360000}"/>
    <cellStyle name="Normal 13 2 9 5" xfId="18788" xr:uid="{00000000-0005-0000-0000-000061360000}"/>
    <cellStyle name="Normal 13 3" xfId="1570" xr:uid="{00000000-0005-0000-0000-000062360000}"/>
    <cellStyle name="Normal 13 3 10" xfId="18789" xr:uid="{00000000-0005-0000-0000-000063360000}"/>
    <cellStyle name="Normal 13 3 10 2" xfId="18790" xr:uid="{00000000-0005-0000-0000-000064360000}"/>
    <cellStyle name="Normal 13 3 10 2 2" xfId="18791" xr:uid="{00000000-0005-0000-0000-000065360000}"/>
    <cellStyle name="Normal 13 3 10 3" xfId="18792" xr:uid="{00000000-0005-0000-0000-000066360000}"/>
    <cellStyle name="Normal 13 3 11" xfId="18793" xr:uid="{00000000-0005-0000-0000-000067360000}"/>
    <cellStyle name="Normal 13 3 11 2" xfId="18794" xr:uid="{00000000-0005-0000-0000-000068360000}"/>
    <cellStyle name="Normal 13 3 12" xfId="18795" xr:uid="{00000000-0005-0000-0000-000069360000}"/>
    <cellStyle name="Normal 13 3 13" xfId="18796" xr:uid="{00000000-0005-0000-0000-00006A360000}"/>
    <cellStyle name="Normal 13 3 2" xfId="1571" xr:uid="{00000000-0005-0000-0000-00006B360000}"/>
    <cellStyle name="Normal 13 3 2 10" xfId="18797" xr:uid="{00000000-0005-0000-0000-00006C360000}"/>
    <cellStyle name="Normal 13 3 2 10 2" xfId="18798" xr:uid="{00000000-0005-0000-0000-00006D360000}"/>
    <cellStyle name="Normal 13 3 2 11" xfId="18799" xr:uid="{00000000-0005-0000-0000-00006E360000}"/>
    <cellStyle name="Normal 13 3 2 12" xfId="18800" xr:uid="{00000000-0005-0000-0000-00006F360000}"/>
    <cellStyle name="Normal 13 3 2 2" xfId="1572" xr:uid="{00000000-0005-0000-0000-000070360000}"/>
    <cellStyle name="Normal 13 3 2 2 2" xfId="1573" xr:uid="{00000000-0005-0000-0000-000071360000}"/>
    <cellStyle name="Normal 13 3 2 2 2 2" xfId="1574" xr:uid="{00000000-0005-0000-0000-000072360000}"/>
    <cellStyle name="Normal 13 3 2 2 2 2 2" xfId="18801" xr:uid="{00000000-0005-0000-0000-000073360000}"/>
    <cellStyle name="Normal 13 3 2 2 2 2 2 2" xfId="18802" xr:uid="{00000000-0005-0000-0000-000074360000}"/>
    <cellStyle name="Normal 13 3 2 2 2 2 2 2 2" xfId="18803" xr:uid="{00000000-0005-0000-0000-000075360000}"/>
    <cellStyle name="Normal 13 3 2 2 2 2 2 3" xfId="18804" xr:uid="{00000000-0005-0000-0000-000076360000}"/>
    <cellStyle name="Normal 13 3 2 2 2 2 3" xfId="18805" xr:uid="{00000000-0005-0000-0000-000077360000}"/>
    <cellStyle name="Normal 13 3 2 2 2 2 3 2" xfId="18806" xr:uid="{00000000-0005-0000-0000-000078360000}"/>
    <cellStyle name="Normal 13 3 2 2 2 2 4" xfId="18807" xr:uid="{00000000-0005-0000-0000-000079360000}"/>
    <cellStyle name="Normal 13 3 2 2 2 2 5" xfId="18808" xr:uid="{00000000-0005-0000-0000-00007A360000}"/>
    <cellStyle name="Normal 13 3 2 2 2 3" xfId="1575" xr:uid="{00000000-0005-0000-0000-00007B360000}"/>
    <cellStyle name="Normal 13 3 2 2 2 3 2" xfId="18809" xr:uid="{00000000-0005-0000-0000-00007C360000}"/>
    <cellStyle name="Normal 13 3 2 2 2 3 2 2" xfId="18810" xr:uid="{00000000-0005-0000-0000-00007D360000}"/>
    <cellStyle name="Normal 13 3 2 2 2 3 2 2 2" xfId="18811" xr:uid="{00000000-0005-0000-0000-00007E360000}"/>
    <cellStyle name="Normal 13 3 2 2 2 3 2 3" xfId="18812" xr:uid="{00000000-0005-0000-0000-00007F360000}"/>
    <cellStyle name="Normal 13 3 2 2 2 3 3" xfId="18813" xr:uid="{00000000-0005-0000-0000-000080360000}"/>
    <cellStyle name="Normal 13 3 2 2 2 3 3 2" xfId="18814" xr:uid="{00000000-0005-0000-0000-000081360000}"/>
    <cellStyle name="Normal 13 3 2 2 2 3 4" xfId="18815" xr:uid="{00000000-0005-0000-0000-000082360000}"/>
    <cellStyle name="Normal 13 3 2 2 2 3 5" xfId="18816" xr:uid="{00000000-0005-0000-0000-000083360000}"/>
    <cellStyle name="Normal 13 3 2 2 2 4" xfId="18817" xr:uid="{00000000-0005-0000-0000-000084360000}"/>
    <cellStyle name="Normal 13 3 2 2 2 4 2" xfId="18818" xr:uid="{00000000-0005-0000-0000-000085360000}"/>
    <cellStyle name="Normal 13 3 2 2 2 4 2 2" xfId="18819" xr:uid="{00000000-0005-0000-0000-000086360000}"/>
    <cellStyle name="Normal 13 3 2 2 2 4 3" xfId="18820" xr:uid="{00000000-0005-0000-0000-000087360000}"/>
    <cellStyle name="Normal 13 3 2 2 2 5" xfId="18821" xr:uid="{00000000-0005-0000-0000-000088360000}"/>
    <cellStyle name="Normal 13 3 2 2 2 5 2" xfId="18822" xr:uid="{00000000-0005-0000-0000-000089360000}"/>
    <cellStyle name="Normal 13 3 2 2 2 6" xfId="18823" xr:uid="{00000000-0005-0000-0000-00008A360000}"/>
    <cellStyle name="Normal 13 3 2 2 2 7" xfId="18824" xr:uid="{00000000-0005-0000-0000-00008B360000}"/>
    <cellStyle name="Normal 13 3 2 2 3" xfId="1576" xr:uid="{00000000-0005-0000-0000-00008C360000}"/>
    <cellStyle name="Normal 13 3 2 2 3 2" xfId="18825" xr:uid="{00000000-0005-0000-0000-00008D360000}"/>
    <cellStyle name="Normal 13 3 2 2 3 2 2" xfId="18826" xr:uid="{00000000-0005-0000-0000-00008E360000}"/>
    <cellStyle name="Normal 13 3 2 2 3 2 2 2" xfId="18827" xr:uid="{00000000-0005-0000-0000-00008F360000}"/>
    <cellStyle name="Normal 13 3 2 2 3 2 3" xfId="18828" xr:uid="{00000000-0005-0000-0000-000090360000}"/>
    <cellStyle name="Normal 13 3 2 2 3 3" xfId="18829" xr:uid="{00000000-0005-0000-0000-000091360000}"/>
    <cellStyle name="Normal 13 3 2 2 3 3 2" xfId="18830" xr:uid="{00000000-0005-0000-0000-000092360000}"/>
    <cellStyle name="Normal 13 3 2 2 3 4" xfId="18831" xr:uid="{00000000-0005-0000-0000-000093360000}"/>
    <cellStyle name="Normal 13 3 2 2 3 5" xfId="18832" xr:uid="{00000000-0005-0000-0000-000094360000}"/>
    <cellStyle name="Normal 13 3 2 2 4" xfId="1577" xr:uid="{00000000-0005-0000-0000-000095360000}"/>
    <cellStyle name="Normal 13 3 2 2 4 2" xfId="18833" xr:uid="{00000000-0005-0000-0000-000096360000}"/>
    <cellStyle name="Normal 13 3 2 2 4 2 2" xfId="18834" xr:uid="{00000000-0005-0000-0000-000097360000}"/>
    <cellStyle name="Normal 13 3 2 2 4 2 2 2" xfId="18835" xr:uid="{00000000-0005-0000-0000-000098360000}"/>
    <cellStyle name="Normal 13 3 2 2 4 2 3" xfId="18836" xr:uid="{00000000-0005-0000-0000-000099360000}"/>
    <cellStyle name="Normal 13 3 2 2 4 3" xfId="18837" xr:uid="{00000000-0005-0000-0000-00009A360000}"/>
    <cellStyle name="Normal 13 3 2 2 4 3 2" xfId="18838" xr:uid="{00000000-0005-0000-0000-00009B360000}"/>
    <cellStyle name="Normal 13 3 2 2 4 4" xfId="18839" xr:uid="{00000000-0005-0000-0000-00009C360000}"/>
    <cellStyle name="Normal 13 3 2 2 4 5" xfId="18840" xr:uid="{00000000-0005-0000-0000-00009D360000}"/>
    <cellStyle name="Normal 13 3 2 2 5" xfId="18841" xr:uid="{00000000-0005-0000-0000-00009E360000}"/>
    <cellStyle name="Normal 13 3 2 2 5 2" xfId="18842" xr:uid="{00000000-0005-0000-0000-00009F360000}"/>
    <cellStyle name="Normal 13 3 2 2 5 2 2" xfId="18843" xr:uid="{00000000-0005-0000-0000-0000A0360000}"/>
    <cellStyle name="Normal 13 3 2 2 5 3" xfId="18844" xr:uid="{00000000-0005-0000-0000-0000A1360000}"/>
    <cellStyle name="Normal 13 3 2 2 6" xfId="18845" xr:uid="{00000000-0005-0000-0000-0000A2360000}"/>
    <cellStyle name="Normal 13 3 2 2 6 2" xfId="18846" xr:uid="{00000000-0005-0000-0000-0000A3360000}"/>
    <cellStyle name="Normal 13 3 2 2 7" xfId="18847" xr:uid="{00000000-0005-0000-0000-0000A4360000}"/>
    <cellStyle name="Normal 13 3 2 2 8" xfId="18848" xr:uid="{00000000-0005-0000-0000-0000A5360000}"/>
    <cellStyle name="Normal 13 3 2 3" xfId="1578" xr:uid="{00000000-0005-0000-0000-0000A6360000}"/>
    <cellStyle name="Normal 13 3 2 3 2" xfId="1579" xr:uid="{00000000-0005-0000-0000-0000A7360000}"/>
    <cellStyle name="Normal 13 3 2 3 2 2" xfId="1580" xr:uid="{00000000-0005-0000-0000-0000A8360000}"/>
    <cellStyle name="Normal 13 3 2 3 2 2 2" xfId="18849" xr:uid="{00000000-0005-0000-0000-0000A9360000}"/>
    <cellStyle name="Normal 13 3 2 3 2 2 2 2" xfId="18850" xr:uid="{00000000-0005-0000-0000-0000AA360000}"/>
    <cellStyle name="Normal 13 3 2 3 2 2 2 2 2" xfId="18851" xr:uid="{00000000-0005-0000-0000-0000AB360000}"/>
    <cellStyle name="Normal 13 3 2 3 2 2 2 3" xfId="18852" xr:uid="{00000000-0005-0000-0000-0000AC360000}"/>
    <cellStyle name="Normal 13 3 2 3 2 2 3" xfId="18853" xr:uid="{00000000-0005-0000-0000-0000AD360000}"/>
    <cellStyle name="Normal 13 3 2 3 2 2 3 2" xfId="18854" xr:uid="{00000000-0005-0000-0000-0000AE360000}"/>
    <cellStyle name="Normal 13 3 2 3 2 2 4" xfId="18855" xr:uid="{00000000-0005-0000-0000-0000AF360000}"/>
    <cellStyle name="Normal 13 3 2 3 2 2 5" xfId="18856" xr:uid="{00000000-0005-0000-0000-0000B0360000}"/>
    <cellStyle name="Normal 13 3 2 3 2 3" xfId="1581" xr:uid="{00000000-0005-0000-0000-0000B1360000}"/>
    <cellStyle name="Normal 13 3 2 3 2 3 2" xfId="18857" xr:uid="{00000000-0005-0000-0000-0000B2360000}"/>
    <cellStyle name="Normal 13 3 2 3 2 3 2 2" xfId="18858" xr:uid="{00000000-0005-0000-0000-0000B3360000}"/>
    <cellStyle name="Normal 13 3 2 3 2 3 2 2 2" xfId="18859" xr:uid="{00000000-0005-0000-0000-0000B4360000}"/>
    <cellStyle name="Normal 13 3 2 3 2 3 2 3" xfId="18860" xr:uid="{00000000-0005-0000-0000-0000B5360000}"/>
    <cellStyle name="Normal 13 3 2 3 2 3 3" xfId="18861" xr:uid="{00000000-0005-0000-0000-0000B6360000}"/>
    <cellStyle name="Normal 13 3 2 3 2 3 3 2" xfId="18862" xr:uid="{00000000-0005-0000-0000-0000B7360000}"/>
    <cellStyle name="Normal 13 3 2 3 2 3 4" xfId="18863" xr:uid="{00000000-0005-0000-0000-0000B8360000}"/>
    <cellStyle name="Normal 13 3 2 3 2 3 5" xfId="18864" xr:uid="{00000000-0005-0000-0000-0000B9360000}"/>
    <cellStyle name="Normal 13 3 2 3 2 4" xfId="18865" xr:uid="{00000000-0005-0000-0000-0000BA360000}"/>
    <cellStyle name="Normal 13 3 2 3 2 4 2" xfId="18866" xr:uid="{00000000-0005-0000-0000-0000BB360000}"/>
    <cellStyle name="Normal 13 3 2 3 2 4 2 2" xfId="18867" xr:uid="{00000000-0005-0000-0000-0000BC360000}"/>
    <cellStyle name="Normal 13 3 2 3 2 4 3" xfId="18868" xr:uid="{00000000-0005-0000-0000-0000BD360000}"/>
    <cellStyle name="Normal 13 3 2 3 2 5" xfId="18869" xr:uid="{00000000-0005-0000-0000-0000BE360000}"/>
    <cellStyle name="Normal 13 3 2 3 2 5 2" xfId="18870" xr:uid="{00000000-0005-0000-0000-0000BF360000}"/>
    <cellStyle name="Normal 13 3 2 3 2 6" xfId="18871" xr:uid="{00000000-0005-0000-0000-0000C0360000}"/>
    <cellStyle name="Normal 13 3 2 3 2 7" xfId="18872" xr:uid="{00000000-0005-0000-0000-0000C1360000}"/>
    <cellStyle name="Normal 13 3 2 3 3" xfId="1582" xr:uid="{00000000-0005-0000-0000-0000C2360000}"/>
    <cellStyle name="Normal 13 3 2 3 3 2" xfId="18873" xr:uid="{00000000-0005-0000-0000-0000C3360000}"/>
    <cellStyle name="Normal 13 3 2 3 3 2 2" xfId="18874" xr:uid="{00000000-0005-0000-0000-0000C4360000}"/>
    <cellStyle name="Normal 13 3 2 3 3 2 2 2" xfId="18875" xr:uid="{00000000-0005-0000-0000-0000C5360000}"/>
    <cellStyle name="Normal 13 3 2 3 3 2 3" xfId="18876" xr:uid="{00000000-0005-0000-0000-0000C6360000}"/>
    <cellStyle name="Normal 13 3 2 3 3 3" xfId="18877" xr:uid="{00000000-0005-0000-0000-0000C7360000}"/>
    <cellStyle name="Normal 13 3 2 3 3 3 2" xfId="18878" xr:uid="{00000000-0005-0000-0000-0000C8360000}"/>
    <cellStyle name="Normal 13 3 2 3 3 4" xfId="18879" xr:uid="{00000000-0005-0000-0000-0000C9360000}"/>
    <cellStyle name="Normal 13 3 2 3 3 5" xfId="18880" xr:uid="{00000000-0005-0000-0000-0000CA360000}"/>
    <cellStyle name="Normal 13 3 2 3 4" xfId="1583" xr:uid="{00000000-0005-0000-0000-0000CB360000}"/>
    <cellStyle name="Normal 13 3 2 3 4 2" xfId="18881" xr:uid="{00000000-0005-0000-0000-0000CC360000}"/>
    <cellStyle name="Normal 13 3 2 3 4 2 2" xfId="18882" xr:uid="{00000000-0005-0000-0000-0000CD360000}"/>
    <cellStyle name="Normal 13 3 2 3 4 2 2 2" xfId="18883" xr:uid="{00000000-0005-0000-0000-0000CE360000}"/>
    <cellStyle name="Normal 13 3 2 3 4 2 3" xfId="18884" xr:uid="{00000000-0005-0000-0000-0000CF360000}"/>
    <cellStyle name="Normal 13 3 2 3 4 3" xfId="18885" xr:uid="{00000000-0005-0000-0000-0000D0360000}"/>
    <cellStyle name="Normal 13 3 2 3 4 3 2" xfId="18886" xr:uid="{00000000-0005-0000-0000-0000D1360000}"/>
    <cellStyle name="Normal 13 3 2 3 4 4" xfId="18887" xr:uid="{00000000-0005-0000-0000-0000D2360000}"/>
    <cellStyle name="Normal 13 3 2 3 4 5" xfId="18888" xr:uid="{00000000-0005-0000-0000-0000D3360000}"/>
    <cellStyle name="Normal 13 3 2 3 5" xfId="18889" xr:uid="{00000000-0005-0000-0000-0000D4360000}"/>
    <cellStyle name="Normal 13 3 2 3 5 2" xfId="18890" xr:uid="{00000000-0005-0000-0000-0000D5360000}"/>
    <cellStyle name="Normal 13 3 2 3 5 2 2" xfId="18891" xr:uid="{00000000-0005-0000-0000-0000D6360000}"/>
    <cellStyle name="Normal 13 3 2 3 5 3" xfId="18892" xr:uid="{00000000-0005-0000-0000-0000D7360000}"/>
    <cellStyle name="Normal 13 3 2 3 6" xfId="18893" xr:uid="{00000000-0005-0000-0000-0000D8360000}"/>
    <cellStyle name="Normal 13 3 2 3 6 2" xfId="18894" xr:uid="{00000000-0005-0000-0000-0000D9360000}"/>
    <cellStyle name="Normal 13 3 2 3 7" xfId="18895" xr:uid="{00000000-0005-0000-0000-0000DA360000}"/>
    <cellStyle name="Normal 13 3 2 3 8" xfId="18896" xr:uid="{00000000-0005-0000-0000-0000DB360000}"/>
    <cellStyle name="Normal 13 3 2 4" xfId="1584" xr:uid="{00000000-0005-0000-0000-0000DC360000}"/>
    <cellStyle name="Normal 13 3 2 4 2" xfId="1585" xr:uid="{00000000-0005-0000-0000-0000DD360000}"/>
    <cellStyle name="Normal 13 3 2 4 2 2" xfId="1586" xr:uid="{00000000-0005-0000-0000-0000DE360000}"/>
    <cellStyle name="Normal 13 3 2 4 2 2 2" xfId="18897" xr:uid="{00000000-0005-0000-0000-0000DF360000}"/>
    <cellStyle name="Normal 13 3 2 4 2 2 2 2" xfId="18898" xr:uid="{00000000-0005-0000-0000-0000E0360000}"/>
    <cellStyle name="Normal 13 3 2 4 2 2 2 2 2" xfId="18899" xr:uid="{00000000-0005-0000-0000-0000E1360000}"/>
    <cellStyle name="Normal 13 3 2 4 2 2 2 3" xfId="18900" xr:uid="{00000000-0005-0000-0000-0000E2360000}"/>
    <cellStyle name="Normal 13 3 2 4 2 2 3" xfId="18901" xr:uid="{00000000-0005-0000-0000-0000E3360000}"/>
    <cellStyle name="Normal 13 3 2 4 2 2 3 2" xfId="18902" xr:uid="{00000000-0005-0000-0000-0000E4360000}"/>
    <cellStyle name="Normal 13 3 2 4 2 2 4" xfId="18903" xr:uid="{00000000-0005-0000-0000-0000E5360000}"/>
    <cellStyle name="Normal 13 3 2 4 2 2 5" xfId="18904" xr:uid="{00000000-0005-0000-0000-0000E6360000}"/>
    <cellStyle name="Normal 13 3 2 4 2 3" xfId="1587" xr:uid="{00000000-0005-0000-0000-0000E7360000}"/>
    <cellStyle name="Normal 13 3 2 4 2 3 2" xfId="18905" xr:uid="{00000000-0005-0000-0000-0000E8360000}"/>
    <cellStyle name="Normal 13 3 2 4 2 3 2 2" xfId="18906" xr:uid="{00000000-0005-0000-0000-0000E9360000}"/>
    <cellStyle name="Normal 13 3 2 4 2 3 2 2 2" xfId="18907" xr:uid="{00000000-0005-0000-0000-0000EA360000}"/>
    <cellStyle name="Normal 13 3 2 4 2 3 2 3" xfId="18908" xr:uid="{00000000-0005-0000-0000-0000EB360000}"/>
    <cellStyle name="Normal 13 3 2 4 2 3 3" xfId="18909" xr:uid="{00000000-0005-0000-0000-0000EC360000}"/>
    <cellStyle name="Normal 13 3 2 4 2 3 3 2" xfId="18910" xr:uid="{00000000-0005-0000-0000-0000ED360000}"/>
    <cellStyle name="Normal 13 3 2 4 2 3 4" xfId="18911" xr:uid="{00000000-0005-0000-0000-0000EE360000}"/>
    <cellStyle name="Normal 13 3 2 4 2 3 5" xfId="18912" xr:uid="{00000000-0005-0000-0000-0000EF360000}"/>
    <cellStyle name="Normal 13 3 2 4 2 4" xfId="18913" xr:uid="{00000000-0005-0000-0000-0000F0360000}"/>
    <cellStyle name="Normal 13 3 2 4 2 4 2" xfId="18914" xr:uid="{00000000-0005-0000-0000-0000F1360000}"/>
    <cellStyle name="Normal 13 3 2 4 2 4 2 2" xfId="18915" xr:uid="{00000000-0005-0000-0000-0000F2360000}"/>
    <cellStyle name="Normal 13 3 2 4 2 4 3" xfId="18916" xr:uid="{00000000-0005-0000-0000-0000F3360000}"/>
    <cellStyle name="Normal 13 3 2 4 2 5" xfId="18917" xr:uid="{00000000-0005-0000-0000-0000F4360000}"/>
    <cellStyle name="Normal 13 3 2 4 2 5 2" xfId="18918" xr:uid="{00000000-0005-0000-0000-0000F5360000}"/>
    <cellStyle name="Normal 13 3 2 4 2 6" xfId="18919" xr:uid="{00000000-0005-0000-0000-0000F6360000}"/>
    <cellStyle name="Normal 13 3 2 4 2 7" xfId="18920" xr:uid="{00000000-0005-0000-0000-0000F7360000}"/>
    <cellStyle name="Normal 13 3 2 4 3" xfId="1588" xr:uid="{00000000-0005-0000-0000-0000F8360000}"/>
    <cellStyle name="Normal 13 3 2 4 3 2" xfId="18921" xr:uid="{00000000-0005-0000-0000-0000F9360000}"/>
    <cellStyle name="Normal 13 3 2 4 3 2 2" xfId="18922" xr:uid="{00000000-0005-0000-0000-0000FA360000}"/>
    <cellStyle name="Normal 13 3 2 4 3 2 2 2" xfId="18923" xr:uid="{00000000-0005-0000-0000-0000FB360000}"/>
    <cellStyle name="Normal 13 3 2 4 3 2 3" xfId="18924" xr:uid="{00000000-0005-0000-0000-0000FC360000}"/>
    <cellStyle name="Normal 13 3 2 4 3 3" xfId="18925" xr:uid="{00000000-0005-0000-0000-0000FD360000}"/>
    <cellStyle name="Normal 13 3 2 4 3 3 2" xfId="18926" xr:uid="{00000000-0005-0000-0000-0000FE360000}"/>
    <cellStyle name="Normal 13 3 2 4 3 4" xfId="18927" xr:uid="{00000000-0005-0000-0000-0000FF360000}"/>
    <cellStyle name="Normal 13 3 2 4 3 5" xfId="18928" xr:uid="{00000000-0005-0000-0000-000000370000}"/>
    <cellStyle name="Normal 13 3 2 4 4" xfId="1589" xr:uid="{00000000-0005-0000-0000-000001370000}"/>
    <cellStyle name="Normal 13 3 2 4 4 2" xfId="18929" xr:uid="{00000000-0005-0000-0000-000002370000}"/>
    <cellStyle name="Normal 13 3 2 4 4 2 2" xfId="18930" xr:uid="{00000000-0005-0000-0000-000003370000}"/>
    <cellStyle name="Normal 13 3 2 4 4 2 2 2" xfId="18931" xr:uid="{00000000-0005-0000-0000-000004370000}"/>
    <cellStyle name="Normal 13 3 2 4 4 2 3" xfId="18932" xr:uid="{00000000-0005-0000-0000-000005370000}"/>
    <cellStyle name="Normal 13 3 2 4 4 3" xfId="18933" xr:uid="{00000000-0005-0000-0000-000006370000}"/>
    <cellStyle name="Normal 13 3 2 4 4 3 2" xfId="18934" xr:uid="{00000000-0005-0000-0000-000007370000}"/>
    <cellStyle name="Normal 13 3 2 4 4 4" xfId="18935" xr:uid="{00000000-0005-0000-0000-000008370000}"/>
    <cellStyle name="Normal 13 3 2 4 4 5" xfId="18936" xr:uid="{00000000-0005-0000-0000-000009370000}"/>
    <cellStyle name="Normal 13 3 2 4 5" xfId="18937" xr:uid="{00000000-0005-0000-0000-00000A370000}"/>
    <cellStyle name="Normal 13 3 2 4 5 2" xfId="18938" xr:uid="{00000000-0005-0000-0000-00000B370000}"/>
    <cellStyle name="Normal 13 3 2 4 5 2 2" xfId="18939" xr:uid="{00000000-0005-0000-0000-00000C370000}"/>
    <cellStyle name="Normal 13 3 2 4 5 3" xfId="18940" xr:uid="{00000000-0005-0000-0000-00000D370000}"/>
    <cellStyle name="Normal 13 3 2 4 6" xfId="18941" xr:uid="{00000000-0005-0000-0000-00000E370000}"/>
    <cellStyle name="Normal 13 3 2 4 6 2" xfId="18942" xr:uid="{00000000-0005-0000-0000-00000F370000}"/>
    <cellStyle name="Normal 13 3 2 4 7" xfId="18943" xr:uid="{00000000-0005-0000-0000-000010370000}"/>
    <cellStyle name="Normal 13 3 2 4 8" xfId="18944" xr:uid="{00000000-0005-0000-0000-000011370000}"/>
    <cellStyle name="Normal 13 3 2 5" xfId="1590" xr:uid="{00000000-0005-0000-0000-000012370000}"/>
    <cellStyle name="Normal 13 3 2 5 2" xfId="1591" xr:uid="{00000000-0005-0000-0000-000013370000}"/>
    <cellStyle name="Normal 13 3 2 5 2 2" xfId="1592" xr:uid="{00000000-0005-0000-0000-000014370000}"/>
    <cellStyle name="Normal 13 3 2 5 2 2 2" xfId="18945" xr:uid="{00000000-0005-0000-0000-000015370000}"/>
    <cellStyle name="Normal 13 3 2 5 2 2 2 2" xfId="18946" xr:uid="{00000000-0005-0000-0000-000016370000}"/>
    <cellStyle name="Normal 13 3 2 5 2 2 2 2 2" xfId="18947" xr:uid="{00000000-0005-0000-0000-000017370000}"/>
    <cellStyle name="Normal 13 3 2 5 2 2 2 3" xfId="18948" xr:uid="{00000000-0005-0000-0000-000018370000}"/>
    <cellStyle name="Normal 13 3 2 5 2 2 3" xfId="18949" xr:uid="{00000000-0005-0000-0000-000019370000}"/>
    <cellStyle name="Normal 13 3 2 5 2 2 3 2" xfId="18950" xr:uid="{00000000-0005-0000-0000-00001A370000}"/>
    <cellStyle name="Normal 13 3 2 5 2 2 4" xfId="18951" xr:uid="{00000000-0005-0000-0000-00001B370000}"/>
    <cellStyle name="Normal 13 3 2 5 2 2 5" xfId="18952" xr:uid="{00000000-0005-0000-0000-00001C370000}"/>
    <cellStyle name="Normal 13 3 2 5 2 3" xfId="1593" xr:uid="{00000000-0005-0000-0000-00001D370000}"/>
    <cellStyle name="Normal 13 3 2 5 2 3 2" xfId="18953" xr:uid="{00000000-0005-0000-0000-00001E370000}"/>
    <cellStyle name="Normal 13 3 2 5 2 3 2 2" xfId="18954" xr:uid="{00000000-0005-0000-0000-00001F370000}"/>
    <cellStyle name="Normal 13 3 2 5 2 3 2 2 2" xfId="18955" xr:uid="{00000000-0005-0000-0000-000020370000}"/>
    <cellStyle name="Normal 13 3 2 5 2 3 2 3" xfId="18956" xr:uid="{00000000-0005-0000-0000-000021370000}"/>
    <cellStyle name="Normal 13 3 2 5 2 3 3" xfId="18957" xr:uid="{00000000-0005-0000-0000-000022370000}"/>
    <cellStyle name="Normal 13 3 2 5 2 3 3 2" xfId="18958" xr:uid="{00000000-0005-0000-0000-000023370000}"/>
    <cellStyle name="Normal 13 3 2 5 2 3 4" xfId="18959" xr:uid="{00000000-0005-0000-0000-000024370000}"/>
    <cellStyle name="Normal 13 3 2 5 2 3 5" xfId="18960" xr:uid="{00000000-0005-0000-0000-000025370000}"/>
    <cellStyle name="Normal 13 3 2 5 2 4" xfId="18961" xr:uid="{00000000-0005-0000-0000-000026370000}"/>
    <cellStyle name="Normal 13 3 2 5 2 4 2" xfId="18962" xr:uid="{00000000-0005-0000-0000-000027370000}"/>
    <cellStyle name="Normal 13 3 2 5 2 4 2 2" xfId="18963" xr:uid="{00000000-0005-0000-0000-000028370000}"/>
    <cellStyle name="Normal 13 3 2 5 2 4 3" xfId="18964" xr:uid="{00000000-0005-0000-0000-000029370000}"/>
    <cellStyle name="Normal 13 3 2 5 2 5" xfId="18965" xr:uid="{00000000-0005-0000-0000-00002A370000}"/>
    <cellStyle name="Normal 13 3 2 5 2 5 2" xfId="18966" xr:uid="{00000000-0005-0000-0000-00002B370000}"/>
    <cellStyle name="Normal 13 3 2 5 2 6" xfId="18967" xr:uid="{00000000-0005-0000-0000-00002C370000}"/>
    <cellStyle name="Normal 13 3 2 5 2 7" xfId="18968" xr:uid="{00000000-0005-0000-0000-00002D370000}"/>
    <cellStyle name="Normal 13 3 2 5 3" xfId="1594" xr:uid="{00000000-0005-0000-0000-00002E370000}"/>
    <cellStyle name="Normal 13 3 2 5 3 2" xfId="18969" xr:uid="{00000000-0005-0000-0000-00002F370000}"/>
    <cellStyle name="Normal 13 3 2 5 3 2 2" xfId="18970" xr:uid="{00000000-0005-0000-0000-000030370000}"/>
    <cellStyle name="Normal 13 3 2 5 3 2 2 2" xfId="18971" xr:uid="{00000000-0005-0000-0000-000031370000}"/>
    <cellStyle name="Normal 13 3 2 5 3 2 3" xfId="18972" xr:uid="{00000000-0005-0000-0000-000032370000}"/>
    <cellStyle name="Normal 13 3 2 5 3 3" xfId="18973" xr:uid="{00000000-0005-0000-0000-000033370000}"/>
    <cellStyle name="Normal 13 3 2 5 3 3 2" xfId="18974" xr:uid="{00000000-0005-0000-0000-000034370000}"/>
    <cellStyle name="Normal 13 3 2 5 3 4" xfId="18975" xr:uid="{00000000-0005-0000-0000-000035370000}"/>
    <cellStyle name="Normal 13 3 2 5 3 5" xfId="18976" xr:uid="{00000000-0005-0000-0000-000036370000}"/>
    <cellStyle name="Normal 13 3 2 5 4" xfId="1595" xr:uid="{00000000-0005-0000-0000-000037370000}"/>
    <cellStyle name="Normal 13 3 2 5 4 2" xfId="18977" xr:uid="{00000000-0005-0000-0000-000038370000}"/>
    <cellStyle name="Normal 13 3 2 5 4 2 2" xfId="18978" xr:uid="{00000000-0005-0000-0000-000039370000}"/>
    <cellStyle name="Normal 13 3 2 5 4 2 2 2" xfId="18979" xr:uid="{00000000-0005-0000-0000-00003A370000}"/>
    <cellStyle name="Normal 13 3 2 5 4 2 3" xfId="18980" xr:uid="{00000000-0005-0000-0000-00003B370000}"/>
    <cellStyle name="Normal 13 3 2 5 4 3" xfId="18981" xr:uid="{00000000-0005-0000-0000-00003C370000}"/>
    <cellStyle name="Normal 13 3 2 5 4 3 2" xfId="18982" xr:uid="{00000000-0005-0000-0000-00003D370000}"/>
    <cellStyle name="Normal 13 3 2 5 4 4" xfId="18983" xr:uid="{00000000-0005-0000-0000-00003E370000}"/>
    <cellStyle name="Normal 13 3 2 5 4 5" xfId="18984" xr:uid="{00000000-0005-0000-0000-00003F370000}"/>
    <cellStyle name="Normal 13 3 2 5 5" xfId="18985" xr:uid="{00000000-0005-0000-0000-000040370000}"/>
    <cellStyle name="Normal 13 3 2 5 5 2" xfId="18986" xr:uid="{00000000-0005-0000-0000-000041370000}"/>
    <cellStyle name="Normal 13 3 2 5 5 2 2" xfId="18987" xr:uid="{00000000-0005-0000-0000-000042370000}"/>
    <cellStyle name="Normal 13 3 2 5 5 3" xfId="18988" xr:uid="{00000000-0005-0000-0000-000043370000}"/>
    <cellStyle name="Normal 13 3 2 5 6" xfId="18989" xr:uid="{00000000-0005-0000-0000-000044370000}"/>
    <cellStyle name="Normal 13 3 2 5 6 2" xfId="18990" xr:uid="{00000000-0005-0000-0000-000045370000}"/>
    <cellStyle name="Normal 13 3 2 5 7" xfId="18991" xr:uid="{00000000-0005-0000-0000-000046370000}"/>
    <cellStyle name="Normal 13 3 2 5 8" xfId="18992" xr:uid="{00000000-0005-0000-0000-000047370000}"/>
    <cellStyle name="Normal 13 3 2 6" xfId="1596" xr:uid="{00000000-0005-0000-0000-000048370000}"/>
    <cellStyle name="Normal 13 3 2 6 2" xfId="1597" xr:uid="{00000000-0005-0000-0000-000049370000}"/>
    <cellStyle name="Normal 13 3 2 6 2 2" xfId="18993" xr:uid="{00000000-0005-0000-0000-00004A370000}"/>
    <cellStyle name="Normal 13 3 2 6 2 2 2" xfId="18994" xr:uid="{00000000-0005-0000-0000-00004B370000}"/>
    <cellStyle name="Normal 13 3 2 6 2 2 2 2" xfId="18995" xr:uid="{00000000-0005-0000-0000-00004C370000}"/>
    <cellStyle name="Normal 13 3 2 6 2 2 3" xfId="18996" xr:uid="{00000000-0005-0000-0000-00004D370000}"/>
    <cellStyle name="Normal 13 3 2 6 2 3" xfId="18997" xr:uid="{00000000-0005-0000-0000-00004E370000}"/>
    <cellStyle name="Normal 13 3 2 6 2 3 2" xfId="18998" xr:uid="{00000000-0005-0000-0000-00004F370000}"/>
    <cellStyle name="Normal 13 3 2 6 2 4" xfId="18999" xr:uid="{00000000-0005-0000-0000-000050370000}"/>
    <cellStyle name="Normal 13 3 2 6 2 5" xfId="19000" xr:uid="{00000000-0005-0000-0000-000051370000}"/>
    <cellStyle name="Normal 13 3 2 6 3" xfId="1598" xr:uid="{00000000-0005-0000-0000-000052370000}"/>
    <cellStyle name="Normal 13 3 2 6 3 2" xfId="19001" xr:uid="{00000000-0005-0000-0000-000053370000}"/>
    <cellStyle name="Normal 13 3 2 6 3 2 2" xfId="19002" xr:uid="{00000000-0005-0000-0000-000054370000}"/>
    <cellStyle name="Normal 13 3 2 6 3 2 2 2" xfId="19003" xr:uid="{00000000-0005-0000-0000-000055370000}"/>
    <cellStyle name="Normal 13 3 2 6 3 2 3" xfId="19004" xr:uid="{00000000-0005-0000-0000-000056370000}"/>
    <cellStyle name="Normal 13 3 2 6 3 3" xfId="19005" xr:uid="{00000000-0005-0000-0000-000057370000}"/>
    <cellStyle name="Normal 13 3 2 6 3 3 2" xfId="19006" xr:uid="{00000000-0005-0000-0000-000058370000}"/>
    <cellStyle name="Normal 13 3 2 6 3 4" xfId="19007" xr:uid="{00000000-0005-0000-0000-000059370000}"/>
    <cellStyle name="Normal 13 3 2 6 3 5" xfId="19008" xr:uid="{00000000-0005-0000-0000-00005A370000}"/>
    <cellStyle name="Normal 13 3 2 6 4" xfId="19009" xr:uid="{00000000-0005-0000-0000-00005B370000}"/>
    <cellStyle name="Normal 13 3 2 6 4 2" xfId="19010" xr:uid="{00000000-0005-0000-0000-00005C370000}"/>
    <cellStyle name="Normal 13 3 2 6 4 2 2" xfId="19011" xr:uid="{00000000-0005-0000-0000-00005D370000}"/>
    <cellStyle name="Normal 13 3 2 6 4 3" xfId="19012" xr:uid="{00000000-0005-0000-0000-00005E370000}"/>
    <cellStyle name="Normal 13 3 2 6 5" xfId="19013" xr:uid="{00000000-0005-0000-0000-00005F370000}"/>
    <cellStyle name="Normal 13 3 2 6 5 2" xfId="19014" xr:uid="{00000000-0005-0000-0000-000060370000}"/>
    <cellStyle name="Normal 13 3 2 6 6" xfId="19015" xr:uid="{00000000-0005-0000-0000-000061370000}"/>
    <cellStyle name="Normal 13 3 2 6 7" xfId="19016" xr:uid="{00000000-0005-0000-0000-000062370000}"/>
    <cellStyle name="Normal 13 3 2 7" xfId="1599" xr:uid="{00000000-0005-0000-0000-000063370000}"/>
    <cellStyle name="Normal 13 3 2 7 2" xfId="19017" xr:uid="{00000000-0005-0000-0000-000064370000}"/>
    <cellStyle name="Normal 13 3 2 7 2 2" xfId="19018" xr:uid="{00000000-0005-0000-0000-000065370000}"/>
    <cellStyle name="Normal 13 3 2 7 2 2 2" xfId="19019" xr:uid="{00000000-0005-0000-0000-000066370000}"/>
    <cellStyle name="Normal 13 3 2 7 2 3" xfId="19020" xr:uid="{00000000-0005-0000-0000-000067370000}"/>
    <cellStyle name="Normal 13 3 2 7 3" xfId="19021" xr:uid="{00000000-0005-0000-0000-000068370000}"/>
    <cellStyle name="Normal 13 3 2 7 3 2" xfId="19022" xr:uid="{00000000-0005-0000-0000-000069370000}"/>
    <cellStyle name="Normal 13 3 2 7 4" xfId="19023" xr:uid="{00000000-0005-0000-0000-00006A370000}"/>
    <cellStyle name="Normal 13 3 2 7 5" xfId="19024" xr:uid="{00000000-0005-0000-0000-00006B370000}"/>
    <cellStyle name="Normal 13 3 2 8" xfId="1600" xr:uid="{00000000-0005-0000-0000-00006C370000}"/>
    <cellStyle name="Normal 13 3 2 8 2" xfId="19025" xr:uid="{00000000-0005-0000-0000-00006D370000}"/>
    <cellStyle name="Normal 13 3 2 8 2 2" xfId="19026" xr:uid="{00000000-0005-0000-0000-00006E370000}"/>
    <cellStyle name="Normal 13 3 2 8 2 2 2" xfId="19027" xr:uid="{00000000-0005-0000-0000-00006F370000}"/>
    <cellStyle name="Normal 13 3 2 8 2 3" xfId="19028" xr:uid="{00000000-0005-0000-0000-000070370000}"/>
    <cellStyle name="Normal 13 3 2 8 3" xfId="19029" xr:uid="{00000000-0005-0000-0000-000071370000}"/>
    <cellStyle name="Normal 13 3 2 8 3 2" xfId="19030" xr:uid="{00000000-0005-0000-0000-000072370000}"/>
    <cellStyle name="Normal 13 3 2 8 4" xfId="19031" xr:uid="{00000000-0005-0000-0000-000073370000}"/>
    <cellStyle name="Normal 13 3 2 8 5" xfId="19032" xr:uid="{00000000-0005-0000-0000-000074370000}"/>
    <cellStyle name="Normal 13 3 2 9" xfId="19033" xr:uid="{00000000-0005-0000-0000-000075370000}"/>
    <cellStyle name="Normal 13 3 2 9 2" xfId="19034" xr:uid="{00000000-0005-0000-0000-000076370000}"/>
    <cellStyle name="Normal 13 3 2 9 2 2" xfId="19035" xr:uid="{00000000-0005-0000-0000-000077370000}"/>
    <cellStyle name="Normal 13 3 2 9 3" xfId="19036" xr:uid="{00000000-0005-0000-0000-000078370000}"/>
    <cellStyle name="Normal 13 3 3" xfId="1601" xr:uid="{00000000-0005-0000-0000-000079370000}"/>
    <cellStyle name="Normal 13 3 3 2" xfId="1602" xr:uid="{00000000-0005-0000-0000-00007A370000}"/>
    <cellStyle name="Normal 13 3 3 2 2" xfId="1603" xr:uid="{00000000-0005-0000-0000-00007B370000}"/>
    <cellStyle name="Normal 13 3 3 2 2 2" xfId="19037" xr:uid="{00000000-0005-0000-0000-00007C370000}"/>
    <cellStyle name="Normal 13 3 3 2 2 2 2" xfId="19038" xr:uid="{00000000-0005-0000-0000-00007D370000}"/>
    <cellStyle name="Normal 13 3 3 2 2 2 2 2" xfId="19039" xr:uid="{00000000-0005-0000-0000-00007E370000}"/>
    <cellStyle name="Normal 13 3 3 2 2 2 3" xfId="19040" xr:uid="{00000000-0005-0000-0000-00007F370000}"/>
    <cellStyle name="Normal 13 3 3 2 2 3" xfId="19041" xr:uid="{00000000-0005-0000-0000-000080370000}"/>
    <cellStyle name="Normal 13 3 3 2 2 3 2" xfId="19042" xr:uid="{00000000-0005-0000-0000-000081370000}"/>
    <cellStyle name="Normal 13 3 3 2 2 4" xfId="19043" xr:uid="{00000000-0005-0000-0000-000082370000}"/>
    <cellStyle name="Normal 13 3 3 2 2 5" xfId="19044" xr:uid="{00000000-0005-0000-0000-000083370000}"/>
    <cellStyle name="Normal 13 3 3 2 3" xfId="1604" xr:uid="{00000000-0005-0000-0000-000084370000}"/>
    <cellStyle name="Normal 13 3 3 2 3 2" xfId="19045" xr:uid="{00000000-0005-0000-0000-000085370000}"/>
    <cellStyle name="Normal 13 3 3 2 3 2 2" xfId="19046" xr:uid="{00000000-0005-0000-0000-000086370000}"/>
    <cellStyle name="Normal 13 3 3 2 3 2 2 2" xfId="19047" xr:uid="{00000000-0005-0000-0000-000087370000}"/>
    <cellStyle name="Normal 13 3 3 2 3 2 3" xfId="19048" xr:uid="{00000000-0005-0000-0000-000088370000}"/>
    <cellStyle name="Normal 13 3 3 2 3 3" xfId="19049" xr:uid="{00000000-0005-0000-0000-000089370000}"/>
    <cellStyle name="Normal 13 3 3 2 3 3 2" xfId="19050" xr:uid="{00000000-0005-0000-0000-00008A370000}"/>
    <cellStyle name="Normal 13 3 3 2 3 4" xfId="19051" xr:uid="{00000000-0005-0000-0000-00008B370000}"/>
    <cellStyle name="Normal 13 3 3 2 3 5" xfId="19052" xr:uid="{00000000-0005-0000-0000-00008C370000}"/>
    <cellStyle name="Normal 13 3 3 2 4" xfId="19053" xr:uid="{00000000-0005-0000-0000-00008D370000}"/>
    <cellStyle name="Normal 13 3 3 2 4 2" xfId="19054" xr:uid="{00000000-0005-0000-0000-00008E370000}"/>
    <cellStyle name="Normal 13 3 3 2 4 2 2" xfId="19055" xr:uid="{00000000-0005-0000-0000-00008F370000}"/>
    <cellStyle name="Normal 13 3 3 2 4 3" xfId="19056" xr:uid="{00000000-0005-0000-0000-000090370000}"/>
    <cellStyle name="Normal 13 3 3 2 5" xfId="19057" xr:uid="{00000000-0005-0000-0000-000091370000}"/>
    <cellStyle name="Normal 13 3 3 2 5 2" xfId="19058" xr:uid="{00000000-0005-0000-0000-000092370000}"/>
    <cellStyle name="Normal 13 3 3 2 6" xfId="19059" xr:uid="{00000000-0005-0000-0000-000093370000}"/>
    <cellStyle name="Normal 13 3 3 2 7" xfId="19060" xr:uid="{00000000-0005-0000-0000-000094370000}"/>
    <cellStyle name="Normal 13 3 3 3" xfId="1605" xr:uid="{00000000-0005-0000-0000-000095370000}"/>
    <cellStyle name="Normal 13 3 3 3 2" xfId="19061" xr:uid="{00000000-0005-0000-0000-000096370000}"/>
    <cellStyle name="Normal 13 3 3 3 2 2" xfId="19062" xr:uid="{00000000-0005-0000-0000-000097370000}"/>
    <cellStyle name="Normal 13 3 3 3 2 2 2" xfId="19063" xr:uid="{00000000-0005-0000-0000-000098370000}"/>
    <cellStyle name="Normal 13 3 3 3 2 3" xfId="19064" xr:uid="{00000000-0005-0000-0000-000099370000}"/>
    <cellStyle name="Normal 13 3 3 3 3" xfId="19065" xr:uid="{00000000-0005-0000-0000-00009A370000}"/>
    <cellStyle name="Normal 13 3 3 3 3 2" xfId="19066" xr:uid="{00000000-0005-0000-0000-00009B370000}"/>
    <cellStyle name="Normal 13 3 3 3 4" xfId="19067" xr:uid="{00000000-0005-0000-0000-00009C370000}"/>
    <cellStyle name="Normal 13 3 3 3 5" xfId="19068" xr:uid="{00000000-0005-0000-0000-00009D370000}"/>
    <cellStyle name="Normal 13 3 3 4" xfId="1606" xr:uid="{00000000-0005-0000-0000-00009E370000}"/>
    <cellStyle name="Normal 13 3 3 4 2" xfId="19069" xr:uid="{00000000-0005-0000-0000-00009F370000}"/>
    <cellStyle name="Normal 13 3 3 4 2 2" xfId="19070" xr:uid="{00000000-0005-0000-0000-0000A0370000}"/>
    <cellStyle name="Normal 13 3 3 4 2 2 2" xfId="19071" xr:uid="{00000000-0005-0000-0000-0000A1370000}"/>
    <cellStyle name="Normal 13 3 3 4 2 3" xfId="19072" xr:uid="{00000000-0005-0000-0000-0000A2370000}"/>
    <cellStyle name="Normal 13 3 3 4 3" xfId="19073" xr:uid="{00000000-0005-0000-0000-0000A3370000}"/>
    <cellStyle name="Normal 13 3 3 4 3 2" xfId="19074" xr:uid="{00000000-0005-0000-0000-0000A4370000}"/>
    <cellStyle name="Normal 13 3 3 4 4" xfId="19075" xr:uid="{00000000-0005-0000-0000-0000A5370000}"/>
    <cellStyle name="Normal 13 3 3 4 5" xfId="19076" xr:uid="{00000000-0005-0000-0000-0000A6370000}"/>
    <cellStyle name="Normal 13 3 3 5" xfId="19077" xr:uid="{00000000-0005-0000-0000-0000A7370000}"/>
    <cellStyle name="Normal 13 3 3 5 2" xfId="19078" xr:uid="{00000000-0005-0000-0000-0000A8370000}"/>
    <cellStyle name="Normal 13 3 3 5 2 2" xfId="19079" xr:uid="{00000000-0005-0000-0000-0000A9370000}"/>
    <cellStyle name="Normal 13 3 3 5 3" xfId="19080" xr:uid="{00000000-0005-0000-0000-0000AA370000}"/>
    <cellStyle name="Normal 13 3 3 6" xfId="19081" xr:uid="{00000000-0005-0000-0000-0000AB370000}"/>
    <cellStyle name="Normal 13 3 3 6 2" xfId="19082" xr:uid="{00000000-0005-0000-0000-0000AC370000}"/>
    <cellStyle name="Normal 13 3 3 7" xfId="19083" xr:uid="{00000000-0005-0000-0000-0000AD370000}"/>
    <cellStyle name="Normal 13 3 3 8" xfId="19084" xr:uid="{00000000-0005-0000-0000-0000AE370000}"/>
    <cellStyle name="Normal 13 3 4" xfId="1607" xr:uid="{00000000-0005-0000-0000-0000AF370000}"/>
    <cellStyle name="Normal 13 3 4 2" xfId="1608" xr:uid="{00000000-0005-0000-0000-0000B0370000}"/>
    <cellStyle name="Normal 13 3 4 2 2" xfId="1609" xr:uid="{00000000-0005-0000-0000-0000B1370000}"/>
    <cellStyle name="Normal 13 3 4 2 2 2" xfId="19085" xr:uid="{00000000-0005-0000-0000-0000B2370000}"/>
    <cellStyle name="Normal 13 3 4 2 2 2 2" xfId="19086" xr:uid="{00000000-0005-0000-0000-0000B3370000}"/>
    <cellStyle name="Normal 13 3 4 2 2 2 2 2" xfId="19087" xr:uid="{00000000-0005-0000-0000-0000B4370000}"/>
    <cellStyle name="Normal 13 3 4 2 2 2 3" xfId="19088" xr:uid="{00000000-0005-0000-0000-0000B5370000}"/>
    <cellStyle name="Normal 13 3 4 2 2 3" xfId="19089" xr:uid="{00000000-0005-0000-0000-0000B6370000}"/>
    <cellStyle name="Normal 13 3 4 2 2 3 2" xfId="19090" xr:uid="{00000000-0005-0000-0000-0000B7370000}"/>
    <cellStyle name="Normal 13 3 4 2 2 4" xfId="19091" xr:uid="{00000000-0005-0000-0000-0000B8370000}"/>
    <cellStyle name="Normal 13 3 4 2 2 5" xfId="19092" xr:uid="{00000000-0005-0000-0000-0000B9370000}"/>
    <cellStyle name="Normal 13 3 4 2 3" xfId="1610" xr:uid="{00000000-0005-0000-0000-0000BA370000}"/>
    <cellStyle name="Normal 13 3 4 2 3 2" xfId="19093" xr:uid="{00000000-0005-0000-0000-0000BB370000}"/>
    <cellStyle name="Normal 13 3 4 2 3 2 2" xfId="19094" xr:uid="{00000000-0005-0000-0000-0000BC370000}"/>
    <cellStyle name="Normal 13 3 4 2 3 2 2 2" xfId="19095" xr:uid="{00000000-0005-0000-0000-0000BD370000}"/>
    <cellStyle name="Normal 13 3 4 2 3 2 3" xfId="19096" xr:uid="{00000000-0005-0000-0000-0000BE370000}"/>
    <cellStyle name="Normal 13 3 4 2 3 3" xfId="19097" xr:uid="{00000000-0005-0000-0000-0000BF370000}"/>
    <cellStyle name="Normal 13 3 4 2 3 3 2" xfId="19098" xr:uid="{00000000-0005-0000-0000-0000C0370000}"/>
    <cellStyle name="Normal 13 3 4 2 3 4" xfId="19099" xr:uid="{00000000-0005-0000-0000-0000C1370000}"/>
    <cellStyle name="Normal 13 3 4 2 3 5" xfId="19100" xr:uid="{00000000-0005-0000-0000-0000C2370000}"/>
    <cellStyle name="Normal 13 3 4 2 4" xfId="19101" xr:uid="{00000000-0005-0000-0000-0000C3370000}"/>
    <cellStyle name="Normal 13 3 4 2 4 2" xfId="19102" xr:uid="{00000000-0005-0000-0000-0000C4370000}"/>
    <cellStyle name="Normal 13 3 4 2 4 2 2" xfId="19103" xr:uid="{00000000-0005-0000-0000-0000C5370000}"/>
    <cellStyle name="Normal 13 3 4 2 4 3" xfId="19104" xr:uid="{00000000-0005-0000-0000-0000C6370000}"/>
    <cellStyle name="Normal 13 3 4 2 5" xfId="19105" xr:uid="{00000000-0005-0000-0000-0000C7370000}"/>
    <cellStyle name="Normal 13 3 4 2 5 2" xfId="19106" xr:uid="{00000000-0005-0000-0000-0000C8370000}"/>
    <cellStyle name="Normal 13 3 4 2 6" xfId="19107" xr:uid="{00000000-0005-0000-0000-0000C9370000}"/>
    <cellStyle name="Normal 13 3 4 2 7" xfId="19108" xr:uid="{00000000-0005-0000-0000-0000CA370000}"/>
    <cellStyle name="Normal 13 3 4 3" xfId="1611" xr:uid="{00000000-0005-0000-0000-0000CB370000}"/>
    <cellStyle name="Normal 13 3 4 3 2" xfId="19109" xr:uid="{00000000-0005-0000-0000-0000CC370000}"/>
    <cellStyle name="Normal 13 3 4 3 2 2" xfId="19110" xr:uid="{00000000-0005-0000-0000-0000CD370000}"/>
    <cellStyle name="Normal 13 3 4 3 2 2 2" xfId="19111" xr:uid="{00000000-0005-0000-0000-0000CE370000}"/>
    <cellStyle name="Normal 13 3 4 3 2 3" xfId="19112" xr:uid="{00000000-0005-0000-0000-0000CF370000}"/>
    <cellStyle name="Normal 13 3 4 3 3" xfId="19113" xr:uid="{00000000-0005-0000-0000-0000D0370000}"/>
    <cellStyle name="Normal 13 3 4 3 3 2" xfId="19114" xr:uid="{00000000-0005-0000-0000-0000D1370000}"/>
    <cellStyle name="Normal 13 3 4 3 4" xfId="19115" xr:uid="{00000000-0005-0000-0000-0000D2370000}"/>
    <cellStyle name="Normal 13 3 4 3 5" xfId="19116" xr:uid="{00000000-0005-0000-0000-0000D3370000}"/>
    <cellStyle name="Normal 13 3 4 4" xfId="1612" xr:uid="{00000000-0005-0000-0000-0000D4370000}"/>
    <cellStyle name="Normal 13 3 4 4 2" xfId="19117" xr:uid="{00000000-0005-0000-0000-0000D5370000}"/>
    <cellStyle name="Normal 13 3 4 4 2 2" xfId="19118" xr:uid="{00000000-0005-0000-0000-0000D6370000}"/>
    <cellStyle name="Normal 13 3 4 4 2 2 2" xfId="19119" xr:uid="{00000000-0005-0000-0000-0000D7370000}"/>
    <cellStyle name="Normal 13 3 4 4 2 3" xfId="19120" xr:uid="{00000000-0005-0000-0000-0000D8370000}"/>
    <cellStyle name="Normal 13 3 4 4 3" xfId="19121" xr:uid="{00000000-0005-0000-0000-0000D9370000}"/>
    <cellStyle name="Normal 13 3 4 4 3 2" xfId="19122" xr:uid="{00000000-0005-0000-0000-0000DA370000}"/>
    <cellStyle name="Normal 13 3 4 4 4" xfId="19123" xr:uid="{00000000-0005-0000-0000-0000DB370000}"/>
    <cellStyle name="Normal 13 3 4 4 5" xfId="19124" xr:uid="{00000000-0005-0000-0000-0000DC370000}"/>
    <cellStyle name="Normal 13 3 4 5" xfId="19125" xr:uid="{00000000-0005-0000-0000-0000DD370000}"/>
    <cellStyle name="Normal 13 3 4 5 2" xfId="19126" xr:uid="{00000000-0005-0000-0000-0000DE370000}"/>
    <cellStyle name="Normal 13 3 4 5 2 2" xfId="19127" xr:uid="{00000000-0005-0000-0000-0000DF370000}"/>
    <cellStyle name="Normal 13 3 4 5 3" xfId="19128" xr:uid="{00000000-0005-0000-0000-0000E0370000}"/>
    <cellStyle name="Normal 13 3 4 6" xfId="19129" xr:uid="{00000000-0005-0000-0000-0000E1370000}"/>
    <cellStyle name="Normal 13 3 4 6 2" xfId="19130" xr:uid="{00000000-0005-0000-0000-0000E2370000}"/>
    <cellStyle name="Normal 13 3 4 7" xfId="19131" xr:uid="{00000000-0005-0000-0000-0000E3370000}"/>
    <cellStyle name="Normal 13 3 4 8" xfId="19132" xr:uid="{00000000-0005-0000-0000-0000E4370000}"/>
    <cellStyle name="Normal 13 3 5" xfId="1613" xr:uid="{00000000-0005-0000-0000-0000E5370000}"/>
    <cellStyle name="Normal 13 3 5 2" xfId="1614" xr:uid="{00000000-0005-0000-0000-0000E6370000}"/>
    <cellStyle name="Normal 13 3 5 2 2" xfId="1615" xr:uid="{00000000-0005-0000-0000-0000E7370000}"/>
    <cellStyle name="Normal 13 3 5 2 2 2" xfId="19133" xr:uid="{00000000-0005-0000-0000-0000E8370000}"/>
    <cellStyle name="Normal 13 3 5 2 2 2 2" xfId="19134" xr:uid="{00000000-0005-0000-0000-0000E9370000}"/>
    <cellStyle name="Normal 13 3 5 2 2 2 2 2" xfId="19135" xr:uid="{00000000-0005-0000-0000-0000EA370000}"/>
    <cellStyle name="Normal 13 3 5 2 2 2 3" xfId="19136" xr:uid="{00000000-0005-0000-0000-0000EB370000}"/>
    <cellStyle name="Normal 13 3 5 2 2 3" xfId="19137" xr:uid="{00000000-0005-0000-0000-0000EC370000}"/>
    <cellStyle name="Normal 13 3 5 2 2 3 2" xfId="19138" xr:uid="{00000000-0005-0000-0000-0000ED370000}"/>
    <cellStyle name="Normal 13 3 5 2 2 4" xfId="19139" xr:uid="{00000000-0005-0000-0000-0000EE370000}"/>
    <cellStyle name="Normal 13 3 5 2 2 5" xfId="19140" xr:uid="{00000000-0005-0000-0000-0000EF370000}"/>
    <cellStyle name="Normal 13 3 5 2 3" xfId="1616" xr:uid="{00000000-0005-0000-0000-0000F0370000}"/>
    <cellStyle name="Normal 13 3 5 2 3 2" xfId="19141" xr:uid="{00000000-0005-0000-0000-0000F1370000}"/>
    <cellStyle name="Normal 13 3 5 2 3 2 2" xfId="19142" xr:uid="{00000000-0005-0000-0000-0000F2370000}"/>
    <cellStyle name="Normal 13 3 5 2 3 2 2 2" xfId="19143" xr:uid="{00000000-0005-0000-0000-0000F3370000}"/>
    <cellStyle name="Normal 13 3 5 2 3 2 3" xfId="19144" xr:uid="{00000000-0005-0000-0000-0000F4370000}"/>
    <cellStyle name="Normal 13 3 5 2 3 3" xfId="19145" xr:uid="{00000000-0005-0000-0000-0000F5370000}"/>
    <cellStyle name="Normal 13 3 5 2 3 3 2" xfId="19146" xr:uid="{00000000-0005-0000-0000-0000F6370000}"/>
    <cellStyle name="Normal 13 3 5 2 3 4" xfId="19147" xr:uid="{00000000-0005-0000-0000-0000F7370000}"/>
    <cellStyle name="Normal 13 3 5 2 3 5" xfId="19148" xr:uid="{00000000-0005-0000-0000-0000F8370000}"/>
    <cellStyle name="Normal 13 3 5 2 4" xfId="19149" xr:uid="{00000000-0005-0000-0000-0000F9370000}"/>
    <cellStyle name="Normal 13 3 5 2 4 2" xfId="19150" xr:uid="{00000000-0005-0000-0000-0000FA370000}"/>
    <cellStyle name="Normal 13 3 5 2 4 2 2" xfId="19151" xr:uid="{00000000-0005-0000-0000-0000FB370000}"/>
    <cellStyle name="Normal 13 3 5 2 4 3" xfId="19152" xr:uid="{00000000-0005-0000-0000-0000FC370000}"/>
    <cellStyle name="Normal 13 3 5 2 5" xfId="19153" xr:uid="{00000000-0005-0000-0000-0000FD370000}"/>
    <cellStyle name="Normal 13 3 5 2 5 2" xfId="19154" xr:uid="{00000000-0005-0000-0000-0000FE370000}"/>
    <cellStyle name="Normal 13 3 5 2 6" xfId="19155" xr:uid="{00000000-0005-0000-0000-0000FF370000}"/>
    <cellStyle name="Normal 13 3 5 2 7" xfId="19156" xr:uid="{00000000-0005-0000-0000-000000380000}"/>
    <cellStyle name="Normal 13 3 5 3" xfId="1617" xr:uid="{00000000-0005-0000-0000-000001380000}"/>
    <cellStyle name="Normal 13 3 5 3 2" xfId="19157" xr:uid="{00000000-0005-0000-0000-000002380000}"/>
    <cellStyle name="Normal 13 3 5 3 2 2" xfId="19158" xr:uid="{00000000-0005-0000-0000-000003380000}"/>
    <cellStyle name="Normal 13 3 5 3 2 2 2" xfId="19159" xr:uid="{00000000-0005-0000-0000-000004380000}"/>
    <cellStyle name="Normal 13 3 5 3 2 3" xfId="19160" xr:uid="{00000000-0005-0000-0000-000005380000}"/>
    <cellStyle name="Normal 13 3 5 3 3" xfId="19161" xr:uid="{00000000-0005-0000-0000-000006380000}"/>
    <cellStyle name="Normal 13 3 5 3 3 2" xfId="19162" xr:uid="{00000000-0005-0000-0000-000007380000}"/>
    <cellStyle name="Normal 13 3 5 3 4" xfId="19163" xr:uid="{00000000-0005-0000-0000-000008380000}"/>
    <cellStyle name="Normal 13 3 5 3 5" xfId="19164" xr:uid="{00000000-0005-0000-0000-000009380000}"/>
    <cellStyle name="Normal 13 3 5 4" xfId="1618" xr:uid="{00000000-0005-0000-0000-00000A380000}"/>
    <cellStyle name="Normal 13 3 5 4 2" xfId="19165" xr:uid="{00000000-0005-0000-0000-00000B380000}"/>
    <cellStyle name="Normal 13 3 5 4 2 2" xfId="19166" xr:uid="{00000000-0005-0000-0000-00000C380000}"/>
    <cellStyle name="Normal 13 3 5 4 2 2 2" xfId="19167" xr:uid="{00000000-0005-0000-0000-00000D380000}"/>
    <cellStyle name="Normal 13 3 5 4 2 3" xfId="19168" xr:uid="{00000000-0005-0000-0000-00000E380000}"/>
    <cellStyle name="Normal 13 3 5 4 3" xfId="19169" xr:uid="{00000000-0005-0000-0000-00000F380000}"/>
    <cellStyle name="Normal 13 3 5 4 3 2" xfId="19170" xr:uid="{00000000-0005-0000-0000-000010380000}"/>
    <cellStyle name="Normal 13 3 5 4 4" xfId="19171" xr:uid="{00000000-0005-0000-0000-000011380000}"/>
    <cellStyle name="Normal 13 3 5 4 5" xfId="19172" xr:uid="{00000000-0005-0000-0000-000012380000}"/>
    <cellStyle name="Normal 13 3 5 5" xfId="19173" xr:uid="{00000000-0005-0000-0000-000013380000}"/>
    <cellStyle name="Normal 13 3 5 5 2" xfId="19174" xr:uid="{00000000-0005-0000-0000-000014380000}"/>
    <cellStyle name="Normal 13 3 5 5 2 2" xfId="19175" xr:uid="{00000000-0005-0000-0000-000015380000}"/>
    <cellStyle name="Normal 13 3 5 5 3" xfId="19176" xr:uid="{00000000-0005-0000-0000-000016380000}"/>
    <cellStyle name="Normal 13 3 5 6" xfId="19177" xr:uid="{00000000-0005-0000-0000-000017380000}"/>
    <cellStyle name="Normal 13 3 5 6 2" xfId="19178" xr:uid="{00000000-0005-0000-0000-000018380000}"/>
    <cellStyle name="Normal 13 3 5 7" xfId="19179" xr:uid="{00000000-0005-0000-0000-000019380000}"/>
    <cellStyle name="Normal 13 3 5 8" xfId="19180" xr:uid="{00000000-0005-0000-0000-00001A380000}"/>
    <cellStyle name="Normal 13 3 6" xfId="1619" xr:uid="{00000000-0005-0000-0000-00001B380000}"/>
    <cellStyle name="Normal 13 3 6 2" xfId="1620" xr:uid="{00000000-0005-0000-0000-00001C380000}"/>
    <cellStyle name="Normal 13 3 6 2 2" xfId="1621" xr:uid="{00000000-0005-0000-0000-00001D380000}"/>
    <cellStyle name="Normal 13 3 6 2 2 2" xfId="19181" xr:uid="{00000000-0005-0000-0000-00001E380000}"/>
    <cellStyle name="Normal 13 3 6 2 2 2 2" xfId="19182" xr:uid="{00000000-0005-0000-0000-00001F380000}"/>
    <cellStyle name="Normal 13 3 6 2 2 2 2 2" xfId="19183" xr:uid="{00000000-0005-0000-0000-000020380000}"/>
    <cellStyle name="Normal 13 3 6 2 2 2 3" xfId="19184" xr:uid="{00000000-0005-0000-0000-000021380000}"/>
    <cellStyle name="Normal 13 3 6 2 2 3" xfId="19185" xr:uid="{00000000-0005-0000-0000-000022380000}"/>
    <cellStyle name="Normal 13 3 6 2 2 3 2" xfId="19186" xr:uid="{00000000-0005-0000-0000-000023380000}"/>
    <cellStyle name="Normal 13 3 6 2 2 4" xfId="19187" xr:uid="{00000000-0005-0000-0000-000024380000}"/>
    <cellStyle name="Normal 13 3 6 2 2 5" xfId="19188" xr:uid="{00000000-0005-0000-0000-000025380000}"/>
    <cellStyle name="Normal 13 3 6 2 3" xfId="1622" xr:uid="{00000000-0005-0000-0000-000026380000}"/>
    <cellStyle name="Normal 13 3 6 2 3 2" xfId="19189" xr:uid="{00000000-0005-0000-0000-000027380000}"/>
    <cellStyle name="Normal 13 3 6 2 3 2 2" xfId="19190" xr:uid="{00000000-0005-0000-0000-000028380000}"/>
    <cellStyle name="Normal 13 3 6 2 3 2 2 2" xfId="19191" xr:uid="{00000000-0005-0000-0000-000029380000}"/>
    <cellStyle name="Normal 13 3 6 2 3 2 3" xfId="19192" xr:uid="{00000000-0005-0000-0000-00002A380000}"/>
    <cellStyle name="Normal 13 3 6 2 3 3" xfId="19193" xr:uid="{00000000-0005-0000-0000-00002B380000}"/>
    <cellStyle name="Normal 13 3 6 2 3 3 2" xfId="19194" xr:uid="{00000000-0005-0000-0000-00002C380000}"/>
    <cellStyle name="Normal 13 3 6 2 3 4" xfId="19195" xr:uid="{00000000-0005-0000-0000-00002D380000}"/>
    <cellStyle name="Normal 13 3 6 2 3 5" xfId="19196" xr:uid="{00000000-0005-0000-0000-00002E380000}"/>
    <cellStyle name="Normal 13 3 6 2 4" xfId="19197" xr:uid="{00000000-0005-0000-0000-00002F380000}"/>
    <cellStyle name="Normal 13 3 6 2 4 2" xfId="19198" xr:uid="{00000000-0005-0000-0000-000030380000}"/>
    <cellStyle name="Normal 13 3 6 2 4 2 2" xfId="19199" xr:uid="{00000000-0005-0000-0000-000031380000}"/>
    <cellStyle name="Normal 13 3 6 2 4 3" xfId="19200" xr:uid="{00000000-0005-0000-0000-000032380000}"/>
    <cellStyle name="Normal 13 3 6 2 5" xfId="19201" xr:uid="{00000000-0005-0000-0000-000033380000}"/>
    <cellStyle name="Normal 13 3 6 2 5 2" xfId="19202" xr:uid="{00000000-0005-0000-0000-000034380000}"/>
    <cellStyle name="Normal 13 3 6 2 6" xfId="19203" xr:uid="{00000000-0005-0000-0000-000035380000}"/>
    <cellStyle name="Normal 13 3 6 2 7" xfId="19204" xr:uid="{00000000-0005-0000-0000-000036380000}"/>
    <cellStyle name="Normal 13 3 6 3" xfId="1623" xr:uid="{00000000-0005-0000-0000-000037380000}"/>
    <cellStyle name="Normal 13 3 6 3 2" xfId="19205" xr:uid="{00000000-0005-0000-0000-000038380000}"/>
    <cellStyle name="Normal 13 3 6 3 2 2" xfId="19206" xr:uid="{00000000-0005-0000-0000-000039380000}"/>
    <cellStyle name="Normal 13 3 6 3 2 2 2" xfId="19207" xr:uid="{00000000-0005-0000-0000-00003A380000}"/>
    <cellStyle name="Normal 13 3 6 3 2 3" xfId="19208" xr:uid="{00000000-0005-0000-0000-00003B380000}"/>
    <cellStyle name="Normal 13 3 6 3 3" xfId="19209" xr:uid="{00000000-0005-0000-0000-00003C380000}"/>
    <cellStyle name="Normal 13 3 6 3 3 2" xfId="19210" xr:uid="{00000000-0005-0000-0000-00003D380000}"/>
    <cellStyle name="Normal 13 3 6 3 4" xfId="19211" xr:uid="{00000000-0005-0000-0000-00003E380000}"/>
    <cellStyle name="Normal 13 3 6 3 5" xfId="19212" xr:uid="{00000000-0005-0000-0000-00003F380000}"/>
    <cellStyle name="Normal 13 3 6 4" xfId="1624" xr:uid="{00000000-0005-0000-0000-000040380000}"/>
    <cellStyle name="Normal 13 3 6 4 2" xfId="19213" xr:uid="{00000000-0005-0000-0000-000041380000}"/>
    <cellStyle name="Normal 13 3 6 4 2 2" xfId="19214" xr:uid="{00000000-0005-0000-0000-000042380000}"/>
    <cellStyle name="Normal 13 3 6 4 2 2 2" xfId="19215" xr:uid="{00000000-0005-0000-0000-000043380000}"/>
    <cellStyle name="Normal 13 3 6 4 2 3" xfId="19216" xr:uid="{00000000-0005-0000-0000-000044380000}"/>
    <cellStyle name="Normal 13 3 6 4 3" xfId="19217" xr:uid="{00000000-0005-0000-0000-000045380000}"/>
    <cellStyle name="Normal 13 3 6 4 3 2" xfId="19218" xr:uid="{00000000-0005-0000-0000-000046380000}"/>
    <cellStyle name="Normal 13 3 6 4 4" xfId="19219" xr:uid="{00000000-0005-0000-0000-000047380000}"/>
    <cellStyle name="Normal 13 3 6 4 5" xfId="19220" xr:uid="{00000000-0005-0000-0000-000048380000}"/>
    <cellStyle name="Normal 13 3 6 5" xfId="19221" xr:uid="{00000000-0005-0000-0000-000049380000}"/>
    <cellStyle name="Normal 13 3 6 5 2" xfId="19222" xr:uid="{00000000-0005-0000-0000-00004A380000}"/>
    <cellStyle name="Normal 13 3 6 5 2 2" xfId="19223" xr:uid="{00000000-0005-0000-0000-00004B380000}"/>
    <cellStyle name="Normal 13 3 6 5 3" xfId="19224" xr:uid="{00000000-0005-0000-0000-00004C380000}"/>
    <cellStyle name="Normal 13 3 6 6" xfId="19225" xr:uid="{00000000-0005-0000-0000-00004D380000}"/>
    <cellStyle name="Normal 13 3 6 6 2" xfId="19226" xr:uid="{00000000-0005-0000-0000-00004E380000}"/>
    <cellStyle name="Normal 13 3 6 7" xfId="19227" xr:uid="{00000000-0005-0000-0000-00004F380000}"/>
    <cellStyle name="Normal 13 3 6 8" xfId="19228" xr:uid="{00000000-0005-0000-0000-000050380000}"/>
    <cellStyle name="Normal 13 3 7" xfId="1625" xr:uid="{00000000-0005-0000-0000-000051380000}"/>
    <cellStyle name="Normal 13 3 7 2" xfId="1626" xr:uid="{00000000-0005-0000-0000-000052380000}"/>
    <cellStyle name="Normal 13 3 7 2 2" xfId="19229" xr:uid="{00000000-0005-0000-0000-000053380000}"/>
    <cellStyle name="Normal 13 3 7 2 2 2" xfId="19230" xr:uid="{00000000-0005-0000-0000-000054380000}"/>
    <cellStyle name="Normal 13 3 7 2 2 2 2" xfId="19231" xr:uid="{00000000-0005-0000-0000-000055380000}"/>
    <cellStyle name="Normal 13 3 7 2 2 3" xfId="19232" xr:uid="{00000000-0005-0000-0000-000056380000}"/>
    <cellStyle name="Normal 13 3 7 2 3" xfId="19233" xr:uid="{00000000-0005-0000-0000-000057380000}"/>
    <cellStyle name="Normal 13 3 7 2 3 2" xfId="19234" xr:uid="{00000000-0005-0000-0000-000058380000}"/>
    <cellStyle name="Normal 13 3 7 2 4" xfId="19235" xr:uid="{00000000-0005-0000-0000-000059380000}"/>
    <cellStyle name="Normal 13 3 7 2 5" xfId="19236" xr:uid="{00000000-0005-0000-0000-00005A380000}"/>
    <cellStyle name="Normal 13 3 7 3" xfId="1627" xr:uid="{00000000-0005-0000-0000-00005B380000}"/>
    <cellStyle name="Normal 13 3 7 3 2" xfId="19237" xr:uid="{00000000-0005-0000-0000-00005C380000}"/>
    <cellStyle name="Normal 13 3 7 3 2 2" xfId="19238" xr:uid="{00000000-0005-0000-0000-00005D380000}"/>
    <cellStyle name="Normal 13 3 7 3 2 2 2" xfId="19239" xr:uid="{00000000-0005-0000-0000-00005E380000}"/>
    <cellStyle name="Normal 13 3 7 3 2 3" xfId="19240" xr:uid="{00000000-0005-0000-0000-00005F380000}"/>
    <cellStyle name="Normal 13 3 7 3 3" xfId="19241" xr:uid="{00000000-0005-0000-0000-000060380000}"/>
    <cellStyle name="Normal 13 3 7 3 3 2" xfId="19242" xr:uid="{00000000-0005-0000-0000-000061380000}"/>
    <cellStyle name="Normal 13 3 7 3 4" xfId="19243" xr:uid="{00000000-0005-0000-0000-000062380000}"/>
    <cellStyle name="Normal 13 3 7 3 5" xfId="19244" xr:uid="{00000000-0005-0000-0000-000063380000}"/>
    <cellStyle name="Normal 13 3 7 4" xfId="19245" xr:uid="{00000000-0005-0000-0000-000064380000}"/>
    <cellStyle name="Normal 13 3 7 4 2" xfId="19246" xr:uid="{00000000-0005-0000-0000-000065380000}"/>
    <cellStyle name="Normal 13 3 7 4 2 2" xfId="19247" xr:uid="{00000000-0005-0000-0000-000066380000}"/>
    <cellStyle name="Normal 13 3 7 4 3" xfId="19248" xr:uid="{00000000-0005-0000-0000-000067380000}"/>
    <cellStyle name="Normal 13 3 7 5" xfId="19249" xr:uid="{00000000-0005-0000-0000-000068380000}"/>
    <cellStyle name="Normal 13 3 7 5 2" xfId="19250" xr:uid="{00000000-0005-0000-0000-000069380000}"/>
    <cellStyle name="Normal 13 3 7 6" xfId="19251" xr:uid="{00000000-0005-0000-0000-00006A380000}"/>
    <cellStyle name="Normal 13 3 7 7" xfId="19252" xr:uid="{00000000-0005-0000-0000-00006B380000}"/>
    <cellStyle name="Normal 13 3 8" xfId="1628" xr:uid="{00000000-0005-0000-0000-00006C380000}"/>
    <cellStyle name="Normal 13 3 8 2" xfId="19253" xr:uid="{00000000-0005-0000-0000-00006D380000}"/>
    <cellStyle name="Normal 13 3 8 2 2" xfId="19254" xr:uid="{00000000-0005-0000-0000-00006E380000}"/>
    <cellStyle name="Normal 13 3 8 2 2 2" xfId="19255" xr:uid="{00000000-0005-0000-0000-00006F380000}"/>
    <cellStyle name="Normal 13 3 8 2 3" xfId="19256" xr:uid="{00000000-0005-0000-0000-000070380000}"/>
    <cellStyle name="Normal 13 3 8 3" xfId="19257" xr:uid="{00000000-0005-0000-0000-000071380000}"/>
    <cellStyle name="Normal 13 3 8 3 2" xfId="19258" xr:uid="{00000000-0005-0000-0000-000072380000}"/>
    <cellStyle name="Normal 13 3 8 4" xfId="19259" xr:uid="{00000000-0005-0000-0000-000073380000}"/>
    <cellStyle name="Normal 13 3 8 5" xfId="19260" xr:uid="{00000000-0005-0000-0000-000074380000}"/>
    <cellStyle name="Normal 13 3 9" xfId="1629" xr:uid="{00000000-0005-0000-0000-000075380000}"/>
    <cellStyle name="Normal 13 3 9 2" xfId="19261" xr:uid="{00000000-0005-0000-0000-000076380000}"/>
    <cellStyle name="Normal 13 3 9 2 2" xfId="19262" xr:uid="{00000000-0005-0000-0000-000077380000}"/>
    <cellStyle name="Normal 13 3 9 2 2 2" xfId="19263" xr:uid="{00000000-0005-0000-0000-000078380000}"/>
    <cellStyle name="Normal 13 3 9 2 3" xfId="19264" xr:uid="{00000000-0005-0000-0000-000079380000}"/>
    <cellStyle name="Normal 13 3 9 3" xfId="19265" xr:uid="{00000000-0005-0000-0000-00007A380000}"/>
    <cellStyle name="Normal 13 3 9 3 2" xfId="19266" xr:uid="{00000000-0005-0000-0000-00007B380000}"/>
    <cellStyle name="Normal 13 3 9 4" xfId="19267" xr:uid="{00000000-0005-0000-0000-00007C380000}"/>
    <cellStyle name="Normal 13 3 9 5" xfId="19268" xr:uid="{00000000-0005-0000-0000-00007D380000}"/>
    <cellStyle name="Normal 13 4" xfId="1630" xr:uid="{00000000-0005-0000-0000-00007E380000}"/>
    <cellStyle name="Normal 13 4 10" xfId="19269" xr:uid="{00000000-0005-0000-0000-00007F380000}"/>
    <cellStyle name="Normal 13 4 10 2" xfId="19270" xr:uid="{00000000-0005-0000-0000-000080380000}"/>
    <cellStyle name="Normal 13 4 11" xfId="19271" xr:uid="{00000000-0005-0000-0000-000081380000}"/>
    <cellStyle name="Normal 13 4 12" xfId="19272" xr:uid="{00000000-0005-0000-0000-000082380000}"/>
    <cellStyle name="Normal 13 4 2" xfId="1631" xr:uid="{00000000-0005-0000-0000-000083380000}"/>
    <cellStyle name="Normal 13 4 2 2" xfId="1632" xr:uid="{00000000-0005-0000-0000-000084380000}"/>
    <cellStyle name="Normal 13 4 2 2 2" xfId="1633" xr:uid="{00000000-0005-0000-0000-000085380000}"/>
    <cellStyle name="Normal 13 4 2 2 2 2" xfId="19273" xr:uid="{00000000-0005-0000-0000-000086380000}"/>
    <cellStyle name="Normal 13 4 2 2 2 2 2" xfId="19274" xr:uid="{00000000-0005-0000-0000-000087380000}"/>
    <cellStyle name="Normal 13 4 2 2 2 2 2 2" xfId="19275" xr:uid="{00000000-0005-0000-0000-000088380000}"/>
    <cellStyle name="Normal 13 4 2 2 2 2 3" xfId="19276" xr:uid="{00000000-0005-0000-0000-000089380000}"/>
    <cellStyle name="Normal 13 4 2 2 2 3" xfId="19277" xr:uid="{00000000-0005-0000-0000-00008A380000}"/>
    <cellStyle name="Normal 13 4 2 2 2 3 2" xfId="19278" xr:uid="{00000000-0005-0000-0000-00008B380000}"/>
    <cellStyle name="Normal 13 4 2 2 2 4" xfId="19279" xr:uid="{00000000-0005-0000-0000-00008C380000}"/>
    <cellStyle name="Normal 13 4 2 2 2 5" xfId="19280" xr:uid="{00000000-0005-0000-0000-00008D380000}"/>
    <cellStyle name="Normal 13 4 2 2 3" xfId="1634" xr:uid="{00000000-0005-0000-0000-00008E380000}"/>
    <cellStyle name="Normal 13 4 2 2 3 2" xfId="19281" xr:uid="{00000000-0005-0000-0000-00008F380000}"/>
    <cellStyle name="Normal 13 4 2 2 3 2 2" xfId="19282" xr:uid="{00000000-0005-0000-0000-000090380000}"/>
    <cellStyle name="Normal 13 4 2 2 3 2 2 2" xfId="19283" xr:uid="{00000000-0005-0000-0000-000091380000}"/>
    <cellStyle name="Normal 13 4 2 2 3 2 3" xfId="19284" xr:uid="{00000000-0005-0000-0000-000092380000}"/>
    <cellStyle name="Normal 13 4 2 2 3 3" xfId="19285" xr:uid="{00000000-0005-0000-0000-000093380000}"/>
    <cellStyle name="Normal 13 4 2 2 3 3 2" xfId="19286" xr:uid="{00000000-0005-0000-0000-000094380000}"/>
    <cellStyle name="Normal 13 4 2 2 3 4" xfId="19287" xr:uid="{00000000-0005-0000-0000-000095380000}"/>
    <cellStyle name="Normal 13 4 2 2 3 5" xfId="19288" xr:uid="{00000000-0005-0000-0000-000096380000}"/>
    <cellStyle name="Normal 13 4 2 2 4" xfId="19289" xr:uid="{00000000-0005-0000-0000-000097380000}"/>
    <cellStyle name="Normal 13 4 2 2 4 2" xfId="19290" xr:uid="{00000000-0005-0000-0000-000098380000}"/>
    <cellStyle name="Normal 13 4 2 2 4 2 2" xfId="19291" xr:uid="{00000000-0005-0000-0000-000099380000}"/>
    <cellStyle name="Normal 13 4 2 2 4 3" xfId="19292" xr:uid="{00000000-0005-0000-0000-00009A380000}"/>
    <cellStyle name="Normal 13 4 2 2 5" xfId="19293" xr:uid="{00000000-0005-0000-0000-00009B380000}"/>
    <cellStyle name="Normal 13 4 2 2 5 2" xfId="19294" xr:uid="{00000000-0005-0000-0000-00009C380000}"/>
    <cellStyle name="Normal 13 4 2 2 6" xfId="19295" xr:uid="{00000000-0005-0000-0000-00009D380000}"/>
    <cellStyle name="Normal 13 4 2 2 7" xfId="19296" xr:uid="{00000000-0005-0000-0000-00009E380000}"/>
    <cellStyle name="Normal 13 4 2 3" xfId="1635" xr:uid="{00000000-0005-0000-0000-00009F380000}"/>
    <cellStyle name="Normal 13 4 2 3 2" xfId="19297" xr:uid="{00000000-0005-0000-0000-0000A0380000}"/>
    <cellStyle name="Normal 13 4 2 3 2 2" xfId="19298" xr:uid="{00000000-0005-0000-0000-0000A1380000}"/>
    <cellStyle name="Normal 13 4 2 3 2 2 2" xfId="19299" xr:uid="{00000000-0005-0000-0000-0000A2380000}"/>
    <cellStyle name="Normal 13 4 2 3 2 3" xfId="19300" xr:uid="{00000000-0005-0000-0000-0000A3380000}"/>
    <cellStyle name="Normal 13 4 2 3 3" xfId="19301" xr:uid="{00000000-0005-0000-0000-0000A4380000}"/>
    <cellStyle name="Normal 13 4 2 3 3 2" xfId="19302" xr:uid="{00000000-0005-0000-0000-0000A5380000}"/>
    <cellStyle name="Normal 13 4 2 3 4" xfId="19303" xr:uid="{00000000-0005-0000-0000-0000A6380000}"/>
    <cellStyle name="Normal 13 4 2 3 5" xfId="19304" xr:uid="{00000000-0005-0000-0000-0000A7380000}"/>
    <cellStyle name="Normal 13 4 2 4" xfId="1636" xr:uid="{00000000-0005-0000-0000-0000A8380000}"/>
    <cellStyle name="Normal 13 4 2 4 2" xfId="19305" xr:uid="{00000000-0005-0000-0000-0000A9380000}"/>
    <cellStyle name="Normal 13 4 2 4 2 2" xfId="19306" xr:uid="{00000000-0005-0000-0000-0000AA380000}"/>
    <cellStyle name="Normal 13 4 2 4 2 2 2" xfId="19307" xr:uid="{00000000-0005-0000-0000-0000AB380000}"/>
    <cellStyle name="Normal 13 4 2 4 2 3" xfId="19308" xr:uid="{00000000-0005-0000-0000-0000AC380000}"/>
    <cellStyle name="Normal 13 4 2 4 3" xfId="19309" xr:uid="{00000000-0005-0000-0000-0000AD380000}"/>
    <cellStyle name="Normal 13 4 2 4 3 2" xfId="19310" xr:uid="{00000000-0005-0000-0000-0000AE380000}"/>
    <cellStyle name="Normal 13 4 2 4 4" xfId="19311" xr:uid="{00000000-0005-0000-0000-0000AF380000}"/>
    <cellStyle name="Normal 13 4 2 4 5" xfId="19312" xr:uid="{00000000-0005-0000-0000-0000B0380000}"/>
    <cellStyle name="Normal 13 4 2 5" xfId="19313" xr:uid="{00000000-0005-0000-0000-0000B1380000}"/>
    <cellStyle name="Normal 13 4 2 5 2" xfId="19314" xr:uid="{00000000-0005-0000-0000-0000B2380000}"/>
    <cellStyle name="Normal 13 4 2 5 2 2" xfId="19315" xr:uid="{00000000-0005-0000-0000-0000B3380000}"/>
    <cellStyle name="Normal 13 4 2 5 3" xfId="19316" xr:uid="{00000000-0005-0000-0000-0000B4380000}"/>
    <cellStyle name="Normal 13 4 2 6" xfId="19317" xr:uid="{00000000-0005-0000-0000-0000B5380000}"/>
    <cellStyle name="Normal 13 4 2 6 2" xfId="19318" xr:uid="{00000000-0005-0000-0000-0000B6380000}"/>
    <cellStyle name="Normal 13 4 2 7" xfId="19319" xr:uid="{00000000-0005-0000-0000-0000B7380000}"/>
    <cellStyle name="Normal 13 4 2 8" xfId="19320" xr:uid="{00000000-0005-0000-0000-0000B8380000}"/>
    <cellStyle name="Normal 13 4 3" xfId="1637" xr:uid="{00000000-0005-0000-0000-0000B9380000}"/>
    <cellStyle name="Normal 13 4 3 2" xfId="1638" xr:uid="{00000000-0005-0000-0000-0000BA380000}"/>
    <cellStyle name="Normal 13 4 3 2 2" xfId="1639" xr:uid="{00000000-0005-0000-0000-0000BB380000}"/>
    <cellStyle name="Normal 13 4 3 2 2 2" xfId="19321" xr:uid="{00000000-0005-0000-0000-0000BC380000}"/>
    <cellStyle name="Normal 13 4 3 2 2 2 2" xfId="19322" xr:uid="{00000000-0005-0000-0000-0000BD380000}"/>
    <cellStyle name="Normal 13 4 3 2 2 2 2 2" xfId="19323" xr:uid="{00000000-0005-0000-0000-0000BE380000}"/>
    <cellStyle name="Normal 13 4 3 2 2 2 3" xfId="19324" xr:uid="{00000000-0005-0000-0000-0000BF380000}"/>
    <cellStyle name="Normal 13 4 3 2 2 3" xfId="19325" xr:uid="{00000000-0005-0000-0000-0000C0380000}"/>
    <cellStyle name="Normal 13 4 3 2 2 3 2" xfId="19326" xr:uid="{00000000-0005-0000-0000-0000C1380000}"/>
    <cellStyle name="Normal 13 4 3 2 2 4" xfId="19327" xr:uid="{00000000-0005-0000-0000-0000C2380000}"/>
    <cellStyle name="Normal 13 4 3 2 2 5" xfId="19328" xr:uid="{00000000-0005-0000-0000-0000C3380000}"/>
    <cellStyle name="Normal 13 4 3 2 3" xfId="1640" xr:uid="{00000000-0005-0000-0000-0000C4380000}"/>
    <cellStyle name="Normal 13 4 3 2 3 2" xfId="19329" xr:uid="{00000000-0005-0000-0000-0000C5380000}"/>
    <cellStyle name="Normal 13 4 3 2 3 2 2" xfId="19330" xr:uid="{00000000-0005-0000-0000-0000C6380000}"/>
    <cellStyle name="Normal 13 4 3 2 3 2 2 2" xfId="19331" xr:uid="{00000000-0005-0000-0000-0000C7380000}"/>
    <cellStyle name="Normal 13 4 3 2 3 2 3" xfId="19332" xr:uid="{00000000-0005-0000-0000-0000C8380000}"/>
    <cellStyle name="Normal 13 4 3 2 3 3" xfId="19333" xr:uid="{00000000-0005-0000-0000-0000C9380000}"/>
    <cellStyle name="Normal 13 4 3 2 3 3 2" xfId="19334" xr:uid="{00000000-0005-0000-0000-0000CA380000}"/>
    <cellStyle name="Normal 13 4 3 2 3 4" xfId="19335" xr:uid="{00000000-0005-0000-0000-0000CB380000}"/>
    <cellStyle name="Normal 13 4 3 2 3 5" xfId="19336" xr:uid="{00000000-0005-0000-0000-0000CC380000}"/>
    <cellStyle name="Normal 13 4 3 2 4" xfId="19337" xr:uid="{00000000-0005-0000-0000-0000CD380000}"/>
    <cellStyle name="Normal 13 4 3 2 4 2" xfId="19338" xr:uid="{00000000-0005-0000-0000-0000CE380000}"/>
    <cellStyle name="Normal 13 4 3 2 4 2 2" xfId="19339" xr:uid="{00000000-0005-0000-0000-0000CF380000}"/>
    <cellStyle name="Normal 13 4 3 2 4 3" xfId="19340" xr:uid="{00000000-0005-0000-0000-0000D0380000}"/>
    <cellStyle name="Normal 13 4 3 2 5" xfId="19341" xr:uid="{00000000-0005-0000-0000-0000D1380000}"/>
    <cellStyle name="Normal 13 4 3 2 5 2" xfId="19342" xr:uid="{00000000-0005-0000-0000-0000D2380000}"/>
    <cellStyle name="Normal 13 4 3 2 6" xfId="19343" xr:uid="{00000000-0005-0000-0000-0000D3380000}"/>
    <cellStyle name="Normal 13 4 3 2 7" xfId="19344" xr:uid="{00000000-0005-0000-0000-0000D4380000}"/>
    <cellStyle name="Normal 13 4 3 3" xfId="1641" xr:uid="{00000000-0005-0000-0000-0000D5380000}"/>
    <cellStyle name="Normal 13 4 3 3 2" xfId="19345" xr:uid="{00000000-0005-0000-0000-0000D6380000}"/>
    <cellStyle name="Normal 13 4 3 3 2 2" xfId="19346" xr:uid="{00000000-0005-0000-0000-0000D7380000}"/>
    <cellStyle name="Normal 13 4 3 3 2 2 2" xfId="19347" xr:uid="{00000000-0005-0000-0000-0000D8380000}"/>
    <cellStyle name="Normal 13 4 3 3 2 3" xfId="19348" xr:uid="{00000000-0005-0000-0000-0000D9380000}"/>
    <cellStyle name="Normal 13 4 3 3 3" xfId="19349" xr:uid="{00000000-0005-0000-0000-0000DA380000}"/>
    <cellStyle name="Normal 13 4 3 3 3 2" xfId="19350" xr:uid="{00000000-0005-0000-0000-0000DB380000}"/>
    <cellStyle name="Normal 13 4 3 3 4" xfId="19351" xr:uid="{00000000-0005-0000-0000-0000DC380000}"/>
    <cellStyle name="Normal 13 4 3 3 5" xfId="19352" xr:uid="{00000000-0005-0000-0000-0000DD380000}"/>
    <cellStyle name="Normal 13 4 3 4" xfId="1642" xr:uid="{00000000-0005-0000-0000-0000DE380000}"/>
    <cellStyle name="Normal 13 4 3 4 2" xfId="19353" xr:uid="{00000000-0005-0000-0000-0000DF380000}"/>
    <cellStyle name="Normal 13 4 3 4 2 2" xfId="19354" xr:uid="{00000000-0005-0000-0000-0000E0380000}"/>
    <cellStyle name="Normal 13 4 3 4 2 2 2" xfId="19355" xr:uid="{00000000-0005-0000-0000-0000E1380000}"/>
    <cellStyle name="Normal 13 4 3 4 2 3" xfId="19356" xr:uid="{00000000-0005-0000-0000-0000E2380000}"/>
    <cellStyle name="Normal 13 4 3 4 3" xfId="19357" xr:uid="{00000000-0005-0000-0000-0000E3380000}"/>
    <cellStyle name="Normal 13 4 3 4 3 2" xfId="19358" xr:uid="{00000000-0005-0000-0000-0000E4380000}"/>
    <cellStyle name="Normal 13 4 3 4 4" xfId="19359" xr:uid="{00000000-0005-0000-0000-0000E5380000}"/>
    <cellStyle name="Normal 13 4 3 4 5" xfId="19360" xr:uid="{00000000-0005-0000-0000-0000E6380000}"/>
    <cellStyle name="Normal 13 4 3 5" xfId="19361" xr:uid="{00000000-0005-0000-0000-0000E7380000}"/>
    <cellStyle name="Normal 13 4 3 5 2" xfId="19362" xr:uid="{00000000-0005-0000-0000-0000E8380000}"/>
    <cellStyle name="Normal 13 4 3 5 2 2" xfId="19363" xr:uid="{00000000-0005-0000-0000-0000E9380000}"/>
    <cellStyle name="Normal 13 4 3 5 3" xfId="19364" xr:uid="{00000000-0005-0000-0000-0000EA380000}"/>
    <cellStyle name="Normal 13 4 3 6" xfId="19365" xr:uid="{00000000-0005-0000-0000-0000EB380000}"/>
    <cellStyle name="Normal 13 4 3 6 2" xfId="19366" xr:uid="{00000000-0005-0000-0000-0000EC380000}"/>
    <cellStyle name="Normal 13 4 3 7" xfId="19367" xr:uid="{00000000-0005-0000-0000-0000ED380000}"/>
    <cellStyle name="Normal 13 4 3 8" xfId="19368" xr:uid="{00000000-0005-0000-0000-0000EE380000}"/>
    <cellStyle name="Normal 13 4 4" xfId="1643" xr:uid="{00000000-0005-0000-0000-0000EF380000}"/>
    <cellStyle name="Normal 13 4 4 2" xfId="1644" xr:uid="{00000000-0005-0000-0000-0000F0380000}"/>
    <cellStyle name="Normal 13 4 4 2 2" xfId="1645" xr:uid="{00000000-0005-0000-0000-0000F1380000}"/>
    <cellStyle name="Normal 13 4 4 2 2 2" xfId="19369" xr:uid="{00000000-0005-0000-0000-0000F2380000}"/>
    <cellStyle name="Normal 13 4 4 2 2 2 2" xfId="19370" xr:uid="{00000000-0005-0000-0000-0000F3380000}"/>
    <cellStyle name="Normal 13 4 4 2 2 2 2 2" xfId="19371" xr:uid="{00000000-0005-0000-0000-0000F4380000}"/>
    <cellStyle name="Normal 13 4 4 2 2 2 3" xfId="19372" xr:uid="{00000000-0005-0000-0000-0000F5380000}"/>
    <cellStyle name="Normal 13 4 4 2 2 3" xfId="19373" xr:uid="{00000000-0005-0000-0000-0000F6380000}"/>
    <cellStyle name="Normal 13 4 4 2 2 3 2" xfId="19374" xr:uid="{00000000-0005-0000-0000-0000F7380000}"/>
    <cellStyle name="Normal 13 4 4 2 2 4" xfId="19375" xr:uid="{00000000-0005-0000-0000-0000F8380000}"/>
    <cellStyle name="Normal 13 4 4 2 2 5" xfId="19376" xr:uid="{00000000-0005-0000-0000-0000F9380000}"/>
    <cellStyle name="Normal 13 4 4 2 3" xfId="1646" xr:uid="{00000000-0005-0000-0000-0000FA380000}"/>
    <cellStyle name="Normal 13 4 4 2 3 2" xfId="19377" xr:uid="{00000000-0005-0000-0000-0000FB380000}"/>
    <cellStyle name="Normal 13 4 4 2 3 2 2" xfId="19378" xr:uid="{00000000-0005-0000-0000-0000FC380000}"/>
    <cellStyle name="Normal 13 4 4 2 3 2 2 2" xfId="19379" xr:uid="{00000000-0005-0000-0000-0000FD380000}"/>
    <cellStyle name="Normal 13 4 4 2 3 2 3" xfId="19380" xr:uid="{00000000-0005-0000-0000-0000FE380000}"/>
    <cellStyle name="Normal 13 4 4 2 3 3" xfId="19381" xr:uid="{00000000-0005-0000-0000-0000FF380000}"/>
    <cellStyle name="Normal 13 4 4 2 3 3 2" xfId="19382" xr:uid="{00000000-0005-0000-0000-000000390000}"/>
    <cellStyle name="Normal 13 4 4 2 3 4" xfId="19383" xr:uid="{00000000-0005-0000-0000-000001390000}"/>
    <cellStyle name="Normal 13 4 4 2 3 5" xfId="19384" xr:uid="{00000000-0005-0000-0000-000002390000}"/>
    <cellStyle name="Normal 13 4 4 2 4" xfId="19385" xr:uid="{00000000-0005-0000-0000-000003390000}"/>
    <cellStyle name="Normal 13 4 4 2 4 2" xfId="19386" xr:uid="{00000000-0005-0000-0000-000004390000}"/>
    <cellStyle name="Normal 13 4 4 2 4 2 2" xfId="19387" xr:uid="{00000000-0005-0000-0000-000005390000}"/>
    <cellStyle name="Normal 13 4 4 2 4 3" xfId="19388" xr:uid="{00000000-0005-0000-0000-000006390000}"/>
    <cellStyle name="Normal 13 4 4 2 5" xfId="19389" xr:uid="{00000000-0005-0000-0000-000007390000}"/>
    <cellStyle name="Normal 13 4 4 2 5 2" xfId="19390" xr:uid="{00000000-0005-0000-0000-000008390000}"/>
    <cellStyle name="Normal 13 4 4 2 6" xfId="19391" xr:uid="{00000000-0005-0000-0000-000009390000}"/>
    <cellStyle name="Normal 13 4 4 2 7" xfId="19392" xr:uid="{00000000-0005-0000-0000-00000A390000}"/>
    <cellStyle name="Normal 13 4 4 3" xfId="1647" xr:uid="{00000000-0005-0000-0000-00000B390000}"/>
    <cellStyle name="Normal 13 4 4 3 2" xfId="19393" xr:uid="{00000000-0005-0000-0000-00000C390000}"/>
    <cellStyle name="Normal 13 4 4 3 2 2" xfId="19394" xr:uid="{00000000-0005-0000-0000-00000D390000}"/>
    <cellStyle name="Normal 13 4 4 3 2 2 2" xfId="19395" xr:uid="{00000000-0005-0000-0000-00000E390000}"/>
    <cellStyle name="Normal 13 4 4 3 2 3" xfId="19396" xr:uid="{00000000-0005-0000-0000-00000F390000}"/>
    <cellStyle name="Normal 13 4 4 3 3" xfId="19397" xr:uid="{00000000-0005-0000-0000-000010390000}"/>
    <cellStyle name="Normal 13 4 4 3 3 2" xfId="19398" xr:uid="{00000000-0005-0000-0000-000011390000}"/>
    <cellStyle name="Normal 13 4 4 3 4" xfId="19399" xr:uid="{00000000-0005-0000-0000-000012390000}"/>
    <cellStyle name="Normal 13 4 4 3 5" xfId="19400" xr:uid="{00000000-0005-0000-0000-000013390000}"/>
    <cellStyle name="Normal 13 4 4 4" xfId="1648" xr:uid="{00000000-0005-0000-0000-000014390000}"/>
    <cellStyle name="Normal 13 4 4 4 2" xfId="19401" xr:uid="{00000000-0005-0000-0000-000015390000}"/>
    <cellStyle name="Normal 13 4 4 4 2 2" xfId="19402" xr:uid="{00000000-0005-0000-0000-000016390000}"/>
    <cellStyle name="Normal 13 4 4 4 2 2 2" xfId="19403" xr:uid="{00000000-0005-0000-0000-000017390000}"/>
    <cellStyle name="Normal 13 4 4 4 2 3" xfId="19404" xr:uid="{00000000-0005-0000-0000-000018390000}"/>
    <cellStyle name="Normal 13 4 4 4 3" xfId="19405" xr:uid="{00000000-0005-0000-0000-000019390000}"/>
    <cellStyle name="Normal 13 4 4 4 3 2" xfId="19406" xr:uid="{00000000-0005-0000-0000-00001A390000}"/>
    <cellStyle name="Normal 13 4 4 4 4" xfId="19407" xr:uid="{00000000-0005-0000-0000-00001B390000}"/>
    <cellStyle name="Normal 13 4 4 4 5" xfId="19408" xr:uid="{00000000-0005-0000-0000-00001C390000}"/>
    <cellStyle name="Normal 13 4 4 5" xfId="19409" xr:uid="{00000000-0005-0000-0000-00001D390000}"/>
    <cellStyle name="Normal 13 4 4 5 2" xfId="19410" xr:uid="{00000000-0005-0000-0000-00001E390000}"/>
    <cellStyle name="Normal 13 4 4 5 2 2" xfId="19411" xr:uid="{00000000-0005-0000-0000-00001F390000}"/>
    <cellStyle name="Normal 13 4 4 5 3" xfId="19412" xr:uid="{00000000-0005-0000-0000-000020390000}"/>
    <cellStyle name="Normal 13 4 4 6" xfId="19413" xr:uid="{00000000-0005-0000-0000-000021390000}"/>
    <cellStyle name="Normal 13 4 4 6 2" xfId="19414" xr:uid="{00000000-0005-0000-0000-000022390000}"/>
    <cellStyle name="Normal 13 4 4 7" xfId="19415" xr:uid="{00000000-0005-0000-0000-000023390000}"/>
    <cellStyle name="Normal 13 4 4 8" xfId="19416" xr:uid="{00000000-0005-0000-0000-000024390000}"/>
    <cellStyle name="Normal 13 4 5" xfId="1649" xr:uid="{00000000-0005-0000-0000-000025390000}"/>
    <cellStyle name="Normal 13 4 5 2" xfId="1650" xr:uid="{00000000-0005-0000-0000-000026390000}"/>
    <cellStyle name="Normal 13 4 5 2 2" xfId="1651" xr:uid="{00000000-0005-0000-0000-000027390000}"/>
    <cellStyle name="Normal 13 4 5 2 2 2" xfId="19417" xr:uid="{00000000-0005-0000-0000-000028390000}"/>
    <cellStyle name="Normal 13 4 5 2 2 2 2" xfId="19418" xr:uid="{00000000-0005-0000-0000-000029390000}"/>
    <cellStyle name="Normal 13 4 5 2 2 2 2 2" xfId="19419" xr:uid="{00000000-0005-0000-0000-00002A390000}"/>
    <cellStyle name="Normal 13 4 5 2 2 2 3" xfId="19420" xr:uid="{00000000-0005-0000-0000-00002B390000}"/>
    <cellStyle name="Normal 13 4 5 2 2 3" xfId="19421" xr:uid="{00000000-0005-0000-0000-00002C390000}"/>
    <cellStyle name="Normal 13 4 5 2 2 3 2" xfId="19422" xr:uid="{00000000-0005-0000-0000-00002D390000}"/>
    <cellStyle name="Normal 13 4 5 2 2 4" xfId="19423" xr:uid="{00000000-0005-0000-0000-00002E390000}"/>
    <cellStyle name="Normal 13 4 5 2 2 5" xfId="19424" xr:uid="{00000000-0005-0000-0000-00002F390000}"/>
    <cellStyle name="Normal 13 4 5 2 3" xfId="1652" xr:uid="{00000000-0005-0000-0000-000030390000}"/>
    <cellStyle name="Normal 13 4 5 2 3 2" xfId="19425" xr:uid="{00000000-0005-0000-0000-000031390000}"/>
    <cellStyle name="Normal 13 4 5 2 3 2 2" xfId="19426" xr:uid="{00000000-0005-0000-0000-000032390000}"/>
    <cellStyle name="Normal 13 4 5 2 3 2 2 2" xfId="19427" xr:uid="{00000000-0005-0000-0000-000033390000}"/>
    <cellStyle name="Normal 13 4 5 2 3 2 3" xfId="19428" xr:uid="{00000000-0005-0000-0000-000034390000}"/>
    <cellStyle name="Normal 13 4 5 2 3 3" xfId="19429" xr:uid="{00000000-0005-0000-0000-000035390000}"/>
    <cellStyle name="Normal 13 4 5 2 3 3 2" xfId="19430" xr:uid="{00000000-0005-0000-0000-000036390000}"/>
    <cellStyle name="Normal 13 4 5 2 3 4" xfId="19431" xr:uid="{00000000-0005-0000-0000-000037390000}"/>
    <cellStyle name="Normal 13 4 5 2 3 5" xfId="19432" xr:uid="{00000000-0005-0000-0000-000038390000}"/>
    <cellStyle name="Normal 13 4 5 2 4" xfId="19433" xr:uid="{00000000-0005-0000-0000-000039390000}"/>
    <cellStyle name="Normal 13 4 5 2 4 2" xfId="19434" xr:uid="{00000000-0005-0000-0000-00003A390000}"/>
    <cellStyle name="Normal 13 4 5 2 4 2 2" xfId="19435" xr:uid="{00000000-0005-0000-0000-00003B390000}"/>
    <cellStyle name="Normal 13 4 5 2 4 3" xfId="19436" xr:uid="{00000000-0005-0000-0000-00003C390000}"/>
    <cellStyle name="Normal 13 4 5 2 5" xfId="19437" xr:uid="{00000000-0005-0000-0000-00003D390000}"/>
    <cellStyle name="Normal 13 4 5 2 5 2" xfId="19438" xr:uid="{00000000-0005-0000-0000-00003E390000}"/>
    <cellStyle name="Normal 13 4 5 2 6" xfId="19439" xr:uid="{00000000-0005-0000-0000-00003F390000}"/>
    <cellStyle name="Normal 13 4 5 2 7" xfId="19440" xr:uid="{00000000-0005-0000-0000-000040390000}"/>
    <cellStyle name="Normal 13 4 5 3" xfId="1653" xr:uid="{00000000-0005-0000-0000-000041390000}"/>
    <cellStyle name="Normal 13 4 5 3 2" xfId="19441" xr:uid="{00000000-0005-0000-0000-000042390000}"/>
    <cellStyle name="Normal 13 4 5 3 2 2" xfId="19442" xr:uid="{00000000-0005-0000-0000-000043390000}"/>
    <cellStyle name="Normal 13 4 5 3 2 2 2" xfId="19443" xr:uid="{00000000-0005-0000-0000-000044390000}"/>
    <cellStyle name="Normal 13 4 5 3 2 3" xfId="19444" xr:uid="{00000000-0005-0000-0000-000045390000}"/>
    <cellStyle name="Normal 13 4 5 3 3" xfId="19445" xr:uid="{00000000-0005-0000-0000-000046390000}"/>
    <cellStyle name="Normal 13 4 5 3 3 2" xfId="19446" xr:uid="{00000000-0005-0000-0000-000047390000}"/>
    <cellStyle name="Normal 13 4 5 3 4" xfId="19447" xr:uid="{00000000-0005-0000-0000-000048390000}"/>
    <cellStyle name="Normal 13 4 5 3 5" xfId="19448" xr:uid="{00000000-0005-0000-0000-000049390000}"/>
    <cellStyle name="Normal 13 4 5 4" xfId="1654" xr:uid="{00000000-0005-0000-0000-00004A390000}"/>
    <cellStyle name="Normal 13 4 5 4 2" xfId="19449" xr:uid="{00000000-0005-0000-0000-00004B390000}"/>
    <cellStyle name="Normal 13 4 5 4 2 2" xfId="19450" xr:uid="{00000000-0005-0000-0000-00004C390000}"/>
    <cellStyle name="Normal 13 4 5 4 2 2 2" xfId="19451" xr:uid="{00000000-0005-0000-0000-00004D390000}"/>
    <cellStyle name="Normal 13 4 5 4 2 3" xfId="19452" xr:uid="{00000000-0005-0000-0000-00004E390000}"/>
    <cellStyle name="Normal 13 4 5 4 3" xfId="19453" xr:uid="{00000000-0005-0000-0000-00004F390000}"/>
    <cellStyle name="Normal 13 4 5 4 3 2" xfId="19454" xr:uid="{00000000-0005-0000-0000-000050390000}"/>
    <cellStyle name="Normal 13 4 5 4 4" xfId="19455" xr:uid="{00000000-0005-0000-0000-000051390000}"/>
    <cellStyle name="Normal 13 4 5 4 5" xfId="19456" xr:uid="{00000000-0005-0000-0000-000052390000}"/>
    <cellStyle name="Normal 13 4 5 5" xfId="19457" xr:uid="{00000000-0005-0000-0000-000053390000}"/>
    <cellStyle name="Normal 13 4 5 5 2" xfId="19458" xr:uid="{00000000-0005-0000-0000-000054390000}"/>
    <cellStyle name="Normal 13 4 5 5 2 2" xfId="19459" xr:uid="{00000000-0005-0000-0000-000055390000}"/>
    <cellStyle name="Normal 13 4 5 5 3" xfId="19460" xr:uid="{00000000-0005-0000-0000-000056390000}"/>
    <cellStyle name="Normal 13 4 5 6" xfId="19461" xr:uid="{00000000-0005-0000-0000-000057390000}"/>
    <cellStyle name="Normal 13 4 5 6 2" xfId="19462" xr:uid="{00000000-0005-0000-0000-000058390000}"/>
    <cellStyle name="Normal 13 4 5 7" xfId="19463" xr:uid="{00000000-0005-0000-0000-000059390000}"/>
    <cellStyle name="Normal 13 4 5 8" xfId="19464" xr:uid="{00000000-0005-0000-0000-00005A390000}"/>
    <cellStyle name="Normal 13 4 6" xfId="1655" xr:uid="{00000000-0005-0000-0000-00005B390000}"/>
    <cellStyle name="Normal 13 4 6 2" xfId="1656" xr:uid="{00000000-0005-0000-0000-00005C390000}"/>
    <cellStyle name="Normal 13 4 6 2 2" xfId="19465" xr:uid="{00000000-0005-0000-0000-00005D390000}"/>
    <cellStyle name="Normal 13 4 6 2 2 2" xfId="19466" xr:uid="{00000000-0005-0000-0000-00005E390000}"/>
    <cellStyle name="Normal 13 4 6 2 2 2 2" xfId="19467" xr:uid="{00000000-0005-0000-0000-00005F390000}"/>
    <cellStyle name="Normal 13 4 6 2 2 3" xfId="19468" xr:uid="{00000000-0005-0000-0000-000060390000}"/>
    <cellStyle name="Normal 13 4 6 2 3" xfId="19469" xr:uid="{00000000-0005-0000-0000-000061390000}"/>
    <cellStyle name="Normal 13 4 6 2 3 2" xfId="19470" xr:uid="{00000000-0005-0000-0000-000062390000}"/>
    <cellStyle name="Normal 13 4 6 2 4" xfId="19471" xr:uid="{00000000-0005-0000-0000-000063390000}"/>
    <cellStyle name="Normal 13 4 6 2 5" xfId="19472" xr:uid="{00000000-0005-0000-0000-000064390000}"/>
    <cellStyle name="Normal 13 4 6 3" xfId="1657" xr:uid="{00000000-0005-0000-0000-000065390000}"/>
    <cellStyle name="Normal 13 4 6 3 2" xfId="19473" xr:uid="{00000000-0005-0000-0000-000066390000}"/>
    <cellStyle name="Normal 13 4 6 3 2 2" xfId="19474" xr:uid="{00000000-0005-0000-0000-000067390000}"/>
    <cellStyle name="Normal 13 4 6 3 2 2 2" xfId="19475" xr:uid="{00000000-0005-0000-0000-000068390000}"/>
    <cellStyle name="Normal 13 4 6 3 2 3" xfId="19476" xr:uid="{00000000-0005-0000-0000-000069390000}"/>
    <cellStyle name="Normal 13 4 6 3 3" xfId="19477" xr:uid="{00000000-0005-0000-0000-00006A390000}"/>
    <cellStyle name="Normal 13 4 6 3 3 2" xfId="19478" xr:uid="{00000000-0005-0000-0000-00006B390000}"/>
    <cellStyle name="Normal 13 4 6 3 4" xfId="19479" xr:uid="{00000000-0005-0000-0000-00006C390000}"/>
    <cellStyle name="Normal 13 4 6 3 5" xfId="19480" xr:uid="{00000000-0005-0000-0000-00006D390000}"/>
    <cellStyle name="Normal 13 4 6 4" xfId="19481" xr:uid="{00000000-0005-0000-0000-00006E390000}"/>
    <cellStyle name="Normal 13 4 6 4 2" xfId="19482" xr:uid="{00000000-0005-0000-0000-00006F390000}"/>
    <cellStyle name="Normal 13 4 6 4 2 2" xfId="19483" xr:uid="{00000000-0005-0000-0000-000070390000}"/>
    <cellStyle name="Normal 13 4 6 4 3" xfId="19484" xr:uid="{00000000-0005-0000-0000-000071390000}"/>
    <cellStyle name="Normal 13 4 6 5" xfId="19485" xr:uid="{00000000-0005-0000-0000-000072390000}"/>
    <cellStyle name="Normal 13 4 6 5 2" xfId="19486" xr:uid="{00000000-0005-0000-0000-000073390000}"/>
    <cellStyle name="Normal 13 4 6 6" xfId="19487" xr:uid="{00000000-0005-0000-0000-000074390000}"/>
    <cellStyle name="Normal 13 4 6 7" xfId="19488" xr:uid="{00000000-0005-0000-0000-000075390000}"/>
    <cellStyle name="Normal 13 4 7" xfId="1658" xr:uid="{00000000-0005-0000-0000-000076390000}"/>
    <cellStyle name="Normal 13 4 7 2" xfId="19489" xr:uid="{00000000-0005-0000-0000-000077390000}"/>
    <cellStyle name="Normal 13 4 7 2 2" xfId="19490" xr:uid="{00000000-0005-0000-0000-000078390000}"/>
    <cellStyle name="Normal 13 4 7 2 2 2" xfId="19491" xr:uid="{00000000-0005-0000-0000-000079390000}"/>
    <cellStyle name="Normal 13 4 7 2 3" xfId="19492" xr:uid="{00000000-0005-0000-0000-00007A390000}"/>
    <cellStyle name="Normal 13 4 7 3" xfId="19493" xr:uid="{00000000-0005-0000-0000-00007B390000}"/>
    <cellStyle name="Normal 13 4 7 3 2" xfId="19494" xr:uid="{00000000-0005-0000-0000-00007C390000}"/>
    <cellStyle name="Normal 13 4 7 4" xfId="19495" xr:uid="{00000000-0005-0000-0000-00007D390000}"/>
    <cellStyle name="Normal 13 4 7 5" xfId="19496" xr:uid="{00000000-0005-0000-0000-00007E390000}"/>
    <cellStyle name="Normal 13 4 8" xfId="1659" xr:uid="{00000000-0005-0000-0000-00007F390000}"/>
    <cellStyle name="Normal 13 4 8 2" xfId="19497" xr:uid="{00000000-0005-0000-0000-000080390000}"/>
    <cellStyle name="Normal 13 4 8 2 2" xfId="19498" xr:uid="{00000000-0005-0000-0000-000081390000}"/>
    <cellStyle name="Normal 13 4 8 2 2 2" xfId="19499" xr:uid="{00000000-0005-0000-0000-000082390000}"/>
    <cellStyle name="Normal 13 4 8 2 3" xfId="19500" xr:uid="{00000000-0005-0000-0000-000083390000}"/>
    <cellStyle name="Normal 13 4 8 3" xfId="19501" xr:uid="{00000000-0005-0000-0000-000084390000}"/>
    <cellStyle name="Normal 13 4 8 3 2" xfId="19502" xr:uid="{00000000-0005-0000-0000-000085390000}"/>
    <cellStyle name="Normal 13 4 8 4" xfId="19503" xr:uid="{00000000-0005-0000-0000-000086390000}"/>
    <cellStyle name="Normal 13 4 8 5" xfId="19504" xr:uid="{00000000-0005-0000-0000-000087390000}"/>
    <cellStyle name="Normal 13 4 9" xfId="19505" xr:uid="{00000000-0005-0000-0000-000088390000}"/>
    <cellStyle name="Normal 13 4 9 2" xfId="19506" xr:uid="{00000000-0005-0000-0000-000089390000}"/>
    <cellStyle name="Normal 13 4 9 2 2" xfId="19507" xr:uid="{00000000-0005-0000-0000-00008A390000}"/>
    <cellStyle name="Normal 13 4 9 3" xfId="19508" xr:uid="{00000000-0005-0000-0000-00008B390000}"/>
    <cellStyle name="Normal 13 5" xfId="1660" xr:uid="{00000000-0005-0000-0000-00008C390000}"/>
    <cellStyle name="Normal 13 5 2" xfId="1661" xr:uid="{00000000-0005-0000-0000-00008D390000}"/>
    <cellStyle name="Normal 13 5 2 2" xfId="1662" xr:uid="{00000000-0005-0000-0000-00008E390000}"/>
    <cellStyle name="Normal 13 5 2 2 2" xfId="19509" xr:uid="{00000000-0005-0000-0000-00008F390000}"/>
    <cellStyle name="Normal 13 5 2 2 2 2" xfId="19510" xr:uid="{00000000-0005-0000-0000-000090390000}"/>
    <cellStyle name="Normal 13 5 2 2 2 2 2" xfId="19511" xr:uid="{00000000-0005-0000-0000-000091390000}"/>
    <cellStyle name="Normal 13 5 2 2 2 3" xfId="19512" xr:uid="{00000000-0005-0000-0000-000092390000}"/>
    <cellStyle name="Normal 13 5 2 2 3" xfId="19513" xr:uid="{00000000-0005-0000-0000-000093390000}"/>
    <cellStyle name="Normal 13 5 2 2 3 2" xfId="19514" xr:uid="{00000000-0005-0000-0000-000094390000}"/>
    <cellStyle name="Normal 13 5 2 2 4" xfId="19515" xr:uid="{00000000-0005-0000-0000-000095390000}"/>
    <cellStyle name="Normal 13 5 2 2 5" xfId="19516" xr:uid="{00000000-0005-0000-0000-000096390000}"/>
    <cellStyle name="Normal 13 5 2 3" xfId="1663" xr:uid="{00000000-0005-0000-0000-000097390000}"/>
    <cellStyle name="Normal 13 5 2 3 2" xfId="19517" xr:uid="{00000000-0005-0000-0000-000098390000}"/>
    <cellStyle name="Normal 13 5 2 3 2 2" xfId="19518" xr:uid="{00000000-0005-0000-0000-000099390000}"/>
    <cellStyle name="Normal 13 5 2 3 2 2 2" xfId="19519" xr:uid="{00000000-0005-0000-0000-00009A390000}"/>
    <cellStyle name="Normal 13 5 2 3 2 3" xfId="19520" xr:uid="{00000000-0005-0000-0000-00009B390000}"/>
    <cellStyle name="Normal 13 5 2 3 3" xfId="19521" xr:uid="{00000000-0005-0000-0000-00009C390000}"/>
    <cellStyle name="Normal 13 5 2 3 3 2" xfId="19522" xr:uid="{00000000-0005-0000-0000-00009D390000}"/>
    <cellStyle name="Normal 13 5 2 3 4" xfId="19523" xr:uid="{00000000-0005-0000-0000-00009E390000}"/>
    <cellStyle name="Normal 13 5 2 3 5" xfId="19524" xr:uid="{00000000-0005-0000-0000-00009F390000}"/>
    <cellStyle name="Normal 13 5 2 4" xfId="19525" xr:uid="{00000000-0005-0000-0000-0000A0390000}"/>
    <cellStyle name="Normal 13 5 2 4 2" xfId="19526" xr:uid="{00000000-0005-0000-0000-0000A1390000}"/>
    <cellStyle name="Normal 13 5 2 4 2 2" xfId="19527" xr:uid="{00000000-0005-0000-0000-0000A2390000}"/>
    <cellStyle name="Normal 13 5 2 4 3" xfId="19528" xr:uid="{00000000-0005-0000-0000-0000A3390000}"/>
    <cellStyle name="Normal 13 5 2 5" xfId="19529" xr:uid="{00000000-0005-0000-0000-0000A4390000}"/>
    <cellStyle name="Normal 13 5 2 5 2" xfId="19530" xr:uid="{00000000-0005-0000-0000-0000A5390000}"/>
    <cellStyle name="Normal 13 5 2 6" xfId="19531" xr:uid="{00000000-0005-0000-0000-0000A6390000}"/>
    <cellStyle name="Normal 13 5 2 7" xfId="19532" xr:uid="{00000000-0005-0000-0000-0000A7390000}"/>
    <cellStyle name="Normal 13 5 3" xfId="1664" xr:uid="{00000000-0005-0000-0000-0000A8390000}"/>
    <cellStyle name="Normal 13 5 3 2" xfId="19533" xr:uid="{00000000-0005-0000-0000-0000A9390000}"/>
    <cellStyle name="Normal 13 5 3 2 2" xfId="19534" xr:uid="{00000000-0005-0000-0000-0000AA390000}"/>
    <cellStyle name="Normal 13 5 3 2 2 2" xfId="19535" xr:uid="{00000000-0005-0000-0000-0000AB390000}"/>
    <cellStyle name="Normal 13 5 3 2 3" xfId="19536" xr:uid="{00000000-0005-0000-0000-0000AC390000}"/>
    <cellStyle name="Normal 13 5 3 3" xfId="19537" xr:uid="{00000000-0005-0000-0000-0000AD390000}"/>
    <cellStyle name="Normal 13 5 3 3 2" xfId="19538" xr:uid="{00000000-0005-0000-0000-0000AE390000}"/>
    <cellStyle name="Normal 13 5 3 4" xfId="19539" xr:uid="{00000000-0005-0000-0000-0000AF390000}"/>
    <cellStyle name="Normal 13 5 3 5" xfId="19540" xr:uid="{00000000-0005-0000-0000-0000B0390000}"/>
    <cellStyle name="Normal 13 5 4" xfId="1665" xr:uid="{00000000-0005-0000-0000-0000B1390000}"/>
    <cellStyle name="Normal 13 5 4 2" xfId="19541" xr:uid="{00000000-0005-0000-0000-0000B2390000}"/>
    <cellStyle name="Normal 13 5 4 2 2" xfId="19542" xr:uid="{00000000-0005-0000-0000-0000B3390000}"/>
    <cellStyle name="Normal 13 5 4 2 2 2" xfId="19543" xr:uid="{00000000-0005-0000-0000-0000B4390000}"/>
    <cellStyle name="Normal 13 5 4 2 3" xfId="19544" xr:uid="{00000000-0005-0000-0000-0000B5390000}"/>
    <cellStyle name="Normal 13 5 4 3" xfId="19545" xr:uid="{00000000-0005-0000-0000-0000B6390000}"/>
    <cellStyle name="Normal 13 5 4 3 2" xfId="19546" xr:uid="{00000000-0005-0000-0000-0000B7390000}"/>
    <cellStyle name="Normal 13 5 4 4" xfId="19547" xr:uid="{00000000-0005-0000-0000-0000B8390000}"/>
    <cellStyle name="Normal 13 5 4 5" xfId="19548" xr:uid="{00000000-0005-0000-0000-0000B9390000}"/>
    <cellStyle name="Normal 13 5 5" xfId="19549" xr:uid="{00000000-0005-0000-0000-0000BA390000}"/>
    <cellStyle name="Normal 13 5 5 2" xfId="19550" xr:uid="{00000000-0005-0000-0000-0000BB390000}"/>
    <cellStyle name="Normal 13 5 5 2 2" xfId="19551" xr:uid="{00000000-0005-0000-0000-0000BC390000}"/>
    <cellStyle name="Normal 13 5 5 3" xfId="19552" xr:uid="{00000000-0005-0000-0000-0000BD390000}"/>
    <cellStyle name="Normal 13 5 6" xfId="19553" xr:uid="{00000000-0005-0000-0000-0000BE390000}"/>
    <cellStyle name="Normal 13 5 6 2" xfId="19554" xr:uid="{00000000-0005-0000-0000-0000BF390000}"/>
    <cellStyle name="Normal 13 5 7" xfId="19555" xr:uid="{00000000-0005-0000-0000-0000C0390000}"/>
    <cellStyle name="Normal 13 5 8" xfId="19556" xr:uid="{00000000-0005-0000-0000-0000C1390000}"/>
    <cellStyle name="Normal 13 6" xfId="1666" xr:uid="{00000000-0005-0000-0000-0000C2390000}"/>
    <cellStyle name="Normal 13 6 2" xfId="1667" xr:uid="{00000000-0005-0000-0000-0000C3390000}"/>
    <cellStyle name="Normal 13 6 2 2" xfId="1668" xr:uid="{00000000-0005-0000-0000-0000C4390000}"/>
    <cellStyle name="Normal 13 6 2 2 2" xfId="19557" xr:uid="{00000000-0005-0000-0000-0000C5390000}"/>
    <cellStyle name="Normal 13 6 2 2 2 2" xfId="19558" xr:uid="{00000000-0005-0000-0000-0000C6390000}"/>
    <cellStyle name="Normal 13 6 2 2 2 2 2" xfId="19559" xr:uid="{00000000-0005-0000-0000-0000C7390000}"/>
    <cellStyle name="Normal 13 6 2 2 2 3" xfId="19560" xr:uid="{00000000-0005-0000-0000-0000C8390000}"/>
    <cellStyle name="Normal 13 6 2 2 3" xfId="19561" xr:uid="{00000000-0005-0000-0000-0000C9390000}"/>
    <cellStyle name="Normal 13 6 2 2 3 2" xfId="19562" xr:uid="{00000000-0005-0000-0000-0000CA390000}"/>
    <cellStyle name="Normal 13 6 2 2 4" xfId="19563" xr:uid="{00000000-0005-0000-0000-0000CB390000}"/>
    <cellStyle name="Normal 13 6 2 2 5" xfId="19564" xr:uid="{00000000-0005-0000-0000-0000CC390000}"/>
    <cellStyle name="Normal 13 6 2 3" xfId="1669" xr:uid="{00000000-0005-0000-0000-0000CD390000}"/>
    <cellStyle name="Normal 13 6 2 3 2" xfId="19565" xr:uid="{00000000-0005-0000-0000-0000CE390000}"/>
    <cellStyle name="Normal 13 6 2 3 2 2" xfId="19566" xr:uid="{00000000-0005-0000-0000-0000CF390000}"/>
    <cellStyle name="Normal 13 6 2 3 2 2 2" xfId="19567" xr:uid="{00000000-0005-0000-0000-0000D0390000}"/>
    <cellStyle name="Normal 13 6 2 3 2 3" xfId="19568" xr:uid="{00000000-0005-0000-0000-0000D1390000}"/>
    <cellStyle name="Normal 13 6 2 3 3" xfId="19569" xr:uid="{00000000-0005-0000-0000-0000D2390000}"/>
    <cellStyle name="Normal 13 6 2 3 3 2" xfId="19570" xr:uid="{00000000-0005-0000-0000-0000D3390000}"/>
    <cellStyle name="Normal 13 6 2 3 4" xfId="19571" xr:uid="{00000000-0005-0000-0000-0000D4390000}"/>
    <cellStyle name="Normal 13 6 2 3 5" xfId="19572" xr:uid="{00000000-0005-0000-0000-0000D5390000}"/>
    <cellStyle name="Normal 13 6 2 4" xfId="19573" xr:uid="{00000000-0005-0000-0000-0000D6390000}"/>
    <cellStyle name="Normal 13 6 2 4 2" xfId="19574" xr:uid="{00000000-0005-0000-0000-0000D7390000}"/>
    <cellStyle name="Normal 13 6 2 4 2 2" xfId="19575" xr:uid="{00000000-0005-0000-0000-0000D8390000}"/>
    <cellStyle name="Normal 13 6 2 4 3" xfId="19576" xr:uid="{00000000-0005-0000-0000-0000D9390000}"/>
    <cellStyle name="Normal 13 6 2 5" xfId="19577" xr:uid="{00000000-0005-0000-0000-0000DA390000}"/>
    <cellStyle name="Normal 13 6 2 5 2" xfId="19578" xr:uid="{00000000-0005-0000-0000-0000DB390000}"/>
    <cellStyle name="Normal 13 6 2 6" xfId="19579" xr:uid="{00000000-0005-0000-0000-0000DC390000}"/>
    <cellStyle name="Normal 13 6 2 7" xfId="19580" xr:uid="{00000000-0005-0000-0000-0000DD390000}"/>
    <cellStyle name="Normal 13 6 3" xfId="1670" xr:uid="{00000000-0005-0000-0000-0000DE390000}"/>
    <cellStyle name="Normal 13 6 3 2" xfId="19581" xr:uid="{00000000-0005-0000-0000-0000DF390000}"/>
    <cellStyle name="Normal 13 6 3 2 2" xfId="19582" xr:uid="{00000000-0005-0000-0000-0000E0390000}"/>
    <cellStyle name="Normal 13 6 3 2 2 2" xfId="19583" xr:uid="{00000000-0005-0000-0000-0000E1390000}"/>
    <cellStyle name="Normal 13 6 3 2 3" xfId="19584" xr:uid="{00000000-0005-0000-0000-0000E2390000}"/>
    <cellStyle name="Normal 13 6 3 3" xfId="19585" xr:uid="{00000000-0005-0000-0000-0000E3390000}"/>
    <cellStyle name="Normal 13 6 3 3 2" xfId="19586" xr:uid="{00000000-0005-0000-0000-0000E4390000}"/>
    <cellStyle name="Normal 13 6 3 4" xfId="19587" xr:uid="{00000000-0005-0000-0000-0000E5390000}"/>
    <cellStyle name="Normal 13 6 3 5" xfId="19588" xr:uid="{00000000-0005-0000-0000-0000E6390000}"/>
    <cellStyle name="Normal 13 6 4" xfId="1671" xr:uid="{00000000-0005-0000-0000-0000E7390000}"/>
    <cellStyle name="Normal 13 6 4 2" xfId="19589" xr:uid="{00000000-0005-0000-0000-0000E8390000}"/>
    <cellStyle name="Normal 13 6 4 2 2" xfId="19590" xr:uid="{00000000-0005-0000-0000-0000E9390000}"/>
    <cellStyle name="Normal 13 6 4 2 2 2" xfId="19591" xr:uid="{00000000-0005-0000-0000-0000EA390000}"/>
    <cellStyle name="Normal 13 6 4 2 3" xfId="19592" xr:uid="{00000000-0005-0000-0000-0000EB390000}"/>
    <cellStyle name="Normal 13 6 4 3" xfId="19593" xr:uid="{00000000-0005-0000-0000-0000EC390000}"/>
    <cellStyle name="Normal 13 6 4 3 2" xfId="19594" xr:uid="{00000000-0005-0000-0000-0000ED390000}"/>
    <cellStyle name="Normal 13 6 4 4" xfId="19595" xr:uid="{00000000-0005-0000-0000-0000EE390000}"/>
    <cellStyle name="Normal 13 6 4 5" xfId="19596" xr:uid="{00000000-0005-0000-0000-0000EF390000}"/>
    <cellStyle name="Normal 13 6 5" xfId="19597" xr:uid="{00000000-0005-0000-0000-0000F0390000}"/>
    <cellStyle name="Normal 13 6 5 2" xfId="19598" xr:uid="{00000000-0005-0000-0000-0000F1390000}"/>
    <cellStyle name="Normal 13 6 5 2 2" xfId="19599" xr:uid="{00000000-0005-0000-0000-0000F2390000}"/>
    <cellStyle name="Normal 13 6 5 3" xfId="19600" xr:uid="{00000000-0005-0000-0000-0000F3390000}"/>
    <cellStyle name="Normal 13 6 6" xfId="19601" xr:uid="{00000000-0005-0000-0000-0000F4390000}"/>
    <cellStyle name="Normal 13 6 6 2" xfId="19602" xr:uid="{00000000-0005-0000-0000-0000F5390000}"/>
    <cellStyle name="Normal 13 6 7" xfId="19603" xr:uid="{00000000-0005-0000-0000-0000F6390000}"/>
    <cellStyle name="Normal 13 6 8" xfId="19604" xr:uid="{00000000-0005-0000-0000-0000F7390000}"/>
    <cellStyle name="Normal 13 7" xfId="1672" xr:uid="{00000000-0005-0000-0000-0000F8390000}"/>
    <cellStyle name="Normal 13 7 2" xfId="1673" xr:uid="{00000000-0005-0000-0000-0000F9390000}"/>
    <cellStyle name="Normal 13 7 2 2" xfId="1674" xr:uid="{00000000-0005-0000-0000-0000FA390000}"/>
    <cellStyle name="Normal 13 7 2 2 2" xfId="19605" xr:uid="{00000000-0005-0000-0000-0000FB390000}"/>
    <cellStyle name="Normal 13 7 2 2 2 2" xfId="19606" xr:uid="{00000000-0005-0000-0000-0000FC390000}"/>
    <cellStyle name="Normal 13 7 2 2 2 2 2" xfId="19607" xr:uid="{00000000-0005-0000-0000-0000FD390000}"/>
    <cellStyle name="Normal 13 7 2 2 2 3" xfId="19608" xr:uid="{00000000-0005-0000-0000-0000FE390000}"/>
    <cellStyle name="Normal 13 7 2 2 3" xfId="19609" xr:uid="{00000000-0005-0000-0000-0000FF390000}"/>
    <cellStyle name="Normal 13 7 2 2 3 2" xfId="19610" xr:uid="{00000000-0005-0000-0000-0000003A0000}"/>
    <cellStyle name="Normal 13 7 2 2 4" xfId="19611" xr:uid="{00000000-0005-0000-0000-0000013A0000}"/>
    <cellStyle name="Normal 13 7 2 2 5" xfId="19612" xr:uid="{00000000-0005-0000-0000-0000023A0000}"/>
    <cellStyle name="Normal 13 7 2 3" xfId="1675" xr:uid="{00000000-0005-0000-0000-0000033A0000}"/>
    <cellStyle name="Normal 13 7 2 3 2" xfId="19613" xr:uid="{00000000-0005-0000-0000-0000043A0000}"/>
    <cellStyle name="Normal 13 7 2 3 2 2" xfId="19614" xr:uid="{00000000-0005-0000-0000-0000053A0000}"/>
    <cellStyle name="Normal 13 7 2 3 2 2 2" xfId="19615" xr:uid="{00000000-0005-0000-0000-0000063A0000}"/>
    <cellStyle name="Normal 13 7 2 3 2 3" xfId="19616" xr:uid="{00000000-0005-0000-0000-0000073A0000}"/>
    <cellStyle name="Normal 13 7 2 3 3" xfId="19617" xr:uid="{00000000-0005-0000-0000-0000083A0000}"/>
    <cellStyle name="Normal 13 7 2 3 3 2" xfId="19618" xr:uid="{00000000-0005-0000-0000-0000093A0000}"/>
    <cellStyle name="Normal 13 7 2 3 4" xfId="19619" xr:uid="{00000000-0005-0000-0000-00000A3A0000}"/>
    <cellStyle name="Normal 13 7 2 3 5" xfId="19620" xr:uid="{00000000-0005-0000-0000-00000B3A0000}"/>
    <cellStyle name="Normal 13 7 2 4" xfId="19621" xr:uid="{00000000-0005-0000-0000-00000C3A0000}"/>
    <cellStyle name="Normal 13 7 2 4 2" xfId="19622" xr:uid="{00000000-0005-0000-0000-00000D3A0000}"/>
    <cellStyle name="Normal 13 7 2 4 2 2" xfId="19623" xr:uid="{00000000-0005-0000-0000-00000E3A0000}"/>
    <cellStyle name="Normal 13 7 2 4 3" xfId="19624" xr:uid="{00000000-0005-0000-0000-00000F3A0000}"/>
    <cellStyle name="Normal 13 7 2 5" xfId="19625" xr:uid="{00000000-0005-0000-0000-0000103A0000}"/>
    <cellStyle name="Normal 13 7 2 5 2" xfId="19626" xr:uid="{00000000-0005-0000-0000-0000113A0000}"/>
    <cellStyle name="Normal 13 7 2 6" xfId="19627" xr:uid="{00000000-0005-0000-0000-0000123A0000}"/>
    <cellStyle name="Normal 13 7 2 7" xfId="19628" xr:uid="{00000000-0005-0000-0000-0000133A0000}"/>
    <cellStyle name="Normal 13 7 3" xfId="1676" xr:uid="{00000000-0005-0000-0000-0000143A0000}"/>
    <cellStyle name="Normal 13 7 3 2" xfId="19629" xr:uid="{00000000-0005-0000-0000-0000153A0000}"/>
    <cellStyle name="Normal 13 7 3 2 2" xfId="19630" xr:uid="{00000000-0005-0000-0000-0000163A0000}"/>
    <cellStyle name="Normal 13 7 3 2 2 2" xfId="19631" xr:uid="{00000000-0005-0000-0000-0000173A0000}"/>
    <cellStyle name="Normal 13 7 3 2 3" xfId="19632" xr:uid="{00000000-0005-0000-0000-0000183A0000}"/>
    <cellStyle name="Normal 13 7 3 3" xfId="19633" xr:uid="{00000000-0005-0000-0000-0000193A0000}"/>
    <cellStyle name="Normal 13 7 3 3 2" xfId="19634" xr:uid="{00000000-0005-0000-0000-00001A3A0000}"/>
    <cellStyle name="Normal 13 7 3 4" xfId="19635" xr:uid="{00000000-0005-0000-0000-00001B3A0000}"/>
    <cellStyle name="Normal 13 7 3 5" xfId="19636" xr:uid="{00000000-0005-0000-0000-00001C3A0000}"/>
    <cellStyle name="Normal 13 7 4" xfId="1677" xr:uid="{00000000-0005-0000-0000-00001D3A0000}"/>
    <cellStyle name="Normal 13 7 4 2" xfId="19637" xr:uid="{00000000-0005-0000-0000-00001E3A0000}"/>
    <cellStyle name="Normal 13 7 4 2 2" xfId="19638" xr:uid="{00000000-0005-0000-0000-00001F3A0000}"/>
    <cellStyle name="Normal 13 7 4 2 2 2" xfId="19639" xr:uid="{00000000-0005-0000-0000-0000203A0000}"/>
    <cellStyle name="Normal 13 7 4 2 3" xfId="19640" xr:uid="{00000000-0005-0000-0000-0000213A0000}"/>
    <cellStyle name="Normal 13 7 4 3" xfId="19641" xr:uid="{00000000-0005-0000-0000-0000223A0000}"/>
    <cellStyle name="Normal 13 7 4 3 2" xfId="19642" xr:uid="{00000000-0005-0000-0000-0000233A0000}"/>
    <cellStyle name="Normal 13 7 4 4" xfId="19643" xr:uid="{00000000-0005-0000-0000-0000243A0000}"/>
    <cellStyle name="Normal 13 7 4 5" xfId="19644" xr:uid="{00000000-0005-0000-0000-0000253A0000}"/>
    <cellStyle name="Normal 13 7 5" xfId="19645" xr:uid="{00000000-0005-0000-0000-0000263A0000}"/>
    <cellStyle name="Normal 13 7 5 2" xfId="19646" xr:uid="{00000000-0005-0000-0000-0000273A0000}"/>
    <cellStyle name="Normal 13 7 5 2 2" xfId="19647" xr:uid="{00000000-0005-0000-0000-0000283A0000}"/>
    <cellStyle name="Normal 13 7 5 3" xfId="19648" xr:uid="{00000000-0005-0000-0000-0000293A0000}"/>
    <cellStyle name="Normal 13 7 6" xfId="19649" xr:uid="{00000000-0005-0000-0000-00002A3A0000}"/>
    <cellStyle name="Normal 13 7 6 2" xfId="19650" xr:uid="{00000000-0005-0000-0000-00002B3A0000}"/>
    <cellStyle name="Normal 13 7 7" xfId="19651" xr:uid="{00000000-0005-0000-0000-00002C3A0000}"/>
    <cellStyle name="Normal 13 7 8" xfId="19652" xr:uid="{00000000-0005-0000-0000-00002D3A0000}"/>
    <cellStyle name="Normal 13 8" xfId="1678" xr:uid="{00000000-0005-0000-0000-00002E3A0000}"/>
    <cellStyle name="Normal 13 8 2" xfId="1679" xr:uid="{00000000-0005-0000-0000-00002F3A0000}"/>
    <cellStyle name="Normal 13 8 2 2" xfId="1680" xr:uid="{00000000-0005-0000-0000-0000303A0000}"/>
    <cellStyle name="Normal 13 8 2 2 2" xfId="19653" xr:uid="{00000000-0005-0000-0000-0000313A0000}"/>
    <cellStyle name="Normal 13 8 2 2 2 2" xfId="19654" xr:uid="{00000000-0005-0000-0000-0000323A0000}"/>
    <cellStyle name="Normal 13 8 2 2 2 2 2" xfId="19655" xr:uid="{00000000-0005-0000-0000-0000333A0000}"/>
    <cellStyle name="Normal 13 8 2 2 2 3" xfId="19656" xr:uid="{00000000-0005-0000-0000-0000343A0000}"/>
    <cellStyle name="Normal 13 8 2 2 3" xfId="19657" xr:uid="{00000000-0005-0000-0000-0000353A0000}"/>
    <cellStyle name="Normal 13 8 2 2 3 2" xfId="19658" xr:uid="{00000000-0005-0000-0000-0000363A0000}"/>
    <cellStyle name="Normal 13 8 2 2 4" xfId="19659" xr:uid="{00000000-0005-0000-0000-0000373A0000}"/>
    <cellStyle name="Normal 13 8 2 2 5" xfId="19660" xr:uid="{00000000-0005-0000-0000-0000383A0000}"/>
    <cellStyle name="Normal 13 8 2 3" xfId="1681" xr:uid="{00000000-0005-0000-0000-0000393A0000}"/>
    <cellStyle name="Normal 13 8 2 3 2" xfId="19661" xr:uid="{00000000-0005-0000-0000-00003A3A0000}"/>
    <cellStyle name="Normal 13 8 2 3 2 2" xfId="19662" xr:uid="{00000000-0005-0000-0000-00003B3A0000}"/>
    <cellStyle name="Normal 13 8 2 3 2 2 2" xfId="19663" xr:uid="{00000000-0005-0000-0000-00003C3A0000}"/>
    <cellStyle name="Normal 13 8 2 3 2 3" xfId="19664" xr:uid="{00000000-0005-0000-0000-00003D3A0000}"/>
    <cellStyle name="Normal 13 8 2 3 3" xfId="19665" xr:uid="{00000000-0005-0000-0000-00003E3A0000}"/>
    <cellStyle name="Normal 13 8 2 3 3 2" xfId="19666" xr:uid="{00000000-0005-0000-0000-00003F3A0000}"/>
    <cellStyle name="Normal 13 8 2 3 4" xfId="19667" xr:uid="{00000000-0005-0000-0000-0000403A0000}"/>
    <cellStyle name="Normal 13 8 2 3 5" xfId="19668" xr:uid="{00000000-0005-0000-0000-0000413A0000}"/>
    <cellStyle name="Normal 13 8 2 4" xfId="19669" xr:uid="{00000000-0005-0000-0000-0000423A0000}"/>
    <cellStyle name="Normal 13 8 2 4 2" xfId="19670" xr:uid="{00000000-0005-0000-0000-0000433A0000}"/>
    <cellStyle name="Normal 13 8 2 4 2 2" xfId="19671" xr:uid="{00000000-0005-0000-0000-0000443A0000}"/>
    <cellStyle name="Normal 13 8 2 4 3" xfId="19672" xr:uid="{00000000-0005-0000-0000-0000453A0000}"/>
    <cellStyle name="Normal 13 8 2 5" xfId="19673" xr:uid="{00000000-0005-0000-0000-0000463A0000}"/>
    <cellStyle name="Normal 13 8 2 5 2" xfId="19674" xr:uid="{00000000-0005-0000-0000-0000473A0000}"/>
    <cellStyle name="Normal 13 8 2 6" xfId="19675" xr:uid="{00000000-0005-0000-0000-0000483A0000}"/>
    <cellStyle name="Normal 13 8 2 7" xfId="19676" xr:uid="{00000000-0005-0000-0000-0000493A0000}"/>
    <cellStyle name="Normal 13 8 3" xfId="1682" xr:uid="{00000000-0005-0000-0000-00004A3A0000}"/>
    <cellStyle name="Normal 13 8 3 2" xfId="19677" xr:uid="{00000000-0005-0000-0000-00004B3A0000}"/>
    <cellStyle name="Normal 13 8 3 2 2" xfId="19678" xr:uid="{00000000-0005-0000-0000-00004C3A0000}"/>
    <cellStyle name="Normal 13 8 3 2 2 2" xfId="19679" xr:uid="{00000000-0005-0000-0000-00004D3A0000}"/>
    <cellStyle name="Normal 13 8 3 2 3" xfId="19680" xr:uid="{00000000-0005-0000-0000-00004E3A0000}"/>
    <cellStyle name="Normal 13 8 3 3" xfId="19681" xr:uid="{00000000-0005-0000-0000-00004F3A0000}"/>
    <cellStyle name="Normal 13 8 3 3 2" xfId="19682" xr:uid="{00000000-0005-0000-0000-0000503A0000}"/>
    <cellStyle name="Normal 13 8 3 4" xfId="19683" xr:uid="{00000000-0005-0000-0000-0000513A0000}"/>
    <cellStyle name="Normal 13 8 3 5" xfId="19684" xr:uid="{00000000-0005-0000-0000-0000523A0000}"/>
    <cellStyle name="Normal 13 8 4" xfId="1683" xr:uid="{00000000-0005-0000-0000-0000533A0000}"/>
    <cellStyle name="Normal 13 8 4 2" xfId="19685" xr:uid="{00000000-0005-0000-0000-0000543A0000}"/>
    <cellStyle name="Normal 13 8 4 2 2" xfId="19686" xr:uid="{00000000-0005-0000-0000-0000553A0000}"/>
    <cellStyle name="Normal 13 8 4 2 2 2" xfId="19687" xr:uid="{00000000-0005-0000-0000-0000563A0000}"/>
    <cellStyle name="Normal 13 8 4 2 3" xfId="19688" xr:uid="{00000000-0005-0000-0000-0000573A0000}"/>
    <cellStyle name="Normal 13 8 4 3" xfId="19689" xr:uid="{00000000-0005-0000-0000-0000583A0000}"/>
    <cellStyle name="Normal 13 8 4 3 2" xfId="19690" xr:uid="{00000000-0005-0000-0000-0000593A0000}"/>
    <cellStyle name="Normal 13 8 4 4" xfId="19691" xr:uid="{00000000-0005-0000-0000-00005A3A0000}"/>
    <cellStyle name="Normal 13 8 4 5" xfId="19692" xr:uid="{00000000-0005-0000-0000-00005B3A0000}"/>
    <cellStyle name="Normal 13 8 5" xfId="19693" xr:uid="{00000000-0005-0000-0000-00005C3A0000}"/>
    <cellStyle name="Normal 13 8 5 2" xfId="19694" xr:uid="{00000000-0005-0000-0000-00005D3A0000}"/>
    <cellStyle name="Normal 13 8 5 2 2" xfId="19695" xr:uid="{00000000-0005-0000-0000-00005E3A0000}"/>
    <cellStyle name="Normal 13 8 5 3" xfId="19696" xr:uid="{00000000-0005-0000-0000-00005F3A0000}"/>
    <cellStyle name="Normal 13 8 6" xfId="19697" xr:uid="{00000000-0005-0000-0000-0000603A0000}"/>
    <cellStyle name="Normal 13 8 6 2" xfId="19698" xr:uid="{00000000-0005-0000-0000-0000613A0000}"/>
    <cellStyle name="Normal 13 8 7" xfId="19699" xr:uid="{00000000-0005-0000-0000-0000623A0000}"/>
    <cellStyle name="Normal 13 8 8" xfId="19700" xr:uid="{00000000-0005-0000-0000-0000633A0000}"/>
    <cellStyle name="Normal 13 9" xfId="1684" xr:uid="{00000000-0005-0000-0000-0000643A0000}"/>
    <cellStyle name="Normal 13 9 2" xfId="1685" xr:uid="{00000000-0005-0000-0000-0000653A0000}"/>
    <cellStyle name="Normal 13 9 2 2" xfId="19701" xr:uid="{00000000-0005-0000-0000-0000663A0000}"/>
    <cellStyle name="Normal 13 9 2 2 2" xfId="19702" xr:uid="{00000000-0005-0000-0000-0000673A0000}"/>
    <cellStyle name="Normal 13 9 2 2 2 2" xfId="19703" xr:uid="{00000000-0005-0000-0000-0000683A0000}"/>
    <cellStyle name="Normal 13 9 2 2 3" xfId="19704" xr:uid="{00000000-0005-0000-0000-0000693A0000}"/>
    <cellStyle name="Normal 13 9 2 3" xfId="19705" xr:uid="{00000000-0005-0000-0000-00006A3A0000}"/>
    <cellStyle name="Normal 13 9 2 3 2" xfId="19706" xr:uid="{00000000-0005-0000-0000-00006B3A0000}"/>
    <cellStyle name="Normal 13 9 2 4" xfId="19707" xr:uid="{00000000-0005-0000-0000-00006C3A0000}"/>
    <cellStyle name="Normal 13 9 2 5" xfId="19708" xr:uid="{00000000-0005-0000-0000-00006D3A0000}"/>
    <cellStyle name="Normal 13 9 3" xfId="1686" xr:uid="{00000000-0005-0000-0000-00006E3A0000}"/>
    <cellStyle name="Normal 13 9 3 2" xfId="19709" xr:uid="{00000000-0005-0000-0000-00006F3A0000}"/>
    <cellStyle name="Normal 13 9 3 2 2" xfId="19710" xr:uid="{00000000-0005-0000-0000-0000703A0000}"/>
    <cellStyle name="Normal 13 9 3 2 2 2" xfId="19711" xr:uid="{00000000-0005-0000-0000-0000713A0000}"/>
    <cellStyle name="Normal 13 9 3 2 3" xfId="19712" xr:uid="{00000000-0005-0000-0000-0000723A0000}"/>
    <cellStyle name="Normal 13 9 3 3" xfId="19713" xr:uid="{00000000-0005-0000-0000-0000733A0000}"/>
    <cellStyle name="Normal 13 9 3 3 2" xfId="19714" xr:uid="{00000000-0005-0000-0000-0000743A0000}"/>
    <cellStyle name="Normal 13 9 3 4" xfId="19715" xr:uid="{00000000-0005-0000-0000-0000753A0000}"/>
    <cellStyle name="Normal 13 9 3 5" xfId="19716" xr:uid="{00000000-0005-0000-0000-0000763A0000}"/>
    <cellStyle name="Normal 13 9 4" xfId="19717" xr:uid="{00000000-0005-0000-0000-0000773A0000}"/>
    <cellStyle name="Normal 13 9 4 2" xfId="19718" xr:uid="{00000000-0005-0000-0000-0000783A0000}"/>
    <cellStyle name="Normal 13 9 4 2 2" xfId="19719" xr:uid="{00000000-0005-0000-0000-0000793A0000}"/>
    <cellStyle name="Normal 13 9 4 3" xfId="19720" xr:uid="{00000000-0005-0000-0000-00007A3A0000}"/>
    <cellStyle name="Normal 13 9 5" xfId="19721" xr:uid="{00000000-0005-0000-0000-00007B3A0000}"/>
    <cellStyle name="Normal 13 9 5 2" xfId="19722" xr:uid="{00000000-0005-0000-0000-00007C3A0000}"/>
    <cellStyle name="Normal 13 9 6" xfId="19723" xr:uid="{00000000-0005-0000-0000-00007D3A0000}"/>
    <cellStyle name="Normal 13 9 7" xfId="19724" xr:uid="{00000000-0005-0000-0000-00007E3A0000}"/>
    <cellStyle name="Normal 14" xfId="1687" xr:uid="{00000000-0005-0000-0000-00007F3A0000}"/>
    <cellStyle name="Normal 15" xfId="1688" xr:uid="{00000000-0005-0000-0000-0000803A0000}"/>
    <cellStyle name="Normal 15 10" xfId="1689" xr:uid="{00000000-0005-0000-0000-0000813A0000}"/>
    <cellStyle name="Normal 15 10 2" xfId="19725" xr:uid="{00000000-0005-0000-0000-0000823A0000}"/>
    <cellStyle name="Normal 15 10 2 2" xfId="19726" xr:uid="{00000000-0005-0000-0000-0000833A0000}"/>
    <cellStyle name="Normal 15 10 2 2 2" xfId="19727" xr:uid="{00000000-0005-0000-0000-0000843A0000}"/>
    <cellStyle name="Normal 15 10 2 3" xfId="19728" xr:uid="{00000000-0005-0000-0000-0000853A0000}"/>
    <cellStyle name="Normal 15 10 3" xfId="19729" xr:uid="{00000000-0005-0000-0000-0000863A0000}"/>
    <cellStyle name="Normal 15 10 3 2" xfId="19730" xr:uid="{00000000-0005-0000-0000-0000873A0000}"/>
    <cellStyle name="Normal 15 10 4" xfId="19731" xr:uid="{00000000-0005-0000-0000-0000883A0000}"/>
    <cellStyle name="Normal 15 10 5" xfId="19732" xr:uid="{00000000-0005-0000-0000-0000893A0000}"/>
    <cellStyle name="Normal 15 11" xfId="19733" xr:uid="{00000000-0005-0000-0000-00008A3A0000}"/>
    <cellStyle name="Normal 15 11 2" xfId="19734" xr:uid="{00000000-0005-0000-0000-00008B3A0000}"/>
    <cellStyle name="Normal 15 11 2 2" xfId="19735" xr:uid="{00000000-0005-0000-0000-00008C3A0000}"/>
    <cellStyle name="Normal 15 11 3" xfId="19736" xr:uid="{00000000-0005-0000-0000-00008D3A0000}"/>
    <cellStyle name="Normal 15 12" xfId="19737" xr:uid="{00000000-0005-0000-0000-00008E3A0000}"/>
    <cellStyle name="Normal 15 12 2" xfId="19738" xr:uid="{00000000-0005-0000-0000-00008F3A0000}"/>
    <cellStyle name="Normal 15 13" xfId="19739" xr:uid="{00000000-0005-0000-0000-0000903A0000}"/>
    <cellStyle name="Normal 15 14" xfId="19740" xr:uid="{00000000-0005-0000-0000-0000913A0000}"/>
    <cellStyle name="Normal 15 2" xfId="1690" xr:uid="{00000000-0005-0000-0000-0000923A0000}"/>
    <cellStyle name="Normal 15 2 10" xfId="19741" xr:uid="{00000000-0005-0000-0000-0000933A0000}"/>
    <cellStyle name="Normal 15 2 10 2" xfId="19742" xr:uid="{00000000-0005-0000-0000-0000943A0000}"/>
    <cellStyle name="Normal 15 2 10 2 2" xfId="19743" xr:uid="{00000000-0005-0000-0000-0000953A0000}"/>
    <cellStyle name="Normal 15 2 10 3" xfId="19744" xr:uid="{00000000-0005-0000-0000-0000963A0000}"/>
    <cellStyle name="Normal 15 2 11" xfId="19745" xr:uid="{00000000-0005-0000-0000-0000973A0000}"/>
    <cellStyle name="Normal 15 2 11 2" xfId="19746" xr:uid="{00000000-0005-0000-0000-0000983A0000}"/>
    <cellStyle name="Normal 15 2 12" xfId="19747" xr:uid="{00000000-0005-0000-0000-0000993A0000}"/>
    <cellStyle name="Normal 15 2 13" xfId="19748" xr:uid="{00000000-0005-0000-0000-00009A3A0000}"/>
    <cellStyle name="Normal 15 2 2" xfId="1691" xr:uid="{00000000-0005-0000-0000-00009B3A0000}"/>
    <cellStyle name="Normal 15 2 2 10" xfId="19749" xr:uid="{00000000-0005-0000-0000-00009C3A0000}"/>
    <cellStyle name="Normal 15 2 2 10 2" xfId="19750" xr:uid="{00000000-0005-0000-0000-00009D3A0000}"/>
    <cellStyle name="Normal 15 2 2 11" xfId="19751" xr:uid="{00000000-0005-0000-0000-00009E3A0000}"/>
    <cellStyle name="Normal 15 2 2 12" xfId="19752" xr:uid="{00000000-0005-0000-0000-00009F3A0000}"/>
    <cellStyle name="Normal 15 2 2 2" xfId="1692" xr:uid="{00000000-0005-0000-0000-0000A03A0000}"/>
    <cellStyle name="Normal 15 2 2 2 2" xfId="1693" xr:uid="{00000000-0005-0000-0000-0000A13A0000}"/>
    <cellStyle name="Normal 15 2 2 2 2 2" xfId="1694" xr:uid="{00000000-0005-0000-0000-0000A23A0000}"/>
    <cellStyle name="Normal 15 2 2 2 2 2 2" xfId="19753" xr:uid="{00000000-0005-0000-0000-0000A33A0000}"/>
    <cellStyle name="Normal 15 2 2 2 2 2 2 2" xfId="19754" xr:uid="{00000000-0005-0000-0000-0000A43A0000}"/>
    <cellStyle name="Normal 15 2 2 2 2 2 2 2 2" xfId="19755" xr:uid="{00000000-0005-0000-0000-0000A53A0000}"/>
    <cellStyle name="Normal 15 2 2 2 2 2 2 3" xfId="19756" xr:uid="{00000000-0005-0000-0000-0000A63A0000}"/>
    <cellStyle name="Normal 15 2 2 2 2 2 3" xfId="19757" xr:uid="{00000000-0005-0000-0000-0000A73A0000}"/>
    <cellStyle name="Normal 15 2 2 2 2 2 3 2" xfId="19758" xr:uid="{00000000-0005-0000-0000-0000A83A0000}"/>
    <cellStyle name="Normal 15 2 2 2 2 2 4" xfId="19759" xr:uid="{00000000-0005-0000-0000-0000A93A0000}"/>
    <cellStyle name="Normal 15 2 2 2 2 2 5" xfId="19760" xr:uid="{00000000-0005-0000-0000-0000AA3A0000}"/>
    <cellStyle name="Normal 15 2 2 2 2 3" xfId="1695" xr:uid="{00000000-0005-0000-0000-0000AB3A0000}"/>
    <cellStyle name="Normal 15 2 2 2 2 3 2" xfId="19761" xr:uid="{00000000-0005-0000-0000-0000AC3A0000}"/>
    <cellStyle name="Normal 15 2 2 2 2 3 2 2" xfId="19762" xr:uid="{00000000-0005-0000-0000-0000AD3A0000}"/>
    <cellStyle name="Normal 15 2 2 2 2 3 2 2 2" xfId="19763" xr:uid="{00000000-0005-0000-0000-0000AE3A0000}"/>
    <cellStyle name="Normal 15 2 2 2 2 3 2 3" xfId="19764" xr:uid="{00000000-0005-0000-0000-0000AF3A0000}"/>
    <cellStyle name="Normal 15 2 2 2 2 3 3" xfId="19765" xr:uid="{00000000-0005-0000-0000-0000B03A0000}"/>
    <cellStyle name="Normal 15 2 2 2 2 3 3 2" xfId="19766" xr:uid="{00000000-0005-0000-0000-0000B13A0000}"/>
    <cellStyle name="Normal 15 2 2 2 2 3 4" xfId="19767" xr:uid="{00000000-0005-0000-0000-0000B23A0000}"/>
    <cellStyle name="Normal 15 2 2 2 2 3 5" xfId="19768" xr:uid="{00000000-0005-0000-0000-0000B33A0000}"/>
    <cellStyle name="Normal 15 2 2 2 2 4" xfId="19769" xr:uid="{00000000-0005-0000-0000-0000B43A0000}"/>
    <cellStyle name="Normal 15 2 2 2 2 4 2" xfId="19770" xr:uid="{00000000-0005-0000-0000-0000B53A0000}"/>
    <cellStyle name="Normal 15 2 2 2 2 4 2 2" xfId="19771" xr:uid="{00000000-0005-0000-0000-0000B63A0000}"/>
    <cellStyle name="Normal 15 2 2 2 2 4 3" xfId="19772" xr:uid="{00000000-0005-0000-0000-0000B73A0000}"/>
    <cellStyle name="Normal 15 2 2 2 2 5" xfId="19773" xr:uid="{00000000-0005-0000-0000-0000B83A0000}"/>
    <cellStyle name="Normal 15 2 2 2 2 5 2" xfId="19774" xr:uid="{00000000-0005-0000-0000-0000B93A0000}"/>
    <cellStyle name="Normal 15 2 2 2 2 6" xfId="19775" xr:uid="{00000000-0005-0000-0000-0000BA3A0000}"/>
    <cellStyle name="Normal 15 2 2 2 2 7" xfId="19776" xr:uid="{00000000-0005-0000-0000-0000BB3A0000}"/>
    <cellStyle name="Normal 15 2 2 2 3" xfId="1696" xr:uid="{00000000-0005-0000-0000-0000BC3A0000}"/>
    <cellStyle name="Normal 15 2 2 2 3 2" xfId="19777" xr:uid="{00000000-0005-0000-0000-0000BD3A0000}"/>
    <cellStyle name="Normal 15 2 2 2 3 2 2" xfId="19778" xr:uid="{00000000-0005-0000-0000-0000BE3A0000}"/>
    <cellStyle name="Normal 15 2 2 2 3 2 2 2" xfId="19779" xr:uid="{00000000-0005-0000-0000-0000BF3A0000}"/>
    <cellStyle name="Normal 15 2 2 2 3 2 3" xfId="19780" xr:uid="{00000000-0005-0000-0000-0000C03A0000}"/>
    <cellStyle name="Normal 15 2 2 2 3 3" xfId="19781" xr:uid="{00000000-0005-0000-0000-0000C13A0000}"/>
    <cellStyle name="Normal 15 2 2 2 3 3 2" xfId="19782" xr:uid="{00000000-0005-0000-0000-0000C23A0000}"/>
    <cellStyle name="Normal 15 2 2 2 3 4" xfId="19783" xr:uid="{00000000-0005-0000-0000-0000C33A0000}"/>
    <cellStyle name="Normal 15 2 2 2 3 5" xfId="19784" xr:uid="{00000000-0005-0000-0000-0000C43A0000}"/>
    <cellStyle name="Normal 15 2 2 2 4" xfId="1697" xr:uid="{00000000-0005-0000-0000-0000C53A0000}"/>
    <cellStyle name="Normal 15 2 2 2 4 2" xfId="19785" xr:uid="{00000000-0005-0000-0000-0000C63A0000}"/>
    <cellStyle name="Normal 15 2 2 2 4 2 2" xfId="19786" xr:uid="{00000000-0005-0000-0000-0000C73A0000}"/>
    <cellStyle name="Normal 15 2 2 2 4 2 2 2" xfId="19787" xr:uid="{00000000-0005-0000-0000-0000C83A0000}"/>
    <cellStyle name="Normal 15 2 2 2 4 2 3" xfId="19788" xr:uid="{00000000-0005-0000-0000-0000C93A0000}"/>
    <cellStyle name="Normal 15 2 2 2 4 3" xfId="19789" xr:uid="{00000000-0005-0000-0000-0000CA3A0000}"/>
    <cellStyle name="Normal 15 2 2 2 4 3 2" xfId="19790" xr:uid="{00000000-0005-0000-0000-0000CB3A0000}"/>
    <cellStyle name="Normal 15 2 2 2 4 4" xfId="19791" xr:uid="{00000000-0005-0000-0000-0000CC3A0000}"/>
    <cellStyle name="Normal 15 2 2 2 4 5" xfId="19792" xr:uid="{00000000-0005-0000-0000-0000CD3A0000}"/>
    <cellStyle name="Normal 15 2 2 2 5" xfId="19793" xr:uid="{00000000-0005-0000-0000-0000CE3A0000}"/>
    <cellStyle name="Normal 15 2 2 2 5 2" xfId="19794" xr:uid="{00000000-0005-0000-0000-0000CF3A0000}"/>
    <cellStyle name="Normal 15 2 2 2 5 2 2" xfId="19795" xr:uid="{00000000-0005-0000-0000-0000D03A0000}"/>
    <cellStyle name="Normal 15 2 2 2 5 3" xfId="19796" xr:uid="{00000000-0005-0000-0000-0000D13A0000}"/>
    <cellStyle name="Normal 15 2 2 2 6" xfId="19797" xr:uid="{00000000-0005-0000-0000-0000D23A0000}"/>
    <cellStyle name="Normal 15 2 2 2 6 2" xfId="19798" xr:uid="{00000000-0005-0000-0000-0000D33A0000}"/>
    <cellStyle name="Normal 15 2 2 2 7" xfId="19799" xr:uid="{00000000-0005-0000-0000-0000D43A0000}"/>
    <cellStyle name="Normal 15 2 2 2 8" xfId="19800" xr:uid="{00000000-0005-0000-0000-0000D53A0000}"/>
    <cellStyle name="Normal 15 2 2 3" xfId="1698" xr:uid="{00000000-0005-0000-0000-0000D63A0000}"/>
    <cellStyle name="Normal 15 2 2 3 2" xfId="1699" xr:uid="{00000000-0005-0000-0000-0000D73A0000}"/>
    <cellStyle name="Normal 15 2 2 3 2 2" xfId="1700" xr:uid="{00000000-0005-0000-0000-0000D83A0000}"/>
    <cellStyle name="Normal 15 2 2 3 2 2 2" xfId="19801" xr:uid="{00000000-0005-0000-0000-0000D93A0000}"/>
    <cellStyle name="Normal 15 2 2 3 2 2 2 2" xfId="19802" xr:uid="{00000000-0005-0000-0000-0000DA3A0000}"/>
    <cellStyle name="Normal 15 2 2 3 2 2 2 2 2" xfId="19803" xr:uid="{00000000-0005-0000-0000-0000DB3A0000}"/>
    <cellStyle name="Normal 15 2 2 3 2 2 2 3" xfId="19804" xr:uid="{00000000-0005-0000-0000-0000DC3A0000}"/>
    <cellStyle name="Normal 15 2 2 3 2 2 3" xfId="19805" xr:uid="{00000000-0005-0000-0000-0000DD3A0000}"/>
    <cellStyle name="Normal 15 2 2 3 2 2 3 2" xfId="19806" xr:uid="{00000000-0005-0000-0000-0000DE3A0000}"/>
    <cellStyle name="Normal 15 2 2 3 2 2 4" xfId="19807" xr:uid="{00000000-0005-0000-0000-0000DF3A0000}"/>
    <cellStyle name="Normal 15 2 2 3 2 2 5" xfId="19808" xr:uid="{00000000-0005-0000-0000-0000E03A0000}"/>
    <cellStyle name="Normal 15 2 2 3 2 3" xfId="1701" xr:uid="{00000000-0005-0000-0000-0000E13A0000}"/>
    <cellStyle name="Normal 15 2 2 3 2 3 2" xfId="19809" xr:uid="{00000000-0005-0000-0000-0000E23A0000}"/>
    <cellStyle name="Normal 15 2 2 3 2 3 2 2" xfId="19810" xr:uid="{00000000-0005-0000-0000-0000E33A0000}"/>
    <cellStyle name="Normal 15 2 2 3 2 3 2 2 2" xfId="19811" xr:uid="{00000000-0005-0000-0000-0000E43A0000}"/>
    <cellStyle name="Normal 15 2 2 3 2 3 2 3" xfId="19812" xr:uid="{00000000-0005-0000-0000-0000E53A0000}"/>
    <cellStyle name="Normal 15 2 2 3 2 3 3" xfId="19813" xr:uid="{00000000-0005-0000-0000-0000E63A0000}"/>
    <cellStyle name="Normal 15 2 2 3 2 3 3 2" xfId="19814" xr:uid="{00000000-0005-0000-0000-0000E73A0000}"/>
    <cellStyle name="Normal 15 2 2 3 2 3 4" xfId="19815" xr:uid="{00000000-0005-0000-0000-0000E83A0000}"/>
    <cellStyle name="Normal 15 2 2 3 2 3 5" xfId="19816" xr:uid="{00000000-0005-0000-0000-0000E93A0000}"/>
    <cellStyle name="Normal 15 2 2 3 2 4" xfId="19817" xr:uid="{00000000-0005-0000-0000-0000EA3A0000}"/>
    <cellStyle name="Normal 15 2 2 3 2 4 2" xfId="19818" xr:uid="{00000000-0005-0000-0000-0000EB3A0000}"/>
    <cellStyle name="Normal 15 2 2 3 2 4 2 2" xfId="19819" xr:uid="{00000000-0005-0000-0000-0000EC3A0000}"/>
    <cellStyle name="Normal 15 2 2 3 2 4 3" xfId="19820" xr:uid="{00000000-0005-0000-0000-0000ED3A0000}"/>
    <cellStyle name="Normal 15 2 2 3 2 5" xfId="19821" xr:uid="{00000000-0005-0000-0000-0000EE3A0000}"/>
    <cellStyle name="Normal 15 2 2 3 2 5 2" xfId="19822" xr:uid="{00000000-0005-0000-0000-0000EF3A0000}"/>
    <cellStyle name="Normal 15 2 2 3 2 6" xfId="19823" xr:uid="{00000000-0005-0000-0000-0000F03A0000}"/>
    <cellStyle name="Normal 15 2 2 3 2 7" xfId="19824" xr:uid="{00000000-0005-0000-0000-0000F13A0000}"/>
    <cellStyle name="Normal 15 2 2 3 3" xfId="1702" xr:uid="{00000000-0005-0000-0000-0000F23A0000}"/>
    <cellStyle name="Normal 15 2 2 3 3 2" xfId="19825" xr:uid="{00000000-0005-0000-0000-0000F33A0000}"/>
    <cellStyle name="Normal 15 2 2 3 3 2 2" xfId="19826" xr:uid="{00000000-0005-0000-0000-0000F43A0000}"/>
    <cellStyle name="Normal 15 2 2 3 3 2 2 2" xfId="19827" xr:uid="{00000000-0005-0000-0000-0000F53A0000}"/>
    <cellStyle name="Normal 15 2 2 3 3 2 3" xfId="19828" xr:uid="{00000000-0005-0000-0000-0000F63A0000}"/>
    <cellStyle name="Normal 15 2 2 3 3 3" xfId="19829" xr:uid="{00000000-0005-0000-0000-0000F73A0000}"/>
    <cellStyle name="Normal 15 2 2 3 3 3 2" xfId="19830" xr:uid="{00000000-0005-0000-0000-0000F83A0000}"/>
    <cellStyle name="Normal 15 2 2 3 3 4" xfId="19831" xr:uid="{00000000-0005-0000-0000-0000F93A0000}"/>
    <cellStyle name="Normal 15 2 2 3 3 5" xfId="19832" xr:uid="{00000000-0005-0000-0000-0000FA3A0000}"/>
    <cellStyle name="Normal 15 2 2 3 4" xfId="1703" xr:uid="{00000000-0005-0000-0000-0000FB3A0000}"/>
    <cellStyle name="Normal 15 2 2 3 4 2" xfId="19833" xr:uid="{00000000-0005-0000-0000-0000FC3A0000}"/>
    <cellStyle name="Normal 15 2 2 3 4 2 2" xfId="19834" xr:uid="{00000000-0005-0000-0000-0000FD3A0000}"/>
    <cellStyle name="Normal 15 2 2 3 4 2 2 2" xfId="19835" xr:uid="{00000000-0005-0000-0000-0000FE3A0000}"/>
    <cellStyle name="Normal 15 2 2 3 4 2 3" xfId="19836" xr:uid="{00000000-0005-0000-0000-0000FF3A0000}"/>
    <cellStyle name="Normal 15 2 2 3 4 3" xfId="19837" xr:uid="{00000000-0005-0000-0000-0000003B0000}"/>
    <cellStyle name="Normal 15 2 2 3 4 3 2" xfId="19838" xr:uid="{00000000-0005-0000-0000-0000013B0000}"/>
    <cellStyle name="Normal 15 2 2 3 4 4" xfId="19839" xr:uid="{00000000-0005-0000-0000-0000023B0000}"/>
    <cellStyle name="Normal 15 2 2 3 4 5" xfId="19840" xr:uid="{00000000-0005-0000-0000-0000033B0000}"/>
    <cellStyle name="Normal 15 2 2 3 5" xfId="19841" xr:uid="{00000000-0005-0000-0000-0000043B0000}"/>
    <cellStyle name="Normal 15 2 2 3 5 2" xfId="19842" xr:uid="{00000000-0005-0000-0000-0000053B0000}"/>
    <cellStyle name="Normal 15 2 2 3 5 2 2" xfId="19843" xr:uid="{00000000-0005-0000-0000-0000063B0000}"/>
    <cellStyle name="Normal 15 2 2 3 5 3" xfId="19844" xr:uid="{00000000-0005-0000-0000-0000073B0000}"/>
    <cellStyle name="Normal 15 2 2 3 6" xfId="19845" xr:uid="{00000000-0005-0000-0000-0000083B0000}"/>
    <cellStyle name="Normal 15 2 2 3 6 2" xfId="19846" xr:uid="{00000000-0005-0000-0000-0000093B0000}"/>
    <cellStyle name="Normal 15 2 2 3 7" xfId="19847" xr:uid="{00000000-0005-0000-0000-00000A3B0000}"/>
    <cellStyle name="Normal 15 2 2 3 8" xfId="19848" xr:uid="{00000000-0005-0000-0000-00000B3B0000}"/>
    <cellStyle name="Normal 15 2 2 4" xfId="1704" xr:uid="{00000000-0005-0000-0000-00000C3B0000}"/>
    <cellStyle name="Normal 15 2 2 4 2" xfId="1705" xr:uid="{00000000-0005-0000-0000-00000D3B0000}"/>
    <cellStyle name="Normal 15 2 2 4 2 2" xfId="1706" xr:uid="{00000000-0005-0000-0000-00000E3B0000}"/>
    <cellStyle name="Normal 15 2 2 4 2 2 2" xfId="19849" xr:uid="{00000000-0005-0000-0000-00000F3B0000}"/>
    <cellStyle name="Normal 15 2 2 4 2 2 2 2" xfId="19850" xr:uid="{00000000-0005-0000-0000-0000103B0000}"/>
    <cellStyle name="Normal 15 2 2 4 2 2 2 2 2" xfId="19851" xr:uid="{00000000-0005-0000-0000-0000113B0000}"/>
    <cellStyle name="Normal 15 2 2 4 2 2 2 3" xfId="19852" xr:uid="{00000000-0005-0000-0000-0000123B0000}"/>
    <cellStyle name="Normal 15 2 2 4 2 2 3" xfId="19853" xr:uid="{00000000-0005-0000-0000-0000133B0000}"/>
    <cellStyle name="Normal 15 2 2 4 2 2 3 2" xfId="19854" xr:uid="{00000000-0005-0000-0000-0000143B0000}"/>
    <cellStyle name="Normal 15 2 2 4 2 2 4" xfId="19855" xr:uid="{00000000-0005-0000-0000-0000153B0000}"/>
    <cellStyle name="Normal 15 2 2 4 2 2 5" xfId="19856" xr:uid="{00000000-0005-0000-0000-0000163B0000}"/>
    <cellStyle name="Normal 15 2 2 4 2 3" xfId="1707" xr:uid="{00000000-0005-0000-0000-0000173B0000}"/>
    <cellStyle name="Normal 15 2 2 4 2 3 2" xfId="19857" xr:uid="{00000000-0005-0000-0000-0000183B0000}"/>
    <cellStyle name="Normal 15 2 2 4 2 3 2 2" xfId="19858" xr:uid="{00000000-0005-0000-0000-0000193B0000}"/>
    <cellStyle name="Normal 15 2 2 4 2 3 2 2 2" xfId="19859" xr:uid="{00000000-0005-0000-0000-00001A3B0000}"/>
    <cellStyle name="Normal 15 2 2 4 2 3 2 3" xfId="19860" xr:uid="{00000000-0005-0000-0000-00001B3B0000}"/>
    <cellStyle name="Normal 15 2 2 4 2 3 3" xfId="19861" xr:uid="{00000000-0005-0000-0000-00001C3B0000}"/>
    <cellStyle name="Normal 15 2 2 4 2 3 3 2" xfId="19862" xr:uid="{00000000-0005-0000-0000-00001D3B0000}"/>
    <cellStyle name="Normal 15 2 2 4 2 3 4" xfId="19863" xr:uid="{00000000-0005-0000-0000-00001E3B0000}"/>
    <cellStyle name="Normal 15 2 2 4 2 3 5" xfId="19864" xr:uid="{00000000-0005-0000-0000-00001F3B0000}"/>
    <cellStyle name="Normal 15 2 2 4 2 4" xfId="19865" xr:uid="{00000000-0005-0000-0000-0000203B0000}"/>
    <cellStyle name="Normal 15 2 2 4 2 4 2" xfId="19866" xr:uid="{00000000-0005-0000-0000-0000213B0000}"/>
    <cellStyle name="Normal 15 2 2 4 2 4 2 2" xfId="19867" xr:uid="{00000000-0005-0000-0000-0000223B0000}"/>
    <cellStyle name="Normal 15 2 2 4 2 4 3" xfId="19868" xr:uid="{00000000-0005-0000-0000-0000233B0000}"/>
    <cellStyle name="Normal 15 2 2 4 2 5" xfId="19869" xr:uid="{00000000-0005-0000-0000-0000243B0000}"/>
    <cellStyle name="Normal 15 2 2 4 2 5 2" xfId="19870" xr:uid="{00000000-0005-0000-0000-0000253B0000}"/>
    <cellStyle name="Normal 15 2 2 4 2 6" xfId="19871" xr:uid="{00000000-0005-0000-0000-0000263B0000}"/>
    <cellStyle name="Normal 15 2 2 4 2 7" xfId="19872" xr:uid="{00000000-0005-0000-0000-0000273B0000}"/>
    <cellStyle name="Normal 15 2 2 4 3" xfId="1708" xr:uid="{00000000-0005-0000-0000-0000283B0000}"/>
    <cellStyle name="Normal 15 2 2 4 3 2" xfId="19873" xr:uid="{00000000-0005-0000-0000-0000293B0000}"/>
    <cellStyle name="Normal 15 2 2 4 3 2 2" xfId="19874" xr:uid="{00000000-0005-0000-0000-00002A3B0000}"/>
    <cellStyle name="Normal 15 2 2 4 3 2 2 2" xfId="19875" xr:uid="{00000000-0005-0000-0000-00002B3B0000}"/>
    <cellStyle name="Normal 15 2 2 4 3 2 3" xfId="19876" xr:uid="{00000000-0005-0000-0000-00002C3B0000}"/>
    <cellStyle name="Normal 15 2 2 4 3 3" xfId="19877" xr:uid="{00000000-0005-0000-0000-00002D3B0000}"/>
    <cellStyle name="Normal 15 2 2 4 3 3 2" xfId="19878" xr:uid="{00000000-0005-0000-0000-00002E3B0000}"/>
    <cellStyle name="Normal 15 2 2 4 3 4" xfId="19879" xr:uid="{00000000-0005-0000-0000-00002F3B0000}"/>
    <cellStyle name="Normal 15 2 2 4 3 5" xfId="19880" xr:uid="{00000000-0005-0000-0000-0000303B0000}"/>
    <cellStyle name="Normal 15 2 2 4 4" xfId="1709" xr:uid="{00000000-0005-0000-0000-0000313B0000}"/>
    <cellStyle name="Normal 15 2 2 4 4 2" xfId="19881" xr:uid="{00000000-0005-0000-0000-0000323B0000}"/>
    <cellStyle name="Normal 15 2 2 4 4 2 2" xfId="19882" xr:uid="{00000000-0005-0000-0000-0000333B0000}"/>
    <cellStyle name="Normal 15 2 2 4 4 2 2 2" xfId="19883" xr:uid="{00000000-0005-0000-0000-0000343B0000}"/>
    <cellStyle name="Normal 15 2 2 4 4 2 3" xfId="19884" xr:uid="{00000000-0005-0000-0000-0000353B0000}"/>
    <cellStyle name="Normal 15 2 2 4 4 3" xfId="19885" xr:uid="{00000000-0005-0000-0000-0000363B0000}"/>
    <cellStyle name="Normal 15 2 2 4 4 3 2" xfId="19886" xr:uid="{00000000-0005-0000-0000-0000373B0000}"/>
    <cellStyle name="Normal 15 2 2 4 4 4" xfId="19887" xr:uid="{00000000-0005-0000-0000-0000383B0000}"/>
    <cellStyle name="Normal 15 2 2 4 4 5" xfId="19888" xr:uid="{00000000-0005-0000-0000-0000393B0000}"/>
    <cellStyle name="Normal 15 2 2 4 5" xfId="19889" xr:uid="{00000000-0005-0000-0000-00003A3B0000}"/>
    <cellStyle name="Normal 15 2 2 4 5 2" xfId="19890" xr:uid="{00000000-0005-0000-0000-00003B3B0000}"/>
    <cellStyle name="Normal 15 2 2 4 5 2 2" xfId="19891" xr:uid="{00000000-0005-0000-0000-00003C3B0000}"/>
    <cellStyle name="Normal 15 2 2 4 5 3" xfId="19892" xr:uid="{00000000-0005-0000-0000-00003D3B0000}"/>
    <cellStyle name="Normal 15 2 2 4 6" xfId="19893" xr:uid="{00000000-0005-0000-0000-00003E3B0000}"/>
    <cellStyle name="Normal 15 2 2 4 6 2" xfId="19894" xr:uid="{00000000-0005-0000-0000-00003F3B0000}"/>
    <cellStyle name="Normal 15 2 2 4 7" xfId="19895" xr:uid="{00000000-0005-0000-0000-0000403B0000}"/>
    <cellStyle name="Normal 15 2 2 4 8" xfId="19896" xr:uid="{00000000-0005-0000-0000-0000413B0000}"/>
    <cellStyle name="Normal 15 2 2 5" xfId="1710" xr:uid="{00000000-0005-0000-0000-0000423B0000}"/>
    <cellStyle name="Normal 15 2 2 5 2" xfId="1711" xr:uid="{00000000-0005-0000-0000-0000433B0000}"/>
    <cellStyle name="Normal 15 2 2 5 2 2" xfId="1712" xr:uid="{00000000-0005-0000-0000-0000443B0000}"/>
    <cellStyle name="Normal 15 2 2 5 2 2 2" xfId="19897" xr:uid="{00000000-0005-0000-0000-0000453B0000}"/>
    <cellStyle name="Normal 15 2 2 5 2 2 2 2" xfId="19898" xr:uid="{00000000-0005-0000-0000-0000463B0000}"/>
    <cellStyle name="Normal 15 2 2 5 2 2 2 2 2" xfId="19899" xr:uid="{00000000-0005-0000-0000-0000473B0000}"/>
    <cellStyle name="Normal 15 2 2 5 2 2 2 3" xfId="19900" xr:uid="{00000000-0005-0000-0000-0000483B0000}"/>
    <cellStyle name="Normal 15 2 2 5 2 2 3" xfId="19901" xr:uid="{00000000-0005-0000-0000-0000493B0000}"/>
    <cellStyle name="Normal 15 2 2 5 2 2 3 2" xfId="19902" xr:uid="{00000000-0005-0000-0000-00004A3B0000}"/>
    <cellStyle name="Normal 15 2 2 5 2 2 4" xfId="19903" xr:uid="{00000000-0005-0000-0000-00004B3B0000}"/>
    <cellStyle name="Normal 15 2 2 5 2 2 5" xfId="19904" xr:uid="{00000000-0005-0000-0000-00004C3B0000}"/>
    <cellStyle name="Normal 15 2 2 5 2 3" xfId="1713" xr:uid="{00000000-0005-0000-0000-00004D3B0000}"/>
    <cellStyle name="Normal 15 2 2 5 2 3 2" xfId="19905" xr:uid="{00000000-0005-0000-0000-00004E3B0000}"/>
    <cellStyle name="Normal 15 2 2 5 2 3 2 2" xfId="19906" xr:uid="{00000000-0005-0000-0000-00004F3B0000}"/>
    <cellStyle name="Normal 15 2 2 5 2 3 2 2 2" xfId="19907" xr:uid="{00000000-0005-0000-0000-0000503B0000}"/>
    <cellStyle name="Normal 15 2 2 5 2 3 2 3" xfId="19908" xr:uid="{00000000-0005-0000-0000-0000513B0000}"/>
    <cellStyle name="Normal 15 2 2 5 2 3 3" xfId="19909" xr:uid="{00000000-0005-0000-0000-0000523B0000}"/>
    <cellStyle name="Normal 15 2 2 5 2 3 3 2" xfId="19910" xr:uid="{00000000-0005-0000-0000-0000533B0000}"/>
    <cellStyle name="Normal 15 2 2 5 2 3 4" xfId="19911" xr:uid="{00000000-0005-0000-0000-0000543B0000}"/>
    <cellStyle name="Normal 15 2 2 5 2 3 5" xfId="19912" xr:uid="{00000000-0005-0000-0000-0000553B0000}"/>
    <cellStyle name="Normal 15 2 2 5 2 4" xfId="19913" xr:uid="{00000000-0005-0000-0000-0000563B0000}"/>
    <cellStyle name="Normal 15 2 2 5 2 4 2" xfId="19914" xr:uid="{00000000-0005-0000-0000-0000573B0000}"/>
    <cellStyle name="Normal 15 2 2 5 2 4 2 2" xfId="19915" xr:uid="{00000000-0005-0000-0000-0000583B0000}"/>
    <cellStyle name="Normal 15 2 2 5 2 4 3" xfId="19916" xr:uid="{00000000-0005-0000-0000-0000593B0000}"/>
    <cellStyle name="Normal 15 2 2 5 2 5" xfId="19917" xr:uid="{00000000-0005-0000-0000-00005A3B0000}"/>
    <cellStyle name="Normal 15 2 2 5 2 5 2" xfId="19918" xr:uid="{00000000-0005-0000-0000-00005B3B0000}"/>
    <cellStyle name="Normal 15 2 2 5 2 6" xfId="19919" xr:uid="{00000000-0005-0000-0000-00005C3B0000}"/>
    <cellStyle name="Normal 15 2 2 5 2 7" xfId="19920" xr:uid="{00000000-0005-0000-0000-00005D3B0000}"/>
    <cellStyle name="Normal 15 2 2 5 3" xfId="1714" xr:uid="{00000000-0005-0000-0000-00005E3B0000}"/>
    <cellStyle name="Normal 15 2 2 5 3 2" xfId="19921" xr:uid="{00000000-0005-0000-0000-00005F3B0000}"/>
    <cellStyle name="Normal 15 2 2 5 3 2 2" xfId="19922" xr:uid="{00000000-0005-0000-0000-0000603B0000}"/>
    <cellStyle name="Normal 15 2 2 5 3 2 2 2" xfId="19923" xr:uid="{00000000-0005-0000-0000-0000613B0000}"/>
    <cellStyle name="Normal 15 2 2 5 3 2 3" xfId="19924" xr:uid="{00000000-0005-0000-0000-0000623B0000}"/>
    <cellStyle name="Normal 15 2 2 5 3 3" xfId="19925" xr:uid="{00000000-0005-0000-0000-0000633B0000}"/>
    <cellStyle name="Normal 15 2 2 5 3 3 2" xfId="19926" xr:uid="{00000000-0005-0000-0000-0000643B0000}"/>
    <cellStyle name="Normal 15 2 2 5 3 4" xfId="19927" xr:uid="{00000000-0005-0000-0000-0000653B0000}"/>
    <cellStyle name="Normal 15 2 2 5 3 5" xfId="19928" xr:uid="{00000000-0005-0000-0000-0000663B0000}"/>
    <cellStyle name="Normal 15 2 2 5 4" xfId="1715" xr:uid="{00000000-0005-0000-0000-0000673B0000}"/>
    <cellStyle name="Normal 15 2 2 5 4 2" xfId="19929" xr:uid="{00000000-0005-0000-0000-0000683B0000}"/>
    <cellStyle name="Normal 15 2 2 5 4 2 2" xfId="19930" xr:uid="{00000000-0005-0000-0000-0000693B0000}"/>
    <cellStyle name="Normal 15 2 2 5 4 2 2 2" xfId="19931" xr:uid="{00000000-0005-0000-0000-00006A3B0000}"/>
    <cellStyle name="Normal 15 2 2 5 4 2 3" xfId="19932" xr:uid="{00000000-0005-0000-0000-00006B3B0000}"/>
    <cellStyle name="Normal 15 2 2 5 4 3" xfId="19933" xr:uid="{00000000-0005-0000-0000-00006C3B0000}"/>
    <cellStyle name="Normal 15 2 2 5 4 3 2" xfId="19934" xr:uid="{00000000-0005-0000-0000-00006D3B0000}"/>
    <cellStyle name="Normal 15 2 2 5 4 4" xfId="19935" xr:uid="{00000000-0005-0000-0000-00006E3B0000}"/>
    <cellStyle name="Normal 15 2 2 5 4 5" xfId="19936" xr:uid="{00000000-0005-0000-0000-00006F3B0000}"/>
    <cellStyle name="Normal 15 2 2 5 5" xfId="19937" xr:uid="{00000000-0005-0000-0000-0000703B0000}"/>
    <cellStyle name="Normal 15 2 2 5 5 2" xfId="19938" xr:uid="{00000000-0005-0000-0000-0000713B0000}"/>
    <cellStyle name="Normal 15 2 2 5 5 2 2" xfId="19939" xr:uid="{00000000-0005-0000-0000-0000723B0000}"/>
    <cellStyle name="Normal 15 2 2 5 5 3" xfId="19940" xr:uid="{00000000-0005-0000-0000-0000733B0000}"/>
    <cellStyle name="Normal 15 2 2 5 6" xfId="19941" xr:uid="{00000000-0005-0000-0000-0000743B0000}"/>
    <cellStyle name="Normal 15 2 2 5 6 2" xfId="19942" xr:uid="{00000000-0005-0000-0000-0000753B0000}"/>
    <cellStyle name="Normal 15 2 2 5 7" xfId="19943" xr:uid="{00000000-0005-0000-0000-0000763B0000}"/>
    <cellStyle name="Normal 15 2 2 5 8" xfId="19944" xr:uid="{00000000-0005-0000-0000-0000773B0000}"/>
    <cellStyle name="Normal 15 2 2 6" xfId="1716" xr:uid="{00000000-0005-0000-0000-0000783B0000}"/>
    <cellStyle name="Normal 15 2 2 6 2" xfId="1717" xr:uid="{00000000-0005-0000-0000-0000793B0000}"/>
    <cellStyle name="Normal 15 2 2 6 2 2" xfId="19945" xr:uid="{00000000-0005-0000-0000-00007A3B0000}"/>
    <cellStyle name="Normal 15 2 2 6 2 2 2" xfId="19946" xr:uid="{00000000-0005-0000-0000-00007B3B0000}"/>
    <cellStyle name="Normal 15 2 2 6 2 2 2 2" xfId="19947" xr:uid="{00000000-0005-0000-0000-00007C3B0000}"/>
    <cellStyle name="Normal 15 2 2 6 2 2 3" xfId="19948" xr:uid="{00000000-0005-0000-0000-00007D3B0000}"/>
    <cellStyle name="Normal 15 2 2 6 2 3" xfId="19949" xr:uid="{00000000-0005-0000-0000-00007E3B0000}"/>
    <cellStyle name="Normal 15 2 2 6 2 3 2" xfId="19950" xr:uid="{00000000-0005-0000-0000-00007F3B0000}"/>
    <cellStyle name="Normal 15 2 2 6 2 4" xfId="19951" xr:uid="{00000000-0005-0000-0000-0000803B0000}"/>
    <cellStyle name="Normal 15 2 2 6 2 5" xfId="19952" xr:uid="{00000000-0005-0000-0000-0000813B0000}"/>
    <cellStyle name="Normal 15 2 2 6 3" xfId="1718" xr:uid="{00000000-0005-0000-0000-0000823B0000}"/>
    <cellStyle name="Normal 15 2 2 6 3 2" xfId="19953" xr:uid="{00000000-0005-0000-0000-0000833B0000}"/>
    <cellStyle name="Normal 15 2 2 6 3 2 2" xfId="19954" xr:uid="{00000000-0005-0000-0000-0000843B0000}"/>
    <cellStyle name="Normal 15 2 2 6 3 2 2 2" xfId="19955" xr:uid="{00000000-0005-0000-0000-0000853B0000}"/>
    <cellStyle name="Normal 15 2 2 6 3 2 3" xfId="19956" xr:uid="{00000000-0005-0000-0000-0000863B0000}"/>
    <cellStyle name="Normal 15 2 2 6 3 3" xfId="19957" xr:uid="{00000000-0005-0000-0000-0000873B0000}"/>
    <cellStyle name="Normal 15 2 2 6 3 3 2" xfId="19958" xr:uid="{00000000-0005-0000-0000-0000883B0000}"/>
    <cellStyle name="Normal 15 2 2 6 3 4" xfId="19959" xr:uid="{00000000-0005-0000-0000-0000893B0000}"/>
    <cellStyle name="Normal 15 2 2 6 3 5" xfId="19960" xr:uid="{00000000-0005-0000-0000-00008A3B0000}"/>
    <cellStyle name="Normal 15 2 2 6 4" xfId="19961" xr:uid="{00000000-0005-0000-0000-00008B3B0000}"/>
    <cellStyle name="Normal 15 2 2 6 4 2" xfId="19962" xr:uid="{00000000-0005-0000-0000-00008C3B0000}"/>
    <cellStyle name="Normal 15 2 2 6 4 2 2" xfId="19963" xr:uid="{00000000-0005-0000-0000-00008D3B0000}"/>
    <cellStyle name="Normal 15 2 2 6 4 3" xfId="19964" xr:uid="{00000000-0005-0000-0000-00008E3B0000}"/>
    <cellStyle name="Normal 15 2 2 6 5" xfId="19965" xr:uid="{00000000-0005-0000-0000-00008F3B0000}"/>
    <cellStyle name="Normal 15 2 2 6 5 2" xfId="19966" xr:uid="{00000000-0005-0000-0000-0000903B0000}"/>
    <cellStyle name="Normal 15 2 2 6 6" xfId="19967" xr:uid="{00000000-0005-0000-0000-0000913B0000}"/>
    <cellStyle name="Normal 15 2 2 6 7" xfId="19968" xr:uid="{00000000-0005-0000-0000-0000923B0000}"/>
    <cellStyle name="Normal 15 2 2 7" xfId="1719" xr:uid="{00000000-0005-0000-0000-0000933B0000}"/>
    <cellStyle name="Normal 15 2 2 7 2" xfId="19969" xr:uid="{00000000-0005-0000-0000-0000943B0000}"/>
    <cellStyle name="Normal 15 2 2 7 2 2" xfId="19970" xr:uid="{00000000-0005-0000-0000-0000953B0000}"/>
    <cellStyle name="Normal 15 2 2 7 2 2 2" xfId="19971" xr:uid="{00000000-0005-0000-0000-0000963B0000}"/>
    <cellStyle name="Normal 15 2 2 7 2 3" xfId="19972" xr:uid="{00000000-0005-0000-0000-0000973B0000}"/>
    <cellStyle name="Normal 15 2 2 7 3" xfId="19973" xr:uid="{00000000-0005-0000-0000-0000983B0000}"/>
    <cellStyle name="Normal 15 2 2 7 3 2" xfId="19974" xr:uid="{00000000-0005-0000-0000-0000993B0000}"/>
    <cellStyle name="Normal 15 2 2 7 4" xfId="19975" xr:uid="{00000000-0005-0000-0000-00009A3B0000}"/>
    <cellStyle name="Normal 15 2 2 7 5" xfId="19976" xr:uid="{00000000-0005-0000-0000-00009B3B0000}"/>
    <cellStyle name="Normal 15 2 2 8" xfId="1720" xr:uid="{00000000-0005-0000-0000-00009C3B0000}"/>
    <cellStyle name="Normal 15 2 2 8 2" xfId="19977" xr:uid="{00000000-0005-0000-0000-00009D3B0000}"/>
    <cellStyle name="Normal 15 2 2 8 2 2" xfId="19978" xr:uid="{00000000-0005-0000-0000-00009E3B0000}"/>
    <cellStyle name="Normal 15 2 2 8 2 2 2" xfId="19979" xr:uid="{00000000-0005-0000-0000-00009F3B0000}"/>
    <cellStyle name="Normal 15 2 2 8 2 3" xfId="19980" xr:uid="{00000000-0005-0000-0000-0000A03B0000}"/>
    <cellStyle name="Normal 15 2 2 8 3" xfId="19981" xr:uid="{00000000-0005-0000-0000-0000A13B0000}"/>
    <cellStyle name="Normal 15 2 2 8 3 2" xfId="19982" xr:uid="{00000000-0005-0000-0000-0000A23B0000}"/>
    <cellStyle name="Normal 15 2 2 8 4" xfId="19983" xr:uid="{00000000-0005-0000-0000-0000A33B0000}"/>
    <cellStyle name="Normal 15 2 2 8 5" xfId="19984" xr:uid="{00000000-0005-0000-0000-0000A43B0000}"/>
    <cellStyle name="Normal 15 2 2 9" xfId="19985" xr:uid="{00000000-0005-0000-0000-0000A53B0000}"/>
    <cellStyle name="Normal 15 2 2 9 2" xfId="19986" xr:uid="{00000000-0005-0000-0000-0000A63B0000}"/>
    <cellStyle name="Normal 15 2 2 9 2 2" xfId="19987" xr:uid="{00000000-0005-0000-0000-0000A73B0000}"/>
    <cellStyle name="Normal 15 2 2 9 3" xfId="19988" xr:uid="{00000000-0005-0000-0000-0000A83B0000}"/>
    <cellStyle name="Normal 15 2 3" xfId="1721" xr:uid="{00000000-0005-0000-0000-0000A93B0000}"/>
    <cellStyle name="Normal 15 2 3 2" xfId="1722" xr:uid="{00000000-0005-0000-0000-0000AA3B0000}"/>
    <cellStyle name="Normal 15 2 3 2 2" xfId="1723" xr:uid="{00000000-0005-0000-0000-0000AB3B0000}"/>
    <cellStyle name="Normal 15 2 3 2 2 2" xfId="19989" xr:uid="{00000000-0005-0000-0000-0000AC3B0000}"/>
    <cellStyle name="Normal 15 2 3 2 2 2 2" xfId="19990" xr:uid="{00000000-0005-0000-0000-0000AD3B0000}"/>
    <cellStyle name="Normal 15 2 3 2 2 2 2 2" xfId="19991" xr:uid="{00000000-0005-0000-0000-0000AE3B0000}"/>
    <cellStyle name="Normal 15 2 3 2 2 2 3" xfId="19992" xr:uid="{00000000-0005-0000-0000-0000AF3B0000}"/>
    <cellStyle name="Normal 15 2 3 2 2 3" xfId="19993" xr:uid="{00000000-0005-0000-0000-0000B03B0000}"/>
    <cellStyle name="Normal 15 2 3 2 2 3 2" xfId="19994" xr:uid="{00000000-0005-0000-0000-0000B13B0000}"/>
    <cellStyle name="Normal 15 2 3 2 2 4" xfId="19995" xr:uid="{00000000-0005-0000-0000-0000B23B0000}"/>
    <cellStyle name="Normal 15 2 3 2 2 5" xfId="19996" xr:uid="{00000000-0005-0000-0000-0000B33B0000}"/>
    <cellStyle name="Normal 15 2 3 2 3" xfId="1724" xr:uid="{00000000-0005-0000-0000-0000B43B0000}"/>
    <cellStyle name="Normal 15 2 3 2 3 2" xfId="19997" xr:uid="{00000000-0005-0000-0000-0000B53B0000}"/>
    <cellStyle name="Normal 15 2 3 2 3 2 2" xfId="19998" xr:uid="{00000000-0005-0000-0000-0000B63B0000}"/>
    <cellStyle name="Normal 15 2 3 2 3 2 2 2" xfId="19999" xr:uid="{00000000-0005-0000-0000-0000B73B0000}"/>
    <cellStyle name="Normal 15 2 3 2 3 2 3" xfId="20000" xr:uid="{00000000-0005-0000-0000-0000B83B0000}"/>
    <cellStyle name="Normal 15 2 3 2 3 3" xfId="20001" xr:uid="{00000000-0005-0000-0000-0000B93B0000}"/>
    <cellStyle name="Normal 15 2 3 2 3 3 2" xfId="20002" xr:uid="{00000000-0005-0000-0000-0000BA3B0000}"/>
    <cellStyle name="Normal 15 2 3 2 3 4" xfId="20003" xr:uid="{00000000-0005-0000-0000-0000BB3B0000}"/>
    <cellStyle name="Normal 15 2 3 2 3 5" xfId="20004" xr:uid="{00000000-0005-0000-0000-0000BC3B0000}"/>
    <cellStyle name="Normal 15 2 3 2 4" xfId="20005" xr:uid="{00000000-0005-0000-0000-0000BD3B0000}"/>
    <cellStyle name="Normal 15 2 3 2 4 2" xfId="20006" xr:uid="{00000000-0005-0000-0000-0000BE3B0000}"/>
    <cellStyle name="Normal 15 2 3 2 4 2 2" xfId="20007" xr:uid="{00000000-0005-0000-0000-0000BF3B0000}"/>
    <cellStyle name="Normal 15 2 3 2 4 3" xfId="20008" xr:uid="{00000000-0005-0000-0000-0000C03B0000}"/>
    <cellStyle name="Normal 15 2 3 2 5" xfId="20009" xr:uid="{00000000-0005-0000-0000-0000C13B0000}"/>
    <cellStyle name="Normal 15 2 3 2 5 2" xfId="20010" xr:uid="{00000000-0005-0000-0000-0000C23B0000}"/>
    <cellStyle name="Normal 15 2 3 2 6" xfId="20011" xr:uid="{00000000-0005-0000-0000-0000C33B0000}"/>
    <cellStyle name="Normal 15 2 3 2 7" xfId="20012" xr:uid="{00000000-0005-0000-0000-0000C43B0000}"/>
    <cellStyle name="Normal 15 2 3 3" xfId="1725" xr:uid="{00000000-0005-0000-0000-0000C53B0000}"/>
    <cellStyle name="Normal 15 2 3 3 2" xfId="20013" xr:uid="{00000000-0005-0000-0000-0000C63B0000}"/>
    <cellStyle name="Normal 15 2 3 3 2 2" xfId="20014" xr:uid="{00000000-0005-0000-0000-0000C73B0000}"/>
    <cellStyle name="Normal 15 2 3 3 2 2 2" xfId="20015" xr:uid="{00000000-0005-0000-0000-0000C83B0000}"/>
    <cellStyle name="Normal 15 2 3 3 2 3" xfId="20016" xr:uid="{00000000-0005-0000-0000-0000C93B0000}"/>
    <cellStyle name="Normal 15 2 3 3 3" xfId="20017" xr:uid="{00000000-0005-0000-0000-0000CA3B0000}"/>
    <cellStyle name="Normal 15 2 3 3 3 2" xfId="20018" xr:uid="{00000000-0005-0000-0000-0000CB3B0000}"/>
    <cellStyle name="Normal 15 2 3 3 4" xfId="20019" xr:uid="{00000000-0005-0000-0000-0000CC3B0000}"/>
    <cellStyle name="Normal 15 2 3 3 5" xfId="20020" xr:uid="{00000000-0005-0000-0000-0000CD3B0000}"/>
    <cellStyle name="Normal 15 2 3 4" xfId="1726" xr:uid="{00000000-0005-0000-0000-0000CE3B0000}"/>
    <cellStyle name="Normal 15 2 3 4 2" xfId="20021" xr:uid="{00000000-0005-0000-0000-0000CF3B0000}"/>
    <cellStyle name="Normal 15 2 3 4 2 2" xfId="20022" xr:uid="{00000000-0005-0000-0000-0000D03B0000}"/>
    <cellStyle name="Normal 15 2 3 4 2 2 2" xfId="20023" xr:uid="{00000000-0005-0000-0000-0000D13B0000}"/>
    <cellStyle name="Normal 15 2 3 4 2 3" xfId="20024" xr:uid="{00000000-0005-0000-0000-0000D23B0000}"/>
    <cellStyle name="Normal 15 2 3 4 3" xfId="20025" xr:uid="{00000000-0005-0000-0000-0000D33B0000}"/>
    <cellStyle name="Normal 15 2 3 4 3 2" xfId="20026" xr:uid="{00000000-0005-0000-0000-0000D43B0000}"/>
    <cellStyle name="Normal 15 2 3 4 4" xfId="20027" xr:uid="{00000000-0005-0000-0000-0000D53B0000}"/>
    <cellStyle name="Normal 15 2 3 4 5" xfId="20028" xr:uid="{00000000-0005-0000-0000-0000D63B0000}"/>
    <cellStyle name="Normal 15 2 3 5" xfId="20029" xr:uid="{00000000-0005-0000-0000-0000D73B0000}"/>
    <cellStyle name="Normal 15 2 3 5 2" xfId="20030" xr:uid="{00000000-0005-0000-0000-0000D83B0000}"/>
    <cellStyle name="Normal 15 2 3 5 2 2" xfId="20031" xr:uid="{00000000-0005-0000-0000-0000D93B0000}"/>
    <cellStyle name="Normal 15 2 3 5 3" xfId="20032" xr:uid="{00000000-0005-0000-0000-0000DA3B0000}"/>
    <cellStyle name="Normal 15 2 3 6" xfId="20033" xr:uid="{00000000-0005-0000-0000-0000DB3B0000}"/>
    <cellStyle name="Normal 15 2 3 6 2" xfId="20034" xr:uid="{00000000-0005-0000-0000-0000DC3B0000}"/>
    <cellStyle name="Normal 15 2 3 7" xfId="20035" xr:uid="{00000000-0005-0000-0000-0000DD3B0000}"/>
    <cellStyle name="Normal 15 2 3 8" xfId="20036" xr:uid="{00000000-0005-0000-0000-0000DE3B0000}"/>
    <cellStyle name="Normal 15 2 4" xfId="1727" xr:uid="{00000000-0005-0000-0000-0000DF3B0000}"/>
    <cellStyle name="Normal 15 2 4 2" xfId="1728" xr:uid="{00000000-0005-0000-0000-0000E03B0000}"/>
    <cellStyle name="Normal 15 2 4 2 2" xfId="1729" xr:uid="{00000000-0005-0000-0000-0000E13B0000}"/>
    <cellStyle name="Normal 15 2 4 2 2 2" xfId="20037" xr:uid="{00000000-0005-0000-0000-0000E23B0000}"/>
    <cellStyle name="Normal 15 2 4 2 2 2 2" xfId="20038" xr:uid="{00000000-0005-0000-0000-0000E33B0000}"/>
    <cellStyle name="Normal 15 2 4 2 2 2 2 2" xfId="20039" xr:uid="{00000000-0005-0000-0000-0000E43B0000}"/>
    <cellStyle name="Normal 15 2 4 2 2 2 3" xfId="20040" xr:uid="{00000000-0005-0000-0000-0000E53B0000}"/>
    <cellStyle name="Normal 15 2 4 2 2 3" xfId="20041" xr:uid="{00000000-0005-0000-0000-0000E63B0000}"/>
    <cellStyle name="Normal 15 2 4 2 2 3 2" xfId="20042" xr:uid="{00000000-0005-0000-0000-0000E73B0000}"/>
    <cellStyle name="Normal 15 2 4 2 2 4" xfId="20043" xr:uid="{00000000-0005-0000-0000-0000E83B0000}"/>
    <cellStyle name="Normal 15 2 4 2 2 5" xfId="20044" xr:uid="{00000000-0005-0000-0000-0000E93B0000}"/>
    <cellStyle name="Normal 15 2 4 2 3" xfId="1730" xr:uid="{00000000-0005-0000-0000-0000EA3B0000}"/>
    <cellStyle name="Normal 15 2 4 2 3 2" xfId="20045" xr:uid="{00000000-0005-0000-0000-0000EB3B0000}"/>
    <cellStyle name="Normal 15 2 4 2 3 2 2" xfId="20046" xr:uid="{00000000-0005-0000-0000-0000EC3B0000}"/>
    <cellStyle name="Normal 15 2 4 2 3 2 2 2" xfId="20047" xr:uid="{00000000-0005-0000-0000-0000ED3B0000}"/>
    <cellStyle name="Normal 15 2 4 2 3 2 3" xfId="20048" xr:uid="{00000000-0005-0000-0000-0000EE3B0000}"/>
    <cellStyle name="Normal 15 2 4 2 3 3" xfId="20049" xr:uid="{00000000-0005-0000-0000-0000EF3B0000}"/>
    <cellStyle name="Normal 15 2 4 2 3 3 2" xfId="20050" xr:uid="{00000000-0005-0000-0000-0000F03B0000}"/>
    <cellStyle name="Normal 15 2 4 2 3 4" xfId="20051" xr:uid="{00000000-0005-0000-0000-0000F13B0000}"/>
    <cellStyle name="Normal 15 2 4 2 3 5" xfId="20052" xr:uid="{00000000-0005-0000-0000-0000F23B0000}"/>
    <cellStyle name="Normal 15 2 4 2 4" xfId="20053" xr:uid="{00000000-0005-0000-0000-0000F33B0000}"/>
    <cellStyle name="Normal 15 2 4 2 4 2" xfId="20054" xr:uid="{00000000-0005-0000-0000-0000F43B0000}"/>
    <cellStyle name="Normal 15 2 4 2 4 2 2" xfId="20055" xr:uid="{00000000-0005-0000-0000-0000F53B0000}"/>
    <cellStyle name="Normal 15 2 4 2 4 3" xfId="20056" xr:uid="{00000000-0005-0000-0000-0000F63B0000}"/>
    <cellStyle name="Normal 15 2 4 2 5" xfId="20057" xr:uid="{00000000-0005-0000-0000-0000F73B0000}"/>
    <cellStyle name="Normal 15 2 4 2 5 2" xfId="20058" xr:uid="{00000000-0005-0000-0000-0000F83B0000}"/>
    <cellStyle name="Normal 15 2 4 2 6" xfId="20059" xr:uid="{00000000-0005-0000-0000-0000F93B0000}"/>
    <cellStyle name="Normal 15 2 4 2 7" xfId="20060" xr:uid="{00000000-0005-0000-0000-0000FA3B0000}"/>
    <cellStyle name="Normal 15 2 4 3" xfId="1731" xr:uid="{00000000-0005-0000-0000-0000FB3B0000}"/>
    <cellStyle name="Normal 15 2 4 3 2" xfId="20061" xr:uid="{00000000-0005-0000-0000-0000FC3B0000}"/>
    <cellStyle name="Normal 15 2 4 3 2 2" xfId="20062" xr:uid="{00000000-0005-0000-0000-0000FD3B0000}"/>
    <cellStyle name="Normal 15 2 4 3 2 2 2" xfId="20063" xr:uid="{00000000-0005-0000-0000-0000FE3B0000}"/>
    <cellStyle name="Normal 15 2 4 3 2 3" xfId="20064" xr:uid="{00000000-0005-0000-0000-0000FF3B0000}"/>
    <cellStyle name="Normal 15 2 4 3 3" xfId="20065" xr:uid="{00000000-0005-0000-0000-0000003C0000}"/>
    <cellStyle name="Normal 15 2 4 3 3 2" xfId="20066" xr:uid="{00000000-0005-0000-0000-0000013C0000}"/>
    <cellStyle name="Normal 15 2 4 3 4" xfId="20067" xr:uid="{00000000-0005-0000-0000-0000023C0000}"/>
    <cellStyle name="Normal 15 2 4 3 5" xfId="20068" xr:uid="{00000000-0005-0000-0000-0000033C0000}"/>
    <cellStyle name="Normal 15 2 4 4" xfId="1732" xr:uid="{00000000-0005-0000-0000-0000043C0000}"/>
    <cellStyle name="Normal 15 2 4 4 2" xfId="20069" xr:uid="{00000000-0005-0000-0000-0000053C0000}"/>
    <cellStyle name="Normal 15 2 4 4 2 2" xfId="20070" xr:uid="{00000000-0005-0000-0000-0000063C0000}"/>
    <cellStyle name="Normal 15 2 4 4 2 2 2" xfId="20071" xr:uid="{00000000-0005-0000-0000-0000073C0000}"/>
    <cellStyle name="Normal 15 2 4 4 2 3" xfId="20072" xr:uid="{00000000-0005-0000-0000-0000083C0000}"/>
    <cellStyle name="Normal 15 2 4 4 3" xfId="20073" xr:uid="{00000000-0005-0000-0000-0000093C0000}"/>
    <cellStyle name="Normal 15 2 4 4 3 2" xfId="20074" xr:uid="{00000000-0005-0000-0000-00000A3C0000}"/>
    <cellStyle name="Normal 15 2 4 4 4" xfId="20075" xr:uid="{00000000-0005-0000-0000-00000B3C0000}"/>
    <cellStyle name="Normal 15 2 4 4 5" xfId="20076" xr:uid="{00000000-0005-0000-0000-00000C3C0000}"/>
    <cellStyle name="Normal 15 2 4 5" xfId="20077" xr:uid="{00000000-0005-0000-0000-00000D3C0000}"/>
    <cellStyle name="Normal 15 2 4 5 2" xfId="20078" xr:uid="{00000000-0005-0000-0000-00000E3C0000}"/>
    <cellStyle name="Normal 15 2 4 5 2 2" xfId="20079" xr:uid="{00000000-0005-0000-0000-00000F3C0000}"/>
    <cellStyle name="Normal 15 2 4 5 3" xfId="20080" xr:uid="{00000000-0005-0000-0000-0000103C0000}"/>
    <cellStyle name="Normal 15 2 4 6" xfId="20081" xr:uid="{00000000-0005-0000-0000-0000113C0000}"/>
    <cellStyle name="Normal 15 2 4 6 2" xfId="20082" xr:uid="{00000000-0005-0000-0000-0000123C0000}"/>
    <cellStyle name="Normal 15 2 4 7" xfId="20083" xr:uid="{00000000-0005-0000-0000-0000133C0000}"/>
    <cellStyle name="Normal 15 2 4 8" xfId="20084" xr:uid="{00000000-0005-0000-0000-0000143C0000}"/>
    <cellStyle name="Normal 15 2 5" xfId="1733" xr:uid="{00000000-0005-0000-0000-0000153C0000}"/>
    <cellStyle name="Normal 15 2 5 2" xfId="1734" xr:uid="{00000000-0005-0000-0000-0000163C0000}"/>
    <cellStyle name="Normal 15 2 5 2 2" xfId="1735" xr:uid="{00000000-0005-0000-0000-0000173C0000}"/>
    <cellStyle name="Normal 15 2 5 2 2 2" xfId="20085" xr:uid="{00000000-0005-0000-0000-0000183C0000}"/>
    <cellStyle name="Normal 15 2 5 2 2 2 2" xfId="20086" xr:uid="{00000000-0005-0000-0000-0000193C0000}"/>
    <cellStyle name="Normal 15 2 5 2 2 2 2 2" xfId="20087" xr:uid="{00000000-0005-0000-0000-00001A3C0000}"/>
    <cellStyle name="Normal 15 2 5 2 2 2 3" xfId="20088" xr:uid="{00000000-0005-0000-0000-00001B3C0000}"/>
    <cellStyle name="Normal 15 2 5 2 2 3" xfId="20089" xr:uid="{00000000-0005-0000-0000-00001C3C0000}"/>
    <cellStyle name="Normal 15 2 5 2 2 3 2" xfId="20090" xr:uid="{00000000-0005-0000-0000-00001D3C0000}"/>
    <cellStyle name="Normal 15 2 5 2 2 4" xfId="20091" xr:uid="{00000000-0005-0000-0000-00001E3C0000}"/>
    <cellStyle name="Normal 15 2 5 2 2 5" xfId="20092" xr:uid="{00000000-0005-0000-0000-00001F3C0000}"/>
    <cellStyle name="Normal 15 2 5 2 3" xfId="1736" xr:uid="{00000000-0005-0000-0000-0000203C0000}"/>
    <cellStyle name="Normal 15 2 5 2 3 2" xfId="20093" xr:uid="{00000000-0005-0000-0000-0000213C0000}"/>
    <cellStyle name="Normal 15 2 5 2 3 2 2" xfId="20094" xr:uid="{00000000-0005-0000-0000-0000223C0000}"/>
    <cellStyle name="Normal 15 2 5 2 3 2 2 2" xfId="20095" xr:uid="{00000000-0005-0000-0000-0000233C0000}"/>
    <cellStyle name="Normal 15 2 5 2 3 2 3" xfId="20096" xr:uid="{00000000-0005-0000-0000-0000243C0000}"/>
    <cellStyle name="Normal 15 2 5 2 3 3" xfId="20097" xr:uid="{00000000-0005-0000-0000-0000253C0000}"/>
    <cellStyle name="Normal 15 2 5 2 3 3 2" xfId="20098" xr:uid="{00000000-0005-0000-0000-0000263C0000}"/>
    <cellStyle name="Normal 15 2 5 2 3 4" xfId="20099" xr:uid="{00000000-0005-0000-0000-0000273C0000}"/>
    <cellStyle name="Normal 15 2 5 2 3 5" xfId="20100" xr:uid="{00000000-0005-0000-0000-0000283C0000}"/>
    <cellStyle name="Normal 15 2 5 2 4" xfId="20101" xr:uid="{00000000-0005-0000-0000-0000293C0000}"/>
    <cellStyle name="Normal 15 2 5 2 4 2" xfId="20102" xr:uid="{00000000-0005-0000-0000-00002A3C0000}"/>
    <cellStyle name="Normal 15 2 5 2 4 2 2" xfId="20103" xr:uid="{00000000-0005-0000-0000-00002B3C0000}"/>
    <cellStyle name="Normal 15 2 5 2 4 3" xfId="20104" xr:uid="{00000000-0005-0000-0000-00002C3C0000}"/>
    <cellStyle name="Normal 15 2 5 2 5" xfId="20105" xr:uid="{00000000-0005-0000-0000-00002D3C0000}"/>
    <cellStyle name="Normal 15 2 5 2 5 2" xfId="20106" xr:uid="{00000000-0005-0000-0000-00002E3C0000}"/>
    <cellStyle name="Normal 15 2 5 2 6" xfId="20107" xr:uid="{00000000-0005-0000-0000-00002F3C0000}"/>
    <cellStyle name="Normal 15 2 5 2 7" xfId="20108" xr:uid="{00000000-0005-0000-0000-0000303C0000}"/>
    <cellStyle name="Normal 15 2 5 3" xfId="1737" xr:uid="{00000000-0005-0000-0000-0000313C0000}"/>
    <cellStyle name="Normal 15 2 5 3 2" xfId="20109" xr:uid="{00000000-0005-0000-0000-0000323C0000}"/>
    <cellStyle name="Normal 15 2 5 3 2 2" xfId="20110" xr:uid="{00000000-0005-0000-0000-0000333C0000}"/>
    <cellStyle name="Normal 15 2 5 3 2 2 2" xfId="20111" xr:uid="{00000000-0005-0000-0000-0000343C0000}"/>
    <cellStyle name="Normal 15 2 5 3 2 3" xfId="20112" xr:uid="{00000000-0005-0000-0000-0000353C0000}"/>
    <cellStyle name="Normal 15 2 5 3 3" xfId="20113" xr:uid="{00000000-0005-0000-0000-0000363C0000}"/>
    <cellStyle name="Normal 15 2 5 3 3 2" xfId="20114" xr:uid="{00000000-0005-0000-0000-0000373C0000}"/>
    <cellStyle name="Normal 15 2 5 3 4" xfId="20115" xr:uid="{00000000-0005-0000-0000-0000383C0000}"/>
    <cellStyle name="Normal 15 2 5 3 5" xfId="20116" xr:uid="{00000000-0005-0000-0000-0000393C0000}"/>
    <cellStyle name="Normal 15 2 5 4" xfId="1738" xr:uid="{00000000-0005-0000-0000-00003A3C0000}"/>
    <cellStyle name="Normal 15 2 5 4 2" xfId="20117" xr:uid="{00000000-0005-0000-0000-00003B3C0000}"/>
    <cellStyle name="Normal 15 2 5 4 2 2" xfId="20118" xr:uid="{00000000-0005-0000-0000-00003C3C0000}"/>
    <cellStyle name="Normal 15 2 5 4 2 2 2" xfId="20119" xr:uid="{00000000-0005-0000-0000-00003D3C0000}"/>
    <cellStyle name="Normal 15 2 5 4 2 3" xfId="20120" xr:uid="{00000000-0005-0000-0000-00003E3C0000}"/>
    <cellStyle name="Normal 15 2 5 4 3" xfId="20121" xr:uid="{00000000-0005-0000-0000-00003F3C0000}"/>
    <cellStyle name="Normal 15 2 5 4 3 2" xfId="20122" xr:uid="{00000000-0005-0000-0000-0000403C0000}"/>
    <cellStyle name="Normal 15 2 5 4 4" xfId="20123" xr:uid="{00000000-0005-0000-0000-0000413C0000}"/>
    <cellStyle name="Normal 15 2 5 4 5" xfId="20124" xr:uid="{00000000-0005-0000-0000-0000423C0000}"/>
    <cellStyle name="Normal 15 2 5 5" xfId="20125" xr:uid="{00000000-0005-0000-0000-0000433C0000}"/>
    <cellStyle name="Normal 15 2 5 5 2" xfId="20126" xr:uid="{00000000-0005-0000-0000-0000443C0000}"/>
    <cellStyle name="Normal 15 2 5 5 2 2" xfId="20127" xr:uid="{00000000-0005-0000-0000-0000453C0000}"/>
    <cellStyle name="Normal 15 2 5 5 3" xfId="20128" xr:uid="{00000000-0005-0000-0000-0000463C0000}"/>
    <cellStyle name="Normal 15 2 5 6" xfId="20129" xr:uid="{00000000-0005-0000-0000-0000473C0000}"/>
    <cellStyle name="Normal 15 2 5 6 2" xfId="20130" xr:uid="{00000000-0005-0000-0000-0000483C0000}"/>
    <cellStyle name="Normal 15 2 5 7" xfId="20131" xr:uid="{00000000-0005-0000-0000-0000493C0000}"/>
    <cellStyle name="Normal 15 2 5 8" xfId="20132" xr:uid="{00000000-0005-0000-0000-00004A3C0000}"/>
    <cellStyle name="Normal 15 2 6" xfId="1739" xr:uid="{00000000-0005-0000-0000-00004B3C0000}"/>
    <cellStyle name="Normal 15 2 6 2" xfId="1740" xr:uid="{00000000-0005-0000-0000-00004C3C0000}"/>
    <cellStyle name="Normal 15 2 6 2 2" xfId="1741" xr:uid="{00000000-0005-0000-0000-00004D3C0000}"/>
    <cellStyle name="Normal 15 2 6 2 2 2" xfId="20133" xr:uid="{00000000-0005-0000-0000-00004E3C0000}"/>
    <cellStyle name="Normal 15 2 6 2 2 2 2" xfId="20134" xr:uid="{00000000-0005-0000-0000-00004F3C0000}"/>
    <cellStyle name="Normal 15 2 6 2 2 2 2 2" xfId="20135" xr:uid="{00000000-0005-0000-0000-0000503C0000}"/>
    <cellStyle name="Normal 15 2 6 2 2 2 3" xfId="20136" xr:uid="{00000000-0005-0000-0000-0000513C0000}"/>
    <cellStyle name="Normal 15 2 6 2 2 3" xfId="20137" xr:uid="{00000000-0005-0000-0000-0000523C0000}"/>
    <cellStyle name="Normal 15 2 6 2 2 3 2" xfId="20138" xr:uid="{00000000-0005-0000-0000-0000533C0000}"/>
    <cellStyle name="Normal 15 2 6 2 2 4" xfId="20139" xr:uid="{00000000-0005-0000-0000-0000543C0000}"/>
    <cellStyle name="Normal 15 2 6 2 2 5" xfId="20140" xr:uid="{00000000-0005-0000-0000-0000553C0000}"/>
    <cellStyle name="Normal 15 2 6 2 3" xfId="1742" xr:uid="{00000000-0005-0000-0000-0000563C0000}"/>
    <cellStyle name="Normal 15 2 6 2 3 2" xfId="20141" xr:uid="{00000000-0005-0000-0000-0000573C0000}"/>
    <cellStyle name="Normal 15 2 6 2 3 2 2" xfId="20142" xr:uid="{00000000-0005-0000-0000-0000583C0000}"/>
    <cellStyle name="Normal 15 2 6 2 3 2 2 2" xfId="20143" xr:uid="{00000000-0005-0000-0000-0000593C0000}"/>
    <cellStyle name="Normal 15 2 6 2 3 2 3" xfId="20144" xr:uid="{00000000-0005-0000-0000-00005A3C0000}"/>
    <cellStyle name="Normal 15 2 6 2 3 3" xfId="20145" xr:uid="{00000000-0005-0000-0000-00005B3C0000}"/>
    <cellStyle name="Normal 15 2 6 2 3 3 2" xfId="20146" xr:uid="{00000000-0005-0000-0000-00005C3C0000}"/>
    <cellStyle name="Normal 15 2 6 2 3 4" xfId="20147" xr:uid="{00000000-0005-0000-0000-00005D3C0000}"/>
    <cellStyle name="Normal 15 2 6 2 3 5" xfId="20148" xr:uid="{00000000-0005-0000-0000-00005E3C0000}"/>
    <cellStyle name="Normal 15 2 6 2 4" xfId="20149" xr:uid="{00000000-0005-0000-0000-00005F3C0000}"/>
    <cellStyle name="Normal 15 2 6 2 4 2" xfId="20150" xr:uid="{00000000-0005-0000-0000-0000603C0000}"/>
    <cellStyle name="Normal 15 2 6 2 4 2 2" xfId="20151" xr:uid="{00000000-0005-0000-0000-0000613C0000}"/>
    <cellStyle name="Normal 15 2 6 2 4 3" xfId="20152" xr:uid="{00000000-0005-0000-0000-0000623C0000}"/>
    <cellStyle name="Normal 15 2 6 2 5" xfId="20153" xr:uid="{00000000-0005-0000-0000-0000633C0000}"/>
    <cellStyle name="Normal 15 2 6 2 5 2" xfId="20154" xr:uid="{00000000-0005-0000-0000-0000643C0000}"/>
    <cellStyle name="Normal 15 2 6 2 6" xfId="20155" xr:uid="{00000000-0005-0000-0000-0000653C0000}"/>
    <cellStyle name="Normal 15 2 6 2 7" xfId="20156" xr:uid="{00000000-0005-0000-0000-0000663C0000}"/>
    <cellStyle name="Normal 15 2 6 3" xfId="1743" xr:uid="{00000000-0005-0000-0000-0000673C0000}"/>
    <cellStyle name="Normal 15 2 6 3 2" xfId="20157" xr:uid="{00000000-0005-0000-0000-0000683C0000}"/>
    <cellStyle name="Normal 15 2 6 3 2 2" xfId="20158" xr:uid="{00000000-0005-0000-0000-0000693C0000}"/>
    <cellStyle name="Normal 15 2 6 3 2 2 2" xfId="20159" xr:uid="{00000000-0005-0000-0000-00006A3C0000}"/>
    <cellStyle name="Normal 15 2 6 3 2 3" xfId="20160" xr:uid="{00000000-0005-0000-0000-00006B3C0000}"/>
    <cellStyle name="Normal 15 2 6 3 3" xfId="20161" xr:uid="{00000000-0005-0000-0000-00006C3C0000}"/>
    <cellStyle name="Normal 15 2 6 3 3 2" xfId="20162" xr:uid="{00000000-0005-0000-0000-00006D3C0000}"/>
    <cellStyle name="Normal 15 2 6 3 4" xfId="20163" xr:uid="{00000000-0005-0000-0000-00006E3C0000}"/>
    <cellStyle name="Normal 15 2 6 3 5" xfId="20164" xr:uid="{00000000-0005-0000-0000-00006F3C0000}"/>
    <cellStyle name="Normal 15 2 6 4" xfId="1744" xr:uid="{00000000-0005-0000-0000-0000703C0000}"/>
    <cellStyle name="Normal 15 2 6 4 2" xfId="20165" xr:uid="{00000000-0005-0000-0000-0000713C0000}"/>
    <cellStyle name="Normal 15 2 6 4 2 2" xfId="20166" xr:uid="{00000000-0005-0000-0000-0000723C0000}"/>
    <cellStyle name="Normal 15 2 6 4 2 2 2" xfId="20167" xr:uid="{00000000-0005-0000-0000-0000733C0000}"/>
    <cellStyle name="Normal 15 2 6 4 2 3" xfId="20168" xr:uid="{00000000-0005-0000-0000-0000743C0000}"/>
    <cellStyle name="Normal 15 2 6 4 3" xfId="20169" xr:uid="{00000000-0005-0000-0000-0000753C0000}"/>
    <cellStyle name="Normal 15 2 6 4 3 2" xfId="20170" xr:uid="{00000000-0005-0000-0000-0000763C0000}"/>
    <cellStyle name="Normal 15 2 6 4 4" xfId="20171" xr:uid="{00000000-0005-0000-0000-0000773C0000}"/>
    <cellStyle name="Normal 15 2 6 4 5" xfId="20172" xr:uid="{00000000-0005-0000-0000-0000783C0000}"/>
    <cellStyle name="Normal 15 2 6 5" xfId="20173" xr:uid="{00000000-0005-0000-0000-0000793C0000}"/>
    <cellStyle name="Normal 15 2 6 5 2" xfId="20174" xr:uid="{00000000-0005-0000-0000-00007A3C0000}"/>
    <cellStyle name="Normal 15 2 6 5 2 2" xfId="20175" xr:uid="{00000000-0005-0000-0000-00007B3C0000}"/>
    <cellStyle name="Normal 15 2 6 5 3" xfId="20176" xr:uid="{00000000-0005-0000-0000-00007C3C0000}"/>
    <cellStyle name="Normal 15 2 6 6" xfId="20177" xr:uid="{00000000-0005-0000-0000-00007D3C0000}"/>
    <cellStyle name="Normal 15 2 6 6 2" xfId="20178" xr:uid="{00000000-0005-0000-0000-00007E3C0000}"/>
    <cellStyle name="Normal 15 2 6 7" xfId="20179" xr:uid="{00000000-0005-0000-0000-00007F3C0000}"/>
    <cellStyle name="Normal 15 2 6 8" xfId="20180" xr:uid="{00000000-0005-0000-0000-0000803C0000}"/>
    <cellStyle name="Normal 15 2 7" xfId="1745" xr:uid="{00000000-0005-0000-0000-0000813C0000}"/>
    <cellStyle name="Normal 15 2 7 2" xfId="1746" xr:uid="{00000000-0005-0000-0000-0000823C0000}"/>
    <cellStyle name="Normal 15 2 7 2 2" xfId="20181" xr:uid="{00000000-0005-0000-0000-0000833C0000}"/>
    <cellStyle name="Normal 15 2 7 2 2 2" xfId="20182" xr:uid="{00000000-0005-0000-0000-0000843C0000}"/>
    <cellStyle name="Normal 15 2 7 2 2 2 2" xfId="20183" xr:uid="{00000000-0005-0000-0000-0000853C0000}"/>
    <cellStyle name="Normal 15 2 7 2 2 3" xfId="20184" xr:uid="{00000000-0005-0000-0000-0000863C0000}"/>
    <cellStyle name="Normal 15 2 7 2 3" xfId="20185" xr:uid="{00000000-0005-0000-0000-0000873C0000}"/>
    <cellStyle name="Normal 15 2 7 2 3 2" xfId="20186" xr:uid="{00000000-0005-0000-0000-0000883C0000}"/>
    <cellStyle name="Normal 15 2 7 2 4" xfId="20187" xr:uid="{00000000-0005-0000-0000-0000893C0000}"/>
    <cellStyle name="Normal 15 2 7 2 5" xfId="20188" xr:uid="{00000000-0005-0000-0000-00008A3C0000}"/>
    <cellStyle name="Normal 15 2 7 3" xfId="1747" xr:uid="{00000000-0005-0000-0000-00008B3C0000}"/>
    <cellStyle name="Normal 15 2 7 3 2" xfId="20189" xr:uid="{00000000-0005-0000-0000-00008C3C0000}"/>
    <cellStyle name="Normal 15 2 7 3 2 2" xfId="20190" xr:uid="{00000000-0005-0000-0000-00008D3C0000}"/>
    <cellStyle name="Normal 15 2 7 3 2 2 2" xfId="20191" xr:uid="{00000000-0005-0000-0000-00008E3C0000}"/>
    <cellStyle name="Normal 15 2 7 3 2 3" xfId="20192" xr:uid="{00000000-0005-0000-0000-00008F3C0000}"/>
    <cellStyle name="Normal 15 2 7 3 3" xfId="20193" xr:uid="{00000000-0005-0000-0000-0000903C0000}"/>
    <cellStyle name="Normal 15 2 7 3 3 2" xfId="20194" xr:uid="{00000000-0005-0000-0000-0000913C0000}"/>
    <cellStyle name="Normal 15 2 7 3 4" xfId="20195" xr:uid="{00000000-0005-0000-0000-0000923C0000}"/>
    <cellStyle name="Normal 15 2 7 3 5" xfId="20196" xr:uid="{00000000-0005-0000-0000-0000933C0000}"/>
    <cellStyle name="Normal 15 2 7 4" xfId="20197" xr:uid="{00000000-0005-0000-0000-0000943C0000}"/>
    <cellStyle name="Normal 15 2 7 4 2" xfId="20198" xr:uid="{00000000-0005-0000-0000-0000953C0000}"/>
    <cellStyle name="Normal 15 2 7 4 2 2" xfId="20199" xr:uid="{00000000-0005-0000-0000-0000963C0000}"/>
    <cellStyle name="Normal 15 2 7 4 3" xfId="20200" xr:uid="{00000000-0005-0000-0000-0000973C0000}"/>
    <cellStyle name="Normal 15 2 7 5" xfId="20201" xr:uid="{00000000-0005-0000-0000-0000983C0000}"/>
    <cellStyle name="Normal 15 2 7 5 2" xfId="20202" xr:uid="{00000000-0005-0000-0000-0000993C0000}"/>
    <cellStyle name="Normal 15 2 7 6" xfId="20203" xr:uid="{00000000-0005-0000-0000-00009A3C0000}"/>
    <cellStyle name="Normal 15 2 7 7" xfId="20204" xr:uid="{00000000-0005-0000-0000-00009B3C0000}"/>
    <cellStyle name="Normal 15 2 8" xfId="1748" xr:uid="{00000000-0005-0000-0000-00009C3C0000}"/>
    <cellStyle name="Normal 15 2 8 2" xfId="20205" xr:uid="{00000000-0005-0000-0000-00009D3C0000}"/>
    <cellStyle name="Normal 15 2 8 2 2" xfId="20206" xr:uid="{00000000-0005-0000-0000-00009E3C0000}"/>
    <cellStyle name="Normal 15 2 8 2 2 2" xfId="20207" xr:uid="{00000000-0005-0000-0000-00009F3C0000}"/>
    <cellStyle name="Normal 15 2 8 2 3" xfId="20208" xr:uid="{00000000-0005-0000-0000-0000A03C0000}"/>
    <cellStyle name="Normal 15 2 8 3" xfId="20209" xr:uid="{00000000-0005-0000-0000-0000A13C0000}"/>
    <cellStyle name="Normal 15 2 8 3 2" xfId="20210" xr:uid="{00000000-0005-0000-0000-0000A23C0000}"/>
    <cellStyle name="Normal 15 2 8 4" xfId="20211" xr:uid="{00000000-0005-0000-0000-0000A33C0000}"/>
    <cellStyle name="Normal 15 2 8 5" xfId="20212" xr:uid="{00000000-0005-0000-0000-0000A43C0000}"/>
    <cellStyle name="Normal 15 2 9" xfId="1749" xr:uid="{00000000-0005-0000-0000-0000A53C0000}"/>
    <cellStyle name="Normal 15 2 9 2" xfId="20213" xr:uid="{00000000-0005-0000-0000-0000A63C0000}"/>
    <cellStyle name="Normal 15 2 9 2 2" xfId="20214" xr:uid="{00000000-0005-0000-0000-0000A73C0000}"/>
    <cellStyle name="Normal 15 2 9 2 2 2" xfId="20215" xr:uid="{00000000-0005-0000-0000-0000A83C0000}"/>
    <cellStyle name="Normal 15 2 9 2 3" xfId="20216" xr:uid="{00000000-0005-0000-0000-0000A93C0000}"/>
    <cellStyle name="Normal 15 2 9 3" xfId="20217" xr:uid="{00000000-0005-0000-0000-0000AA3C0000}"/>
    <cellStyle name="Normal 15 2 9 3 2" xfId="20218" xr:uid="{00000000-0005-0000-0000-0000AB3C0000}"/>
    <cellStyle name="Normal 15 2 9 4" xfId="20219" xr:uid="{00000000-0005-0000-0000-0000AC3C0000}"/>
    <cellStyle name="Normal 15 2 9 5" xfId="20220" xr:uid="{00000000-0005-0000-0000-0000AD3C0000}"/>
    <cellStyle name="Normal 15 3" xfId="1750" xr:uid="{00000000-0005-0000-0000-0000AE3C0000}"/>
    <cellStyle name="Normal 15 3 10" xfId="20221" xr:uid="{00000000-0005-0000-0000-0000AF3C0000}"/>
    <cellStyle name="Normal 15 3 10 2" xfId="20222" xr:uid="{00000000-0005-0000-0000-0000B03C0000}"/>
    <cellStyle name="Normal 15 3 11" xfId="20223" xr:uid="{00000000-0005-0000-0000-0000B13C0000}"/>
    <cellStyle name="Normal 15 3 12" xfId="20224" xr:uid="{00000000-0005-0000-0000-0000B23C0000}"/>
    <cellStyle name="Normal 15 3 2" xfId="1751" xr:uid="{00000000-0005-0000-0000-0000B33C0000}"/>
    <cellStyle name="Normal 15 3 2 2" xfId="1752" xr:uid="{00000000-0005-0000-0000-0000B43C0000}"/>
    <cellStyle name="Normal 15 3 2 2 2" xfId="1753" xr:uid="{00000000-0005-0000-0000-0000B53C0000}"/>
    <cellStyle name="Normal 15 3 2 2 2 2" xfId="20225" xr:uid="{00000000-0005-0000-0000-0000B63C0000}"/>
    <cellStyle name="Normal 15 3 2 2 2 2 2" xfId="20226" xr:uid="{00000000-0005-0000-0000-0000B73C0000}"/>
    <cellStyle name="Normal 15 3 2 2 2 2 2 2" xfId="20227" xr:uid="{00000000-0005-0000-0000-0000B83C0000}"/>
    <cellStyle name="Normal 15 3 2 2 2 2 3" xfId="20228" xr:uid="{00000000-0005-0000-0000-0000B93C0000}"/>
    <cellStyle name="Normal 15 3 2 2 2 3" xfId="20229" xr:uid="{00000000-0005-0000-0000-0000BA3C0000}"/>
    <cellStyle name="Normal 15 3 2 2 2 3 2" xfId="20230" xr:uid="{00000000-0005-0000-0000-0000BB3C0000}"/>
    <cellStyle name="Normal 15 3 2 2 2 4" xfId="20231" xr:uid="{00000000-0005-0000-0000-0000BC3C0000}"/>
    <cellStyle name="Normal 15 3 2 2 2 5" xfId="20232" xr:uid="{00000000-0005-0000-0000-0000BD3C0000}"/>
    <cellStyle name="Normal 15 3 2 2 3" xfId="1754" xr:uid="{00000000-0005-0000-0000-0000BE3C0000}"/>
    <cellStyle name="Normal 15 3 2 2 3 2" xfId="20233" xr:uid="{00000000-0005-0000-0000-0000BF3C0000}"/>
    <cellStyle name="Normal 15 3 2 2 3 2 2" xfId="20234" xr:uid="{00000000-0005-0000-0000-0000C03C0000}"/>
    <cellStyle name="Normal 15 3 2 2 3 2 2 2" xfId="20235" xr:uid="{00000000-0005-0000-0000-0000C13C0000}"/>
    <cellStyle name="Normal 15 3 2 2 3 2 3" xfId="20236" xr:uid="{00000000-0005-0000-0000-0000C23C0000}"/>
    <cellStyle name="Normal 15 3 2 2 3 3" xfId="20237" xr:uid="{00000000-0005-0000-0000-0000C33C0000}"/>
    <cellStyle name="Normal 15 3 2 2 3 3 2" xfId="20238" xr:uid="{00000000-0005-0000-0000-0000C43C0000}"/>
    <cellStyle name="Normal 15 3 2 2 3 4" xfId="20239" xr:uid="{00000000-0005-0000-0000-0000C53C0000}"/>
    <cellStyle name="Normal 15 3 2 2 3 5" xfId="20240" xr:uid="{00000000-0005-0000-0000-0000C63C0000}"/>
    <cellStyle name="Normal 15 3 2 2 4" xfId="20241" xr:uid="{00000000-0005-0000-0000-0000C73C0000}"/>
    <cellStyle name="Normal 15 3 2 2 4 2" xfId="20242" xr:uid="{00000000-0005-0000-0000-0000C83C0000}"/>
    <cellStyle name="Normal 15 3 2 2 4 2 2" xfId="20243" xr:uid="{00000000-0005-0000-0000-0000C93C0000}"/>
    <cellStyle name="Normal 15 3 2 2 4 3" xfId="20244" xr:uid="{00000000-0005-0000-0000-0000CA3C0000}"/>
    <cellStyle name="Normal 15 3 2 2 5" xfId="20245" xr:uid="{00000000-0005-0000-0000-0000CB3C0000}"/>
    <cellStyle name="Normal 15 3 2 2 5 2" xfId="20246" xr:uid="{00000000-0005-0000-0000-0000CC3C0000}"/>
    <cellStyle name="Normal 15 3 2 2 6" xfId="20247" xr:uid="{00000000-0005-0000-0000-0000CD3C0000}"/>
    <cellStyle name="Normal 15 3 2 2 7" xfId="20248" xr:uid="{00000000-0005-0000-0000-0000CE3C0000}"/>
    <cellStyle name="Normal 15 3 2 3" xfId="1755" xr:uid="{00000000-0005-0000-0000-0000CF3C0000}"/>
    <cellStyle name="Normal 15 3 2 3 2" xfId="20249" xr:uid="{00000000-0005-0000-0000-0000D03C0000}"/>
    <cellStyle name="Normal 15 3 2 3 2 2" xfId="20250" xr:uid="{00000000-0005-0000-0000-0000D13C0000}"/>
    <cellStyle name="Normal 15 3 2 3 2 2 2" xfId="20251" xr:uid="{00000000-0005-0000-0000-0000D23C0000}"/>
    <cellStyle name="Normal 15 3 2 3 2 3" xfId="20252" xr:uid="{00000000-0005-0000-0000-0000D33C0000}"/>
    <cellStyle name="Normal 15 3 2 3 3" xfId="20253" xr:uid="{00000000-0005-0000-0000-0000D43C0000}"/>
    <cellStyle name="Normal 15 3 2 3 3 2" xfId="20254" xr:uid="{00000000-0005-0000-0000-0000D53C0000}"/>
    <cellStyle name="Normal 15 3 2 3 4" xfId="20255" xr:uid="{00000000-0005-0000-0000-0000D63C0000}"/>
    <cellStyle name="Normal 15 3 2 3 5" xfId="20256" xr:uid="{00000000-0005-0000-0000-0000D73C0000}"/>
    <cellStyle name="Normal 15 3 2 4" xfId="1756" xr:uid="{00000000-0005-0000-0000-0000D83C0000}"/>
    <cellStyle name="Normal 15 3 2 4 2" xfId="20257" xr:uid="{00000000-0005-0000-0000-0000D93C0000}"/>
    <cellStyle name="Normal 15 3 2 4 2 2" xfId="20258" xr:uid="{00000000-0005-0000-0000-0000DA3C0000}"/>
    <cellStyle name="Normal 15 3 2 4 2 2 2" xfId="20259" xr:uid="{00000000-0005-0000-0000-0000DB3C0000}"/>
    <cellStyle name="Normal 15 3 2 4 2 3" xfId="20260" xr:uid="{00000000-0005-0000-0000-0000DC3C0000}"/>
    <cellStyle name="Normal 15 3 2 4 3" xfId="20261" xr:uid="{00000000-0005-0000-0000-0000DD3C0000}"/>
    <cellStyle name="Normal 15 3 2 4 3 2" xfId="20262" xr:uid="{00000000-0005-0000-0000-0000DE3C0000}"/>
    <cellStyle name="Normal 15 3 2 4 4" xfId="20263" xr:uid="{00000000-0005-0000-0000-0000DF3C0000}"/>
    <cellStyle name="Normal 15 3 2 4 5" xfId="20264" xr:uid="{00000000-0005-0000-0000-0000E03C0000}"/>
    <cellStyle name="Normal 15 3 2 5" xfId="20265" xr:uid="{00000000-0005-0000-0000-0000E13C0000}"/>
    <cellStyle name="Normal 15 3 2 5 2" xfId="20266" xr:uid="{00000000-0005-0000-0000-0000E23C0000}"/>
    <cellStyle name="Normal 15 3 2 5 2 2" xfId="20267" xr:uid="{00000000-0005-0000-0000-0000E33C0000}"/>
    <cellStyle name="Normal 15 3 2 5 3" xfId="20268" xr:uid="{00000000-0005-0000-0000-0000E43C0000}"/>
    <cellStyle name="Normal 15 3 2 6" xfId="20269" xr:uid="{00000000-0005-0000-0000-0000E53C0000}"/>
    <cellStyle name="Normal 15 3 2 6 2" xfId="20270" xr:uid="{00000000-0005-0000-0000-0000E63C0000}"/>
    <cellStyle name="Normal 15 3 2 7" xfId="20271" xr:uid="{00000000-0005-0000-0000-0000E73C0000}"/>
    <cellStyle name="Normal 15 3 2 8" xfId="20272" xr:uid="{00000000-0005-0000-0000-0000E83C0000}"/>
    <cellStyle name="Normal 15 3 3" xfId="1757" xr:uid="{00000000-0005-0000-0000-0000E93C0000}"/>
    <cellStyle name="Normal 15 3 3 2" xfId="1758" xr:uid="{00000000-0005-0000-0000-0000EA3C0000}"/>
    <cellStyle name="Normal 15 3 3 2 2" xfId="1759" xr:uid="{00000000-0005-0000-0000-0000EB3C0000}"/>
    <cellStyle name="Normal 15 3 3 2 2 2" xfId="20273" xr:uid="{00000000-0005-0000-0000-0000EC3C0000}"/>
    <cellStyle name="Normal 15 3 3 2 2 2 2" xfId="20274" xr:uid="{00000000-0005-0000-0000-0000ED3C0000}"/>
    <cellStyle name="Normal 15 3 3 2 2 2 2 2" xfId="20275" xr:uid="{00000000-0005-0000-0000-0000EE3C0000}"/>
    <cellStyle name="Normal 15 3 3 2 2 2 3" xfId="20276" xr:uid="{00000000-0005-0000-0000-0000EF3C0000}"/>
    <cellStyle name="Normal 15 3 3 2 2 3" xfId="20277" xr:uid="{00000000-0005-0000-0000-0000F03C0000}"/>
    <cellStyle name="Normal 15 3 3 2 2 3 2" xfId="20278" xr:uid="{00000000-0005-0000-0000-0000F13C0000}"/>
    <cellStyle name="Normal 15 3 3 2 2 4" xfId="20279" xr:uid="{00000000-0005-0000-0000-0000F23C0000}"/>
    <cellStyle name="Normal 15 3 3 2 2 5" xfId="20280" xr:uid="{00000000-0005-0000-0000-0000F33C0000}"/>
    <cellStyle name="Normal 15 3 3 2 3" xfId="1760" xr:uid="{00000000-0005-0000-0000-0000F43C0000}"/>
    <cellStyle name="Normal 15 3 3 2 3 2" xfId="20281" xr:uid="{00000000-0005-0000-0000-0000F53C0000}"/>
    <cellStyle name="Normal 15 3 3 2 3 2 2" xfId="20282" xr:uid="{00000000-0005-0000-0000-0000F63C0000}"/>
    <cellStyle name="Normal 15 3 3 2 3 2 2 2" xfId="20283" xr:uid="{00000000-0005-0000-0000-0000F73C0000}"/>
    <cellStyle name="Normal 15 3 3 2 3 2 3" xfId="20284" xr:uid="{00000000-0005-0000-0000-0000F83C0000}"/>
    <cellStyle name="Normal 15 3 3 2 3 3" xfId="20285" xr:uid="{00000000-0005-0000-0000-0000F93C0000}"/>
    <cellStyle name="Normal 15 3 3 2 3 3 2" xfId="20286" xr:uid="{00000000-0005-0000-0000-0000FA3C0000}"/>
    <cellStyle name="Normal 15 3 3 2 3 4" xfId="20287" xr:uid="{00000000-0005-0000-0000-0000FB3C0000}"/>
    <cellStyle name="Normal 15 3 3 2 3 5" xfId="20288" xr:uid="{00000000-0005-0000-0000-0000FC3C0000}"/>
    <cellStyle name="Normal 15 3 3 2 4" xfId="20289" xr:uid="{00000000-0005-0000-0000-0000FD3C0000}"/>
    <cellStyle name="Normal 15 3 3 2 4 2" xfId="20290" xr:uid="{00000000-0005-0000-0000-0000FE3C0000}"/>
    <cellStyle name="Normal 15 3 3 2 4 2 2" xfId="20291" xr:uid="{00000000-0005-0000-0000-0000FF3C0000}"/>
    <cellStyle name="Normal 15 3 3 2 4 3" xfId="20292" xr:uid="{00000000-0005-0000-0000-0000003D0000}"/>
    <cellStyle name="Normal 15 3 3 2 5" xfId="20293" xr:uid="{00000000-0005-0000-0000-0000013D0000}"/>
    <cellStyle name="Normal 15 3 3 2 5 2" xfId="20294" xr:uid="{00000000-0005-0000-0000-0000023D0000}"/>
    <cellStyle name="Normal 15 3 3 2 6" xfId="20295" xr:uid="{00000000-0005-0000-0000-0000033D0000}"/>
    <cellStyle name="Normal 15 3 3 2 7" xfId="20296" xr:uid="{00000000-0005-0000-0000-0000043D0000}"/>
    <cellStyle name="Normal 15 3 3 3" xfId="1761" xr:uid="{00000000-0005-0000-0000-0000053D0000}"/>
    <cellStyle name="Normal 15 3 3 3 2" xfId="20297" xr:uid="{00000000-0005-0000-0000-0000063D0000}"/>
    <cellStyle name="Normal 15 3 3 3 2 2" xfId="20298" xr:uid="{00000000-0005-0000-0000-0000073D0000}"/>
    <cellStyle name="Normal 15 3 3 3 2 2 2" xfId="20299" xr:uid="{00000000-0005-0000-0000-0000083D0000}"/>
    <cellStyle name="Normal 15 3 3 3 2 3" xfId="20300" xr:uid="{00000000-0005-0000-0000-0000093D0000}"/>
    <cellStyle name="Normal 15 3 3 3 3" xfId="20301" xr:uid="{00000000-0005-0000-0000-00000A3D0000}"/>
    <cellStyle name="Normal 15 3 3 3 3 2" xfId="20302" xr:uid="{00000000-0005-0000-0000-00000B3D0000}"/>
    <cellStyle name="Normal 15 3 3 3 4" xfId="20303" xr:uid="{00000000-0005-0000-0000-00000C3D0000}"/>
    <cellStyle name="Normal 15 3 3 3 5" xfId="20304" xr:uid="{00000000-0005-0000-0000-00000D3D0000}"/>
    <cellStyle name="Normal 15 3 3 4" xfId="1762" xr:uid="{00000000-0005-0000-0000-00000E3D0000}"/>
    <cellStyle name="Normal 15 3 3 4 2" xfId="20305" xr:uid="{00000000-0005-0000-0000-00000F3D0000}"/>
    <cellStyle name="Normal 15 3 3 4 2 2" xfId="20306" xr:uid="{00000000-0005-0000-0000-0000103D0000}"/>
    <cellStyle name="Normal 15 3 3 4 2 2 2" xfId="20307" xr:uid="{00000000-0005-0000-0000-0000113D0000}"/>
    <cellStyle name="Normal 15 3 3 4 2 3" xfId="20308" xr:uid="{00000000-0005-0000-0000-0000123D0000}"/>
    <cellStyle name="Normal 15 3 3 4 3" xfId="20309" xr:uid="{00000000-0005-0000-0000-0000133D0000}"/>
    <cellStyle name="Normal 15 3 3 4 3 2" xfId="20310" xr:uid="{00000000-0005-0000-0000-0000143D0000}"/>
    <cellStyle name="Normal 15 3 3 4 4" xfId="20311" xr:uid="{00000000-0005-0000-0000-0000153D0000}"/>
    <cellStyle name="Normal 15 3 3 4 5" xfId="20312" xr:uid="{00000000-0005-0000-0000-0000163D0000}"/>
    <cellStyle name="Normal 15 3 3 5" xfId="20313" xr:uid="{00000000-0005-0000-0000-0000173D0000}"/>
    <cellStyle name="Normal 15 3 3 5 2" xfId="20314" xr:uid="{00000000-0005-0000-0000-0000183D0000}"/>
    <cellStyle name="Normal 15 3 3 5 2 2" xfId="20315" xr:uid="{00000000-0005-0000-0000-0000193D0000}"/>
    <cellStyle name="Normal 15 3 3 5 3" xfId="20316" xr:uid="{00000000-0005-0000-0000-00001A3D0000}"/>
    <cellStyle name="Normal 15 3 3 6" xfId="20317" xr:uid="{00000000-0005-0000-0000-00001B3D0000}"/>
    <cellStyle name="Normal 15 3 3 6 2" xfId="20318" xr:uid="{00000000-0005-0000-0000-00001C3D0000}"/>
    <cellStyle name="Normal 15 3 3 7" xfId="20319" xr:uid="{00000000-0005-0000-0000-00001D3D0000}"/>
    <cellStyle name="Normal 15 3 3 8" xfId="20320" xr:uid="{00000000-0005-0000-0000-00001E3D0000}"/>
    <cellStyle name="Normal 15 3 4" xfId="1763" xr:uid="{00000000-0005-0000-0000-00001F3D0000}"/>
    <cellStyle name="Normal 15 3 4 2" xfId="1764" xr:uid="{00000000-0005-0000-0000-0000203D0000}"/>
    <cellStyle name="Normal 15 3 4 2 2" xfId="1765" xr:uid="{00000000-0005-0000-0000-0000213D0000}"/>
    <cellStyle name="Normal 15 3 4 2 2 2" xfId="20321" xr:uid="{00000000-0005-0000-0000-0000223D0000}"/>
    <cellStyle name="Normal 15 3 4 2 2 2 2" xfId="20322" xr:uid="{00000000-0005-0000-0000-0000233D0000}"/>
    <cellStyle name="Normal 15 3 4 2 2 2 2 2" xfId="20323" xr:uid="{00000000-0005-0000-0000-0000243D0000}"/>
    <cellStyle name="Normal 15 3 4 2 2 2 3" xfId="20324" xr:uid="{00000000-0005-0000-0000-0000253D0000}"/>
    <cellStyle name="Normal 15 3 4 2 2 3" xfId="20325" xr:uid="{00000000-0005-0000-0000-0000263D0000}"/>
    <cellStyle name="Normal 15 3 4 2 2 3 2" xfId="20326" xr:uid="{00000000-0005-0000-0000-0000273D0000}"/>
    <cellStyle name="Normal 15 3 4 2 2 4" xfId="20327" xr:uid="{00000000-0005-0000-0000-0000283D0000}"/>
    <cellStyle name="Normal 15 3 4 2 2 5" xfId="20328" xr:uid="{00000000-0005-0000-0000-0000293D0000}"/>
    <cellStyle name="Normal 15 3 4 2 3" xfId="1766" xr:uid="{00000000-0005-0000-0000-00002A3D0000}"/>
    <cellStyle name="Normal 15 3 4 2 3 2" xfId="20329" xr:uid="{00000000-0005-0000-0000-00002B3D0000}"/>
    <cellStyle name="Normal 15 3 4 2 3 2 2" xfId="20330" xr:uid="{00000000-0005-0000-0000-00002C3D0000}"/>
    <cellStyle name="Normal 15 3 4 2 3 2 2 2" xfId="20331" xr:uid="{00000000-0005-0000-0000-00002D3D0000}"/>
    <cellStyle name="Normal 15 3 4 2 3 2 3" xfId="20332" xr:uid="{00000000-0005-0000-0000-00002E3D0000}"/>
    <cellStyle name="Normal 15 3 4 2 3 3" xfId="20333" xr:uid="{00000000-0005-0000-0000-00002F3D0000}"/>
    <cellStyle name="Normal 15 3 4 2 3 3 2" xfId="20334" xr:uid="{00000000-0005-0000-0000-0000303D0000}"/>
    <cellStyle name="Normal 15 3 4 2 3 4" xfId="20335" xr:uid="{00000000-0005-0000-0000-0000313D0000}"/>
    <cellStyle name="Normal 15 3 4 2 3 5" xfId="20336" xr:uid="{00000000-0005-0000-0000-0000323D0000}"/>
    <cellStyle name="Normal 15 3 4 2 4" xfId="20337" xr:uid="{00000000-0005-0000-0000-0000333D0000}"/>
    <cellStyle name="Normal 15 3 4 2 4 2" xfId="20338" xr:uid="{00000000-0005-0000-0000-0000343D0000}"/>
    <cellStyle name="Normal 15 3 4 2 4 2 2" xfId="20339" xr:uid="{00000000-0005-0000-0000-0000353D0000}"/>
    <cellStyle name="Normal 15 3 4 2 4 3" xfId="20340" xr:uid="{00000000-0005-0000-0000-0000363D0000}"/>
    <cellStyle name="Normal 15 3 4 2 5" xfId="20341" xr:uid="{00000000-0005-0000-0000-0000373D0000}"/>
    <cellStyle name="Normal 15 3 4 2 5 2" xfId="20342" xr:uid="{00000000-0005-0000-0000-0000383D0000}"/>
    <cellStyle name="Normal 15 3 4 2 6" xfId="20343" xr:uid="{00000000-0005-0000-0000-0000393D0000}"/>
    <cellStyle name="Normal 15 3 4 2 7" xfId="20344" xr:uid="{00000000-0005-0000-0000-00003A3D0000}"/>
    <cellStyle name="Normal 15 3 4 3" xfId="1767" xr:uid="{00000000-0005-0000-0000-00003B3D0000}"/>
    <cellStyle name="Normal 15 3 4 3 2" xfId="20345" xr:uid="{00000000-0005-0000-0000-00003C3D0000}"/>
    <cellStyle name="Normal 15 3 4 3 2 2" xfId="20346" xr:uid="{00000000-0005-0000-0000-00003D3D0000}"/>
    <cellStyle name="Normal 15 3 4 3 2 2 2" xfId="20347" xr:uid="{00000000-0005-0000-0000-00003E3D0000}"/>
    <cellStyle name="Normal 15 3 4 3 2 3" xfId="20348" xr:uid="{00000000-0005-0000-0000-00003F3D0000}"/>
    <cellStyle name="Normal 15 3 4 3 3" xfId="20349" xr:uid="{00000000-0005-0000-0000-0000403D0000}"/>
    <cellStyle name="Normal 15 3 4 3 3 2" xfId="20350" xr:uid="{00000000-0005-0000-0000-0000413D0000}"/>
    <cellStyle name="Normal 15 3 4 3 4" xfId="20351" xr:uid="{00000000-0005-0000-0000-0000423D0000}"/>
    <cellStyle name="Normal 15 3 4 3 5" xfId="20352" xr:uid="{00000000-0005-0000-0000-0000433D0000}"/>
    <cellStyle name="Normal 15 3 4 4" xfId="1768" xr:uid="{00000000-0005-0000-0000-0000443D0000}"/>
    <cellStyle name="Normal 15 3 4 4 2" xfId="20353" xr:uid="{00000000-0005-0000-0000-0000453D0000}"/>
    <cellStyle name="Normal 15 3 4 4 2 2" xfId="20354" xr:uid="{00000000-0005-0000-0000-0000463D0000}"/>
    <cellStyle name="Normal 15 3 4 4 2 2 2" xfId="20355" xr:uid="{00000000-0005-0000-0000-0000473D0000}"/>
    <cellStyle name="Normal 15 3 4 4 2 3" xfId="20356" xr:uid="{00000000-0005-0000-0000-0000483D0000}"/>
    <cellStyle name="Normal 15 3 4 4 3" xfId="20357" xr:uid="{00000000-0005-0000-0000-0000493D0000}"/>
    <cellStyle name="Normal 15 3 4 4 3 2" xfId="20358" xr:uid="{00000000-0005-0000-0000-00004A3D0000}"/>
    <cellStyle name="Normal 15 3 4 4 4" xfId="20359" xr:uid="{00000000-0005-0000-0000-00004B3D0000}"/>
    <cellStyle name="Normal 15 3 4 4 5" xfId="20360" xr:uid="{00000000-0005-0000-0000-00004C3D0000}"/>
    <cellStyle name="Normal 15 3 4 5" xfId="20361" xr:uid="{00000000-0005-0000-0000-00004D3D0000}"/>
    <cellStyle name="Normal 15 3 4 5 2" xfId="20362" xr:uid="{00000000-0005-0000-0000-00004E3D0000}"/>
    <cellStyle name="Normal 15 3 4 5 2 2" xfId="20363" xr:uid="{00000000-0005-0000-0000-00004F3D0000}"/>
    <cellStyle name="Normal 15 3 4 5 3" xfId="20364" xr:uid="{00000000-0005-0000-0000-0000503D0000}"/>
    <cellStyle name="Normal 15 3 4 6" xfId="20365" xr:uid="{00000000-0005-0000-0000-0000513D0000}"/>
    <cellStyle name="Normal 15 3 4 6 2" xfId="20366" xr:uid="{00000000-0005-0000-0000-0000523D0000}"/>
    <cellStyle name="Normal 15 3 4 7" xfId="20367" xr:uid="{00000000-0005-0000-0000-0000533D0000}"/>
    <cellStyle name="Normal 15 3 4 8" xfId="20368" xr:uid="{00000000-0005-0000-0000-0000543D0000}"/>
    <cellStyle name="Normal 15 3 5" xfId="1769" xr:uid="{00000000-0005-0000-0000-0000553D0000}"/>
    <cellStyle name="Normal 15 3 5 2" xfId="1770" xr:uid="{00000000-0005-0000-0000-0000563D0000}"/>
    <cellStyle name="Normal 15 3 5 2 2" xfId="1771" xr:uid="{00000000-0005-0000-0000-0000573D0000}"/>
    <cellStyle name="Normal 15 3 5 2 2 2" xfId="20369" xr:uid="{00000000-0005-0000-0000-0000583D0000}"/>
    <cellStyle name="Normal 15 3 5 2 2 2 2" xfId="20370" xr:uid="{00000000-0005-0000-0000-0000593D0000}"/>
    <cellStyle name="Normal 15 3 5 2 2 2 2 2" xfId="20371" xr:uid="{00000000-0005-0000-0000-00005A3D0000}"/>
    <cellStyle name="Normal 15 3 5 2 2 2 3" xfId="20372" xr:uid="{00000000-0005-0000-0000-00005B3D0000}"/>
    <cellStyle name="Normal 15 3 5 2 2 3" xfId="20373" xr:uid="{00000000-0005-0000-0000-00005C3D0000}"/>
    <cellStyle name="Normal 15 3 5 2 2 3 2" xfId="20374" xr:uid="{00000000-0005-0000-0000-00005D3D0000}"/>
    <cellStyle name="Normal 15 3 5 2 2 4" xfId="20375" xr:uid="{00000000-0005-0000-0000-00005E3D0000}"/>
    <cellStyle name="Normal 15 3 5 2 2 5" xfId="20376" xr:uid="{00000000-0005-0000-0000-00005F3D0000}"/>
    <cellStyle name="Normal 15 3 5 2 3" xfId="1772" xr:uid="{00000000-0005-0000-0000-0000603D0000}"/>
    <cellStyle name="Normal 15 3 5 2 3 2" xfId="20377" xr:uid="{00000000-0005-0000-0000-0000613D0000}"/>
    <cellStyle name="Normal 15 3 5 2 3 2 2" xfId="20378" xr:uid="{00000000-0005-0000-0000-0000623D0000}"/>
    <cellStyle name="Normal 15 3 5 2 3 2 2 2" xfId="20379" xr:uid="{00000000-0005-0000-0000-0000633D0000}"/>
    <cellStyle name="Normal 15 3 5 2 3 2 3" xfId="20380" xr:uid="{00000000-0005-0000-0000-0000643D0000}"/>
    <cellStyle name="Normal 15 3 5 2 3 3" xfId="20381" xr:uid="{00000000-0005-0000-0000-0000653D0000}"/>
    <cellStyle name="Normal 15 3 5 2 3 3 2" xfId="20382" xr:uid="{00000000-0005-0000-0000-0000663D0000}"/>
    <cellStyle name="Normal 15 3 5 2 3 4" xfId="20383" xr:uid="{00000000-0005-0000-0000-0000673D0000}"/>
    <cellStyle name="Normal 15 3 5 2 3 5" xfId="20384" xr:uid="{00000000-0005-0000-0000-0000683D0000}"/>
    <cellStyle name="Normal 15 3 5 2 4" xfId="20385" xr:uid="{00000000-0005-0000-0000-0000693D0000}"/>
    <cellStyle name="Normal 15 3 5 2 4 2" xfId="20386" xr:uid="{00000000-0005-0000-0000-00006A3D0000}"/>
    <cellStyle name="Normal 15 3 5 2 4 2 2" xfId="20387" xr:uid="{00000000-0005-0000-0000-00006B3D0000}"/>
    <cellStyle name="Normal 15 3 5 2 4 3" xfId="20388" xr:uid="{00000000-0005-0000-0000-00006C3D0000}"/>
    <cellStyle name="Normal 15 3 5 2 5" xfId="20389" xr:uid="{00000000-0005-0000-0000-00006D3D0000}"/>
    <cellStyle name="Normal 15 3 5 2 5 2" xfId="20390" xr:uid="{00000000-0005-0000-0000-00006E3D0000}"/>
    <cellStyle name="Normal 15 3 5 2 6" xfId="20391" xr:uid="{00000000-0005-0000-0000-00006F3D0000}"/>
    <cellStyle name="Normal 15 3 5 2 7" xfId="20392" xr:uid="{00000000-0005-0000-0000-0000703D0000}"/>
    <cellStyle name="Normal 15 3 5 3" xfId="1773" xr:uid="{00000000-0005-0000-0000-0000713D0000}"/>
    <cellStyle name="Normal 15 3 5 3 2" xfId="20393" xr:uid="{00000000-0005-0000-0000-0000723D0000}"/>
    <cellStyle name="Normal 15 3 5 3 2 2" xfId="20394" xr:uid="{00000000-0005-0000-0000-0000733D0000}"/>
    <cellStyle name="Normal 15 3 5 3 2 2 2" xfId="20395" xr:uid="{00000000-0005-0000-0000-0000743D0000}"/>
    <cellStyle name="Normal 15 3 5 3 2 3" xfId="20396" xr:uid="{00000000-0005-0000-0000-0000753D0000}"/>
    <cellStyle name="Normal 15 3 5 3 3" xfId="20397" xr:uid="{00000000-0005-0000-0000-0000763D0000}"/>
    <cellStyle name="Normal 15 3 5 3 3 2" xfId="20398" xr:uid="{00000000-0005-0000-0000-0000773D0000}"/>
    <cellStyle name="Normal 15 3 5 3 4" xfId="20399" xr:uid="{00000000-0005-0000-0000-0000783D0000}"/>
    <cellStyle name="Normal 15 3 5 3 5" xfId="20400" xr:uid="{00000000-0005-0000-0000-0000793D0000}"/>
    <cellStyle name="Normal 15 3 5 4" xfId="1774" xr:uid="{00000000-0005-0000-0000-00007A3D0000}"/>
    <cellStyle name="Normal 15 3 5 4 2" xfId="20401" xr:uid="{00000000-0005-0000-0000-00007B3D0000}"/>
    <cellStyle name="Normal 15 3 5 4 2 2" xfId="20402" xr:uid="{00000000-0005-0000-0000-00007C3D0000}"/>
    <cellStyle name="Normal 15 3 5 4 2 2 2" xfId="20403" xr:uid="{00000000-0005-0000-0000-00007D3D0000}"/>
    <cellStyle name="Normal 15 3 5 4 2 3" xfId="20404" xr:uid="{00000000-0005-0000-0000-00007E3D0000}"/>
    <cellStyle name="Normal 15 3 5 4 3" xfId="20405" xr:uid="{00000000-0005-0000-0000-00007F3D0000}"/>
    <cellStyle name="Normal 15 3 5 4 3 2" xfId="20406" xr:uid="{00000000-0005-0000-0000-0000803D0000}"/>
    <cellStyle name="Normal 15 3 5 4 4" xfId="20407" xr:uid="{00000000-0005-0000-0000-0000813D0000}"/>
    <cellStyle name="Normal 15 3 5 4 5" xfId="20408" xr:uid="{00000000-0005-0000-0000-0000823D0000}"/>
    <cellStyle name="Normal 15 3 5 5" xfId="20409" xr:uid="{00000000-0005-0000-0000-0000833D0000}"/>
    <cellStyle name="Normal 15 3 5 5 2" xfId="20410" xr:uid="{00000000-0005-0000-0000-0000843D0000}"/>
    <cellStyle name="Normal 15 3 5 5 2 2" xfId="20411" xr:uid="{00000000-0005-0000-0000-0000853D0000}"/>
    <cellStyle name="Normal 15 3 5 5 3" xfId="20412" xr:uid="{00000000-0005-0000-0000-0000863D0000}"/>
    <cellStyle name="Normal 15 3 5 6" xfId="20413" xr:uid="{00000000-0005-0000-0000-0000873D0000}"/>
    <cellStyle name="Normal 15 3 5 6 2" xfId="20414" xr:uid="{00000000-0005-0000-0000-0000883D0000}"/>
    <cellStyle name="Normal 15 3 5 7" xfId="20415" xr:uid="{00000000-0005-0000-0000-0000893D0000}"/>
    <cellStyle name="Normal 15 3 5 8" xfId="20416" xr:uid="{00000000-0005-0000-0000-00008A3D0000}"/>
    <cellStyle name="Normal 15 3 6" xfId="1775" xr:uid="{00000000-0005-0000-0000-00008B3D0000}"/>
    <cellStyle name="Normal 15 3 6 2" xfId="1776" xr:uid="{00000000-0005-0000-0000-00008C3D0000}"/>
    <cellStyle name="Normal 15 3 6 2 2" xfId="20417" xr:uid="{00000000-0005-0000-0000-00008D3D0000}"/>
    <cellStyle name="Normal 15 3 6 2 2 2" xfId="20418" xr:uid="{00000000-0005-0000-0000-00008E3D0000}"/>
    <cellStyle name="Normal 15 3 6 2 2 2 2" xfId="20419" xr:uid="{00000000-0005-0000-0000-00008F3D0000}"/>
    <cellStyle name="Normal 15 3 6 2 2 3" xfId="20420" xr:uid="{00000000-0005-0000-0000-0000903D0000}"/>
    <cellStyle name="Normal 15 3 6 2 3" xfId="20421" xr:uid="{00000000-0005-0000-0000-0000913D0000}"/>
    <cellStyle name="Normal 15 3 6 2 3 2" xfId="20422" xr:uid="{00000000-0005-0000-0000-0000923D0000}"/>
    <cellStyle name="Normal 15 3 6 2 4" xfId="20423" xr:uid="{00000000-0005-0000-0000-0000933D0000}"/>
    <cellStyle name="Normal 15 3 6 2 5" xfId="20424" xr:uid="{00000000-0005-0000-0000-0000943D0000}"/>
    <cellStyle name="Normal 15 3 6 3" xfId="1777" xr:uid="{00000000-0005-0000-0000-0000953D0000}"/>
    <cellStyle name="Normal 15 3 6 3 2" xfId="20425" xr:uid="{00000000-0005-0000-0000-0000963D0000}"/>
    <cellStyle name="Normal 15 3 6 3 2 2" xfId="20426" xr:uid="{00000000-0005-0000-0000-0000973D0000}"/>
    <cellStyle name="Normal 15 3 6 3 2 2 2" xfId="20427" xr:uid="{00000000-0005-0000-0000-0000983D0000}"/>
    <cellStyle name="Normal 15 3 6 3 2 3" xfId="20428" xr:uid="{00000000-0005-0000-0000-0000993D0000}"/>
    <cellStyle name="Normal 15 3 6 3 3" xfId="20429" xr:uid="{00000000-0005-0000-0000-00009A3D0000}"/>
    <cellStyle name="Normal 15 3 6 3 3 2" xfId="20430" xr:uid="{00000000-0005-0000-0000-00009B3D0000}"/>
    <cellStyle name="Normal 15 3 6 3 4" xfId="20431" xr:uid="{00000000-0005-0000-0000-00009C3D0000}"/>
    <cellStyle name="Normal 15 3 6 3 5" xfId="20432" xr:uid="{00000000-0005-0000-0000-00009D3D0000}"/>
    <cellStyle name="Normal 15 3 6 4" xfId="20433" xr:uid="{00000000-0005-0000-0000-00009E3D0000}"/>
    <cellStyle name="Normal 15 3 6 4 2" xfId="20434" xr:uid="{00000000-0005-0000-0000-00009F3D0000}"/>
    <cellStyle name="Normal 15 3 6 4 2 2" xfId="20435" xr:uid="{00000000-0005-0000-0000-0000A03D0000}"/>
    <cellStyle name="Normal 15 3 6 4 3" xfId="20436" xr:uid="{00000000-0005-0000-0000-0000A13D0000}"/>
    <cellStyle name="Normal 15 3 6 5" xfId="20437" xr:uid="{00000000-0005-0000-0000-0000A23D0000}"/>
    <cellStyle name="Normal 15 3 6 5 2" xfId="20438" xr:uid="{00000000-0005-0000-0000-0000A33D0000}"/>
    <cellStyle name="Normal 15 3 6 6" xfId="20439" xr:uid="{00000000-0005-0000-0000-0000A43D0000}"/>
    <cellStyle name="Normal 15 3 6 7" xfId="20440" xr:uid="{00000000-0005-0000-0000-0000A53D0000}"/>
    <cellStyle name="Normal 15 3 7" xfId="1778" xr:uid="{00000000-0005-0000-0000-0000A63D0000}"/>
    <cellStyle name="Normal 15 3 7 2" xfId="20441" xr:uid="{00000000-0005-0000-0000-0000A73D0000}"/>
    <cellStyle name="Normal 15 3 7 2 2" xfId="20442" xr:uid="{00000000-0005-0000-0000-0000A83D0000}"/>
    <cellStyle name="Normal 15 3 7 2 2 2" xfId="20443" xr:uid="{00000000-0005-0000-0000-0000A93D0000}"/>
    <cellStyle name="Normal 15 3 7 2 3" xfId="20444" xr:uid="{00000000-0005-0000-0000-0000AA3D0000}"/>
    <cellStyle name="Normal 15 3 7 3" xfId="20445" xr:uid="{00000000-0005-0000-0000-0000AB3D0000}"/>
    <cellStyle name="Normal 15 3 7 3 2" xfId="20446" xr:uid="{00000000-0005-0000-0000-0000AC3D0000}"/>
    <cellStyle name="Normal 15 3 7 4" xfId="20447" xr:uid="{00000000-0005-0000-0000-0000AD3D0000}"/>
    <cellStyle name="Normal 15 3 7 5" xfId="20448" xr:uid="{00000000-0005-0000-0000-0000AE3D0000}"/>
    <cellStyle name="Normal 15 3 8" xfId="1779" xr:uid="{00000000-0005-0000-0000-0000AF3D0000}"/>
    <cellStyle name="Normal 15 3 8 2" xfId="20449" xr:uid="{00000000-0005-0000-0000-0000B03D0000}"/>
    <cellStyle name="Normal 15 3 8 2 2" xfId="20450" xr:uid="{00000000-0005-0000-0000-0000B13D0000}"/>
    <cellStyle name="Normal 15 3 8 2 2 2" xfId="20451" xr:uid="{00000000-0005-0000-0000-0000B23D0000}"/>
    <cellStyle name="Normal 15 3 8 2 3" xfId="20452" xr:uid="{00000000-0005-0000-0000-0000B33D0000}"/>
    <cellStyle name="Normal 15 3 8 3" xfId="20453" xr:uid="{00000000-0005-0000-0000-0000B43D0000}"/>
    <cellStyle name="Normal 15 3 8 3 2" xfId="20454" xr:uid="{00000000-0005-0000-0000-0000B53D0000}"/>
    <cellStyle name="Normal 15 3 8 4" xfId="20455" xr:uid="{00000000-0005-0000-0000-0000B63D0000}"/>
    <cellStyle name="Normal 15 3 8 5" xfId="20456" xr:uid="{00000000-0005-0000-0000-0000B73D0000}"/>
    <cellStyle name="Normal 15 3 9" xfId="20457" xr:uid="{00000000-0005-0000-0000-0000B83D0000}"/>
    <cellStyle name="Normal 15 3 9 2" xfId="20458" xr:uid="{00000000-0005-0000-0000-0000B93D0000}"/>
    <cellStyle name="Normal 15 3 9 2 2" xfId="20459" xr:uid="{00000000-0005-0000-0000-0000BA3D0000}"/>
    <cellStyle name="Normal 15 3 9 3" xfId="20460" xr:uid="{00000000-0005-0000-0000-0000BB3D0000}"/>
    <cellStyle name="Normal 15 4" xfId="1780" xr:uid="{00000000-0005-0000-0000-0000BC3D0000}"/>
    <cellStyle name="Normal 15 4 2" xfId="1781" xr:uid="{00000000-0005-0000-0000-0000BD3D0000}"/>
    <cellStyle name="Normal 15 4 2 2" xfId="1782" xr:uid="{00000000-0005-0000-0000-0000BE3D0000}"/>
    <cellStyle name="Normal 15 4 2 2 2" xfId="20461" xr:uid="{00000000-0005-0000-0000-0000BF3D0000}"/>
    <cellStyle name="Normal 15 4 2 2 2 2" xfId="20462" xr:uid="{00000000-0005-0000-0000-0000C03D0000}"/>
    <cellStyle name="Normal 15 4 2 2 2 2 2" xfId="20463" xr:uid="{00000000-0005-0000-0000-0000C13D0000}"/>
    <cellStyle name="Normal 15 4 2 2 2 3" xfId="20464" xr:uid="{00000000-0005-0000-0000-0000C23D0000}"/>
    <cellStyle name="Normal 15 4 2 2 3" xfId="20465" xr:uid="{00000000-0005-0000-0000-0000C33D0000}"/>
    <cellStyle name="Normal 15 4 2 2 3 2" xfId="20466" xr:uid="{00000000-0005-0000-0000-0000C43D0000}"/>
    <cellStyle name="Normal 15 4 2 2 4" xfId="20467" xr:uid="{00000000-0005-0000-0000-0000C53D0000}"/>
    <cellStyle name="Normal 15 4 2 2 5" xfId="20468" xr:uid="{00000000-0005-0000-0000-0000C63D0000}"/>
    <cellStyle name="Normal 15 4 2 3" xfId="1783" xr:uid="{00000000-0005-0000-0000-0000C73D0000}"/>
    <cellStyle name="Normal 15 4 2 3 2" xfId="20469" xr:uid="{00000000-0005-0000-0000-0000C83D0000}"/>
    <cellStyle name="Normal 15 4 2 3 2 2" xfId="20470" xr:uid="{00000000-0005-0000-0000-0000C93D0000}"/>
    <cellStyle name="Normal 15 4 2 3 2 2 2" xfId="20471" xr:uid="{00000000-0005-0000-0000-0000CA3D0000}"/>
    <cellStyle name="Normal 15 4 2 3 2 3" xfId="20472" xr:uid="{00000000-0005-0000-0000-0000CB3D0000}"/>
    <cellStyle name="Normal 15 4 2 3 3" xfId="20473" xr:uid="{00000000-0005-0000-0000-0000CC3D0000}"/>
    <cellStyle name="Normal 15 4 2 3 3 2" xfId="20474" xr:uid="{00000000-0005-0000-0000-0000CD3D0000}"/>
    <cellStyle name="Normal 15 4 2 3 4" xfId="20475" xr:uid="{00000000-0005-0000-0000-0000CE3D0000}"/>
    <cellStyle name="Normal 15 4 2 3 5" xfId="20476" xr:uid="{00000000-0005-0000-0000-0000CF3D0000}"/>
    <cellStyle name="Normal 15 4 2 4" xfId="20477" xr:uid="{00000000-0005-0000-0000-0000D03D0000}"/>
    <cellStyle name="Normal 15 4 2 4 2" xfId="20478" xr:uid="{00000000-0005-0000-0000-0000D13D0000}"/>
    <cellStyle name="Normal 15 4 2 4 2 2" xfId="20479" xr:uid="{00000000-0005-0000-0000-0000D23D0000}"/>
    <cellStyle name="Normal 15 4 2 4 3" xfId="20480" xr:uid="{00000000-0005-0000-0000-0000D33D0000}"/>
    <cellStyle name="Normal 15 4 2 5" xfId="20481" xr:uid="{00000000-0005-0000-0000-0000D43D0000}"/>
    <cellStyle name="Normal 15 4 2 5 2" xfId="20482" xr:uid="{00000000-0005-0000-0000-0000D53D0000}"/>
    <cellStyle name="Normal 15 4 2 6" xfId="20483" xr:uid="{00000000-0005-0000-0000-0000D63D0000}"/>
    <cellStyle name="Normal 15 4 2 7" xfId="20484" xr:uid="{00000000-0005-0000-0000-0000D73D0000}"/>
    <cellStyle name="Normal 15 4 3" xfId="1784" xr:uid="{00000000-0005-0000-0000-0000D83D0000}"/>
    <cellStyle name="Normal 15 4 3 2" xfId="20485" xr:uid="{00000000-0005-0000-0000-0000D93D0000}"/>
    <cellStyle name="Normal 15 4 3 2 2" xfId="20486" xr:uid="{00000000-0005-0000-0000-0000DA3D0000}"/>
    <cellStyle name="Normal 15 4 3 2 2 2" xfId="20487" xr:uid="{00000000-0005-0000-0000-0000DB3D0000}"/>
    <cellStyle name="Normal 15 4 3 2 3" xfId="20488" xr:uid="{00000000-0005-0000-0000-0000DC3D0000}"/>
    <cellStyle name="Normal 15 4 3 3" xfId="20489" xr:uid="{00000000-0005-0000-0000-0000DD3D0000}"/>
    <cellStyle name="Normal 15 4 3 3 2" xfId="20490" xr:uid="{00000000-0005-0000-0000-0000DE3D0000}"/>
    <cellStyle name="Normal 15 4 3 4" xfId="20491" xr:uid="{00000000-0005-0000-0000-0000DF3D0000}"/>
    <cellStyle name="Normal 15 4 3 5" xfId="20492" xr:uid="{00000000-0005-0000-0000-0000E03D0000}"/>
    <cellStyle name="Normal 15 4 4" xfId="1785" xr:uid="{00000000-0005-0000-0000-0000E13D0000}"/>
    <cellStyle name="Normal 15 4 4 2" xfId="20493" xr:uid="{00000000-0005-0000-0000-0000E23D0000}"/>
    <cellStyle name="Normal 15 4 4 2 2" xfId="20494" xr:uid="{00000000-0005-0000-0000-0000E33D0000}"/>
    <cellStyle name="Normal 15 4 4 2 2 2" xfId="20495" xr:uid="{00000000-0005-0000-0000-0000E43D0000}"/>
    <cellStyle name="Normal 15 4 4 2 3" xfId="20496" xr:uid="{00000000-0005-0000-0000-0000E53D0000}"/>
    <cellStyle name="Normal 15 4 4 3" xfId="20497" xr:uid="{00000000-0005-0000-0000-0000E63D0000}"/>
    <cellStyle name="Normal 15 4 4 3 2" xfId="20498" xr:uid="{00000000-0005-0000-0000-0000E73D0000}"/>
    <cellStyle name="Normal 15 4 4 4" xfId="20499" xr:uid="{00000000-0005-0000-0000-0000E83D0000}"/>
    <cellStyle name="Normal 15 4 4 5" xfId="20500" xr:uid="{00000000-0005-0000-0000-0000E93D0000}"/>
    <cellStyle name="Normal 15 4 5" xfId="20501" xr:uid="{00000000-0005-0000-0000-0000EA3D0000}"/>
    <cellStyle name="Normal 15 4 5 2" xfId="20502" xr:uid="{00000000-0005-0000-0000-0000EB3D0000}"/>
    <cellStyle name="Normal 15 4 5 2 2" xfId="20503" xr:uid="{00000000-0005-0000-0000-0000EC3D0000}"/>
    <cellStyle name="Normal 15 4 5 3" xfId="20504" xr:uid="{00000000-0005-0000-0000-0000ED3D0000}"/>
    <cellStyle name="Normal 15 4 6" xfId="20505" xr:uid="{00000000-0005-0000-0000-0000EE3D0000}"/>
    <cellStyle name="Normal 15 4 6 2" xfId="20506" xr:uid="{00000000-0005-0000-0000-0000EF3D0000}"/>
    <cellStyle name="Normal 15 4 7" xfId="20507" xr:uid="{00000000-0005-0000-0000-0000F03D0000}"/>
    <cellStyle name="Normal 15 4 8" xfId="20508" xr:uid="{00000000-0005-0000-0000-0000F13D0000}"/>
    <cellStyle name="Normal 15 5" xfId="1786" xr:uid="{00000000-0005-0000-0000-0000F23D0000}"/>
    <cellStyle name="Normal 15 5 2" xfId="1787" xr:uid="{00000000-0005-0000-0000-0000F33D0000}"/>
    <cellStyle name="Normal 15 5 2 2" xfId="1788" xr:uid="{00000000-0005-0000-0000-0000F43D0000}"/>
    <cellStyle name="Normal 15 5 2 2 2" xfId="20509" xr:uid="{00000000-0005-0000-0000-0000F53D0000}"/>
    <cellStyle name="Normal 15 5 2 2 2 2" xfId="20510" xr:uid="{00000000-0005-0000-0000-0000F63D0000}"/>
    <cellStyle name="Normal 15 5 2 2 2 2 2" xfId="20511" xr:uid="{00000000-0005-0000-0000-0000F73D0000}"/>
    <cellStyle name="Normal 15 5 2 2 2 3" xfId="20512" xr:uid="{00000000-0005-0000-0000-0000F83D0000}"/>
    <cellStyle name="Normal 15 5 2 2 3" xfId="20513" xr:uid="{00000000-0005-0000-0000-0000F93D0000}"/>
    <cellStyle name="Normal 15 5 2 2 3 2" xfId="20514" xr:uid="{00000000-0005-0000-0000-0000FA3D0000}"/>
    <cellStyle name="Normal 15 5 2 2 4" xfId="20515" xr:uid="{00000000-0005-0000-0000-0000FB3D0000}"/>
    <cellStyle name="Normal 15 5 2 2 5" xfId="20516" xr:uid="{00000000-0005-0000-0000-0000FC3D0000}"/>
    <cellStyle name="Normal 15 5 2 3" xfId="1789" xr:uid="{00000000-0005-0000-0000-0000FD3D0000}"/>
    <cellStyle name="Normal 15 5 2 3 2" xfId="20517" xr:uid="{00000000-0005-0000-0000-0000FE3D0000}"/>
    <cellStyle name="Normal 15 5 2 3 2 2" xfId="20518" xr:uid="{00000000-0005-0000-0000-0000FF3D0000}"/>
    <cellStyle name="Normal 15 5 2 3 2 2 2" xfId="20519" xr:uid="{00000000-0005-0000-0000-0000003E0000}"/>
    <cellStyle name="Normal 15 5 2 3 2 3" xfId="20520" xr:uid="{00000000-0005-0000-0000-0000013E0000}"/>
    <cellStyle name="Normal 15 5 2 3 3" xfId="20521" xr:uid="{00000000-0005-0000-0000-0000023E0000}"/>
    <cellStyle name="Normal 15 5 2 3 3 2" xfId="20522" xr:uid="{00000000-0005-0000-0000-0000033E0000}"/>
    <cellStyle name="Normal 15 5 2 3 4" xfId="20523" xr:uid="{00000000-0005-0000-0000-0000043E0000}"/>
    <cellStyle name="Normal 15 5 2 3 5" xfId="20524" xr:uid="{00000000-0005-0000-0000-0000053E0000}"/>
    <cellStyle name="Normal 15 5 2 4" xfId="20525" xr:uid="{00000000-0005-0000-0000-0000063E0000}"/>
    <cellStyle name="Normal 15 5 2 4 2" xfId="20526" xr:uid="{00000000-0005-0000-0000-0000073E0000}"/>
    <cellStyle name="Normal 15 5 2 4 2 2" xfId="20527" xr:uid="{00000000-0005-0000-0000-0000083E0000}"/>
    <cellStyle name="Normal 15 5 2 4 3" xfId="20528" xr:uid="{00000000-0005-0000-0000-0000093E0000}"/>
    <cellStyle name="Normal 15 5 2 5" xfId="20529" xr:uid="{00000000-0005-0000-0000-00000A3E0000}"/>
    <cellStyle name="Normal 15 5 2 5 2" xfId="20530" xr:uid="{00000000-0005-0000-0000-00000B3E0000}"/>
    <cellStyle name="Normal 15 5 2 6" xfId="20531" xr:uid="{00000000-0005-0000-0000-00000C3E0000}"/>
    <cellStyle name="Normal 15 5 2 7" xfId="20532" xr:uid="{00000000-0005-0000-0000-00000D3E0000}"/>
    <cellStyle name="Normal 15 5 3" xfId="1790" xr:uid="{00000000-0005-0000-0000-00000E3E0000}"/>
    <cellStyle name="Normal 15 5 3 2" xfId="20533" xr:uid="{00000000-0005-0000-0000-00000F3E0000}"/>
    <cellStyle name="Normal 15 5 3 2 2" xfId="20534" xr:uid="{00000000-0005-0000-0000-0000103E0000}"/>
    <cellStyle name="Normal 15 5 3 2 2 2" xfId="20535" xr:uid="{00000000-0005-0000-0000-0000113E0000}"/>
    <cellStyle name="Normal 15 5 3 2 3" xfId="20536" xr:uid="{00000000-0005-0000-0000-0000123E0000}"/>
    <cellStyle name="Normal 15 5 3 3" xfId="20537" xr:uid="{00000000-0005-0000-0000-0000133E0000}"/>
    <cellStyle name="Normal 15 5 3 3 2" xfId="20538" xr:uid="{00000000-0005-0000-0000-0000143E0000}"/>
    <cellStyle name="Normal 15 5 3 4" xfId="20539" xr:uid="{00000000-0005-0000-0000-0000153E0000}"/>
    <cellStyle name="Normal 15 5 3 5" xfId="20540" xr:uid="{00000000-0005-0000-0000-0000163E0000}"/>
    <cellStyle name="Normal 15 5 4" xfId="1791" xr:uid="{00000000-0005-0000-0000-0000173E0000}"/>
    <cellStyle name="Normal 15 5 4 2" xfId="20541" xr:uid="{00000000-0005-0000-0000-0000183E0000}"/>
    <cellStyle name="Normal 15 5 4 2 2" xfId="20542" xr:uid="{00000000-0005-0000-0000-0000193E0000}"/>
    <cellStyle name="Normal 15 5 4 2 2 2" xfId="20543" xr:uid="{00000000-0005-0000-0000-00001A3E0000}"/>
    <cellStyle name="Normal 15 5 4 2 3" xfId="20544" xr:uid="{00000000-0005-0000-0000-00001B3E0000}"/>
    <cellStyle name="Normal 15 5 4 3" xfId="20545" xr:uid="{00000000-0005-0000-0000-00001C3E0000}"/>
    <cellStyle name="Normal 15 5 4 3 2" xfId="20546" xr:uid="{00000000-0005-0000-0000-00001D3E0000}"/>
    <cellStyle name="Normal 15 5 4 4" xfId="20547" xr:uid="{00000000-0005-0000-0000-00001E3E0000}"/>
    <cellStyle name="Normal 15 5 4 5" xfId="20548" xr:uid="{00000000-0005-0000-0000-00001F3E0000}"/>
    <cellStyle name="Normal 15 5 5" xfId="20549" xr:uid="{00000000-0005-0000-0000-0000203E0000}"/>
    <cellStyle name="Normal 15 5 5 2" xfId="20550" xr:uid="{00000000-0005-0000-0000-0000213E0000}"/>
    <cellStyle name="Normal 15 5 5 2 2" xfId="20551" xr:uid="{00000000-0005-0000-0000-0000223E0000}"/>
    <cellStyle name="Normal 15 5 5 3" xfId="20552" xr:uid="{00000000-0005-0000-0000-0000233E0000}"/>
    <cellStyle name="Normal 15 5 6" xfId="20553" xr:uid="{00000000-0005-0000-0000-0000243E0000}"/>
    <cellStyle name="Normal 15 5 6 2" xfId="20554" xr:uid="{00000000-0005-0000-0000-0000253E0000}"/>
    <cellStyle name="Normal 15 5 7" xfId="20555" xr:uid="{00000000-0005-0000-0000-0000263E0000}"/>
    <cellStyle name="Normal 15 5 8" xfId="20556" xr:uid="{00000000-0005-0000-0000-0000273E0000}"/>
    <cellStyle name="Normal 15 6" xfId="1792" xr:uid="{00000000-0005-0000-0000-0000283E0000}"/>
    <cellStyle name="Normal 15 6 2" xfId="1793" xr:uid="{00000000-0005-0000-0000-0000293E0000}"/>
    <cellStyle name="Normal 15 6 2 2" xfId="1794" xr:uid="{00000000-0005-0000-0000-00002A3E0000}"/>
    <cellStyle name="Normal 15 6 2 2 2" xfId="20557" xr:uid="{00000000-0005-0000-0000-00002B3E0000}"/>
    <cellStyle name="Normal 15 6 2 2 2 2" xfId="20558" xr:uid="{00000000-0005-0000-0000-00002C3E0000}"/>
    <cellStyle name="Normal 15 6 2 2 2 2 2" xfId="20559" xr:uid="{00000000-0005-0000-0000-00002D3E0000}"/>
    <cellStyle name="Normal 15 6 2 2 2 3" xfId="20560" xr:uid="{00000000-0005-0000-0000-00002E3E0000}"/>
    <cellStyle name="Normal 15 6 2 2 3" xfId="20561" xr:uid="{00000000-0005-0000-0000-00002F3E0000}"/>
    <cellStyle name="Normal 15 6 2 2 3 2" xfId="20562" xr:uid="{00000000-0005-0000-0000-0000303E0000}"/>
    <cellStyle name="Normal 15 6 2 2 4" xfId="20563" xr:uid="{00000000-0005-0000-0000-0000313E0000}"/>
    <cellStyle name="Normal 15 6 2 2 5" xfId="20564" xr:uid="{00000000-0005-0000-0000-0000323E0000}"/>
    <cellStyle name="Normal 15 6 2 3" xfId="1795" xr:uid="{00000000-0005-0000-0000-0000333E0000}"/>
    <cellStyle name="Normal 15 6 2 3 2" xfId="20565" xr:uid="{00000000-0005-0000-0000-0000343E0000}"/>
    <cellStyle name="Normal 15 6 2 3 2 2" xfId="20566" xr:uid="{00000000-0005-0000-0000-0000353E0000}"/>
    <cellStyle name="Normal 15 6 2 3 2 2 2" xfId="20567" xr:uid="{00000000-0005-0000-0000-0000363E0000}"/>
    <cellStyle name="Normal 15 6 2 3 2 3" xfId="20568" xr:uid="{00000000-0005-0000-0000-0000373E0000}"/>
    <cellStyle name="Normal 15 6 2 3 3" xfId="20569" xr:uid="{00000000-0005-0000-0000-0000383E0000}"/>
    <cellStyle name="Normal 15 6 2 3 3 2" xfId="20570" xr:uid="{00000000-0005-0000-0000-0000393E0000}"/>
    <cellStyle name="Normal 15 6 2 3 4" xfId="20571" xr:uid="{00000000-0005-0000-0000-00003A3E0000}"/>
    <cellStyle name="Normal 15 6 2 3 5" xfId="20572" xr:uid="{00000000-0005-0000-0000-00003B3E0000}"/>
    <cellStyle name="Normal 15 6 2 4" xfId="20573" xr:uid="{00000000-0005-0000-0000-00003C3E0000}"/>
    <cellStyle name="Normal 15 6 2 4 2" xfId="20574" xr:uid="{00000000-0005-0000-0000-00003D3E0000}"/>
    <cellStyle name="Normal 15 6 2 4 2 2" xfId="20575" xr:uid="{00000000-0005-0000-0000-00003E3E0000}"/>
    <cellStyle name="Normal 15 6 2 4 3" xfId="20576" xr:uid="{00000000-0005-0000-0000-00003F3E0000}"/>
    <cellStyle name="Normal 15 6 2 5" xfId="20577" xr:uid="{00000000-0005-0000-0000-0000403E0000}"/>
    <cellStyle name="Normal 15 6 2 5 2" xfId="20578" xr:uid="{00000000-0005-0000-0000-0000413E0000}"/>
    <cellStyle name="Normal 15 6 2 6" xfId="20579" xr:uid="{00000000-0005-0000-0000-0000423E0000}"/>
    <cellStyle name="Normal 15 6 2 7" xfId="20580" xr:uid="{00000000-0005-0000-0000-0000433E0000}"/>
    <cellStyle name="Normal 15 6 3" xfId="1796" xr:uid="{00000000-0005-0000-0000-0000443E0000}"/>
    <cellStyle name="Normal 15 6 3 2" xfId="20581" xr:uid="{00000000-0005-0000-0000-0000453E0000}"/>
    <cellStyle name="Normal 15 6 3 2 2" xfId="20582" xr:uid="{00000000-0005-0000-0000-0000463E0000}"/>
    <cellStyle name="Normal 15 6 3 2 2 2" xfId="20583" xr:uid="{00000000-0005-0000-0000-0000473E0000}"/>
    <cellStyle name="Normal 15 6 3 2 3" xfId="20584" xr:uid="{00000000-0005-0000-0000-0000483E0000}"/>
    <cellStyle name="Normal 15 6 3 3" xfId="20585" xr:uid="{00000000-0005-0000-0000-0000493E0000}"/>
    <cellStyle name="Normal 15 6 3 3 2" xfId="20586" xr:uid="{00000000-0005-0000-0000-00004A3E0000}"/>
    <cellStyle name="Normal 15 6 3 4" xfId="20587" xr:uid="{00000000-0005-0000-0000-00004B3E0000}"/>
    <cellStyle name="Normal 15 6 3 5" xfId="20588" xr:uid="{00000000-0005-0000-0000-00004C3E0000}"/>
    <cellStyle name="Normal 15 6 4" xfId="1797" xr:uid="{00000000-0005-0000-0000-00004D3E0000}"/>
    <cellStyle name="Normal 15 6 4 2" xfId="20589" xr:uid="{00000000-0005-0000-0000-00004E3E0000}"/>
    <cellStyle name="Normal 15 6 4 2 2" xfId="20590" xr:uid="{00000000-0005-0000-0000-00004F3E0000}"/>
    <cellStyle name="Normal 15 6 4 2 2 2" xfId="20591" xr:uid="{00000000-0005-0000-0000-0000503E0000}"/>
    <cellStyle name="Normal 15 6 4 2 3" xfId="20592" xr:uid="{00000000-0005-0000-0000-0000513E0000}"/>
    <cellStyle name="Normal 15 6 4 3" xfId="20593" xr:uid="{00000000-0005-0000-0000-0000523E0000}"/>
    <cellStyle name="Normal 15 6 4 3 2" xfId="20594" xr:uid="{00000000-0005-0000-0000-0000533E0000}"/>
    <cellStyle name="Normal 15 6 4 4" xfId="20595" xr:uid="{00000000-0005-0000-0000-0000543E0000}"/>
    <cellStyle name="Normal 15 6 4 5" xfId="20596" xr:uid="{00000000-0005-0000-0000-0000553E0000}"/>
    <cellStyle name="Normal 15 6 5" xfId="20597" xr:uid="{00000000-0005-0000-0000-0000563E0000}"/>
    <cellStyle name="Normal 15 6 5 2" xfId="20598" xr:uid="{00000000-0005-0000-0000-0000573E0000}"/>
    <cellStyle name="Normal 15 6 5 2 2" xfId="20599" xr:uid="{00000000-0005-0000-0000-0000583E0000}"/>
    <cellStyle name="Normal 15 6 5 3" xfId="20600" xr:uid="{00000000-0005-0000-0000-0000593E0000}"/>
    <cellStyle name="Normal 15 6 6" xfId="20601" xr:uid="{00000000-0005-0000-0000-00005A3E0000}"/>
    <cellStyle name="Normal 15 6 6 2" xfId="20602" xr:uid="{00000000-0005-0000-0000-00005B3E0000}"/>
    <cellStyle name="Normal 15 6 7" xfId="20603" xr:uid="{00000000-0005-0000-0000-00005C3E0000}"/>
    <cellStyle name="Normal 15 6 8" xfId="20604" xr:uid="{00000000-0005-0000-0000-00005D3E0000}"/>
    <cellStyle name="Normal 15 7" xfId="1798" xr:uid="{00000000-0005-0000-0000-00005E3E0000}"/>
    <cellStyle name="Normal 15 7 2" xfId="1799" xr:uid="{00000000-0005-0000-0000-00005F3E0000}"/>
    <cellStyle name="Normal 15 7 2 2" xfId="1800" xr:uid="{00000000-0005-0000-0000-0000603E0000}"/>
    <cellStyle name="Normal 15 7 2 2 2" xfId="20605" xr:uid="{00000000-0005-0000-0000-0000613E0000}"/>
    <cellStyle name="Normal 15 7 2 2 2 2" xfId="20606" xr:uid="{00000000-0005-0000-0000-0000623E0000}"/>
    <cellStyle name="Normal 15 7 2 2 2 2 2" xfId="20607" xr:uid="{00000000-0005-0000-0000-0000633E0000}"/>
    <cellStyle name="Normal 15 7 2 2 2 3" xfId="20608" xr:uid="{00000000-0005-0000-0000-0000643E0000}"/>
    <cellStyle name="Normal 15 7 2 2 3" xfId="20609" xr:uid="{00000000-0005-0000-0000-0000653E0000}"/>
    <cellStyle name="Normal 15 7 2 2 3 2" xfId="20610" xr:uid="{00000000-0005-0000-0000-0000663E0000}"/>
    <cellStyle name="Normal 15 7 2 2 4" xfId="20611" xr:uid="{00000000-0005-0000-0000-0000673E0000}"/>
    <cellStyle name="Normal 15 7 2 2 5" xfId="20612" xr:uid="{00000000-0005-0000-0000-0000683E0000}"/>
    <cellStyle name="Normal 15 7 2 3" xfId="1801" xr:uid="{00000000-0005-0000-0000-0000693E0000}"/>
    <cellStyle name="Normal 15 7 2 3 2" xfId="20613" xr:uid="{00000000-0005-0000-0000-00006A3E0000}"/>
    <cellStyle name="Normal 15 7 2 3 2 2" xfId="20614" xr:uid="{00000000-0005-0000-0000-00006B3E0000}"/>
    <cellStyle name="Normal 15 7 2 3 2 2 2" xfId="20615" xr:uid="{00000000-0005-0000-0000-00006C3E0000}"/>
    <cellStyle name="Normal 15 7 2 3 2 3" xfId="20616" xr:uid="{00000000-0005-0000-0000-00006D3E0000}"/>
    <cellStyle name="Normal 15 7 2 3 3" xfId="20617" xr:uid="{00000000-0005-0000-0000-00006E3E0000}"/>
    <cellStyle name="Normal 15 7 2 3 3 2" xfId="20618" xr:uid="{00000000-0005-0000-0000-00006F3E0000}"/>
    <cellStyle name="Normal 15 7 2 3 4" xfId="20619" xr:uid="{00000000-0005-0000-0000-0000703E0000}"/>
    <cellStyle name="Normal 15 7 2 3 5" xfId="20620" xr:uid="{00000000-0005-0000-0000-0000713E0000}"/>
    <cellStyle name="Normal 15 7 2 4" xfId="20621" xr:uid="{00000000-0005-0000-0000-0000723E0000}"/>
    <cellStyle name="Normal 15 7 2 4 2" xfId="20622" xr:uid="{00000000-0005-0000-0000-0000733E0000}"/>
    <cellStyle name="Normal 15 7 2 4 2 2" xfId="20623" xr:uid="{00000000-0005-0000-0000-0000743E0000}"/>
    <cellStyle name="Normal 15 7 2 4 3" xfId="20624" xr:uid="{00000000-0005-0000-0000-0000753E0000}"/>
    <cellStyle name="Normal 15 7 2 5" xfId="20625" xr:uid="{00000000-0005-0000-0000-0000763E0000}"/>
    <cellStyle name="Normal 15 7 2 5 2" xfId="20626" xr:uid="{00000000-0005-0000-0000-0000773E0000}"/>
    <cellStyle name="Normal 15 7 2 6" xfId="20627" xr:uid="{00000000-0005-0000-0000-0000783E0000}"/>
    <cellStyle name="Normal 15 7 2 7" xfId="20628" xr:uid="{00000000-0005-0000-0000-0000793E0000}"/>
    <cellStyle name="Normal 15 7 3" xfId="1802" xr:uid="{00000000-0005-0000-0000-00007A3E0000}"/>
    <cellStyle name="Normal 15 7 3 2" xfId="20629" xr:uid="{00000000-0005-0000-0000-00007B3E0000}"/>
    <cellStyle name="Normal 15 7 3 2 2" xfId="20630" xr:uid="{00000000-0005-0000-0000-00007C3E0000}"/>
    <cellStyle name="Normal 15 7 3 2 2 2" xfId="20631" xr:uid="{00000000-0005-0000-0000-00007D3E0000}"/>
    <cellStyle name="Normal 15 7 3 2 3" xfId="20632" xr:uid="{00000000-0005-0000-0000-00007E3E0000}"/>
    <cellStyle name="Normal 15 7 3 3" xfId="20633" xr:uid="{00000000-0005-0000-0000-00007F3E0000}"/>
    <cellStyle name="Normal 15 7 3 3 2" xfId="20634" xr:uid="{00000000-0005-0000-0000-0000803E0000}"/>
    <cellStyle name="Normal 15 7 3 4" xfId="20635" xr:uid="{00000000-0005-0000-0000-0000813E0000}"/>
    <cellStyle name="Normal 15 7 3 5" xfId="20636" xr:uid="{00000000-0005-0000-0000-0000823E0000}"/>
    <cellStyle name="Normal 15 7 4" xfId="1803" xr:uid="{00000000-0005-0000-0000-0000833E0000}"/>
    <cellStyle name="Normal 15 7 4 2" xfId="20637" xr:uid="{00000000-0005-0000-0000-0000843E0000}"/>
    <cellStyle name="Normal 15 7 4 2 2" xfId="20638" xr:uid="{00000000-0005-0000-0000-0000853E0000}"/>
    <cellStyle name="Normal 15 7 4 2 2 2" xfId="20639" xr:uid="{00000000-0005-0000-0000-0000863E0000}"/>
    <cellStyle name="Normal 15 7 4 2 3" xfId="20640" xr:uid="{00000000-0005-0000-0000-0000873E0000}"/>
    <cellStyle name="Normal 15 7 4 3" xfId="20641" xr:uid="{00000000-0005-0000-0000-0000883E0000}"/>
    <cellStyle name="Normal 15 7 4 3 2" xfId="20642" xr:uid="{00000000-0005-0000-0000-0000893E0000}"/>
    <cellStyle name="Normal 15 7 4 4" xfId="20643" xr:uid="{00000000-0005-0000-0000-00008A3E0000}"/>
    <cellStyle name="Normal 15 7 4 5" xfId="20644" xr:uid="{00000000-0005-0000-0000-00008B3E0000}"/>
    <cellStyle name="Normal 15 7 5" xfId="20645" xr:uid="{00000000-0005-0000-0000-00008C3E0000}"/>
    <cellStyle name="Normal 15 7 5 2" xfId="20646" xr:uid="{00000000-0005-0000-0000-00008D3E0000}"/>
    <cellStyle name="Normal 15 7 5 2 2" xfId="20647" xr:uid="{00000000-0005-0000-0000-00008E3E0000}"/>
    <cellStyle name="Normal 15 7 5 3" xfId="20648" xr:uid="{00000000-0005-0000-0000-00008F3E0000}"/>
    <cellStyle name="Normal 15 7 6" xfId="20649" xr:uid="{00000000-0005-0000-0000-0000903E0000}"/>
    <cellStyle name="Normal 15 7 6 2" xfId="20650" xr:uid="{00000000-0005-0000-0000-0000913E0000}"/>
    <cellStyle name="Normal 15 7 7" xfId="20651" xr:uid="{00000000-0005-0000-0000-0000923E0000}"/>
    <cellStyle name="Normal 15 7 8" xfId="20652" xr:uid="{00000000-0005-0000-0000-0000933E0000}"/>
    <cellStyle name="Normal 15 8" xfId="1804" xr:uid="{00000000-0005-0000-0000-0000943E0000}"/>
    <cellStyle name="Normal 15 8 2" xfId="1805" xr:uid="{00000000-0005-0000-0000-0000953E0000}"/>
    <cellStyle name="Normal 15 8 2 2" xfId="20653" xr:uid="{00000000-0005-0000-0000-0000963E0000}"/>
    <cellStyle name="Normal 15 8 2 2 2" xfId="20654" xr:uid="{00000000-0005-0000-0000-0000973E0000}"/>
    <cellStyle name="Normal 15 8 2 2 2 2" xfId="20655" xr:uid="{00000000-0005-0000-0000-0000983E0000}"/>
    <cellStyle name="Normal 15 8 2 2 3" xfId="20656" xr:uid="{00000000-0005-0000-0000-0000993E0000}"/>
    <cellStyle name="Normal 15 8 2 3" xfId="20657" xr:uid="{00000000-0005-0000-0000-00009A3E0000}"/>
    <cellStyle name="Normal 15 8 2 3 2" xfId="20658" xr:uid="{00000000-0005-0000-0000-00009B3E0000}"/>
    <cellStyle name="Normal 15 8 2 4" xfId="20659" xr:uid="{00000000-0005-0000-0000-00009C3E0000}"/>
    <cellStyle name="Normal 15 8 2 5" xfId="20660" xr:uid="{00000000-0005-0000-0000-00009D3E0000}"/>
    <cellStyle name="Normal 15 8 3" xfId="1806" xr:uid="{00000000-0005-0000-0000-00009E3E0000}"/>
    <cellStyle name="Normal 15 8 3 2" xfId="20661" xr:uid="{00000000-0005-0000-0000-00009F3E0000}"/>
    <cellStyle name="Normal 15 8 3 2 2" xfId="20662" xr:uid="{00000000-0005-0000-0000-0000A03E0000}"/>
    <cellStyle name="Normal 15 8 3 2 2 2" xfId="20663" xr:uid="{00000000-0005-0000-0000-0000A13E0000}"/>
    <cellStyle name="Normal 15 8 3 2 3" xfId="20664" xr:uid="{00000000-0005-0000-0000-0000A23E0000}"/>
    <cellStyle name="Normal 15 8 3 3" xfId="20665" xr:uid="{00000000-0005-0000-0000-0000A33E0000}"/>
    <cellStyle name="Normal 15 8 3 3 2" xfId="20666" xr:uid="{00000000-0005-0000-0000-0000A43E0000}"/>
    <cellStyle name="Normal 15 8 3 4" xfId="20667" xr:uid="{00000000-0005-0000-0000-0000A53E0000}"/>
    <cellStyle name="Normal 15 8 3 5" xfId="20668" xr:uid="{00000000-0005-0000-0000-0000A63E0000}"/>
    <cellStyle name="Normal 15 8 4" xfId="20669" xr:uid="{00000000-0005-0000-0000-0000A73E0000}"/>
    <cellStyle name="Normal 15 8 4 2" xfId="20670" xr:uid="{00000000-0005-0000-0000-0000A83E0000}"/>
    <cellStyle name="Normal 15 8 4 2 2" xfId="20671" xr:uid="{00000000-0005-0000-0000-0000A93E0000}"/>
    <cellStyle name="Normal 15 8 4 3" xfId="20672" xr:uid="{00000000-0005-0000-0000-0000AA3E0000}"/>
    <cellStyle name="Normal 15 8 5" xfId="20673" xr:uid="{00000000-0005-0000-0000-0000AB3E0000}"/>
    <cellStyle name="Normal 15 8 5 2" xfId="20674" xr:uid="{00000000-0005-0000-0000-0000AC3E0000}"/>
    <cellStyle name="Normal 15 8 6" xfId="20675" xr:uid="{00000000-0005-0000-0000-0000AD3E0000}"/>
    <cellStyle name="Normal 15 8 7" xfId="20676" xr:uid="{00000000-0005-0000-0000-0000AE3E0000}"/>
    <cellStyle name="Normal 15 9" xfId="1807" xr:uid="{00000000-0005-0000-0000-0000AF3E0000}"/>
    <cellStyle name="Normal 15 9 2" xfId="20677" xr:uid="{00000000-0005-0000-0000-0000B03E0000}"/>
    <cellStyle name="Normal 15 9 2 2" xfId="20678" xr:uid="{00000000-0005-0000-0000-0000B13E0000}"/>
    <cellStyle name="Normal 15 9 2 2 2" xfId="20679" xr:uid="{00000000-0005-0000-0000-0000B23E0000}"/>
    <cellStyle name="Normal 15 9 2 3" xfId="20680" xr:uid="{00000000-0005-0000-0000-0000B33E0000}"/>
    <cellStyle name="Normal 15 9 3" xfId="20681" xr:uid="{00000000-0005-0000-0000-0000B43E0000}"/>
    <cellStyle name="Normal 15 9 3 2" xfId="20682" xr:uid="{00000000-0005-0000-0000-0000B53E0000}"/>
    <cellStyle name="Normal 15 9 4" xfId="20683" xr:uid="{00000000-0005-0000-0000-0000B63E0000}"/>
    <cellStyle name="Normal 15 9 5" xfId="20684" xr:uid="{00000000-0005-0000-0000-0000B73E0000}"/>
    <cellStyle name="Normal 16" xfId="1808" xr:uid="{00000000-0005-0000-0000-0000B83E0000}"/>
    <cellStyle name="Normal 16 10" xfId="1809" xr:uid="{00000000-0005-0000-0000-0000B93E0000}"/>
    <cellStyle name="Normal 16 10 2" xfId="20685" xr:uid="{00000000-0005-0000-0000-0000BA3E0000}"/>
    <cellStyle name="Normal 16 10 2 2" xfId="20686" xr:uid="{00000000-0005-0000-0000-0000BB3E0000}"/>
    <cellStyle name="Normal 16 10 2 2 2" xfId="20687" xr:uid="{00000000-0005-0000-0000-0000BC3E0000}"/>
    <cellStyle name="Normal 16 10 2 3" xfId="20688" xr:uid="{00000000-0005-0000-0000-0000BD3E0000}"/>
    <cellStyle name="Normal 16 10 3" xfId="20689" xr:uid="{00000000-0005-0000-0000-0000BE3E0000}"/>
    <cellStyle name="Normal 16 10 3 2" xfId="20690" xr:uid="{00000000-0005-0000-0000-0000BF3E0000}"/>
    <cellStyle name="Normal 16 10 4" xfId="20691" xr:uid="{00000000-0005-0000-0000-0000C03E0000}"/>
    <cellStyle name="Normal 16 10 5" xfId="20692" xr:uid="{00000000-0005-0000-0000-0000C13E0000}"/>
    <cellStyle name="Normal 16 11" xfId="20693" xr:uid="{00000000-0005-0000-0000-0000C23E0000}"/>
    <cellStyle name="Normal 16 11 2" xfId="20694" xr:uid="{00000000-0005-0000-0000-0000C33E0000}"/>
    <cellStyle name="Normal 16 11 2 2" xfId="20695" xr:uid="{00000000-0005-0000-0000-0000C43E0000}"/>
    <cellStyle name="Normal 16 11 3" xfId="20696" xr:uid="{00000000-0005-0000-0000-0000C53E0000}"/>
    <cellStyle name="Normal 16 12" xfId="20697" xr:uid="{00000000-0005-0000-0000-0000C63E0000}"/>
    <cellStyle name="Normal 16 12 2" xfId="20698" xr:uid="{00000000-0005-0000-0000-0000C73E0000}"/>
    <cellStyle name="Normal 16 13" xfId="20699" xr:uid="{00000000-0005-0000-0000-0000C83E0000}"/>
    <cellStyle name="Normal 16 14" xfId="20700" xr:uid="{00000000-0005-0000-0000-0000C93E0000}"/>
    <cellStyle name="Normal 16 2" xfId="1810" xr:uid="{00000000-0005-0000-0000-0000CA3E0000}"/>
    <cellStyle name="Normal 16 2 10" xfId="20701" xr:uid="{00000000-0005-0000-0000-0000CB3E0000}"/>
    <cellStyle name="Normal 16 2 10 2" xfId="20702" xr:uid="{00000000-0005-0000-0000-0000CC3E0000}"/>
    <cellStyle name="Normal 16 2 10 2 2" xfId="20703" xr:uid="{00000000-0005-0000-0000-0000CD3E0000}"/>
    <cellStyle name="Normal 16 2 10 3" xfId="20704" xr:uid="{00000000-0005-0000-0000-0000CE3E0000}"/>
    <cellStyle name="Normal 16 2 11" xfId="20705" xr:uid="{00000000-0005-0000-0000-0000CF3E0000}"/>
    <cellStyle name="Normal 16 2 11 2" xfId="20706" xr:uid="{00000000-0005-0000-0000-0000D03E0000}"/>
    <cellStyle name="Normal 16 2 12" xfId="20707" xr:uid="{00000000-0005-0000-0000-0000D13E0000}"/>
    <cellStyle name="Normal 16 2 13" xfId="20708" xr:uid="{00000000-0005-0000-0000-0000D23E0000}"/>
    <cellStyle name="Normal 16 2 2" xfId="1811" xr:uid="{00000000-0005-0000-0000-0000D33E0000}"/>
    <cellStyle name="Normal 16 2 2 10" xfId="20709" xr:uid="{00000000-0005-0000-0000-0000D43E0000}"/>
    <cellStyle name="Normal 16 2 2 10 2" xfId="20710" xr:uid="{00000000-0005-0000-0000-0000D53E0000}"/>
    <cellStyle name="Normal 16 2 2 11" xfId="20711" xr:uid="{00000000-0005-0000-0000-0000D63E0000}"/>
    <cellStyle name="Normal 16 2 2 12" xfId="20712" xr:uid="{00000000-0005-0000-0000-0000D73E0000}"/>
    <cellStyle name="Normal 16 2 2 2" xfId="1812" xr:uid="{00000000-0005-0000-0000-0000D83E0000}"/>
    <cellStyle name="Normal 16 2 2 2 2" xfId="1813" xr:uid="{00000000-0005-0000-0000-0000D93E0000}"/>
    <cellStyle name="Normal 16 2 2 2 2 2" xfId="1814" xr:uid="{00000000-0005-0000-0000-0000DA3E0000}"/>
    <cellStyle name="Normal 16 2 2 2 2 2 2" xfId="20713" xr:uid="{00000000-0005-0000-0000-0000DB3E0000}"/>
    <cellStyle name="Normal 16 2 2 2 2 2 2 2" xfId="20714" xr:uid="{00000000-0005-0000-0000-0000DC3E0000}"/>
    <cellStyle name="Normal 16 2 2 2 2 2 2 2 2" xfId="20715" xr:uid="{00000000-0005-0000-0000-0000DD3E0000}"/>
    <cellStyle name="Normal 16 2 2 2 2 2 2 3" xfId="20716" xr:uid="{00000000-0005-0000-0000-0000DE3E0000}"/>
    <cellStyle name="Normal 16 2 2 2 2 2 3" xfId="20717" xr:uid="{00000000-0005-0000-0000-0000DF3E0000}"/>
    <cellStyle name="Normal 16 2 2 2 2 2 3 2" xfId="20718" xr:uid="{00000000-0005-0000-0000-0000E03E0000}"/>
    <cellStyle name="Normal 16 2 2 2 2 2 4" xfId="20719" xr:uid="{00000000-0005-0000-0000-0000E13E0000}"/>
    <cellStyle name="Normal 16 2 2 2 2 2 5" xfId="20720" xr:uid="{00000000-0005-0000-0000-0000E23E0000}"/>
    <cellStyle name="Normal 16 2 2 2 2 3" xfId="1815" xr:uid="{00000000-0005-0000-0000-0000E33E0000}"/>
    <cellStyle name="Normal 16 2 2 2 2 3 2" xfId="20721" xr:uid="{00000000-0005-0000-0000-0000E43E0000}"/>
    <cellStyle name="Normal 16 2 2 2 2 3 2 2" xfId="20722" xr:uid="{00000000-0005-0000-0000-0000E53E0000}"/>
    <cellStyle name="Normal 16 2 2 2 2 3 2 2 2" xfId="20723" xr:uid="{00000000-0005-0000-0000-0000E63E0000}"/>
    <cellStyle name="Normal 16 2 2 2 2 3 2 3" xfId="20724" xr:uid="{00000000-0005-0000-0000-0000E73E0000}"/>
    <cellStyle name="Normal 16 2 2 2 2 3 3" xfId="20725" xr:uid="{00000000-0005-0000-0000-0000E83E0000}"/>
    <cellStyle name="Normal 16 2 2 2 2 3 3 2" xfId="20726" xr:uid="{00000000-0005-0000-0000-0000E93E0000}"/>
    <cellStyle name="Normal 16 2 2 2 2 3 4" xfId="20727" xr:uid="{00000000-0005-0000-0000-0000EA3E0000}"/>
    <cellStyle name="Normal 16 2 2 2 2 3 5" xfId="20728" xr:uid="{00000000-0005-0000-0000-0000EB3E0000}"/>
    <cellStyle name="Normal 16 2 2 2 2 4" xfId="20729" xr:uid="{00000000-0005-0000-0000-0000EC3E0000}"/>
    <cellStyle name="Normal 16 2 2 2 2 4 2" xfId="20730" xr:uid="{00000000-0005-0000-0000-0000ED3E0000}"/>
    <cellStyle name="Normal 16 2 2 2 2 4 2 2" xfId="20731" xr:uid="{00000000-0005-0000-0000-0000EE3E0000}"/>
    <cellStyle name="Normal 16 2 2 2 2 4 3" xfId="20732" xr:uid="{00000000-0005-0000-0000-0000EF3E0000}"/>
    <cellStyle name="Normal 16 2 2 2 2 5" xfId="20733" xr:uid="{00000000-0005-0000-0000-0000F03E0000}"/>
    <cellStyle name="Normal 16 2 2 2 2 5 2" xfId="20734" xr:uid="{00000000-0005-0000-0000-0000F13E0000}"/>
    <cellStyle name="Normal 16 2 2 2 2 6" xfId="20735" xr:uid="{00000000-0005-0000-0000-0000F23E0000}"/>
    <cellStyle name="Normal 16 2 2 2 2 7" xfId="20736" xr:uid="{00000000-0005-0000-0000-0000F33E0000}"/>
    <cellStyle name="Normal 16 2 2 2 3" xfId="1816" xr:uid="{00000000-0005-0000-0000-0000F43E0000}"/>
    <cellStyle name="Normal 16 2 2 2 3 2" xfId="20737" xr:uid="{00000000-0005-0000-0000-0000F53E0000}"/>
    <cellStyle name="Normal 16 2 2 2 3 2 2" xfId="20738" xr:uid="{00000000-0005-0000-0000-0000F63E0000}"/>
    <cellStyle name="Normal 16 2 2 2 3 2 2 2" xfId="20739" xr:uid="{00000000-0005-0000-0000-0000F73E0000}"/>
    <cellStyle name="Normal 16 2 2 2 3 2 3" xfId="20740" xr:uid="{00000000-0005-0000-0000-0000F83E0000}"/>
    <cellStyle name="Normal 16 2 2 2 3 3" xfId="20741" xr:uid="{00000000-0005-0000-0000-0000F93E0000}"/>
    <cellStyle name="Normal 16 2 2 2 3 3 2" xfId="20742" xr:uid="{00000000-0005-0000-0000-0000FA3E0000}"/>
    <cellStyle name="Normal 16 2 2 2 3 4" xfId="20743" xr:uid="{00000000-0005-0000-0000-0000FB3E0000}"/>
    <cellStyle name="Normal 16 2 2 2 3 5" xfId="20744" xr:uid="{00000000-0005-0000-0000-0000FC3E0000}"/>
    <cellStyle name="Normal 16 2 2 2 4" xfId="1817" xr:uid="{00000000-0005-0000-0000-0000FD3E0000}"/>
    <cellStyle name="Normal 16 2 2 2 4 2" xfId="20745" xr:uid="{00000000-0005-0000-0000-0000FE3E0000}"/>
    <cellStyle name="Normal 16 2 2 2 4 2 2" xfId="20746" xr:uid="{00000000-0005-0000-0000-0000FF3E0000}"/>
    <cellStyle name="Normal 16 2 2 2 4 2 2 2" xfId="20747" xr:uid="{00000000-0005-0000-0000-0000003F0000}"/>
    <cellStyle name="Normal 16 2 2 2 4 2 3" xfId="20748" xr:uid="{00000000-0005-0000-0000-0000013F0000}"/>
    <cellStyle name="Normal 16 2 2 2 4 3" xfId="20749" xr:uid="{00000000-0005-0000-0000-0000023F0000}"/>
    <cellStyle name="Normal 16 2 2 2 4 3 2" xfId="20750" xr:uid="{00000000-0005-0000-0000-0000033F0000}"/>
    <cellStyle name="Normal 16 2 2 2 4 4" xfId="20751" xr:uid="{00000000-0005-0000-0000-0000043F0000}"/>
    <cellStyle name="Normal 16 2 2 2 4 5" xfId="20752" xr:uid="{00000000-0005-0000-0000-0000053F0000}"/>
    <cellStyle name="Normal 16 2 2 2 5" xfId="20753" xr:uid="{00000000-0005-0000-0000-0000063F0000}"/>
    <cellStyle name="Normal 16 2 2 2 5 2" xfId="20754" xr:uid="{00000000-0005-0000-0000-0000073F0000}"/>
    <cellStyle name="Normal 16 2 2 2 5 2 2" xfId="20755" xr:uid="{00000000-0005-0000-0000-0000083F0000}"/>
    <cellStyle name="Normal 16 2 2 2 5 3" xfId="20756" xr:uid="{00000000-0005-0000-0000-0000093F0000}"/>
    <cellStyle name="Normal 16 2 2 2 6" xfId="20757" xr:uid="{00000000-0005-0000-0000-00000A3F0000}"/>
    <cellStyle name="Normal 16 2 2 2 6 2" xfId="20758" xr:uid="{00000000-0005-0000-0000-00000B3F0000}"/>
    <cellStyle name="Normal 16 2 2 2 7" xfId="20759" xr:uid="{00000000-0005-0000-0000-00000C3F0000}"/>
    <cellStyle name="Normal 16 2 2 2 8" xfId="20760" xr:uid="{00000000-0005-0000-0000-00000D3F0000}"/>
    <cellStyle name="Normal 16 2 2 3" xfId="1818" xr:uid="{00000000-0005-0000-0000-00000E3F0000}"/>
    <cellStyle name="Normal 16 2 2 3 2" xfId="1819" xr:uid="{00000000-0005-0000-0000-00000F3F0000}"/>
    <cellStyle name="Normal 16 2 2 3 2 2" xfId="1820" xr:uid="{00000000-0005-0000-0000-0000103F0000}"/>
    <cellStyle name="Normal 16 2 2 3 2 2 2" xfId="20761" xr:uid="{00000000-0005-0000-0000-0000113F0000}"/>
    <cellStyle name="Normal 16 2 2 3 2 2 2 2" xfId="20762" xr:uid="{00000000-0005-0000-0000-0000123F0000}"/>
    <cellStyle name="Normal 16 2 2 3 2 2 2 2 2" xfId="20763" xr:uid="{00000000-0005-0000-0000-0000133F0000}"/>
    <cellStyle name="Normal 16 2 2 3 2 2 2 3" xfId="20764" xr:uid="{00000000-0005-0000-0000-0000143F0000}"/>
    <cellStyle name="Normal 16 2 2 3 2 2 3" xfId="20765" xr:uid="{00000000-0005-0000-0000-0000153F0000}"/>
    <cellStyle name="Normal 16 2 2 3 2 2 3 2" xfId="20766" xr:uid="{00000000-0005-0000-0000-0000163F0000}"/>
    <cellStyle name="Normal 16 2 2 3 2 2 4" xfId="20767" xr:uid="{00000000-0005-0000-0000-0000173F0000}"/>
    <cellStyle name="Normal 16 2 2 3 2 2 5" xfId="20768" xr:uid="{00000000-0005-0000-0000-0000183F0000}"/>
    <cellStyle name="Normal 16 2 2 3 2 3" xfId="1821" xr:uid="{00000000-0005-0000-0000-0000193F0000}"/>
    <cellStyle name="Normal 16 2 2 3 2 3 2" xfId="20769" xr:uid="{00000000-0005-0000-0000-00001A3F0000}"/>
    <cellStyle name="Normal 16 2 2 3 2 3 2 2" xfId="20770" xr:uid="{00000000-0005-0000-0000-00001B3F0000}"/>
    <cellStyle name="Normal 16 2 2 3 2 3 2 2 2" xfId="20771" xr:uid="{00000000-0005-0000-0000-00001C3F0000}"/>
    <cellStyle name="Normal 16 2 2 3 2 3 2 3" xfId="20772" xr:uid="{00000000-0005-0000-0000-00001D3F0000}"/>
    <cellStyle name="Normal 16 2 2 3 2 3 3" xfId="20773" xr:uid="{00000000-0005-0000-0000-00001E3F0000}"/>
    <cellStyle name="Normal 16 2 2 3 2 3 3 2" xfId="20774" xr:uid="{00000000-0005-0000-0000-00001F3F0000}"/>
    <cellStyle name="Normal 16 2 2 3 2 3 4" xfId="20775" xr:uid="{00000000-0005-0000-0000-0000203F0000}"/>
    <cellStyle name="Normal 16 2 2 3 2 3 5" xfId="20776" xr:uid="{00000000-0005-0000-0000-0000213F0000}"/>
    <cellStyle name="Normal 16 2 2 3 2 4" xfId="20777" xr:uid="{00000000-0005-0000-0000-0000223F0000}"/>
    <cellStyle name="Normal 16 2 2 3 2 4 2" xfId="20778" xr:uid="{00000000-0005-0000-0000-0000233F0000}"/>
    <cellStyle name="Normal 16 2 2 3 2 4 2 2" xfId="20779" xr:uid="{00000000-0005-0000-0000-0000243F0000}"/>
    <cellStyle name="Normal 16 2 2 3 2 4 3" xfId="20780" xr:uid="{00000000-0005-0000-0000-0000253F0000}"/>
    <cellStyle name="Normal 16 2 2 3 2 5" xfId="20781" xr:uid="{00000000-0005-0000-0000-0000263F0000}"/>
    <cellStyle name="Normal 16 2 2 3 2 5 2" xfId="20782" xr:uid="{00000000-0005-0000-0000-0000273F0000}"/>
    <cellStyle name="Normal 16 2 2 3 2 6" xfId="20783" xr:uid="{00000000-0005-0000-0000-0000283F0000}"/>
    <cellStyle name="Normal 16 2 2 3 2 7" xfId="20784" xr:uid="{00000000-0005-0000-0000-0000293F0000}"/>
    <cellStyle name="Normal 16 2 2 3 3" xfId="1822" xr:uid="{00000000-0005-0000-0000-00002A3F0000}"/>
    <cellStyle name="Normal 16 2 2 3 3 2" xfId="20785" xr:uid="{00000000-0005-0000-0000-00002B3F0000}"/>
    <cellStyle name="Normal 16 2 2 3 3 2 2" xfId="20786" xr:uid="{00000000-0005-0000-0000-00002C3F0000}"/>
    <cellStyle name="Normal 16 2 2 3 3 2 2 2" xfId="20787" xr:uid="{00000000-0005-0000-0000-00002D3F0000}"/>
    <cellStyle name="Normal 16 2 2 3 3 2 3" xfId="20788" xr:uid="{00000000-0005-0000-0000-00002E3F0000}"/>
    <cellStyle name="Normal 16 2 2 3 3 3" xfId="20789" xr:uid="{00000000-0005-0000-0000-00002F3F0000}"/>
    <cellStyle name="Normal 16 2 2 3 3 3 2" xfId="20790" xr:uid="{00000000-0005-0000-0000-0000303F0000}"/>
    <cellStyle name="Normal 16 2 2 3 3 4" xfId="20791" xr:uid="{00000000-0005-0000-0000-0000313F0000}"/>
    <cellStyle name="Normal 16 2 2 3 3 5" xfId="20792" xr:uid="{00000000-0005-0000-0000-0000323F0000}"/>
    <cellStyle name="Normal 16 2 2 3 4" xfId="1823" xr:uid="{00000000-0005-0000-0000-0000333F0000}"/>
    <cellStyle name="Normal 16 2 2 3 4 2" xfId="20793" xr:uid="{00000000-0005-0000-0000-0000343F0000}"/>
    <cellStyle name="Normal 16 2 2 3 4 2 2" xfId="20794" xr:uid="{00000000-0005-0000-0000-0000353F0000}"/>
    <cellStyle name="Normal 16 2 2 3 4 2 2 2" xfId="20795" xr:uid="{00000000-0005-0000-0000-0000363F0000}"/>
    <cellStyle name="Normal 16 2 2 3 4 2 3" xfId="20796" xr:uid="{00000000-0005-0000-0000-0000373F0000}"/>
    <cellStyle name="Normal 16 2 2 3 4 3" xfId="20797" xr:uid="{00000000-0005-0000-0000-0000383F0000}"/>
    <cellStyle name="Normal 16 2 2 3 4 3 2" xfId="20798" xr:uid="{00000000-0005-0000-0000-0000393F0000}"/>
    <cellStyle name="Normal 16 2 2 3 4 4" xfId="20799" xr:uid="{00000000-0005-0000-0000-00003A3F0000}"/>
    <cellStyle name="Normal 16 2 2 3 4 5" xfId="20800" xr:uid="{00000000-0005-0000-0000-00003B3F0000}"/>
    <cellStyle name="Normal 16 2 2 3 5" xfId="20801" xr:uid="{00000000-0005-0000-0000-00003C3F0000}"/>
    <cellStyle name="Normal 16 2 2 3 5 2" xfId="20802" xr:uid="{00000000-0005-0000-0000-00003D3F0000}"/>
    <cellStyle name="Normal 16 2 2 3 5 2 2" xfId="20803" xr:uid="{00000000-0005-0000-0000-00003E3F0000}"/>
    <cellStyle name="Normal 16 2 2 3 5 3" xfId="20804" xr:uid="{00000000-0005-0000-0000-00003F3F0000}"/>
    <cellStyle name="Normal 16 2 2 3 6" xfId="20805" xr:uid="{00000000-0005-0000-0000-0000403F0000}"/>
    <cellStyle name="Normal 16 2 2 3 6 2" xfId="20806" xr:uid="{00000000-0005-0000-0000-0000413F0000}"/>
    <cellStyle name="Normal 16 2 2 3 7" xfId="20807" xr:uid="{00000000-0005-0000-0000-0000423F0000}"/>
    <cellStyle name="Normal 16 2 2 3 8" xfId="20808" xr:uid="{00000000-0005-0000-0000-0000433F0000}"/>
    <cellStyle name="Normal 16 2 2 4" xfId="1824" xr:uid="{00000000-0005-0000-0000-0000443F0000}"/>
    <cellStyle name="Normal 16 2 2 4 2" xfId="1825" xr:uid="{00000000-0005-0000-0000-0000453F0000}"/>
    <cellStyle name="Normal 16 2 2 4 2 2" xfId="1826" xr:uid="{00000000-0005-0000-0000-0000463F0000}"/>
    <cellStyle name="Normal 16 2 2 4 2 2 2" xfId="20809" xr:uid="{00000000-0005-0000-0000-0000473F0000}"/>
    <cellStyle name="Normal 16 2 2 4 2 2 2 2" xfId="20810" xr:uid="{00000000-0005-0000-0000-0000483F0000}"/>
    <cellStyle name="Normal 16 2 2 4 2 2 2 2 2" xfId="20811" xr:uid="{00000000-0005-0000-0000-0000493F0000}"/>
    <cellStyle name="Normal 16 2 2 4 2 2 2 3" xfId="20812" xr:uid="{00000000-0005-0000-0000-00004A3F0000}"/>
    <cellStyle name="Normal 16 2 2 4 2 2 3" xfId="20813" xr:uid="{00000000-0005-0000-0000-00004B3F0000}"/>
    <cellStyle name="Normal 16 2 2 4 2 2 3 2" xfId="20814" xr:uid="{00000000-0005-0000-0000-00004C3F0000}"/>
    <cellStyle name="Normal 16 2 2 4 2 2 4" xfId="20815" xr:uid="{00000000-0005-0000-0000-00004D3F0000}"/>
    <cellStyle name="Normal 16 2 2 4 2 2 5" xfId="20816" xr:uid="{00000000-0005-0000-0000-00004E3F0000}"/>
    <cellStyle name="Normal 16 2 2 4 2 3" xfId="1827" xr:uid="{00000000-0005-0000-0000-00004F3F0000}"/>
    <cellStyle name="Normal 16 2 2 4 2 3 2" xfId="20817" xr:uid="{00000000-0005-0000-0000-0000503F0000}"/>
    <cellStyle name="Normal 16 2 2 4 2 3 2 2" xfId="20818" xr:uid="{00000000-0005-0000-0000-0000513F0000}"/>
    <cellStyle name="Normal 16 2 2 4 2 3 2 2 2" xfId="20819" xr:uid="{00000000-0005-0000-0000-0000523F0000}"/>
    <cellStyle name="Normal 16 2 2 4 2 3 2 3" xfId="20820" xr:uid="{00000000-0005-0000-0000-0000533F0000}"/>
    <cellStyle name="Normal 16 2 2 4 2 3 3" xfId="20821" xr:uid="{00000000-0005-0000-0000-0000543F0000}"/>
    <cellStyle name="Normal 16 2 2 4 2 3 3 2" xfId="20822" xr:uid="{00000000-0005-0000-0000-0000553F0000}"/>
    <cellStyle name="Normal 16 2 2 4 2 3 4" xfId="20823" xr:uid="{00000000-0005-0000-0000-0000563F0000}"/>
    <cellStyle name="Normal 16 2 2 4 2 3 5" xfId="20824" xr:uid="{00000000-0005-0000-0000-0000573F0000}"/>
    <cellStyle name="Normal 16 2 2 4 2 4" xfId="20825" xr:uid="{00000000-0005-0000-0000-0000583F0000}"/>
    <cellStyle name="Normal 16 2 2 4 2 4 2" xfId="20826" xr:uid="{00000000-0005-0000-0000-0000593F0000}"/>
    <cellStyle name="Normal 16 2 2 4 2 4 2 2" xfId="20827" xr:uid="{00000000-0005-0000-0000-00005A3F0000}"/>
    <cellStyle name="Normal 16 2 2 4 2 4 3" xfId="20828" xr:uid="{00000000-0005-0000-0000-00005B3F0000}"/>
    <cellStyle name="Normal 16 2 2 4 2 5" xfId="20829" xr:uid="{00000000-0005-0000-0000-00005C3F0000}"/>
    <cellStyle name="Normal 16 2 2 4 2 5 2" xfId="20830" xr:uid="{00000000-0005-0000-0000-00005D3F0000}"/>
    <cellStyle name="Normal 16 2 2 4 2 6" xfId="20831" xr:uid="{00000000-0005-0000-0000-00005E3F0000}"/>
    <cellStyle name="Normal 16 2 2 4 2 7" xfId="20832" xr:uid="{00000000-0005-0000-0000-00005F3F0000}"/>
    <cellStyle name="Normal 16 2 2 4 3" xfId="1828" xr:uid="{00000000-0005-0000-0000-0000603F0000}"/>
    <cellStyle name="Normal 16 2 2 4 3 2" xfId="20833" xr:uid="{00000000-0005-0000-0000-0000613F0000}"/>
    <cellStyle name="Normal 16 2 2 4 3 2 2" xfId="20834" xr:uid="{00000000-0005-0000-0000-0000623F0000}"/>
    <cellStyle name="Normal 16 2 2 4 3 2 2 2" xfId="20835" xr:uid="{00000000-0005-0000-0000-0000633F0000}"/>
    <cellStyle name="Normal 16 2 2 4 3 2 3" xfId="20836" xr:uid="{00000000-0005-0000-0000-0000643F0000}"/>
    <cellStyle name="Normal 16 2 2 4 3 3" xfId="20837" xr:uid="{00000000-0005-0000-0000-0000653F0000}"/>
    <cellStyle name="Normal 16 2 2 4 3 3 2" xfId="20838" xr:uid="{00000000-0005-0000-0000-0000663F0000}"/>
    <cellStyle name="Normal 16 2 2 4 3 4" xfId="20839" xr:uid="{00000000-0005-0000-0000-0000673F0000}"/>
    <cellStyle name="Normal 16 2 2 4 3 5" xfId="20840" xr:uid="{00000000-0005-0000-0000-0000683F0000}"/>
    <cellStyle name="Normal 16 2 2 4 4" xfId="1829" xr:uid="{00000000-0005-0000-0000-0000693F0000}"/>
    <cellStyle name="Normal 16 2 2 4 4 2" xfId="20841" xr:uid="{00000000-0005-0000-0000-00006A3F0000}"/>
    <cellStyle name="Normal 16 2 2 4 4 2 2" xfId="20842" xr:uid="{00000000-0005-0000-0000-00006B3F0000}"/>
    <cellStyle name="Normal 16 2 2 4 4 2 2 2" xfId="20843" xr:uid="{00000000-0005-0000-0000-00006C3F0000}"/>
    <cellStyle name="Normal 16 2 2 4 4 2 3" xfId="20844" xr:uid="{00000000-0005-0000-0000-00006D3F0000}"/>
    <cellStyle name="Normal 16 2 2 4 4 3" xfId="20845" xr:uid="{00000000-0005-0000-0000-00006E3F0000}"/>
    <cellStyle name="Normal 16 2 2 4 4 3 2" xfId="20846" xr:uid="{00000000-0005-0000-0000-00006F3F0000}"/>
    <cellStyle name="Normal 16 2 2 4 4 4" xfId="20847" xr:uid="{00000000-0005-0000-0000-0000703F0000}"/>
    <cellStyle name="Normal 16 2 2 4 4 5" xfId="20848" xr:uid="{00000000-0005-0000-0000-0000713F0000}"/>
    <cellStyle name="Normal 16 2 2 4 5" xfId="20849" xr:uid="{00000000-0005-0000-0000-0000723F0000}"/>
    <cellStyle name="Normal 16 2 2 4 5 2" xfId="20850" xr:uid="{00000000-0005-0000-0000-0000733F0000}"/>
    <cellStyle name="Normal 16 2 2 4 5 2 2" xfId="20851" xr:uid="{00000000-0005-0000-0000-0000743F0000}"/>
    <cellStyle name="Normal 16 2 2 4 5 3" xfId="20852" xr:uid="{00000000-0005-0000-0000-0000753F0000}"/>
    <cellStyle name="Normal 16 2 2 4 6" xfId="20853" xr:uid="{00000000-0005-0000-0000-0000763F0000}"/>
    <cellStyle name="Normal 16 2 2 4 6 2" xfId="20854" xr:uid="{00000000-0005-0000-0000-0000773F0000}"/>
    <cellStyle name="Normal 16 2 2 4 7" xfId="20855" xr:uid="{00000000-0005-0000-0000-0000783F0000}"/>
    <cellStyle name="Normal 16 2 2 4 8" xfId="20856" xr:uid="{00000000-0005-0000-0000-0000793F0000}"/>
    <cellStyle name="Normal 16 2 2 5" xfId="1830" xr:uid="{00000000-0005-0000-0000-00007A3F0000}"/>
    <cellStyle name="Normal 16 2 2 5 2" xfId="1831" xr:uid="{00000000-0005-0000-0000-00007B3F0000}"/>
    <cellStyle name="Normal 16 2 2 5 2 2" xfId="1832" xr:uid="{00000000-0005-0000-0000-00007C3F0000}"/>
    <cellStyle name="Normal 16 2 2 5 2 2 2" xfId="20857" xr:uid="{00000000-0005-0000-0000-00007D3F0000}"/>
    <cellStyle name="Normal 16 2 2 5 2 2 2 2" xfId="20858" xr:uid="{00000000-0005-0000-0000-00007E3F0000}"/>
    <cellStyle name="Normal 16 2 2 5 2 2 2 2 2" xfId="20859" xr:uid="{00000000-0005-0000-0000-00007F3F0000}"/>
    <cellStyle name="Normal 16 2 2 5 2 2 2 3" xfId="20860" xr:uid="{00000000-0005-0000-0000-0000803F0000}"/>
    <cellStyle name="Normal 16 2 2 5 2 2 3" xfId="20861" xr:uid="{00000000-0005-0000-0000-0000813F0000}"/>
    <cellStyle name="Normal 16 2 2 5 2 2 3 2" xfId="20862" xr:uid="{00000000-0005-0000-0000-0000823F0000}"/>
    <cellStyle name="Normal 16 2 2 5 2 2 4" xfId="20863" xr:uid="{00000000-0005-0000-0000-0000833F0000}"/>
    <cellStyle name="Normal 16 2 2 5 2 2 5" xfId="20864" xr:uid="{00000000-0005-0000-0000-0000843F0000}"/>
    <cellStyle name="Normal 16 2 2 5 2 3" xfId="1833" xr:uid="{00000000-0005-0000-0000-0000853F0000}"/>
    <cellStyle name="Normal 16 2 2 5 2 3 2" xfId="20865" xr:uid="{00000000-0005-0000-0000-0000863F0000}"/>
    <cellStyle name="Normal 16 2 2 5 2 3 2 2" xfId="20866" xr:uid="{00000000-0005-0000-0000-0000873F0000}"/>
    <cellStyle name="Normal 16 2 2 5 2 3 2 2 2" xfId="20867" xr:uid="{00000000-0005-0000-0000-0000883F0000}"/>
    <cellStyle name="Normal 16 2 2 5 2 3 2 3" xfId="20868" xr:uid="{00000000-0005-0000-0000-0000893F0000}"/>
    <cellStyle name="Normal 16 2 2 5 2 3 3" xfId="20869" xr:uid="{00000000-0005-0000-0000-00008A3F0000}"/>
    <cellStyle name="Normal 16 2 2 5 2 3 3 2" xfId="20870" xr:uid="{00000000-0005-0000-0000-00008B3F0000}"/>
    <cellStyle name="Normal 16 2 2 5 2 3 4" xfId="20871" xr:uid="{00000000-0005-0000-0000-00008C3F0000}"/>
    <cellStyle name="Normal 16 2 2 5 2 3 5" xfId="20872" xr:uid="{00000000-0005-0000-0000-00008D3F0000}"/>
    <cellStyle name="Normal 16 2 2 5 2 4" xfId="20873" xr:uid="{00000000-0005-0000-0000-00008E3F0000}"/>
    <cellStyle name="Normal 16 2 2 5 2 4 2" xfId="20874" xr:uid="{00000000-0005-0000-0000-00008F3F0000}"/>
    <cellStyle name="Normal 16 2 2 5 2 4 2 2" xfId="20875" xr:uid="{00000000-0005-0000-0000-0000903F0000}"/>
    <cellStyle name="Normal 16 2 2 5 2 4 3" xfId="20876" xr:uid="{00000000-0005-0000-0000-0000913F0000}"/>
    <cellStyle name="Normal 16 2 2 5 2 5" xfId="20877" xr:uid="{00000000-0005-0000-0000-0000923F0000}"/>
    <cellStyle name="Normal 16 2 2 5 2 5 2" xfId="20878" xr:uid="{00000000-0005-0000-0000-0000933F0000}"/>
    <cellStyle name="Normal 16 2 2 5 2 6" xfId="20879" xr:uid="{00000000-0005-0000-0000-0000943F0000}"/>
    <cellStyle name="Normal 16 2 2 5 2 7" xfId="20880" xr:uid="{00000000-0005-0000-0000-0000953F0000}"/>
    <cellStyle name="Normal 16 2 2 5 3" xfId="1834" xr:uid="{00000000-0005-0000-0000-0000963F0000}"/>
    <cellStyle name="Normal 16 2 2 5 3 2" xfId="20881" xr:uid="{00000000-0005-0000-0000-0000973F0000}"/>
    <cellStyle name="Normal 16 2 2 5 3 2 2" xfId="20882" xr:uid="{00000000-0005-0000-0000-0000983F0000}"/>
    <cellStyle name="Normal 16 2 2 5 3 2 2 2" xfId="20883" xr:uid="{00000000-0005-0000-0000-0000993F0000}"/>
    <cellStyle name="Normal 16 2 2 5 3 2 3" xfId="20884" xr:uid="{00000000-0005-0000-0000-00009A3F0000}"/>
    <cellStyle name="Normal 16 2 2 5 3 3" xfId="20885" xr:uid="{00000000-0005-0000-0000-00009B3F0000}"/>
    <cellStyle name="Normal 16 2 2 5 3 3 2" xfId="20886" xr:uid="{00000000-0005-0000-0000-00009C3F0000}"/>
    <cellStyle name="Normal 16 2 2 5 3 4" xfId="20887" xr:uid="{00000000-0005-0000-0000-00009D3F0000}"/>
    <cellStyle name="Normal 16 2 2 5 3 5" xfId="20888" xr:uid="{00000000-0005-0000-0000-00009E3F0000}"/>
    <cellStyle name="Normal 16 2 2 5 4" xfId="1835" xr:uid="{00000000-0005-0000-0000-00009F3F0000}"/>
    <cellStyle name="Normal 16 2 2 5 4 2" xfId="20889" xr:uid="{00000000-0005-0000-0000-0000A03F0000}"/>
    <cellStyle name="Normal 16 2 2 5 4 2 2" xfId="20890" xr:uid="{00000000-0005-0000-0000-0000A13F0000}"/>
    <cellStyle name="Normal 16 2 2 5 4 2 2 2" xfId="20891" xr:uid="{00000000-0005-0000-0000-0000A23F0000}"/>
    <cellStyle name="Normal 16 2 2 5 4 2 3" xfId="20892" xr:uid="{00000000-0005-0000-0000-0000A33F0000}"/>
    <cellStyle name="Normal 16 2 2 5 4 3" xfId="20893" xr:uid="{00000000-0005-0000-0000-0000A43F0000}"/>
    <cellStyle name="Normal 16 2 2 5 4 3 2" xfId="20894" xr:uid="{00000000-0005-0000-0000-0000A53F0000}"/>
    <cellStyle name="Normal 16 2 2 5 4 4" xfId="20895" xr:uid="{00000000-0005-0000-0000-0000A63F0000}"/>
    <cellStyle name="Normal 16 2 2 5 4 5" xfId="20896" xr:uid="{00000000-0005-0000-0000-0000A73F0000}"/>
    <cellStyle name="Normal 16 2 2 5 5" xfId="20897" xr:uid="{00000000-0005-0000-0000-0000A83F0000}"/>
    <cellStyle name="Normal 16 2 2 5 5 2" xfId="20898" xr:uid="{00000000-0005-0000-0000-0000A93F0000}"/>
    <cellStyle name="Normal 16 2 2 5 5 2 2" xfId="20899" xr:uid="{00000000-0005-0000-0000-0000AA3F0000}"/>
    <cellStyle name="Normal 16 2 2 5 5 3" xfId="20900" xr:uid="{00000000-0005-0000-0000-0000AB3F0000}"/>
    <cellStyle name="Normal 16 2 2 5 6" xfId="20901" xr:uid="{00000000-0005-0000-0000-0000AC3F0000}"/>
    <cellStyle name="Normal 16 2 2 5 6 2" xfId="20902" xr:uid="{00000000-0005-0000-0000-0000AD3F0000}"/>
    <cellStyle name="Normal 16 2 2 5 7" xfId="20903" xr:uid="{00000000-0005-0000-0000-0000AE3F0000}"/>
    <cellStyle name="Normal 16 2 2 5 8" xfId="20904" xr:uid="{00000000-0005-0000-0000-0000AF3F0000}"/>
    <cellStyle name="Normal 16 2 2 6" xfId="1836" xr:uid="{00000000-0005-0000-0000-0000B03F0000}"/>
    <cellStyle name="Normal 16 2 2 6 2" xfId="1837" xr:uid="{00000000-0005-0000-0000-0000B13F0000}"/>
    <cellStyle name="Normal 16 2 2 6 2 2" xfId="20905" xr:uid="{00000000-0005-0000-0000-0000B23F0000}"/>
    <cellStyle name="Normal 16 2 2 6 2 2 2" xfId="20906" xr:uid="{00000000-0005-0000-0000-0000B33F0000}"/>
    <cellStyle name="Normal 16 2 2 6 2 2 2 2" xfId="20907" xr:uid="{00000000-0005-0000-0000-0000B43F0000}"/>
    <cellStyle name="Normal 16 2 2 6 2 2 3" xfId="20908" xr:uid="{00000000-0005-0000-0000-0000B53F0000}"/>
    <cellStyle name="Normal 16 2 2 6 2 3" xfId="20909" xr:uid="{00000000-0005-0000-0000-0000B63F0000}"/>
    <cellStyle name="Normal 16 2 2 6 2 3 2" xfId="20910" xr:uid="{00000000-0005-0000-0000-0000B73F0000}"/>
    <cellStyle name="Normal 16 2 2 6 2 4" xfId="20911" xr:uid="{00000000-0005-0000-0000-0000B83F0000}"/>
    <cellStyle name="Normal 16 2 2 6 2 5" xfId="20912" xr:uid="{00000000-0005-0000-0000-0000B93F0000}"/>
    <cellStyle name="Normal 16 2 2 6 3" xfId="1838" xr:uid="{00000000-0005-0000-0000-0000BA3F0000}"/>
    <cellStyle name="Normal 16 2 2 6 3 2" xfId="20913" xr:uid="{00000000-0005-0000-0000-0000BB3F0000}"/>
    <cellStyle name="Normal 16 2 2 6 3 2 2" xfId="20914" xr:uid="{00000000-0005-0000-0000-0000BC3F0000}"/>
    <cellStyle name="Normal 16 2 2 6 3 2 2 2" xfId="20915" xr:uid="{00000000-0005-0000-0000-0000BD3F0000}"/>
    <cellStyle name="Normal 16 2 2 6 3 2 3" xfId="20916" xr:uid="{00000000-0005-0000-0000-0000BE3F0000}"/>
    <cellStyle name="Normal 16 2 2 6 3 3" xfId="20917" xr:uid="{00000000-0005-0000-0000-0000BF3F0000}"/>
    <cellStyle name="Normal 16 2 2 6 3 3 2" xfId="20918" xr:uid="{00000000-0005-0000-0000-0000C03F0000}"/>
    <cellStyle name="Normal 16 2 2 6 3 4" xfId="20919" xr:uid="{00000000-0005-0000-0000-0000C13F0000}"/>
    <cellStyle name="Normal 16 2 2 6 3 5" xfId="20920" xr:uid="{00000000-0005-0000-0000-0000C23F0000}"/>
    <cellStyle name="Normal 16 2 2 6 4" xfId="20921" xr:uid="{00000000-0005-0000-0000-0000C33F0000}"/>
    <cellStyle name="Normal 16 2 2 6 4 2" xfId="20922" xr:uid="{00000000-0005-0000-0000-0000C43F0000}"/>
    <cellStyle name="Normal 16 2 2 6 4 2 2" xfId="20923" xr:uid="{00000000-0005-0000-0000-0000C53F0000}"/>
    <cellStyle name="Normal 16 2 2 6 4 3" xfId="20924" xr:uid="{00000000-0005-0000-0000-0000C63F0000}"/>
    <cellStyle name="Normal 16 2 2 6 5" xfId="20925" xr:uid="{00000000-0005-0000-0000-0000C73F0000}"/>
    <cellStyle name="Normal 16 2 2 6 5 2" xfId="20926" xr:uid="{00000000-0005-0000-0000-0000C83F0000}"/>
    <cellStyle name="Normal 16 2 2 6 6" xfId="20927" xr:uid="{00000000-0005-0000-0000-0000C93F0000}"/>
    <cellStyle name="Normal 16 2 2 6 7" xfId="20928" xr:uid="{00000000-0005-0000-0000-0000CA3F0000}"/>
    <cellStyle name="Normal 16 2 2 7" xfId="1839" xr:uid="{00000000-0005-0000-0000-0000CB3F0000}"/>
    <cellStyle name="Normal 16 2 2 7 2" xfId="20929" xr:uid="{00000000-0005-0000-0000-0000CC3F0000}"/>
    <cellStyle name="Normal 16 2 2 7 2 2" xfId="20930" xr:uid="{00000000-0005-0000-0000-0000CD3F0000}"/>
    <cellStyle name="Normal 16 2 2 7 2 2 2" xfId="20931" xr:uid="{00000000-0005-0000-0000-0000CE3F0000}"/>
    <cellStyle name="Normal 16 2 2 7 2 3" xfId="20932" xr:uid="{00000000-0005-0000-0000-0000CF3F0000}"/>
    <cellStyle name="Normal 16 2 2 7 3" xfId="20933" xr:uid="{00000000-0005-0000-0000-0000D03F0000}"/>
    <cellStyle name="Normal 16 2 2 7 3 2" xfId="20934" xr:uid="{00000000-0005-0000-0000-0000D13F0000}"/>
    <cellStyle name="Normal 16 2 2 7 4" xfId="20935" xr:uid="{00000000-0005-0000-0000-0000D23F0000}"/>
    <cellStyle name="Normal 16 2 2 7 5" xfId="20936" xr:uid="{00000000-0005-0000-0000-0000D33F0000}"/>
    <cellStyle name="Normal 16 2 2 8" xfId="1840" xr:uid="{00000000-0005-0000-0000-0000D43F0000}"/>
    <cellStyle name="Normal 16 2 2 8 2" xfId="20937" xr:uid="{00000000-0005-0000-0000-0000D53F0000}"/>
    <cellStyle name="Normal 16 2 2 8 2 2" xfId="20938" xr:uid="{00000000-0005-0000-0000-0000D63F0000}"/>
    <cellStyle name="Normal 16 2 2 8 2 2 2" xfId="20939" xr:uid="{00000000-0005-0000-0000-0000D73F0000}"/>
    <cellStyle name="Normal 16 2 2 8 2 3" xfId="20940" xr:uid="{00000000-0005-0000-0000-0000D83F0000}"/>
    <cellStyle name="Normal 16 2 2 8 3" xfId="20941" xr:uid="{00000000-0005-0000-0000-0000D93F0000}"/>
    <cellStyle name="Normal 16 2 2 8 3 2" xfId="20942" xr:uid="{00000000-0005-0000-0000-0000DA3F0000}"/>
    <cellStyle name="Normal 16 2 2 8 4" xfId="20943" xr:uid="{00000000-0005-0000-0000-0000DB3F0000}"/>
    <cellStyle name="Normal 16 2 2 8 5" xfId="20944" xr:uid="{00000000-0005-0000-0000-0000DC3F0000}"/>
    <cellStyle name="Normal 16 2 2 9" xfId="20945" xr:uid="{00000000-0005-0000-0000-0000DD3F0000}"/>
    <cellStyle name="Normal 16 2 2 9 2" xfId="20946" xr:uid="{00000000-0005-0000-0000-0000DE3F0000}"/>
    <cellStyle name="Normal 16 2 2 9 2 2" xfId="20947" xr:uid="{00000000-0005-0000-0000-0000DF3F0000}"/>
    <cellStyle name="Normal 16 2 2 9 3" xfId="20948" xr:uid="{00000000-0005-0000-0000-0000E03F0000}"/>
    <cellStyle name="Normal 16 2 3" xfId="1841" xr:uid="{00000000-0005-0000-0000-0000E13F0000}"/>
    <cellStyle name="Normal 16 2 3 2" xfId="1842" xr:uid="{00000000-0005-0000-0000-0000E23F0000}"/>
    <cellStyle name="Normal 16 2 3 2 2" xfId="1843" xr:uid="{00000000-0005-0000-0000-0000E33F0000}"/>
    <cellStyle name="Normal 16 2 3 2 2 2" xfId="20949" xr:uid="{00000000-0005-0000-0000-0000E43F0000}"/>
    <cellStyle name="Normal 16 2 3 2 2 2 2" xfId="20950" xr:uid="{00000000-0005-0000-0000-0000E53F0000}"/>
    <cellStyle name="Normal 16 2 3 2 2 2 2 2" xfId="20951" xr:uid="{00000000-0005-0000-0000-0000E63F0000}"/>
    <cellStyle name="Normal 16 2 3 2 2 2 3" xfId="20952" xr:uid="{00000000-0005-0000-0000-0000E73F0000}"/>
    <cellStyle name="Normal 16 2 3 2 2 3" xfId="20953" xr:uid="{00000000-0005-0000-0000-0000E83F0000}"/>
    <cellStyle name="Normal 16 2 3 2 2 3 2" xfId="20954" xr:uid="{00000000-0005-0000-0000-0000E93F0000}"/>
    <cellStyle name="Normal 16 2 3 2 2 4" xfId="20955" xr:uid="{00000000-0005-0000-0000-0000EA3F0000}"/>
    <cellStyle name="Normal 16 2 3 2 2 5" xfId="20956" xr:uid="{00000000-0005-0000-0000-0000EB3F0000}"/>
    <cellStyle name="Normal 16 2 3 2 3" xfId="1844" xr:uid="{00000000-0005-0000-0000-0000EC3F0000}"/>
    <cellStyle name="Normal 16 2 3 2 3 2" xfId="20957" xr:uid="{00000000-0005-0000-0000-0000ED3F0000}"/>
    <cellStyle name="Normal 16 2 3 2 3 2 2" xfId="20958" xr:uid="{00000000-0005-0000-0000-0000EE3F0000}"/>
    <cellStyle name="Normal 16 2 3 2 3 2 2 2" xfId="20959" xr:uid="{00000000-0005-0000-0000-0000EF3F0000}"/>
    <cellStyle name="Normal 16 2 3 2 3 2 3" xfId="20960" xr:uid="{00000000-0005-0000-0000-0000F03F0000}"/>
    <cellStyle name="Normal 16 2 3 2 3 3" xfId="20961" xr:uid="{00000000-0005-0000-0000-0000F13F0000}"/>
    <cellStyle name="Normal 16 2 3 2 3 3 2" xfId="20962" xr:uid="{00000000-0005-0000-0000-0000F23F0000}"/>
    <cellStyle name="Normal 16 2 3 2 3 4" xfId="20963" xr:uid="{00000000-0005-0000-0000-0000F33F0000}"/>
    <cellStyle name="Normal 16 2 3 2 3 5" xfId="20964" xr:uid="{00000000-0005-0000-0000-0000F43F0000}"/>
    <cellStyle name="Normal 16 2 3 2 4" xfId="20965" xr:uid="{00000000-0005-0000-0000-0000F53F0000}"/>
    <cellStyle name="Normal 16 2 3 2 4 2" xfId="20966" xr:uid="{00000000-0005-0000-0000-0000F63F0000}"/>
    <cellStyle name="Normal 16 2 3 2 4 2 2" xfId="20967" xr:uid="{00000000-0005-0000-0000-0000F73F0000}"/>
    <cellStyle name="Normal 16 2 3 2 4 3" xfId="20968" xr:uid="{00000000-0005-0000-0000-0000F83F0000}"/>
    <cellStyle name="Normal 16 2 3 2 5" xfId="20969" xr:uid="{00000000-0005-0000-0000-0000F93F0000}"/>
    <cellStyle name="Normal 16 2 3 2 5 2" xfId="20970" xr:uid="{00000000-0005-0000-0000-0000FA3F0000}"/>
    <cellStyle name="Normal 16 2 3 2 6" xfId="20971" xr:uid="{00000000-0005-0000-0000-0000FB3F0000}"/>
    <cellStyle name="Normal 16 2 3 2 7" xfId="20972" xr:uid="{00000000-0005-0000-0000-0000FC3F0000}"/>
    <cellStyle name="Normal 16 2 3 3" xfId="1845" xr:uid="{00000000-0005-0000-0000-0000FD3F0000}"/>
    <cellStyle name="Normal 16 2 3 3 2" xfId="20973" xr:uid="{00000000-0005-0000-0000-0000FE3F0000}"/>
    <cellStyle name="Normal 16 2 3 3 2 2" xfId="20974" xr:uid="{00000000-0005-0000-0000-0000FF3F0000}"/>
    <cellStyle name="Normal 16 2 3 3 2 2 2" xfId="20975" xr:uid="{00000000-0005-0000-0000-000000400000}"/>
    <cellStyle name="Normal 16 2 3 3 2 3" xfId="20976" xr:uid="{00000000-0005-0000-0000-000001400000}"/>
    <cellStyle name="Normal 16 2 3 3 3" xfId="20977" xr:uid="{00000000-0005-0000-0000-000002400000}"/>
    <cellStyle name="Normal 16 2 3 3 3 2" xfId="20978" xr:uid="{00000000-0005-0000-0000-000003400000}"/>
    <cellStyle name="Normal 16 2 3 3 4" xfId="20979" xr:uid="{00000000-0005-0000-0000-000004400000}"/>
    <cellStyle name="Normal 16 2 3 3 5" xfId="20980" xr:uid="{00000000-0005-0000-0000-000005400000}"/>
    <cellStyle name="Normal 16 2 3 4" xfId="1846" xr:uid="{00000000-0005-0000-0000-000006400000}"/>
    <cellStyle name="Normal 16 2 3 4 2" xfId="20981" xr:uid="{00000000-0005-0000-0000-000007400000}"/>
    <cellStyle name="Normal 16 2 3 4 2 2" xfId="20982" xr:uid="{00000000-0005-0000-0000-000008400000}"/>
    <cellStyle name="Normal 16 2 3 4 2 2 2" xfId="20983" xr:uid="{00000000-0005-0000-0000-000009400000}"/>
    <cellStyle name="Normal 16 2 3 4 2 3" xfId="20984" xr:uid="{00000000-0005-0000-0000-00000A400000}"/>
    <cellStyle name="Normal 16 2 3 4 3" xfId="20985" xr:uid="{00000000-0005-0000-0000-00000B400000}"/>
    <cellStyle name="Normal 16 2 3 4 3 2" xfId="20986" xr:uid="{00000000-0005-0000-0000-00000C400000}"/>
    <cellStyle name="Normal 16 2 3 4 4" xfId="20987" xr:uid="{00000000-0005-0000-0000-00000D400000}"/>
    <cellStyle name="Normal 16 2 3 4 5" xfId="20988" xr:uid="{00000000-0005-0000-0000-00000E400000}"/>
    <cellStyle name="Normal 16 2 3 5" xfId="20989" xr:uid="{00000000-0005-0000-0000-00000F400000}"/>
    <cellStyle name="Normal 16 2 3 5 2" xfId="20990" xr:uid="{00000000-0005-0000-0000-000010400000}"/>
    <cellStyle name="Normal 16 2 3 5 2 2" xfId="20991" xr:uid="{00000000-0005-0000-0000-000011400000}"/>
    <cellStyle name="Normal 16 2 3 5 3" xfId="20992" xr:uid="{00000000-0005-0000-0000-000012400000}"/>
    <cellStyle name="Normal 16 2 3 6" xfId="20993" xr:uid="{00000000-0005-0000-0000-000013400000}"/>
    <cellStyle name="Normal 16 2 3 6 2" xfId="20994" xr:uid="{00000000-0005-0000-0000-000014400000}"/>
    <cellStyle name="Normal 16 2 3 7" xfId="20995" xr:uid="{00000000-0005-0000-0000-000015400000}"/>
    <cellStyle name="Normal 16 2 3 8" xfId="20996" xr:uid="{00000000-0005-0000-0000-000016400000}"/>
    <cellStyle name="Normal 16 2 4" xfId="1847" xr:uid="{00000000-0005-0000-0000-000017400000}"/>
    <cellStyle name="Normal 16 2 4 2" xfId="1848" xr:uid="{00000000-0005-0000-0000-000018400000}"/>
    <cellStyle name="Normal 16 2 4 2 2" xfId="1849" xr:uid="{00000000-0005-0000-0000-000019400000}"/>
    <cellStyle name="Normal 16 2 4 2 2 2" xfId="20997" xr:uid="{00000000-0005-0000-0000-00001A400000}"/>
    <cellStyle name="Normal 16 2 4 2 2 2 2" xfId="20998" xr:uid="{00000000-0005-0000-0000-00001B400000}"/>
    <cellStyle name="Normal 16 2 4 2 2 2 2 2" xfId="20999" xr:uid="{00000000-0005-0000-0000-00001C400000}"/>
    <cellStyle name="Normal 16 2 4 2 2 2 3" xfId="21000" xr:uid="{00000000-0005-0000-0000-00001D400000}"/>
    <cellStyle name="Normal 16 2 4 2 2 3" xfId="21001" xr:uid="{00000000-0005-0000-0000-00001E400000}"/>
    <cellStyle name="Normal 16 2 4 2 2 3 2" xfId="21002" xr:uid="{00000000-0005-0000-0000-00001F400000}"/>
    <cellStyle name="Normal 16 2 4 2 2 4" xfId="21003" xr:uid="{00000000-0005-0000-0000-000020400000}"/>
    <cellStyle name="Normal 16 2 4 2 2 5" xfId="21004" xr:uid="{00000000-0005-0000-0000-000021400000}"/>
    <cellStyle name="Normal 16 2 4 2 3" xfId="1850" xr:uid="{00000000-0005-0000-0000-000022400000}"/>
    <cellStyle name="Normal 16 2 4 2 3 2" xfId="21005" xr:uid="{00000000-0005-0000-0000-000023400000}"/>
    <cellStyle name="Normal 16 2 4 2 3 2 2" xfId="21006" xr:uid="{00000000-0005-0000-0000-000024400000}"/>
    <cellStyle name="Normal 16 2 4 2 3 2 2 2" xfId="21007" xr:uid="{00000000-0005-0000-0000-000025400000}"/>
    <cellStyle name="Normal 16 2 4 2 3 2 3" xfId="21008" xr:uid="{00000000-0005-0000-0000-000026400000}"/>
    <cellStyle name="Normal 16 2 4 2 3 3" xfId="21009" xr:uid="{00000000-0005-0000-0000-000027400000}"/>
    <cellStyle name="Normal 16 2 4 2 3 3 2" xfId="21010" xr:uid="{00000000-0005-0000-0000-000028400000}"/>
    <cellStyle name="Normal 16 2 4 2 3 4" xfId="21011" xr:uid="{00000000-0005-0000-0000-000029400000}"/>
    <cellStyle name="Normal 16 2 4 2 3 5" xfId="21012" xr:uid="{00000000-0005-0000-0000-00002A400000}"/>
    <cellStyle name="Normal 16 2 4 2 4" xfId="21013" xr:uid="{00000000-0005-0000-0000-00002B400000}"/>
    <cellStyle name="Normal 16 2 4 2 4 2" xfId="21014" xr:uid="{00000000-0005-0000-0000-00002C400000}"/>
    <cellStyle name="Normal 16 2 4 2 4 2 2" xfId="21015" xr:uid="{00000000-0005-0000-0000-00002D400000}"/>
    <cellStyle name="Normal 16 2 4 2 4 3" xfId="21016" xr:uid="{00000000-0005-0000-0000-00002E400000}"/>
    <cellStyle name="Normal 16 2 4 2 5" xfId="21017" xr:uid="{00000000-0005-0000-0000-00002F400000}"/>
    <cellStyle name="Normal 16 2 4 2 5 2" xfId="21018" xr:uid="{00000000-0005-0000-0000-000030400000}"/>
    <cellStyle name="Normal 16 2 4 2 6" xfId="21019" xr:uid="{00000000-0005-0000-0000-000031400000}"/>
    <cellStyle name="Normal 16 2 4 2 7" xfId="21020" xr:uid="{00000000-0005-0000-0000-000032400000}"/>
    <cellStyle name="Normal 16 2 4 3" xfId="1851" xr:uid="{00000000-0005-0000-0000-000033400000}"/>
    <cellStyle name="Normal 16 2 4 3 2" xfId="21021" xr:uid="{00000000-0005-0000-0000-000034400000}"/>
    <cellStyle name="Normal 16 2 4 3 2 2" xfId="21022" xr:uid="{00000000-0005-0000-0000-000035400000}"/>
    <cellStyle name="Normal 16 2 4 3 2 2 2" xfId="21023" xr:uid="{00000000-0005-0000-0000-000036400000}"/>
    <cellStyle name="Normal 16 2 4 3 2 3" xfId="21024" xr:uid="{00000000-0005-0000-0000-000037400000}"/>
    <cellStyle name="Normal 16 2 4 3 3" xfId="21025" xr:uid="{00000000-0005-0000-0000-000038400000}"/>
    <cellStyle name="Normal 16 2 4 3 3 2" xfId="21026" xr:uid="{00000000-0005-0000-0000-000039400000}"/>
    <cellStyle name="Normal 16 2 4 3 4" xfId="21027" xr:uid="{00000000-0005-0000-0000-00003A400000}"/>
    <cellStyle name="Normal 16 2 4 3 5" xfId="21028" xr:uid="{00000000-0005-0000-0000-00003B400000}"/>
    <cellStyle name="Normal 16 2 4 4" xfId="1852" xr:uid="{00000000-0005-0000-0000-00003C400000}"/>
    <cellStyle name="Normal 16 2 4 4 2" xfId="21029" xr:uid="{00000000-0005-0000-0000-00003D400000}"/>
    <cellStyle name="Normal 16 2 4 4 2 2" xfId="21030" xr:uid="{00000000-0005-0000-0000-00003E400000}"/>
    <cellStyle name="Normal 16 2 4 4 2 2 2" xfId="21031" xr:uid="{00000000-0005-0000-0000-00003F400000}"/>
    <cellStyle name="Normal 16 2 4 4 2 3" xfId="21032" xr:uid="{00000000-0005-0000-0000-000040400000}"/>
    <cellStyle name="Normal 16 2 4 4 3" xfId="21033" xr:uid="{00000000-0005-0000-0000-000041400000}"/>
    <cellStyle name="Normal 16 2 4 4 3 2" xfId="21034" xr:uid="{00000000-0005-0000-0000-000042400000}"/>
    <cellStyle name="Normal 16 2 4 4 4" xfId="21035" xr:uid="{00000000-0005-0000-0000-000043400000}"/>
    <cellStyle name="Normal 16 2 4 4 5" xfId="21036" xr:uid="{00000000-0005-0000-0000-000044400000}"/>
    <cellStyle name="Normal 16 2 4 5" xfId="21037" xr:uid="{00000000-0005-0000-0000-000045400000}"/>
    <cellStyle name="Normal 16 2 4 5 2" xfId="21038" xr:uid="{00000000-0005-0000-0000-000046400000}"/>
    <cellStyle name="Normal 16 2 4 5 2 2" xfId="21039" xr:uid="{00000000-0005-0000-0000-000047400000}"/>
    <cellStyle name="Normal 16 2 4 5 3" xfId="21040" xr:uid="{00000000-0005-0000-0000-000048400000}"/>
    <cellStyle name="Normal 16 2 4 6" xfId="21041" xr:uid="{00000000-0005-0000-0000-000049400000}"/>
    <cellStyle name="Normal 16 2 4 6 2" xfId="21042" xr:uid="{00000000-0005-0000-0000-00004A400000}"/>
    <cellStyle name="Normal 16 2 4 7" xfId="21043" xr:uid="{00000000-0005-0000-0000-00004B400000}"/>
    <cellStyle name="Normal 16 2 4 8" xfId="21044" xr:uid="{00000000-0005-0000-0000-00004C400000}"/>
    <cellStyle name="Normal 16 2 5" xfId="1853" xr:uid="{00000000-0005-0000-0000-00004D400000}"/>
    <cellStyle name="Normal 16 2 5 2" xfId="1854" xr:uid="{00000000-0005-0000-0000-00004E400000}"/>
    <cellStyle name="Normal 16 2 5 2 2" xfId="1855" xr:uid="{00000000-0005-0000-0000-00004F400000}"/>
    <cellStyle name="Normal 16 2 5 2 2 2" xfId="21045" xr:uid="{00000000-0005-0000-0000-000050400000}"/>
    <cellStyle name="Normal 16 2 5 2 2 2 2" xfId="21046" xr:uid="{00000000-0005-0000-0000-000051400000}"/>
    <cellStyle name="Normal 16 2 5 2 2 2 2 2" xfId="21047" xr:uid="{00000000-0005-0000-0000-000052400000}"/>
    <cellStyle name="Normal 16 2 5 2 2 2 3" xfId="21048" xr:uid="{00000000-0005-0000-0000-000053400000}"/>
    <cellStyle name="Normal 16 2 5 2 2 3" xfId="21049" xr:uid="{00000000-0005-0000-0000-000054400000}"/>
    <cellStyle name="Normal 16 2 5 2 2 3 2" xfId="21050" xr:uid="{00000000-0005-0000-0000-000055400000}"/>
    <cellStyle name="Normal 16 2 5 2 2 4" xfId="21051" xr:uid="{00000000-0005-0000-0000-000056400000}"/>
    <cellStyle name="Normal 16 2 5 2 2 5" xfId="21052" xr:uid="{00000000-0005-0000-0000-000057400000}"/>
    <cellStyle name="Normal 16 2 5 2 3" xfId="1856" xr:uid="{00000000-0005-0000-0000-000058400000}"/>
    <cellStyle name="Normal 16 2 5 2 3 2" xfId="21053" xr:uid="{00000000-0005-0000-0000-000059400000}"/>
    <cellStyle name="Normal 16 2 5 2 3 2 2" xfId="21054" xr:uid="{00000000-0005-0000-0000-00005A400000}"/>
    <cellStyle name="Normal 16 2 5 2 3 2 2 2" xfId="21055" xr:uid="{00000000-0005-0000-0000-00005B400000}"/>
    <cellStyle name="Normal 16 2 5 2 3 2 3" xfId="21056" xr:uid="{00000000-0005-0000-0000-00005C400000}"/>
    <cellStyle name="Normal 16 2 5 2 3 3" xfId="21057" xr:uid="{00000000-0005-0000-0000-00005D400000}"/>
    <cellStyle name="Normal 16 2 5 2 3 3 2" xfId="21058" xr:uid="{00000000-0005-0000-0000-00005E400000}"/>
    <cellStyle name="Normal 16 2 5 2 3 4" xfId="21059" xr:uid="{00000000-0005-0000-0000-00005F400000}"/>
    <cellStyle name="Normal 16 2 5 2 3 5" xfId="21060" xr:uid="{00000000-0005-0000-0000-000060400000}"/>
    <cellStyle name="Normal 16 2 5 2 4" xfId="21061" xr:uid="{00000000-0005-0000-0000-000061400000}"/>
    <cellStyle name="Normal 16 2 5 2 4 2" xfId="21062" xr:uid="{00000000-0005-0000-0000-000062400000}"/>
    <cellStyle name="Normal 16 2 5 2 4 2 2" xfId="21063" xr:uid="{00000000-0005-0000-0000-000063400000}"/>
    <cellStyle name="Normal 16 2 5 2 4 3" xfId="21064" xr:uid="{00000000-0005-0000-0000-000064400000}"/>
    <cellStyle name="Normal 16 2 5 2 5" xfId="21065" xr:uid="{00000000-0005-0000-0000-000065400000}"/>
    <cellStyle name="Normal 16 2 5 2 5 2" xfId="21066" xr:uid="{00000000-0005-0000-0000-000066400000}"/>
    <cellStyle name="Normal 16 2 5 2 6" xfId="21067" xr:uid="{00000000-0005-0000-0000-000067400000}"/>
    <cellStyle name="Normal 16 2 5 2 7" xfId="21068" xr:uid="{00000000-0005-0000-0000-000068400000}"/>
    <cellStyle name="Normal 16 2 5 3" xfId="1857" xr:uid="{00000000-0005-0000-0000-000069400000}"/>
    <cellStyle name="Normal 16 2 5 3 2" xfId="21069" xr:uid="{00000000-0005-0000-0000-00006A400000}"/>
    <cellStyle name="Normal 16 2 5 3 2 2" xfId="21070" xr:uid="{00000000-0005-0000-0000-00006B400000}"/>
    <cellStyle name="Normal 16 2 5 3 2 2 2" xfId="21071" xr:uid="{00000000-0005-0000-0000-00006C400000}"/>
    <cellStyle name="Normal 16 2 5 3 2 3" xfId="21072" xr:uid="{00000000-0005-0000-0000-00006D400000}"/>
    <cellStyle name="Normal 16 2 5 3 3" xfId="21073" xr:uid="{00000000-0005-0000-0000-00006E400000}"/>
    <cellStyle name="Normal 16 2 5 3 3 2" xfId="21074" xr:uid="{00000000-0005-0000-0000-00006F400000}"/>
    <cellStyle name="Normal 16 2 5 3 4" xfId="21075" xr:uid="{00000000-0005-0000-0000-000070400000}"/>
    <cellStyle name="Normal 16 2 5 3 5" xfId="21076" xr:uid="{00000000-0005-0000-0000-000071400000}"/>
    <cellStyle name="Normal 16 2 5 4" xfId="1858" xr:uid="{00000000-0005-0000-0000-000072400000}"/>
    <cellStyle name="Normal 16 2 5 4 2" xfId="21077" xr:uid="{00000000-0005-0000-0000-000073400000}"/>
    <cellStyle name="Normal 16 2 5 4 2 2" xfId="21078" xr:uid="{00000000-0005-0000-0000-000074400000}"/>
    <cellStyle name="Normal 16 2 5 4 2 2 2" xfId="21079" xr:uid="{00000000-0005-0000-0000-000075400000}"/>
    <cellStyle name="Normal 16 2 5 4 2 3" xfId="21080" xr:uid="{00000000-0005-0000-0000-000076400000}"/>
    <cellStyle name="Normal 16 2 5 4 3" xfId="21081" xr:uid="{00000000-0005-0000-0000-000077400000}"/>
    <cellStyle name="Normal 16 2 5 4 3 2" xfId="21082" xr:uid="{00000000-0005-0000-0000-000078400000}"/>
    <cellStyle name="Normal 16 2 5 4 4" xfId="21083" xr:uid="{00000000-0005-0000-0000-000079400000}"/>
    <cellStyle name="Normal 16 2 5 4 5" xfId="21084" xr:uid="{00000000-0005-0000-0000-00007A400000}"/>
    <cellStyle name="Normal 16 2 5 5" xfId="21085" xr:uid="{00000000-0005-0000-0000-00007B400000}"/>
    <cellStyle name="Normal 16 2 5 5 2" xfId="21086" xr:uid="{00000000-0005-0000-0000-00007C400000}"/>
    <cellStyle name="Normal 16 2 5 5 2 2" xfId="21087" xr:uid="{00000000-0005-0000-0000-00007D400000}"/>
    <cellStyle name="Normal 16 2 5 5 3" xfId="21088" xr:uid="{00000000-0005-0000-0000-00007E400000}"/>
    <cellStyle name="Normal 16 2 5 6" xfId="21089" xr:uid="{00000000-0005-0000-0000-00007F400000}"/>
    <cellStyle name="Normal 16 2 5 6 2" xfId="21090" xr:uid="{00000000-0005-0000-0000-000080400000}"/>
    <cellStyle name="Normal 16 2 5 7" xfId="21091" xr:uid="{00000000-0005-0000-0000-000081400000}"/>
    <cellStyle name="Normal 16 2 5 8" xfId="21092" xr:uid="{00000000-0005-0000-0000-000082400000}"/>
    <cellStyle name="Normal 16 2 6" xfId="1859" xr:uid="{00000000-0005-0000-0000-000083400000}"/>
    <cellStyle name="Normal 16 2 6 2" xfId="1860" xr:uid="{00000000-0005-0000-0000-000084400000}"/>
    <cellStyle name="Normal 16 2 6 2 2" xfId="1861" xr:uid="{00000000-0005-0000-0000-000085400000}"/>
    <cellStyle name="Normal 16 2 6 2 2 2" xfId="21093" xr:uid="{00000000-0005-0000-0000-000086400000}"/>
    <cellStyle name="Normal 16 2 6 2 2 2 2" xfId="21094" xr:uid="{00000000-0005-0000-0000-000087400000}"/>
    <cellStyle name="Normal 16 2 6 2 2 2 2 2" xfId="21095" xr:uid="{00000000-0005-0000-0000-000088400000}"/>
    <cellStyle name="Normal 16 2 6 2 2 2 3" xfId="21096" xr:uid="{00000000-0005-0000-0000-000089400000}"/>
    <cellStyle name="Normal 16 2 6 2 2 3" xfId="21097" xr:uid="{00000000-0005-0000-0000-00008A400000}"/>
    <cellStyle name="Normal 16 2 6 2 2 3 2" xfId="21098" xr:uid="{00000000-0005-0000-0000-00008B400000}"/>
    <cellStyle name="Normal 16 2 6 2 2 4" xfId="21099" xr:uid="{00000000-0005-0000-0000-00008C400000}"/>
    <cellStyle name="Normal 16 2 6 2 2 5" xfId="21100" xr:uid="{00000000-0005-0000-0000-00008D400000}"/>
    <cellStyle name="Normal 16 2 6 2 3" xfId="1862" xr:uid="{00000000-0005-0000-0000-00008E400000}"/>
    <cellStyle name="Normal 16 2 6 2 3 2" xfId="21101" xr:uid="{00000000-0005-0000-0000-00008F400000}"/>
    <cellStyle name="Normal 16 2 6 2 3 2 2" xfId="21102" xr:uid="{00000000-0005-0000-0000-000090400000}"/>
    <cellStyle name="Normal 16 2 6 2 3 2 2 2" xfId="21103" xr:uid="{00000000-0005-0000-0000-000091400000}"/>
    <cellStyle name="Normal 16 2 6 2 3 2 3" xfId="21104" xr:uid="{00000000-0005-0000-0000-000092400000}"/>
    <cellStyle name="Normal 16 2 6 2 3 3" xfId="21105" xr:uid="{00000000-0005-0000-0000-000093400000}"/>
    <cellStyle name="Normal 16 2 6 2 3 3 2" xfId="21106" xr:uid="{00000000-0005-0000-0000-000094400000}"/>
    <cellStyle name="Normal 16 2 6 2 3 4" xfId="21107" xr:uid="{00000000-0005-0000-0000-000095400000}"/>
    <cellStyle name="Normal 16 2 6 2 3 5" xfId="21108" xr:uid="{00000000-0005-0000-0000-000096400000}"/>
    <cellStyle name="Normal 16 2 6 2 4" xfId="21109" xr:uid="{00000000-0005-0000-0000-000097400000}"/>
    <cellStyle name="Normal 16 2 6 2 4 2" xfId="21110" xr:uid="{00000000-0005-0000-0000-000098400000}"/>
    <cellStyle name="Normal 16 2 6 2 4 2 2" xfId="21111" xr:uid="{00000000-0005-0000-0000-000099400000}"/>
    <cellStyle name="Normal 16 2 6 2 4 3" xfId="21112" xr:uid="{00000000-0005-0000-0000-00009A400000}"/>
    <cellStyle name="Normal 16 2 6 2 5" xfId="21113" xr:uid="{00000000-0005-0000-0000-00009B400000}"/>
    <cellStyle name="Normal 16 2 6 2 5 2" xfId="21114" xr:uid="{00000000-0005-0000-0000-00009C400000}"/>
    <cellStyle name="Normal 16 2 6 2 6" xfId="21115" xr:uid="{00000000-0005-0000-0000-00009D400000}"/>
    <cellStyle name="Normal 16 2 6 2 7" xfId="21116" xr:uid="{00000000-0005-0000-0000-00009E400000}"/>
    <cellStyle name="Normal 16 2 6 3" xfId="1863" xr:uid="{00000000-0005-0000-0000-00009F400000}"/>
    <cellStyle name="Normal 16 2 6 3 2" xfId="21117" xr:uid="{00000000-0005-0000-0000-0000A0400000}"/>
    <cellStyle name="Normal 16 2 6 3 2 2" xfId="21118" xr:uid="{00000000-0005-0000-0000-0000A1400000}"/>
    <cellStyle name="Normal 16 2 6 3 2 2 2" xfId="21119" xr:uid="{00000000-0005-0000-0000-0000A2400000}"/>
    <cellStyle name="Normal 16 2 6 3 2 3" xfId="21120" xr:uid="{00000000-0005-0000-0000-0000A3400000}"/>
    <cellStyle name="Normal 16 2 6 3 3" xfId="21121" xr:uid="{00000000-0005-0000-0000-0000A4400000}"/>
    <cellStyle name="Normal 16 2 6 3 3 2" xfId="21122" xr:uid="{00000000-0005-0000-0000-0000A5400000}"/>
    <cellStyle name="Normal 16 2 6 3 4" xfId="21123" xr:uid="{00000000-0005-0000-0000-0000A6400000}"/>
    <cellStyle name="Normal 16 2 6 3 5" xfId="21124" xr:uid="{00000000-0005-0000-0000-0000A7400000}"/>
    <cellStyle name="Normal 16 2 6 4" xfId="1864" xr:uid="{00000000-0005-0000-0000-0000A8400000}"/>
    <cellStyle name="Normal 16 2 6 4 2" xfId="21125" xr:uid="{00000000-0005-0000-0000-0000A9400000}"/>
    <cellStyle name="Normal 16 2 6 4 2 2" xfId="21126" xr:uid="{00000000-0005-0000-0000-0000AA400000}"/>
    <cellStyle name="Normal 16 2 6 4 2 2 2" xfId="21127" xr:uid="{00000000-0005-0000-0000-0000AB400000}"/>
    <cellStyle name="Normal 16 2 6 4 2 3" xfId="21128" xr:uid="{00000000-0005-0000-0000-0000AC400000}"/>
    <cellStyle name="Normal 16 2 6 4 3" xfId="21129" xr:uid="{00000000-0005-0000-0000-0000AD400000}"/>
    <cellStyle name="Normal 16 2 6 4 3 2" xfId="21130" xr:uid="{00000000-0005-0000-0000-0000AE400000}"/>
    <cellStyle name="Normal 16 2 6 4 4" xfId="21131" xr:uid="{00000000-0005-0000-0000-0000AF400000}"/>
    <cellStyle name="Normal 16 2 6 4 5" xfId="21132" xr:uid="{00000000-0005-0000-0000-0000B0400000}"/>
    <cellStyle name="Normal 16 2 6 5" xfId="21133" xr:uid="{00000000-0005-0000-0000-0000B1400000}"/>
    <cellStyle name="Normal 16 2 6 5 2" xfId="21134" xr:uid="{00000000-0005-0000-0000-0000B2400000}"/>
    <cellStyle name="Normal 16 2 6 5 2 2" xfId="21135" xr:uid="{00000000-0005-0000-0000-0000B3400000}"/>
    <cellStyle name="Normal 16 2 6 5 3" xfId="21136" xr:uid="{00000000-0005-0000-0000-0000B4400000}"/>
    <cellStyle name="Normal 16 2 6 6" xfId="21137" xr:uid="{00000000-0005-0000-0000-0000B5400000}"/>
    <cellStyle name="Normal 16 2 6 6 2" xfId="21138" xr:uid="{00000000-0005-0000-0000-0000B6400000}"/>
    <cellStyle name="Normal 16 2 6 7" xfId="21139" xr:uid="{00000000-0005-0000-0000-0000B7400000}"/>
    <cellStyle name="Normal 16 2 6 8" xfId="21140" xr:uid="{00000000-0005-0000-0000-0000B8400000}"/>
    <cellStyle name="Normal 16 2 7" xfId="1865" xr:uid="{00000000-0005-0000-0000-0000B9400000}"/>
    <cellStyle name="Normal 16 2 7 2" xfId="1866" xr:uid="{00000000-0005-0000-0000-0000BA400000}"/>
    <cellStyle name="Normal 16 2 7 2 2" xfId="21141" xr:uid="{00000000-0005-0000-0000-0000BB400000}"/>
    <cellStyle name="Normal 16 2 7 2 2 2" xfId="21142" xr:uid="{00000000-0005-0000-0000-0000BC400000}"/>
    <cellStyle name="Normal 16 2 7 2 2 2 2" xfId="21143" xr:uid="{00000000-0005-0000-0000-0000BD400000}"/>
    <cellStyle name="Normal 16 2 7 2 2 3" xfId="21144" xr:uid="{00000000-0005-0000-0000-0000BE400000}"/>
    <cellStyle name="Normal 16 2 7 2 3" xfId="21145" xr:uid="{00000000-0005-0000-0000-0000BF400000}"/>
    <cellStyle name="Normal 16 2 7 2 3 2" xfId="21146" xr:uid="{00000000-0005-0000-0000-0000C0400000}"/>
    <cellStyle name="Normal 16 2 7 2 4" xfId="21147" xr:uid="{00000000-0005-0000-0000-0000C1400000}"/>
    <cellStyle name="Normal 16 2 7 2 5" xfId="21148" xr:uid="{00000000-0005-0000-0000-0000C2400000}"/>
    <cellStyle name="Normal 16 2 7 3" xfId="1867" xr:uid="{00000000-0005-0000-0000-0000C3400000}"/>
    <cellStyle name="Normal 16 2 7 3 2" xfId="21149" xr:uid="{00000000-0005-0000-0000-0000C4400000}"/>
    <cellStyle name="Normal 16 2 7 3 2 2" xfId="21150" xr:uid="{00000000-0005-0000-0000-0000C5400000}"/>
    <cellStyle name="Normal 16 2 7 3 2 2 2" xfId="21151" xr:uid="{00000000-0005-0000-0000-0000C6400000}"/>
    <cellStyle name="Normal 16 2 7 3 2 3" xfId="21152" xr:uid="{00000000-0005-0000-0000-0000C7400000}"/>
    <cellStyle name="Normal 16 2 7 3 3" xfId="21153" xr:uid="{00000000-0005-0000-0000-0000C8400000}"/>
    <cellStyle name="Normal 16 2 7 3 3 2" xfId="21154" xr:uid="{00000000-0005-0000-0000-0000C9400000}"/>
    <cellStyle name="Normal 16 2 7 3 4" xfId="21155" xr:uid="{00000000-0005-0000-0000-0000CA400000}"/>
    <cellStyle name="Normal 16 2 7 3 5" xfId="21156" xr:uid="{00000000-0005-0000-0000-0000CB400000}"/>
    <cellStyle name="Normal 16 2 7 4" xfId="21157" xr:uid="{00000000-0005-0000-0000-0000CC400000}"/>
    <cellStyle name="Normal 16 2 7 4 2" xfId="21158" xr:uid="{00000000-0005-0000-0000-0000CD400000}"/>
    <cellStyle name="Normal 16 2 7 4 2 2" xfId="21159" xr:uid="{00000000-0005-0000-0000-0000CE400000}"/>
    <cellStyle name="Normal 16 2 7 4 3" xfId="21160" xr:uid="{00000000-0005-0000-0000-0000CF400000}"/>
    <cellStyle name="Normal 16 2 7 5" xfId="21161" xr:uid="{00000000-0005-0000-0000-0000D0400000}"/>
    <cellStyle name="Normal 16 2 7 5 2" xfId="21162" xr:uid="{00000000-0005-0000-0000-0000D1400000}"/>
    <cellStyle name="Normal 16 2 7 6" xfId="21163" xr:uid="{00000000-0005-0000-0000-0000D2400000}"/>
    <cellStyle name="Normal 16 2 7 7" xfId="21164" xr:uid="{00000000-0005-0000-0000-0000D3400000}"/>
    <cellStyle name="Normal 16 2 8" xfId="1868" xr:uid="{00000000-0005-0000-0000-0000D4400000}"/>
    <cellStyle name="Normal 16 2 8 2" xfId="21165" xr:uid="{00000000-0005-0000-0000-0000D5400000}"/>
    <cellStyle name="Normal 16 2 8 2 2" xfId="21166" xr:uid="{00000000-0005-0000-0000-0000D6400000}"/>
    <cellStyle name="Normal 16 2 8 2 2 2" xfId="21167" xr:uid="{00000000-0005-0000-0000-0000D7400000}"/>
    <cellStyle name="Normal 16 2 8 2 3" xfId="21168" xr:uid="{00000000-0005-0000-0000-0000D8400000}"/>
    <cellStyle name="Normal 16 2 8 3" xfId="21169" xr:uid="{00000000-0005-0000-0000-0000D9400000}"/>
    <cellStyle name="Normal 16 2 8 3 2" xfId="21170" xr:uid="{00000000-0005-0000-0000-0000DA400000}"/>
    <cellStyle name="Normal 16 2 8 4" xfId="21171" xr:uid="{00000000-0005-0000-0000-0000DB400000}"/>
    <cellStyle name="Normal 16 2 8 5" xfId="21172" xr:uid="{00000000-0005-0000-0000-0000DC400000}"/>
    <cellStyle name="Normal 16 2 9" xfId="1869" xr:uid="{00000000-0005-0000-0000-0000DD400000}"/>
    <cellStyle name="Normal 16 2 9 2" xfId="21173" xr:uid="{00000000-0005-0000-0000-0000DE400000}"/>
    <cellStyle name="Normal 16 2 9 2 2" xfId="21174" xr:uid="{00000000-0005-0000-0000-0000DF400000}"/>
    <cellStyle name="Normal 16 2 9 2 2 2" xfId="21175" xr:uid="{00000000-0005-0000-0000-0000E0400000}"/>
    <cellStyle name="Normal 16 2 9 2 3" xfId="21176" xr:uid="{00000000-0005-0000-0000-0000E1400000}"/>
    <cellStyle name="Normal 16 2 9 3" xfId="21177" xr:uid="{00000000-0005-0000-0000-0000E2400000}"/>
    <cellStyle name="Normal 16 2 9 3 2" xfId="21178" xr:uid="{00000000-0005-0000-0000-0000E3400000}"/>
    <cellStyle name="Normal 16 2 9 4" xfId="21179" xr:uid="{00000000-0005-0000-0000-0000E4400000}"/>
    <cellStyle name="Normal 16 2 9 5" xfId="21180" xr:uid="{00000000-0005-0000-0000-0000E5400000}"/>
    <cellStyle name="Normal 16 3" xfId="1870" xr:uid="{00000000-0005-0000-0000-0000E6400000}"/>
    <cellStyle name="Normal 16 3 10" xfId="21181" xr:uid="{00000000-0005-0000-0000-0000E7400000}"/>
    <cellStyle name="Normal 16 3 10 2" xfId="21182" xr:uid="{00000000-0005-0000-0000-0000E8400000}"/>
    <cellStyle name="Normal 16 3 11" xfId="21183" xr:uid="{00000000-0005-0000-0000-0000E9400000}"/>
    <cellStyle name="Normal 16 3 12" xfId="21184" xr:uid="{00000000-0005-0000-0000-0000EA400000}"/>
    <cellStyle name="Normal 16 3 2" xfId="1871" xr:uid="{00000000-0005-0000-0000-0000EB400000}"/>
    <cellStyle name="Normal 16 3 2 2" xfId="1872" xr:uid="{00000000-0005-0000-0000-0000EC400000}"/>
    <cellStyle name="Normal 16 3 2 2 2" xfId="1873" xr:uid="{00000000-0005-0000-0000-0000ED400000}"/>
    <cellStyle name="Normal 16 3 2 2 2 2" xfId="21185" xr:uid="{00000000-0005-0000-0000-0000EE400000}"/>
    <cellStyle name="Normal 16 3 2 2 2 2 2" xfId="21186" xr:uid="{00000000-0005-0000-0000-0000EF400000}"/>
    <cellStyle name="Normal 16 3 2 2 2 2 2 2" xfId="21187" xr:uid="{00000000-0005-0000-0000-0000F0400000}"/>
    <cellStyle name="Normal 16 3 2 2 2 2 3" xfId="21188" xr:uid="{00000000-0005-0000-0000-0000F1400000}"/>
    <cellStyle name="Normal 16 3 2 2 2 3" xfId="21189" xr:uid="{00000000-0005-0000-0000-0000F2400000}"/>
    <cellStyle name="Normal 16 3 2 2 2 3 2" xfId="21190" xr:uid="{00000000-0005-0000-0000-0000F3400000}"/>
    <cellStyle name="Normal 16 3 2 2 2 4" xfId="21191" xr:uid="{00000000-0005-0000-0000-0000F4400000}"/>
    <cellStyle name="Normal 16 3 2 2 2 5" xfId="21192" xr:uid="{00000000-0005-0000-0000-0000F5400000}"/>
    <cellStyle name="Normal 16 3 2 2 3" xfId="1874" xr:uid="{00000000-0005-0000-0000-0000F6400000}"/>
    <cellStyle name="Normal 16 3 2 2 3 2" xfId="21193" xr:uid="{00000000-0005-0000-0000-0000F7400000}"/>
    <cellStyle name="Normal 16 3 2 2 3 2 2" xfId="21194" xr:uid="{00000000-0005-0000-0000-0000F8400000}"/>
    <cellStyle name="Normal 16 3 2 2 3 2 2 2" xfId="21195" xr:uid="{00000000-0005-0000-0000-0000F9400000}"/>
    <cellStyle name="Normal 16 3 2 2 3 2 3" xfId="21196" xr:uid="{00000000-0005-0000-0000-0000FA400000}"/>
    <cellStyle name="Normal 16 3 2 2 3 3" xfId="21197" xr:uid="{00000000-0005-0000-0000-0000FB400000}"/>
    <cellStyle name="Normal 16 3 2 2 3 3 2" xfId="21198" xr:uid="{00000000-0005-0000-0000-0000FC400000}"/>
    <cellStyle name="Normal 16 3 2 2 3 4" xfId="21199" xr:uid="{00000000-0005-0000-0000-0000FD400000}"/>
    <cellStyle name="Normal 16 3 2 2 3 5" xfId="21200" xr:uid="{00000000-0005-0000-0000-0000FE400000}"/>
    <cellStyle name="Normal 16 3 2 2 4" xfId="21201" xr:uid="{00000000-0005-0000-0000-0000FF400000}"/>
    <cellStyle name="Normal 16 3 2 2 4 2" xfId="21202" xr:uid="{00000000-0005-0000-0000-000000410000}"/>
    <cellStyle name="Normal 16 3 2 2 4 2 2" xfId="21203" xr:uid="{00000000-0005-0000-0000-000001410000}"/>
    <cellStyle name="Normal 16 3 2 2 4 3" xfId="21204" xr:uid="{00000000-0005-0000-0000-000002410000}"/>
    <cellStyle name="Normal 16 3 2 2 5" xfId="21205" xr:uid="{00000000-0005-0000-0000-000003410000}"/>
    <cellStyle name="Normal 16 3 2 2 5 2" xfId="21206" xr:uid="{00000000-0005-0000-0000-000004410000}"/>
    <cellStyle name="Normal 16 3 2 2 6" xfId="21207" xr:uid="{00000000-0005-0000-0000-000005410000}"/>
    <cellStyle name="Normal 16 3 2 2 7" xfId="21208" xr:uid="{00000000-0005-0000-0000-000006410000}"/>
    <cellStyle name="Normal 16 3 2 3" xfId="1875" xr:uid="{00000000-0005-0000-0000-000007410000}"/>
    <cellStyle name="Normal 16 3 2 3 2" xfId="21209" xr:uid="{00000000-0005-0000-0000-000008410000}"/>
    <cellStyle name="Normal 16 3 2 3 2 2" xfId="21210" xr:uid="{00000000-0005-0000-0000-000009410000}"/>
    <cellStyle name="Normal 16 3 2 3 2 2 2" xfId="21211" xr:uid="{00000000-0005-0000-0000-00000A410000}"/>
    <cellStyle name="Normal 16 3 2 3 2 3" xfId="21212" xr:uid="{00000000-0005-0000-0000-00000B410000}"/>
    <cellStyle name="Normal 16 3 2 3 3" xfId="21213" xr:uid="{00000000-0005-0000-0000-00000C410000}"/>
    <cellStyle name="Normal 16 3 2 3 3 2" xfId="21214" xr:uid="{00000000-0005-0000-0000-00000D410000}"/>
    <cellStyle name="Normal 16 3 2 3 4" xfId="21215" xr:uid="{00000000-0005-0000-0000-00000E410000}"/>
    <cellStyle name="Normal 16 3 2 3 5" xfId="21216" xr:uid="{00000000-0005-0000-0000-00000F410000}"/>
    <cellStyle name="Normal 16 3 2 4" xfId="1876" xr:uid="{00000000-0005-0000-0000-000010410000}"/>
    <cellStyle name="Normal 16 3 2 4 2" xfId="21217" xr:uid="{00000000-0005-0000-0000-000011410000}"/>
    <cellStyle name="Normal 16 3 2 4 2 2" xfId="21218" xr:uid="{00000000-0005-0000-0000-000012410000}"/>
    <cellStyle name="Normal 16 3 2 4 2 2 2" xfId="21219" xr:uid="{00000000-0005-0000-0000-000013410000}"/>
    <cellStyle name="Normal 16 3 2 4 2 3" xfId="21220" xr:uid="{00000000-0005-0000-0000-000014410000}"/>
    <cellStyle name="Normal 16 3 2 4 3" xfId="21221" xr:uid="{00000000-0005-0000-0000-000015410000}"/>
    <cellStyle name="Normal 16 3 2 4 3 2" xfId="21222" xr:uid="{00000000-0005-0000-0000-000016410000}"/>
    <cellStyle name="Normal 16 3 2 4 4" xfId="21223" xr:uid="{00000000-0005-0000-0000-000017410000}"/>
    <cellStyle name="Normal 16 3 2 4 5" xfId="21224" xr:uid="{00000000-0005-0000-0000-000018410000}"/>
    <cellStyle name="Normal 16 3 2 5" xfId="21225" xr:uid="{00000000-0005-0000-0000-000019410000}"/>
    <cellStyle name="Normal 16 3 2 5 2" xfId="21226" xr:uid="{00000000-0005-0000-0000-00001A410000}"/>
    <cellStyle name="Normal 16 3 2 5 2 2" xfId="21227" xr:uid="{00000000-0005-0000-0000-00001B410000}"/>
    <cellStyle name="Normal 16 3 2 5 3" xfId="21228" xr:uid="{00000000-0005-0000-0000-00001C410000}"/>
    <cellStyle name="Normal 16 3 2 6" xfId="21229" xr:uid="{00000000-0005-0000-0000-00001D410000}"/>
    <cellStyle name="Normal 16 3 2 6 2" xfId="21230" xr:uid="{00000000-0005-0000-0000-00001E410000}"/>
    <cellStyle name="Normal 16 3 2 7" xfId="21231" xr:uid="{00000000-0005-0000-0000-00001F410000}"/>
    <cellStyle name="Normal 16 3 2 8" xfId="21232" xr:uid="{00000000-0005-0000-0000-000020410000}"/>
    <cellStyle name="Normal 16 3 3" xfId="1877" xr:uid="{00000000-0005-0000-0000-000021410000}"/>
    <cellStyle name="Normal 16 3 3 2" xfId="1878" xr:uid="{00000000-0005-0000-0000-000022410000}"/>
    <cellStyle name="Normal 16 3 3 2 2" xfId="1879" xr:uid="{00000000-0005-0000-0000-000023410000}"/>
    <cellStyle name="Normal 16 3 3 2 2 2" xfId="21233" xr:uid="{00000000-0005-0000-0000-000024410000}"/>
    <cellStyle name="Normal 16 3 3 2 2 2 2" xfId="21234" xr:uid="{00000000-0005-0000-0000-000025410000}"/>
    <cellStyle name="Normal 16 3 3 2 2 2 2 2" xfId="21235" xr:uid="{00000000-0005-0000-0000-000026410000}"/>
    <cellStyle name="Normal 16 3 3 2 2 2 3" xfId="21236" xr:uid="{00000000-0005-0000-0000-000027410000}"/>
    <cellStyle name="Normal 16 3 3 2 2 3" xfId="21237" xr:uid="{00000000-0005-0000-0000-000028410000}"/>
    <cellStyle name="Normal 16 3 3 2 2 3 2" xfId="21238" xr:uid="{00000000-0005-0000-0000-000029410000}"/>
    <cellStyle name="Normal 16 3 3 2 2 4" xfId="21239" xr:uid="{00000000-0005-0000-0000-00002A410000}"/>
    <cellStyle name="Normal 16 3 3 2 2 5" xfId="21240" xr:uid="{00000000-0005-0000-0000-00002B410000}"/>
    <cellStyle name="Normal 16 3 3 2 3" xfId="1880" xr:uid="{00000000-0005-0000-0000-00002C410000}"/>
    <cellStyle name="Normal 16 3 3 2 3 2" xfId="21241" xr:uid="{00000000-0005-0000-0000-00002D410000}"/>
    <cellStyle name="Normal 16 3 3 2 3 2 2" xfId="21242" xr:uid="{00000000-0005-0000-0000-00002E410000}"/>
    <cellStyle name="Normal 16 3 3 2 3 2 2 2" xfId="21243" xr:uid="{00000000-0005-0000-0000-00002F410000}"/>
    <cellStyle name="Normal 16 3 3 2 3 2 3" xfId="21244" xr:uid="{00000000-0005-0000-0000-000030410000}"/>
    <cellStyle name="Normal 16 3 3 2 3 3" xfId="21245" xr:uid="{00000000-0005-0000-0000-000031410000}"/>
    <cellStyle name="Normal 16 3 3 2 3 3 2" xfId="21246" xr:uid="{00000000-0005-0000-0000-000032410000}"/>
    <cellStyle name="Normal 16 3 3 2 3 4" xfId="21247" xr:uid="{00000000-0005-0000-0000-000033410000}"/>
    <cellStyle name="Normal 16 3 3 2 3 5" xfId="21248" xr:uid="{00000000-0005-0000-0000-000034410000}"/>
    <cellStyle name="Normal 16 3 3 2 4" xfId="21249" xr:uid="{00000000-0005-0000-0000-000035410000}"/>
    <cellStyle name="Normal 16 3 3 2 4 2" xfId="21250" xr:uid="{00000000-0005-0000-0000-000036410000}"/>
    <cellStyle name="Normal 16 3 3 2 4 2 2" xfId="21251" xr:uid="{00000000-0005-0000-0000-000037410000}"/>
    <cellStyle name="Normal 16 3 3 2 4 3" xfId="21252" xr:uid="{00000000-0005-0000-0000-000038410000}"/>
    <cellStyle name="Normal 16 3 3 2 5" xfId="21253" xr:uid="{00000000-0005-0000-0000-000039410000}"/>
    <cellStyle name="Normal 16 3 3 2 5 2" xfId="21254" xr:uid="{00000000-0005-0000-0000-00003A410000}"/>
    <cellStyle name="Normal 16 3 3 2 6" xfId="21255" xr:uid="{00000000-0005-0000-0000-00003B410000}"/>
    <cellStyle name="Normal 16 3 3 2 7" xfId="21256" xr:uid="{00000000-0005-0000-0000-00003C410000}"/>
    <cellStyle name="Normal 16 3 3 3" xfId="1881" xr:uid="{00000000-0005-0000-0000-00003D410000}"/>
    <cellStyle name="Normal 16 3 3 3 2" xfId="21257" xr:uid="{00000000-0005-0000-0000-00003E410000}"/>
    <cellStyle name="Normal 16 3 3 3 2 2" xfId="21258" xr:uid="{00000000-0005-0000-0000-00003F410000}"/>
    <cellStyle name="Normal 16 3 3 3 2 2 2" xfId="21259" xr:uid="{00000000-0005-0000-0000-000040410000}"/>
    <cellStyle name="Normal 16 3 3 3 2 3" xfId="21260" xr:uid="{00000000-0005-0000-0000-000041410000}"/>
    <cellStyle name="Normal 16 3 3 3 3" xfId="21261" xr:uid="{00000000-0005-0000-0000-000042410000}"/>
    <cellStyle name="Normal 16 3 3 3 3 2" xfId="21262" xr:uid="{00000000-0005-0000-0000-000043410000}"/>
    <cellStyle name="Normal 16 3 3 3 4" xfId="21263" xr:uid="{00000000-0005-0000-0000-000044410000}"/>
    <cellStyle name="Normal 16 3 3 3 5" xfId="21264" xr:uid="{00000000-0005-0000-0000-000045410000}"/>
    <cellStyle name="Normal 16 3 3 4" xfId="1882" xr:uid="{00000000-0005-0000-0000-000046410000}"/>
    <cellStyle name="Normal 16 3 3 4 2" xfId="21265" xr:uid="{00000000-0005-0000-0000-000047410000}"/>
    <cellStyle name="Normal 16 3 3 4 2 2" xfId="21266" xr:uid="{00000000-0005-0000-0000-000048410000}"/>
    <cellStyle name="Normal 16 3 3 4 2 2 2" xfId="21267" xr:uid="{00000000-0005-0000-0000-000049410000}"/>
    <cellStyle name="Normal 16 3 3 4 2 3" xfId="21268" xr:uid="{00000000-0005-0000-0000-00004A410000}"/>
    <cellStyle name="Normal 16 3 3 4 3" xfId="21269" xr:uid="{00000000-0005-0000-0000-00004B410000}"/>
    <cellStyle name="Normal 16 3 3 4 3 2" xfId="21270" xr:uid="{00000000-0005-0000-0000-00004C410000}"/>
    <cellStyle name="Normal 16 3 3 4 4" xfId="21271" xr:uid="{00000000-0005-0000-0000-00004D410000}"/>
    <cellStyle name="Normal 16 3 3 4 5" xfId="21272" xr:uid="{00000000-0005-0000-0000-00004E410000}"/>
    <cellStyle name="Normal 16 3 3 5" xfId="21273" xr:uid="{00000000-0005-0000-0000-00004F410000}"/>
    <cellStyle name="Normal 16 3 3 5 2" xfId="21274" xr:uid="{00000000-0005-0000-0000-000050410000}"/>
    <cellStyle name="Normal 16 3 3 5 2 2" xfId="21275" xr:uid="{00000000-0005-0000-0000-000051410000}"/>
    <cellStyle name="Normal 16 3 3 5 3" xfId="21276" xr:uid="{00000000-0005-0000-0000-000052410000}"/>
    <cellStyle name="Normal 16 3 3 6" xfId="21277" xr:uid="{00000000-0005-0000-0000-000053410000}"/>
    <cellStyle name="Normal 16 3 3 6 2" xfId="21278" xr:uid="{00000000-0005-0000-0000-000054410000}"/>
    <cellStyle name="Normal 16 3 3 7" xfId="21279" xr:uid="{00000000-0005-0000-0000-000055410000}"/>
    <cellStyle name="Normal 16 3 3 8" xfId="21280" xr:uid="{00000000-0005-0000-0000-000056410000}"/>
    <cellStyle name="Normal 16 3 4" xfId="1883" xr:uid="{00000000-0005-0000-0000-000057410000}"/>
    <cellStyle name="Normal 16 3 4 2" xfId="1884" xr:uid="{00000000-0005-0000-0000-000058410000}"/>
    <cellStyle name="Normal 16 3 4 2 2" xfId="1885" xr:uid="{00000000-0005-0000-0000-000059410000}"/>
    <cellStyle name="Normal 16 3 4 2 2 2" xfId="21281" xr:uid="{00000000-0005-0000-0000-00005A410000}"/>
    <cellStyle name="Normal 16 3 4 2 2 2 2" xfId="21282" xr:uid="{00000000-0005-0000-0000-00005B410000}"/>
    <cellStyle name="Normal 16 3 4 2 2 2 2 2" xfId="21283" xr:uid="{00000000-0005-0000-0000-00005C410000}"/>
    <cellStyle name="Normal 16 3 4 2 2 2 3" xfId="21284" xr:uid="{00000000-0005-0000-0000-00005D410000}"/>
    <cellStyle name="Normal 16 3 4 2 2 3" xfId="21285" xr:uid="{00000000-0005-0000-0000-00005E410000}"/>
    <cellStyle name="Normal 16 3 4 2 2 3 2" xfId="21286" xr:uid="{00000000-0005-0000-0000-00005F410000}"/>
    <cellStyle name="Normal 16 3 4 2 2 4" xfId="21287" xr:uid="{00000000-0005-0000-0000-000060410000}"/>
    <cellStyle name="Normal 16 3 4 2 2 5" xfId="21288" xr:uid="{00000000-0005-0000-0000-000061410000}"/>
    <cellStyle name="Normal 16 3 4 2 3" xfId="1886" xr:uid="{00000000-0005-0000-0000-000062410000}"/>
    <cellStyle name="Normal 16 3 4 2 3 2" xfId="21289" xr:uid="{00000000-0005-0000-0000-000063410000}"/>
    <cellStyle name="Normal 16 3 4 2 3 2 2" xfId="21290" xr:uid="{00000000-0005-0000-0000-000064410000}"/>
    <cellStyle name="Normal 16 3 4 2 3 2 2 2" xfId="21291" xr:uid="{00000000-0005-0000-0000-000065410000}"/>
    <cellStyle name="Normal 16 3 4 2 3 2 3" xfId="21292" xr:uid="{00000000-0005-0000-0000-000066410000}"/>
    <cellStyle name="Normal 16 3 4 2 3 3" xfId="21293" xr:uid="{00000000-0005-0000-0000-000067410000}"/>
    <cellStyle name="Normal 16 3 4 2 3 3 2" xfId="21294" xr:uid="{00000000-0005-0000-0000-000068410000}"/>
    <cellStyle name="Normal 16 3 4 2 3 4" xfId="21295" xr:uid="{00000000-0005-0000-0000-000069410000}"/>
    <cellStyle name="Normal 16 3 4 2 3 5" xfId="21296" xr:uid="{00000000-0005-0000-0000-00006A410000}"/>
    <cellStyle name="Normal 16 3 4 2 4" xfId="21297" xr:uid="{00000000-0005-0000-0000-00006B410000}"/>
    <cellStyle name="Normal 16 3 4 2 4 2" xfId="21298" xr:uid="{00000000-0005-0000-0000-00006C410000}"/>
    <cellStyle name="Normal 16 3 4 2 4 2 2" xfId="21299" xr:uid="{00000000-0005-0000-0000-00006D410000}"/>
    <cellStyle name="Normal 16 3 4 2 4 3" xfId="21300" xr:uid="{00000000-0005-0000-0000-00006E410000}"/>
    <cellStyle name="Normal 16 3 4 2 5" xfId="21301" xr:uid="{00000000-0005-0000-0000-00006F410000}"/>
    <cellStyle name="Normal 16 3 4 2 5 2" xfId="21302" xr:uid="{00000000-0005-0000-0000-000070410000}"/>
    <cellStyle name="Normal 16 3 4 2 6" xfId="21303" xr:uid="{00000000-0005-0000-0000-000071410000}"/>
    <cellStyle name="Normal 16 3 4 2 7" xfId="21304" xr:uid="{00000000-0005-0000-0000-000072410000}"/>
    <cellStyle name="Normal 16 3 4 3" xfId="1887" xr:uid="{00000000-0005-0000-0000-000073410000}"/>
    <cellStyle name="Normal 16 3 4 3 2" xfId="21305" xr:uid="{00000000-0005-0000-0000-000074410000}"/>
    <cellStyle name="Normal 16 3 4 3 2 2" xfId="21306" xr:uid="{00000000-0005-0000-0000-000075410000}"/>
    <cellStyle name="Normal 16 3 4 3 2 2 2" xfId="21307" xr:uid="{00000000-0005-0000-0000-000076410000}"/>
    <cellStyle name="Normal 16 3 4 3 2 3" xfId="21308" xr:uid="{00000000-0005-0000-0000-000077410000}"/>
    <cellStyle name="Normal 16 3 4 3 3" xfId="21309" xr:uid="{00000000-0005-0000-0000-000078410000}"/>
    <cellStyle name="Normal 16 3 4 3 3 2" xfId="21310" xr:uid="{00000000-0005-0000-0000-000079410000}"/>
    <cellStyle name="Normal 16 3 4 3 4" xfId="21311" xr:uid="{00000000-0005-0000-0000-00007A410000}"/>
    <cellStyle name="Normal 16 3 4 3 5" xfId="21312" xr:uid="{00000000-0005-0000-0000-00007B410000}"/>
    <cellStyle name="Normal 16 3 4 4" xfId="1888" xr:uid="{00000000-0005-0000-0000-00007C410000}"/>
    <cellStyle name="Normal 16 3 4 4 2" xfId="21313" xr:uid="{00000000-0005-0000-0000-00007D410000}"/>
    <cellStyle name="Normal 16 3 4 4 2 2" xfId="21314" xr:uid="{00000000-0005-0000-0000-00007E410000}"/>
    <cellStyle name="Normal 16 3 4 4 2 2 2" xfId="21315" xr:uid="{00000000-0005-0000-0000-00007F410000}"/>
    <cellStyle name="Normal 16 3 4 4 2 3" xfId="21316" xr:uid="{00000000-0005-0000-0000-000080410000}"/>
    <cellStyle name="Normal 16 3 4 4 3" xfId="21317" xr:uid="{00000000-0005-0000-0000-000081410000}"/>
    <cellStyle name="Normal 16 3 4 4 3 2" xfId="21318" xr:uid="{00000000-0005-0000-0000-000082410000}"/>
    <cellStyle name="Normal 16 3 4 4 4" xfId="21319" xr:uid="{00000000-0005-0000-0000-000083410000}"/>
    <cellStyle name="Normal 16 3 4 4 5" xfId="21320" xr:uid="{00000000-0005-0000-0000-000084410000}"/>
    <cellStyle name="Normal 16 3 4 5" xfId="21321" xr:uid="{00000000-0005-0000-0000-000085410000}"/>
    <cellStyle name="Normal 16 3 4 5 2" xfId="21322" xr:uid="{00000000-0005-0000-0000-000086410000}"/>
    <cellStyle name="Normal 16 3 4 5 2 2" xfId="21323" xr:uid="{00000000-0005-0000-0000-000087410000}"/>
    <cellStyle name="Normal 16 3 4 5 3" xfId="21324" xr:uid="{00000000-0005-0000-0000-000088410000}"/>
    <cellStyle name="Normal 16 3 4 6" xfId="21325" xr:uid="{00000000-0005-0000-0000-000089410000}"/>
    <cellStyle name="Normal 16 3 4 6 2" xfId="21326" xr:uid="{00000000-0005-0000-0000-00008A410000}"/>
    <cellStyle name="Normal 16 3 4 7" xfId="21327" xr:uid="{00000000-0005-0000-0000-00008B410000}"/>
    <cellStyle name="Normal 16 3 4 8" xfId="21328" xr:uid="{00000000-0005-0000-0000-00008C410000}"/>
    <cellStyle name="Normal 16 3 5" xfId="1889" xr:uid="{00000000-0005-0000-0000-00008D410000}"/>
    <cellStyle name="Normal 16 3 5 2" xfId="1890" xr:uid="{00000000-0005-0000-0000-00008E410000}"/>
    <cellStyle name="Normal 16 3 5 2 2" xfId="1891" xr:uid="{00000000-0005-0000-0000-00008F410000}"/>
    <cellStyle name="Normal 16 3 5 2 2 2" xfId="21329" xr:uid="{00000000-0005-0000-0000-000090410000}"/>
    <cellStyle name="Normal 16 3 5 2 2 2 2" xfId="21330" xr:uid="{00000000-0005-0000-0000-000091410000}"/>
    <cellStyle name="Normal 16 3 5 2 2 2 2 2" xfId="21331" xr:uid="{00000000-0005-0000-0000-000092410000}"/>
    <cellStyle name="Normal 16 3 5 2 2 2 3" xfId="21332" xr:uid="{00000000-0005-0000-0000-000093410000}"/>
    <cellStyle name="Normal 16 3 5 2 2 3" xfId="21333" xr:uid="{00000000-0005-0000-0000-000094410000}"/>
    <cellStyle name="Normal 16 3 5 2 2 3 2" xfId="21334" xr:uid="{00000000-0005-0000-0000-000095410000}"/>
    <cellStyle name="Normal 16 3 5 2 2 4" xfId="21335" xr:uid="{00000000-0005-0000-0000-000096410000}"/>
    <cellStyle name="Normal 16 3 5 2 2 5" xfId="21336" xr:uid="{00000000-0005-0000-0000-000097410000}"/>
    <cellStyle name="Normal 16 3 5 2 3" xfId="1892" xr:uid="{00000000-0005-0000-0000-000098410000}"/>
    <cellStyle name="Normal 16 3 5 2 3 2" xfId="21337" xr:uid="{00000000-0005-0000-0000-000099410000}"/>
    <cellStyle name="Normal 16 3 5 2 3 2 2" xfId="21338" xr:uid="{00000000-0005-0000-0000-00009A410000}"/>
    <cellStyle name="Normal 16 3 5 2 3 2 2 2" xfId="21339" xr:uid="{00000000-0005-0000-0000-00009B410000}"/>
    <cellStyle name="Normal 16 3 5 2 3 2 3" xfId="21340" xr:uid="{00000000-0005-0000-0000-00009C410000}"/>
    <cellStyle name="Normal 16 3 5 2 3 3" xfId="21341" xr:uid="{00000000-0005-0000-0000-00009D410000}"/>
    <cellStyle name="Normal 16 3 5 2 3 3 2" xfId="21342" xr:uid="{00000000-0005-0000-0000-00009E410000}"/>
    <cellStyle name="Normal 16 3 5 2 3 4" xfId="21343" xr:uid="{00000000-0005-0000-0000-00009F410000}"/>
    <cellStyle name="Normal 16 3 5 2 3 5" xfId="21344" xr:uid="{00000000-0005-0000-0000-0000A0410000}"/>
    <cellStyle name="Normal 16 3 5 2 4" xfId="21345" xr:uid="{00000000-0005-0000-0000-0000A1410000}"/>
    <cellStyle name="Normal 16 3 5 2 4 2" xfId="21346" xr:uid="{00000000-0005-0000-0000-0000A2410000}"/>
    <cellStyle name="Normal 16 3 5 2 4 2 2" xfId="21347" xr:uid="{00000000-0005-0000-0000-0000A3410000}"/>
    <cellStyle name="Normal 16 3 5 2 4 3" xfId="21348" xr:uid="{00000000-0005-0000-0000-0000A4410000}"/>
    <cellStyle name="Normal 16 3 5 2 5" xfId="21349" xr:uid="{00000000-0005-0000-0000-0000A5410000}"/>
    <cellStyle name="Normal 16 3 5 2 5 2" xfId="21350" xr:uid="{00000000-0005-0000-0000-0000A6410000}"/>
    <cellStyle name="Normal 16 3 5 2 6" xfId="21351" xr:uid="{00000000-0005-0000-0000-0000A7410000}"/>
    <cellStyle name="Normal 16 3 5 2 7" xfId="21352" xr:uid="{00000000-0005-0000-0000-0000A8410000}"/>
    <cellStyle name="Normal 16 3 5 3" xfId="1893" xr:uid="{00000000-0005-0000-0000-0000A9410000}"/>
    <cellStyle name="Normal 16 3 5 3 2" xfId="21353" xr:uid="{00000000-0005-0000-0000-0000AA410000}"/>
    <cellStyle name="Normal 16 3 5 3 2 2" xfId="21354" xr:uid="{00000000-0005-0000-0000-0000AB410000}"/>
    <cellStyle name="Normal 16 3 5 3 2 2 2" xfId="21355" xr:uid="{00000000-0005-0000-0000-0000AC410000}"/>
    <cellStyle name="Normal 16 3 5 3 2 3" xfId="21356" xr:uid="{00000000-0005-0000-0000-0000AD410000}"/>
    <cellStyle name="Normal 16 3 5 3 3" xfId="21357" xr:uid="{00000000-0005-0000-0000-0000AE410000}"/>
    <cellStyle name="Normal 16 3 5 3 3 2" xfId="21358" xr:uid="{00000000-0005-0000-0000-0000AF410000}"/>
    <cellStyle name="Normal 16 3 5 3 4" xfId="21359" xr:uid="{00000000-0005-0000-0000-0000B0410000}"/>
    <cellStyle name="Normal 16 3 5 3 5" xfId="21360" xr:uid="{00000000-0005-0000-0000-0000B1410000}"/>
    <cellStyle name="Normal 16 3 5 4" xfId="1894" xr:uid="{00000000-0005-0000-0000-0000B2410000}"/>
    <cellStyle name="Normal 16 3 5 4 2" xfId="21361" xr:uid="{00000000-0005-0000-0000-0000B3410000}"/>
    <cellStyle name="Normal 16 3 5 4 2 2" xfId="21362" xr:uid="{00000000-0005-0000-0000-0000B4410000}"/>
    <cellStyle name="Normal 16 3 5 4 2 2 2" xfId="21363" xr:uid="{00000000-0005-0000-0000-0000B5410000}"/>
    <cellStyle name="Normal 16 3 5 4 2 3" xfId="21364" xr:uid="{00000000-0005-0000-0000-0000B6410000}"/>
    <cellStyle name="Normal 16 3 5 4 3" xfId="21365" xr:uid="{00000000-0005-0000-0000-0000B7410000}"/>
    <cellStyle name="Normal 16 3 5 4 3 2" xfId="21366" xr:uid="{00000000-0005-0000-0000-0000B8410000}"/>
    <cellStyle name="Normal 16 3 5 4 4" xfId="21367" xr:uid="{00000000-0005-0000-0000-0000B9410000}"/>
    <cellStyle name="Normal 16 3 5 4 5" xfId="21368" xr:uid="{00000000-0005-0000-0000-0000BA410000}"/>
    <cellStyle name="Normal 16 3 5 5" xfId="21369" xr:uid="{00000000-0005-0000-0000-0000BB410000}"/>
    <cellStyle name="Normal 16 3 5 5 2" xfId="21370" xr:uid="{00000000-0005-0000-0000-0000BC410000}"/>
    <cellStyle name="Normal 16 3 5 5 2 2" xfId="21371" xr:uid="{00000000-0005-0000-0000-0000BD410000}"/>
    <cellStyle name="Normal 16 3 5 5 3" xfId="21372" xr:uid="{00000000-0005-0000-0000-0000BE410000}"/>
    <cellStyle name="Normal 16 3 5 6" xfId="21373" xr:uid="{00000000-0005-0000-0000-0000BF410000}"/>
    <cellStyle name="Normal 16 3 5 6 2" xfId="21374" xr:uid="{00000000-0005-0000-0000-0000C0410000}"/>
    <cellStyle name="Normal 16 3 5 7" xfId="21375" xr:uid="{00000000-0005-0000-0000-0000C1410000}"/>
    <cellStyle name="Normal 16 3 5 8" xfId="21376" xr:uid="{00000000-0005-0000-0000-0000C2410000}"/>
    <cellStyle name="Normal 16 3 6" xfId="1895" xr:uid="{00000000-0005-0000-0000-0000C3410000}"/>
    <cellStyle name="Normal 16 3 6 2" xfId="1896" xr:uid="{00000000-0005-0000-0000-0000C4410000}"/>
    <cellStyle name="Normal 16 3 6 2 2" xfId="21377" xr:uid="{00000000-0005-0000-0000-0000C5410000}"/>
    <cellStyle name="Normal 16 3 6 2 2 2" xfId="21378" xr:uid="{00000000-0005-0000-0000-0000C6410000}"/>
    <cellStyle name="Normal 16 3 6 2 2 2 2" xfId="21379" xr:uid="{00000000-0005-0000-0000-0000C7410000}"/>
    <cellStyle name="Normal 16 3 6 2 2 3" xfId="21380" xr:uid="{00000000-0005-0000-0000-0000C8410000}"/>
    <cellStyle name="Normal 16 3 6 2 3" xfId="21381" xr:uid="{00000000-0005-0000-0000-0000C9410000}"/>
    <cellStyle name="Normal 16 3 6 2 3 2" xfId="21382" xr:uid="{00000000-0005-0000-0000-0000CA410000}"/>
    <cellStyle name="Normal 16 3 6 2 4" xfId="21383" xr:uid="{00000000-0005-0000-0000-0000CB410000}"/>
    <cellStyle name="Normal 16 3 6 2 5" xfId="21384" xr:uid="{00000000-0005-0000-0000-0000CC410000}"/>
    <cellStyle name="Normal 16 3 6 3" xfId="1897" xr:uid="{00000000-0005-0000-0000-0000CD410000}"/>
    <cellStyle name="Normal 16 3 6 3 2" xfId="21385" xr:uid="{00000000-0005-0000-0000-0000CE410000}"/>
    <cellStyle name="Normal 16 3 6 3 2 2" xfId="21386" xr:uid="{00000000-0005-0000-0000-0000CF410000}"/>
    <cellStyle name="Normal 16 3 6 3 2 2 2" xfId="21387" xr:uid="{00000000-0005-0000-0000-0000D0410000}"/>
    <cellStyle name="Normal 16 3 6 3 2 3" xfId="21388" xr:uid="{00000000-0005-0000-0000-0000D1410000}"/>
    <cellStyle name="Normal 16 3 6 3 3" xfId="21389" xr:uid="{00000000-0005-0000-0000-0000D2410000}"/>
    <cellStyle name="Normal 16 3 6 3 3 2" xfId="21390" xr:uid="{00000000-0005-0000-0000-0000D3410000}"/>
    <cellStyle name="Normal 16 3 6 3 4" xfId="21391" xr:uid="{00000000-0005-0000-0000-0000D4410000}"/>
    <cellStyle name="Normal 16 3 6 3 5" xfId="21392" xr:uid="{00000000-0005-0000-0000-0000D5410000}"/>
    <cellStyle name="Normal 16 3 6 4" xfId="21393" xr:uid="{00000000-0005-0000-0000-0000D6410000}"/>
    <cellStyle name="Normal 16 3 6 4 2" xfId="21394" xr:uid="{00000000-0005-0000-0000-0000D7410000}"/>
    <cellStyle name="Normal 16 3 6 4 2 2" xfId="21395" xr:uid="{00000000-0005-0000-0000-0000D8410000}"/>
    <cellStyle name="Normal 16 3 6 4 3" xfId="21396" xr:uid="{00000000-0005-0000-0000-0000D9410000}"/>
    <cellStyle name="Normal 16 3 6 5" xfId="21397" xr:uid="{00000000-0005-0000-0000-0000DA410000}"/>
    <cellStyle name="Normal 16 3 6 5 2" xfId="21398" xr:uid="{00000000-0005-0000-0000-0000DB410000}"/>
    <cellStyle name="Normal 16 3 6 6" xfId="21399" xr:uid="{00000000-0005-0000-0000-0000DC410000}"/>
    <cellStyle name="Normal 16 3 6 7" xfId="21400" xr:uid="{00000000-0005-0000-0000-0000DD410000}"/>
    <cellStyle name="Normal 16 3 7" xfId="1898" xr:uid="{00000000-0005-0000-0000-0000DE410000}"/>
    <cellStyle name="Normal 16 3 7 2" xfId="21401" xr:uid="{00000000-0005-0000-0000-0000DF410000}"/>
    <cellStyle name="Normal 16 3 7 2 2" xfId="21402" xr:uid="{00000000-0005-0000-0000-0000E0410000}"/>
    <cellStyle name="Normal 16 3 7 2 2 2" xfId="21403" xr:uid="{00000000-0005-0000-0000-0000E1410000}"/>
    <cellStyle name="Normal 16 3 7 2 3" xfId="21404" xr:uid="{00000000-0005-0000-0000-0000E2410000}"/>
    <cellStyle name="Normal 16 3 7 3" xfId="21405" xr:uid="{00000000-0005-0000-0000-0000E3410000}"/>
    <cellStyle name="Normal 16 3 7 3 2" xfId="21406" xr:uid="{00000000-0005-0000-0000-0000E4410000}"/>
    <cellStyle name="Normal 16 3 7 4" xfId="21407" xr:uid="{00000000-0005-0000-0000-0000E5410000}"/>
    <cellStyle name="Normal 16 3 7 5" xfId="21408" xr:uid="{00000000-0005-0000-0000-0000E6410000}"/>
    <cellStyle name="Normal 16 3 8" xfId="1899" xr:uid="{00000000-0005-0000-0000-0000E7410000}"/>
    <cellStyle name="Normal 16 3 8 2" xfId="21409" xr:uid="{00000000-0005-0000-0000-0000E8410000}"/>
    <cellStyle name="Normal 16 3 8 2 2" xfId="21410" xr:uid="{00000000-0005-0000-0000-0000E9410000}"/>
    <cellStyle name="Normal 16 3 8 2 2 2" xfId="21411" xr:uid="{00000000-0005-0000-0000-0000EA410000}"/>
    <cellStyle name="Normal 16 3 8 2 3" xfId="21412" xr:uid="{00000000-0005-0000-0000-0000EB410000}"/>
    <cellStyle name="Normal 16 3 8 3" xfId="21413" xr:uid="{00000000-0005-0000-0000-0000EC410000}"/>
    <cellStyle name="Normal 16 3 8 3 2" xfId="21414" xr:uid="{00000000-0005-0000-0000-0000ED410000}"/>
    <cellStyle name="Normal 16 3 8 4" xfId="21415" xr:uid="{00000000-0005-0000-0000-0000EE410000}"/>
    <cellStyle name="Normal 16 3 8 5" xfId="21416" xr:uid="{00000000-0005-0000-0000-0000EF410000}"/>
    <cellStyle name="Normal 16 3 9" xfId="21417" xr:uid="{00000000-0005-0000-0000-0000F0410000}"/>
    <cellStyle name="Normal 16 3 9 2" xfId="21418" xr:uid="{00000000-0005-0000-0000-0000F1410000}"/>
    <cellStyle name="Normal 16 3 9 2 2" xfId="21419" xr:uid="{00000000-0005-0000-0000-0000F2410000}"/>
    <cellStyle name="Normal 16 3 9 3" xfId="21420" xr:uid="{00000000-0005-0000-0000-0000F3410000}"/>
    <cellStyle name="Normal 16 4" xfId="1900" xr:uid="{00000000-0005-0000-0000-0000F4410000}"/>
    <cellStyle name="Normal 16 4 2" xfId="1901" xr:uid="{00000000-0005-0000-0000-0000F5410000}"/>
    <cellStyle name="Normal 16 4 2 2" xfId="1902" xr:uid="{00000000-0005-0000-0000-0000F6410000}"/>
    <cellStyle name="Normal 16 4 2 2 2" xfId="21421" xr:uid="{00000000-0005-0000-0000-0000F7410000}"/>
    <cellStyle name="Normal 16 4 2 2 2 2" xfId="21422" xr:uid="{00000000-0005-0000-0000-0000F8410000}"/>
    <cellStyle name="Normal 16 4 2 2 2 2 2" xfId="21423" xr:uid="{00000000-0005-0000-0000-0000F9410000}"/>
    <cellStyle name="Normal 16 4 2 2 2 3" xfId="21424" xr:uid="{00000000-0005-0000-0000-0000FA410000}"/>
    <cellStyle name="Normal 16 4 2 2 3" xfId="21425" xr:uid="{00000000-0005-0000-0000-0000FB410000}"/>
    <cellStyle name="Normal 16 4 2 2 3 2" xfId="21426" xr:uid="{00000000-0005-0000-0000-0000FC410000}"/>
    <cellStyle name="Normal 16 4 2 2 4" xfId="21427" xr:uid="{00000000-0005-0000-0000-0000FD410000}"/>
    <cellStyle name="Normal 16 4 2 2 5" xfId="21428" xr:uid="{00000000-0005-0000-0000-0000FE410000}"/>
    <cellStyle name="Normal 16 4 2 3" xfId="1903" xr:uid="{00000000-0005-0000-0000-0000FF410000}"/>
    <cellStyle name="Normal 16 4 2 3 2" xfId="21429" xr:uid="{00000000-0005-0000-0000-000000420000}"/>
    <cellStyle name="Normal 16 4 2 3 2 2" xfId="21430" xr:uid="{00000000-0005-0000-0000-000001420000}"/>
    <cellStyle name="Normal 16 4 2 3 2 2 2" xfId="21431" xr:uid="{00000000-0005-0000-0000-000002420000}"/>
    <cellStyle name="Normal 16 4 2 3 2 3" xfId="21432" xr:uid="{00000000-0005-0000-0000-000003420000}"/>
    <cellStyle name="Normal 16 4 2 3 3" xfId="21433" xr:uid="{00000000-0005-0000-0000-000004420000}"/>
    <cellStyle name="Normal 16 4 2 3 3 2" xfId="21434" xr:uid="{00000000-0005-0000-0000-000005420000}"/>
    <cellStyle name="Normal 16 4 2 3 4" xfId="21435" xr:uid="{00000000-0005-0000-0000-000006420000}"/>
    <cellStyle name="Normal 16 4 2 3 5" xfId="21436" xr:uid="{00000000-0005-0000-0000-000007420000}"/>
    <cellStyle name="Normal 16 4 2 4" xfId="21437" xr:uid="{00000000-0005-0000-0000-000008420000}"/>
    <cellStyle name="Normal 16 4 2 4 2" xfId="21438" xr:uid="{00000000-0005-0000-0000-000009420000}"/>
    <cellStyle name="Normal 16 4 2 4 2 2" xfId="21439" xr:uid="{00000000-0005-0000-0000-00000A420000}"/>
    <cellStyle name="Normal 16 4 2 4 3" xfId="21440" xr:uid="{00000000-0005-0000-0000-00000B420000}"/>
    <cellStyle name="Normal 16 4 2 5" xfId="21441" xr:uid="{00000000-0005-0000-0000-00000C420000}"/>
    <cellStyle name="Normal 16 4 2 5 2" xfId="21442" xr:uid="{00000000-0005-0000-0000-00000D420000}"/>
    <cellStyle name="Normal 16 4 2 6" xfId="21443" xr:uid="{00000000-0005-0000-0000-00000E420000}"/>
    <cellStyle name="Normal 16 4 2 7" xfId="21444" xr:uid="{00000000-0005-0000-0000-00000F420000}"/>
    <cellStyle name="Normal 16 4 3" xfId="1904" xr:uid="{00000000-0005-0000-0000-000010420000}"/>
    <cellStyle name="Normal 16 4 3 2" xfId="21445" xr:uid="{00000000-0005-0000-0000-000011420000}"/>
    <cellStyle name="Normal 16 4 3 2 2" xfId="21446" xr:uid="{00000000-0005-0000-0000-000012420000}"/>
    <cellStyle name="Normal 16 4 3 2 2 2" xfId="21447" xr:uid="{00000000-0005-0000-0000-000013420000}"/>
    <cellStyle name="Normal 16 4 3 2 3" xfId="21448" xr:uid="{00000000-0005-0000-0000-000014420000}"/>
    <cellStyle name="Normal 16 4 3 3" xfId="21449" xr:uid="{00000000-0005-0000-0000-000015420000}"/>
    <cellStyle name="Normal 16 4 3 3 2" xfId="21450" xr:uid="{00000000-0005-0000-0000-000016420000}"/>
    <cellStyle name="Normal 16 4 3 4" xfId="21451" xr:uid="{00000000-0005-0000-0000-000017420000}"/>
    <cellStyle name="Normal 16 4 3 5" xfId="21452" xr:uid="{00000000-0005-0000-0000-000018420000}"/>
    <cellStyle name="Normal 16 4 4" xfId="1905" xr:uid="{00000000-0005-0000-0000-000019420000}"/>
    <cellStyle name="Normal 16 4 4 2" xfId="21453" xr:uid="{00000000-0005-0000-0000-00001A420000}"/>
    <cellStyle name="Normal 16 4 4 2 2" xfId="21454" xr:uid="{00000000-0005-0000-0000-00001B420000}"/>
    <cellStyle name="Normal 16 4 4 2 2 2" xfId="21455" xr:uid="{00000000-0005-0000-0000-00001C420000}"/>
    <cellStyle name="Normal 16 4 4 2 3" xfId="21456" xr:uid="{00000000-0005-0000-0000-00001D420000}"/>
    <cellStyle name="Normal 16 4 4 3" xfId="21457" xr:uid="{00000000-0005-0000-0000-00001E420000}"/>
    <cellStyle name="Normal 16 4 4 3 2" xfId="21458" xr:uid="{00000000-0005-0000-0000-00001F420000}"/>
    <cellStyle name="Normal 16 4 4 4" xfId="21459" xr:uid="{00000000-0005-0000-0000-000020420000}"/>
    <cellStyle name="Normal 16 4 4 5" xfId="21460" xr:uid="{00000000-0005-0000-0000-000021420000}"/>
    <cellStyle name="Normal 16 4 5" xfId="21461" xr:uid="{00000000-0005-0000-0000-000022420000}"/>
    <cellStyle name="Normal 16 4 5 2" xfId="21462" xr:uid="{00000000-0005-0000-0000-000023420000}"/>
    <cellStyle name="Normal 16 4 5 2 2" xfId="21463" xr:uid="{00000000-0005-0000-0000-000024420000}"/>
    <cellStyle name="Normal 16 4 5 3" xfId="21464" xr:uid="{00000000-0005-0000-0000-000025420000}"/>
    <cellStyle name="Normal 16 4 6" xfId="21465" xr:uid="{00000000-0005-0000-0000-000026420000}"/>
    <cellStyle name="Normal 16 4 6 2" xfId="21466" xr:uid="{00000000-0005-0000-0000-000027420000}"/>
    <cellStyle name="Normal 16 4 7" xfId="21467" xr:uid="{00000000-0005-0000-0000-000028420000}"/>
    <cellStyle name="Normal 16 4 8" xfId="21468" xr:uid="{00000000-0005-0000-0000-000029420000}"/>
    <cellStyle name="Normal 16 5" xfId="1906" xr:uid="{00000000-0005-0000-0000-00002A420000}"/>
    <cellStyle name="Normal 16 5 2" xfId="1907" xr:uid="{00000000-0005-0000-0000-00002B420000}"/>
    <cellStyle name="Normal 16 5 2 2" xfId="1908" xr:uid="{00000000-0005-0000-0000-00002C420000}"/>
    <cellStyle name="Normal 16 5 2 2 2" xfId="21469" xr:uid="{00000000-0005-0000-0000-00002D420000}"/>
    <cellStyle name="Normal 16 5 2 2 2 2" xfId="21470" xr:uid="{00000000-0005-0000-0000-00002E420000}"/>
    <cellStyle name="Normal 16 5 2 2 2 2 2" xfId="21471" xr:uid="{00000000-0005-0000-0000-00002F420000}"/>
    <cellStyle name="Normal 16 5 2 2 2 3" xfId="21472" xr:uid="{00000000-0005-0000-0000-000030420000}"/>
    <cellStyle name="Normal 16 5 2 2 3" xfId="21473" xr:uid="{00000000-0005-0000-0000-000031420000}"/>
    <cellStyle name="Normal 16 5 2 2 3 2" xfId="21474" xr:uid="{00000000-0005-0000-0000-000032420000}"/>
    <cellStyle name="Normal 16 5 2 2 4" xfId="21475" xr:uid="{00000000-0005-0000-0000-000033420000}"/>
    <cellStyle name="Normal 16 5 2 2 5" xfId="21476" xr:uid="{00000000-0005-0000-0000-000034420000}"/>
    <cellStyle name="Normal 16 5 2 3" xfId="1909" xr:uid="{00000000-0005-0000-0000-000035420000}"/>
    <cellStyle name="Normal 16 5 2 3 2" xfId="21477" xr:uid="{00000000-0005-0000-0000-000036420000}"/>
    <cellStyle name="Normal 16 5 2 3 2 2" xfId="21478" xr:uid="{00000000-0005-0000-0000-000037420000}"/>
    <cellStyle name="Normal 16 5 2 3 2 2 2" xfId="21479" xr:uid="{00000000-0005-0000-0000-000038420000}"/>
    <cellStyle name="Normal 16 5 2 3 2 3" xfId="21480" xr:uid="{00000000-0005-0000-0000-000039420000}"/>
    <cellStyle name="Normal 16 5 2 3 3" xfId="21481" xr:uid="{00000000-0005-0000-0000-00003A420000}"/>
    <cellStyle name="Normal 16 5 2 3 3 2" xfId="21482" xr:uid="{00000000-0005-0000-0000-00003B420000}"/>
    <cellStyle name="Normal 16 5 2 3 4" xfId="21483" xr:uid="{00000000-0005-0000-0000-00003C420000}"/>
    <cellStyle name="Normal 16 5 2 3 5" xfId="21484" xr:uid="{00000000-0005-0000-0000-00003D420000}"/>
    <cellStyle name="Normal 16 5 2 4" xfId="21485" xr:uid="{00000000-0005-0000-0000-00003E420000}"/>
    <cellStyle name="Normal 16 5 2 4 2" xfId="21486" xr:uid="{00000000-0005-0000-0000-00003F420000}"/>
    <cellStyle name="Normal 16 5 2 4 2 2" xfId="21487" xr:uid="{00000000-0005-0000-0000-000040420000}"/>
    <cellStyle name="Normal 16 5 2 4 3" xfId="21488" xr:uid="{00000000-0005-0000-0000-000041420000}"/>
    <cellStyle name="Normal 16 5 2 5" xfId="21489" xr:uid="{00000000-0005-0000-0000-000042420000}"/>
    <cellStyle name="Normal 16 5 2 5 2" xfId="21490" xr:uid="{00000000-0005-0000-0000-000043420000}"/>
    <cellStyle name="Normal 16 5 2 6" xfId="21491" xr:uid="{00000000-0005-0000-0000-000044420000}"/>
    <cellStyle name="Normal 16 5 2 7" xfId="21492" xr:uid="{00000000-0005-0000-0000-000045420000}"/>
    <cellStyle name="Normal 16 5 3" xfId="1910" xr:uid="{00000000-0005-0000-0000-000046420000}"/>
    <cellStyle name="Normal 16 5 3 2" xfId="21493" xr:uid="{00000000-0005-0000-0000-000047420000}"/>
    <cellStyle name="Normal 16 5 3 2 2" xfId="21494" xr:uid="{00000000-0005-0000-0000-000048420000}"/>
    <cellStyle name="Normal 16 5 3 2 2 2" xfId="21495" xr:uid="{00000000-0005-0000-0000-000049420000}"/>
    <cellStyle name="Normal 16 5 3 2 3" xfId="21496" xr:uid="{00000000-0005-0000-0000-00004A420000}"/>
    <cellStyle name="Normal 16 5 3 3" xfId="21497" xr:uid="{00000000-0005-0000-0000-00004B420000}"/>
    <cellStyle name="Normal 16 5 3 3 2" xfId="21498" xr:uid="{00000000-0005-0000-0000-00004C420000}"/>
    <cellStyle name="Normal 16 5 3 4" xfId="21499" xr:uid="{00000000-0005-0000-0000-00004D420000}"/>
    <cellStyle name="Normal 16 5 3 5" xfId="21500" xr:uid="{00000000-0005-0000-0000-00004E420000}"/>
    <cellStyle name="Normal 16 5 4" xfId="1911" xr:uid="{00000000-0005-0000-0000-00004F420000}"/>
    <cellStyle name="Normal 16 5 4 2" xfId="21501" xr:uid="{00000000-0005-0000-0000-000050420000}"/>
    <cellStyle name="Normal 16 5 4 2 2" xfId="21502" xr:uid="{00000000-0005-0000-0000-000051420000}"/>
    <cellStyle name="Normal 16 5 4 2 2 2" xfId="21503" xr:uid="{00000000-0005-0000-0000-000052420000}"/>
    <cellStyle name="Normal 16 5 4 2 3" xfId="21504" xr:uid="{00000000-0005-0000-0000-000053420000}"/>
    <cellStyle name="Normal 16 5 4 3" xfId="21505" xr:uid="{00000000-0005-0000-0000-000054420000}"/>
    <cellStyle name="Normal 16 5 4 3 2" xfId="21506" xr:uid="{00000000-0005-0000-0000-000055420000}"/>
    <cellStyle name="Normal 16 5 4 4" xfId="21507" xr:uid="{00000000-0005-0000-0000-000056420000}"/>
    <cellStyle name="Normal 16 5 4 5" xfId="21508" xr:uid="{00000000-0005-0000-0000-000057420000}"/>
    <cellStyle name="Normal 16 5 5" xfId="21509" xr:uid="{00000000-0005-0000-0000-000058420000}"/>
    <cellStyle name="Normal 16 5 5 2" xfId="21510" xr:uid="{00000000-0005-0000-0000-000059420000}"/>
    <cellStyle name="Normal 16 5 5 2 2" xfId="21511" xr:uid="{00000000-0005-0000-0000-00005A420000}"/>
    <cellStyle name="Normal 16 5 5 3" xfId="21512" xr:uid="{00000000-0005-0000-0000-00005B420000}"/>
    <cellStyle name="Normal 16 5 6" xfId="21513" xr:uid="{00000000-0005-0000-0000-00005C420000}"/>
    <cellStyle name="Normal 16 5 6 2" xfId="21514" xr:uid="{00000000-0005-0000-0000-00005D420000}"/>
    <cellStyle name="Normal 16 5 7" xfId="21515" xr:uid="{00000000-0005-0000-0000-00005E420000}"/>
    <cellStyle name="Normal 16 5 8" xfId="21516" xr:uid="{00000000-0005-0000-0000-00005F420000}"/>
    <cellStyle name="Normal 16 6" xfId="1912" xr:uid="{00000000-0005-0000-0000-000060420000}"/>
    <cellStyle name="Normal 16 6 2" xfId="1913" xr:uid="{00000000-0005-0000-0000-000061420000}"/>
    <cellStyle name="Normal 16 6 2 2" xfId="1914" xr:uid="{00000000-0005-0000-0000-000062420000}"/>
    <cellStyle name="Normal 16 6 2 2 2" xfId="21517" xr:uid="{00000000-0005-0000-0000-000063420000}"/>
    <cellStyle name="Normal 16 6 2 2 2 2" xfId="21518" xr:uid="{00000000-0005-0000-0000-000064420000}"/>
    <cellStyle name="Normal 16 6 2 2 2 2 2" xfId="21519" xr:uid="{00000000-0005-0000-0000-000065420000}"/>
    <cellStyle name="Normal 16 6 2 2 2 3" xfId="21520" xr:uid="{00000000-0005-0000-0000-000066420000}"/>
    <cellStyle name="Normal 16 6 2 2 3" xfId="21521" xr:uid="{00000000-0005-0000-0000-000067420000}"/>
    <cellStyle name="Normal 16 6 2 2 3 2" xfId="21522" xr:uid="{00000000-0005-0000-0000-000068420000}"/>
    <cellStyle name="Normal 16 6 2 2 4" xfId="21523" xr:uid="{00000000-0005-0000-0000-000069420000}"/>
    <cellStyle name="Normal 16 6 2 2 5" xfId="21524" xr:uid="{00000000-0005-0000-0000-00006A420000}"/>
    <cellStyle name="Normal 16 6 2 3" xfId="1915" xr:uid="{00000000-0005-0000-0000-00006B420000}"/>
    <cellStyle name="Normal 16 6 2 3 2" xfId="21525" xr:uid="{00000000-0005-0000-0000-00006C420000}"/>
    <cellStyle name="Normal 16 6 2 3 2 2" xfId="21526" xr:uid="{00000000-0005-0000-0000-00006D420000}"/>
    <cellStyle name="Normal 16 6 2 3 2 2 2" xfId="21527" xr:uid="{00000000-0005-0000-0000-00006E420000}"/>
    <cellStyle name="Normal 16 6 2 3 2 3" xfId="21528" xr:uid="{00000000-0005-0000-0000-00006F420000}"/>
    <cellStyle name="Normal 16 6 2 3 3" xfId="21529" xr:uid="{00000000-0005-0000-0000-000070420000}"/>
    <cellStyle name="Normal 16 6 2 3 3 2" xfId="21530" xr:uid="{00000000-0005-0000-0000-000071420000}"/>
    <cellStyle name="Normal 16 6 2 3 4" xfId="21531" xr:uid="{00000000-0005-0000-0000-000072420000}"/>
    <cellStyle name="Normal 16 6 2 3 5" xfId="21532" xr:uid="{00000000-0005-0000-0000-000073420000}"/>
    <cellStyle name="Normal 16 6 2 4" xfId="21533" xr:uid="{00000000-0005-0000-0000-000074420000}"/>
    <cellStyle name="Normal 16 6 2 4 2" xfId="21534" xr:uid="{00000000-0005-0000-0000-000075420000}"/>
    <cellStyle name="Normal 16 6 2 4 2 2" xfId="21535" xr:uid="{00000000-0005-0000-0000-000076420000}"/>
    <cellStyle name="Normal 16 6 2 4 3" xfId="21536" xr:uid="{00000000-0005-0000-0000-000077420000}"/>
    <cellStyle name="Normal 16 6 2 5" xfId="21537" xr:uid="{00000000-0005-0000-0000-000078420000}"/>
    <cellStyle name="Normal 16 6 2 5 2" xfId="21538" xr:uid="{00000000-0005-0000-0000-000079420000}"/>
    <cellStyle name="Normal 16 6 2 6" xfId="21539" xr:uid="{00000000-0005-0000-0000-00007A420000}"/>
    <cellStyle name="Normal 16 6 2 7" xfId="21540" xr:uid="{00000000-0005-0000-0000-00007B420000}"/>
    <cellStyle name="Normal 16 6 3" xfId="1916" xr:uid="{00000000-0005-0000-0000-00007C420000}"/>
    <cellStyle name="Normal 16 6 3 2" xfId="21541" xr:uid="{00000000-0005-0000-0000-00007D420000}"/>
    <cellStyle name="Normal 16 6 3 2 2" xfId="21542" xr:uid="{00000000-0005-0000-0000-00007E420000}"/>
    <cellStyle name="Normal 16 6 3 2 2 2" xfId="21543" xr:uid="{00000000-0005-0000-0000-00007F420000}"/>
    <cellStyle name="Normal 16 6 3 2 3" xfId="21544" xr:uid="{00000000-0005-0000-0000-000080420000}"/>
    <cellStyle name="Normal 16 6 3 3" xfId="21545" xr:uid="{00000000-0005-0000-0000-000081420000}"/>
    <cellStyle name="Normal 16 6 3 3 2" xfId="21546" xr:uid="{00000000-0005-0000-0000-000082420000}"/>
    <cellStyle name="Normal 16 6 3 4" xfId="21547" xr:uid="{00000000-0005-0000-0000-000083420000}"/>
    <cellStyle name="Normal 16 6 3 5" xfId="21548" xr:uid="{00000000-0005-0000-0000-000084420000}"/>
    <cellStyle name="Normal 16 6 4" xfId="1917" xr:uid="{00000000-0005-0000-0000-000085420000}"/>
    <cellStyle name="Normal 16 6 4 2" xfId="21549" xr:uid="{00000000-0005-0000-0000-000086420000}"/>
    <cellStyle name="Normal 16 6 4 2 2" xfId="21550" xr:uid="{00000000-0005-0000-0000-000087420000}"/>
    <cellStyle name="Normal 16 6 4 2 2 2" xfId="21551" xr:uid="{00000000-0005-0000-0000-000088420000}"/>
    <cellStyle name="Normal 16 6 4 2 3" xfId="21552" xr:uid="{00000000-0005-0000-0000-000089420000}"/>
    <cellStyle name="Normal 16 6 4 3" xfId="21553" xr:uid="{00000000-0005-0000-0000-00008A420000}"/>
    <cellStyle name="Normal 16 6 4 3 2" xfId="21554" xr:uid="{00000000-0005-0000-0000-00008B420000}"/>
    <cellStyle name="Normal 16 6 4 4" xfId="21555" xr:uid="{00000000-0005-0000-0000-00008C420000}"/>
    <cellStyle name="Normal 16 6 4 5" xfId="21556" xr:uid="{00000000-0005-0000-0000-00008D420000}"/>
    <cellStyle name="Normal 16 6 5" xfId="21557" xr:uid="{00000000-0005-0000-0000-00008E420000}"/>
    <cellStyle name="Normal 16 6 5 2" xfId="21558" xr:uid="{00000000-0005-0000-0000-00008F420000}"/>
    <cellStyle name="Normal 16 6 5 2 2" xfId="21559" xr:uid="{00000000-0005-0000-0000-000090420000}"/>
    <cellStyle name="Normal 16 6 5 3" xfId="21560" xr:uid="{00000000-0005-0000-0000-000091420000}"/>
    <cellStyle name="Normal 16 6 6" xfId="21561" xr:uid="{00000000-0005-0000-0000-000092420000}"/>
    <cellStyle name="Normal 16 6 6 2" xfId="21562" xr:uid="{00000000-0005-0000-0000-000093420000}"/>
    <cellStyle name="Normal 16 6 7" xfId="21563" xr:uid="{00000000-0005-0000-0000-000094420000}"/>
    <cellStyle name="Normal 16 6 8" xfId="21564" xr:uid="{00000000-0005-0000-0000-000095420000}"/>
    <cellStyle name="Normal 16 7" xfId="1918" xr:uid="{00000000-0005-0000-0000-000096420000}"/>
    <cellStyle name="Normal 16 7 2" xfId="1919" xr:uid="{00000000-0005-0000-0000-000097420000}"/>
    <cellStyle name="Normal 16 7 2 2" xfId="1920" xr:uid="{00000000-0005-0000-0000-000098420000}"/>
    <cellStyle name="Normal 16 7 2 2 2" xfId="21565" xr:uid="{00000000-0005-0000-0000-000099420000}"/>
    <cellStyle name="Normal 16 7 2 2 2 2" xfId="21566" xr:uid="{00000000-0005-0000-0000-00009A420000}"/>
    <cellStyle name="Normal 16 7 2 2 2 2 2" xfId="21567" xr:uid="{00000000-0005-0000-0000-00009B420000}"/>
    <cellStyle name="Normal 16 7 2 2 2 3" xfId="21568" xr:uid="{00000000-0005-0000-0000-00009C420000}"/>
    <cellStyle name="Normal 16 7 2 2 3" xfId="21569" xr:uid="{00000000-0005-0000-0000-00009D420000}"/>
    <cellStyle name="Normal 16 7 2 2 3 2" xfId="21570" xr:uid="{00000000-0005-0000-0000-00009E420000}"/>
    <cellStyle name="Normal 16 7 2 2 4" xfId="21571" xr:uid="{00000000-0005-0000-0000-00009F420000}"/>
    <cellStyle name="Normal 16 7 2 2 5" xfId="21572" xr:uid="{00000000-0005-0000-0000-0000A0420000}"/>
    <cellStyle name="Normal 16 7 2 3" xfId="1921" xr:uid="{00000000-0005-0000-0000-0000A1420000}"/>
    <cellStyle name="Normal 16 7 2 3 2" xfId="21573" xr:uid="{00000000-0005-0000-0000-0000A2420000}"/>
    <cellStyle name="Normal 16 7 2 3 2 2" xfId="21574" xr:uid="{00000000-0005-0000-0000-0000A3420000}"/>
    <cellStyle name="Normal 16 7 2 3 2 2 2" xfId="21575" xr:uid="{00000000-0005-0000-0000-0000A4420000}"/>
    <cellStyle name="Normal 16 7 2 3 2 3" xfId="21576" xr:uid="{00000000-0005-0000-0000-0000A5420000}"/>
    <cellStyle name="Normal 16 7 2 3 3" xfId="21577" xr:uid="{00000000-0005-0000-0000-0000A6420000}"/>
    <cellStyle name="Normal 16 7 2 3 3 2" xfId="21578" xr:uid="{00000000-0005-0000-0000-0000A7420000}"/>
    <cellStyle name="Normal 16 7 2 3 4" xfId="21579" xr:uid="{00000000-0005-0000-0000-0000A8420000}"/>
    <cellStyle name="Normal 16 7 2 3 5" xfId="21580" xr:uid="{00000000-0005-0000-0000-0000A9420000}"/>
    <cellStyle name="Normal 16 7 2 4" xfId="21581" xr:uid="{00000000-0005-0000-0000-0000AA420000}"/>
    <cellStyle name="Normal 16 7 2 4 2" xfId="21582" xr:uid="{00000000-0005-0000-0000-0000AB420000}"/>
    <cellStyle name="Normal 16 7 2 4 2 2" xfId="21583" xr:uid="{00000000-0005-0000-0000-0000AC420000}"/>
    <cellStyle name="Normal 16 7 2 4 3" xfId="21584" xr:uid="{00000000-0005-0000-0000-0000AD420000}"/>
    <cellStyle name="Normal 16 7 2 5" xfId="21585" xr:uid="{00000000-0005-0000-0000-0000AE420000}"/>
    <cellStyle name="Normal 16 7 2 5 2" xfId="21586" xr:uid="{00000000-0005-0000-0000-0000AF420000}"/>
    <cellStyle name="Normal 16 7 2 6" xfId="21587" xr:uid="{00000000-0005-0000-0000-0000B0420000}"/>
    <cellStyle name="Normal 16 7 2 7" xfId="21588" xr:uid="{00000000-0005-0000-0000-0000B1420000}"/>
    <cellStyle name="Normal 16 7 3" xfId="1922" xr:uid="{00000000-0005-0000-0000-0000B2420000}"/>
    <cellStyle name="Normal 16 7 3 2" xfId="21589" xr:uid="{00000000-0005-0000-0000-0000B3420000}"/>
    <cellStyle name="Normal 16 7 3 2 2" xfId="21590" xr:uid="{00000000-0005-0000-0000-0000B4420000}"/>
    <cellStyle name="Normal 16 7 3 2 2 2" xfId="21591" xr:uid="{00000000-0005-0000-0000-0000B5420000}"/>
    <cellStyle name="Normal 16 7 3 2 3" xfId="21592" xr:uid="{00000000-0005-0000-0000-0000B6420000}"/>
    <cellStyle name="Normal 16 7 3 3" xfId="21593" xr:uid="{00000000-0005-0000-0000-0000B7420000}"/>
    <cellStyle name="Normal 16 7 3 3 2" xfId="21594" xr:uid="{00000000-0005-0000-0000-0000B8420000}"/>
    <cellStyle name="Normal 16 7 3 4" xfId="21595" xr:uid="{00000000-0005-0000-0000-0000B9420000}"/>
    <cellStyle name="Normal 16 7 3 5" xfId="21596" xr:uid="{00000000-0005-0000-0000-0000BA420000}"/>
    <cellStyle name="Normal 16 7 4" xfId="1923" xr:uid="{00000000-0005-0000-0000-0000BB420000}"/>
    <cellStyle name="Normal 16 7 4 2" xfId="21597" xr:uid="{00000000-0005-0000-0000-0000BC420000}"/>
    <cellStyle name="Normal 16 7 4 2 2" xfId="21598" xr:uid="{00000000-0005-0000-0000-0000BD420000}"/>
    <cellStyle name="Normal 16 7 4 2 2 2" xfId="21599" xr:uid="{00000000-0005-0000-0000-0000BE420000}"/>
    <cellStyle name="Normal 16 7 4 2 3" xfId="21600" xr:uid="{00000000-0005-0000-0000-0000BF420000}"/>
    <cellStyle name="Normal 16 7 4 3" xfId="21601" xr:uid="{00000000-0005-0000-0000-0000C0420000}"/>
    <cellStyle name="Normal 16 7 4 3 2" xfId="21602" xr:uid="{00000000-0005-0000-0000-0000C1420000}"/>
    <cellStyle name="Normal 16 7 4 4" xfId="21603" xr:uid="{00000000-0005-0000-0000-0000C2420000}"/>
    <cellStyle name="Normal 16 7 4 5" xfId="21604" xr:uid="{00000000-0005-0000-0000-0000C3420000}"/>
    <cellStyle name="Normal 16 7 5" xfId="21605" xr:uid="{00000000-0005-0000-0000-0000C4420000}"/>
    <cellStyle name="Normal 16 7 5 2" xfId="21606" xr:uid="{00000000-0005-0000-0000-0000C5420000}"/>
    <cellStyle name="Normal 16 7 5 2 2" xfId="21607" xr:uid="{00000000-0005-0000-0000-0000C6420000}"/>
    <cellStyle name="Normal 16 7 5 3" xfId="21608" xr:uid="{00000000-0005-0000-0000-0000C7420000}"/>
    <cellStyle name="Normal 16 7 6" xfId="21609" xr:uid="{00000000-0005-0000-0000-0000C8420000}"/>
    <cellStyle name="Normal 16 7 6 2" xfId="21610" xr:uid="{00000000-0005-0000-0000-0000C9420000}"/>
    <cellStyle name="Normal 16 7 7" xfId="21611" xr:uid="{00000000-0005-0000-0000-0000CA420000}"/>
    <cellStyle name="Normal 16 7 8" xfId="21612" xr:uid="{00000000-0005-0000-0000-0000CB420000}"/>
    <cellStyle name="Normal 16 8" xfId="1924" xr:uid="{00000000-0005-0000-0000-0000CC420000}"/>
    <cellStyle name="Normal 16 8 2" xfId="1925" xr:uid="{00000000-0005-0000-0000-0000CD420000}"/>
    <cellStyle name="Normal 16 8 2 2" xfId="21613" xr:uid="{00000000-0005-0000-0000-0000CE420000}"/>
    <cellStyle name="Normal 16 8 2 2 2" xfId="21614" xr:uid="{00000000-0005-0000-0000-0000CF420000}"/>
    <cellStyle name="Normal 16 8 2 2 2 2" xfId="21615" xr:uid="{00000000-0005-0000-0000-0000D0420000}"/>
    <cellStyle name="Normal 16 8 2 2 3" xfId="21616" xr:uid="{00000000-0005-0000-0000-0000D1420000}"/>
    <cellStyle name="Normal 16 8 2 3" xfId="21617" xr:uid="{00000000-0005-0000-0000-0000D2420000}"/>
    <cellStyle name="Normal 16 8 2 3 2" xfId="21618" xr:uid="{00000000-0005-0000-0000-0000D3420000}"/>
    <cellStyle name="Normal 16 8 2 4" xfId="21619" xr:uid="{00000000-0005-0000-0000-0000D4420000}"/>
    <cellStyle name="Normal 16 8 2 5" xfId="21620" xr:uid="{00000000-0005-0000-0000-0000D5420000}"/>
    <cellStyle name="Normal 16 8 3" xfId="1926" xr:uid="{00000000-0005-0000-0000-0000D6420000}"/>
    <cellStyle name="Normal 16 8 3 2" xfId="21621" xr:uid="{00000000-0005-0000-0000-0000D7420000}"/>
    <cellStyle name="Normal 16 8 3 2 2" xfId="21622" xr:uid="{00000000-0005-0000-0000-0000D8420000}"/>
    <cellStyle name="Normal 16 8 3 2 2 2" xfId="21623" xr:uid="{00000000-0005-0000-0000-0000D9420000}"/>
    <cellStyle name="Normal 16 8 3 2 3" xfId="21624" xr:uid="{00000000-0005-0000-0000-0000DA420000}"/>
    <cellStyle name="Normal 16 8 3 3" xfId="21625" xr:uid="{00000000-0005-0000-0000-0000DB420000}"/>
    <cellStyle name="Normal 16 8 3 3 2" xfId="21626" xr:uid="{00000000-0005-0000-0000-0000DC420000}"/>
    <cellStyle name="Normal 16 8 3 4" xfId="21627" xr:uid="{00000000-0005-0000-0000-0000DD420000}"/>
    <cellStyle name="Normal 16 8 3 5" xfId="21628" xr:uid="{00000000-0005-0000-0000-0000DE420000}"/>
    <cellStyle name="Normal 16 8 4" xfId="21629" xr:uid="{00000000-0005-0000-0000-0000DF420000}"/>
    <cellStyle name="Normal 16 8 4 2" xfId="21630" xr:uid="{00000000-0005-0000-0000-0000E0420000}"/>
    <cellStyle name="Normal 16 8 4 2 2" xfId="21631" xr:uid="{00000000-0005-0000-0000-0000E1420000}"/>
    <cellStyle name="Normal 16 8 4 3" xfId="21632" xr:uid="{00000000-0005-0000-0000-0000E2420000}"/>
    <cellStyle name="Normal 16 8 5" xfId="21633" xr:uid="{00000000-0005-0000-0000-0000E3420000}"/>
    <cellStyle name="Normal 16 8 5 2" xfId="21634" xr:uid="{00000000-0005-0000-0000-0000E4420000}"/>
    <cellStyle name="Normal 16 8 6" xfId="21635" xr:uid="{00000000-0005-0000-0000-0000E5420000}"/>
    <cellStyle name="Normal 16 8 7" xfId="21636" xr:uid="{00000000-0005-0000-0000-0000E6420000}"/>
    <cellStyle name="Normal 16 9" xfId="1927" xr:uid="{00000000-0005-0000-0000-0000E7420000}"/>
    <cellStyle name="Normal 16 9 2" xfId="21637" xr:uid="{00000000-0005-0000-0000-0000E8420000}"/>
    <cellStyle name="Normal 16 9 2 2" xfId="21638" xr:uid="{00000000-0005-0000-0000-0000E9420000}"/>
    <cellStyle name="Normal 16 9 2 2 2" xfId="21639" xr:uid="{00000000-0005-0000-0000-0000EA420000}"/>
    <cellStyle name="Normal 16 9 2 3" xfId="21640" xr:uid="{00000000-0005-0000-0000-0000EB420000}"/>
    <cellStyle name="Normal 16 9 3" xfId="21641" xr:uid="{00000000-0005-0000-0000-0000EC420000}"/>
    <cellStyle name="Normal 16 9 3 2" xfId="21642" xr:uid="{00000000-0005-0000-0000-0000ED420000}"/>
    <cellStyle name="Normal 16 9 4" xfId="21643" xr:uid="{00000000-0005-0000-0000-0000EE420000}"/>
    <cellStyle name="Normal 16 9 5" xfId="21644" xr:uid="{00000000-0005-0000-0000-0000EF420000}"/>
    <cellStyle name="Normal 17" xfId="1928" xr:uid="{00000000-0005-0000-0000-0000F0420000}"/>
    <cellStyle name="Normal 17 10" xfId="1929" xr:uid="{00000000-0005-0000-0000-0000F1420000}"/>
    <cellStyle name="Normal 17 10 2" xfId="21645" xr:uid="{00000000-0005-0000-0000-0000F2420000}"/>
    <cellStyle name="Normal 17 10 2 2" xfId="21646" xr:uid="{00000000-0005-0000-0000-0000F3420000}"/>
    <cellStyle name="Normal 17 10 2 2 2" xfId="21647" xr:uid="{00000000-0005-0000-0000-0000F4420000}"/>
    <cellStyle name="Normal 17 10 2 3" xfId="21648" xr:uid="{00000000-0005-0000-0000-0000F5420000}"/>
    <cellStyle name="Normal 17 10 3" xfId="21649" xr:uid="{00000000-0005-0000-0000-0000F6420000}"/>
    <cellStyle name="Normal 17 10 3 2" xfId="21650" xr:uid="{00000000-0005-0000-0000-0000F7420000}"/>
    <cellStyle name="Normal 17 10 4" xfId="21651" xr:uid="{00000000-0005-0000-0000-0000F8420000}"/>
    <cellStyle name="Normal 17 10 5" xfId="21652" xr:uid="{00000000-0005-0000-0000-0000F9420000}"/>
    <cellStyle name="Normal 17 11" xfId="21653" xr:uid="{00000000-0005-0000-0000-0000FA420000}"/>
    <cellStyle name="Normal 17 11 2" xfId="21654" xr:uid="{00000000-0005-0000-0000-0000FB420000}"/>
    <cellStyle name="Normal 17 11 2 2" xfId="21655" xr:uid="{00000000-0005-0000-0000-0000FC420000}"/>
    <cellStyle name="Normal 17 11 3" xfId="21656" xr:uid="{00000000-0005-0000-0000-0000FD420000}"/>
    <cellStyle name="Normal 17 12" xfId="21657" xr:uid="{00000000-0005-0000-0000-0000FE420000}"/>
    <cellStyle name="Normal 17 12 2" xfId="21658" xr:uid="{00000000-0005-0000-0000-0000FF420000}"/>
    <cellStyle name="Normal 17 13" xfId="21659" xr:uid="{00000000-0005-0000-0000-000000430000}"/>
    <cellStyle name="Normal 17 14" xfId="21660" xr:uid="{00000000-0005-0000-0000-000001430000}"/>
    <cellStyle name="Normal 17 2" xfId="1930" xr:uid="{00000000-0005-0000-0000-000002430000}"/>
    <cellStyle name="Normal 17 2 10" xfId="21661" xr:uid="{00000000-0005-0000-0000-000003430000}"/>
    <cellStyle name="Normal 17 2 10 2" xfId="21662" xr:uid="{00000000-0005-0000-0000-000004430000}"/>
    <cellStyle name="Normal 17 2 10 2 2" xfId="21663" xr:uid="{00000000-0005-0000-0000-000005430000}"/>
    <cellStyle name="Normal 17 2 10 3" xfId="21664" xr:uid="{00000000-0005-0000-0000-000006430000}"/>
    <cellStyle name="Normal 17 2 11" xfId="21665" xr:uid="{00000000-0005-0000-0000-000007430000}"/>
    <cellStyle name="Normal 17 2 11 2" xfId="21666" xr:uid="{00000000-0005-0000-0000-000008430000}"/>
    <cellStyle name="Normal 17 2 12" xfId="21667" xr:uid="{00000000-0005-0000-0000-000009430000}"/>
    <cellStyle name="Normal 17 2 13" xfId="21668" xr:uid="{00000000-0005-0000-0000-00000A430000}"/>
    <cellStyle name="Normal 17 2 2" xfId="1931" xr:uid="{00000000-0005-0000-0000-00000B430000}"/>
    <cellStyle name="Normal 17 2 2 10" xfId="21669" xr:uid="{00000000-0005-0000-0000-00000C430000}"/>
    <cellStyle name="Normal 17 2 2 10 2" xfId="21670" xr:uid="{00000000-0005-0000-0000-00000D430000}"/>
    <cellStyle name="Normal 17 2 2 11" xfId="21671" xr:uid="{00000000-0005-0000-0000-00000E430000}"/>
    <cellStyle name="Normal 17 2 2 12" xfId="21672" xr:uid="{00000000-0005-0000-0000-00000F430000}"/>
    <cellStyle name="Normal 17 2 2 2" xfId="1932" xr:uid="{00000000-0005-0000-0000-000010430000}"/>
    <cellStyle name="Normal 17 2 2 2 2" xfId="1933" xr:uid="{00000000-0005-0000-0000-000011430000}"/>
    <cellStyle name="Normal 17 2 2 2 2 2" xfId="1934" xr:uid="{00000000-0005-0000-0000-000012430000}"/>
    <cellStyle name="Normal 17 2 2 2 2 2 2" xfId="21673" xr:uid="{00000000-0005-0000-0000-000013430000}"/>
    <cellStyle name="Normal 17 2 2 2 2 2 2 2" xfId="21674" xr:uid="{00000000-0005-0000-0000-000014430000}"/>
    <cellStyle name="Normal 17 2 2 2 2 2 2 2 2" xfId="21675" xr:uid="{00000000-0005-0000-0000-000015430000}"/>
    <cellStyle name="Normal 17 2 2 2 2 2 2 3" xfId="21676" xr:uid="{00000000-0005-0000-0000-000016430000}"/>
    <cellStyle name="Normal 17 2 2 2 2 2 3" xfId="21677" xr:uid="{00000000-0005-0000-0000-000017430000}"/>
    <cellStyle name="Normal 17 2 2 2 2 2 3 2" xfId="21678" xr:uid="{00000000-0005-0000-0000-000018430000}"/>
    <cellStyle name="Normal 17 2 2 2 2 2 4" xfId="21679" xr:uid="{00000000-0005-0000-0000-000019430000}"/>
    <cellStyle name="Normal 17 2 2 2 2 2 5" xfId="21680" xr:uid="{00000000-0005-0000-0000-00001A430000}"/>
    <cellStyle name="Normal 17 2 2 2 2 3" xfId="1935" xr:uid="{00000000-0005-0000-0000-00001B430000}"/>
    <cellStyle name="Normal 17 2 2 2 2 3 2" xfId="21681" xr:uid="{00000000-0005-0000-0000-00001C430000}"/>
    <cellStyle name="Normal 17 2 2 2 2 3 2 2" xfId="21682" xr:uid="{00000000-0005-0000-0000-00001D430000}"/>
    <cellStyle name="Normal 17 2 2 2 2 3 2 2 2" xfId="21683" xr:uid="{00000000-0005-0000-0000-00001E430000}"/>
    <cellStyle name="Normal 17 2 2 2 2 3 2 3" xfId="21684" xr:uid="{00000000-0005-0000-0000-00001F430000}"/>
    <cellStyle name="Normal 17 2 2 2 2 3 3" xfId="21685" xr:uid="{00000000-0005-0000-0000-000020430000}"/>
    <cellStyle name="Normal 17 2 2 2 2 3 3 2" xfId="21686" xr:uid="{00000000-0005-0000-0000-000021430000}"/>
    <cellStyle name="Normal 17 2 2 2 2 3 4" xfId="21687" xr:uid="{00000000-0005-0000-0000-000022430000}"/>
    <cellStyle name="Normal 17 2 2 2 2 3 5" xfId="21688" xr:uid="{00000000-0005-0000-0000-000023430000}"/>
    <cellStyle name="Normal 17 2 2 2 2 4" xfId="21689" xr:uid="{00000000-0005-0000-0000-000024430000}"/>
    <cellStyle name="Normal 17 2 2 2 2 4 2" xfId="21690" xr:uid="{00000000-0005-0000-0000-000025430000}"/>
    <cellStyle name="Normal 17 2 2 2 2 4 2 2" xfId="21691" xr:uid="{00000000-0005-0000-0000-000026430000}"/>
    <cellStyle name="Normal 17 2 2 2 2 4 3" xfId="21692" xr:uid="{00000000-0005-0000-0000-000027430000}"/>
    <cellStyle name="Normal 17 2 2 2 2 5" xfId="21693" xr:uid="{00000000-0005-0000-0000-000028430000}"/>
    <cellStyle name="Normal 17 2 2 2 2 5 2" xfId="21694" xr:uid="{00000000-0005-0000-0000-000029430000}"/>
    <cellStyle name="Normal 17 2 2 2 2 6" xfId="21695" xr:uid="{00000000-0005-0000-0000-00002A430000}"/>
    <cellStyle name="Normal 17 2 2 2 2 7" xfId="21696" xr:uid="{00000000-0005-0000-0000-00002B430000}"/>
    <cellStyle name="Normal 17 2 2 2 3" xfId="1936" xr:uid="{00000000-0005-0000-0000-00002C430000}"/>
    <cellStyle name="Normal 17 2 2 2 3 2" xfId="21697" xr:uid="{00000000-0005-0000-0000-00002D430000}"/>
    <cellStyle name="Normal 17 2 2 2 3 2 2" xfId="21698" xr:uid="{00000000-0005-0000-0000-00002E430000}"/>
    <cellStyle name="Normal 17 2 2 2 3 2 2 2" xfId="21699" xr:uid="{00000000-0005-0000-0000-00002F430000}"/>
    <cellStyle name="Normal 17 2 2 2 3 2 3" xfId="21700" xr:uid="{00000000-0005-0000-0000-000030430000}"/>
    <cellStyle name="Normal 17 2 2 2 3 3" xfId="21701" xr:uid="{00000000-0005-0000-0000-000031430000}"/>
    <cellStyle name="Normal 17 2 2 2 3 3 2" xfId="21702" xr:uid="{00000000-0005-0000-0000-000032430000}"/>
    <cellStyle name="Normal 17 2 2 2 3 4" xfId="21703" xr:uid="{00000000-0005-0000-0000-000033430000}"/>
    <cellStyle name="Normal 17 2 2 2 3 5" xfId="21704" xr:uid="{00000000-0005-0000-0000-000034430000}"/>
    <cellStyle name="Normal 17 2 2 2 4" xfId="1937" xr:uid="{00000000-0005-0000-0000-000035430000}"/>
    <cellStyle name="Normal 17 2 2 2 4 2" xfId="21705" xr:uid="{00000000-0005-0000-0000-000036430000}"/>
    <cellStyle name="Normal 17 2 2 2 4 2 2" xfId="21706" xr:uid="{00000000-0005-0000-0000-000037430000}"/>
    <cellStyle name="Normal 17 2 2 2 4 2 2 2" xfId="21707" xr:uid="{00000000-0005-0000-0000-000038430000}"/>
    <cellStyle name="Normal 17 2 2 2 4 2 3" xfId="21708" xr:uid="{00000000-0005-0000-0000-000039430000}"/>
    <cellStyle name="Normal 17 2 2 2 4 3" xfId="21709" xr:uid="{00000000-0005-0000-0000-00003A430000}"/>
    <cellStyle name="Normal 17 2 2 2 4 3 2" xfId="21710" xr:uid="{00000000-0005-0000-0000-00003B430000}"/>
    <cellStyle name="Normal 17 2 2 2 4 4" xfId="21711" xr:uid="{00000000-0005-0000-0000-00003C430000}"/>
    <cellStyle name="Normal 17 2 2 2 4 5" xfId="21712" xr:uid="{00000000-0005-0000-0000-00003D430000}"/>
    <cellStyle name="Normal 17 2 2 2 5" xfId="21713" xr:uid="{00000000-0005-0000-0000-00003E430000}"/>
    <cellStyle name="Normal 17 2 2 2 5 2" xfId="21714" xr:uid="{00000000-0005-0000-0000-00003F430000}"/>
    <cellStyle name="Normal 17 2 2 2 5 2 2" xfId="21715" xr:uid="{00000000-0005-0000-0000-000040430000}"/>
    <cellStyle name="Normal 17 2 2 2 5 3" xfId="21716" xr:uid="{00000000-0005-0000-0000-000041430000}"/>
    <cellStyle name="Normal 17 2 2 2 6" xfId="21717" xr:uid="{00000000-0005-0000-0000-000042430000}"/>
    <cellStyle name="Normal 17 2 2 2 6 2" xfId="21718" xr:uid="{00000000-0005-0000-0000-000043430000}"/>
    <cellStyle name="Normal 17 2 2 2 7" xfId="21719" xr:uid="{00000000-0005-0000-0000-000044430000}"/>
    <cellStyle name="Normal 17 2 2 2 8" xfId="21720" xr:uid="{00000000-0005-0000-0000-000045430000}"/>
    <cellStyle name="Normal 17 2 2 3" xfId="1938" xr:uid="{00000000-0005-0000-0000-000046430000}"/>
    <cellStyle name="Normal 17 2 2 3 2" xfId="1939" xr:uid="{00000000-0005-0000-0000-000047430000}"/>
    <cellStyle name="Normal 17 2 2 3 2 2" xfId="1940" xr:uid="{00000000-0005-0000-0000-000048430000}"/>
    <cellStyle name="Normal 17 2 2 3 2 2 2" xfId="21721" xr:uid="{00000000-0005-0000-0000-000049430000}"/>
    <cellStyle name="Normal 17 2 2 3 2 2 2 2" xfId="21722" xr:uid="{00000000-0005-0000-0000-00004A430000}"/>
    <cellStyle name="Normal 17 2 2 3 2 2 2 2 2" xfId="21723" xr:uid="{00000000-0005-0000-0000-00004B430000}"/>
    <cellStyle name="Normal 17 2 2 3 2 2 2 3" xfId="21724" xr:uid="{00000000-0005-0000-0000-00004C430000}"/>
    <cellStyle name="Normal 17 2 2 3 2 2 3" xfId="21725" xr:uid="{00000000-0005-0000-0000-00004D430000}"/>
    <cellStyle name="Normal 17 2 2 3 2 2 3 2" xfId="21726" xr:uid="{00000000-0005-0000-0000-00004E430000}"/>
    <cellStyle name="Normal 17 2 2 3 2 2 4" xfId="21727" xr:uid="{00000000-0005-0000-0000-00004F430000}"/>
    <cellStyle name="Normal 17 2 2 3 2 2 5" xfId="21728" xr:uid="{00000000-0005-0000-0000-000050430000}"/>
    <cellStyle name="Normal 17 2 2 3 2 3" xfId="1941" xr:uid="{00000000-0005-0000-0000-000051430000}"/>
    <cellStyle name="Normal 17 2 2 3 2 3 2" xfId="21729" xr:uid="{00000000-0005-0000-0000-000052430000}"/>
    <cellStyle name="Normal 17 2 2 3 2 3 2 2" xfId="21730" xr:uid="{00000000-0005-0000-0000-000053430000}"/>
    <cellStyle name="Normal 17 2 2 3 2 3 2 2 2" xfId="21731" xr:uid="{00000000-0005-0000-0000-000054430000}"/>
    <cellStyle name="Normal 17 2 2 3 2 3 2 3" xfId="21732" xr:uid="{00000000-0005-0000-0000-000055430000}"/>
    <cellStyle name="Normal 17 2 2 3 2 3 3" xfId="21733" xr:uid="{00000000-0005-0000-0000-000056430000}"/>
    <cellStyle name="Normal 17 2 2 3 2 3 3 2" xfId="21734" xr:uid="{00000000-0005-0000-0000-000057430000}"/>
    <cellStyle name="Normal 17 2 2 3 2 3 4" xfId="21735" xr:uid="{00000000-0005-0000-0000-000058430000}"/>
    <cellStyle name="Normal 17 2 2 3 2 3 5" xfId="21736" xr:uid="{00000000-0005-0000-0000-000059430000}"/>
    <cellStyle name="Normal 17 2 2 3 2 4" xfId="21737" xr:uid="{00000000-0005-0000-0000-00005A430000}"/>
    <cellStyle name="Normal 17 2 2 3 2 4 2" xfId="21738" xr:uid="{00000000-0005-0000-0000-00005B430000}"/>
    <cellStyle name="Normal 17 2 2 3 2 4 2 2" xfId="21739" xr:uid="{00000000-0005-0000-0000-00005C430000}"/>
    <cellStyle name="Normal 17 2 2 3 2 4 3" xfId="21740" xr:uid="{00000000-0005-0000-0000-00005D430000}"/>
    <cellStyle name="Normal 17 2 2 3 2 5" xfId="21741" xr:uid="{00000000-0005-0000-0000-00005E430000}"/>
    <cellStyle name="Normal 17 2 2 3 2 5 2" xfId="21742" xr:uid="{00000000-0005-0000-0000-00005F430000}"/>
    <cellStyle name="Normal 17 2 2 3 2 6" xfId="21743" xr:uid="{00000000-0005-0000-0000-000060430000}"/>
    <cellStyle name="Normal 17 2 2 3 2 7" xfId="21744" xr:uid="{00000000-0005-0000-0000-000061430000}"/>
    <cellStyle name="Normal 17 2 2 3 3" xfId="1942" xr:uid="{00000000-0005-0000-0000-000062430000}"/>
    <cellStyle name="Normal 17 2 2 3 3 2" xfId="21745" xr:uid="{00000000-0005-0000-0000-000063430000}"/>
    <cellStyle name="Normal 17 2 2 3 3 2 2" xfId="21746" xr:uid="{00000000-0005-0000-0000-000064430000}"/>
    <cellStyle name="Normal 17 2 2 3 3 2 2 2" xfId="21747" xr:uid="{00000000-0005-0000-0000-000065430000}"/>
    <cellStyle name="Normal 17 2 2 3 3 2 3" xfId="21748" xr:uid="{00000000-0005-0000-0000-000066430000}"/>
    <cellStyle name="Normal 17 2 2 3 3 3" xfId="21749" xr:uid="{00000000-0005-0000-0000-000067430000}"/>
    <cellStyle name="Normal 17 2 2 3 3 3 2" xfId="21750" xr:uid="{00000000-0005-0000-0000-000068430000}"/>
    <cellStyle name="Normal 17 2 2 3 3 4" xfId="21751" xr:uid="{00000000-0005-0000-0000-000069430000}"/>
    <cellStyle name="Normal 17 2 2 3 3 5" xfId="21752" xr:uid="{00000000-0005-0000-0000-00006A430000}"/>
    <cellStyle name="Normal 17 2 2 3 4" xfId="1943" xr:uid="{00000000-0005-0000-0000-00006B430000}"/>
    <cellStyle name="Normal 17 2 2 3 4 2" xfId="21753" xr:uid="{00000000-0005-0000-0000-00006C430000}"/>
    <cellStyle name="Normal 17 2 2 3 4 2 2" xfId="21754" xr:uid="{00000000-0005-0000-0000-00006D430000}"/>
    <cellStyle name="Normal 17 2 2 3 4 2 2 2" xfId="21755" xr:uid="{00000000-0005-0000-0000-00006E430000}"/>
    <cellStyle name="Normal 17 2 2 3 4 2 3" xfId="21756" xr:uid="{00000000-0005-0000-0000-00006F430000}"/>
    <cellStyle name="Normal 17 2 2 3 4 3" xfId="21757" xr:uid="{00000000-0005-0000-0000-000070430000}"/>
    <cellStyle name="Normal 17 2 2 3 4 3 2" xfId="21758" xr:uid="{00000000-0005-0000-0000-000071430000}"/>
    <cellStyle name="Normal 17 2 2 3 4 4" xfId="21759" xr:uid="{00000000-0005-0000-0000-000072430000}"/>
    <cellStyle name="Normal 17 2 2 3 4 5" xfId="21760" xr:uid="{00000000-0005-0000-0000-000073430000}"/>
    <cellStyle name="Normal 17 2 2 3 5" xfId="21761" xr:uid="{00000000-0005-0000-0000-000074430000}"/>
    <cellStyle name="Normal 17 2 2 3 5 2" xfId="21762" xr:uid="{00000000-0005-0000-0000-000075430000}"/>
    <cellStyle name="Normal 17 2 2 3 5 2 2" xfId="21763" xr:uid="{00000000-0005-0000-0000-000076430000}"/>
    <cellStyle name="Normal 17 2 2 3 5 3" xfId="21764" xr:uid="{00000000-0005-0000-0000-000077430000}"/>
    <cellStyle name="Normal 17 2 2 3 6" xfId="21765" xr:uid="{00000000-0005-0000-0000-000078430000}"/>
    <cellStyle name="Normal 17 2 2 3 6 2" xfId="21766" xr:uid="{00000000-0005-0000-0000-000079430000}"/>
    <cellStyle name="Normal 17 2 2 3 7" xfId="21767" xr:uid="{00000000-0005-0000-0000-00007A430000}"/>
    <cellStyle name="Normal 17 2 2 3 8" xfId="21768" xr:uid="{00000000-0005-0000-0000-00007B430000}"/>
    <cellStyle name="Normal 17 2 2 4" xfId="1944" xr:uid="{00000000-0005-0000-0000-00007C430000}"/>
    <cellStyle name="Normal 17 2 2 4 2" xfId="1945" xr:uid="{00000000-0005-0000-0000-00007D430000}"/>
    <cellStyle name="Normal 17 2 2 4 2 2" xfId="1946" xr:uid="{00000000-0005-0000-0000-00007E430000}"/>
    <cellStyle name="Normal 17 2 2 4 2 2 2" xfId="21769" xr:uid="{00000000-0005-0000-0000-00007F430000}"/>
    <cellStyle name="Normal 17 2 2 4 2 2 2 2" xfId="21770" xr:uid="{00000000-0005-0000-0000-000080430000}"/>
    <cellStyle name="Normal 17 2 2 4 2 2 2 2 2" xfId="21771" xr:uid="{00000000-0005-0000-0000-000081430000}"/>
    <cellStyle name="Normal 17 2 2 4 2 2 2 3" xfId="21772" xr:uid="{00000000-0005-0000-0000-000082430000}"/>
    <cellStyle name="Normal 17 2 2 4 2 2 3" xfId="21773" xr:uid="{00000000-0005-0000-0000-000083430000}"/>
    <cellStyle name="Normal 17 2 2 4 2 2 3 2" xfId="21774" xr:uid="{00000000-0005-0000-0000-000084430000}"/>
    <cellStyle name="Normal 17 2 2 4 2 2 4" xfId="21775" xr:uid="{00000000-0005-0000-0000-000085430000}"/>
    <cellStyle name="Normal 17 2 2 4 2 2 5" xfId="21776" xr:uid="{00000000-0005-0000-0000-000086430000}"/>
    <cellStyle name="Normal 17 2 2 4 2 3" xfId="1947" xr:uid="{00000000-0005-0000-0000-000087430000}"/>
    <cellStyle name="Normal 17 2 2 4 2 3 2" xfId="21777" xr:uid="{00000000-0005-0000-0000-000088430000}"/>
    <cellStyle name="Normal 17 2 2 4 2 3 2 2" xfId="21778" xr:uid="{00000000-0005-0000-0000-000089430000}"/>
    <cellStyle name="Normal 17 2 2 4 2 3 2 2 2" xfId="21779" xr:uid="{00000000-0005-0000-0000-00008A430000}"/>
    <cellStyle name="Normal 17 2 2 4 2 3 2 3" xfId="21780" xr:uid="{00000000-0005-0000-0000-00008B430000}"/>
    <cellStyle name="Normal 17 2 2 4 2 3 3" xfId="21781" xr:uid="{00000000-0005-0000-0000-00008C430000}"/>
    <cellStyle name="Normal 17 2 2 4 2 3 3 2" xfId="21782" xr:uid="{00000000-0005-0000-0000-00008D430000}"/>
    <cellStyle name="Normal 17 2 2 4 2 3 4" xfId="21783" xr:uid="{00000000-0005-0000-0000-00008E430000}"/>
    <cellStyle name="Normal 17 2 2 4 2 3 5" xfId="21784" xr:uid="{00000000-0005-0000-0000-00008F430000}"/>
    <cellStyle name="Normal 17 2 2 4 2 4" xfId="21785" xr:uid="{00000000-0005-0000-0000-000090430000}"/>
    <cellStyle name="Normal 17 2 2 4 2 4 2" xfId="21786" xr:uid="{00000000-0005-0000-0000-000091430000}"/>
    <cellStyle name="Normal 17 2 2 4 2 4 2 2" xfId="21787" xr:uid="{00000000-0005-0000-0000-000092430000}"/>
    <cellStyle name="Normal 17 2 2 4 2 4 3" xfId="21788" xr:uid="{00000000-0005-0000-0000-000093430000}"/>
    <cellStyle name="Normal 17 2 2 4 2 5" xfId="21789" xr:uid="{00000000-0005-0000-0000-000094430000}"/>
    <cellStyle name="Normal 17 2 2 4 2 5 2" xfId="21790" xr:uid="{00000000-0005-0000-0000-000095430000}"/>
    <cellStyle name="Normal 17 2 2 4 2 6" xfId="21791" xr:uid="{00000000-0005-0000-0000-000096430000}"/>
    <cellStyle name="Normal 17 2 2 4 2 7" xfId="21792" xr:uid="{00000000-0005-0000-0000-000097430000}"/>
    <cellStyle name="Normal 17 2 2 4 3" xfId="1948" xr:uid="{00000000-0005-0000-0000-000098430000}"/>
    <cellStyle name="Normal 17 2 2 4 3 2" xfId="21793" xr:uid="{00000000-0005-0000-0000-000099430000}"/>
    <cellStyle name="Normal 17 2 2 4 3 2 2" xfId="21794" xr:uid="{00000000-0005-0000-0000-00009A430000}"/>
    <cellStyle name="Normal 17 2 2 4 3 2 2 2" xfId="21795" xr:uid="{00000000-0005-0000-0000-00009B430000}"/>
    <cellStyle name="Normal 17 2 2 4 3 2 3" xfId="21796" xr:uid="{00000000-0005-0000-0000-00009C430000}"/>
    <cellStyle name="Normal 17 2 2 4 3 3" xfId="21797" xr:uid="{00000000-0005-0000-0000-00009D430000}"/>
    <cellStyle name="Normal 17 2 2 4 3 3 2" xfId="21798" xr:uid="{00000000-0005-0000-0000-00009E430000}"/>
    <cellStyle name="Normal 17 2 2 4 3 4" xfId="21799" xr:uid="{00000000-0005-0000-0000-00009F430000}"/>
    <cellStyle name="Normal 17 2 2 4 3 5" xfId="21800" xr:uid="{00000000-0005-0000-0000-0000A0430000}"/>
    <cellStyle name="Normal 17 2 2 4 4" xfId="1949" xr:uid="{00000000-0005-0000-0000-0000A1430000}"/>
    <cellStyle name="Normal 17 2 2 4 4 2" xfId="21801" xr:uid="{00000000-0005-0000-0000-0000A2430000}"/>
    <cellStyle name="Normal 17 2 2 4 4 2 2" xfId="21802" xr:uid="{00000000-0005-0000-0000-0000A3430000}"/>
    <cellStyle name="Normal 17 2 2 4 4 2 2 2" xfId="21803" xr:uid="{00000000-0005-0000-0000-0000A4430000}"/>
    <cellStyle name="Normal 17 2 2 4 4 2 3" xfId="21804" xr:uid="{00000000-0005-0000-0000-0000A5430000}"/>
    <cellStyle name="Normal 17 2 2 4 4 3" xfId="21805" xr:uid="{00000000-0005-0000-0000-0000A6430000}"/>
    <cellStyle name="Normal 17 2 2 4 4 3 2" xfId="21806" xr:uid="{00000000-0005-0000-0000-0000A7430000}"/>
    <cellStyle name="Normal 17 2 2 4 4 4" xfId="21807" xr:uid="{00000000-0005-0000-0000-0000A8430000}"/>
    <cellStyle name="Normal 17 2 2 4 4 5" xfId="21808" xr:uid="{00000000-0005-0000-0000-0000A9430000}"/>
    <cellStyle name="Normal 17 2 2 4 5" xfId="21809" xr:uid="{00000000-0005-0000-0000-0000AA430000}"/>
    <cellStyle name="Normal 17 2 2 4 5 2" xfId="21810" xr:uid="{00000000-0005-0000-0000-0000AB430000}"/>
    <cellStyle name="Normal 17 2 2 4 5 2 2" xfId="21811" xr:uid="{00000000-0005-0000-0000-0000AC430000}"/>
    <cellStyle name="Normal 17 2 2 4 5 3" xfId="21812" xr:uid="{00000000-0005-0000-0000-0000AD430000}"/>
    <cellStyle name="Normal 17 2 2 4 6" xfId="21813" xr:uid="{00000000-0005-0000-0000-0000AE430000}"/>
    <cellStyle name="Normal 17 2 2 4 6 2" xfId="21814" xr:uid="{00000000-0005-0000-0000-0000AF430000}"/>
    <cellStyle name="Normal 17 2 2 4 7" xfId="21815" xr:uid="{00000000-0005-0000-0000-0000B0430000}"/>
    <cellStyle name="Normal 17 2 2 4 8" xfId="21816" xr:uid="{00000000-0005-0000-0000-0000B1430000}"/>
    <cellStyle name="Normal 17 2 2 5" xfId="1950" xr:uid="{00000000-0005-0000-0000-0000B2430000}"/>
    <cellStyle name="Normal 17 2 2 5 2" xfId="1951" xr:uid="{00000000-0005-0000-0000-0000B3430000}"/>
    <cellStyle name="Normal 17 2 2 5 2 2" xfId="1952" xr:uid="{00000000-0005-0000-0000-0000B4430000}"/>
    <cellStyle name="Normal 17 2 2 5 2 2 2" xfId="21817" xr:uid="{00000000-0005-0000-0000-0000B5430000}"/>
    <cellStyle name="Normal 17 2 2 5 2 2 2 2" xfId="21818" xr:uid="{00000000-0005-0000-0000-0000B6430000}"/>
    <cellStyle name="Normal 17 2 2 5 2 2 2 2 2" xfId="21819" xr:uid="{00000000-0005-0000-0000-0000B7430000}"/>
    <cellStyle name="Normal 17 2 2 5 2 2 2 3" xfId="21820" xr:uid="{00000000-0005-0000-0000-0000B8430000}"/>
    <cellStyle name="Normal 17 2 2 5 2 2 3" xfId="21821" xr:uid="{00000000-0005-0000-0000-0000B9430000}"/>
    <cellStyle name="Normal 17 2 2 5 2 2 3 2" xfId="21822" xr:uid="{00000000-0005-0000-0000-0000BA430000}"/>
    <cellStyle name="Normal 17 2 2 5 2 2 4" xfId="21823" xr:uid="{00000000-0005-0000-0000-0000BB430000}"/>
    <cellStyle name="Normal 17 2 2 5 2 2 5" xfId="21824" xr:uid="{00000000-0005-0000-0000-0000BC430000}"/>
    <cellStyle name="Normal 17 2 2 5 2 3" xfId="1953" xr:uid="{00000000-0005-0000-0000-0000BD430000}"/>
    <cellStyle name="Normal 17 2 2 5 2 3 2" xfId="21825" xr:uid="{00000000-0005-0000-0000-0000BE430000}"/>
    <cellStyle name="Normal 17 2 2 5 2 3 2 2" xfId="21826" xr:uid="{00000000-0005-0000-0000-0000BF430000}"/>
    <cellStyle name="Normal 17 2 2 5 2 3 2 2 2" xfId="21827" xr:uid="{00000000-0005-0000-0000-0000C0430000}"/>
    <cellStyle name="Normal 17 2 2 5 2 3 2 3" xfId="21828" xr:uid="{00000000-0005-0000-0000-0000C1430000}"/>
    <cellStyle name="Normal 17 2 2 5 2 3 3" xfId="21829" xr:uid="{00000000-0005-0000-0000-0000C2430000}"/>
    <cellStyle name="Normal 17 2 2 5 2 3 3 2" xfId="21830" xr:uid="{00000000-0005-0000-0000-0000C3430000}"/>
    <cellStyle name="Normal 17 2 2 5 2 3 4" xfId="21831" xr:uid="{00000000-0005-0000-0000-0000C4430000}"/>
    <cellStyle name="Normal 17 2 2 5 2 3 5" xfId="21832" xr:uid="{00000000-0005-0000-0000-0000C5430000}"/>
    <cellStyle name="Normal 17 2 2 5 2 4" xfId="21833" xr:uid="{00000000-0005-0000-0000-0000C6430000}"/>
    <cellStyle name="Normal 17 2 2 5 2 4 2" xfId="21834" xr:uid="{00000000-0005-0000-0000-0000C7430000}"/>
    <cellStyle name="Normal 17 2 2 5 2 4 2 2" xfId="21835" xr:uid="{00000000-0005-0000-0000-0000C8430000}"/>
    <cellStyle name="Normal 17 2 2 5 2 4 3" xfId="21836" xr:uid="{00000000-0005-0000-0000-0000C9430000}"/>
    <cellStyle name="Normal 17 2 2 5 2 5" xfId="21837" xr:uid="{00000000-0005-0000-0000-0000CA430000}"/>
    <cellStyle name="Normal 17 2 2 5 2 5 2" xfId="21838" xr:uid="{00000000-0005-0000-0000-0000CB430000}"/>
    <cellStyle name="Normal 17 2 2 5 2 6" xfId="21839" xr:uid="{00000000-0005-0000-0000-0000CC430000}"/>
    <cellStyle name="Normal 17 2 2 5 2 7" xfId="21840" xr:uid="{00000000-0005-0000-0000-0000CD430000}"/>
    <cellStyle name="Normal 17 2 2 5 3" xfId="1954" xr:uid="{00000000-0005-0000-0000-0000CE430000}"/>
    <cellStyle name="Normal 17 2 2 5 3 2" xfId="21841" xr:uid="{00000000-0005-0000-0000-0000CF430000}"/>
    <cellStyle name="Normal 17 2 2 5 3 2 2" xfId="21842" xr:uid="{00000000-0005-0000-0000-0000D0430000}"/>
    <cellStyle name="Normal 17 2 2 5 3 2 2 2" xfId="21843" xr:uid="{00000000-0005-0000-0000-0000D1430000}"/>
    <cellStyle name="Normal 17 2 2 5 3 2 3" xfId="21844" xr:uid="{00000000-0005-0000-0000-0000D2430000}"/>
    <cellStyle name="Normal 17 2 2 5 3 3" xfId="21845" xr:uid="{00000000-0005-0000-0000-0000D3430000}"/>
    <cellStyle name="Normal 17 2 2 5 3 3 2" xfId="21846" xr:uid="{00000000-0005-0000-0000-0000D4430000}"/>
    <cellStyle name="Normal 17 2 2 5 3 4" xfId="21847" xr:uid="{00000000-0005-0000-0000-0000D5430000}"/>
    <cellStyle name="Normal 17 2 2 5 3 5" xfId="21848" xr:uid="{00000000-0005-0000-0000-0000D6430000}"/>
    <cellStyle name="Normal 17 2 2 5 4" xfId="1955" xr:uid="{00000000-0005-0000-0000-0000D7430000}"/>
    <cellStyle name="Normal 17 2 2 5 4 2" xfId="21849" xr:uid="{00000000-0005-0000-0000-0000D8430000}"/>
    <cellStyle name="Normal 17 2 2 5 4 2 2" xfId="21850" xr:uid="{00000000-0005-0000-0000-0000D9430000}"/>
    <cellStyle name="Normal 17 2 2 5 4 2 2 2" xfId="21851" xr:uid="{00000000-0005-0000-0000-0000DA430000}"/>
    <cellStyle name="Normal 17 2 2 5 4 2 3" xfId="21852" xr:uid="{00000000-0005-0000-0000-0000DB430000}"/>
    <cellStyle name="Normal 17 2 2 5 4 3" xfId="21853" xr:uid="{00000000-0005-0000-0000-0000DC430000}"/>
    <cellStyle name="Normal 17 2 2 5 4 3 2" xfId="21854" xr:uid="{00000000-0005-0000-0000-0000DD430000}"/>
    <cellStyle name="Normal 17 2 2 5 4 4" xfId="21855" xr:uid="{00000000-0005-0000-0000-0000DE430000}"/>
    <cellStyle name="Normal 17 2 2 5 4 5" xfId="21856" xr:uid="{00000000-0005-0000-0000-0000DF430000}"/>
    <cellStyle name="Normal 17 2 2 5 5" xfId="21857" xr:uid="{00000000-0005-0000-0000-0000E0430000}"/>
    <cellStyle name="Normal 17 2 2 5 5 2" xfId="21858" xr:uid="{00000000-0005-0000-0000-0000E1430000}"/>
    <cellStyle name="Normal 17 2 2 5 5 2 2" xfId="21859" xr:uid="{00000000-0005-0000-0000-0000E2430000}"/>
    <cellStyle name="Normal 17 2 2 5 5 3" xfId="21860" xr:uid="{00000000-0005-0000-0000-0000E3430000}"/>
    <cellStyle name="Normal 17 2 2 5 6" xfId="21861" xr:uid="{00000000-0005-0000-0000-0000E4430000}"/>
    <cellStyle name="Normal 17 2 2 5 6 2" xfId="21862" xr:uid="{00000000-0005-0000-0000-0000E5430000}"/>
    <cellStyle name="Normal 17 2 2 5 7" xfId="21863" xr:uid="{00000000-0005-0000-0000-0000E6430000}"/>
    <cellStyle name="Normal 17 2 2 5 8" xfId="21864" xr:uid="{00000000-0005-0000-0000-0000E7430000}"/>
    <cellStyle name="Normal 17 2 2 6" xfId="1956" xr:uid="{00000000-0005-0000-0000-0000E8430000}"/>
    <cellStyle name="Normal 17 2 2 6 2" xfId="1957" xr:uid="{00000000-0005-0000-0000-0000E9430000}"/>
    <cellStyle name="Normal 17 2 2 6 2 2" xfId="21865" xr:uid="{00000000-0005-0000-0000-0000EA430000}"/>
    <cellStyle name="Normal 17 2 2 6 2 2 2" xfId="21866" xr:uid="{00000000-0005-0000-0000-0000EB430000}"/>
    <cellStyle name="Normal 17 2 2 6 2 2 2 2" xfId="21867" xr:uid="{00000000-0005-0000-0000-0000EC430000}"/>
    <cellStyle name="Normal 17 2 2 6 2 2 3" xfId="21868" xr:uid="{00000000-0005-0000-0000-0000ED430000}"/>
    <cellStyle name="Normal 17 2 2 6 2 3" xfId="21869" xr:uid="{00000000-0005-0000-0000-0000EE430000}"/>
    <cellStyle name="Normal 17 2 2 6 2 3 2" xfId="21870" xr:uid="{00000000-0005-0000-0000-0000EF430000}"/>
    <cellStyle name="Normal 17 2 2 6 2 4" xfId="21871" xr:uid="{00000000-0005-0000-0000-0000F0430000}"/>
    <cellStyle name="Normal 17 2 2 6 2 5" xfId="21872" xr:uid="{00000000-0005-0000-0000-0000F1430000}"/>
    <cellStyle name="Normal 17 2 2 6 3" xfId="1958" xr:uid="{00000000-0005-0000-0000-0000F2430000}"/>
    <cellStyle name="Normal 17 2 2 6 3 2" xfId="21873" xr:uid="{00000000-0005-0000-0000-0000F3430000}"/>
    <cellStyle name="Normal 17 2 2 6 3 2 2" xfId="21874" xr:uid="{00000000-0005-0000-0000-0000F4430000}"/>
    <cellStyle name="Normal 17 2 2 6 3 2 2 2" xfId="21875" xr:uid="{00000000-0005-0000-0000-0000F5430000}"/>
    <cellStyle name="Normal 17 2 2 6 3 2 3" xfId="21876" xr:uid="{00000000-0005-0000-0000-0000F6430000}"/>
    <cellStyle name="Normal 17 2 2 6 3 3" xfId="21877" xr:uid="{00000000-0005-0000-0000-0000F7430000}"/>
    <cellStyle name="Normal 17 2 2 6 3 3 2" xfId="21878" xr:uid="{00000000-0005-0000-0000-0000F8430000}"/>
    <cellStyle name="Normal 17 2 2 6 3 4" xfId="21879" xr:uid="{00000000-0005-0000-0000-0000F9430000}"/>
    <cellStyle name="Normal 17 2 2 6 3 5" xfId="21880" xr:uid="{00000000-0005-0000-0000-0000FA430000}"/>
    <cellStyle name="Normal 17 2 2 6 4" xfId="21881" xr:uid="{00000000-0005-0000-0000-0000FB430000}"/>
    <cellStyle name="Normal 17 2 2 6 4 2" xfId="21882" xr:uid="{00000000-0005-0000-0000-0000FC430000}"/>
    <cellStyle name="Normal 17 2 2 6 4 2 2" xfId="21883" xr:uid="{00000000-0005-0000-0000-0000FD430000}"/>
    <cellStyle name="Normal 17 2 2 6 4 3" xfId="21884" xr:uid="{00000000-0005-0000-0000-0000FE430000}"/>
    <cellStyle name="Normal 17 2 2 6 5" xfId="21885" xr:uid="{00000000-0005-0000-0000-0000FF430000}"/>
    <cellStyle name="Normal 17 2 2 6 5 2" xfId="21886" xr:uid="{00000000-0005-0000-0000-000000440000}"/>
    <cellStyle name="Normal 17 2 2 6 6" xfId="21887" xr:uid="{00000000-0005-0000-0000-000001440000}"/>
    <cellStyle name="Normal 17 2 2 6 7" xfId="21888" xr:uid="{00000000-0005-0000-0000-000002440000}"/>
    <cellStyle name="Normal 17 2 2 7" xfId="1959" xr:uid="{00000000-0005-0000-0000-000003440000}"/>
    <cellStyle name="Normal 17 2 2 7 2" xfId="21889" xr:uid="{00000000-0005-0000-0000-000004440000}"/>
    <cellStyle name="Normal 17 2 2 7 2 2" xfId="21890" xr:uid="{00000000-0005-0000-0000-000005440000}"/>
    <cellStyle name="Normal 17 2 2 7 2 2 2" xfId="21891" xr:uid="{00000000-0005-0000-0000-000006440000}"/>
    <cellStyle name="Normal 17 2 2 7 2 3" xfId="21892" xr:uid="{00000000-0005-0000-0000-000007440000}"/>
    <cellStyle name="Normal 17 2 2 7 3" xfId="21893" xr:uid="{00000000-0005-0000-0000-000008440000}"/>
    <cellStyle name="Normal 17 2 2 7 3 2" xfId="21894" xr:uid="{00000000-0005-0000-0000-000009440000}"/>
    <cellStyle name="Normal 17 2 2 7 4" xfId="21895" xr:uid="{00000000-0005-0000-0000-00000A440000}"/>
    <cellStyle name="Normal 17 2 2 7 5" xfId="21896" xr:uid="{00000000-0005-0000-0000-00000B440000}"/>
    <cellStyle name="Normal 17 2 2 8" xfId="1960" xr:uid="{00000000-0005-0000-0000-00000C440000}"/>
    <cellStyle name="Normal 17 2 2 8 2" xfId="21897" xr:uid="{00000000-0005-0000-0000-00000D440000}"/>
    <cellStyle name="Normal 17 2 2 8 2 2" xfId="21898" xr:uid="{00000000-0005-0000-0000-00000E440000}"/>
    <cellStyle name="Normal 17 2 2 8 2 2 2" xfId="21899" xr:uid="{00000000-0005-0000-0000-00000F440000}"/>
    <cellStyle name="Normal 17 2 2 8 2 3" xfId="21900" xr:uid="{00000000-0005-0000-0000-000010440000}"/>
    <cellStyle name="Normal 17 2 2 8 3" xfId="21901" xr:uid="{00000000-0005-0000-0000-000011440000}"/>
    <cellStyle name="Normal 17 2 2 8 3 2" xfId="21902" xr:uid="{00000000-0005-0000-0000-000012440000}"/>
    <cellStyle name="Normal 17 2 2 8 4" xfId="21903" xr:uid="{00000000-0005-0000-0000-000013440000}"/>
    <cellStyle name="Normal 17 2 2 8 5" xfId="21904" xr:uid="{00000000-0005-0000-0000-000014440000}"/>
    <cellStyle name="Normal 17 2 2 9" xfId="21905" xr:uid="{00000000-0005-0000-0000-000015440000}"/>
    <cellStyle name="Normal 17 2 2 9 2" xfId="21906" xr:uid="{00000000-0005-0000-0000-000016440000}"/>
    <cellStyle name="Normal 17 2 2 9 2 2" xfId="21907" xr:uid="{00000000-0005-0000-0000-000017440000}"/>
    <cellStyle name="Normal 17 2 2 9 3" xfId="21908" xr:uid="{00000000-0005-0000-0000-000018440000}"/>
    <cellStyle name="Normal 17 2 3" xfId="1961" xr:uid="{00000000-0005-0000-0000-000019440000}"/>
    <cellStyle name="Normal 17 2 3 2" xfId="1962" xr:uid="{00000000-0005-0000-0000-00001A440000}"/>
    <cellStyle name="Normal 17 2 3 2 2" xfId="1963" xr:uid="{00000000-0005-0000-0000-00001B440000}"/>
    <cellStyle name="Normal 17 2 3 2 2 2" xfId="21909" xr:uid="{00000000-0005-0000-0000-00001C440000}"/>
    <cellStyle name="Normal 17 2 3 2 2 2 2" xfId="21910" xr:uid="{00000000-0005-0000-0000-00001D440000}"/>
    <cellStyle name="Normal 17 2 3 2 2 2 2 2" xfId="21911" xr:uid="{00000000-0005-0000-0000-00001E440000}"/>
    <cellStyle name="Normal 17 2 3 2 2 2 3" xfId="21912" xr:uid="{00000000-0005-0000-0000-00001F440000}"/>
    <cellStyle name="Normal 17 2 3 2 2 3" xfId="21913" xr:uid="{00000000-0005-0000-0000-000020440000}"/>
    <cellStyle name="Normal 17 2 3 2 2 3 2" xfId="21914" xr:uid="{00000000-0005-0000-0000-000021440000}"/>
    <cellStyle name="Normal 17 2 3 2 2 4" xfId="21915" xr:uid="{00000000-0005-0000-0000-000022440000}"/>
    <cellStyle name="Normal 17 2 3 2 2 5" xfId="21916" xr:uid="{00000000-0005-0000-0000-000023440000}"/>
    <cellStyle name="Normal 17 2 3 2 3" xfId="1964" xr:uid="{00000000-0005-0000-0000-000024440000}"/>
    <cellStyle name="Normal 17 2 3 2 3 2" xfId="21917" xr:uid="{00000000-0005-0000-0000-000025440000}"/>
    <cellStyle name="Normal 17 2 3 2 3 2 2" xfId="21918" xr:uid="{00000000-0005-0000-0000-000026440000}"/>
    <cellStyle name="Normal 17 2 3 2 3 2 2 2" xfId="21919" xr:uid="{00000000-0005-0000-0000-000027440000}"/>
    <cellStyle name="Normal 17 2 3 2 3 2 3" xfId="21920" xr:uid="{00000000-0005-0000-0000-000028440000}"/>
    <cellStyle name="Normal 17 2 3 2 3 3" xfId="21921" xr:uid="{00000000-0005-0000-0000-000029440000}"/>
    <cellStyle name="Normal 17 2 3 2 3 3 2" xfId="21922" xr:uid="{00000000-0005-0000-0000-00002A440000}"/>
    <cellStyle name="Normal 17 2 3 2 3 4" xfId="21923" xr:uid="{00000000-0005-0000-0000-00002B440000}"/>
    <cellStyle name="Normal 17 2 3 2 3 5" xfId="21924" xr:uid="{00000000-0005-0000-0000-00002C440000}"/>
    <cellStyle name="Normal 17 2 3 2 4" xfId="21925" xr:uid="{00000000-0005-0000-0000-00002D440000}"/>
    <cellStyle name="Normal 17 2 3 2 4 2" xfId="21926" xr:uid="{00000000-0005-0000-0000-00002E440000}"/>
    <cellStyle name="Normal 17 2 3 2 4 2 2" xfId="21927" xr:uid="{00000000-0005-0000-0000-00002F440000}"/>
    <cellStyle name="Normal 17 2 3 2 4 3" xfId="21928" xr:uid="{00000000-0005-0000-0000-000030440000}"/>
    <cellStyle name="Normal 17 2 3 2 5" xfId="21929" xr:uid="{00000000-0005-0000-0000-000031440000}"/>
    <cellStyle name="Normal 17 2 3 2 5 2" xfId="21930" xr:uid="{00000000-0005-0000-0000-000032440000}"/>
    <cellStyle name="Normal 17 2 3 2 6" xfId="21931" xr:uid="{00000000-0005-0000-0000-000033440000}"/>
    <cellStyle name="Normal 17 2 3 2 7" xfId="21932" xr:uid="{00000000-0005-0000-0000-000034440000}"/>
    <cellStyle name="Normal 17 2 3 3" xfId="1965" xr:uid="{00000000-0005-0000-0000-000035440000}"/>
    <cellStyle name="Normal 17 2 3 3 2" xfId="21933" xr:uid="{00000000-0005-0000-0000-000036440000}"/>
    <cellStyle name="Normal 17 2 3 3 2 2" xfId="21934" xr:uid="{00000000-0005-0000-0000-000037440000}"/>
    <cellStyle name="Normal 17 2 3 3 2 2 2" xfId="21935" xr:uid="{00000000-0005-0000-0000-000038440000}"/>
    <cellStyle name="Normal 17 2 3 3 2 3" xfId="21936" xr:uid="{00000000-0005-0000-0000-000039440000}"/>
    <cellStyle name="Normal 17 2 3 3 3" xfId="21937" xr:uid="{00000000-0005-0000-0000-00003A440000}"/>
    <cellStyle name="Normal 17 2 3 3 3 2" xfId="21938" xr:uid="{00000000-0005-0000-0000-00003B440000}"/>
    <cellStyle name="Normal 17 2 3 3 4" xfId="21939" xr:uid="{00000000-0005-0000-0000-00003C440000}"/>
    <cellStyle name="Normal 17 2 3 3 5" xfId="21940" xr:uid="{00000000-0005-0000-0000-00003D440000}"/>
    <cellStyle name="Normal 17 2 3 4" xfId="1966" xr:uid="{00000000-0005-0000-0000-00003E440000}"/>
    <cellStyle name="Normal 17 2 3 4 2" xfId="21941" xr:uid="{00000000-0005-0000-0000-00003F440000}"/>
    <cellStyle name="Normal 17 2 3 4 2 2" xfId="21942" xr:uid="{00000000-0005-0000-0000-000040440000}"/>
    <cellStyle name="Normal 17 2 3 4 2 2 2" xfId="21943" xr:uid="{00000000-0005-0000-0000-000041440000}"/>
    <cellStyle name="Normal 17 2 3 4 2 3" xfId="21944" xr:uid="{00000000-0005-0000-0000-000042440000}"/>
    <cellStyle name="Normal 17 2 3 4 3" xfId="21945" xr:uid="{00000000-0005-0000-0000-000043440000}"/>
    <cellStyle name="Normal 17 2 3 4 3 2" xfId="21946" xr:uid="{00000000-0005-0000-0000-000044440000}"/>
    <cellStyle name="Normal 17 2 3 4 4" xfId="21947" xr:uid="{00000000-0005-0000-0000-000045440000}"/>
    <cellStyle name="Normal 17 2 3 4 5" xfId="21948" xr:uid="{00000000-0005-0000-0000-000046440000}"/>
    <cellStyle name="Normal 17 2 3 5" xfId="21949" xr:uid="{00000000-0005-0000-0000-000047440000}"/>
    <cellStyle name="Normal 17 2 3 5 2" xfId="21950" xr:uid="{00000000-0005-0000-0000-000048440000}"/>
    <cellStyle name="Normal 17 2 3 5 2 2" xfId="21951" xr:uid="{00000000-0005-0000-0000-000049440000}"/>
    <cellStyle name="Normal 17 2 3 5 3" xfId="21952" xr:uid="{00000000-0005-0000-0000-00004A440000}"/>
    <cellStyle name="Normal 17 2 3 6" xfId="21953" xr:uid="{00000000-0005-0000-0000-00004B440000}"/>
    <cellStyle name="Normal 17 2 3 6 2" xfId="21954" xr:uid="{00000000-0005-0000-0000-00004C440000}"/>
    <cellStyle name="Normal 17 2 3 7" xfId="21955" xr:uid="{00000000-0005-0000-0000-00004D440000}"/>
    <cellStyle name="Normal 17 2 3 8" xfId="21956" xr:uid="{00000000-0005-0000-0000-00004E440000}"/>
    <cellStyle name="Normal 17 2 4" xfId="1967" xr:uid="{00000000-0005-0000-0000-00004F440000}"/>
    <cellStyle name="Normal 17 2 4 2" xfId="1968" xr:uid="{00000000-0005-0000-0000-000050440000}"/>
    <cellStyle name="Normal 17 2 4 2 2" xfId="1969" xr:uid="{00000000-0005-0000-0000-000051440000}"/>
    <cellStyle name="Normal 17 2 4 2 2 2" xfId="21957" xr:uid="{00000000-0005-0000-0000-000052440000}"/>
    <cellStyle name="Normal 17 2 4 2 2 2 2" xfId="21958" xr:uid="{00000000-0005-0000-0000-000053440000}"/>
    <cellStyle name="Normal 17 2 4 2 2 2 2 2" xfId="21959" xr:uid="{00000000-0005-0000-0000-000054440000}"/>
    <cellStyle name="Normal 17 2 4 2 2 2 3" xfId="21960" xr:uid="{00000000-0005-0000-0000-000055440000}"/>
    <cellStyle name="Normal 17 2 4 2 2 3" xfId="21961" xr:uid="{00000000-0005-0000-0000-000056440000}"/>
    <cellStyle name="Normal 17 2 4 2 2 3 2" xfId="21962" xr:uid="{00000000-0005-0000-0000-000057440000}"/>
    <cellStyle name="Normal 17 2 4 2 2 4" xfId="21963" xr:uid="{00000000-0005-0000-0000-000058440000}"/>
    <cellStyle name="Normal 17 2 4 2 2 5" xfId="21964" xr:uid="{00000000-0005-0000-0000-000059440000}"/>
    <cellStyle name="Normal 17 2 4 2 3" xfId="1970" xr:uid="{00000000-0005-0000-0000-00005A440000}"/>
    <cellStyle name="Normal 17 2 4 2 3 2" xfId="21965" xr:uid="{00000000-0005-0000-0000-00005B440000}"/>
    <cellStyle name="Normal 17 2 4 2 3 2 2" xfId="21966" xr:uid="{00000000-0005-0000-0000-00005C440000}"/>
    <cellStyle name="Normal 17 2 4 2 3 2 2 2" xfId="21967" xr:uid="{00000000-0005-0000-0000-00005D440000}"/>
    <cellStyle name="Normal 17 2 4 2 3 2 3" xfId="21968" xr:uid="{00000000-0005-0000-0000-00005E440000}"/>
    <cellStyle name="Normal 17 2 4 2 3 3" xfId="21969" xr:uid="{00000000-0005-0000-0000-00005F440000}"/>
    <cellStyle name="Normal 17 2 4 2 3 3 2" xfId="21970" xr:uid="{00000000-0005-0000-0000-000060440000}"/>
    <cellStyle name="Normal 17 2 4 2 3 4" xfId="21971" xr:uid="{00000000-0005-0000-0000-000061440000}"/>
    <cellStyle name="Normal 17 2 4 2 3 5" xfId="21972" xr:uid="{00000000-0005-0000-0000-000062440000}"/>
    <cellStyle name="Normal 17 2 4 2 4" xfId="21973" xr:uid="{00000000-0005-0000-0000-000063440000}"/>
    <cellStyle name="Normal 17 2 4 2 4 2" xfId="21974" xr:uid="{00000000-0005-0000-0000-000064440000}"/>
    <cellStyle name="Normal 17 2 4 2 4 2 2" xfId="21975" xr:uid="{00000000-0005-0000-0000-000065440000}"/>
    <cellStyle name="Normal 17 2 4 2 4 3" xfId="21976" xr:uid="{00000000-0005-0000-0000-000066440000}"/>
    <cellStyle name="Normal 17 2 4 2 5" xfId="21977" xr:uid="{00000000-0005-0000-0000-000067440000}"/>
    <cellStyle name="Normal 17 2 4 2 5 2" xfId="21978" xr:uid="{00000000-0005-0000-0000-000068440000}"/>
    <cellStyle name="Normal 17 2 4 2 6" xfId="21979" xr:uid="{00000000-0005-0000-0000-000069440000}"/>
    <cellStyle name="Normal 17 2 4 2 7" xfId="21980" xr:uid="{00000000-0005-0000-0000-00006A440000}"/>
    <cellStyle name="Normal 17 2 4 3" xfId="1971" xr:uid="{00000000-0005-0000-0000-00006B440000}"/>
    <cellStyle name="Normal 17 2 4 3 2" xfId="21981" xr:uid="{00000000-0005-0000-0000-00006C440000}"/>
    <cellStyle name="Normal 17 2 4 3 2 2" xfId="21982" xr:uid="{00000000-0005-0000-0000-00006D440000}"/>
    <cellStyle name="Normal 17 2 4 3 2 2 2" xfId="21983" xr:uid="{00000000-0005-0000-0000-00006E440000}"/>
    <cellStyle name="Normal 17 2 4 3 2 3" xfId="21984" xr:uid="{00000000-0005-0000-0000-00006F440000}"/>
    <cellStyle name="Normal 17 2 4 3 3" xfId="21985" xr:uid="{00000000-0005-0000-0000-000070440000}"/>
    <cellStyle name="Normal 17 2 4 3 3 2" xfId="21986" xr:uid="{00000000-0005-0000-0000-000071440000}"/>
    <cellStyle name="Normal 17 2 4 3 4" xfId="21987" xr:uid="{00000000-0005-0000-0000-000072440000}"/>
    <cellStyle name="Normal 17 2 4 3 5" xfId="21988" xr:uid="{00000000-0005-0000-0000-000073440000}"/>
    <cellStyle name="Normal 17 2 4 4" xfId="1972" xr:uid="{00000000-0005-0000-0000-000074440000}"/>
    <cellStyle name="Normal 17 2 4 4 2" xfId="21989" xr:uid="{00000000-0005-0000-0000-000075440000}"/>
    <cellStyle name="Normal 17 2 4 4 2 2" xfId="21990" xr:uid="{00000000-0005-0000-0000-000076440000}"/>
    <cellStyle name="Normal 17 2 4 4 2 2 2" xfId="21991" xr:uid="{00000000-0005-0000-0000-000077440000}"/>
    <cellStyle name="Normal 17 2 4 4 2 3" xfId="21992" xr:uid="{00000000-0005-0000-0000-000078440000}"/>
    <cellStyle name="Normal 17 2 4 4 3" xfId="21993" xr:uid="{00000000-0005-0000-0000-000079440000}"/>
    <cellStyle name="Normal 17 2 4 4 3 2" xfId="21994" xr:uid="{00000000-0005-0000-0000-00007A440000}"/>
    <cellStyle name="Normal 17 2 4 4 4" xfId="21995" xr:uid="{00000000-0005-0000-0000-00007B440000}"/>
    <cellStyle name="Normal 17 2 4 4 5" xfId="21996" xr:uid="{00000000-0005-0000-0000-00007C440000}"/>
    <cellStyle name="Normal 17 2 4 5" xfId="21997" xr:uid="{00000000-0005-0000-0000-00007D440000}"/>
    <cellStyle name="Normal 17 2 4 5 2" xfId="21998" xr:uid="{00000000-0005-0000-0000-00007E440000}"/>
    <cellStyle name="Normal 17 2 4 5 2 2" xfId="21999" xr:uid="{00000000-0005-0000-0000-00007F440000}"/>
    <cellStyle name="Normal 17 2 4 5 3" xfId="22000" xr:uid="{00000000-0005-0000-0000-000080440000}"/>
    <cellStyle name="Normal 17 2 4 6" xfId="22001" xr:uid="{00000000-0005-0000-0000-000081440000}"/>
    <cellStyle name="Normal 17 2 4 6 2" xfId="22002" xr:uid="{00000000-0005-0000-0000-000082440000}"/>
    <cellStyle name="Normal 17 2 4 7" xfId="22003" xr:uid="{00000000-0005-0000-0000-000083440000}"/>
    <cellStyle name="Normal 17 2 4 8" xfId="22004" xr:uid="{00000000-0005-0000-0000-000084440000}"/>
    <cellStyle name="Normal 17 2 5" xfId="1973" xr:uid="{00000000-0005-0000-0000-000085440000}"/>
    <cellStyle name="Normal 17 2 5 2" xfId="1974" xr:uid="{00000000-0005-0000-0000-000086440000}"/>
    <cellStyle name="Normal 17 2 5 2 2" xfId="1975" xr:uid="{00000000-0005-0000-0000-000087440000}"/>
    <cellStyle name="Normal 17 2 5 2 2 2" xfId="22005" xr:uid="{00000000-0005-0000-0000-000088440000}"/>
    <cellStyle name="Normal 17 2 5 2 2 2 2" xfId="22006" xr:uid="{00000000-0005-0000-0000-000089440000}"/>
    <cellStyle name="Normal 17 2 5 2 2 2 2 2" xfId="22007" xr:uid="{00000000-0005-0000-0000-00008A440000}"/>
    <cellStyle name="Normal 17 2 5 2 2 2 3" xfId="22008" xr:uid="{00000000-0005-0000-0000-00008B440000}"/>
    <cellStyle name="Normal 17 2 5 2 2 3" xfId="22009" xr:uid="{00000000-0005-0000-0000-00008C440000}"/>
    <cellStyle name="Normal 17 2 5 2 2 3 2" xfId="22010" xr:uid="{00000000-0005-0000-0000-00008D440000}"/>
    <cellStyle name="Normal 17 2 5 2 2 4" xfId="22011" xr:uid="{00000000-0005-0000-0000-00008E440000}"/>
    <cellStyle name="Normal 17 2 5 2 2 5" xfId="22012" xr:uid="{00000000-0005-0000-0000-00008F440000}"/>
    <cellStyle name="Normal 17 2 5 2 3" xfId="1976" xr:uid="{00000000-0005-0000-0000-000090440000}"/>
    <cellStyle name="Normal 17 2 5 2 3 2" xfId="22013" xr:uid="{00000000-0005-0000-0000-000091440000}"/>
    <cellStyle name="Normal 17 2 5 2 3 2 2" xfId="22014" xr:uid="{00000000-0005-0000-0000-000092440000}"/>
    <cellStyle name="Normal 17 2 5 2 3 2 2 2" xfId="22015" xr:uid="{00000000-0005-0000-0000-000093440000}"/>
    <cellStyle name="Normal 17 2 5 2 3 2 3" xfId="22016" xr:uid="{00000000-0005-0000-0000-000094440000}"/>
    <cellStyle name="Normal 17 2 5 2 3 3" xfId="22017" xr:uid="{00000000-0005-0000-0000-000095440000}"/>
    <cellStyle name="Normal 17 2 5 2 3 3 2" xfId="22018" xr:uid="{00000000-0005-0000-0000-000096440000}"/>
    <cellStyle name="Normal 17 2 5 2 3 4" xfId="22019" xr:uid="{00000000-0005-0000-0000-000097440000}"/>
    <cellStyle name="Normal 17 2 5 2 3 5" xfId="22020" xr:uid="{00000000-0005-0000-0000-000098440000}"/>
    <cellStyle name="Normal 17 2 5 2 4" xfId="22021" xr:uid="{00000000-0005-0000-0000-000099440000}"/>
    <cellStyle name="Normal 17 2 5 2 4 2" xfId="22022" xr:uid="{00000000-0005-0000-0000-00009A440000}"/>
    <cellStyle name="Normal 17 2 5 2 4 2 2" xfId="22023" xr:uid="{00000000-0005-0000-0000-00009B440000}"/>
    <cellStyle name="Normal 17 2 5 2 4 3" xfId="22024" xr:uid="{00000000-0005-0000-0000-00009C440000}"/>
    <cellStyle name="Normal 17 2 5 2 5" xfId="22025" xr:uid="{00000000-0005-0000-0000-00009D440000}"/>
    <cellStyle name="Normal 17 2 5 2 5 2" xfId="22026" xr:uid="{00000000-0005-0000-0000-00009E440000}"/>
    <cellStyle name="Normal 17 2 5 2 6" xfId="22027" xr:uid="{00000000-0005-0000-0000-00009F440000}"/>
    <cellStyle name="Normal 17 2 5 2 7" xfId="22028" xr:uid="{00000000-0005-0000-0000-0000A0440000}"/>
    <cellStyle name="Normal 17 2 5 3" xfId="1977" xr:uid="{00000000-0005-0000-0000-0000A1440000}"/>
    <cellStyle name="Normal 17 2 5 3 2" xfId="22029" xr:uid="{00000000-0005-0000-0000-0000A2440000}"/>
    <cellStyle name="Normal 17 2 5 3 2 2" xfId="22030" xr:uid="{00000000-0005-0000-0000-0000A3440000}"/>
    <cellStyle name="Normal 17 2 5 3 2 2 2" xfId="22031" xr:uid="{00000000-0005-0000-0000-0000A4440000}"/>
    <cellStyle name="Normal 17 2 5 3 2 3" xfId="22032" xr:uid="{00000000-0005-0000-0000-0000A5440000}"/>
    <cellStyle name="Normal 17 2 5 3 3" xfId="22033" xr:uid="{00000000-0005-0000-0000-0000A6440000}"/>
    <cellStyle name="Normal 17 2 5 3 3 2" xfId="22034" xr:uid="{00000000-0005-0000-0000-0000A7440000}"/>
    <cellStyle name="Normal 17 2 5 3 4" xfId="22035" xr:uid="{00000000-0005-0000-0000-0000A8440000}"/>
    <cellStyle name="Normal 17 2 5 3 5" xfId="22036" xr:uid="{00000000-0005-0000-0000-0000A9440000}"/>
    <cellStyle name="Normal 17 2 5 4" xfId="1978" xr:uid="{00000000-0005-0000-0000-0000AA440000}"/>
    <cellStyle name="Normal 17 2 5 4 2" xfId="22037" xr:uid="{00000000-0005-0000-0000-0000AB440000}"/>
    <cellStyle name="Normal 17 2 5 4 2 2" xfId="22038" xr:uid="{00000000-0005-0000-0000-0000AC440000}"/>
    <cellStyle name="Normal 17 2 5 4 2 2 2" xfId="22039" xr:uid="{00000000-0005-0000-0000-0000AD440000}"/>
    <cellStyle name="Normal 17 2 5 4 2 3" xfId="22040" xr:uid="{00000000-0005-0000-0000-0000AE440000}"/>
    <cellStyle name="Normal 17 2 5 4 3" xfId="22041" xr:uid="{00000000-0005-0000-0000-0000AF440000}"/>
    <cellStyle name="Normal 17 2 5 4 3 2" xfId="22042" xr:uid="{00000000-0005-0000-0000-0000B0440000}"/>
    <cellStyle name="Normal 17 2 5 4 4" xfId="22043" xr:uid="{00000000-0005-0000-0000-0000B1440000}"/>
    <cellStyle name="Normal 17 2 5 4 5" xfId="22044" xr:uid="{00000000-0005-0000-0000-0000B2440000}"/>
    <cellStyle name="Normal 17 2 5 5" xfId="22045" xr:uid="{00000000-0005-0000-0000-0000B3440000}"/>
    <cellStyle name="Normal 17 2 5 5 2" xfId="22046" xr:uid="{00000000-0005-0000-0000-0000B4440000}"/>
    <cellStyle name="Normal 17 2 5 5 2 2" xfId="22047" xr:uid="{00000000-0005-0000-0000-0000B5440000}"/>
    <cellStyle name="Normal 17 2 5 5 3" xfId="22048" xr:uid="{00000000-0005-0000-0000-0000B6440000}"/>
    <cellStyle name="Normal 17 2 5 6" xfId="22049" xr:uid="{00000000-0005-0000-0000-0000B7440000}"/>
    <cellStyle name="Normal 17 2 5 6 2" xfId="22050" xr:uid="{00000000-0005-0000-0000-0000B8440000}"/>
    <cellStyle name="Normal 17 2 5 7" xfId="22051" xr:uid="{00000000-0005-0000-0000-0000B9440000}"/>
    <cellStyle name="Normal 17 2 5 8" xfId="22052" xr:uid="{00000000-0005-0000-0000-0000BA440000}"/>
    <cellStyle name="Normal 17 2 6" xfId="1979" xr:uid="{00000000-0005-0000-0000-0000BB440000}"/>
    <cellStyle name="Normal 17 2 6 2" xfId="1980" xr:uid="{00000000-0005-0000-0000-0000BC440000}"/>
    <cellStyle name="Normal 17 2 6 2 2" xfId="1981" xr:uid="{00000000-0005-0000-0000-0000BD440000}"/>
    <cellStyle name="Normal 17 2 6 2 2 2" xfId="22053" xr:uid="{00000000-0005-0000-0000-0000BE440000}"/>
    <cellStyle name="Normal 17 2 6 2 2 2 2" xfId="22054" xr:uid="{00000000-0005-0000-0000-0000BF440000}"/>
    <cellStyle name="Normal 17 2 6 2 2 2 2 2" xfId="22055" xr:uid="{00000000-0005-0000-0000-0000C0440000}"/>
    <cellStyle name="Normal 17 2 6 2 2 2 3" xfId="22056" xr:uid="{00000000-0005-0000-0000-0000C1440000}"/>
    <cellStyle name="Normal 17 2 6 2 2 3" xfId="22057" xr:uid="{00000000-0005-0000-0000-0000C2440000}"/>
    <cellStyle name="Normal 17 2 6 2 2 3 2" xfId="22058" xr:uid="{00000000-0005-0000-0000-0000C3440000}"/>
    <cellStyle name="Normal 17 2 6 2 2 4" xfId="22059" xr:uid="{00000000-0005-0000-0000-0000C4440000}"/>
    <cellStyle name="Normal 17 2 6 2 2 5" xfId="22060" xr:uid="{00000000-0005-0000-0000-0000C5440000}"/>
    <cellStyle name="Normal 17 2 6 2 3" xfId="1982" xr:uid="{00000000-0005-0000-0000-0000C6440000}"/>
    <cellStyle name="Normal 17 2 6 2 3 2" xfId="22061" xr:uid="{00000000-0005-0000-0000-0000C7440000}"/>
    <cellStyle name="Normal 17 2 6 2 3 2 2" xfId="22062" xr:uid="{00000000-0005-0000-0000-0000C8440000}"/>
    <cellStyle name="Normal 17 2 6 2 3 2 2 2" xfId="22063" xr:uid="{00000000-0005-0000-0000-0000C9440000}"/>
    <cellStyle name="Normal 17 2 6 2 3 2 3" xfId="22064" xr:uid="{00000000-0005-0000-0000-0000CA440000}"/>
    <cellStyle name="Normal 17 2 6 2 3 3" xfId="22065" xr:uid="{00000000-0005-0000-0000-0000CB440000}"/>
    <cellStyle name="Normal 17 2 6 2 3 3 2" xfId="22066" xr:uid="{00000000-0005-0000-0000-0000CC440000}"/>
    <cellStyle name="Normal 17 2 6 2 3 4" xfId="22067" xr:uid="{00000000-0005-0000-0000-0000CD440000}"/>
    <cellStyle name="Normal 17 2 6 2 3 5" xfId="22068" xr:uid="{00000000-0005-0000-0000-0000CE440000}"/>
    <cellStyle name="Normal 17 2 6 2 4" xfId="22069" xr:uid="{00000000-0005-0000-0000-0000CF440000}"/>
    <cellStyle name="Normal 17 2 6 2 4 2" xfId="22070" xr:uid="{00000000-0005-0000-0000-0000D0440000}"/>
    <cellStyle name="Normal 17 2 6 2 4 2 2" xfId="22071" xr:uid="{00000000-0005-0000-0000-0000D1440000}"/>
    <cellStyle name="Normal 17 2 6 2 4 3" xfId="22072" xr:uid="{00000000-0005-0000-0000-0000D2440000}"/>
    <cellStyle name="Normal 17 2 6 2 5" xfId="22073" xr:uid="{00000000-0005-0000-0000-0000D3440000}"/>
    <cellStyle name="Normal 17 2 6 2 5 2" xfId="22074" xr:uid="{00000000-0005-0000-0000-0000D4440000}"/>
    <cellStyle name="Normal 17 2 6 2 6" xfId="22075" xr:uid="{00000000-0005-0000-0000-0000D5440000}"/>
    <cellStyle name="Normal 17 2 6 2 7" xfId="22076" xr:uid="{00000000-0005-0000-0000-0000D6440000}"/>
    <cellStyle name="Normal 17 2 6 3" xfId="1983" xr:uid="{00000000-0005-0000-0000-0000D7440000}"/>
    <cellStyle name="Normal 17 2 6 3 2" xfId="22077" xr:uid="{00000000-0005-0000-0000-0000D8440000}"/>
    <cellStyle name="Normal 17 2 6 3 2 2" xfId="22078" xr:uid="{00000000-0005-0000-0000-0000D9440000}"/>
    <cellStyle name="Normal 17 2 6 3 2 2 2" xfId="22079" xr:uid="{00000000-0005-0000-0000-0000DA440000}"/>
    <cellStyle name="Normal 17 2 6 3 2 3" xfId="22080" xr:uid="{00000000-0005-0000-0000-0000DB440000}"/>
    <cellStyle name="Normal 17 2 6 3 3" xfId="22081" xr:uid="{00000000-0005-0000-0000-0000DC440000}"/>
    <cellStyle name="Normal 17 2 6 3 3 2" xfId="22082" xr:uid="{00000000-0005-0000-0000-0000DD440000}"/>
    <cellStyle name="Normal 17 2 6 3 4" xfId="22083" xr:uid="{00000000-0005-0000-0000-0000DE440000}"/>
    <cellStyle name="Normal 17 2 6 3 5" xfId="22084" xr:uid="{00000000-0005-0000-0000-0000DF440000}"/>
    <cellStyle name="Normal 17 2 6 4" xfId="1984" xr:uid="{00000000-0005-0000-0000-0000E0440000}"/>
    <cellStyle name="Normal 17 2 6 4 2" xfId="22085" xr:uid="{00000000-0005-0000-0000-0000E1440000}"/>
    <cellStyle name="Normal 17 2 6 4 2 2" xfId="22086" xr:uid="{00000000-0005-0000-0000-0000E2440000}"/>
    <cellStyle name="Normal 17 2 6 4 2 2 2" xfId="22087" xr:uid="{00000000-0005-0000-0000-0000E3440000}"/>
    <cellStyle name="Normal 17 2 6 4 2 3" xfId="22088" xr:uid="{00000000-0005-0000-0000-0000E4440000}"/>
    <cellStyle name="Normal 17 2 6 4 3" xfId="22089" xr:uid="{00000000-0005-0000-0000-0000E5440000}"/>
    <cellStyle name="Normal 17 2 6 4 3 2" xfId="22090" xr:uid="{00000000-0005-0000-0000-0000E6440000}"/>
    <cellStyle name="Normal 17 2 6 4 4" xfId="22091" xr:uid="{00000000-0005-0000-0000-0000E7440000}"/>
    <cellStyle name="Normal 17 2 6 4 5" xfId="22092" xr:uid="{00000000-0005-0000-0000-0000E8440000}"/>
    <cellStyle name="Normal 17 2 6 5" xfId="22093" xr:uid="{00000000-0005-0000-0000-0000E9440000}"/>
    <cellStyle name="Normal 17 2 6 5 2" xfId="22094" xr:uid="{00000000-0005-0000-0000-0000EA440000}"/>
    <cellStyle name="Normal 17 2 6 5 2 2" xfId="22095" xr:uid="{00000000-0005-0000-0000-0000EB440000}"/>
    <cellStyle name="Normal 17 2 6 5 3" xfId="22096" xr:uid="{00000000-0005-0000-0000-0000EC440000}"/>
    <cellStyle name="Normal 17 2 6 6" xfId="22097" xr:uid="{00000000-0005-0000-0000-0000ED440000}"/>
    <cellStyle name="Normal 17 2 6 6 2" xfId="22098" xr:uid="{00000000-0005-0000-0000-0000EE440000}"/>
    <cellStyle name="Normal 17 2 6 7" xfId="22099" xr:uid="{00000000-0005-0000-0000-0000EF440000}"/>
    <cellStyle name="Normal 17 2 6 8" xfId="22100" xr:uid="{00000000-0005-0000-0000-0000F0440000}"/>
    <cellStyle name="Normal 17 2 7" xfId="1985" xr:uid="{00000000-0005-0000-0000-0000F1440000}"/>
    <cellStyle name="Normal 17 2 7 2" xfId="1986" xr:uid="{00000000-0005-0000-0000-0000F2440000}"/>
    <cellStyle name="Normal 17 2 7 2 2" xfId="22101" xr:uid="{00000000-0005-0000-0000-0000F3440000}"/>
    <cellStyle name="Normal 17 2 7 2 2 2" xfId="22102" xr:uid="{00000000-0005-0000-0000-0000F4440000}"/>
    <cellStyle name="Normal 17 2 7 2 2 2 2" xfId="22103" xr:uid="{00000000-0005-0000-0000-0000F5440000}"/>
    <cellStyle name="Normal 17 2 7 2 2 3" xfId="22104" xr:uid="{00000000-0005-0000-0000-0000F6440000}"/>
    <cellStyle name="Normal 17 2 7 2 3" xfId="22105" xr:uid="{00000000-0005-0000-0000-0000F7440000}"/>
    <cellStyle name="Normal 17 2 7 2 3 2" xfId="22106" xr:uid="{00000000-0005-0000-0000-0000F8440000}"/>
    <cellStyle name="Normal 17 2 7 2 4" xfId="22107" xr:uid="{00000000-0005-0000-0000-0000F9440000}"/>
    <cellStyle name="Normal 17 2 7 2 5" xfId="22108" xr:uid="{00000000-0005-0000-0000-0000FA440000}"/>
    <cellStyle name="Normal 17 2 7 3" xfId="1987" xr:uid="{00000000-0005-0000-0000-0000FB440000}"/>
    <cellStyle name="Normal 17 2 7 3 2" xfId="22109" xr:uid="{00000000-0005-0000-0000-0000FC440000}"/>
    <cellStyle name="Normal 17 2 7 3 2 2" xfId="22110" xr:uid="{00000000-0005-0000-0000-0000FD440000}"/>
    <cellStyle name="Normal 17 2 7 3 2 2 2" xfId="22111" xr:uid="{00000000-0005-0000-0000-0000FE440000}"/>
    <cellStyle name="Normal 17 2 7 3 2 3" xfId="22112" xr:uid="{00000000-0005-0000-0000-0000FF440000}"/>
    <cellStyle name="Normal 17 2 7 3 3" xfId="22113" xr:uid="{00000000-0005-0000-0000-000000450000}"/>
    <cellStyle name="Normal 17 2 7 3 3 2" xfId="22114" xr:uid="{00000000-0005-0000-0000-000001450000}"/>
    <cellStyle name="Normal 17 2 7 3 4" xfId="22115" xr:uid="{00000000-0005-0000-0000-000002450000}"/>
    <cellStyle name="Normal 17 2 7 3 5" xfId="22116" xr:uid="{00000000-0005-0000-0000-000003450000}"/>
    <cellStyle name="Normal 17 2 7 4" xfId="22117" xr:uid="{00000000-0005-0000-0000-000004450000}"/>
    <cellStyle name="Normal 17 2 7 4 2" xfId="22118" xr:uid="{00000000-0005-0000-0000-000005450000}"/>
    <cellStyle name="Normal 17 2 7 4 2 2" xfId="22119" xr:uid="{00000000-0005-0000-0000-000006450000}"/>
    <cellStyle name="Normal 17 2 7 4 3" xfId="22120" xr:uid="{00000000-0005-0000-0000-000007450000}"/>
    <cellStyle name="Normal 17 2 7 5" xfId="22121" xr:uid="{00000000-0005-0000-0000-000008450000}"/>
    <cellStyle name="Normal 17 2 7 5 2" xfId="22122" xr:uid="{00000000-0005-0000-0000-000009450000}"/>
    <cellStyle name="Normal 17 2 7 6" xfId="22123" xr:uid="{00000000-0005-0000-0000-00000A450000}"/>
    <cellStyle name="Normal 17 2 7 7" xfId="22124" xr:uid="{00000000-0005-0000-0000-00000B450000}"/>
    <cellStyle name="Normal 17 2 8" xfId="1988" xr:uid="{00000000-0005-0000-0000-00000C450000}"/>
    <cellStyle name="Normal 17 2 8 2" xfId="22125" xr:uid="{00000000-0005-0000-0000-00000D450000}"/>
    <cellStyle name="Normal 17 2 8 2 2" xfId="22126" xr:uid="{00000000-0005-0000-0000-00000E450000}"/>
    <cellStyle name="Normal 17 2 8 2 2 2" xfId="22127" xr:uid="{00000000-0005-0000-0000-00000F450000}"/>
    <cellStyle name="Normal 17 2 8 2 3" xfId="22128" xr:uid="{00000000-0005-0000-0000-000010450000}"/>
    <cellStyle name="Normal 17 2 8 3" xfId="22129" xr:uid="{00000000-0005-0000-0000-000011450000}"/>
    <cellStyle name="Normal 17 2 8 3 2" xfId="22130" xr:uid="{00000000-0005-0000-0000-000012450000}"/>
    <cellStyle name="Normal 17 2 8 4" xfId="22131" xr:uid="{00000000-0005-0000-0000-000013450000}"/>
    <cellStyle name="Normal 17 2 8 5" xfId="22132" xr:uid="{00000000-0005-0000-0000-000014450000}"/>
    <cellStyle name="Normal 17 2 9" xfId="1989" xr:uid="{00000000-0005-0000-0000-000015450000}"/>
    <cellStyle name="Normal 17 2 9 2" xfId="22133" xr:uid="{00000000-0005-0000-0000-000016450000}"/>
    <cellStyle name="Normal 17 2 9 2 2" xfId="22134" xr:uid="{00000000-0005-0000-0000-000017450000}"/>
    <cellStyle name="Normal 17 2 9 2 2 2" xfId="22135" xr:uid="{00000000-0005-0000-0000-000018450000}"/>
    <cellStyle name="Normal 17 2 9 2 3" xfId="22136" xr:uid="{00000000-0005-0000-0000-000019450000}"/>
    <cellStyle name="Normal 17 2 9 3" xfId="22137" xr:uid="{00000000-0005-0000-0000-00001A450000}"/>
    <cellStyle name="Normal 17 2 9 3 2" xfId="22138" xr:uid="{00000000-0005-0000-0000-00001B450000}"/>
    <cellStyle name="Normal 17 2 9 4" xfId="22139" xr:uid="{00000000-0005-0000-0000-00001C450000}"/>
    <cellStyle name="Normal 17 2 9 5" xfId="22140" xr:uid="{00000000-0005-0000-0000-00001D450000}"/>
    <cellStyle name="Normal 17 3" xfId="1990" xr:uid="{00000000-0005-0000-0000-00001E450000}"/>
    <cellStyle name="Normal 17 3 10" xfId="22141" xr:uid="{00000000-0005-0000-0000-00001F450000}"/>
    <cellStyle name="Normal 17 3 10 2" xfId="22142" xr:uid="{00000000-0005-0000-0000-000020450000}"/>
    <cellStyle name="Normal 17 3 11" xfId="22143" xr:uid="{00000000-0005-0000-0000-000021450000}"/>
    <cellStyle name="Normal 17 3 12" xfId="22144" xr:uid="{00000000-0005-0000-0000-000022450000}"/>
    <cellStyle name="Normal 17 3 2" xfId="1991" xr:uid="{00000000-0005-0000-0000-000023450000}"/>
    <cellStyle name="Normal 17 3 2 2" xfId="1992" xr:uid="{00000000-0005-0000-0000-000024450000}"/>
    <cellStyle name="Normal 17 3 2 2 2" xfId="1993" xr:uid="{00000000-0005-0000-0000-000025450000}"/>
    <cellStyle name="Normal 17 3 2 2 2 2" xfId="22145" xr:uid="{00000000-0005-0000-0000-000026450000}"/>
    <cellStyle name="Normal 17 3 2 2 2 2 2" xfId="22146" xr:uid="{00000000-0005-0000-0000-000027450000}"/>
    <cellStyle name="Normal 17 3 2 2 2 2 2 2" xfId="22147" xr:uid="{00000000-0005-0000-0000-000028450000}"/>
    <cellStyle name="Normal 17 3 2 2 2 2 3" xfId="22148" xr:uid="{00000000-0005-0000-0000-000029450000}"/>
    <cellStyle name="Normal 17 3 2 2 2 3" xfId="22149" xr:uid="{00000000-0005-0000-0000-00002A450000}"/>
    <cellStyle name="Normal 17 3 2 2 2 3 2" xfId="22150" xr:uid="{00000000-0005-0000-0000-00002B450000}"/>
    <cellStyle name="Normal 17 3 2 2 2 4" xfId="22151" xr:uid="{00000000-0005-0000-0000-00002C450000}"/>
    <cellStyle name="Normal 17 3 2 2 2 5" xfId="22152" xr:uid="{00000000-0005-0000-0000-00002D450000}"/>
    <cellStyle name="Normal 17 3 2 2 3" xfId="1994" xr:uid="{00000000-0005-0000-0000-00002E450000}"/>
    <cellStyle name="Normal 17 3 2 2 3 2" xfId="22153" xr:uid="{00000000-0005-0000-0000-00002F450000}"/>
    <cellStyle name="Normal 17 3 2 2 3 2 2" xfId="22154" xr:uid="{00000000-0005-0000-0000-000030450000}"/>
    <cellStyle name="Normal 17 3 2 2 3 2 2 2" xfId="22155" xr:uid="{00000000-0005-0000-0000-000031450000}"/>
    <cellStyle name="Normal 17 3 2 2 3 2 3" xfId="22156" xr:uid="{00000000-0005-0000-0000-000032450000}"/>
    <cellStyle name="Normal 17 3 2 2 3 3" xfId="22157" xr:uid="{00000000-0005-0000-0000-000033450000}"/>
    <cellStyle name="Normal 17 3 2 2 3 3 2" xfId="22158" xr:uid="{00000000-0005-0000-0000-000034450000}"/>
    <cellStyle name="Normal 17 3 2 2 3 4" xfId="22159" xr:uid="{00000000-0005-0000-0000-000035450000}"/>
    <cellStyle name="Normal 17 3 2 2 3 5" xfId="22160" xr:uid="{00000000-0005-0000-0000-000036450000}"/>
    <cellStyle name="Normal 17 3 2 2 4" xfId="22161" xr:uid="{00000000-0005-0000-0000-000037450000}"/>
    <cellStyle name="Normal 17 3 2 2 4 2" xfId="22162" xr:uid="{00000000-0005-0000-0000-000038450000}"/>
    <cellStyle name="Normal 17 3 2 2 4 2 2" xfId="22163" xr:uid="{00000000-0005-0000-0000-000039450000}"/>
    <cellStyle name="Normal 17 3 2 2 4 3" xfId="22164" xr:uid="{00000000-0005-0000-0000-00003A450000}"/>
    <cellStyle name="Normal 17 3 2 2 5" xfId="22165" xr:uid="{00000000-0005-0000-0000-00003B450000}"/>
    <cellStyle name="Normal 17 3 2 2 5 2" xfId="22166" xr:uid="{00000000-0005-0000-0000-00003C450000}"/>
    <cellStyle name="Normal 17 3 2 2 6" xfId="22167" xr:uid="{00000000-0005-0000-0000-00003D450000}"/>
    <cellStyle name="Normal 17 3 2 2 7" xfId="22168" xr:uid="{00000000-0005-0000-0000-00003E450000}"/>
    <cellStyle name="Normal 17 3 2 3" xfId="1995" xr:uid="{00000000-0005-0000-0000-00003F450000}"/>
    <cellStyle name="Normal 17 3 2 3 2" xfId="22169" xr:uid="{00000000-0005-0000-0000-000040450000}"/>
    <cellStyle name="Normal 17 3 2 3 2 2" xfId="22170" xr:uid="{00000000-0005-0000-0000-000041450000}"/>
    <cellStyle name="Normal 17 3 2 3 2 2 2" xfId="22171" xr:uid="{00000000-0005-0000-0000-000042450000}"/>
    <cellStyle name="Normal 17 3 2 3 2 3" xfId="22172" xr:uid="{00000000-0005-0000-0000-000043450000}"/>
    <cellStyle name="Normal 17 3 2 3 3" xfId="22173" xr:uid="{00000000-0005-0000-0000-000044450000}"/>
    <cellStyle name="Normal 17 3 2 3 3 2" xfId="22174" xr:uid="{00000000-0005-0000-0000-000045450000}"/>
    <cellStyle name="Normal 17 3 2 3 4" xfId="22175" xr:uid="{00000000-0005-0000-0000-000046450000}"/>
    <cellStyle name="Normal 17 3 2 3 5" xfId="22176" xr:uid="{00000000-0005-0000-0000-000047450000}"/>
    <cellStyle name="Normal 17 3 2 4" xfId="1996" xr:uid="{00000000-0005-0000-0000-000048450000}"/>
    <cellStyle name="Normal 17 3 2 4 2" xfId="22177" xr:uid="{00000000-0005-0000-0000-000049450000}"/>
    <cellStyle name="Normal 17 3 2 4 2 2" xfId="22178" xr:uid="{00000000-0005-0000-0000-00004A450000}"/>
    <cellStyle name="Normal 17 3 2 4 2 2 2" xfId="22179" xr:uid="{00000000-0005-0000-0000-00004B450000}"/>
    <cellStyle name="Normal 17 3 2 4 2 3" xfId="22180" xr:uid="{00000000-0005-0000-0000-00004C450000}"/>
    <cellStyle name="Normal 17 3 2 4 3" xfId="22181" xr:uid="{00000000-0005-0000-0000-00004D450000}"/>
    <cellStyle name="Normal 17 3 2 4 3 2" xfId="22182" xr:uid="{00000000-0005-0000-0000-00004E450000}"/>
    <cellStyle name="Normal 17 3 2 4 4" xfId="22183" xr:uid="{00000000-0005-0000-0000-00004F450000}"/>
    <cellStyle name="Normal 17 3 2 4 5" xfId="22184" xr:uid="{00000000-0005-0000-0000-000050450000}"/>
    <cellStyle name="Normal 17 3 2 5" xfId="22185" xr:uid="{00000000-0005-0000-0000-000051450000}"/>
    <cellStyle name="Normal 17 3 2 5 2" xfId="22186" xr:uid="{00000000-0005-0000-0000-000052450000}"/>
    <cellStyle name="Normal 17 3 2 5 2 2" xfId="22187" xr:uid="{00000000-0005-0000-0000-000053450000}"/>
    <cellStyle name="Normal 17 3 2 5 3" xfId="22188" xr:uid="{00000000-0005-0000-0000-000054450000}"/>
    <cellStyle name="Normal 17 3 2 6" xfId="22189" xr:uid="{00000000-0005-0000-0000-000055450000}"/>
    <cellStyle name="Normal 17 3 2 6 2" xfId="22190" xr:uid="{00000000-0005-0000-0000-000056450000}"/>
    <cellStyle name="Normal 17 3 2 7" xfId="22191" xr:uid="{00000000-0005-0000-0000-000057450000}"/>
    <cellStyle name="Normal 17 3 2 8" xfId="22192" xr:uid="{00000000-0005-0000-0000-000058450000}"/>
    <cellStyle name="Normal 17 3 3" xfId="1997" xr:uid="{00000000-0005-0000-0000-000059450000}"/>
    <cellStyle name="Normal 17 3 3 2" xfId="1998" xr:uid="{00000000-0005-0000-0000-00005A450000}"/>
    <cellStyle name="Normal 17 3 3 2 2" xfId="1999" xr:uid="{00000000-0005-0000-0000-00005B450000}"/>
    <cellStyle name="Normal 17 3 3 2 2 2" xfId="22193" xr:uid="{00000000-0005-0000-0000-00005C450000}"/>
    <cellStyle name="Normal 17 3 3 2 2 2 2" xfId="22194" xr:uid="{00000000-0005-0000-0000-00005D450000}"/>
    <cellStyle name="Normal 17 3 3 2 2 2 2 2" xfId="22195" xr:uid="{00000000-0005-0000-0000-00005E450000}"/>
    <cellStyle name="Normal 17 3 3 2 2 2 3" xfId="22196" xr:uid="{00000000-0005-0000-0000-00005F450000}"/>
    <cellStyle name="Normal 17 3 3 2 2 3" xfId="22197" xr:uid="{00000000-0005-0000-0000-000060450000}"/>
    <cellStyle name="Normal 17 3 3 2 2 3 2" xfId="22198" xr:uid="{00000000-0005-0000-0000-000061450000}"/>
    <cellStyle name="Normal 17 3 3 2 2 4" xfId="22199" xr:uid="{00000000-0005-0000-0000-000062450000}"/>
    <cellStyle name="Normal 17 3 3 2 2 5" xfId="22200" xr:uid="{00000000-0005-0000-0000-000063450000}"/>
    <cellStyle name="Normal 17 3 3 2 3" xfId="2000" xr:uid="{00000000-0005-0000-0000-000064450000}"/>
    <cellStyle name="Normal 17 3 3 2 3 2" xfId="22201" xr:uid="{00000000-0005-0000-0000-000065450000}"/>
    <cellStyle name="Normal 17 3 3 2 3 2 2" xfId="22202" xr:uid="{00000000-0005-0000-0000-000066450000}"/>
    <cellStyle name="Normal 17 3 3 2 3 2 2 2" xfId="22203" xr:uid="{00000000-0005-0000-0000-000067450000}"/>
    <cellStyle name="Normal 17 3 3 2 3 2 3" xfId="22204" xr:uid="{00000000-0005-0000-0000-000068450000}"/>
    <cellStyle name="Normal 17 3 3 2 3 3" xfId="22205" xr:uid="{00000000-0005-0000-0000-000069450000}"/>
    <cellStyle name="Normal 17 3 3 2 3 3 2" xfId="22206" xr:uid="{00000000-0005-0000-0000-00006A450000}"/>
    <cellStyle name="Normal 17 3 3 2 3 4" xfId="22207" xr:uid="{00000000-0005-0000-0000-00006B450000}"/>
    <cellStyle name="Normal 17 3 3 2 3 5" xfId="22208" xr:uid="{00000000-0005-0000-0000-00006C450000}"/>
    <cellStyle name="Normal 17 3 3 2 4" xfId="22209" xr:uid="{00000000-0005-0000-0000-00006D450000}"/>
    <cellStyle name="Normal 17 3 3 2 4 2" xfId="22210" xr:uid="{00000000-0005-0000-0000-00006E450000}"/>
    <cellStyle name="Normal 17 3 3 2 4 2 2" xfId="22211" xr:uid="{00000000-0005-0000-0000-00006F450000}"/>
    <cellStyle name="Normal 17 3 3 2 4 3" xfId="22212" xr:uid="{00000000-0005-0000-0000-000070450000}"/>
    <cellStyle name="Normal 17 3 3 2 5" xfId="22213" xr:uid="{00000000-0005-0000-0000-000071450000}"/>
    <cellStyle name="Normal 17 3 3 2 5 2" xfId="22214" xr:uid="{00000000-0005-0000-0000-000072450000}"/>
    <cellStyle name="Normal 17 3 3 2 6" xfId="22215" xr:uid="{00000000-0005-0000-0000-000073450000}"/>
    <cellStyle name="Normal 17 3 3 2 7" xfId="22216" xr:uid="{00000000-0005-0000-0000-000074450000}"/>
    <cellStyle name="Normal 17 3 3 3" xfId="2001" xr:uid="{00000000-0005-0000-0000-000075450000}"/>
    <cellStyle name="Normal 17 3 3 3 2" xfId="22217" xr:uid="{00000000-0005-0000-0000-000076450000}"/>
    <cellStyle name="Normal 17 3 3 3 2 2" xfId="22218" xr:uid="{00000000-0005-0000-0000-000077450000}"/>
    <cellStyle name="Normal 17 3 3 3 2 2 2" xfId="22219" xr:uid="{00000000-0005-0000-0000-000078450000}"/>
    <cellStyle name="Normal 17 3 3 3 2 3" xfId="22220" xr:uid="{00000000-0005-0000-0000-000079450000}"/>
    <cellStyle name="Normal 17 3 3 3 3" xfId="22221" xr:uid="{00000000-0005-0000-0000-00007A450000}"/>
    <cellStyle name="Normal 17 3 3 3 3 2" xfId="22222" xr:uid="{00000000-0005-0000-0000-00007B450000}"/>
    <cellStyle name="Normal 17 3 3 3 4" xfId="22223" xr:uid="{00000000-0005-0000-0000-00007C450000}"/>
    <cellStyle name="Normal 17 3 3 3 5" xfId="22224" xr:uid="{00000000-0005-0000-0000-00007D450000}"/>
    <cellStyle name="Normal 17 3 3 4" xfId="2002" xr:uid="{00000000-0005-0000-0000-00007E450000}"/>
    <cellStyle name="Normal 17 3 3 4 2" xfId="22225" xr:uid="{00000000-0005-0000-0000-00007F450000}"/>
    <cellStyle name="Normal 17 3 3 4 2 2" xfId="22226" xr:uid="{00000000-0005-0000-0000-000080450000}"/>
    <cellStyle name="Normal 17 3 3 4 2 2 2" xfId="22227" xr:uid="{00000000-0005-0000-0000-000081450000}"/>
    <cellStyle name="Normal 17 3 3 4 2 3" xfId="22228" xr:uid="{00000000-0005-0000-0000-000082450000}"/>
    <cellStyle name="Normal 17 3 3 4 3" xfId="22229" xr:uid="{00000000-0005-0000-0000-000083450000}"/>
    <cellStyle name="Normal 17 3 3 4 3 2" xfId="22230" xr:uid="{00000000-0005-0000-0000-000084450000}"/>
    <cellStyle name="Normal 17 3 3 4 4" xfId="22231" xr:uid="{00000000-0005-0000-0000-000085450000}"/>
    <cellStyle name="Normal 17 3 3 4 5" xfId="22232" xr:uid="{00000000-0005-0000-0000-000086450000}"/>
    <cellStyle name="Normal 17 3 3 5" xfId="22233" xr:uid="{00000000-0005-0000-0000-000087450000}"/>
    <cellStyle name="Normal 17 3 3 5 2" xfId="22234" xr:uid="{00000000-0005-0000-0000-000088450000}"/>
    <cellStyle name="Normal 17 3 3 5 2 2" xfId="22235" xr:uid="{00000000-0005-0000-0000-000089450000}"/>
    <cellStyle name="Normal 17 3 3 5 3" xfId="22236" xr:uid="{00000000-0005-0000-0000-00008A450000}"/>
    <cellStyle name="Normal 17 3 3 6" xfId="22237" xr:uid="{00000000-0005-0000-0000-00008B450000}"/>
    <cellStyle name="Normal 17 3 3 6 2" xfId="22238" xr:uid="{00000000-0005-0000-0000-00008C450000}"/>
    <cellStyle name="Normal 17 3 3 7" xfId="22239" xr:uid="{00000000-0005-0000-0000-00008D450000}"/>
    <cellStyle name="Normal 17 3 3 8" xfId="22240" xr:uid="{00000000-0005-0000-0000-00008E450000}"/>
    <cellStyle name="Normal 17 3 4" xfId="2003" xr:uid="{00000000-0005-0000-0000-00008F450000}"/>
    <cellStyle name="Normal 17 3 4 2" xfId="2004" xr:uid="{00000000-0005-0000-0000-000090450000}"/>
    <cellStyle name="Normal 17 3 4 2 2" xfId="2005" xr:uid="{00000000-0005-0000-0000-000091450000}"/>
    <cellStyle name="Normal 17 3 4 2 2 2" xfId="22241" xr:uid="{00000000-0005-0000-0000-000092450000}"/>
    <cellStyle name="Normal 17 3 4 2 2 2 2" xfId="22242" xr:uid="{00000000-0005-0000-0000-000093450000}"/>
    <cellStyle name="Normal 17 3 4 2 2 2 2 2" xfId="22243" xr:uid="{00000000-0005-0000-0000-000094450000}"/>
    <cellStyle name="Normal 17 3 4 2 2 2 3" xfId="22244" xr:uid="{00000000-0005-0000-0000-000095450000}"/>
    <cellStyle name="Normal 17 3 4 2 2 3" xfId="22245" xr:uid="{00000000-0005-0000-0000-000096450000}"/>
    <cellStyle name="Normal 17 3 4 2 2 3 2" xfId="22246" xr:uid="{00000000-0005-0000-0000-000097450000}"/>
    <cellStyle name="Normal 17 3 4 2 2 4" xfId="22247" xr:uid="{00000000-0005-0000-0000-000098450000}"/>
    <cellStyle name="Normal 17 3 4 2 2 5" xfId="22248" xr:uid="{00000000-0005-0000-0000-000099450000}"/>
    <cellStyle name="Normal 17 3 4 2 3" xfId="2006" xr:uid="{00000000-0005-0000-0000-00009A450000}"/>
    <cellStyle name="Normal 17 3 4 2 3 2" xfId="22249" xr:uid="{00000000-0005-0000-0000-00009B450000}"/>
    <cellStyle name="Normal 17 3 4 2 3 2 2" xfId="22250" xr:uid="{00000000-0005-0000-0000-00009C450000}"/>
    <cellStyle name="Normal 17 3 4 2 3 2 2 2" xfId="22251" xr:uid="{00000000-0005-0000-0000-00009D450000}"/>
    <cellStyle name="Normal 17 3 4 2 3 2 3" xfId="22252" xr:uid="{00000000-0005-0000-0000-00009E450000}"/>
    <cellStyle name="Normal 17 3 4 2 3 3" xfId="22253" xr:uid="{00000000-0005-0000-0000-00009F450000}"/>
    <cellStyle name="Normal 17 3 4 2 3 3 2" xfId="22254" xr:uid="{00000000-0005-0000-0000-0000A0450000}"/>
    <cellStyle name="Normal 17 3 4 2 3 4" xfId="22255" xr:uid="{00000000-0005-0000-0000-0000A1450000}"/>
    <cellStyle name="Normal 17 3 4 2 3 5" xfId="22256" xr:uid="{00000000-0005-0000-0000-0000A2450000}"/>
    <cellStyle name="Normal 17 3 4 2 4" xfId="22257" xr:uid="{00000000-0005-0000-0000-0000A3450000}"/>
    <cellStyle name="Normal 17 3 4 2 4 2" xfId="22258" xr:uid="{00000000-0005-0000-0000-0000A4450000}"/>
    <cellStyle name="Normal 17 3 4 2 4 2 2" xfId="22259" xr:uid="{00000000-0005-0000-0000-0000A5450000}"/>
    <cellStyle name="Normal 17 3 4 2 4 3" xfId="22260" xr:uid="{00000000-0005-0000-0000-0000A6450000}"/>
    <cellStyle name="Normal 17 3 4 2 5" xfId="22261" xr:uid="{00000000-0005-0000-0000-0000A7450000}"/>
    <cellStyle name="Normal 17 3 4 2 5 2" xfId="22262" xr:uid="{00000000-0005-0000-0000-0000A8450000}"/>
    <cellStyle name="Normal 17 3 4 2 6" xfId="22263" xr:uid="{00000000-0005-0000-0000-0000A9450000}"/>
    <cellStyle name="Normal 17 3 4 2 7" xfId="22264" xr:uid="{00000000-0005-0000-0000-0000AA450000}"/>
    <cellStyle name="Normal 17 3 4 3" xfId="2007" xr:uid="{00000000-0005-0000-0000-0000AB450000}"/>
    <cellStyle name="Normal 17 3 4 3 2" xfId="22265" xr:uid="{00000000-0005-0000-0000-0000AC450000}"/>
    <cellStyle name="Normal 17 3 4 3 2 2" xfId="22266" xr:uid="{00000000-0005-0000-0000-0000AD450000}"/>
    <cellStyle name="Normal 17 3 4 3 2 2 2" xfId="22267" xr:uid="{00000000-0005-0000-0000-0000AE450000}"/>
    <cellStyle name="Normal 17 3 4 3 2 3" xfId="22268" xr:uid="{00000000-0005-0000-0000-0000AF450000}"/>
    <cellStyle name="Normal 17 3 4 3 3" xfId="22269" xr:uid="{00000000-0005-0000-0000-0000B0450000}"/>
    <cellStyle name="Normal 17 3 4 3 3 2" xfId="22270" xr:uid="{00000000-0005-0000-0000-0000B1450000}"/>
    <cellStyle name="Normal 17 3 4 3 4" xfId="22271" xr:uid="{00000000-0005-0000-0000-0000B2450000}"/>
    <cellStyle name="Normal 17 3 4 3 5" xfId="22272" xr:uid="{00000000-0005-0000-0000-0000B3450000}"/>
    <cellStyle name="Normal 17 3 4 4" xfId="2008" xr:uid="{00000000-0005-0000-0000-0000B4450000}"/>
    <cellStyle name="Normal 17 3 4 4 2" xfId="22273" xr:uid="{00000000-0005-0000-0000-0000B5450000}"/>
    <cellStyle name="Normal 17 3 4 4 2 2" xfId="22274" xr:uid="{00000000-0005-0000-0000-0000B6450000}"/>
    <cellStyle name="Normal 17 3 4 4 2 2 2" xfId="22275" xr:uid="{00000000-0005-0000-0000-0000B7450000}"/>
    <cellStyle name="Normal 17 3 4 4 2 3" xfId="22276" xr:uid="{00000000-0005-0000-0000-0000B8450000}"/>
    <cellStyle name="Normal 17 3 4 4 3" xfId="22277" xr:uid="{00000000-0005-0000-0000-0000B9450000}"/>
    <cellStyle name="Normal 17 3 4 4 3 2" xfId="22278" xr:uid="{00000000-0005-0000-0000-0000BA450000}"/>
    <cellStyle name="Normal 17 3 4 4 4" xfId="22279" xr:uid="{00000000-0005-0000-0000-0000BB450000}"/>
    <cellStyle name="Normal 17 3 4 4 5" xfId="22280" xr:uid="{00000000-0005-0000-0000-0000BC450000}"/>
    <cellStyle name="Normal 17 3 4 5" xfId="22281" xr:uid="{00000000-0005-0000-0000-0000BD450000}"/>
    <cellStyle name="Normal 17 3 4 5 2" xfId="22282" xr:uid="{00000000-0005-0000-0000-0000BE450000}"/>
    <cellStyle name="Normal 17 3 4 5 2 2" xfId="22283" xr:uid="{00000000-0005-0000-0000-0000BF450000}"/>
    <cellStyle name="Normal 17 3 4 5 3" xfId="22284" xr:uid="{00000000-0005-0000-0000-0000C0450000}"/>
    <cellStyle name="Normal 17 3 4 6" xfId="22285" xr:uid="{00000000-0005-0000-0000-0000C1450000}"/>
    <cellStyle name="Normal 17 3 4 6 2" xfId="22286" xr:uid="{00000000-0005-0000-0000-0000C2450000}"/>
    <cellStyle name="Normal 17 3 4 7" xfId="22287" xr:uid="{00000000-0005-0000-0000-0000C3450000}"/>
    <cellStyle name="Normal 17 3 4 8" xfId="22288" xr:uid="{00000000-0005-0000-0000-0000C4450000}"/>
    <cellStyle name="Normal 17 3 5" xfId="2009" xr:uid="{00000000-0005-0000-0000-0000C5450000}"/>
    <cellStyle name="Normal 17 3 5 2" xfId="2010" xr:uid="{00000000-0005-0000-0000-0000C6450000}"/>
    <cellStyle name="Normal 17 3 5 2 2" xfId="2011" xr:uid="{00000000-0005-0000-0000-0000C7450000}"/>
    <cellStyle name="Normal 17 3 5 2 2 2" xfId="22289" xr:uid="{00000000-0005-0000-0000-0000C8450000}"/>
    <cellStyle name="Normal 17 3 5 2 2 2 2" xfId="22290" xr:uid="{00000000-0005-0000-0000-0000C9450000}"/>
    <cellStyle name="Normal 17 3 5 2 2 2 2 2" xfId="22291" xr:uid="{00000000-0005-0000-0000-0000CA450000}"/>
    <cellStyle name="Normal 17 3 5 2 2 2 3" xfId="22292" xr:uid="{00000000-0005-0000-0000-0000CB450000}"/>
    <cellStyle name="Normal 17 3 5 2 2 3" xfId="22293" xr:uid="{00000000-0005-0000-0000-0000CC450000}"/>
    <cellStyle name="Normal 17 3 5 2 2 3 2" xfId="22294" xr:uid="{00000000-0005-0000-0000-0000CD450000}"/>
    <cellStyle name="Normal 17 3 5 2 2 4" xfId="22295" xr:uid="{00000000-0005-0000-0000-0000CE450000}"/>
    <cellStyle name="Normal 17 3 5 2 2 5" xfId="22296" xr:uid="{00000000-0005-0000-0000-0000CF450000}"/>
    <cellStyle name="Normal 17 3 5 2 3" xfId="2012" xr:uid="{00000000-0005-0000-0000-0000D0450000}"/>
    <cellStyle name="Normal 17 3 5 2 3 2" xfId="22297" xr:uid="{00000000-0005-0000-0000-0000D1450000}"/>
    <cellStyle name="Normal 17 3 5 2 3 2 2" xfId="22298" xr:uid="{00000000-0005-0000-0000-0000D2450000}"/>
    <cellStyle name="Normal 17 3 5 2 3 2 2 2" xfId="22299" xr:uid="{00000000-0005-0000-0000-0000D3450000}"/>
    <cellStyle name="Normal 17 3 5 2 3 2 3" xfId="22300" xr:uid="{00000000-0005-0000-0000-0000D4450000}"/>
    <cellStyle name="Normal 17 3 5 2 3 3" xfId="22301" xr:uid="{00000000-0005-0000-0000-0000D5450000}"/>
    <cellStyle name="Normal 17 3 5 2 3 3 2" xfId="22302" xr:uid="{00000000-0005-0000-0000-0000D6450000}"/>
    <cellStyle name="Normal 17 3 5 2 3 4" xfId="22303" xr:uid="{00000000-0005-0000-0000-0000D7450000}"/>
    <cellStyle name="Normal 17 3 5 2 3 5" xfId="22304" xr:uid="{00000000-0005-0000-0000-0000D8450000}"/>
    <cellStyle name="Normal 17 3 5 2 4" xfId="22305" xr:uid="{00000000-0005-0000-0000-0000D9450000}"/>
    <cellStyle name="Normal 17 3 5 2 4 2" xfId="22306" xr:uid="{00000000-0005-0000-0000-0000DA450000}"/>
    <cellStyle name="Normal 17 3 5 2 4 2 2" xfId="22307" xr:uid="{00000000-0005-0000-0000-0000DB450000}"/>
    <cellStyle name="Normal 17 3 5 2 4 3" xfId="22308" xr:uid="{00000000-0005-0000-0000-0000DC450000}"/>
    <cellStyle name="Normal 17 3 5 2 5" xfId="22309" xr:uid="{00000000-0005-0000-0000-0000DD450000}"/>
    <cellStyle name="Normal 17 3 5 2 5 2" xfId="22310" xr:uid="{00000000-0005-0000-0000-0000DE450000}"/>
    <cellStyle name="Normal 17 3 5 2 6" xfId="22311" xr:uid="{00000000-0005-0000-0000-0000DF450000}"/>
    <cellStyle name="Normal 17 3 5 2 7" xfId="22312" xr:uid="{00000000-0005-0000-0000-0000E0450000}"/>
    <cellStyle name="Normal 17 3 5 3" xfId="2013" xr:uid="{00000000-0005-0000-0000-0000E1450000}"/>
    <cellStyle name="Normal 17 3 5 3 2" xfId="22313" xr:uid="{00000000-0005-0000-0000-0000E2450000}"/>
    <cellStyle name="Normal 17 3 5 3 2 2" xfId="22314" xr:uid="{00000000-0005-0000-0000-0000E3450000}"/>
    <cellStyle name="Normal 17 3 5 3 2 2 2" xfId="22315" xr:uid="{00000000-0005-0000-0000-0000E4450000}"/>
    <cellStyle name="Normal 17 3 5 3 2 3" xfId="22316" xr:uid="{00000000-0005-0000-0000-0000E5450000}"/>
    <cellStyle name="Normal 17 3 5 3 3" xfId="22317" xr:uid="{00000000-0005-0000-0000-0000E6450000}"/>
    <cellStyle name="Normal 17 3 5 3 3 2" xfId="22318" xr:uid="{00000000-0005-0000-0000-0000E7450000}"/>
    <cellStyle name="Normal 17 3 5 3 4" xfId="22319" xr:uid="{00000000-0005-0000-0000-0000E8450000}"/>
    <cellStyle name="Normal 17 3 5 3 5" xfId="22320" xr:uid="{00000000-0005-0000-0000-0000E9450000}"/>
    <cellStyle name="Normal 17 3 5 4" xfId="2014" xr:uid="{00000000-0005-0000-0000-0000EA450000}"/>
    <cellStyle name="Normal 17 3 5 4 2" xfId="22321" xr:uid="{00000000-0005-0000-0000-0000EB450000}"/>
    <cellStyle name="Normal 17 3 5 4 2 2" xfId="22322" xr:uid="{00000000-0005-0000-0000-0000EC450000}"/>
    <cellStyle name="Normal 17 3 5 4 2 2 2" xfId="22323" xr:uid="{00000000-0005-0000-0000-0000ED450000}"/>
    <cellStyle name="Normal 17 3 5 4 2 3" xfId="22324" xr:uid="{00000000-0005-0000-0000-0000EE450000}"/>
    <cellStyle name="Normal 17 3 5 4 3" xfId="22325" xr:uid="{00000000-0005-0000-0000-0000EF450000}"/>
    <cellStyle name="Normal 17 3 5 4 3 2" xfId="22326" xr:uid="{00000000-0005-0000-0000-0000F0450000}"/>
    <cellStyle name="Normal 17 3 5 4 4" xfId="22327" xr:uid="{00000000-0005-0000-0000-0000F1450000}"/>
    <cellStyle name="Normal 17 3 5 4 5" xfId="22328" xr:uid="{00000000-0005-0000-0000-0000F2450000}"/>
    <cellStyle name="Normal 17 3 5 5" xfId="22329" xr:uid="{00000000-0005-0000-0000-0000F3450000}"/>
    <cellStyle name="Normal 17 3 5 5 2" xfId="22330" xr:uid="{00000000-0005-0000-0000-0000F4450000}"/>
    <cellStyle name="Normal 17 3 5 5 2 2" xfId="22331" xr:uid="{00000000-0005-0000-0000-0000F5450000}"/>
    <cellStyle name="Normal 17 3 5 5 3" xfId="22332" xr:uid="{00000000-0005-0000-0000-0000F6450000}"/>
    <cellStyle name="Normal 17 3 5 6" xfId="22333" xr:uid="{00000000-0005-0000-0000-0000F7450000}"/>
    <cellStyle name="Normal 17 3 5 6 2" xfId="22334" xr:uid="{00000000-0005-0000-0000-0000F8450000}"/>
    <cellStyle name="Normal 17 3 5 7" xfId="22335" xr:uid="{00000000-0005-0000-0000-0000F9450000}"/>
    <cellStyle name="Normal 17 3 5 8" xfId="22336" xr:uid="{00000000-0005-0000-0000-0000FA450000}"/>
    <cellStyle name="Normal 17 3 6" xfId="2015" xr:uid="{00000000-0005-0000-0000-0000FB450000}"/>
    <cellStyle name="Normal 17 3 6 2" xfId="2016" xr:uid="{00000000-0005-0000-0000-0000FC450000}"/>
    <cellStyle name="Normal 17 3 6 2 2" xfId="22337" xr:uid="{00000000-0005-0000-0000-0000FD450000}"/>
    <cellStyle name="Normal 17 3 6 2 2 2" xfId="22338" xr:uid="{00000000-0005-0000-0000-0000FE450000}"/>
    <cellStyle name="Normal 17 3 6 2 2 2 2" xfId="22339" xr:uid="{00000000-0005-0000-0000-0000FF450000}"/>
    <cellStyle name="Normal 17 3 6 2 2 3" xfId="22340" xr:uid="{00000000-0005-0000-0000-000000460000}"/>
    <cellStyle name="Normal 17 3 6 2 3" xfId="22341" xr:uid="{00000000-0005-0000-0000-000001460000}"/>
    <cellStyle name="Normal 17 3 6 2 3 2" xfId="22342" xr:uid="{00000000-0005-0000-0000-000002460000}"/>
    <cellStyle name="Normal 17 3 6 2 4" xfId="22343" xr:uid="{00000000-0005-0000-0000-000003460000}"/>
    <cellStyle name="Normal 17 3 6 2 5" xfId="22344" xr:uid="{00000000-0005-0000-0000-000004460000}"/>
    <cellStyle name="Normal 17 3 6 3" xfId="2017" xr:uid="{00000000-0005-0000-0000-000005460000}"/>
    <cellStyle name="Normal 17 3 6 3 2" xfId="22345" xr:uid="{00000000-0005-0000-0000-000006460000}"/>
    <cellStyle name="Normal 17 3 6 3 2 2" xfId="22346" xr:uid="{00000000-0005-0000-0000-000007460000}"/>
    <cellStyle name="Normal 17 3 6 3 2 2 2" xfId="22347" xr:uid="{00000000-0005-0000-0000-000008460000}"/>
    <cellStyle name="Normal 17 3 6 3 2 3" xfId="22348" xr:uid="{00000000-0005-0000-0000-000009460000}"/>
    <cellStyle name="Normal 17 3 6 3 3" xfId="22349" xr:uid="{00000000-0005-0000-0000-00000A460000}"/>
    <cellStyle name="Normal 17 3 6 3 3 2" xfId="22350" xr:uid="{00000000-0005-0000-0000-00000B460000}"/>
    <cellStyle name="Normal 17 3 6 3 4" xfId="22351" xr:uid="{00000000-0005-0000-0000-00000C460000}"/>
    <cellStyle name="Normal 17 3 6 3 5" xfId="22352" xr:uid="{00000000-0005-0000-0000-00000D460000}"/>
    <cellStyle name="Normal 17 3 6 4" xfId="22353" xr:uid="{00000000-0005-0000-0000-00000E460000}"/>
    <cellStyle name="Normal 17 3 6 4 2" xfId="22354" xr:uid="{00000000-0005-0000-0000-00000F460000}"/>
    <cellStyle name="Normal 17 3 6 4 2 2" xfId="22355" xr:uid="{00000000-0005-0000-0000-000010460000}"/>
    <cellStyle name="Normal 17 3 6 4 3" xfId="22356" xr:uid="{00000000-0005-0000-0000-000011460000}"/>
    <cellStyle name="Normal 17 3 6 5" xfId="22357" xr:uid="{00000000-0005-0000-0000-000012460000}"/>
    <cellStyle name="Normal 17 3 6 5 2" xfId="22358" xr:uid="{00000000-0005-0000-0000-000013460000}"/>
    <cellStyle name="Normal 17 3 6 6" xfId="22359" xr:uid="{00000000-0005-0000-0000-000014460000}"/>
    <cellStyle name="Normal 17 3 6 7" xfId="22360" xr:uid="{00000000-0005-0000-0000-000015460000}"/>
    <cellStyle name="Normal 17 3 7" xfId="2018" xr:uid="{00000000-0005-0000-0000-000016460000}"/>
    <cellStyle name="Normal 17 3 7 2" xfId="22361" xr:uid="{00000000-0005-0000-0000-000017460000}"/>
    <cellStyle name="Normal 17 3 7 2 2" xfId="22362" xr:uid="{00000000-0005-0000-0000-000018460000}"/>
    <cellStyle name="Normal 17 3 7 2 2 2" xfId="22363" xr:uid="{00000000-0005-0000-0000-000019460000}"/>
    <cellStyle name="Normal 17 3 7 2 3" xfId="22364" xr:uid="{00000000-0005-0000-0000-00001A460000}"/>
    <cellStyle name="Normal 17 3 7 3" xfId="22365" xr:uid="{00000000-0005-0000-0000-00001B460000}"/>
    <cellStyle name="Normal 17 3 7 3 2" xfId="22366" xr:uid="{00000000-0005-0000-0000-00001C460000}"/>
    <cellStyle name="Normal 17 3 7 4" xfId="22367" xr:uid="{00000000-0005-0000-0000-00001D460000}"/>
    <cellStyle name="Normal 17 3 7 5" xfId="22368" xr:uid="{00000000-0005-0000-0000-00001E460000}"/>
    <cellStyle name="Normal 17 3 8" xfId="2019" xr:uid="{00000000-0005-0000-0000-00001F460000}"/>
    <cellStyle name="Normal 17 3 8 2" xfId="22369" xr:uid="{00000000-0005-0000-0000-000020460000}"/>
    <cellStyle name="Normal 17 3 8 2 2" xfId="22370" xr:uid="{00000000-0005-0000-0000-000021460000}"/>
    <cellStyle name="Normal 17 3 8 2 2 2" xfId="22371" xr:uid="{00000000-0005-0000-0000-000022460000}"/>
    <cellStyle name="Normal 17 3 8 2 3" xfId="22372" xr:uid="{00000000-0005-0000-0000-000023460000}"/>
    <cellStyle name="Normal 17 3 8 3" xfId="22373" xr:uid="{00000000-0005-0000-0000-000024460000}"/>
    <cellStyle name="Normal 17 3 8 3 2" xfId="22374" xr:uid="{00000000-0005-0000-0000-000025460000}"/>
    <cellStyle name="Normal 17 3 8 4" xfId="22375" xr:uid="{00000000-0005-0000-0000-000026460000}"/>
    <cellStyle name="Normal 17 3 8 5" xfId="22376" xr:uid="{00000000-0005-0000-0000-000027460000}"/>
    <cellStyle name="Normal 17 3 9" xfId="22377" xr:uid="{00000000-0005-0000-0000-000028460000}"/>
    <cellStyle name="Normal 17 3 9 2" xfId="22378" xr:uid="{00000000-0005-0000-0000-000029460000}"/>
    <cellStyle name="Normal 17 3 9 2 2" xfId="22379" xr:uid="{00000000-0005-0000-0000-00002A460000}"/>
    <cellStyle name="Normal 17 3 9 3" xfId="22380" xr:uid="{00000000-0005-0000-0000-00002B460000}"/>
    <cellStyle name="Normal 17 4" xfId="2020" xr:uid="{00000000-0005-0000-0000-00002C460000}"/>
    <cellStyle name="Normal 17 4 2" xfId="2021" xr:uid="{00000000-0005-0000-0000-00002D460000}"/>
    <cellStyle name="Normal 17 4 2 2" xfId="2022" xr:uid="{00000000-0005-0000-0000-00002E460000}"/>
    <cellStyle name="Normal 17 4 2 2 2" xfId="22381" xr:uid="{00000000-0005-0000-0000-00002F460000}"/>
    <cellStyle name="Normal 17 4 2 2 2 2" xfId="22382" xr:uid="{00000000-0005-0000-0000-000030460000}"/>
    <cellStyle name="Normal 17 4 2 2 2 2 2" xfId="22383" xr:uid="{00000000-0005-0000-0000-000031460000}"/>
    <cellStyle name="Normal 17 4 2 2 2 3" xfId="22384" xr:uid="{00000000-0005-0000-0000-000032460000}"/>
    <cellStyle name="Normal 17 4 2 2 3" xfId="22385" xr:uid="{00000000-0005-0000-0000-000033460000}"/>
    <cellStyle name="Normal 17 4 2 2 3 2" xfId="22386" xr:uid="{00000000-0005-0000-0000-000034460000}"/>
    <cellStyle name="Normal 17 4 2 2 4" xfId="22387" xr:uid="{00000000-0005-0000-0000-000035460000}"/>
    <cellStyle name="Normal 17 4 2 2 5" xfId="22388" xr:uid="{00000000-0005-0000-0000-000036460000}"/>
    <cellStyle name="Normal 17 4 2 3" xfId="2023" xr:uid="{00000000-0005-0000-0000-000037460000}"/>
    <cellStyle name="Normal 17 4 2 3 2" xfId="22389" xr:uid="{00000000-0005-0000-0000-000038460000}"/>
    <cellStyle name="Normal 17 4 2 3 2 2" xfId="22390" xr:uid="{00000000-0005-0000-0000-000039460000}"/>
    <cellStyle name="Normal 17 4 2 3 2 2 2" xfId="22391" xr:uid="{00000000-0005-0000-0000-00003A460000}"/>
    <cellStyle name="Normal 17 4 2 3 2 3" xfId="22392" xr:uid="{00000000-0005-0000-0000-00003B460000}"/>
    <cellStyle name="Normal 17 4 2 3 3" xfId="22393" xr:uid="{00000000-0005-0000-0000-00003C460000}"/>
    <cellStyle name="Normal 17 4 2 3 3 2" xfId="22394" xr:uid="{00000000-0005-0000-0000-00003D460000}"/>
    <cellStyle name="Normal 17 4 2 3 4" xfId="22395" xr:uid="{00000000-0005-0000-0000-00003E460000}"/>
    <cellStyle name="Normal 17 4 2 3 5" xfId="22396" xr:uid="{00000000-0005-0000-0000-00003F460000}"/>
    <cellStyle name="Normal 17 4 2 4" xfId="22397" xr:uid="{00000000-0005-0000-0000-000040460000}"/>
    <cellStyle name="Normal 17 4 2 4 2" xfId="22398" xr:uid="{00000000-0005-0000-0000-000041460000}"/>
    <cellStyle name="Normal 17 4 2 4 2 2" xfId="22399" xr:uid="{00000000-0005-0000-0000-000042460000}"/>
    <cellStyle name="Normal 17 4 2 4 3" xfId="22400" xr:uid="{00000000-0005-0000-0000-000043460000}"/>
    <cellStyle name="Normal 17 4 2 5" xfId="22401" xr:uid="{00000000-0005-0000-0000-000044460000}"/>
    <cellStyle name="Normal 17 4 2 5 2" xfId="22402" xr:uid="{00000000-0005-0000-0000-000045460000}"/>
    <cellStyle name="Normal 17 4 2 6" xfId="22403" xr:uid="{00000000-0005-0000-0000-000046460000}"/>
    <cellStyle name="Normal 17 4 2 7" xfId="22404" xr:uid="{00000000-0005-0000-0000-000047460000}"/>
    <cellStyle name="Normal 17 4 3" xfId="2024" xr:uid="{00000000-0005-0000-0000-000048460000}"/>
    <cellStyle name="Normal 17 4 3 2" xfId="22405" xr:uid="{00000000-0005-0000-0000-000049460000}"/>
    <cellStyle name="Normal 17 4 3 2 2" xfId="22406" xr:uid="{00000000-0005-0000-0000-00004A460000}"/>
    <cellStyle name="Normal 17 4 3 2 2 2" xfId="22407" xr:uid="{00000000-0005-0000-0000-00004B460000}"/>
    <cellStyle name="Normal 17 4 3 2 3" xfId="22408" xr:uid="{00000000-0005-0000-0000-00004C460000}"/>
    <cellStyle name="Normal 17 4 3 3" xfId="22409" xr:uid="{00000000-0005-0000-0000-00004D460000}"/>
    <cellStyle name="Normal 17 4 3 3 2" xfId="22410" xr:uid="{00000000-0005-0000-0000-00004E460000}"/>
    <cellStyle name="Normal 17 4 3 4" xfId="22411" xr:uid="{00000000-0005-0000-0000-00004F460000}"/>
    <cellStyle name="Normal 17 4 3 5" xfId="22412" xr:uid="{00000000-0005-0000-0000-000050460000}"/>
    <cellStyle name="Normal 17 4 4" xfId="2025" xr:uid="{00000000-0005-0000-0000-000051460000}"/>
    <cellStyle name="Normal 17 4 4 2" xfId="22413" xr:uid="{00000000-0005-0000-0000-000052460000}"/>
    <cellStyle name="Normal 17 4 4 2 2" xfId="22414" xr:uid="{00000000-0005-0000-0000-000053460000}"/>
    <cellStyle name="Normal 17 4 4 2 2 2" xfId="22415" xr:uid="{00000000-0005-0000-0000-000054460000}"/>
    <cellStyle name="Normal 17 4 4 2 3" xfId="22416" xr:uid="{00000000-0005-0000-0000-000055460000}"/>
    <cellStyle name="Normal 17 4 4 3" xfId="22417" xr:uid="{00000000-0005-0000-0000-000056460000}"/>
    <cellStyle name="Normal 17 4 4 3 2" xfId="22418" xr:uid="{00000000-0005-0000-0000-000057460000}"/>
    <cellStyle name="Normal 17 4 4 4" xfId="22419" xr:uid="{00000000-0005-0000-0000-000058460000}"/>
    <cellStyle name="Normal 17 4 4 5" xfId="22420" xr:uid="{00000000-0005-0000-0000-000059460000}"/>
    <cellStyle name="Normal 17 4 5" xfId="22421" xr:uid="{00000000-0005-0000-0000-00005A460000}"/>
    <cellStyle name="Normal 17 4 5 2" xfId="22422" xr:uid="{00000000-0005-0000-0000-00005B460000}"/>
    <cellStyle name="Normal 17 4 5 2 2" xfId="22423" xr:uid="{00000000-0005-0000-0000-00005C460000}"/>
    <cellStyle name="Normal 17 4 5 3" xfId="22424" xr:uid="{00000000-0005-0000-0000-00005D460000}"/>
    <cellStyle name="Normal 17 4 6" xfId="22425" xr:uid="{00000000-0005-0000-0000-00005E460000}"/>
    <cellStyle name="Normal 17 4 6 2" xfId="22426" xr:uid="{00000000-0005-0000-0000-00005F460000}"/>
    <cellStyle name="Normal 17 4 7" xfId="22427" xr:uid="{00000000-0005-0000-0000-000060460000}"/>
    <cellStyle name="Normal 17 4 8" xfId="22428" xr:uid="{00000000-0005-0000-0000-000061460000}"/>
    <cellStyle name="Normal 17 5" xfId="2026" xr:uid="{00000000-0005-0000-0000-000062460000}"/>
    <cellStyle name="Normal 17 5 2" xfId="2027" xr:uid="{00000000-0005-0000-0000-000063460000}"/>
    <cellStyle name="Normal 17 5 2 2" xfId="2028" xr:uid="{00000000-0005-0000-0000-000064460000}"/>
    <cellStyle name="Normal 17 5 2 2 2" xfId="22429" xr:uid="{00000000-0005-0000-0000-000065460000}"/>
    <cellStyle name="Normal 17 5 2 2 2 2" xfId="22430" xr:uid="{00000000-0005-0000-0000-000066460000}"/>
    <cellStyle name="Normal 17 5 2 2 2 2 2" xfId="22431" xr:uid="{00000000-0005-0000-0000-000067460000}"/>
    <cellStyle name="Normal 17 5 2 2 2 3" xfId="22432" xr:uid="{00000000-0005-0000-0000-000068460000}"/>
    <cellStyle name="Normal 17 5 2 2 3" xfId="22433" xr:uid="{00000000-0005-0000-0000-000069460000}"/>
    <cellStyle name="Normal 17 5 2 2 3 2" xfId="22434" xr:uid="{00000000-0005-0000-0000-00006A460000}"/>
    <cellStyle name="Normal 17 5 2 2 4" xfId="22435" xr:uid="{00000000-0005-0000-0000-00006B460000}"/>
    <cellStyle name="Normal 17 5 2 2 5" xfId="22436" xr:uid="{00000000-0005-0000-0000-00006C460000}"/>
    <cellStyle name="Normal 17 5 2 3" xfId="2029" xr:uid="{00000000-0005-0000-0000-00006D460000}"/>
    <cellStyle name="Normal 17 5 2 3 2" xfId="22437" xr:uid="{00000000-0005-0000-0000-00006E460000}"/>
    <cellStyle name="Normal 17 5 2 3 2 2" xfId="22438" xr:uid="{00000000-0005-0000-0000-00006F460000}"/>
    <cellStyle name="Normal 17 5 2 3 2 2 2" xfId="22439" xr:uid="{00000000-0005-0000-0000-000070460000}"/>
    <cellStyle name="Normal 17 5 2 3 2 3" xfId="22440" xr:uid="{00000000-0005-0000-0000-000071460000}"/>
    <cellStyle name="Normal 17 5 2 3 3" xfId="22441" xr:uid="{00000000-0005-0000-0000-000072460000}"/>
    <cellStyle name="Normal 17 5 2 3 3 2" xfId="22442" xr:uid="{00000000-0005-0000-0000-000073460000}"/>
    <cellStyle name="Normal 17 5 2 3 4" xfId="22443" xr:uid="{00000000-0005-0000-0000-000074460000}"/>
    <cellStyle name="Normal 17 5 2 3 5" xfId="22444" xr:uid="{00000000-0005-0000-0000-000075460000}"/>
    <cellStyle name="Normal 17 5 2 4" xfId="22445" xr:uid="{00000000-0005-0000-0000-000076460000}"/>
    <cellStyle name="Normal 17 5 2 4 2" xfId="22446" xr:uid="{00000000-0005-0000-0000-000077460000}"/>
    <cellStyle name="Normal 17 5 2 4 2 2" xfId="22447" xr:uid="{00000000-0005-0000-0000-000078460000}"/>
    <cellStyle name="Normal 17 5 2 4 3" xfId="22448" xr:uid="{00000000-0005-0000-0000-000079460000}"/>
    <cellStyle name="Normal 17 5 2 5" xfId="22449" xr:uid="{00000000-0005-0000-0000-00007A460000}"/>
    <cellStyle name="Normal 17 5 2 5 2" xfId="22450" xr:uid="{00000000-0005-0000-0000-00007B460000}"/>
    <cellStyle name="Normal 17 5 2 6" xfId="22451" xr:uid="{00000000-0005-0000-0000-00007C460000}"/>
    <cellStyle name="Normal 17 5 2 7" xfId="22452" xr:uid="{00000000-0005-0000-0000-00007D460000}"/>
    <cellStyle name="Normal 17 5 3" xfId="2030" xr:uid="{00000000-0005-0000-0000-00007E460000}"/>
    <cellStyle name="Normal 17 5 3 2" xfId="22453" xr:uid="{00000000-0005-0000-0000-00007F460000}"/>
    <cellStyle name="Normal 17 5 3 2 2" xfId="22454" xr:uid="{00000000-0005-0000-0000-000080460000}"/>
    <cellStyle name="Normal 17 5 3 2 2 2" xfId="22455" xr:uid="{00000000-0005-0000-0000-000081460000}"/>
    <cellStyle name="Normal 17 5 3 2 3" xfId="22456" xr:uid="{00000000-0005-0000-0000-000082460000}"/>
    <cellStyle name="Normal 17 5 3 3" xfId="22457" xr:uid="{00000000-0005-0000-0000-000083460000}"/>
    <cellStyle name="Normal 17 5 3 3 2" xfId="22458" xr:uid="{00000000-0005-0000-0000-000084460000}"/>
    <cellStyle name="Normal 17 5 3 4" xfId="22459" xr:uid="{00000000-0005-0000-0000-000085460000}"/>
    <cellStyle name="Normal 17 5 3 5" xfId="22460" xr:uid="{00000000-0005-0000-0000-000086460000}"/>
    <cellStyle name="Normal 17 5 4" xfId="2031" xr:uid="{00000000-0005-0000-0000-000087460000}"/>
    <cellStyle name="Normal 17 5 4 2" xfId="22461" xr:uid="{00000000-0005-0000-0000-000088460000}"/>
    <cellStyle name="Normal 17 5 4 2 2" xfId="22462" xr:uid="{00000000-0005-0000-0000-000089460000}"/>
    <cellStyle name="Normal 17 5 4 2 2 2" xfId="22463" xr:uid="{00000000-0005-0000-0000-00008A460000}"/>
    <cellStyle name="Normal 17 5 4 2 3" xfId="22464" xr:uid="{00000000-0005-0000-0000-00008B460000}"/>
    <cellStyle name="Normal 17 5 4 3" xfId="22465" xr:uid="{00000000-0005-0000-0000-00008C460000}"/>
    <cellStyle name="Normal 17 5 4 3 2" xfId="22466" xr:uid="{00000000-0005-0000-0000-00008D460000}"/>
    <cellStyle name="Normal 17 5 4 4" xfId="22467" xr:uid="{00000000-0005-0000-0000-00008E460000}"/>
    <cellStyle name="Normal 17 5 4 5" xfId="22468" xr:uid="{00000000-0005-0000-0000-00008F460000}"/>
    <cellStyle name="Normal 17 5 5" xfId="22469" xr:uid="{00000000-0005-0000-0000-000090460000}"/>
    <cellStyle name="Normal 17 5 5 2" xfId="22470" xr:uid="{00000000-0005-0000-0000-000091460000}"/>
    <cellStyle name="Normal 17 5 5 2 2" xfId="22471" xr:uid="{00000000-0005-0000-0000-000092460000}"/>
    <cellStyle name="Normal 17 5 5 3" xfId="22472" xr:uid="{00000000-0005-0000-0000-000093460000}"/>
    <cellStyle name="Normal 17 5 6" xfId="22473" xr:uid="{00000000-0005-0000-0000-000094460000}"/>
    <cellStyle name="Normal 17 5 6 2" xfId="22474" xr:uid="{00000000-0005-0000-0000-000095460000}"/>
    <cellStyle name="Normal 17 5 7" xfId="22475" xr:uid="{00000000-0005-0000-0000-000096460000}"/>
    <cellStyle name="Normal 17 5 8" xfId="22476" xr:uid="{00000000-0005-0000-0000-000097460000}"/>
    <cellStyle name="Normal 17 6" xfId="2032" xr:uid="{00000000-0005-0000-0000-000098460000}"/>
    <cellStyle name="Normal 17 6 2" xfId="2033" xr:uid="{00000000-0005-0000-0000-000099460000}"/>
    <cellStyle name="Normal 17 6 2 2" xfId="2034" xr:uid="{00000000-0005-0000-0000-00009A460000}"/>
    <cellStyle name="Normal 17 6 2 2 2" xfId="22477" xr:uid="{00000000-0005-0000-0000-00009B460000}"/>
    <cellStyle name="Normal 17 6 2 2 2 2" xfId="22478" xr:uid="{00000000-0005-0000-0000-00009C460000}"/>
    <cellStyle name="Normal 17 6 2 2 2 2 2" xfId="22479" xr:uid="{00000000-0005-0000-0000-00009D460000}"/>
    <cellStyle name="Normal 17 6 2 2 2 3" xfId="22480" xr:uid="{00000000-0005-0000-0000-00009E460000}"/>
    <cellStyle name="Normal 17 6 2 2 3" xfId="22481" xr:uid="{00000000-0005-0000-0000-00009F460000}"/>
    <cellStyle name="Normal 17 6 2 2 3 2" xfId="22482" xr:uid="{00000000-0005-0000-0000-0000A0460000}"/>
    <cellStyle name="Normal 17 6 2 2 4" xfId="22483" xr:uid="{00000000-0005-0000-0000-0000A1460000}"/>
    <cellStyle name="Normal 17 6 2 2 5" xfId="22484" xr:uid="{00000000-0005-0000-0000-0000A2460000}"/>
    <cellStyle name="Normal 17 6 2 3" xfId="2035" xr:uid="{00000000-0005-0000-0000-0000A3460000}"/>
    <cellStyle name="Normal 17 6 2 3 2" xfId="22485" xr:uid="{00000000-0005-0000-0000-0000A4460000}"/>
    <cellStyle name="Normal 17 6 2 3 2 2" xfId="22486" xr:uid="{00000000-0005-0000-0000-0000A5460000}"/>
    <cellStyle name="Normal 17 6 2 3 2 2 2" xfId="22487" xr:uid="{00000000-0005-0000-0000-0000A6460000}"/>
    <cellStyle name="Normal 17 6 2 3 2 3" xfId="22488" xr:uid="{00000000-0005-0000-0000-0000A7460000}"/>
    <cellStyle name="Normal 17 6 2 3 3" xfId="22489" xr:uid="{00000000-0005-0000-0000-0000A8460000}"/>
    <cellStyle name="Normal 17 6 2 3 3 2" xfId="22490" xr:uid="{00000000-0005-0000-0000-0000A9460000}"/>
    <cellStyle name="Normal 17 6 2 3 4" xfId="22491" xr:uid="{00000000-0005-0000-0000-0000AA460000}"/>
    <cellStyle name="Normal 17 6 2 3 5" xfId="22492" xr:uid="{00000000-0005-0000-0000-0000AB460000}"/>
    <cellStyle name="Normal 17 6 2 4" xfId="22493" xr:uid="{00000000-0005-0000-0000-0000AC460000}"/>
    <cellStyle name="Normal 17 6 2 4 2" xfId="22494" xr:uid="{00000000-0005-0000-0000-0000AD460000}"/>
    <cellStyle name="Normal 17 6 2 4 2 2" xfId="22495" xr:uid="{00000000-0005-0000-0000-0000AE460000}"/>
    <cellStyle name="Normal 17 6 2 4 3" xfId="22496" xr:uid="{00000000-0005-0000-0000-0000AF460000}"/>
    <cellStyle name="Normal 17 6 2 5" xfId="22497" xr:uid="{00000000-0005-0000-0000-0000B0460000}"/>
    <cellStyle name="Normal 17 6 2 5 2" xfId="22498" xr:uid="{00000000-0005-0000-0000-0000B1460000}"/>
    <cellStyle name="Normal 17 6 2 6" xfId="22499" xr:uid="{00000000-0005-0000-0000-0000B2460000}"/>
    <cellStyle name="Normal 17 6 2 7" xfId="22500" xr:uid="{00000000-0005-0000-0000-0000B3460000}"/>
    <cellStyle name="Normal 17 6 3" xfId="2036" xr:uid="{00000000-0005-0000-0000-0000B4460000}"/>
    <cellStyle name="Normal 17 6 3 2" xfId="22501" xr:uid="{00000000-0005-0000-0000-0000B5460000}"/>
    <cellStyle name="Normal 17 6 3 2 2" xfId="22502" xr:uid="{00000000-0005-0000-0000-0000B6460000}"/>
    <cellStyle name="Normal 17 6 3 2 2 2" xfId="22503" xr:uid="{00000000-0005-0000-0000-0000B7460000}"/>
    <cellStyle name="Normal 17 6 3 2 3" xfId="22504" xr:uid="{00000000-0005-0000-0000-0000B8460000}"/>
    <cellStyle name="Normal 17 6 3 3" xfId="22505" xr:uid="{00000000-0005-0000-0000-0000B9460000}"/>
    <cellStyle name="Normal 17 6 3 3 2" xfId="22506" xr:uid="{00000000-0005-0000-0000-0000BA460000}"/>
    <cellStyle name="Normal 17 6 3 4" xfId="22507" xr:uid="{00000000-0005-0000-0000-0000BB460000}"/>
    <cellStyle name="Normal 17 6 3 5" xfId="22508" xr:uid="{00000000-0005-0000-0000-0000BC460000}"/>
    <cellStyle name="Normal 17 6 4" xfId="2037" xr:uid="{00000000-0005-0000-0000-0000BD460000}"/>
    <cellStyle name="Normal 17 6 4 2" xfId="22509" xr:uid="{00000000-0005-0000-0000-0000BE460000}"/>
    <cellStyle name="Normal 17 6 4 2 2" xfId="22510" xr:uid="{00000000-0005-0000-0000-0000BF460000}"/>
    <cellStyle name="Normal 17 6 4 2 2 2" xfId="22511" xr:uid="{00000000-0005-0000-0000-0000C0460000}"/>
    <cellStyle name="Normal 17 6 4 2 3" xfId="22512" xr:uid="{00000000-0005-0000-0000-0000C1460000}"/>
    <cellStyle name="Normal 17 6 4 3" xfId="22513" xr:uid="{00000000-0005-0000-0000-0000C2460000}"/>
    <cellStyle name="Normal 17 6 4 3 2" xfId="22514" xr:uid="{00000000-0005-0000-0000-0000C3460000}"/>
    <cellStyle name="Normal 17 6 4 4" xfId="22515" xr:uid="{00000000-0005-0000-0000-0000C4460000}"/>
    <cellStyle name="Normal 17 6 4 5" xfId="22516" xr:uid="{00000000-0005-0000-0000-0000C5460000}"/>
    <cellStyle name="Normal 17 6 5" xfId="22517" xr:uid="{00000000-0005-0000-0000-0000C6460000}"/>
    <cellStyle name="Normal 17 6 5 2" xfId="22518" xr:uid="{00000000-0005-0000-0000-0000C7460000}"/>
    <cellStyle name="Normal 17 6 5 2 2" xfId="22519" xr:uid="{00000000-0005-0000-0000-0000C8460000}"/>
    <cellStyle name="Normal 17 6 5 3" xfId="22520" xr:uid="{00000000-0005-0000-0000-0000C9460000}"/>
    <cellStyle name="Normal 17 6 6" xfId="22521" xr:uid="{00000000-0005-0000-0000-0000CA460000}"/>
    <cellStyle name="Normal 17 6 6 2" xfId="22522" xr:uid="{00000000-0005-0000-0000-0000CB460000}"/>
    <cellStyle name="Normal 17 6 7" xfId="22523" xr:uid="{00000000-0005-0000-0000-0000CC460000}"/>
    <cellStyle name="Normal 17 6 8" xfId="22524" xr:uid="{00000000-0005-0000-0000-0000CD460000}"/>
    <cellStyle name="Normal 17 7" xfId="2038" xr:uid="{00000000-0005-0000-0000-0000CE460000}"/>
    <cellStyle name="Normal 17 7 2" xfId="2039" xr:uid="{00000000-0005-0000-0000-0000CF460000}"/>
    <cellStyle name="Normal 17 7 2 2" xfId="2040" xr:uid="{00000000-0005-0000-0000-0000D0460000}"/>
    <cellStyle name="Normal 17 7 2 2 2" xfId="22525" xr:uid="{00000000-0005-0000-0000-0000D1460000}"/>
    <cellStyle name="Normal 17 7 2 2 2 2" xfId="22526" xr:uid="{00000000-0005-0000-0000-0000D2460000}"/>
    <cellStyle name="Normal 17 7 2 2 2 2 2" xfId="22527" xr:uid="{00000000-0005-0000-0000-0000D3460000}"/>
    <cellStyle name="Normal 17 7 2 2 2 3" xfId="22528" xr:uid="{00000000-0005-0000-0000-0000D4460000}"/>
    <cellStyle name="Normal 17 7 2 2 3" xfId="22529" xr:uid="{00000000-0005-0000-0000-0000D5460000}"/>
    <cellStyle name="Normal 17 7 2 2 3 2" xfId="22530" xr:uid="{00000000-0005-0000-0000-0000D6460000}"/>
    <cellStyle name="Normal 17 7 2 2 4" xfId="22531" xr:uid="{00000000-0005-0000-0000-0000D7460000}"/>
    <cellStyle name="Normal 17 7 2 2 5" xfId="22532" xr:uid="{00000000-0005-0000-0000-0000D8460000}"/>
    <cellStyle name="Normal 17 7 2 3" xfId="2041" xr:uid="{00000000-0005-0000-0000-0000D9460000}"/>
    <cellStyle name="Normal 17 7 2 3 2" xfId="22533" xr:uid="{00000000-0005-0000-0000-0000DA460000}"/>
    <cellStyle name="Normal 17 7 2 3 2 2" xfId="22534" xr:uid="{00000000-0005-0000-0000-0000DB460000}"/>
    <cellStyle name="Normal 17 7 2 3 2 2 2" xfId="22535" xr:uid="{00000000-0005-0000-0000-0000DC460000}"/>
    <cellStyle name="Normal 17 7 2 3 2 3" xfId="22536" xr:uid="{00000000-0005-0000-0000-0000DD460000}"/>
    <cellStyle name="Normal 17 7 2 3 3" xfId="22537" xr:uid="{00000000-0005-0000-0000-0000DE460000}"/>
    <cellStyle name="Normal 17 7 2 3 3 2" xfId="22538" xr:uid="{00000000-0005-0000-0000-0000DF460000}"/>
    <cellStyle name="Normal 17 7 2 3 4" xfId="22539" xr:uid="{00000000-0005-0000-0000-0000E0460000}"/>
    <cellStyle name="Normal 17 7 2 3 5" xfId="22540" xr:uid="{00000000-0005-0000-0000-0000E1460000}"/>
    <cellStyle name="Normal 17 7 2 4" xfId="22541" xr:uid="{00000000-0005-0000-0000-0000E2460000}"/>
    <cellStyle name="Normal 17 7 2 4 2" xfId="22542" xr:uid="{00000000-0005-0000-0000-0000E3460000}"/>
    <cellStyle name="Normal 17 7 2 4 2 2" xfId="22543" xr:uid="{00000000-0005-0000-0000-0000E4460000}"/>
    <cellStyle name="Normal 17 7 2 4 3" xfId="22544" xr:uid="{00000000-0005-0000-0000-0000E5460000}"/>
    <cellStyle name="Normal 17 7 2 5" xfId="22545" xr:uid="{00000000-0005-0000-0000-0000E6460000}"/>
    <cellStyle name="Normal 17 7 2 5 2" xfId="22546" xr:uid="{00000000-0005-0000-0000-0000E7460000}"/>
    <cellStyle name="Normal 17 7 2 6" xfId="22547" xr:uid="{00000000-0005-0000-0000-0000E8460000}"/>
    <cellStyle name="Normal 17 7 2 7" xfId="22548" xr:uid="{00000000-0005-0000-0000-0000E9460000}"/>
    <cellStyle name="Normal 17 7 3" xfId="2042" xr:uid="{00000000-0005-0000-0000-0000EA460000}"/>
    <cellStyle name="Normal 17 7 3 2" xfId="22549" xr:uid="{00000000-0005-0000-0000-0000EB460000}"/>
    <cellStyle name="Normal 17 7 3 2 2" xfId="22550" xr:uid="{00000000-0005-0000-0000-0000EC460000}"/>
    <cellStyle name="Normal 17 7 3 2 2 2" xfId="22551" xr:uid="{00000000-0005-0000-0000-0000ED460000}"/>
    <cellStyle name="Normal 17 7 3 2 3" xfId="22552" xr:uid="{00000000-0005-0000-0000-0000EE460000}"/>
    <cellStyle name="Normal 17 7 3 3" xfId="22553" xr:uid="{00000000-0005-0000-0000-0000EF460000}"/>
    <cellStyle name="Normal 17 7 3 3 2" xfId="22554" xr:uid="{00000000-0005-0000-0000-0000F0460000}"/>
    <cellStyle name="Normal 17 7 3 4" xfId="22555" xr:uid="{00000000-0005-0000-0000-0000F1460000}"/>
    <cellStyle name="Normal 17 7 3 5" xfId="22556" xr:uid="{00000000-0005-0000-0000-0000F2460000}"/>
    <cellStyle name="Normal 17 7 4" xfId="2043" xr:uid="{00000000-0005-0000-0000-0000F3460000}"/>
    <cellStyle name="Normal 17 7 4 2" xfId="22557" xr:uid="{00000000-0005-0000-0000-0000F4460000}"/>
    <cellStyle name="Normal 17 7 4 2 2" xfId="22558" xr:uid="{00000000-0005-0000-0000-0000F5460000}"/>
    <cellStyle name="Normal 17 7 4 2 2 2" xfId="22559" xr:uid="{00000000-0005-0000-0000-0000F6460000}"/>
    <cellStyle name="Normal 17 7 4 2 3" xfId="22560" xr:uid="{00000000-0005-0000-0000-0000F7460000}"/>
    <cellStyle name="Normal 17 7 4 3" xfId="22561" xr:uid="{00000000-0005-0000-0000-0000F8460000}"/>
    <cellStyle name="Normal 17 7 4 3 2" xfId="22562" xr:uid="{00000000-0005-0000-0000-0000F9460000}"/>
    <cellStyle name="Normal 17 7 4 4" xfId="22563" xr:uid="{00000000-0005-0000-0000-0000FA460000}"/>
    <cellStyle name="Normal 17 7 4 5" xfId="22564" xr:uid="{00000000-0005-0000-0000-0000FB460000}"/>
    <cellStyle name="Normal 17 7 5" xfId="22565" xr:uid="{00000000-0005-0000-0000-0000FC460000}"/>
    <cellStyle name="Normal 17 7 5 2" xfId="22566" xr:uid="{00000000-0005-0000-0000-0000FD460000}"/>
    <cellStyle name="Normal 17 7 5 2 2" xfId="22567" xr:uid="{00000000-0005-0000-0000-0000FE460000}"/>
    <cellStyle name="Normal 17 7 5 3" xfId="22568" xr:uid="{00000000-0005-0000-0000-0000FF460000}"/>
    <cellStyle name="Normal 17 7 6" xfId="22569" xr:uid="{00000000-0005-0000-0000-000000470000}"/>
    <cellStyle name="Normal 17 7 6 2" xfId="22570" xr:uid="{00000000-0005-0000-0000-000001470000}"/>
    <cellStyle name="Normal 17 7 7" xfId="22571" xr:uid="{00000000-0005-0000-0000-000002470000}"/>
    <cellStyle name="Normal 17 7 8" xfId="22572" xr:uid="{00000000-0005-0000-0000-000003470000}"/>
    <cellStyle name="Normal 17 8" xfId="2044" xr:uid="{00000000-0005-0000-0000-000004470000}"/>
    <cellStyle name="Normal 17 8 2" xfId="2045" xr:uid="{00000000-0005-0000-0000-000005470000}"/>
    <cellStyle name="Normal 17 8 2 2" xfId="22573" xr:uid="{00000000-0005-0000-0000-000006470000}"/>
    <cellStyle name="Normal 17 8 2 2 2" xfId="22574" xr:uid="{00000000-0005-0000-0000-000007470000}"/>
    <cellStyle name="Normal 17 8 2 2 2 2" xfId="22575" xr:uid="{00000000-0005-0000-0000-000008470000}"/>
    <cellStyle name="Normal 17 8 2 2 3" xfId="22576" xr:uid="{00000000-0005-0000-0000-000009470000}"/>
    <cellStyle name="Normal 17 8 2 3" xfId="22577" xr:uid="{00000000-0005-0000-0000-00000A470000}"/>
    <cellStyle name="Normal 17 8 2 3 2" xfId="22578" xr:uid="{00000000-0005-0000-0000-00000B470000}"/>
    <cellStyle name="Normal 17 8 2 4" xfId="22579" xr:uid="{00000000-0005-0000-0000-00000C470000}"/>
    <cellStyle name="Normal 17 8 2 5" xfId="22580" xr:uid="{00000000-0005-0000-0000-00000D470000}"/>
    <cellStyle name="Normal 17 8 3" xfId="2046" xr:uid="{00000000-0005-0000-0000-00000E470000}"/>
    <cellStyle name="Normal 17 8 3 2" xfId="22581" xr:uid="{00000000-0005-0000-0000-00000F470000}"/>
    <cellStyle name="Normal 17 8 3 2 2" xfId="22582" xr:uid="{00000000-0005-0000-0000-000010470000}"/>
    <cellStyle name="Normal 17 8 3 2 2 2" xfId="22583" xr:uid="{00000000-0005-0000-0000-000011470000}"/>
    <cellStyle name="Normal 17 8 3 2 3" xfId="22584" xr:uid="{00000000-0005-0000-0000-000012470000}"/>
    <cellStyle name="Normal 17 8 3 3" xfId="22585" xr:uid="{00000000-0005-0000-0000-000013470000}"/>
    <cellStyle name="Normal 17 8 3 3 2" xfId="22586" xr:uid="{00000000-0005-0000-0000-000014470000}"/>
    <cellStyle name="Normal 17 8 3 4" xfId="22587" xr:uid="{00000000-0005-0000-0000-000015470000}"/>
    <cellStyle name="Normal 17 8 3 5" xfId="22588" xr:uid="{00000000-0005-0000-0000-000016470000}"/>
    <cellStyle name="Normal 17 8 4" xfId="22589" xr:uid="{00000000-0005-0000-0000-000017470000}"/>
    <cellStyle name="Normal 17 8 4 2" xfId="22590" xr:uid="{00000000-0005-0000-0000-000018470000}"/>
    <cellStyle name="Normal 17 8 4 2 2" xfId="22591" xr:uid="{00000000-0005-0000-0000-000019470000}"/>
    <cellStyle name="Normal 17 8 4 3" xfId="22592" xr:uid="{00000000-0005-0000-0000-00001A470000}"/>
    <cellStyle name="Normal 17 8 5" xfId="22593" xr:uid="{00000000-0005-0000-0000-00001B470000}"/>
    <cellStyle name="Normal 17 8 5 2" xfId="22594" xr:uid="{00000000-0005-0000-0000-00001C470000}"/>
    <cellStyle name="Normal 17 8 6" xfId="22595" xr:uid="{00000000-0005-0000-0000-00001D470000}"/>
    <cellStyle name="Normal 17 8 7" xfId="22596" xr:uid="{00000000-0005-0000-0000-00001E470000}"/>
    <cellStyle name="Normal 17 9" xfId="2047" xr:uid="{00000000-0005-0000-0000-00001F470000}"/>
    <cellStyle name="Normal 17 9 2" xfId="22597" xr:uid="{00000000-0005-0000-0000-000020470000}"/>
    <cellStyle name="Normal 17 9 2 2" xfId="22598" xr:uid="{00000000-0005-0000-0000-000021470000}"/>
    <cellStyle name="Normal 17 9 2 2 2" xfId="22599" xr:uid="{00000000-0005-0000-0000-000022470000}"/>
    <cellStyle name="Normal 17 9 2 3" xfId="22600" xr:uid="{00000000-0005-0000-0000-000023470000}"/>
    <cellStyle name="Normal 17 9 3" xfId="22601" xr:uid="{00000000-0005-0000-0000-000024470000}"/>
    <cellStyle name="Normal 17 9 3 2" xfId="22602" xr:uid="{00000000-0005-0000-0000-000025470000}"/>
    <cellStyle name="Normal 17 9 4" xfId="22603" xr:uid="{00000000-0005-0000-0000-000026470000}"/>
    <cellStyle name="Normal 17 9 5" xfId="22604" xr:uid="{00000000-0005-0000-0000-000027470000}"/>
    <cellStyle name="Normal 18" xfId="2048" xr:uid="{00000000-0005-0000-0000-000028470000}"/>
    <cellStyle name="Normal 18 10" xfId="2049" xr:uid="{00000000-0005-0000-0000-000029470000}"/>
    <cellStyle name="Normal 18 10 2" xfId="22605" xr:uid="{00000000-0005-0000-0000-00002A470000}"/>
    <cellStyle name="Normal 18 10 2 2" xfId="22606" xr:uid="{00000000-0005-0000-0000-00002B470000}"/>
    <cellStyle name="Normal 18 10 2 2 2" xfId="22607" xr:uid="{00000000-0005-0000-0000-00002C470000}"/>
    <cellStyle name="Normal 18 10 2 3" xfId="22608" xr:uid="{00000000-0005-0000-0000-00002D470000}"/>
    <cellStyle name="Normal 18 10 3" xfId="22609" xr:uid="{00000000-0005-0000-0000-00002E470000}"/>
    <cellStyle name="Normal 18 10 3 2" xfId="22610" xr:uid="{00000000-0005-0000-0000-00002F470000}"/>
    <cellStyle name="Normal 18 10 4" xfId="22611" xr:uid="{00000000-0005-0000-0000-000030470000}"/>
    <cellStyle name="Normal 18 10 5" xfId="22612" xr:uid="{00000000-0005-0000-0000-000031470000}"/>
    <cellStyle name="Normal 18 11" xfId="22613" xr:uid="{00000000-0005-0000-0000-000032470000}"/>
    <cellStyle name="Normal 18 11 2" xfId="22614" xr:uid="{00000000-0005-0000-0000-000033470000}"/>
    <cellStyle name="Normal 18 11 2 2" xfId="22615" xr:uid="{00000000-0005-0000-0000-000034470000}"/>
    <cellStyle name="Normal 18 11 3" xfId="22616" xr:uid="{00000000-0005-0000-0000-000035470000}"/>
    <cellStyle name="Normal 18 12" xfId="22617" xr:uid="{00000000-0005-0000-0000-000036470000}"/>
    <cellStyle name="Normal 18 12 2" xfId="22618" xr:uid="{00000000-0005-0000-0000-000037470000}"/>
    <cellStyle name="Normal 18 13" xfId="22619" xr:uid="{00000000-0005-0000-0000-000038470000}"/>
    <cellStyle name="Normal 18 14" xfId="22620" xr:uid="{00000000-0005-0000-0000-000039470000}"/>
    <cellStyle name="Normal 18 2" xfId="2050" xr:uid="{00000000-0005-0000-0000-00003A470000}"/>
    <cellStyle name="Normal 18 2 10" xfId="22621" xr:uid="{00000000-0005-0000-0000-00003B470000}"/>
    <cellStyle name="Normal 18 2 10 2" xfId="22622" xr:uid="{00000000-0005-0000-0000-00003C470000}"/>
    <cellStyle name="Normal 18 2 10 2 2" xfId="22623" xr:uid="{00000000-0005-0000-0000-00003D470000}"/>
    <cellStyle name="Normal 18 2 10 3" xfId="22624" xr:uid="{00000000-0005-0000-0000-00003E470000}"/>
    <cellStyle name="Normal 18 2 11" xfId="22625" xr:uid="{00000000-0005-0000-0000-00003F470000}"/>
    <cellStyle name="Normal 18 2 11 2" xfId="22626" xr:uid="{00000000-0005-0000-0000-000040470000}"/>
    <cellStyle name="Normal 18 2 12" xfId="22627" xr:uid="{00000000-0005-0000-0000-000041470000}"/>
    <cellStyle name="Normal 18 2 13" xfId="22628" xr:uid="{00000000-0005-0000-0000-000042470000}"/>
    <cellStyle name="Normal 18 2 2" xfId="2051" xr:uid="{00000000-0005-0000-0000-000043470000}"/>
    <cellStyle name="Normal 18 2 2 10" xfId="22629" xr:uid="{00000000-0005-0000-0000-000044470000}"/>
    <cellStyle name="Normal 18 2 2 10 2" xfId="22630" xr:uid="{00000000-0005-0000-0000-000045470000}"/>
    <cellStyle name="Normal 18 2 2 11" xfId="22631" xr:uid="{00000000-0005-0000-0000-000046470000}"/>
    <cellStyle name="Normal 18 2 2 12" xfId="22632" xr:uid="{00000000-0005-0000-0000-000047470000}"/>
    <cellStyle name="Normal 18 2 2 2" xfId="2052" xr:uid="{00000000-0005-0000-0000-000048470000}"/>
    <cellStyle name="Normal 18 2 2 2 2" xfId="2053" xr:uid="{00000000-0005-0000-0000-000049470000}"/>
    <cellStyle name="Normal 18 2 2 2 2 2" xfId="2054" xr:uid="{00000000-0005-0000-0000-00004A470000}"/>
    <cellStyle name="Normal 18 2 2 2 2 2 2" xfId="22633" xr:uid="{00000000-0005-0000-0000-00004B470000}"/>
    <cellStyle name="Normal 18 2 2 2 2 2 2 2" xfId="22634" xr:uid="{00000000-0005-0000-0000-00004C470000}"/>
    <cellStyle name="Normal 18 2 2 2 2 2 2 2 2" xfId="22635" xr:uid="{00000000-0005-0000-0000-00004D470000}"/>
    <cellStyle name="Normal 18 2 2 2 2 2 2 3" xfId="22636" xr:uid="{00000000-0005-0000-0000-00004E470000}"/>
    <cellStyle name="Normal 18 2 2 2 2 2 3" xfId="22637" xr:uid="{00000000-0005-0000-0000-00004F470000}"/>
    <cellStyle name="Normal 18 2 2 2 2 2 3 2" xfId="22638" xr:uid="{00000000-0005-0000-0000-000050470000}"/>
    <cellStyle name="Normal 18 2 2 2 2 2 4" xfId="22639" xr:uid="{00000000-0005-0000-0000-000051470000}"/>
    <cellStyle name="Normal 18 2 2 2 2 2 5" xfId="22640" xr:uid="{00000000-0005-0000-0000-000052470000}"/>
    <cellStyle name="Normal 18 2 2 2 2 3" xfId="2055" xr:uid="{00000000-0005-0000-0000-000053470000}"/>
    <cellStyle name="Normal 18 2 2 2 2 3 2" xfId="22641" xr:uid="{00000000-0005-0000-0000-000054470000}"/>
    <cellStyle name="Normal 18 2 2 2 2 3 2 2" xfId="22642" xr:uid="{00000000-0005-0000-0000-000055470000}"/>
    <cellStyle name="Normal 18 2 2 2 2 3 2 2 2" xfId="22643" xr:uid="{00000000-0005-0000-0000-000056470000}"/>
    <cellStyle name="Normal 18 2 2 2 2 3 2 3" xfId="22644" xr:uid="{00000000-0005-0000-0000-000057470000}"/>
    <cellStyle name="Normal 18 2 2 2 2 3 3" xfId="22645" xr:uid="{00000000-0005-0000-0000-000058470000}"/>
    <cellStyle name="Normal 18 2 2 2 2 3 3 2" xfId="22646" xr:uid="{00000000-0005-0000-0000-000059470000}"/>
    <cellStyle name="Normal 18 2 2 2 2 3 4" xfId="22647" xr:uid="{00000000-0005-0000-0000-00005A470000}"/>
    <cellStyle name="Normal 18 2 2 2 2 3 5" xfId="22648" xr:uid="{00000000-0005-0000-0000-00005B470000}"/>
    <cellStyle name="Normal 18 2 2 2 2 4" xfId="22649" xr:uid="{00000000-0005-0000-0000-00005C470000}"/>
    <cellStyle name="Normal 18 2 2 2 2 4 2" xfId="22650" xr:uid="{00000000-0005-0000-0000-00005D470000}"/>
    <cellStyle name="Normal 18 2 2 2 2 4 2 2" xfId="22651" xr:uid="{00000000-0005-0000-0000-00005E470000}"/>
    <cellStyle name="Normal 18 2 2 2 2 4 3" xfId="22652" xr:uid="{00000000-0005-0000-0000-00005F470000}"/>
    <cellStyle name="Normal 18 2 2 2 2 5" xfId="22653" xr:uid="{00000000-0005-0000-0000-000060470000}"/>
    <cellStyle name="Normal 18 2 2 2 2 5 2" xfId="22654" xr:uid="{00000000-0005-0000-0000-000061470000}"/>
    <cellStyle name="Normal 18 2 2 2 2 6" xfId="22655" xr:uid="{00000000-0005-0000-0000-000062470000}"/>
    <cellStyle name="Normal 18 2 2 2 2 7" xfId="22656" xr:uid="{00000000-0005-0000-0000-000063470000}"/>
    <cellStyle name="Normal 18 2 2 2 3" xfId="2056" xr:uid="{00000000-0005-0000-0000-000064470000}"/>
    <cellStyle name="Normal 18 2 2 2 3 2" xfId="22657" xr:uid="{00000000-0005-0000-0000-000065470000}"/>
    <cellStyle name="Normal 18 2 2 2 3 2 2" xfId="22658" xr:uid="{00000000-0005-0000-0000-000066470000}"/>
    <cellStyle name="Normal 18 2 2 2 3 2 2 2" xfId="22659" xr:uid="{00000000-0005-0000-0000-000067470000}"/>
    <cellStyle name="Normal 18 2 2 2 3 2 3" xfId="22660" xr:uid="{00000000-0005-0000-0000-000068470000}"/>
    <cellStyle name="Normal 18 2 2 2 3 3" xfId="22661" xr:uid="{00000000-0005-0000-0000-000069470000}"/>
    <cellStyle name="Normal 18 2 2 2 3 3 2" xfId="22662" xr:uid="{00000000-0005-0000-0000-00006A470000}"/>
    <cellStyle name="Normal 18 2 2 2 3 4" xfId="22663" xr:uid="{00000000-0005-0000-0000-00006B470000}"/>
    <cellStyle name="Normal 18 2 2 2 3 5" xfId="22664" xr:uid="{00000000-0005-0000-0000-00006C470000}"/>
    <cellStyle name="Normal 18 2 2 2 4" xfId="2057" xr:uid="{00000000-0005-0000-0000-00006D470000}"/>
    <cellStyle name="Normal 18 2 2 2 4 2" xfId="22665" xr:uid="{00000000-0005-0000-0000-00006E470000}"/>
    <cellStyle name="Normal 18 2 2 2 4 2 2" xfId="22666" xr:uid="{00000000-0005-0000-0000-00006F470000}"/>
    <cellStyle name="Normal 18 2 2 2 4 2 2 2" xfId="22667" xr:uid="{00000000-0005-0000-0000-000070470000}"/>
    <cellStyle name="Normal 18 2 2 2 4 2 3" xfId="22668" xr:uid="{00000000-0005-0000-0000-000071470000}"/>
    <cellStyle name="Normal 18 2 2 2 4 3" xfId="22669" xr:uid="{00000000-0005-0000-0000-000072470000}"/>
    <cellStyle name="Normal 18 2 2 2 4 3 2" xfId="22670" xr:uid="{00000000-0005-0000-0000-000073470000}"/>
    <cellStyle name="Normal 18 2 2 2 4 4" xfId="22671" xr:uid="{00000000-0005-0000-0000-000074470000}"/>
    <cellStyle name="Normal 18 2 2 2 4 5" xfId="22672" xr:uid="{00000000-0005-0000-0000-000075470000}"/>
    <cellStyle name="Normal 18 2 2 2 5" xfId="22673" xr:uid="{00000000-0005-0000-0000-000076470000}"/>
    <cellStyle name="Normal 18 2 2 2 5 2" xfId="22674" xr:uid="{00000000-0005-0000-0000-000077470000}"/>
    <cellStyle name="Normal 18 2 2 2 5 2 2" xfId="22675" xr:uid="{00000000-0005-0000-0000-000078470000}"/>
    <cellStyle name="Normal 18 2 2 2 5 3" xfId="22676" xr:uid="{00000000-0005-0000-0000-000079470000}"/>
    <cellStyle name="Normal 18 2 2 2 6" xfId="22677" xr:uid="{00000000-0005-0000-0000-00007A470000}"/>
    <cellStyle name="Normal 18 2 2 2 6 2" xfId="22678" xr:uid="{00000000-0005-0000-0000-00007B470000}"/>
    <cellStyle name="Normal 18 2 2 2 7" xfId="22679" xr:uid="{00000000-0005-0000-0000-00007C470000}"/>
    <cellStyle name="Normal 18 2 2 2 8" xfId="22680" xr:uid="{00000000-0005-0000-0000-00007D470000}"/>
    <cellStyle name="Normal 18 2 2 3" xfId="2058" xr:uid="{00000000-0005-0000-0000-00007E470000}"/>
    <cellStyle name="Normal 18 2 2 3 2" xfId="2059" xr:uid="{00000000-0005-0000-0000-00007F470000}"/>
    <cellStyle name="Normal 18 2 2 3 2 2" xfId="2060" xr:uid="{00000000-0005-0000-0000-000080470000}"/>
    <cellStyle name="Normal 18 2 2 3 2 2 2" xfId="22681" xr:uid="{00000000-0005-0000-0000-000081470000}"/>
    <cellStyle name="Normal 18 2 2 3 2 2 2 2" xfId="22682" xr:uid="{00000000-0005-0000-0000-000082470000}"/>
    <cellStyle name="Normal 18 2 2 3 2 2 2 2 2" xfId="22683" xr:uid="{00000000-0005-0000-0000-000083470000}"/>
    <cellStyle name="Normal 18 2 2 3 2 2 2 3" xfId="22684" xr:uid="{00000000-0005-0000-0000-000084470000}"/>
    <cellStyle name="Normal 18 2 2 3 2 2 3" xfId="22685" xr:uid="{00000000-0005-0000-0000-000085470000}"/>
    <cellStyle name="Normal 18 2 2 3 2 2 3 2" xfId="22686" xr:uid="{00000000-0005-0000-0000-000086470000}"/>
    <cellStyle name="Normal 18 2 2 3 2 2 4" xfId="22687" xr:uid="{00000000-0005-0000-0000-000087470000}"/>
    <cellStyle name="Normal 18 2 2 3 2 2 5" xfId="22688" xr:uid="{00000000-0005-0000-0000-000088470000}"/>
    <cellStyle name="Normal 18 2 2 3 2 3" xfId="2061" xr:uid="{00000000-0005-0000-0000-000089470000}"/>
    <cellStyle name="Normal 18 2 2 3 2 3 2" xfId="22689" xr:uid="{00000000-0005-0000-0000-00008A470000}"/>
    <cellStyle name="Normal 18 2 2 3 2 3 2 2" xfId="22690" xr:uid="{00000000-0005-0000-0000-00008B470000}"/>
    <cellStyle name="Normal 18 2 2 3 2 3 2 2 2" xfId="22691" xr:uid="{00000000-0005-0000-0000-00008C470000}"/>
    <cellStyle name="Normal 18 2 2 3 2 3 2 3" xfId="22692" xr:uid="{00000000-0005-0000-0000-00008D470000}"/>
    <cellStyle name="Normal 18 2 2 3 2 3 3" xfId="22693" xr:uid="{00000000-0005-0000-0000-00008E470000}"/>
    <cellStyle name="Normal 18 2 2 3 2 3 3 2" xfId="22694" xr:uid="{00000000-0005-0000-0000-00008F470000}"/>
    <cellStyle name="Normal 18 2 2 3 2 3 4" xfId="22695" xr:uid="{00000000-0005-0000-0000-000090470000}"/>
    <cellStyle name="Normal 18 2 2 3 2 3 5" xfId="22696" xr:uid="{00000000-0005-0000-0000-000091470000}"/>
    <cellStyle name="Normal 18 2 2 3 2 4" xfId="22697" xr:uid="{00000000-0005-0000-0000-000092470000}"/>
    <cellStyle name="Normal 18 2 2 3 2 4 2" xfId="22698" xr:uid="{00000000-0005-0000-0000-000093470000}"/>
    <cellStyle name="Normal 18 2 2 3 2 4 2 2" xfId="22699" xr:uid="{00000000-0005-0000-0000-000094470000}"/>
    <cellStyle name="Normal 18 2 2 3 2 4 3" xfId="22700" xr:uid="{00000000-0005-0000-0000-000095470000}"/>
    <cellStyle name="Normal 18 2 2 3 2 5" xfId="22701" xr:uid="{00000000-0005-0000-0000-000096470000}"/>
    <cellStyle name="Normal 18 2 2 3 2 5 2" xfId="22702" xr:uid="{00000000-0005-0000-0000-000097470000}"/>
    <cellStyle name="Normal 18 2 2 3 2 6" xfId="22703" xr:uid="{00000000-0005-0000-0000-000098470000}"/>
    <cellStyle name="Normal 18 2 2 3 2 7" xfId="22704" xr:uid="{00000000-0005-0000-0000-000099470000}"/>
    <cellStyle name="Normal 18 2 2 3 3" xfId="2062" xr:uid="{00000000-0005-0000-0000-00009A470000}"/>
    <cellStyle name="Normal 18 2 2 3 3 2" xfId="22705" xr:uid="{00000000-0005-0000-0000-00009B470000}"/>
    <cellStyle name="Normal 18 2 2 3 3 2 2" xfId="22706" xr:uid="{00000000-0005-0000-0000-00009C470000}"/>
    <cellStyle name="Normal 18 2 2 3 3 2 2 2" xfId="22707" xr:uid="{00000000-0005-0000-0000-00009D470000}"/>
    <cellStyle name="Normal 18 2 2 3 3 2 3" xfId="22708" xr:uid="{00000000-0005-0000-0000-00009E470000}"/>
    <cellStyle name="Normal 18 2 2 3 3 3" xfId="22709" xr:uid="{00000000-0005-0000-0000-00009F470000}"/>
    <cellStyle name="Normal 18 2 2 3 3 3 2" xfId="22710" xr:uid="{00000000-0005-0000-0000-0000A0470000}"/>
    <cellStyle name="Normal 18 2 2 3 3 4" xfId="22711" xr:uid="{00000000-0005-0000-0000-0000A1470000}"/>
    <cellStyle name="Normal 18 2 2 3 3 5" xfId="22712" xr:uid="{00000000-0005-0000-0000-0000A2470000}"/>
    <cellStyle name="Normal 18 2 2 3 4" xfId="2063" xr:uid="{00000000-0005-0000-0000-0000A3470000}"/>
    <cellStyle name="Normal 18 2 2 3 4 2" xfId="22713" xr:uid="{00000000-0005-0000-0000-0000A4470000}"/>
    <cellStyle name="Normal 18 2 2 3 4 2 2" xfId="22714" xr:uid="{00000000-0005-0000-0000-0000A5470000}"/>
    <cellStyle name="Normal 18 2 2 3 4 2 2 2" xfId="22715" xr:uid="{00000000-0005-0000-0000-0000A6470000}"/>
    <cellStyle name="Normal 18 2 2 3 4 2 3" xfId="22716" xr:uid="{00000000-0005-0000-0000-0000A7470000}"/>
    <cellStyle name="Normal 18 2 2 3 4 3" xfId="22717" xr:uid="{00000000-0005-0000-0000-0000A8470000}"/>
    <cellStyle name="Normal 18 2 2 3 4 3 2" xfId="22718" xr:uid="{00000000-0005-0000-0000-0000A9470000}"/>
    <cellStyle name="Normal 18 2 2 3 4 4" xfId="22719" xr:uid="{00000000-0005-0000-0000-0000AA470000}"/>
    <cellStyle name="Normal 18 2 2 3 4 5" xfId="22720" xr:uid="{00000000-0005-0000-0000-0000AB470000}"/>
    <cellStyle name="Normal 18 2 2 3 5" xfId="22721" xr:uid="{00000000-0005-0000-0000-0000AC470000}"/>
    <cellStyle name="Normal 18 2 2 3 5 2" xfId="22722" xr:uid="{00000000-0005-0000-0000-0000AD470000}"/>
    <cellStyle name="Normal 18 2 2 3 5 2 2" xfId="22723" xr:uid="{00000000-0005-0000-0000-0000AE470000}"/>
    <cellStyle name="Normal 18 2 2 3 5 3" xfId="22724" xr:uid="{00000000-0005-0000-0000-0000AF470000}"/>
    <cellStyle name="Normal 18 2 2 3 6" xfId="22725" xr:uid="{00000000-0005-0000-0000-0000B0470000}"/>
    <cellStyle name="Normal 18 2 2 3 6 2" xfId="22726" xr:uid="{00000000-0005-0000-0000-0000B1470000}"/>
    <cellStyle name="Normal 18 2 2 3 7" xfId="22727" xr:uid="{00000000-0005-0000-0000-0000B2470000}"/>
    <cellStyle name="Normal 18 2 2 3 8" xfId="22728" xr:uid="{00000000-0005-0000-0000-0000B3470000}"/>
    <cellStyle name="Normal 18 2 2 4" xfId="2064" xr:uid="{00000000-0005-0000-0000-0000B4470000}"/>
    <cellStyle name="Normal 18 2 2 4 2" xfId="2065" xr:uid="{00000000-0005-0000-0000-0000B5470000}"/>
    <cellStyle name="Normal 18 2 2 4 2 2" xfId="2066" xr:uid="{00000000-0005-0000-0000-0000B6470000}"/>
    <cellStyle name="Normal 18 2 2 4 2 2 2" xfId="22729" xr:uid="{00000000-0005-0000-0000-0000B7470000}"/>
    <cellStyle name="Normal 18 2 2 4 2 2 2 2" xfId="22730" xr:uid="{00000000-0005-0000-0000-0000B8470000}"/>
    <cellStyle name="Normal 18 2 2 4 2 2 2 2 2" xfId="22731" xr:uid="{00000000-0005-0000-0000-0000B9470000}"/>
    <cellStyle name="Normal 18 2 2 4 2 2 2 3" xfId="22732" xr:uid="{00000000-0005-0000-0000-0000BA470000}"/>
    <cellStyle name="Normal 18 2 2 4 2 2 3" xfId="22733" xr:uid="{00000000-0005-0000-0000-0000BB470000}"/>
    <cellStyle name="Normal 18 2 2 4 2 2 3 2" xfId="22734" xr:uid="{00000000-0005-0000-0000-0000BC470000}"/>
    <cellStyle name="Normal 18 2 2 4 2 2 4" xfId="22735" xr:uid="{00000000-0005-0000-0000-0000BD470000}"/>
    <cellStyle name="Normal 18 2 2 4 2 2 5" xfId="22736" xr:uid="{00000000-0005-0000-0000-0000BE470000}"/>
    <cellStyle name="Normal 18 2 2 4 2 3" xfId="2067" xr:uid="{00000000-0005-0000-0000-0000BF470000}"/>
    <cellStyle name="Normal 18 2 2 4 2 3 2" xfId="22737" xr:uid="{00000000-0005-0000-0000-0000C0470000}"/>
    <cellStyle name="Normal 18 2 2 4 2 3 2 2" xfId="22738" xr:uid="{00000000-0005-0000-0000-0000C1470000}"/>
    <cellStyle name="Normal 18 2 2 4 2 3 2 2 2" xfId="22739" xr:uid="{00000000-0005-0000-0000-0000C2470000}"/>
    <cellStyle name="Normal 18 2 2 4 2 3 2 3" xfId="22740" xr:uid="{00000000-0005-0000-0000-0000C3470000}"/>
    <cellStyle name="Normal 18 2 2 4 2 3 3" xfId="22741" xr:uid="{00000000-0005-0000-0000-0000C4470000}"/>
    <cellStyle name="Normal 18 2 2 4 2 3 3 2" xfId="22742" xr:uid="{00000000-0005-0000-0000-0000C5470000}"/>
    <cellStyle name="Normal 18 2 2 4 2 3 4" xfId="22743" xr:uid="{00000000-0005-0000-0000-0000C6470000}"/>
    <cellStyle name="Normal 18 2 2 4 2 3 5" xfId="22744" xr:uid="{00000000-0005-0000-0000-0000C7470000}"/>
    <cellStyle name="Normal 18 2 2 4 2 4" xfId="22745" xr:uid="{00000000-0005-0000-0000-0000C8470000}"/>
    <cellStyle name="Normal 18 2 2 4 2 4 2" xfId="22746" xr:uid="{00000000-0005-0000-0000-0000C9470000}"/>
    <cellStyle name="Normal 18 2 2 4 2 4 2 2" xfId="22747" xr:uid="{00000000-0005-0000-0000-0000CA470000}"/>
    <cellStyle name="Normal 18 2 2 4 2 4 3" xfId="22748" xr:uid="{00000000-0005-0000-0000-0000CB470000}"/>
    <cellStyle name="Normal 18 2 2 4 2 5" xfId="22749" xr:uid="{00000000-0005-0000-0000-0000CC470000}"/>
    <cellStyle name="Normal 18 2 2 4 2 5 2" xfId="22750" xr:uid="{00000000-0005-0000-0000-0000CD470000}"/>
    <cellStyle name="Normal 18 2 2 4 2 6" xfId="22751" xr:uid="{00000000-0005-0000-0000-0000CE470000}"/>
    <cellStyle name="Normal 18 2 2 4 2 7" xfId="22752" xr:uid="{00000000-0005-0000-0000-0000CF470000}"/>
    <cellStyle name="Normal 18 2 2 4 3" xfId="2068" xr:uid="{00000000-0005-0000-0000-0000D0470000}"/>
    <cellStyle name="Normal 18 2 2 4 3 2" xfId="22753" xr:uid="{00000000-0005-0000-0000-0000D1470000}"/>
    <cellStyle name="Normal 18 2 2 4 3 2 2" xfId="22754" xr:uid="{00000000-0005-0000-0000-0000D2470000}"/>
    <cellStyle name="Normal 18 2 2 4 3 2 2 2" xfId="22755" xr:uid="{00000000-0005-0000-0000-0000D3470000}"/>
    <cellStyle name="Normal 18 2 2 4 3 2 3" xfId="22756" xr:uid="{00000000-0005-0000-0000-0000D4470000}"/>
    <cellStyle name="Normal 18 2 2 4 3 3" xfId="22757" xr:uid="{00000000-0005-0000-0000-0000D5470000}"/>
    <cellStyle name="Normal 18 2 2 4 3 3 2" xfId="22758" xr:uid="{00000000-0005-0000-0000-0000D6470000}"/>
    <cellStyle name="Normal 18 2 2 4 3 4" xfId="22759" xr:uid="{00000000-0005-0000-0000-0000D7470000}"/>
    <cellStyle name="Normal 18 2 2 4 3 5" xfId="22760" xr:uid="{00000000-0005-0000-0000-0000D8470000}"/>
    <cellStyle name="Normal 18 2 2 4 4" xfId="2069" xr:uid="{00000000-0005-0000-0000-0000D9470000}"/>
    <cellStyle name="Normal 18 2 2 4 4 2" xfId="22761" xr:uid="{00000000-0005-0000-0000-0000DA470000}"/>
    <cellStyle name="Normal 18 2 2 4 4 2 2" xfId="22762" xr:uid="{00000000-0005-0000-0000-0000DB470000}"/>
    <cellStyle name="Normal 18 2 2 4 4 2 2 2" xfId="22763" xr:uid="{00000000-0005-0000-0000-0000DC470000}"/>
    <cellStyle name="Normal 18 2 2 4 4 2 3" xfId="22764" xr:uid="{00000000-0005-0000-0000-0000DD470000}"/>
    <cellStyle name="Normal 18 2 2 4 4 3" xfId="22765" xr:uid="{00000000-0005-0000-0000-0000DE470000}"/>
    <cellStyle name="Normal 18 2 2 4 4 3 2" xfId="22766" xr:uid="{00000000-0005-0000-0000-0000DF470000}"/>
    <cellStyle name="Normal 18 2 2 4 4 4" xfId="22767" xr:uid="{00000000-0005-0000-0000-0000E0470000}"/>
    <cellStyle name="Normal 18 2 2 4 4 5" xfId="22768" xr:uid="{00000000-0005-0000-0000-0000E1470000}"/>
    <cellStyle name="Normal 18 2 2 4 5" xfId="22769" xr:uid="{00000000-0005-0000-0000-0000E2470000}"/>
    <cellStyle name="Normal 18 2 2 4 5 2" xfId="22770" xr:uid="{00000000-0005-0000-0000-0000E3470000}"/>
    <cellStyle name="Normal 18 2 2 4 5 2 2" xfId="22771" xr:uid="{00000000-0005-0000-0000-0000E4470000}"/>
    <cellStyle name="Normal 18 2 2 4 5 3" xfId="22772" xr:uid="{00000000-0005-0000-0000-0000E5470000}"/>
    <cellStyle name="Normal 18 2 2 4 6" xfId="22773" xr:uid="{00000000-0005-0000-0000-0000E6470000}"/>
    <cellStyle name="Normal 18 2 2 4 6 2" xfId="22774" xr:uid="{00000000-0005-0000-0000-0000E7470000}"/>
    <cellStyle name="Normal 18 2 2 4 7" xfId="22775" xr:uid="{00000000-0005-0000-0000-0000E8470000}"/>
    <cellStyle name="Normal 18 2 2 4 8" xfId="22776" xr:uid="{00000000-0005-0000-0000-0000E9470000}"/>
    <cellStyle name="Normal 18 2 2 5" xfId="2070" xr:uid="{00000000-0005-0000-0000-0000EA470000}"/>
    <cellStyle name="Normal 18 2 2 5 2" xfId="2071" xr:uid="{00000000-0005-0000-0000-0000EB470000}"/>
    <cellStyle name="Normal 18 2 2 5 2 2" xfId="2072" xr:uid="{00000000-0005-0000-0000-0000EC470000}"/>
    <cellStyle name="Normal 18 2 2 5 2 2 2" xfId="22777" xr:uid="{00000000-0005-0000-0000-0000ED470000}"/>
    <cellStyle name="Normal 18 2 2 5 2 2 2 2" xfId="22778" xr:uid="{00000000-0005-0000-0000-0000EE470000}"/>
    <cellStyle name="Normal 18 2 2 5 2 2 2 2 2" xfId="22779" xr:uid="{00000000-0005-0000-0000-0000EF470000}"/>
    <cellStyle name="Normal 18 2 2 5 2 2 2 3" xfId="22780" xr:uid="{00000000-0005-0000-0000-0000F0470000}"/>
    <cellStyle name="Normal 18 2 2 5 2 2 3" xfId="22781" xr:uid="{00000000-0005-0000-0000-0000F1470000}"/>
    <cellStyle name="Normal 18 2 2 5 2 2 3 2" xfId="22782" xr:uid="{00000000-0005-0000-0000-0000F2470000}"/>
    <cellStyle name="Normal 18 2 2 5 2 2 4" xfId="22783" xr:uid="{00000000-0005-0000-0000-0000F3470000}"/>
    <cellStyle name="Normal 18 2 2 5 2 2 5" xfId="22784" xr:uid="{00000000-0005-0000-0000-0000F4470000}"/>
    <cellStyle name="Normal 18 2 2 5 2 3" xfId="2073" xr:uid="{00000000-0005-0000-0000-0000F5470000}"/>
    <cellStyle name="Normal 18 2 2 5 2 3 2" xfId="22785" xr:uid="{00000000-0005-0000-0000-0000F6470000}"/>
    <cellStyle name="Normal 18 2 2 5 2 3 2 2" xfId="22786" xr:uid="{00000000-0005-0000-0000-0000F7470000}"/>
    <cellStyle name="Normal 18 2 2 5 2 3 2 2 2" xfId="22787" xr:uid="{00000000-0005-0000-0000-0000F8470000}"/>
    <cellStyle name="Normal 18 2 2 5 2 3 2 3" xfId="22788" xr:uid="{00000000-0005-0000-0000-0000F9470000}"/>
    <cellStyle name="Normal 18 2 2 5 2 3 3" xfId="22789" xr:uid="{00000000-0005-0000-0000-0000FA470000}"/>
    <cellStyle name="Normal 18 2 2 5 2 3 3 2" xfId="22790" xr:uid="{00000000-0005-0000-0000-0000FB470000}"/>
    <cellStyle name="Normal 18 2 2 5 2 3 4" xfId="22791" xr:uid="{00000000-0005-0000-0000-0000FC470000}"/>
    <cellStyle name="Normal 18 2 2 5 2 3 5" xfId="22792" xr:uid="{00000000-0005-0000-0000-0000FD470000}"/>
    <cellStyle name="Normal 18 2 2 5 2 4" xfId="22793" xr:uid="{00000000-0005-0000-0000-0000FE470000}"/>
    <cellStyle name="Normal 18 2 2 5 2 4 2" xfId="22794" xr:uid="{00000000-0005-0000-0000-0000FF470000}"/>
    <cellStyle name="Normal 18 2 2 5 2 4 2 2" xfId="22795" xr:uid="{00000000-0005-0000-0000-000000480000}"/>
    <cellStyle name="Normal 18 2 2 5 2 4 3" xfId="22796" xr:uid="{00000000-0005-0000-0000-000001480000}"/>
    <cellStyle name="Normal 18 2 2 5 2 5" xfId="22797" xr:uid="{00000000-0005-0000-0000-000002480000}"/>
    <cellStyle name="Normal 18 2 2 5 2 5 2" xfId="22798" xr:uid="{00000000-0005-0000-0000-000003480000}"/>
    <cellStyle name="Normal 18 2 2 5 2 6" xfId="22799" xr:uid="{00000000-0005-0000-0000-000004480000}"/>
    <cellStyle name="Normal 18 2 2 5 2 7" xfId="22800" xr:uid="{00000000-0005-0000-0000-000005480000}"/>
    <cellStyle name="Normal 18 2 2 5 3" xfId="2074" xr:uid="{00000000-0005-0000-0000-000006480000}"/>
    <cellStyle name="Normal 18 2 2 5 3 2" xfId="22801" xr:uid="{00000000-0005-0000-0000-000007480000}"/>
    <cellStyle name="Normal 18 2 2 5 3 2 2" xfId="22802" xr:uid="{00000000-0005-0000-0000-000008480000}"/>
    <cellStyle name="Normal 18 2 2 5 3 2 2 2" xfId="22803" xr:uid="{00000000-0005-0000-0000-000009480000}"/>
    <cellStyle name="Normal 18 2 2 5 3 2 3" xfId="22804" xr:uid="{00000000-0005-0000-0000-00000A480000}"/>
    <cellStyle name="Normal 18 2 2 5 3 3" xfId="22805" xr:uid="{00000000-0005-0000-0000-00000B480000}"/>
    <cellStyle name="Normal 18 2 2 5 3 3 2" xfId="22806" xr:uid="{00000000-0005-0000-0000-00000C480000}"/>
    <cellStyle name="Normal 18 2 2 5 3 4" xfId="22807" xr:uid="{00000000-0005-0000-0000-00000D480000}"/>
    <cellStyle name="Normal 18 2 2 5 3 5" xfId="22808" xr:uid="{00000000-0005-0000-0000-00000E480000}"/>
    <cellStyle name="Normal 18 2 2 5 4" xfId="2075" xr:uid="{00000000-0005-0000-0000-00000F480000}"/>
    <cellStyle name="Normal 18 2 2 5 4 2" xfId="22809" xr:uid="{00000000-0005-0000-0000-000010480000}"/>
    <cellStyle name="Normal 18 2 2 5 4 2 2" xfId="22810" xr:uid="{00000000-0005-0000-0000-000011480000}"/>
    <cellStyle name="Normal 18 2 2 5 4 2 2 2" xfId="22811" xr:uid="{00000000-0005-0000-0000-000012480000}"/>
    <cellStyle name="Normal 18 2 2 5 4 2 3" xfId="22812" xr:uid="{00000000-0005-0000-0000-000013480000}"/>
    <cellStyle name="Normal 18 2 2 5 4 3" xfId="22813" xr:uid="{00000000-0005-0000-0000-000014480000}"/>
    <cellStyle name="Normal 18 2 2 5 4 3 2" xfId="22814" xr:uid="{00000000-0005-0000-0000-000015480000}"/>
    <cellStyle name="Normal 18 2 2 5 4 4" xfId="22815" xr:uid="{00000000-0005-0000-0000-000016480000}"/>
    <cellStyle name="Normal 18 2 2 5 4 5" xfId="22816" xr:uid="{00000000-0005-0000-0000-000017480000}"/>
    <cellStyle name="Normal 18 2 2 5 5" xfId="22817" xr:uid="{00000000-0005-0000-0000-000018480000}"/>
    <cellStyle name="Normal 18 2 2 5 5 2" xfId="22818" xr:uid="{00000000-0005-0000-0000-000019480000}"/>
    <cellStyle name="Normal 18 2 2 5 5 2 2" xfId="22819" xr:uid="{00000000-0005-0000-0000-00001A480000}"/>
    <cellStyle name="Normal 18 2 2 5 5 3" xfId="22820" xr:uid="{00000000-0005-0000-0000-00001B480000}"/>
    <cellStyle name="Normal 18 2 2 5 6" xfId="22821" xr:uid="{00000000-0005-0000-0000-00001C480000}"/>
    <cellStyle name="Normal 18 2 2 5 6 2" xfId="22822" xr:uid="{00000000-0005-0000-0000-00001D480000}"/>
    <cellStyle name="Normal 18 2 2 5 7" xfId="22823" xr:uid="{00000000-0005-0000-0000-00001E480000}"/>
    <cellStyle name="Normal 18 2 2 5 8" xfId="22824" xr:uid="{00000000-0005-0000-0000-00001F480000}"/>
    <cellStyle name="Normal 18 2 2 6" xfId="2076" xr:uid="{00000000-0005-0000-0000-000020480000}"/>
    <cellStyle name="Normal 18 2 2 6 2" xfId="2077" xr:uid="{00000000-0005-0000-0000-000021480000}"/>
    <cellStyle name="Normal 18 2 2 6 2 2" xfId="22825" xr:uid="{00000000-0005-0000-0000-000022480000}"/>
    <cellStyle name="Normal 18 2 2 6 2 2 2" xfId="22826" xr:uid="{00000000-0005-0000-0000-000023480000}"/>
    <cellStyle name="Normal 18 2 2 6 2 2 2 2" xfId="22827" xr:uid="{00000000-0005-0000-0000-000024480000}"/>
    <cellStyle name="Normal 18 2 2 6 2 2 3" xfId="22828" xr:uid="{00000000-0005-0000-0000-000025480000}"/>
    <cellStyle name="Normal 18 2 2 6 2 3" xfId="22829" xr:uid="{00000000-0005-0000-0000-000026480000}"/>
    <cellStyle name="Normal 18 2 2 6 2 3 2" xfId="22830" xr:uid="{00000000-0005-0000-0000-000027480000}"/>
    <cellStyle name="Normal 18 2 2 6 2 4" xfId="22831" xr:uid="{00000000-0005-0000-0000-000028480000}"/>
    <cellStyle name="Normal 18 2 2 6 2 5" xfId="22832" xr:uid="{00000000-0005-0000-0000-000029480000}"/>
    <cellStyle name="Normal 18 2 2 6 3" xfId="2078" xr:uid="{00000000-0005-0000-0000-00002A480000}"/>
    <cellStyle name="Normal 18 2 2 6 3 2" xfId="22833" xr:uid="{00000000-0005-0000-0000-00002B480000}"/>
    <cellStyle name="Normal 18 2 2 6 3 2 2" xfId="22834" xr:uid="{00000000-0005-0000-0000-00002C480000}"/>
    <cellStyle name="Normal 18 2 2 6 3 2 2 2" xfId="22835" xr:uid="{00000000-0005-0000-0000-00002D480000}"/>
    <cellStyle name="Normal 18 2 2 6 3 2 3" xfId="22836" xr:uid="{00000000-0005-0000-0000-00002E480000}"/>
    <cellStyle name="Normal 18 2 2 6 3 3" xfId="22837" xr:uid="{00000000-0005-0000-0000-00002F480000}"/>
    <cellStyle name="Normal 18 2 2 6 3 3 2" xfId="22838" xr:uid="{00000000-0005-0000-0000-000030480000}"/>
    <cellStyle name="Normal 18 2 2 6 3 4" xfId="22839" xr:uid="{00000000-0005-0000-0000-000031480000}"/>
    <cellStyle name="Normal 18 2 2 6 3 5" xfId="22840" xr:uid="{00000000-0005-0000-0000-000032480000}"/>
    <cellStyle name="Normal 18 2 2 6 4" xfId="22841" xr:uid="{00000000-0005-0000-0000-000033480000}"/>
    <cellStyle name="Normal 18 2 2 6 4 2" xfId="22842" xr:uid="{00000000-0005-0000-0000-000034480000}"/>
    <cellStyle name="Normal 18 2 2 6 4 2 2" xfId="22843" xr:uid="{00000000-0005-0000-0000-000035480000}"/>
    <cellStyle name="Normal 18 2 2 6 4 3" xfId="22844" xr:uid="{00000000-0005-0000-0000-000036480000}"/>
    <cellStyle name="Normal 18 2 2 6 5" xfId="22845" xr:uid="{00000000-0005-0000-0000-000037480000}"/>
    <cellStyle name="Normal 18 2 2 6 5 2" xfId="22846" xr:uid="{00000000-0005-0000-0000-000038480000}"/>
    <cellStyle name="Normal 18 2 2 6 6" xfId="22847" xr:uid="{00000000-0005-0000-0000-000039480000}"/>
    <cellStyle name="Normal 18 2 2 6 7" xfId="22848" xr:uid="{00000000-0005-0000-0000-00003A480000}"/>
    <cellStyle name="Normal 18 2 2 7" xfId="2079" xr:uid="{00000000-0005-0000-0000-00003B480000}"/>
    <cellStyle name="Normal 18 2 2 7 2" xfId="22849" xr:uid="{00000000-0005-0000-0000-00003C480000}"/>
    <cellStyle name="Normal 18 2 2 7 2 2" xfId="22850" xr:uid="{00000000-0005-0000-0000-00003D480000}"/>
    <cellStyle name="Normal 18 2 2 7 2 2 2" xfId="22851" xr:uid="{00000000-0005-0000-0000-00003E480000}"/>
    <cellStyle name="Normal 18 2 2 7 2 3" xfId="22852" xr:uid="{00000000-0005-0000-0000-00003F480000}"/>
    <cellStyle name="Normal 18 2 2 7 3" xfId="22853" xr:uid="{00000000-0005-0000-0000-000040480000}"/>
    <cellStyle name="Normal 18 2 2 7 3 2" xfId="22854" xr:uid="{00000000-0005-0000-0000-000041480000}"/>
    <cellStyle name="Normal 18 2 2 7 4" xfId="22855" xr:uid="{00000000-0005-0000-0000-000042480000}"/>
    <cellStyle name="Normal 18 2 2 7 5" xfId="22856" xr:uid="{00000000-0005-0000-0000-000043480000}"/>
    <cellStyle name="Normal 18 2 2 8" xfId="2080" xr:uid="{00000000-0005-0000-0000-000044480000}"/>
    <cellStyle name="Normal 18 2 2 8 2" xfId="22857" xr:uid="{00000000-0005-0000-0000-000045480000}"/>
    <cellStyle name="Normal 18 2 2 8 2 2" xfId="22858" xr:uid="{00000000-0005-0000-0000-000046480000}"/>
    <cellStyle name="Normal 18 2 2 8 2 2 2" xfId="22859" xr:uid="{00000000-0005-0000-0000-000047480000}"/>
    <cellStyle name="Normal 18 2 2 8 2 3" xfId="22860" xr:uid="{00000000-0005-0000-0000-000048480000}"/>
    <cellStyle name="Normal 18 2 2 8 3" xfId="22861" xr:uid="{00000000-0005-0000-0000-000049480000}"/>
    <cellStyle name="Normal 18 2 2 8 3 2" xfId="22862" xr:uid="{00000000-0005-0000-0000-00004A480000}"/>
    <cellStyle name="Normal 18 2 2 8 4" xfId="22863" xr:uid="{00000000-0005-0000-0000-00004B480000}"/>
    <cellStyle name="Normal 18 2 2 8 5" xfId="22864" xr:uid="{00000000-0005-0000-0000-00004C480000}"/>
    <cellStyle name="Normal 18 2 2 9" xfId="22865" xr:uid="{00000000-0005-0000-0000-00004D480000}"/>
    <cellStyle name="Normal 18 2 2 9 2" xfId="22866" xr:uid="{00000000-0005-0000-0000-00004E480000}"/>
    <cellStyle name="Normal 18 2 2 9 2 2" xfId="22867" xr:uid="{00000000-0005-0000-0000-00004F480000}"/>
    <cellStyle name="Normal 18 2 2 9 3" xfId="22868" xr:uid="{00000000-0005-0000-0000-000050480000}"/>
    <cellStyle name="Normal 18 2 3" xfId="2081" xr:uid="{00000000-0005-0000-0000-000051480000}"/>
    <cellStyle name="Normal 18 2 3 2" xfId="2082" xr:uid="{00000000-0005-0000-0000-000052480000}"/>
    <cellStyle name="Normal 18 2 3 2 2" xfId="2083" xr:uid="{00000000-0005-0000-0000-000053480000}"/>
    <cellStyle name="Normal 18 2 3 2 2 2" xfId="22869" xr:uid="{00000000-0005-0000-0000-000054480000}"/>
    <cellStyle name="Normal 18 2 3 2 2 2 2" xfId="22870" xr:uid="{00000000-0005-0000-0000-000055480000}"/>
    <cellStyle name="Normal 18 2 3 2 2 2 2 2" xfId="22871" xr:uid="{00000000-0005-0000-0000-000056480000}"/>
    <cellStyle name="Normal 18 2 3 2 2 2 3" xfId="22872" xr:uid="{00000000-0005-0000-0000-000057480000}"/>
    <cellStyle name="Normal 18 2 3 2 2 3" xfId="22873" xr:uid="{00000000-0005-0000-0000-000058480000}"/>
    <cellStyle name="Normal 18 2 3 2 2 3 2" xfId="22874" xr:uid="{00000000-0005-0000-0000-000059480000}"/>
    <cellStyle name="Normal 18 2 3 2 2 4" xfId="22875" xr:uid="{00000000-0005-0000-0000-00005A480000}"/>
    <cellStyle name="Normal 18 2 3 2 2 5" xfId="22876" xr:uid="{00000000-0005-0000-0000-00005B480000}"/>
    <cellStyle name="Normal 18 2 3 2 3" xfId="2084" xr:uid="{00000000-0005-0000-0000-00005C480000}"/>
    <cellStyle name="Normal 18 2 3 2 3 2" xfId="22877" xr:uid="{00000000-0005-0000-0000-00005D480000}"/>
    <cellStyle name="Normal 18 2 3 2 3 2 2" xfId="22878" xr:uid="{00000000-0005-0000-0000-00005E480000}"/>
    <cellStyle name="Normal 18 2 3 2 3 2 2 2" xfId="22879" xr:uid="{00000000-0005-0000-0000-00005F480000}"/>
    <cellStyle name="Normal 18 2 3 2 3 2 3" xfId="22880" xr:uid="{00000000-0005-0000-0000-000060480000}"/>
    <cellStyle name="Normal 18 2 3 2 3 3" xfId="22881" xr:uid="{00000000-0005-0000-0000-000061480000}"/>
    <cellStyle name="Normal 18 2 3 2 3 3 2" xfId="22882" xr:uid="{00000000-0005-0000-0000-000062480000}"/>
    <cellStyle name="Normal 18 2 3 2 3 4" xfId="22883" xr:uid="{00000000-0005-0000-0000-000063480000}"/>
    <cellStyle name="Normal 18 2 3 2 3 5" xfId="22884" xr:uid="{00000000-0005-0000-0000-000064480000}"/>
    <cellStyle name="Normal 18 2 3 2 4" xfId="22885" xr:uid="{00000000-0005-0000-0000-000065480000}"/>
    <cellStyle name="Normal 18 2 3 2 4 2" xfId="22886" xr:uid="{00000000-0005-0000-0000-000066480000}"/>
    <cellStyle name="Normal 18 2 3 2 4 2 2" xfId="22887" xr:uid="{00000000-0005-0000-0000-000067480000}"/>
    <cellStyle name="Normal 18 2 3 2 4 3" xfId="22888" xr:uid="{00000000-0005-0000-0000-000068480000}"/>
    <cellStyle name="Normal 18 2 3 2 5" xfId="22889" xr:uid="{00000000-0005-0000-0000-000069480000}"/>
    <cellStyle name="Normal 18 2 3 2 5 2" xfId="22890" xr:uid="{00000000-0005-0000-0000-00006A480000}"/>
    <cellStyle name="Normal 18 2 3 2 6" xfId="22891" xr:uid="{00000000-0005-0000-0000-00006B480000}"/>
    <cellStyle name="Normal 18 2 3 2 7" xfId="22892" xr:uid="{00000000-0005-0000-0000-00006C480000}"/>
    <cellStyle name="Normal 18 2 3 3" xfId="2085" xr:uid="{00000000-0005-0000-0000-00006D480000}"/>
    <cellStyle name="Normal 18 2 3 3 2" xfId="22893" xr:uid="{00000000-0005-0000-0000-00006E480000}"/>
    <cellStyle name="Normal 18 2 3 3 2 2" xfId="22894" xr:uid="{00000000-0005-0000-0000-00006F480000}"/>
    <cellStyle name="Normal 18 2 3 3 2 2 2" xfId="22895" xr:uid="{00000000-0005-0000-0000-000070480000}"/>
    <cellStyle name="Normal 18 2 3 3 2 3" xfId="22896" xr:uid="{00000000-0005-0000-0000-000071480000}"/>
    <cellStyle name="Normal 18 2 3 3 3" xfId="22897" xr:uid="{00000000-0005-0000-0000-000072480000}"/>
    <cellStyle name="Normal 18 2 3 3 3 2" xfId="22898" xr:uid="{00000000-0005-0000-0000-000073480000}"/>
    <cellStyle name="Normal 18 2 3 3 4" xfId="22899" xr:uid="{00000000-0005-0000-0000-000074480000}"/>
    <cellStyle name="Normal 18 2 3 3 5" xfId="22900" xr:uid="{00000000-0005-0000-0000-000075480000}"/>
    <cellStyle name="Normal 18 2 3 4" xfId="2086" xr:uid="{00000000-0005-0000-0000-000076480000}"/>
    <cellStyle name="Normal 18 2 3 4 2" xfId="22901" xr:uid="{00000000-0005-0000-0000-000077480000}"/>
    <cellStyle name="Normal 18 2 3 4 2 2" xfId="22902" xr:uid="{00000000-0005-0000-0000-000078480000}"/>
    <cellStyle name="Normal 18 2 3 4 2 2 2" xfId="22903" xr:uid="{00000000-0005-0000-0000-000079480000}"/>
    <cellStyle name="Normal 18 2 3 4 2 3" xfId="22904" xr:uid="{00000000-0005-0000-0000-00007A480000}"/>
    <cellStyle name="Normal 18 2 3 4 3" xfId="22905" xr:uid="{00000000-0005-0000-0000-00007B480000}"/>
    <cellStyle name="Normal 18 2 3 4 3 2" xfId="22906" xr:uid="{00000000-0005-0000-0000-00007C480000}"/>
    <cellStyle name="Normal 18 2 3 4 4" xfId="22907" xr:uid="{00000000-0005-0000-0000-00007D480000}"/>
    <cellStyle name="Normal 18 2 3 4 5" xfId="22908" xr:uid="{00000000-0005-0000-0000-00007E480000}"/>
    <cellStyle name="Normal 18 2 3 5" xfId="22909" xr:uid="{00000000-0005-0000-0000-00007F480000}"/>
    <cellStyle name="Normal 18 2 3 5 2" xfId="22910" xr:uid="{00000000-0005-0000-0000-000080480000}"/>
    <cellStyle name="Normal 18 2 3 5 2 2" xfId="22911" xr:uid="{00000000-0005-0000-0000-000081480000}"/>
    <cellStyle name="Normal 18 2 3 5 3" xfId="22912" xr:uid="{00000000-0005-0000-0000-000082480000}"/>
    <cellStyle name="Normal 18 2 3 6" xfId="22913" xr:uid="{00000000-0005-0000-0000-000083480000}"/>
    <cellStyle name="Normal 18 2 3 6 2" xfId="22914" xr:uid="{00000000-0005-0000-0000-000084480000}"/>
    <cellStyle name="Normal 18 2 3 7" xfId="22915" xr:uid="{00000000-0005-0000-0000-000085480000}"/>
    <cellStyle name="Normal 18 2 3 8" xfId="22916" xr:uid="{00000000-0005-0000-0000-000086480000}"/>
    <cellStyle name="Normal 18 2 4" xfId="2087" xr:uid="{00000000-0005-0000-0000-000087480000}"/>
    <cellStyle name="Normal 18 2 4 2" xfId="2088" xr:uid="{00000000-0005-0000-0000-000088480000}"/>
    <cellStyle name="Normal 18 2 4 2 2" xfId="2089" xr:uid="{00000000-0005-0000-0000-000089480000}"/>
    <cellStyle name="Normal 18 2 4 2 2 2" xfId="22917" xr:uid="{00000000-0005-0000-0000-00008A480000}"/>
    <cellStyle name="Normal 18 2 4 2 2 2 2" xfId="22918" xr:uid="{00000000-0005-0000-0000-00008B480000}"/>
    <cellStyle name="Normal 18 2 4 2 2 2 2 2" xfId="22919" xr:uid="{00000000-0005-0000-0000-00008C480000}"/>
    <cellStyle name="Normal 18 2 4 2 2 2 3" xfId="22920" xr:uid="{00000000-0005-0000-0000-00008D480000}"/>
    <cellStyle name="Normal 18 2 4 2 2 3" xfId="22921" xr:uid="{00000000-0005-0000-0000-00008E480000}"/>
    <cellStyle name="Normal 18 2 4 2 2 3 2" xfId="22922" xr:uid="{00000000-0005-0000-0000-00008F480000}"/>
    <cellStyle name="Normal 18 2 4 2 2 4" xfId="22923" xr:uid="{00000000-0005-0000-0000-000090480000}"/>
    <cellStyle name="Normal 18 2 4 2 2 5" xfId="22924" xr:uid="{00000000-0005-0000-0000-000091480000}"/>
    <cellStyle name="Normal 18 2 4 2 3" xfId="2090" xr:uid="{00000000-0005-0000-0000-000092480000}"/>
    <cellStyle name="Normal 18 2 4 2 3 2" xfId="22925" xr:uid="{00000000-0005-0000-0000-000093480000}"/>
    <cellStyle name="Normal 18 2 4 2 3 2 2" xfId="22926" xr:uid="{00000000-0005-0000-0000-000094480000}"/>
    <cellStyle name="Normal 18 2 4 2 3 2 2 2" xfId="22927" xr:uid="{00000000-0005-0000-0000-000095480000}"/>
    <cellStyle name="Normal 18 2 4 2 3 2 3" xfId="22928" xr:uid="{00000000-0005-0000-0000-000096480000}"/>
    <cellStyle name="Normal 18 2 4 2 3 3" xfId="22929" xr:uid="{00000000-0005-0000-0000-000097480000}"/>
    <cellStyle name="Normal 18 2 4 2 3 3 2" xfId="22930" xr:uid="{00000000-0005-0000-0000-000098480000}"/>
    <cellStyle name="Normal 18 2 4 2 3 4" xfId="22931" xr:uid="{00000000-0005-0000-0000-000099480000}"/>
    <cellStyle name="Normal 18 2 4 2 3 5" xfId="22932" xr:uid="{00000000-0005-0000-0000-00009A480000}"/>
    <cellStyle name="Normal 18 2 4 2 4" xfId="22933" xr:uid="{00000000-0005-0000-0000-00009B480000}"/>
    <cellStyle name="Normal 18 2 4 2 4 2" xfId="22934" xr:uid="{00000000-0005-0000-0000-00009C480000}"/>
    <cellStyle name="Normal 18 2 4 2 4 2 2" xfId="22935" xr:uid="{00000000-0005-0000-0000-00009D480000}"/>
    <cellStyle name="Normal 18 2 4 2 4 3" xfId="22936" xr:uid="{00000000-0005-0000-0000-00009E480000}"/>
    <cellStyle name="Normal 18 2 4 2 5" xfId="22937" xr:uid="{00000000-0005-0000-0000-00009F480000}"/>
    <cellStyle name="Normal 18 2 4 2 5 2" xfId="22938" xr:uid="{00000000-0005-0000-0000-0000A0480000}"/>
    <cellStyle name="Normal 18 2 4 2 6" xfId="22939" xr:uid="{00000000-0005-0000-0000-0000A1480000}"/>
    <cellStyle name="Normal 18 2 4 2 7" xfId="22940" xr:uid="{00000000-0005-0000-0000-0000A2480000}"/>
    <cellStyle name="Normal 18 2 4 3" xfId="2091" xr:uid="{00000000-0005-0000-0000-0000A3480000}"/>
    <cellStyle name="Normal 18 2 4 3 2" xfId="22941" xr:uid="{00000000-0005-0000-0000-0000A4480000}"/>
    <cellStyle name="Normal 18 2 4 3 2 2" xfId="22942" xr:uid="{00000000-0005-0000-0000-0000A5480000}"/>
    <cellStyle name="Normal 18 2 4 3 2 2 2" xfId="22943" xr:uid="{00000000-0005-0000-0000-0000A6480000}"/>
    <cellStyle name="Normal 18 2 4 3 2 3" xfId="22944" xr:uid="{00000000-0005-0000-0000-0000A7480000}"/>
    <cellStyle name="Normal 18 2 4 3 3" xfId="22945" xr:uid="{00000000-0005-0000-0000-0000A8480000}"/>
    <cellStyle name="Normal 18 2 4 3 3 2" xfId="22946" xr:uid="{00000000-0005-0000-0000-0000A9480000}"/>
    <cellStyle name="Normal 18 2 4 3 4" xfId="22947" xr:uid="{00000000-0005-0000-0000-0000AA480000}"/>
    <cellStyle name="Normal 18 2 4 3 5" xfId="22948" xr:uid="{00000000-0005-0000-0000-0000AB480000}"/>
    <cellStyle name="Normal 18 2 4 4" xfId="2092" xr:uid="{00000000-0005-0000-0000-0000AC480000}"/>
    <cellStyle name="Normal 18 2 4 4 2" xfId="22949" xr:uid="{00000000-0005-0000-0000-0000AD480000}"/>
    <cellStyle name="Normal 18 2 4 4 2 2" xfId="22950" xr:uid="{00000000-0005-0000-0000-0000AE480000}"/>
    <cellStyle name="Normal 18 2 4 4 2 2 2" xfId="22951" xr:uid="{00000000-0005-0000-0000-0000AF480000}"/>
    <cellStyle name="Normal 18 2 4 4 2 3" xfId="22952" xr:uid="{00000000-0005-0000-0000-0000B0480000}"/>
    <cellStyle name="Normal 18 2 4 4 3" xfId="22953" xr:uid="{00000000-0005-0000-0000-0000B1480000}"/>
    <cellStyle name="Normal 18 2 4 4 3 2" xfId="22954" xr:uid="{00000000-0005-0000-0000-0000B2480000}"/>
    <cellStyle name="Normal 18 2 4 4 4" xfId="22955" xr:uid="{00000000-0005-0000-0000-0000B3480000}"/>
    <cellStyle name="Normal 18 2 4 4 5" xfId="22956" xr:uid="{00000000-0005-0000-0000-0000B4480000}"/>
    <cellStyle name="Normal 18 2 4 5" xfId="22957" xr:uid="{00000000-0005-0000-0000-0000B5480000}"/>
    <cellStyle name="Normal 18 2 4 5 2" xfId="22958" xr:uid="{00000000-0005-0000-0000-0000B6480000}"/>
    <cellStyle name="Normal 18 2 4 5 2 2" xfId="22959" xr:uid="{00000000-0005-0000-0000-0000B7480000}"/>
    <cellStyle name="Normal 18 2 4 5 3" xfId="22960" xr:uid="{00000000-0005-0000-0000-0000B8480000}"/>
    <cellStyle name="Normal 18 2 4 6" xfId="22961" xr:uid="{00000000-0005-0000-0000-0000B9480000}"/>
    <cellStyle name="Normal 18 2 4 6 2" xfId="22962" xr:uid="{00000000-0005-0000-0000-0000BA480000}"/>
    <cellStyle name="Normal 18 2 4 7" xfId="22963" xr:uid="{00000000-0005-0000-0000-0000BB480000}"/>
    <cellStyle name="Normal 18 2 4 8" xfId="22964" xr:uid="{00000000-0005-0000-0000-0000BC480000}"/>
    <cellStyle name="Normal 18 2 5" xfId="2093" xr:uid="{00000000-0005-0000-0000-0000BD480000}"/>
    <cellStyle name="Normal 18 2 5 2" xfId="2094" xr:uid="{00000000-0005-0000-0000-0000BE480000}"/>
    <cellStyle name="Normal 18 2 5 2 2" xfId="2095" xr:uid="{00000000-0005-0000-0000-0000BF480000}"/>
    <cellStyle name="Normal 18 2 5 2 2 2" xfId="22965" xr:uid="{00000000-0005-0000-0000-0000C0480000}"/>
    <cellStyle name="Normal 18 2 5 2 2 2 2" xfId="22966" xr:uid="{00000000-0005-0000-0000-0000C1480000}"/>
    <cellStyle name="Normal 18 2 5 2 2 2 2 2" xfId="22967" xr:uid="{00000000-0005-0000-0000-0000C2480000}"/>
    <cellStyle name="Normal 18 2 5 2 2 2 3" xfId="22968" xr:uid="{00000000-0005-0000-0000-0000C3480000}"/>
    <cellStyle name="Normal 18 2 5 2 2 3" xfId="22969" xr:uid="{00000000-0005-0000-0000-0000C4480000}"/>
    <cellStyle name="Normal 18 2 5 2 2 3 2" xfId="22970" xr:uid="{00000000-0005-0000-0000-0000C5480000}"/>
    <cellStyle name="Normal 18 2 5 2 2 4" xfId="22971" xr:uid="{00000000-0005-0000-0000-0000C6480000}"/>
    <cellStyle name="Normal 18 2 5 2 2 5" xfId="22972" xr:uid="{00000000-0005-0000-0000-0000C7480000}"/>
    <cellStyle name="Normal 18 2 5 2 3" xfId="2096" xr:uid="{00000000-0005-0000-0000-0000C8480000}"/>
    <cellStyle name="Normal 18 2 5 2 3 2" xfId="22973" xr:uid="{00000000-0005-0000-0000-0000C9480000}"/>
    <cellStyle name="Normal 18 2 5 2 3 2 2" xfId="22974" xr:uid="{00000000-0005-0000-0000-0000CA480000}"/>
    <cellStyle name="Normal 18 2 5 2 3 2 2 2" xfId="22975" xr:uid="{00000000-0005-0000-0000-0000CB480000}"/>
    <cellStyle name="Normal 18 2 5 2 3 2 3" xfId="22976" xr:uid="{00000000-0005-0000-0000-0000CC480000}"/>
    <cellStyle name="Normal 18 2 5 2 3 3" xfId="22977" xr:uid="{00000000-0005-0000-0000-0000CD480000}"/>
    <cellStyle name="Normal 18 2 5 2 3 3 2" xfId="22978" xr:uid="{00000000-0005-0000-0000-0000CE480000}"/>
    <cellStyle name="Normal 18 2 5 2 3 4" xfId="22979" xr:uid="{00000000-0005-0000-0000-0000CF480000}"/>
    <cellStyle name="Normal 18 2 5 2 3 5" xfId="22980" xr:uid="{00000000-0005-0000-0000-0000D0480000}"/>
    <cellStyle name="Normal 18 2 5 2 4" xfId="22981" xr:uid="{00000000-0005-0000-0000-0000D1480000}"/>
    <cellStyle name="Normal 18 2 5 2 4 2" xfId="22982" xr:uid="{00000000-0005-0000-0000-0000D2480000}"/>
    <cellStyle name="Normal 18 2 5 2 4 2 2" xfId="22983" xr:uid="{00000000-0005-0000-0000-0000D3480000}"/>
    <cellStyle name="Normal 18 2 5 2 4 3" xfId="22984" xr:uid="{00000000-0005-0000-0000-0000D4480000}"/>
    <cellStyle name="Normal 18 2 5 2 5" xfId="22985" xr:uid="{00000000-0005-0000-0000-0000D5480000}"/>
    <cellStyle name="Normal 18 2 5 2 5 2" xfId="22986" xr:uid="{00000000-0005-0000-0000-0000D6480000}"/>
    <cellStyle name="Normal 18 2 5 2 6" xfId="22987" xr:uid="{00000000-0005-0000-0000-0000D7480000}"/>
    <cellStyle name="Normal 18 2 5 2 7" xfId="22988" xr:uid="{00000000-0005-0000-0000-0000D8480000}"/>
    <cellStyle name="Normal 18 2 5 3" xfId="2097" xr:uid="{00000000-0005-0000-0000-0000D9480000}"/>
    <cellStyle name="Normal 18 2 5 3 2" xfId="22989" xr:uid="{00000000-0005-0000-0000-0000DA480000}"/>
    <cellStyle name="Normal 18 2 5 3 2 2" xfId="22990" xr:uid="{00000000-0005-0000-0000-0000DB480000}"/>
    <cellStyle name="Normal 18 2 5 3 2 2 2" xfId="22991" xr:uid="{00000000-0005-0000-0000-0000DC480000}"/>
    <cellStyle name="Normal 18 2 5 3 2 3" xfId="22992" xr:uid="{00000000-0005-0000-0000-0000DD480000}"/>
    <cellStyle name="Normal 18 2 5 3 3" xfId="22993" xr:uid="{00000000-0005-0000-0000-0000DE480000}"/>
    <cellStyle name="Normal 18 2 5 3 3 2" xfId="22994" xr:uid="{00000000-0005-0000-0000-0000DF480000}"/>
    <cellStyle name="Normal 18 2 5 3 4" xfId="22995" xr:uid="{00000000-0005-0000-0000-0000E0480000}"/>
    <cellStyle name="Normal 18 2 5 3 5" xfId="22996" xr:uid="{00000000-0005-0000-0000-0000E1480000}"/>
    <cellStyle name="Normal 18 2 5 4" xfId="2098" xr:uid="{00000000-0005-0000-0000-0000E2480000}"/>
    <cellStyle name="Normal 18 2 5 4 2" xfId="22997" xr:uid="{00000000-0005-0000-0000-0000E3480000}"/>
    <cellStyle name="Normal 18 2 5 4 2 2" xfId="22998" xr:uid="{00000000-0005-0000-0000-0000E4480000}"/>
    <cellStyle name="Normal 18 2 5 4 2 2 2" xfId="22999" xr:uid="{00000000-0005-0000-0000-0000E5480000}"/>
    <cellStyle name="Normal 18 2 5 4 2 3" xfId="23000" xr:uid="{00000000-0005-0000-0000-0000E6480000}"/>
    <cellStyle name="Normal 18 2 5 4 3" xfId="23001" xr:uid="{00000000-0005-0000-0000-0000E7480000}"/>
    <cellStyle name="Normal 18 2 5 4 3 2" xfId="23002" xr:uid="{00000000-0005-0000-0000-0000E8480000}"/>
    <cellStyle name="Normal 18 2 5 4 4" xfId="23003" xr:uid="{00000000-0005-0000-0000-0000E9480000}"/>
    <cellStyle name="Normal 18 2 5 4 5" xfId="23004" xr:uid="{00000000-0005-0000-0000-0000EA480000}"/>
    <cellStyle name="Normal 18 2 5 5" xfId="23005" xr:uid="{00000000-0005-0000-0000-0000EB480000}"/>
    <cellStyle name="Normal 18 2 5 5 2" xfId="23006" xr:uid="{00000000-0005-0000-0000-0000EC480000}"/>
    <cellStyle name="Normal 18 2 5 5 2 2" xfId="23007" xr:uid="{00000000-0005-0000-0000-0000ED480000}"/>
    <cellStyle name="Normal 18 2 5 5 3" xfId="23008" xr:uid="{00000000-0005-0000-0000-0000EE480000}"/>
    <cellStyle name="Normal 18 2 5 6" xfId="23009" xr:uid="{00000000-0005-0000-0000-0000EF480000}"/>
    <cellStyle name="Normal 18 2 5 6 2" xfId="23010" xr:uid="{00000000-0005-0000-0000-0000F0480000}"/>
    <cellStyle name="Normal 18 2 5 7" xfId="23011" xr:uid="{00000000-0005-0000-0000-0000F1480000}"/>
    <cellStyle name="Normal 18 2 5 8" xfId="23012" xr:uid="{00000000-0005-0000-0000-0000F2480000}"/>
    <cellStyle name="Normal 18 2 6" xfId="2099" xr:uid="{00000000-0005-0000-0000-0000F3480000}"/>
    <cellStyle name="Normal 18 2 6 2" xfId="2100" xr:uid="{00000000-0005-0000-0000-0000F4480000}"/>
    <cellStyle name="Normal 18 2 6 2 2" xfId="2101" xr:uid="{00000000-0005-0000-0000-0000F5480000}"/>
    <cellStyle name="Normal 18 2 6 2 2 2" xfId="23013" xr:uid="{00000000-0005-0000-0000-0000F6480000}"/>
    <cellStyle name="Normal 18 2 6 2 2 2 2" xfId="23014" xr:uid="{00000000-0005-0000-0000-0000F7480000}"/>
    <cellStyle name="Normal 18 2 6 2 2 2 2 2" xfId="23015" xr:uid="{00000000-0005-0000-0000-0000F8480000}"/>
    <cellStyle name="Normal 18 2 6 2 2 2 3" xfId="23016" xr:uid="{00000000-0005-0000-0000-0000F9480000}"/>
    <cellStyle name="Normal 18 2 6 2 2 3" xfId="23017" xr:uid="{00000000-0005-0000-0000-0000FA480000}"/>
    <cellStyle name="Normal 18 2 6 2 2 3 2" xfId="23018" xr:uid="{00000000-0005-0000-0000-0000FB480000}"/>
    <cellStyle name="Normal 18 2 6 2 2 4" xfId="23019" xr:uid="{00000000-0005-0000-0000-0000FC480000}"/>
    <cellStyle name="Normal 18 2 6 2 2 5" xfId="23020" xr:uid="{00000000-0005-0000-0000-0000FD480000}"/>
    <cellStyle name="Normal 18 2 6 2 3" xfId="2102" xr:uid="{00000000-0005-0000-0000-0000FE480000}"/>
    <cellStyle name="Normal 18 2 6 2 3 2" xfId="23021" xr:uid="{00000000-0005-0000-0000-0000FF480000}"/>
    <cellStyle name="Normal 18 2 6 2 3 2 2" xfId="23022" xr:uid="{00000000-0005-0000-0000-000000490000}"/>
    <cellStyle name="Normal 18 2 6 2 3 2 2 2" xfId="23023" xr:uid="{00000000-0005-0000-0000-000001490000}"/>
    <cellStyle name="Normal 18 2 6 2 3 2 3" xfId="23024" xr:uid="{00000000-0005-0000-0000-000002490000}"/>
    <cellStyle name="Normal 18 2 6 2 3 3" xfId="23025" xr:uid="{00000000-0005-0000-0000-000003490000}"/>
    <cellStyle name="Normal 18 2 6 2 3 3 2" xfId="23026" xr:uid="{00000000-0005-0000-0000-000004490000}"/>
    <cellStyle name="Normal 18 2 6 2 3 4" xfId="23027" xr:uid="{00000000-0005-0000-0000-000005490000}"/>
    <cellStyle name="Normal 18 2 6 2 3 5" xfId="23028" xr:uid="{00000000-0005-0000-0000-000006490000}"/>
    <cellStyle name="Normal 18 2 6 2 4" xfId="23029" xr:uid="{00000000-0005-0000-0000-000007490000}"/>
    <cellStyle name="Normal 18 2 6 2 4 2" xfId="23030" xr:uid="{00000000-0005-0000-0000-000008490000}"/>
    <cellStyle name="Normal 18 2 6 2 4 2 2" xfId="23031" xr:uid="{00000000-0005-0000-0000-000009490000}"/>
    <cellStyle name="Normal 18 2 6 2 4 3" xfId="23032" xr:uid="{00000000-0005-0000-0000-00000A490000}"/>
    <cellStyle name="Normal 18 2 6 2 5" xfId="23033" xr:uid="{00000000-0005-0000-0000-00000B490000}"/>
    <cellStyle name="Normal 18 2 6 2 5 2" xfId="23034" xr:uid="{00000000-0005-0000-0000-00000C490000}"/>
    <cellStyle name="Normal 18 2 6 2 6" xfId="23035" xr:uid="{00000000-0005-0000-0000-00000D490000}"/>
    <cellStyle name="Normal 18 2 6 2 7" xfId="23036" xr:uid="{00000000-0005-0000-0000-00000E490000}"/>
    <cellStyle name="Normal 18 2 6 3" xfId="2103" xr:uid="{00000000-0005-0000-0000-00000F490000}"/>
    <cellStyle name="Normal 18 2 6 3 2" xfId="23037" xr:uid="{00000000-0005-0000-0000-000010490000}"/>
    <cellStyle name="Normal 18 2 6 3 2 2" xfId="23038" xr:uid="{00000000-0005-0000-0000-000011490000}"/>
    <cellStyle name="Normal 18 2 6 3 2 2 2" xfId="23039" xr:uid="{00000000-0005-0000-0000-000012490000}"/>
    <cellStyle name="Normal 18 2 6 3 2 3" xfId="23040" xr:uid="{00000000-0005-0000-0000-000013490000}"/>
    <cellStyle name="Normal 18 2 6 3 3" xfId="23041" xr:uid="{00000000-0005-0000-0000-000014490000}"/>
    <cellStyle name="Normal 18 2 6 3 3 2" xfId="23042" xr:uid="{00000000-0005-0000-0000-000015490000}"/>
    <cellStyle name="Normal 18 2 6 3 4" xfId="23043" xr:uid="{00000000-0005-0000-0000-000016490000}"/>
    <cellStyle name="Normal 18 2 6 3 5" xfId="23044" xr:uid="{00000000-0005-0000-0000-000017490000}"/>
    <cellStyle name="Normal 18 2 6 4" xfId="2104" xr:uid="{00000000-0005-0000-0000-000018490000}"/>
    <cellStyle name="Normal 18 2 6 4 2" xfId="23045" xr:uid="{00000000-0005-0000-0000-000019490000}"/>
    <cellStyle name="Normal 18 2 6 4 2 2" xfId="23046" xr:uid="{00000000-0005-0000-0000-00001A490000}"/>
    <cellStyle name="Normal 18 2 6 4 2 2 2" xfId="23047" xr:uid="{00000000-0005-0000-0000-00001B490000}"/>
    <cellStyle name="Normal 18 2 6 4 2 3" xfId="23048" xr:uid="{00000000-0005-0000-0000-00001C490000}"/>
    <cellStyle name="Normal 18 2 6 4 3" xfId="23049" xr:uid="{00000000-0005-0000-0000-00001D490000}"/>
    <cellStyle name="Normal 18 2 6 4 3 2" xfId="23050" xr:uid="{00000000-0005-0000-0000-00001E490000}"/>
    <cellStyle name="Normal 18 2 6 4 4" xfId="23051" xr:uid="{00000000-0005-0000-0000-00001F490000}"/>
    <cellStyle name="Normal 18 2 6 4 5" xfId="23052" xr:uid="{00000000-0005-0000-0000-000020490000}"/>
    <cellStyle name="Normal 18 2 6 5" xfId="23053" xr:uid="{00000000-0005-0000-0000-000021490000}"/>
    <cellStyle name="Normal 18 2 6 5 2" xfId="23054" xr:uid="{00000000-0005-0000-0000-000022490000}"/>
    <cellStyle name="Normal 18 2 6 5 2 2" xfId="23055" xr:uid="{00000000-0005-0000-0000-000023490000}"/>
    <cellStyle name="Normal 18 2 6 5 3" xfId="23056" xr:uid="{00000000-0005-0000-0000-000024490000}"/>
    <cellStyle name="Normal 18 2 6 6" xfId="23057" xr:uid="{00000000-0005-0000-0000-000025490000}"/>
    <cellStyle name="Normal 18 2 6 6 2" xfId="23058" xr:uid="{00000000-0005-0000-0000-000026490000}"/>
    <cellStyle name="Normal 18 2 6 7" xfId="23059" xr:uid="{00000000-0005-0000-0000-000027490000}"/>
    <cellStyle name="Normal 18 2 6 8" xfId="23060" xr:uid="{00000000-0005-0000-0000-000028490000}"/>
    <cellStyle name="Normal 18 2 7" xfId="2105" xr:uid="{00000000-0005-0000-0000-000029490000}"/>
    <cellStyle name="Normal 18 2 7 2" xfId="2106" xr:uid="{00000000-0005-0000-0000-00002A490000}"/>
    <cellStyle name="Normal 18 2 7 2 2" xfId="23061" xr:uid="{00000000-0005-0000-0000-00002B490000}"/>
    <cellStyle name="Normal 18 2 7 2 2 2" xfId="23062" xr:uid="{00000000-0005-0000-0000-00002C490000}"/>
    <cellStyle name="Normal 18 2 7 2 2 2 2" xfId="23063" xr:uid="{00000000-0005-0000-0000-00002D490000}"/>
    <cellStyle name="Normal 18 2 7 2 2 3" xfId="23064" xr:uid="{00000000-0005-0000-0000-00002E490000}"/>
    <cellStyle name="Normal 18 2 7 2 3" xfId="23065" xr:uid="{00000000-0005-0000-0000-00002F490000}"/>
    <cellStyle name="Normal 18 2 7 2 3 2" xfId="23066" xr:uid="{00000000-0005-0000-0000-000030490000}"/>
    <cellStyle name="Normal 18 2 7 2 4" xfId="23067" xr:uid="{00000000-0005-0000-0000-000031490000}"/>
    <cellStyle name="Normal 18 2 7 2 5" xfId="23068" xr:uid="{00000000-0005-0000-0000-000032490000}"/>
    <cellStyle name="Normal 18 2 7 3" xfId="2107" xr:uid="{00000000-0005-0000-0000-000033490000}"/>
    <cellStyle name="Normal 18 2 7 3 2" xfId="23069" xr:uid="{00000000-0005-0000-0000-000034490000}"/>
    <cellStyle name="Normal 18 2 7 3 2 2" xfId="23070" xr:uid="{00000000-0005-0000-0000-000035490000}"/>
    <cellStyle name="Normal 18 2 7 3 2 2 2" xfId="23071" xr:uid="{00000000-0005-0000-0000-000036490000}"/>
    <cellStyle name="Normal 18 2 7 3 2 3" xfId="23072" xr:uid="{00000000-0005-0000-0000-000037490000}"/>
    <cellStyle name="Normal 18 2 7 3 3" xfId="23073" xr:uid="{00000000-0005-0000-0000-000038490000}"/>
    <cellStyle name="Normal 18 2 7 3 3 2" xfId="23074" xr:uid="{00000000-0005-0000-0000-000039490000}"/>
    <cellStyle name="Normal 18 2 7 3 4" xfId="23075" xr:uid="{00000000-0005-0000-0000-00003A490000}"/>
    <cellStyle name="Normal 18 2 7 3 5" xfId="23076" xr:uid="{00000000-0005-0000-0000-00003B490000}"/>
    <cellStyle name="Normal 18 2 7 4" xfId="23077" xr:uid="{00000000-0005-0000-0000-00003C490000}"/>
    <cellStyle name="Normal 18 2 7 4 2" xfId="23078" xr:uid="{00000000-0005-0000-0000-00003D490000}"/>
    <cellStyle name="Normal 18 2 7 4 2 2" xfId="23079" xr:uid="{00000000-0005-0000-0000-00003E490000}"/>
    <cellStyle name="Normal 18 2 7 4 3" xfId="23080" xr:uid="{00000000-0005-0000-0000-00003F490000}"/>
    <cellStyle name="Normal 18 2 7 5" xfId="23081" xr:uid="{00000000-0005-0000-0000-000040490000}"/>
    <cellStyle name="Normal 18 2 7 5 2" xfId="23082" xr:uid="{00000000-0005-0000-0000-000041490000}"/>
    <cellStyle name="Normal 18 2 7 6" xfId="23083" xr:uid="{00000000-0005-0000-0000-000042490000}"/>
    <cellStyle name="Normal 18 2 7 7" xfId="23084" xr:uid="{00000000-0005-0000-0000-000043490000}"/>
    <cellStyle name="Normal 18 2 8" xfId="2108" xr:uid="{00000000-0005-0000-0000-000044490000}"/>
    <cellStyle name="Normal 18 2 8 2" xfId="23085" xr:uid="{00000000-0005-0000-0000-000045490000}"/>
    <cellStyle name="Normal 18 2 8 2 2" xfId="23086" xr:uid="{00000000-0005-0000-0000-000046490000}"/>
    <cellStyle name="Normal 18 2 8 2 2 2" xfId="23087" xr:uid="{00000000-0005-0000-0000-000047490000}"/>
    <cellStyle name="Normal 18 2 8 2 3" xfId="23088" xr:uid="{00000000-0005-0000-0000-000048490000}"/>
    <cellStyle name="Normal 18 2 8 3" xfId="23089" xr:uid="{00000000-0005-0000-0000-000049490000}"/>
    <cellStyle name="Normal 18 2 8 3 2" xfId="23090" xr:uid="{00000000-0005-0000-0000-00004A490000}"/>
    <cellStyle name="Normal 18 2 8 4" xfId="23091" xr:uid="{00000000-0005-0000-0000-00004B490000}"/>
    <cellStyle name="Normal 18 2 8 5" xfId="23092" xr:uid="{00000000-0005-0000-0000-00004C490000}"/>
    <cellStyle name="Normal 18 2 9" xfId="2109" xr:uid="{00000000-0005-0000-0000-00004D490000}"/>
    <cellStyle name="Normal 18 2 9 2" xfId="23093" xr:uid="{00000000-0005-0000-0000-00004E490000}"/>
    <cellStyle name="Normal 18 2 9 2 2" xfId="23094" xr:uid="{00000000-0005-0000-0000-00004F490000}"/>
    <cellStyle name="Normal 18 2 9 2 2 2" xfId="23095" xr:uid="{00000000-0005-0000-0000-000050490000}"/>
    <cellStyle name="Normal 18 2 9 2 3" xfId="23096" xr:uid="{00000000-0005-0000-0000-000051490000}"/>
    <cellStyle name="Normal 18 2 9 3" xfId="23097" xr:uid="{00000000-0005-0000-0000-000052490000}"/>
    <cellStyle name="Normal 18 2 9 3 2" xfId="23098" xr:uid="{00000000-0005-0000-0000-000053490000}"/>
    <cellStyle name="Normal 18 2 9 4" xfId="23099" xr:uid="{00000000-0005-0000-0000-000054490000}"/>
    <cellStyle name="Normal 18 2 9 5" xfId="23100" xr:uid="{00000000-0005-0000-0000-000055490000}"/>
    <cellStyle name="Normal 18 3" xfId="2110" xr:uid="{00000000-0005-0000-0000-000056490000}"/>
    <cellStyle name="Normal 18 3 10" xfId="23101" xr:uid="{00000000-0005-0000-0000-000057490000}"/>
    <cellStyle name="Normal 18 3 10 2" xfId="23102" xr:uid="{00000000-0005-0000-0000-000058490000}"/>
    <cellStyle name="Normal 18 3 11" xfId="23103" xr:uid="{00000000-0005-0000-0000-000059490000}"/>
    <cellStyle name="Normal 18 3 12" xfId="23104" xr:uid="{00000000-0005-0000-0000-00005A490000}"/>
    <cellStyle name="Normal 18 3 2" xfId="2111" xr:uid="{00000000-0005-0000-0000-00005B490000}"/>
    <cellStyle name="Normal 18 3 2 2" xfId="2112" xr:uid="{00000000-0005-0000-0000-00005C490000}"/>
    <cellStyle name="Normal 18 3 2 2 2" xfId="2113" xr:uid="{00000000-0005-0000-0000-00005D490000}"/>
    <cellStyle name="Normal 18 3 2 2 2 2" xfId="23105" xr:uid="{00000000-0005-0000-0000-00005E490000}"/>
    <cellStyle name="Normal 18 3 2 2 2 2 2" xfId="23106" xr:uid="{00000000-0005-0000-0000-00005F490000}"/>
    <cellStyle name="Normal 18 3 2 2 2 2 2 2" xfId="23107" xr:uid="{00000000-0005-0000-0000-000060490000}"/>
    <cellStyle name="Normal 18 3 2 2 2 2 3" xfId="23108" xr:uid="{00000000-0005-0000-0000-000061490000}"/>
    <cellStyle name="Normal 18 3 2 2 2 3" xfId="23109" xr:uid="{00000000-0005-0000-0000-000062490000}"/>
    <cellStyle name="Normal 18 3 2 2 2 3 2" xfId="23110" xr:uid="{00000000-0005-0000-0000-000063490000}"/>
    <cellStyle name="Normal 18 3 2 2 2 4" xfId="23111" xr:uid="{00000000-0005-0000-0000-000064490000}"/>
    <cellStyle name="Normal 18 3 2 2 2 5" xfId="23112" xr:uid="{00000000-0005-0000-0000-000065490000}"/>
    <cellStyle name="Normal 18 3 2 2 3" xfId="2114" xr:uid="{00000000-0005-0000-0000-000066490000}"/>
    <cellStyle name="Normal 18 3 2 2 3 2" xfId="23113" xr:uid="{00000000-0005-0000-0000-000067490000}"/>
    <cellStyle name="Normal 18 3 2 2 3 2 2" xfId="23114" xr:uid="{00000000-0005-0000-0000-000068490000}"/>
    <cellStyle name="Normal 18 3 2 2 3 2 2 2" xfId="23115" xr:uid="{00000000-0005-0000-0000-000069490000}"/>
    <cellStyle name="Normal 18 3 2 2 3 2 3" xfId="23116" xr:uid="{00000000-0005-0000-0000-00006A490000}"/>
    <cellStyle name="Normal 18 3 2 2 3 3" xfId="23117" xr:uid="{00000000-0005-0000-0000-00006B490000}"/>
    <cellStyle name="Normal 18 3 2 2 3 3 2" xfId="23118" xr:uid="{00000000-0005-0000-0000-00006C490000}"/>
    <cellStyle name="Normal 18 3 2 2 3 4" xfId="23119" xr:uid="{00000000-0005-0000-0000-00006D490000}"/>
    <cellStyle name="Normal 18 3 2 2 3 5" xfId="23120" xr:uid="{00000000-0005-0000-0000-00006E490000}"/>
    <cellStyle name="Normal 18 3 2 2 4" xfId="23121" xr:uid="{00000000-0005-0000-0000-00006F490000}"/>
    <cellStyle name="Normal 18 3 2 2 4 2" xfId="23122" xr:uid="{00000000-0005-0000-0000-000070490000}"/>
    <cellStyle name="Normal 18 3 2 2 4 2 2" xfId="23123" xr:uid="{00000000-0005-0000-0000-000071490000}"/>
    <cellStyle name="Normal 18 3 2 2 4 3" xfId="23124" xr:uid="{00000000-0005-0000-0000-000072490000}"/>
    <cellStyle name="Normal 18 3 2 2 5" xfId="23125" xr:uid="{00000000-0005-0000-0000-000073490000}"/>
    <cellStyle name="Normal 18 3 2 2 5 2" xfId="23126" xr:uid="{00000000-0005-0000-0000-000074490000}"/>
    <cellStyle name="Normal 18 3 2 2 6" xfId="23127" xr:uid="{00000000-0005-0000-0000-000075490000}"/>
    <cellStyle name="Normal 18 3 2 2 7" xfId="23128" xr:uid="{00000000-0005-0000-0000-000076490000}"/>
    <cellStyle name="Normal 18 3 2 3" xfId="2115" xr:uid="{00000000-0005-0000-0000-000077490000}"/>
    <cellStyle name="Normal 18 3 2 3 2" xfId="23129" xr:uid="{00000000-0005-0000-0000-000078490000}"/>
    <cellStyle name="Normal 18 3 2 3 2 2" xfId="23130" xr:uid="{00000000-0005-0000-0000-000079490000}"/>
    <cellStyle name="Normal 18 3 2 3 2 2 2" xfId="23131" xr:uid="{00000000-0005-0000-0000-00007A490000}"/>
    <cellStyle name="Normal 18 3 2 3 2 3" xfId="23132" xr:uid="{00000000-0005-0000-0000-00007B490000}"/>
    <cellStyle name="Normal 18 3 2 3 3" xfId="23133" xr:uid="{00000000-0005-0000-0000-00007C490000}"/>
    <cellStyle name="Normal 18 3 2 3 3 2" xfId="23134" xr:uid="{00000000-0005-0000-0000-00007D490000}"/>
    <cellStyle name="Normal 18 3 2 3 4" xfId="23135" xr:uid="{00000000-0005-0000-0000-00007E490000}"/>
    <cellStyle name="Normal 18 3 2 3 5" xfId="23136" xr:uid="{00000000-0005-0000-0000-00007F490000}"/>
    <cellStyle name="Normal 18 3 2 4" xfId="2116" xr:uid="{00000000-0005-0000-0000-000080490000}"/>
    <cellStyle name="Normal 18 3 2 4 2" xfId="23137" xr:uid="{00000000-0005-0000-0000-000081490000}"/>
    <cellStyle name="Normal 18 3 2 4 2 2" xfId="23138" xr:uid="{00000000-0005-0000-0000-000082490000}"/>
    <cellStyle name="Normal 18 3 2 4 2 2 2" xfId="23139" xr:uid="{00000000-0005-0000-0000-000083490000}"/>
    <cellStyle name="Normal 18 3 2 4 2 3" xfId="23140" xr:uid="{00000000-0005-0000-0000-000084490000}"/>
    <cellStyle name="Normal 18 3 2 4 3" xfId="23141" xr:uid="{00000000-0005-0000-0000-000085490000}"/>
    <cellStyle name="Normal 18 3 2 4 3 2" xfId="23142" xr:uid="{00000000-0005-0000-0000-000086490000}"/>
    <cellStyle name="Normal 18 3 2 4 4" xfId="23143" xr:uid="{00000000-0005-0000-0000-000087490000}"/>
    <cellStyle name="Normal 18 3 2 4 5" xfId="23144" xr:uid="{00000000-0005-0000-0000-000088490000}"/>
    <cellStyle name="Normal 18 3 2 5" xfId="23145" xr:uid="{00000000-0005-0000-0000-000089490000}"/>
    <cellStyle name="Normal 18 3 2 5 2" xfId="23146" xr:uid="{00000000-0005-0000-0000-00008A490000}"/>
    <cellStyle name="Normal 18 3 2 5 2 2" xfId="23147" xr:uid="{00000000-0005-0000-0000-00008B490000}"/>
    <cellStyle name="Normal 18 3 2 5 3" xfId="23148" xr:uid="{00000000-0005-0000-0000-00008C490000}"/>
    <cellStyle name="Normal 18 3 2 6" xfId="23149" xr:uid="{00000000-0005-0000-0000-00008D490000}"/>
    <cellStyle name="Normal 18 3 2 6 2" xfId="23150" xr:uid="{00000000-0005-0000-0000-00008E490000}"/>
    <cellStyle name="Normal 18 3 2 7" xfId="23151" xr:uid="{00000000-0005-0000-0000-00008F490000}"/>
    <cellStyle name="Normal 18 3 2 8" xfId="23152" xr:uid="{00000000-0005-0000-0000-000090490000}"/>
    <cellStyle name="Normal 18 3 3" xfId="2117" xr:uid="{00000000-0005-0000-0000-000091490000}"/>
    <cellStyle name="Normal 18 3 3 2" xfId="2118" xr:uid="{00000000-0005-0000-0000-000092490000}"/>
    <cellStyle name="Normal 18 3 3 2 2" xfId="2119" xr:uid="{00000000-0005-0000-0000-000093490000}"/>
    <cellStyle name="Normal 18 3 3 2 2 2" xfId="23153" xr:uid="{00000000-0005-0000-0000-000094490000}"/>
    <cellStyle name="Normal 18 3 3 2 2 2 2" xfId="23154" xr:uid="{00000000-0005-0000-0000-000095490000}"/>
    <cellStyle name="Normal 18 3 3 2 2 2 2 2" xfId="23155" xr:uid="{00000000-0005-0000-0000-000096490000}"/>
    <cellStyle name="Normal 18 3 3 2 2 2 3" xfId="23156" xr:uid="{00000000-0005-0000-0000-000097490000}"/>
    <cellStyle name="Normal 18 3 3 2 2 3" xfId="23157" xr:uid="{00000000-0005-0000-0000-000098490000}"/>
    <cellStyle name="Normal 18 3 3 2 2 3 2" xfId="23158" xr:uid="{00000000-0005-0000-0000-000099490000}"/>
    <cellStyle name="Normal 18 3 3 2 2 4" xfId="23159" xr:uid="{00000000-0005-0000-0000-00009A490000}"/>
    <cellStyle name="Normal 18 3 3 2 2 5" xfId="23160" xr:uid="{00000000-0005-0000-0000-00009B490000}"/>
    <cellStyle name="Normal 18 3 3 2 3" xfId="2120" xr:uid="{00000000-0005-0000-0000-00009C490000}"/>
    <cellStyle name="Normal 18 3 3 2 3 2" xfId="23161" xr:uid="{00000000-0005-0000-0000-00009D490000}"/>
    <cellStyle name="Normal 18 3 3 2 3 2 2" xfId="23162" xr:uid="{00000000-0005-0000-0000-00009E490000}"/>
    <cellStyle name="Normal 18 3 3 2 3 2 2 2" xfId="23163" xr:uid="{00000000-0005-0000-0000-00009F490000}"/>
    <cellStyle name="Normal 18 3 3 2 3 2 3" xfId="23164" xr:uid="{00000000-0005-0000-0000-0000A0490000}"/>
    <cellStyle name="Normal 18 3 3 2 3 3" xfId="23165" xr:uid="{00000000-0005-0000-0000-0000A1490000}"/>
    <cellStyle name="Normal 18 3 3 2 3 3 2" xfId="23166" xr:uid="{00000000-0005-0000-0000-0000A2490000}"/>
    <cellStyle name="Normal 18 3 3 2 3 4" xfId="23167" xr:uid="{00000000-0005-0000-0000-0000A3490000}"/>
    <cellStyle name="Normal 18 3 3 2 3 5" xfId="23168" xr:uid="{00000000-0005-0000-0000-0000A4490000}"/>
    <cellStyle name="Normal 18 3 3 2 4" xfId="23169" xr:uid="{00000000-0005-0000-0000-0000A5490000}"/>
    <cellStyle name="Normal 18 3 3 2 4 2" xfId="23170" xr:uid="{00000000-0005-0000-0000-0000A6490000}"/>
    <cellStyle name="Normal 18 3 3 2 4 2 2" xfId="23171" xr:uid="{00000000-0005-0000-0000-0000A7490000}"/>
    <cellStyle name="Normal 18 3 3 2 4 3" xfId="23172" xr:uid="{00000000-0005-0000-0000-0000A8490000}"/>
    <cellStyle name="Normal 18 3 3 2 5" xfId="23173" xr:uid="{00000000-0005-0000-0000-0000A9490000}"/>
    <cellStyle name="Normal 18 3 3 2 5 2" xfId="23174" xr:uid="{00000000-0005-0000-0000-0000AA490000}"/>
    <cellStyle name="Normal 18 3 3 2 6" xfId="23175" xr:uid="{00000000-0005-0000-0000-0000AB490000}"/>
    <cellStyle name="Normal 18 3 3 2 7" xfId="23176" xr:uid="{00000000-0005-0000-0000-0000AC490000}"/>
    <cellStyle name="Normal 18 3 3 3" xfId="2121" xr:uid="{00000000-0005-0000-0000-0000AD490000}"/>
    <cellStyle name="Normal 18 3 3 3 2" xfId="23177" xr:uid="{00000000-0005-0000-0000-0000AE490000}"/>
    <cellStyle name="Normal 18 3 3 3 2 2" xfId="23178" xr:uid="{00000000-0005-0000-0000-0000AF490000}"/>
    <cellStyle name="Normal 18 3 3 3 2 2 2" xfId="23179" xr:uid="{00000000-0005-0000-0000-0000B0490000}"/>
    <cellStyle name="Normal 18 3 3 3 2 3" xfId="23180" xr:uid="{00000000-0005-0000-0000-0000B1490000}"/>
    <cellStyle name="Normal 18 3 3 3 3" xfId="23181" xr:uid="{00000000-0005-0000-0000-0000B2490000}"/>
    <cellStyle name="Normal 18 3 3 3 3 2" xfId="23182" xr:uid="{00000000-0005-0000-0000-0000B3490000}"/>
    <cellStyle name="Normal 18 3 3 3 4" xfId="23183" xr:uid="{00000000-0005-0000-0000-0000B4490000}"/>
    <cellStyle name="Normal 18 3 3 3 5" xfId="23184" xr:uid="{00000000-0005-0000-0000-0000B5490000}"/>
    <cellStyle name="Normal 18 3 3 4" xfId="2122" xr:uid="{00000000-0005-0000-0000-0000B6490000}"/>
    <cellStyle name="Normal 18 3 3 4 2" xfId="23185" xr:uid="{00000000-0005-0000-0000-0000B7490000}"/>
    <cellStyle name="Normal 18 3 3 4 2 2" xfId="23186" xr:uid="{00000000-0005-0000-0000-0000B8490000}"/>
    <cellStyle name="Normal 18 3 3 4 2 2 2" xfId="23187" xr:uid="{00000000-0005-0000-0000-0000B9490000}"/>
    <cellStyle name="Normal 18 3 3 4 2 3" xfId="23188" xr:uid="{00000000-0005-0000-0000-0000BA490000}"/>
    <cellStyle name="Normal 18 3 3 4 3" xfId="23189" xr:uid="{00000000-0005-0000-0000-0000BB490000}"/>
    <cellStyle name="Normal 18 3 3 4 3 2" xfId="23190" xr:uid="{00000000-0005-0000-0000-0000BC490000}"/>
    <cellStyle name="Normal 18 3 3 4 4" xfId="23191" xr:uid="{00000000-0005-0000-0000-0000BD490000}"/>
    <cellStyle name="Normal 18 3 3 4 5" xfId="23192" xr:uid="{00000000-0005-0000-0000-0000BE490000}"/>
    <cellStyle name="Normal 18 3 3 5" xfId="23193" xr:uid="{00000000-0005-0000-0000-0000BF490000}"/>
    <cellStyle name="Normal 18 3 3 5 2" xfId="23194" xr:uid="{00000000-0005-0000-0000-0000C0490000}"/>
    <cellStyle name="Normal 18 3 3 5 2 2" xfId="23195" xr:uid="{00000000-0005-0000-0000-0000C1490000}"/>
    <cellStyle name="Normal 18 3 3 5 3" xfId="23196" xr:uid="{00000000-0005-0000-0000-0000C2490000}"/>
    <cellStyle name="Normal 18 3 3 6" xfId="23197" xr:uid="{00000000-0005-0000-0000-0000C3490000}"/>
    <cellStyle name="Normal 18 3 3 6 2" xfId="23198" xr:uid="{00000000-0005-0000-0000-0000C4490000}"/>
    <cellStyle name="Normal 18 3 3 7" xfId="23199" xr:uid="{00000000-0005-0000-0000-0000C5490000}"/>
    <cellStyle name="Normal 18 3 3 8" xfId="23200" xr:uid="{00000000-0005-0000-0000-0000C6490000}"/>
    <cellStyle name="Normal 18 3 4" xfId="2123" xr:uid="{00000000-0005-0000-0000-0000C7490000}"/>
    <cellStyle name="Normal 18 3 4 2" xfId="2124" xr:uid="{00000000-0005-0000-0000-0000C8490000}"/>
    <cellStyle name="Normal 18 3 4 2 2" xfId="2125" xr:uid="{00000000-0005-0000-0000-0000C9490000}"/>
    <cellStyle name="Normal 18 3 4 2 2 2" xfId="23201" xr:uid="{00000000-0005-0000-0000-0000CA490000}"/>
    <cellStyle name="Normal 18 3 4 2 2 2 2" xfId="23202" xr:uid="{00000000-0005-0000-0000-0000CB490000}"/>
    <cellStyle name="Normal 18 3 4 2 2 2 2 2" xfId="23203" xr:uid="{00000000-0005-0000-0000-0000CC490000}"/>
    <cellStyle name="Normal 18 3 4 2 2 2 3" xfId="23204" xr:uid="{00000000-0005-0000-0000-0000CD490000}"/>
    <cellStyle name="Normal 18 3 4 2 2 3" xfId="23205" xr:uid="{00000000-0005-0000-0000-0000CE490000}"/>
    <cellStyle name="Normal 18 3 4 2 2 3 2" xfId="23206" xr:uid="{00000000-0005-0000-0000-0000CF490000}"/>
    <cellStyle name="Normal 18 3 4 2 2 4" xfId="23207" xr:uid="{00000000-0005-0000-0000-0000D0490000}"/>
    <cellStyle name="Normal 18 3 4 2 2 5" xfId="23208" xr:uid="{00000000-0005-0000-0000-0000D1490000}"/>
    <cellStyle name="Normal 18 3 4 2 3" xfId="2126" xr:uid="{00000000-0005-0000-0000-0000D2490000}"/>
    <cellStyle name="Normal 18 3 4 2 3 2" xfId="23209" xr:uid="{00000000-0005-0000-0000-0000D3490000}"/>
    <cellStyle name="Normal 18 3 4 2 3 2 2" xfId="23210" xr:uid="{00000000-0005-0000-0000-0000D4490000}"/>
    <cellStyle name="Normal 18 3 4 2 3 2 2 2" xfId="23211" xr:uid="{00000000-0005-0000-0000-0000D5490000}"/>
    <cellStyle name="Normal 18 3 4 2 3 2 3" xfId="23212" xr:uid="{00000000-0005-0000-0000-0000D6490000}"/>
    <cellStyle name="Normal 18 3 4 2 3 3" xfId="23213" xr:uid="{00000000-0005-0000-0000-0000D7490000}"/>
    <cellStyle name="Normal 18 3 4 2 3 3 2" xfId="23214" xr:uid="{00000000-0005-0000-0000-0000D8490000}"/>
    <cellStyle name="Normal 18 3 4 2 3 4" xfId="23215" xr:uid="{00000000-0005-0000-0000-0000D9490000}"/>
    <cellStyle name="Normal 18 3 4 2 3 5" xfId="23216" xr:uid="{00000000-0005-0000-0000-0000DA490000}"/>
    <cellStyle name="Normal 18 3 4 2 4" xfId="23217" xr:uid="{00000000-0005-0000-0000-0000DB490000}"/>
    <cellStyle name="Normal 18 3 4 2 4 2" xfId="23218" xr:uid="{00000000-0005-0000-0000-0000DC490000}"/>
    <cellStyle name="Normal 18 3 4 2 4 2 2" xfId="23219" xr:uid="{00000000-0005-0000-0000-0000DD490000}"/>
    <cellStyle name="Normal 18 3 4 2 4 3" xfId="23220" xr:uid="{00000000-0005-0000-0000-0000DE490000}"/>
    <cellStyle name="Normal 18 3 4 2 5" xfId="23221" xr:uid="{00000000-0005-0000-0000-0000DF490000}"/>
    <cellStyle name="Normal 18 3 4 2 5 2" xfId="23222" xr:uid="{00000000-0005-0000-0000-0000E0490000}"/>
    <cellStyle name="Normal 18 3 4 2 6" xfId="23223" xr:uid="{00000000-0005-0000-0000-0000E1490000}"/>
    <cellStyle name="Normal 18 3 4 2 7" xfId="23224" xr:uid="{00000000-0005-0000-0000-0000E2490000}"/>
    <cellStyle name="Normal 18 3 4 3" xfId="2127" xr:uid="{00000000-0005-0000-0000-0000E3490000}"/>
    <cellStyle name="Normal 18 3 4 3 2" xfId="23225" xr:uid="{00000000-0005-0000-0000-0000E4490000}"/>
    <cellStyle name="Normal 18 3 4 3 2 2" xfId="23226" xr:uid="{00000000-0005-0000-0000-0000E5490000}"/>
    <cellStyle name="Normal 18 3 4 3 2 2 2" xfId="23227" xr:uid="{00000000-0005-0000-0000-0000E6490000}"/>
    <cellStyle name="Normal 18 3 4 3 2 3" xfId="23228" xr:uid="{00000000-0005-0000-0000-0000E7490000}"/>
    <cellStyle name="Normal 18 3 4 3 3" xfId="23229" xr:uid="{00000000-0005-0000-0000-0000E8490000}"/>
    <cellStyle name="Normal 18 3 4 3 3 2" xfId="23230" xr:uid="{00000000-0005-0000-0000-0000E9490000}"/>
    <cellStyle name="Normal 18 3 4 3 4" xfId="23231" xr:uid="{00000000-0005-0000-0000-0000EA490000}"/>
    <cellStyle name="Normal 18 3 4 3 5" xfId="23232" xr:uid="{00000000-0005-0000-0000-0000EB490000}"/>
    <cellStyle name="Normal 18 3 4 4" xfId="2128" xr:uid="{00000000-0005-0000-0000-0000EC490000}"/>
    <cellStyle name="Normal 18 3 4 4 2" xfId="23233" xr:uid="{00000000-0005-0000-0000-0000ED490000}"/>
    <cellStyle name="Normal 18 3 4 4 2 2" xfId="23234" xr:uid="{00000000-0005-0000-0000-0000EE490000}"/>
    <cellStyle name="Normal 18 3 4 4 2 2 2" xfId="23235" xr:uid="{00000000-0005-0000-0000-0000EF490000}"/>
    <cellStyle name="Normal 18 3 4 4 2 3" xfId="23236" xr:uid="{00000000-0005-0000-0000-0000F0490000}"/>
    <cellStyle name="Normal 18 3 4 4 3" xfId="23237" xr:uid="{00000000-0005-0000-0000-0000F1490000}"/>
    <cellStyle name="Normal 18 3 4 4 3 2" xfId="23238" xr:uid="{00000000-0005-0000-0000-0000F2490000}"/>
    <cellStyle name="Normal 18 3 4 4 4" xfId="23239" xr:uid="{00000000-0005-0000-0000-0000F3490000}"/>
    <cellStyle name="Normal 18 3 4 4 5" xfId="23240" xr:uid="{00000000-0005-0000-0000-0000F4490000}"/>
    <cellStyle name="Normal 18 3 4 5" xfId="23241" xr:uid="{00000000-0005-0000-0000-0000F5490000}"/>
    <cellStyle name="Normal 18 3 4 5 2" xfId="23242" xr:uid="{00000000-0005-0000-0000-0000F6490000}"/>
    <cellStyle name="Normal 18 3 4 5 2 2" xfId="23243" xr:uid="{00000000-0005-0000-0000-0000F7490000}"/>
    <cellStyle name="Normal 18 3 4 5 3" xfId="23244" xr:uid="{00000000-0005-0000-0000-0000F8490000}"/>
    <cellStyle name="Normal 18 3 4 6" xfId="23245" xr:uid="{00000000-0005-0000-0000-0000F9490000}"/>
    <cellStyle name="Normal 18 3 4 6 2" xfId="23246" xr:uid="{00000000-0005-0000-0000-0000FA490000}"/>
    <cellStyle name="Normal 18 3 4 7" xfId="23247" xr:uid="{00000000-0005-0000-0000-0000FB490000}"/>
    <cellStyle name="Normal 18 3 4 8" xfId="23248" xr:uid="{00000000-0005-0000-0000-0000FC490000}"/>
    <cellStyle name="Normal 18 3 5" xfId="2129" xr:uid="{00000000-0005-0000-0000-0000FD490000}"/>
    <cellStyle name="Normal 18 3 5 2" xfId="2130" xr:uid="{00000000-0005-0000-0000-0000FE490000}"/>
    <cellStyle name="Normal 18 3 5 2 2" xfId="2131" xr:uid="{00000000-0005-0000-0000-0000FF490000}"/>
    <cellStyle name="Normal 18 3 5 2 2 2" xfId="23249" xr:uid="{00000000-0005-0000-0000-0000004A0000}"/>
    <cellStyle name="Normal 18 3 5 2 2 2 2" xfId="23250" xr:uid="{00000000-0005-0000-0000-0000014A0000}"/>
    <cellStyle name="Normal 18 3 5 2 2 2 2 2" xfId="23251" xr:uid="{00000000-0005-0000-0000-0000024A0000}"/>
    <cellStyle name="Normal 18 3 5 2 2 2 3" xfId="23252" xr:uid="{00000000-0005-0000-0000-0000034A0000}"/>
    <cellStyle name="Normal 18 3 5 2 2 3" xfId="23253" xr:uid="{00000000-0005-0000-0000-0000044A0000}"/>
    <cellStyle name="Normal 18 3 5 2 2 3 2" xfId="23254" xr:uid="{00000000-0005-0000-0000-0000054A0000}"/>
    <cellStyle name="Normal 18 3 5 2 2 4" xfId="23255" xr:uid="{00000000-0005-0000-0000-0000064A0000}"/>
    <cellStyle name="Normal 18 3 5 2 2 5" xfId="23256" xr:uid="{00000000-0005-0000-0000-0000074A0000}"/>
    <cellStyle name="Normal 18 3 5 2 3" xfId="2132" xr:uid="{00000000-0005-0000-0000-0000084A0000}"/>
    <cellStyle name="Normal 18 3 5 2 3 2" xfId="23257" xr:uid="{00000000-0005-0000-0000-0000094A0000}"/>
    <cellStyle name="Normal 18 3 5 2 3 2 2" xfId="23258" xr:uid="{00000000-0005-0000-0000-00000A4A0000}"/>
    <cellStyle name="Normal 18 3 5 2 3 2 2 2" xfId="23259" xr:uid="{00000000-0005-0000-0000-00000B4A0000}"/>
    <cellStyle name="Normal 18 3 5 2 3 2 3" xfId="23260" xr:uid="{00000000-0005-0000-0000-00000C4A0000}"/>
    <cellStyle name="Normal 18 3 5 2 3 3" xfId="23261" xr:uid="{00000000-0005-0000-0000-00000D4A0000}"/>
    <cellStyle name="Normal 18 3 5 2 3 3 2" xfId="23262" xr:uid="{00000000-0005-0000-0000-00000E4A0000}"/>
    <cellStyle name="Normal 18 3 5 2 3 4" xfId="23263" xr:uid="{00000000-0005-0000-0000-00000F4A0000}"/>
    <cellStyle name="Normal 18 3 5 2 3 5" xfId="23264" xr:uid="{00000000-0005-0000-0000-0000104A0000}"/>
    <cellStyle name="Normal 18 3 5 2 4" xfId="23265" xr:uid="{00000000-0005-0000-0000-0000114A0000}"/>
    <cellStyle name="Normal 18 3 5 2 4 2" xfId="23266" xr:uid="{00000000-0005-0000-0000-0000124A0000}"/>
    <cellStyle name="Normal 18 3 5 2 4 2 2" xfId="23267" xr:uid="{00000000-0005-0000-0000-0000134A0000}"/>
    <cellStyle name="Normal 18 3 5 2 4 3" xfId="23268" xr:uid="{00000000-0005-0000-0000-0000144A0000}"/>
    <cellStyle name="Normal 18 3 5 2 5" xfId="23269" xr:uid="{00000000-0005-0000-0000-0000154A0000}"/>
    <cellStyle name="Normal 18 3 5 2 5 2" xfId="23270" xr:uid="{00000000-0005-0000-0000-0000164A0000}"/>
    <cellStyle name="Normal 18 3 5 2 6" xfId="23271" xr:uid="{00000000-0005-0000-0000-0000174A0000}"/>
    <cellStyle name="Normal 18 3 5 2 7" xfId="23272" xr:uid="{00000000-0005-0000-0000-0000184A0000}"/>
    <cellStyle name="Normal 18 3 5 3" xfId="2133" xr:uid="{00000000-0005-0000-0000-0000194A0000}"/>
    <cellStyle name="Normal 18 3 5 3 2" xfId="23273" xr:uid="{00000000-0005-0000-0000-00001A4A0000}"/>
    <cellStyle name="Normal 18 3 5 3 2 2" xfId="23274" xr:uid="{00000000-0005-0000-0000-00001B4A0000}"/>
    <cellStyle name="Normal 18 3 5 3 2 2 2" xfId="23275" xr:uid="{00000000-0005-0000-0000-00001C4A0000}"/>
    <cellStyle name="Normal 18 3 5 3 2 3" xfId="23276" xr:uid="{00000000-0005-0000-0000-00001D4A0000}"/>
    <cellStyle name="Normal 18 3 5 3 3" xfId="23277" xr:uid="{00000000-0005-0000-0000-00001E4A0000}"/>
    <cellStyle name="Normal 18 3 5 3 3 2" xfId="23278" xr:uid="{00000000-0005-0000-0000-00001F4A0000}"/>
    <cellStyle name="Normal 18 3 5 3 4" xfId="23279" xr:uid="{00000000-0005-0000-0000-0000204A0000}"/>
    <cellStyle name="Normal 18 3 5 3 5" xfId="23280" xr:uid="{00000000-0005-0000-0000-0000214A0000}"/>
    <cellStyle name="Normal 18 3 5 4" xfId="2134" xr:uid="{00000000-0005-0000-0000-0000224A0000}"/>
    <cellStyle name="Normal 18 3 5 4 2" xfId="23281" xr:uid="{00000000-0005-0000-0000-0000234A0000}"/>
    <cellStyle name="Normal 18 3 5 4 2 2" xfId="23282" xr:uid="{00000000-0005-0000-0000-0000244A0000}"/>
    <cellStyle name="Normal 18 3 5 4 2 2 2" xfId="23283" xr:uid="{00000000-0005-0000-0000-0000254A0000}"/>
    <cellStyle name="Normal 18 3 5 4 2 3" xfId="23284" xr:uid="{00000000-0005-0000-0000-0000264A0000}"/>
    <cellStyle name="Normal 18 3 5 4 3" xfId="23285" xr:uid="{00000000-0005-0000-0000-0000274A0000}"/>
    <cellStyle name="Normal 18 3 5 4 3 2" xfId="23286" xr:uid="{00000000-0005-0000-0000-0000284A0000}"/>
    <cellStyle name="Normal 18 3 5 4 4" xfId="23287" xr:uid="{00000000-0005-0000-0000-0000294A0000}"/>
    <cellStyle name="Normal 18 3 5 4 5" xfId="23288" xr:uid="{00000000-0005-0000-0000-00002A4A0000}"/>
    <cellStyle name="Normal 18 3 5 5" xfId="23289" xr:uid="{00000000-0005-0000-0000-00002B4A0000}"/>
    <cellStyle name="Normal 18 3 5 5 2" xfId="23290" xr:uid="{00000000-0005-0000-0000-00002C4A0000}"/>
    <cellStyle name="Normal 18 3 5 5 2 2" xfId="23291" xr:uid="{00000000-0005-0000-0000-00002D4A0000}"/>
    <cellStyle name="Normal 18 3 5 5 3" xfId="23292" xr:uid="{00000000-0005-0000-0000-00002E4A0000}"/>
    <cellStyle name="Normal 18 3 5 6" xfId="23293" xr:uid="{00000000-0005-0000-0000-00002F4A0000}"/>
    <cellStyle name="Normal 18 3 5 6 2" xfId="23294" xr:uid="{00000000-0005-0000-0000-0000304A0000}"/>
    <cellStyle name="Normal 18 3 5 7" xfId="23295" xr:uid="{00000000-0005-0000-0000-0000314A0000}"/>
    <cellStyle name="Normal 18 3 5 8" xfId="23296" xr:uid="{00000000-0005-0000-0000-0000324A0000}"/>
    <cellStyle name="Normal 18 3 6" xfId="2135" xr:uid="{00000000-0005-0000-0000-0000334A0000}"/>
    <cellStyle name="Normal 18 3 6 2" xfId="2136" xr:uid="{00000000-0005-0000-0000-0000344A0000}"/>
    <cellStyle name="Normal 18 3 6 2 2" xfId="23297" xr:uid="{00000000-0005-0000-0000-0000354A0000}"/>
    <cellStyle name="Normal 18 3 6 2 2 2" xfId="23298" xr:uid="{00000000-0005-0000-0000-0000364A0000}"/>
    <cellStyle name="Normal 18 3 6 2 2 2 2" xfId="23299" xr:uid="{00000000-0005-0000-0000-0000374A0000}"/>
    <cellStyle name="Normal 18 3 6 2 2 3" xfId="23300" xr:uid="{00000000-0005-0000-0000-0000384A0000}"/>
    <cellStyle name="Normal 18 3 6 2 3" xfId="23301" xr:uid="{00000000-0005-0000-0000-0000394A0000}"/>
    <cellStyle name="Normal 18 3 6 2 3 2" xfId="23302" xr:uid="{00000000-0005-0000-0000-00003A4A0000}"/>
    <cellStyle name="Normal 18 3 6 2 4" xfId="23303" xr:uid="{00000000-0005-0000-0000-00003B4A0000}"/>
    <cellStyle name="Normal 18 3 6 2 5" xfId="23304" xr:uid="{00000000-0005-0000-0000-00003C4A0000}"/>
    <cellStyle name="Normal 18 3 6 3" xfId="2137" xr:uid="{00000000-0005-0000-0000-00003D4A0000}"/>
    <cellStyle name="Normal 18 3 6 3 2" xfId="23305" xr:uid="{00000000-0005-0000-0000-00003E4A0000}"/>
    <cellStyle name="Normal 18 3 6 3 2 2" xfId="23306" xr:uid="{00000000-0005-0000-0000-00003F4A0000}"/>
    <cellStyle name="Normal 18 3 6 3 2 2 2" xfId="23307" xr:uid="{00000000-0005-0000-0000-0000404A0000}"/>
    <cellStyle name="Normal 18 3 6 3 2 3" xfId="23308" xr:uid="{00000000-0005-0000-0000-0000414A0000}"/>
    <cellStyle name="Normal 18 3 6 3 3" xfId="23309" xr:uid="{00000000-0005-0000-0000-0000424A0000}"/>
    <cellStyle name="Normal 18 3 6 3 3 2" xfId="23310" xr:uid="{00000000-0005-0000-0000-0000434A0000}"/>
    <cellStyle name="Normal 18 3 6 3 4" xfId="23311" xr:uid="{00000000-0005-0000-0000-0000444A0000}"/>
    <cellStyle name="Normal 18 3 6 3 5" xfId="23312" xr:uid="{00000000-0005-0000-0000-0000454A0000}"/>
    <cellStyle name="Normal 18 3 6 4" xfId="23313" xr:uid="{00000000-0005-0000-0000-0000464A0000}"/>
    <cellStyle name="Normal 18 3 6 4 2" xfId="23314" xr:uid="{00000000-0005-0000-0000-0000474A0000}"/>
    <cellStyle name="Normal 18 3 6 4 2 2" xfId="23315" xr:uid="{00000000-0005-0000-0000-0000484A0000}"/>
    <cellStyle name="Normal 18 3 6 4 3" xfId="23316" xr:uid="{00000000-0005-0000-0000-0000494A0000}"/>
    <cellStyle name="Normal 18 3 6 5" xfId="23317" xr:uid="{00000000-0005-0000-0000-00004A4A0000}"/>
    <cellStyle name="Normal 18 3 6 5 2" xfId="23318" xr:uid="{00000000-0005-0000-0000-00004B4A0000}"/>
    <cellStyle name="Normal 18 3 6 6" xfId="23319" xr:uid="{00000000-0005-0000-0000-00004C4A0000}"/>
    <cellStyle name="Normal 18 3 6 7" xfId="23320" xr:uid="{00000000-0005-0000-0000-00004D4A0000}"/>
    <cellStyle name="Normal 18 3 7" xfId="2138" xr:uid="{00000000-0005-0000-0000-00004E4A0000}"/>
    <cellStyle name="Normal 18 3 7 2" xfId="23321" xr:uid="{00000000-0005-0000-0000-00004F4A0000}"/>
    <cellStyle name="Normal 18 3 7 2 2" xfId="23322" xr:uid="{00000000-0005-0000-0000-0000504A0000}"/>
    <cellStyle name="Normal 18 3 7 2 2 2" xfId="23323" xr:uid="{00000000-0005-0000-0000-0000514A0000}"/>
    <cellStyle name="Normal 18 3 7 2 3" xfId="23324" xr:uid="{00000000-0005-0000-0000-0000524A0000}"/>
    <cellStyle name="Normal 18 3 7 3" xfId="23325" xr:uid="{00000000-0005-0000-0000-0000534A0000}"/>
    <cellStyle name="Normal 18 3 7 3 2" xfId="23326" xr:uid="{00000000-0005-0000-0000-0000544A0000}"/>
    <cellStyle name="Normal 18 3 7 4" xfId="23327" xr:uid="{00000000-0005-0000-0000-0000554A0000}"/>
    <cellStyle name="Normal 18 3 7 5" xfId="23328" xr:uid="{00000000-0005-0000-0000-0000564A0000}"/>
    <cellStyle name="Normal 18 3 8" xfId="2139" xr:uid="{00000000-0005-0000-0000-0000574A0000}"/>
    <cellStyle name="Normal 18 3 8 2" xfId="23329" xr:uid="{00000000-0005-0000-0000-0000584A0000}"/>
    <cellStyle name="Normal 18 3 8 2 2" xfId="23330" xr:uid="{00000000-0005-0000-0000-0000594A0000}"/>
    <cellStyle name="Normal 18 3 8 2 2 2" xfId="23331" xr:uid="{00000000-0005-0000-0000-00005A4A0000}"/>
    <cellStyle name="Normal 18 3 8 2 3" xfId="23332" xr:uid="{00000000-0005-0000-0000-00005B4A0000}"/>
    <cellStyle name="Normal 18 3 8 3" xfId="23333" xr:uid="{00000000-0005-0000-0000-00005C4A0000}"/>
    <cellStyle name="Normal 18 3 8 3 2" xfId="23334" xr:uid="{00000000-0005-0000-0000-00005D4A0000}"/>
    <cellStyle name="Normal 18 3 8 4" xfId="23335" xr:uid="{00000000-0005-0000-0000-00005E4A0000}"/>
    <cellStyle name="Normal 18 3 8 5" xfId="23336" xr:uid="{00000000-0005-0000-0000-00005F4A0000}"/>
    <cellStyle name="Normal 18 3 9" xfId="23337" xr:uid="{00000000-0005-0000-0000-0000604A0000}"/>
    <cellStyle name="Normal 18 3 9 2" xfId="23338" xr:uid="{00000000-0005-0000-0000-0000614A0000}"/>
    <cellStyle name="Normal 18 3 9 2 2" xfId="23339" xr:uid="{00000000-0005-0000-0000-0000624A0000}"/>
    <cellStyle name="Normal 18 3 9 3" xfId="23340" xr:uid="{00000000-0005-0000-0000-0000634A0000}"/>
    <cellStyle name="Normal 18 4" xfId="2140" xr:uid="{00000000-0005-0000-0000-0000644A0000}"/>
    <cellStyle name="Normal 18 4 2" xfId="2141" xr:uid="{00000000-0005-0000-0000-0000654A0000}"/>
    <cellStyle name="Normal 18 4 2 2" xfId="2142" xr:uid="{00000000-0005-0000-0000-0000664A0000}"/>
    <cellStyle name="Normal 18 4 2 2 2" xfId="23341" xr:uid="{00000000-0005-0000-0000-0000674A0000}"/>
    <cellStyle name="Normal 18 4 2 2 2 2" xfId="23342" xr:uid="{00000000-0005-0000-0000-0000684A0000}"/>
    <cellStyle name="Normal 18 4 2 2 2 2 2" xfId="23343" xr:uid="{00000000-0005-0000-0000-0000694A0000}"/>
    <cellStyle name="Normal 18 4 2 2 2 3" xfId="23344" xr:uid="{00000000-0005-0000-0000-00006A4A0000}"/>
    <cellStyle name="Normal 18 4 2 2 3" xfId="23345" xr:uid="{00000000-0005-0000-0000-00006B4A0000}"/>
    <cellStyle name="Normal 18 4 2 2 3 2" xfId="23346" xr:uid="{00000000-0005-0000-0000-00006C4A0000}"/>
    <cellStyle name="Normal 18 4 2 2 4" xfId="23347" xr:uid="{00000000-0005-0000-0000-00006D4A0000}"/>
    <cellStyle name="Normal 18 4 2 2 5" xfId="23348" xr:uid="{00000000-0005-0000-0000-00006E4A0000}"/>
    <cellStyle name="Normal 18 4 2 3" xfId="2143" xr:uid="{00000000-0005-0000-0000-00006F4A0000}"/>
    <cellStyle name="Normal 18 4 2 3 2" xfId="23349" xr:uid="{00000000-0005-0000-0000-0000704A0000}"/>
    <cellStyle name="Normal 18 4 2 3 2 2" xfId="23350" xr:uid="{00000000-0005-0000-0000-0000714A0000}"/>
    <cellStyle name="Normal 18 4 2 3 2 2 2" xfId="23351" xr:uid="{00000000-0005-0000-0000-0000724A0000}"/>
    <cellStyle name="Normal 18 4 2 3 2 3" xfId="23352" xr:uid="{00000000-0005-0000-0000-0000734A0000}"/>
    <cellStyle name="Normal 18 4 2 3 3" xfId="23353" xr:uid="{00000000-0005-0000-0000-0000744A0000}"/>
    <cellStyle name="Normal 18 4 2 3 3 2" xfId="23354" xr:uid="{00000000-0005-0000-0000-0000754A0000}"/>
    <cellStyle name="Normal 18 4 2 3 4" xfId="23355" xr:uid="{00000000-0005-0000-0000-0000764A0000}"/>
    <cellStyle name="Normal 18 4 2 3 5" xfId="23356" xr:uid="{00000000-0005-0000-0000-0000774A0000}"/>
    <cellStyle name="Normal 18 4 2 4" xfId="23357" xr:uid="{00000000-0005-0000-0000-0000784A0000}"/>
    <cellStyle name="Normal 18 4 2 4 2" xfId="23358" xr:uid="{00000000-0005-0000-0000-0000794A0000}"/>
    <cellStyle name="Normal 18 4 2 4 2 2" xfId="23359" xr:uid="{00000000-0005-0000-0000-00007A4A0000}"/>
    <cellStyle name="Normal 18 4 2 4 3" xfId="23360" xr:uid="{00000000-0005-0000-0000-00007B4A0000}"/>
    <cellStyle name="Normal 18 4 2 5" xfId="23361" xr:uid="{00000000-0005-0000-0000-00007C4A0000}"/>
    <cellStyle name="Normal 18 4 2 5 2" xfId="23362" xr:uid="{00000000-0005-0000-0000-00007D4A0000}"/>
    <cellStyle name="Normal 18 4 2 6" xfId="23363" xr:uid="{00000000-0005-0000-0000-00007E4A0000}"/>
    <cellStyle name="Normal 18 4 2 7" xfId="23364" xr:uid="{00000000-0005-0000-0000-00007F4A0000}"/>
    <cellStyle name="Normal 18 4 3" xfId="2144" xr:uid="{00000000-0005-0000-0000-0000804A0000}"/>
    <cellStyle name="Normal 18 4 3 2" xfId="23365" xr:uid="{00000000-0005-0000-0000-0000814A0000}"/>
    <cellStyle name="Normal 18 4 3 2 2" xfId="23366" xr:uid="{00000000-0005-0000-0000-0000824A0000}"/>
    <cellStyle name="Normal 18 4 3 2 2 2" xfId="23367" xr:uid="{00000000-0005-0000-0000-0000834A0000}"/>
    <cellStyle name="Normal 18 4 3 2 3" xfId="23368" xr:uid="{00000000-0005-0000-0000-0000844A0000}"/>
    <cellStyle name="Normal 18 4 3 3" xfId="23369" xr:uid="{00000000-0005-0000-0000-0000854A0000}"/>
    <cellStyle name="Normal 18 4 3 3 2" xfId="23370" xr:uid="{00000000-0005-0000-0000-0000864A0000}"/>
    <cellStyle name="Normal 18 4 3 4" xfId="23371" xr:uid="{00000000-0005-0000-0000-0000874A0000}"/>
    <cellStyle name="Normal 18 4 3 5" xfId="23372" xr:uid="{00000000-0005-0000-0000-0000884A0000}"/>
    <cellStyle name="Normal 18 4 4" xfId="2145" xr:uid="{00000000-0005-0000-0000-0000894A0000}"/>
    <cellStyle name="Normal 18 4 4 2" xfId="23373" xr:uid="{00000000-0005-0000-0000-00008A4A0000}"/>
    <cellStyle name="Normal 18 4 4 2 2" xfId="23374" xr:uid="{00000000-0005-0000-0000-00008B4A0000}"/>
    <cellStyle name="Normal 18 4 4 2 2 2" xfId="23375" xr:uid="{00000000-0005-0000-0000-00008C4A0000}"/>
    <cellStyle name="Normal 18 4 4 2 3" xfId="23376" xr:uid="{00000000-0005-0000-0000-00008D4A0000}"/>
    <cellStyle name="Normal 18 4 4 3" xfId="23377" xr:uid="{00000000-0005-0000-0000-00008E4A0000}"/>
    <cellStyle name="Normal 18 4 4 3 2" xfId="23378" xr:uid="{00000000-0005-0000-0000-00008F4A0000}"/>
    <cellStyle name="Normal 18 4 4 4" xfId="23379" xr:uid="{00000000-0005-0000-0000-0000904A0000}"/>
    <cellStyle name="Normal 18 4 4 5" xfId="23380" xr:uid="{00000000-0005-0000-0000-0000914A0000}"/>
    <cellStyle name="Normal 18 4 5" xfId="23381" xr:uid="{00000000-0005-0000-0000-0000924A0000}"/>
    <cellStyle name="Normal 18 4 5 2" xfId="23382" xr:uid="{00000000-0005-0000-0000-0000934A0000}"/>
    <cellStyle name="Normal 18 4 5 2 2" xfId="23383" xr:uid="{00000000-0005-0000-0000-0000944A0000}"/>
    <cellStyle name="Normal 18 4 5 3" xfId="23384" xr:uid="{00000000-0005-0000-0000-0000954A0000}"/>
    <cellStyle name="Normal 18 4 6" xfId="23385" xr:uid="{00000000-0005-0000-0000-0000964A0000}"/>
    <cellStyle name="Normal 18 4 6 2" xfId="23386" xr:uid="{00000000-0005-0000-0000-0000974A0000}"/>
    <cellStyle name="Normal 18 4 7" xfId="23387" xr:uid="{00000000-0005-0000-0000-0000984A0000}"/>
    <cellStyle name="Normal 18 4 8" xfId="23388" xr:uid="{00000000-0005-0000-0000-0000994A0000}"/>
    <cellStyle name="Normal 18 5" xfId="2146" xr:uid="{00000000-0005-0000-0000-00009A4A0000}"/>
    <cellStyle name="Normal 18 5 2" xfId="2147" xr:uid="{00000000-0005-0000-0000-00009B4A0000}"/>
    <cellStyle name="Normal 18 5 2 2" xfId="2148" xr:uid="{00000000-0005-0000-0000-00009C4A0000}"/>
    <cellStyle name="Normal 18 5 2 2 2" xfId="23389" xr:uid="{00000000-0005-0000-0000-00009D4A0000}"/>
    <cellStyle name="Normal 18 5 2 2 2 2" xfId="23390" xr:uid="{00000000-0005-0000-0000-00009E4A0000}"/>
    <cellStyle name="Normal 18 5 2 2 2 2 2" xfId="23391" xr:uid="{00000000-0005-0000-0000-00009F4A0000}"/>
    <cellStyle name="Normal 18 5 2 2 2 3" xfId="23392" xr:uid="{00000000-0005-0000-0000-0000A04A0000}"/>
    <cellStyle name="Normal 18 5 2 2 3" xfId="23393" xr:uid="{00000000-0005-0000-0000-0000A14A0000}"/>
    <cellStyle name="Normal 18 5 2 2 3 2" xfId="23394" xr:uid="{00000000-0005-0000-0000-0000A24A0000}"/>
    <cellStyle name="Normal 18 5 2 2 4" xfId="23395" xr:uid="{00000000-0005-0000-0000-0000A34A0000}"/>
    <cellStyle name="Normal 18 5 2 2 5" xfId="23396" xr:uid="{00000000-0005-0000-0000-0000A44A0000}"/>
    <cellStyle name="Normal 18 5 2 3" xfId="2149" xr:uid="{00000000-0005-0000-0000-0000A54A0000}"/>
    <cellStyle name="Normal 18 5 2 3 2" xfId="23397" xr:uid="{00000000-0005-0000-0000-0000A64A0000}"/>
    <cellStyle name="Normal 18 5 2 3 2 2" xfId="23398" xr:uid="{00000000-0005-0000-0000-0000A74A0000}"/>
    <cellStyle name="Normal 18 5 2 3 2 2 2" xfId="23399" xr:uid="{00000000-0005-0000-0000-0000A84A0000}"/>
    <cellStyle name="Normal 18 5 2 3 2 3" xfId="23400" xr:uid="{00000000-0005-0000-0000-0000A94A0000}"/>
    <cellStyle name="Normal 18 5 2 3 3" xfId="23401" xr:uid="{00000000-0005-0000-0000-0000AA4A0000}"/>
    <cellStyle name="Normal 18 5 2 3 3 2" xfId="23402" xr:uid="{00000000-0005-0000-0000-0000AB4A0000}"/>
    <cellStyle name="Normal 18 5 2 3 4" xfId="23403" xr:uid="{00000000-0005-0000-0000-0000AC4A0000}"/>
    <cellStyle name="Normal 18 5 2 3 5" xfId="23404" xr:uid="{00000000-0005-0000-0000-0000AD4A0000}"/>
    <cellStyle name="Normal 18 5 2 4" xfId="23405" xr:uid="{00000000-0005-0000-0000-0000AE4A0000}"/>
    <cellStyle name="Normal 18 5 2 4 2" xfId="23406" xr:uid="{00000000-0005-0000-0000-0000AF4A0000}"/>
    <cellStyle name="Normal 18 5 2 4 2 2" xfId="23407" xr:uid="{00000000-0005-0000-0000-0000B04A0000}"/>
    <cellStyle name="Normal 18 5 2 4 3" xfId="23408" xr:uid="{00000000-0005-0000-0000-0000B14A0000}"/>
    <cellStyle name="Normal 18 5 2 5" xfId="23409" xr:uid="{00000000-0005-0000-0000-0000B24A0000}"/>
    <cellStyle name="Normal 18 5 2 5 2" xfId="23410" xr:uid="{00000000-0005-0000-0000-0000B34A0000}"/>
    <cellStyle name="Normal 18 5 2 6" xfId="23411" xr:uid="{00000000-0005-0000-0000-0000B44A0000}"/>
    <cellStyle name="Normal 18 5 2 7" xfId="23412" xr:uid="{00000000-0005-0000-0000-0000B54A0000}"/>
    <cellStyle name="Normal 18 5 3" xfId="2150" xr:uid="{00000000-0005-0000-0000-0000B64A0000}"/>
    <cellStyle name="Normal 18 5 3 2" xfId="23413" xr:uid="{00000000-0005-0000-0000-0000B74A0000}"/>
    <cellStyle name="Normal 18 5 3 2 2" xfId="23414" xr:uid="{00000000-0005-0000-0000-0000B84A0000}"/>
    <cellStyle name="Normal 18 5 3 2 2 2" xfId="23415" xr:uid="{00000000-0005-0000-0000-0000B94A0000}"/>
    <cellStyle name="Normal 18 5 3 2 3" xfId="23416" xr:uid="{00000000-0005-0000-0000-0000BA4A0000}"/>
    <cellStyle name="Normal 18 5 3 3" xfId="23417" xr:uid="{00000000-0005-0000-0000-0000BB4A0000}"/>
    <cellStyle name="Normal 18 5 3 3 2" xfId="23418" xr:uid="{00000000-0005-0000-0000-0000BC4A0000}"/>
    <cellStyle name="Normal 18 5 3 4" xfId="23419" xr:uid="{00000000-0005-0000-0000-0000BD4A0000}"/>
    <cellStyle name="Normal 18 5 3 5" xfId="23420" xr:uid="{00000000-0005-0000-0000-0000BE4A0000}"/>
    <cellStyle name="Normal 18 5 4" xfId="2151" xr:uid="{00000000-0005-0000-0000-0000BF4A0000}"/>
    <cellStyle name="Normal 18 5 4 2" xfId="23421" xr:uid="{00000000-0005-0000-0000-0000C04A0000}"/>
    <cellStyle name="Normal 18 5 4 2 2" xfId="23422" xr:uid="{00000000-0005-0000-0000-0000C14A0000}"/>
    <cellStyle name="Normal 18 5 4 2 2 2" xfId="23423" xr:uid="{00000000-0005-0000-0000-0000C24A0000}"/>
    <cellStyle name="Normal 18 5 4 2 3" xfId="23424" xr:uid="{00000000-0005-0000-0000-0000C34A0000}"/>
    <cellStyle name="Normal 18 5 4 3" xfId="23425" xr:uid="{00000000-0005-0000-0000-0000C44A0000}"/>
    <cellStyle name="Normal 18 5 4 3 2" xfId="23426" xr:uid="{00000000-0005-0000-0000-0000C54A0000}"/>
    <cellStyle name="Normal 18 5 4 4" xfId="23427" xr:uid="{00000000-0005-0000-0000-0000C64A0000}"/>
    <cellStyle name="Normal 18 5 4 5" xfId="23428" xr:uid="{00000000-0005-0000-0000-0000C74A0000}"/>
    <cellStyle name="Normal 18 5 5" xfId="23429" xr:uid="{00000000-0005-0000-0000-0000C84A0000}"/>
    <cellStyle name="Normal 18 5 5 2" xfId="23430" xr:uid="{00000000-0005-0000-0000-0000C94A0000}"/>
    <cellStyle name="Normal 18 5 5 2 2" xfId="23431" xr:uid="{00000000-0005-0000-0000-0000CA4A0000}"/>
    <cellStyle name="Normal 18 5 5 3" xfId="23432" xr:uid="{00000000-0005-0000-0000-0000CB4A0000}"/>
    <cellStyle name="Normal 18 5 6" xfId="23433" xr:uid="{00000000-0005-0000-0000-0000CC4A0000}"/>
    <cellStyle name="Normal 18 5 6 2" xfId="23434" xr:uid="{00000000-0005-0000-0000-0000CD4A0000}"/>
    <cellStyle name="Normal 18 5 7" xfId="23435" xr:uid="{00000000-0005-0000-0000-0000CE4A0000}"/>
    <cellStyle name="Normal 18 5 8" xfId="23436" xr:uid="{00000000-0005-0000-0000-0000CF4A0000}"/>
    <cellStyle name="Normal 18 6" xfId="2152" xr:uid="{00000000-0005-0000-0000-0000D04A0000}"/>
    <cellStyle name="Normal 18 6 2" xfId="2153" xr:uid="{00000000-0005-0000-0000-0000D14A0000}"/>
    <cellStyle name="Normal 18 6 2 2" xfId="2154" xr:uid="{00000000-0005-0000-0000-0000D24A0000}"/>
    <cellStyle name="Normal 18 6 2 2 2" xfId="23437" xr:uid="{00000000-0005-0000-0000-0000D34A0000}"/>
    <cellStyle name="Normal 18 6 2 2 2 2" xfId="23438" xr:uid="{00000000-0005-0000-0000-0000D44A0000}"/>
    <cellStyle name="Normal 18 6 2 2 2 2 2" xfId="23439" xr:uid="{00000000-0005-0000-0000-0000D54A0000}"/>
    <cellStyle name="Normal 18 6 2 2 2 3" xfId="23440" xr:uid="{00000000-0005-0000-0000-0000D64A0000}"/>
    <cellStyle name="Normal 18 6 2 2 3" xfId="23441" xr:uid="{00000000-0005-0000-0000-0000D74A0000}"/>
    <cellStyle name="Normal 18 6 2 2 3 2" xfId="23442" xr:uid="{00000000-0005-0000-0000-0000D84A0000}"/>
    <cellStyle name="Normal 18 6 2 2 4" xfId="23443" xr:uid="{00000000-0005-0000-0000-0000D94A0000}"/>
    <cellStyle name="Normal 18 6 2 2 5" xfId="23444" xr:uid="{00000000-0005-0000-0000-0000DA4A0000}"/>
    <cellStyle name="Normal 18 6 2 3" xfId="2155" xr:uid="{00000000-0005-0000-0000-0000DB4A0000}"/>
    <cellStyle name="Normal 18 6 2 3 2" xfId="23445" xr:uid="{00000000-0005-0000-0000-0000DC4A0000}"/>
    <cellStyle name="Normal 18 6 2 3 2 2" xfId="23446" xr:uid="{00000000-0005-0000-0000-0000DD4A0000}"/>
    <cellStyle name="Normal 18 6 2 3 2 2 2" xfId="23447" xr:uid="{00000000-0005-0000-0000-0000DE4A0000}"/>
    <cellStyle name="Normal 18 6 2 3 2 3" xfId="23448" xr:uid="{00000000-0005-0000-0000-0000DF4A0000}"/>
    <cellStyle name="Normal 18 6 2 3 3" xfId="23449" xr:uid="{00000000-0005-0000-0000-0000E04A0000}"/>
    <cellStyle name="Normal 18 6 2 3 3 2" xfId="23450" xr:uid="{00000000-0005-0000-0000-0000E14A0000}"/>
    <cellStyle name="Normal 18 6 2 3 4" xfId="23451" xr:uid="{00000000-0005-0000-0000-0000E24A0000}"/>
    <cellStyle name="Normal 18 6 2 3 5" xfId="23452" xr:uid="{00000000-0005-0000-0000-0000E34A0000}"/>
    <cellStyle name="Normal 18 6 2 4" xfId="23453" xr:uid="{00000000-0005-0000-0000-0000E44A0000}"/>
    <cellStyle name="Normal 18 6 2 4 2" xfId="23454" xr:uid="{00000000-0005-0000-0000-0000E54A0000}"/>
    <cellStyle name="Normal 18 6 2 4 2 2" xfId="23455" xr:uid="{00000000-0005-0000-0000-0000E64A0000}"/>
    <cellStyle name="Normal 18 6 2 4 3" xfId="23456" xr:uid="{00000000-0005-0000-0000-0000E74A0000}"/>
    <cellStyle name="Normal 18 6 2 5" xfId="23457" xr:uid="{00000000-0005-0000-0000-0000E84A0000}"/>
    <cellStyle name="Normal 18 6 2 5 2" xfId="23458" xr:uid="{00000000-0005-0000-0000-0000E94A0000}"/>
    <cellStyle name="Normal 18 6 2 6" xfId="23459" xr:uid="{00000000-0005-0000-0000-0000EA4A0000}"/>
    <cellStyle name="Normal 18 6 2 7" xfId="23460" xr:uid="{00000000-0005-0000-0000-0000EB4A0000}"/>
    <cellStyle name="Normal 18 6 3" xfId="2156" xr:uid="{00000000-0005-0000-0000-0000EC4A0000}"/>
    <cellStyle name="Normal 18 6 3 2" xfId="23461" xr:uid="{00000000-0005-0000-0000-0000ED4A0000}"/>
    <cellStyle name="Normal 18 6 3 2 2" xfId="23462" xr:uid="{00000000-0005-0000-0000-0000EE4A0000}"/>
    <cellStyle name="Normal 18 6 3 2 2 2" xfId="23463" xr:uid="{00000000-0005-0000-0000-0000EF4A0000}"/>
    <cellStyle name="Normal 18 6 3 2 3" xfId="23464" xr:uid="{00000000-0005-0000-0000-0000F04A0000}"/>
    <cellStyle name="Normal 18 6 3 3" xfId="23465" xr:uid="{00000000-0005-0000-0000-0000F14A0000}"/>
    <cellStyle name="Normal 18 6 3 3 2" xfId="23466" xr:uid="{00000000-0005-0000-0000-0000F24A0000}"/>
    <cellStyle name="Normal 18 6 3 4" xfId="23467" xr:uid="{00000000-0005-0000-0000-0000F34A0000}"/>
    <cellStyle name="Normal 18 6 3 5" xfId="23468" xr:uid="{00000000-0005-0000-0000-0000F44A0000}"/>
    <cellStyle name="Normal 18 6 4" xfId="2157" xr:uid="{00000000-0005-0000-0000-0000F54A0000}"/>
    <cellStyle name="Normal 18 6 4 2" xfId="23469" xr:uid="{00000000-0005-0000-0000-0000F64A0000}"/>
    <cellStyle name="Normal 18 6 4 2 2" xfId="23470" xr:uid="{00000000-0005-0000-0000-0000F74A0000}"/>
    <cellStyle name="Normal 18 6 4 2 2 2" xfId="23471" xr:uid="{00000000-0005-0000-0000-0000F84A0000}"/>
    <cellStyle name="Normal 18 6 4 2 3" xfId="23472" xr:uid="{00000000-0005-0000-0000-0000F94A0000}"/>
    <cellStyle name="Normal 18 6 4 3" xfId="23473" xr:uid="{00000000-0005-0000-0000-0000FA4A0000}"/>
    <cellStyle name="Normal 18 6 4 3 2" xfId="23474" xr:uid="{00000000-0005-0000-0000-0000FB4A0000}"/>
    <cellStyle name="Normal 18 6 4 4" xfId="23475" xr:uid="{00000000-0005-0000-0000-0000FC4A0000}"/>
    <cellStyle name="Normal 18 6 4 5" xfId="23476" xr:uid="{00000000-0005-0000-0000-0000FD4A0000}"/>
    <cellStyle name="Normal 18 6 5" xfId="23477" xr:uid="{00000000-0005-0000-0000-0000FE4A0000}"/>
    <cellStyle name="Normal 18 6 5 2" xfId="23478" xr:uid="{00000000-0005-0000-0000-0000FF4A0000}"/>
    <cellStyle name="Normal 18 6 5 2 2" xfId="23479" xr:uid="{00000000-0005-0000-0000-0000004B0000}"/>
    <cellStyle name="Normal 18 6 5 3" xfId="23480" xr:uid="{00000000-0005-0000-0000-0000014B0000}"/>
    <cellStyle name="Normal 18 6 6" xfId="23481" xr:uid="{00000000-0005-0000-0000-0000024B0000}"/>
    <cellStyle name="Normal 18 6 6 2" xfId="23482" xr:uid="{00000000-0005-0000-0000-0000034B0000}"/>
    <cellStyle name="Normal 18 6 7" xfId="23483" xr:uid="{00000000-0005-0000-0000-0000044B0000}"/>
    <cellStyle name="Normal 18 6 8" xfId="23484" xr:uid="{00000000-0005-0000-0000-0000054B0000}"/>
    <cellStyle name="Normal 18 7" xfId="2158" xr:uid="{00000000-0005-0000-0000-0000064B0000}"/>
    <cellStyle name="Normal 18 7 2" xfId="2159" xr:uid="{00000000-0005-0000-0000-0000074B0000}"/>
    <cellStyle name="Normal 18 7 2 2" xfId="2160" xr:uid="{00000000-0005-0000-0000-0000084B0000}"/>
    <cellStyle name="Normal 18 7 2 2 2" xfId="23485" xr:uid="{00000000-0005-0000-0000-0000094B0000}"/>
    <cellStyle name="Normal 18 7 2 2 2 2" xfId="23486" xr:uid="{00000000-0005-0000-0000-00000A4B0000}"/>
    <cellStyle name="Normal 18 7 2 2 2 2 2" xfId="23487" xr:uid="{00000000-0005-0000-0000-00000B4B0000}"/>
    <cellStyle name="Normal 18 7 2 2 2 3" xfId="23488" xr:uid="{00000000-0005-0000-0000-00000C4B0000}"/>
    <cellStyle name="Normal 18 7 2 2 3" xfId="23489" xr:uid="{00000000-0005-0000-0000-00000D4B0000}"/>
    <cellStyle name="Normal 18 7 2 2 3 2" xfId="23490" xr:uid="{00000000-0005-0000-0000-00000E4B0000}"/>
    <cellStyle name="Normal 18 7 2 2 4" xfId="23491" xr:uid="{00000000-0005-0000-0000-00000F4B0000}"/>
    <cellStyle name="Normal 18 7 2 2 5" xfId="23492" xr:uid="{00000000-0005-0000-0000-0000104B0000}"/>
    <cellStyle name="Normal 18 7 2 3" xfId="2161" xr:uid="{00000000-0005-0000-0000-0000114B0000}"/>
    <cellStyle name="Normal 18 7 2 3 2" xfId="23493" xr:uid="{00000000-0005-0000-0000-0000124B0000}"/>
    <cellStyle name="Normal 18 7 2 3 2 2" xfId="23494" xr:uid="{00000000-0005-0000-0000-0000134B0000}"/>
    <cellStyle name="Normal 18 7 2 3 2 2 2" xfId="23495" xr:uid="{00000000-0005-0000-0000-0000144B0000}"/>
    <cellStyle name="Normal 18 7 2 3 2 3" xfId="23496" xr:uid="{00000000-0005-0000-0000-0000154B0000}"/>
    <cellStyle name="Normal 18 7 2 3 3" xfId="23497" xr:uid="{00000000-0005-0000-0000-0000164B0000}"/>
    <cellStyle name="Normal 18 7 2 3 3 2" xfId="23498" xr:uid="{00000000-0005-0000-0000-0000174B0000}"/>
    <cellStyle name="Normal 18 7 2 3 4" xfId="23499" xr:uid="{00000000-0005-0000-0000-0000184B0000}"/>
    <cellStyle name="Normal 18 7 2 3 5" xfId="23500" xr:uid="{00000000-0005-0000-0000-0000194B0000}"/>
    <cellStyle name="Normal 18 7 2 4" xfId="23501" xr:uid="{00000000-0005-0000-0000-00001A4B0000}"/>
    <cellStyle name="Normal 18 7 2 4 2" xfId="23502" xr:uid="{00000000-0005-0000-0000-00001B4B0000}"/>
    <cellStyle name="Normal 18 7 2 4 2 2" xfId="23503" xr:uid="{00000000-0005-0000-0000-00001C4B0000}"/>
    <cellStyle name="Normal 18 7 2 4 3" xfId="23504" xr:uid="{00000000-0005-0000-0000-00001D4B0000}"/>
    <cellStyle name="Normal 18 7 2 5" xfId="23505" xr:uid="{00000000-0005-0000-0000-00001E4B0000}"/>
    <cellStyle name="Normal 18 7 2 5 2" xfId="23506" xr:uid="{00000000-0005-0000-0000-00001F4B0000}"/>
    <cellStyle name="Normal 18 7 2 6" xfId="23507" xr:uid="{00000000-0005-0000-0000-0000204B0000}"/>
    <cellStyle name="Normal 18 7 2 7" xfId="23508" xr:uid="{00000000-0005-0000-0000-0000214B0000}"/>
    <cellStyle name="Normal 18 7 3" xfId="2162" xr:uid="{00000000-0005-0000-0000-0000224B0000}"/>
    <cellStyle name="Normal 18 7 3 2" xfId="23509" xr:uid="{00000000-0005-0000-0000-0000234B0000}"/>
    <cellStyle name="Normal 18 7 3 2 2" xfId="23510" xr:uid="{00000000-0005-0000-0000-0000244B0000}"/>
    <cellStyle name="Normal 18 7 3 2 2 2" xfId="23511" xr:uid="{00000000-0005-0000-0000-0000254B0000}"/>
    <cellStyle name="Normal 18 7 3 2 3" xfId="23512" xr:uid="{00000000-0005-0000-0000-0000264B0000}"/>
    <cellStyle name="Normal 18 7 3 3" xfId="23513" xr:uid="{00000000-0005-0000-0000-0000274B0000}"/>
    <cellStyle name="Normal 18 7 3 3 2" xfId="23514" xr:uid="{00000000-0005-0000-0000-0000284B0000}"/>
    <cellStyle name="Normal 18 7 3 4" xfId="23515" xr:uid="{00000000-0005-0000-0000-0000294B0000}"/>
    <cellStyle name="Normal 18 7 3 5" xfId="23516" xr:uid="{00000000-0005-0000-0000-00002A4B0000}"/>
    <cellStyle name="Normal 18 7 4" xfId="2163" xr:uid="{00000000-0005-0000-0000-00002B4B0000}"/>
    <cellStyle name="Normal 18 7 4 2" xfId="23517" xr:uid="{00000000-0005-0000-0000-00002C4B0000}"/>
    <cellStyle name="Normal 18 7 4 2 2" xfId="23518" xr:uid="{00000000-0005-0000-0000-00002D4B0000}"/>
    <cellStyle name="Normal 18 7 4 2 2 2" xfId="23519" xr:uid="{00000000-0005-0000-0000-00002E4B0000}"/>
    <cellStyle name="Normal 18 7 4 2 3" xfId="23520" xr:uid="{00000000-0005-0000-0000-00002F4B0000}"/>
    <cellStyle name="Normal 18 7 4 3" xfId="23521" xr:uid="{00000000-0005-0000-0000-0000304B0000}"/>
    <cellStyle name="Normal 18 7 4 3 2" xfId="23522" xr:uid="{00000000-0005-0000-0000-0000314B0000}"/>
    <cellStyle name="Normal 18 7 4 4" xfId="23523" xr:uid="{00000000-0005-0000-0000-0000324B0000}"/>
    <cellStyle name="Normal 18 7 4 5" xfId="23524" xr:uid="{00000000-0005-0000-0000-0000334B0000}"/>
    <cellStyle name="Normal 18 7 5" xfId="23525" xr:uid="{00000000-0005-0000-0000-0000344B0000}"/>
    <cellStyle name="Normal 18 7 5 2" xfId="23526" xr:uid="{00000000-0005-0000-0000-0000354B0000}"/>
    <cellStyle name="Normal 18 7 5 2 2" xfId="23527" xr:uid="{00000000-0005-0000-0000-0000364B0000}"/>
    <cellStyle name="Normal 18 7 5 3" xfId="23528" xr:uid="{00000000-0005-0000-0000-0000374B0000}"/>
    <cellStyle name="Normal 18 7 6" xfId="23529" xr:uid="{00000000-0005-0000-0000-0000384B0000}"/>
    <cellStyle name="Normal 18 7 6 2" xfId="23530" xr:uid="{00000000-0005-0000-0000-0000394B0000}"/>
    <cellStyle name="Normal 18 7 7" xfId="23531" xr:uid="{00000000-0005-0000-0000-00003A4B0000}"/>
    <cellStyle name="Normal 18 7 8" xfId="23532" xr:uid="{00000000-0005-0000-0000-00003B4B0000}"/>
    <cellStyle name="Normal 18 8" xfId="2164" xr:uid="{00000000-0005-0000-0000-00003C4B0000}"/>
    <cellStyle name="Normal 18 8 2" xfId="2165" xr:uid="{00000000-0005-0000-0000-00003D4B0000}"/>
    <cellStyle name="Normal 18 8 2 2" xfId="23533" xr:uid="{00000000-0005-0000-0000-00003E4B0000}"/>
    <cellStyle name="Normal 18 8 2 2 2" xfId="23534" xr:uid="{00000000-0005-0000-0000-00003F4B0000}"/>
    <cellStyle name="Normal 18 8 2 2 2 2" xfId="23535" xr:uid="{00000000-0005-0000-0000-0000404B0000}"/>
    <cellStyle name="Normal 18 8 2 2 3" xfId="23536" xr:uid="{00000000-0005-0000-0000-0000414B0000}"/>
    <cellStyle name="Normal 18 8 2 3" xfId="23537" xr:uid="{00000000-0005-0000-0000-0000424B0000}"/>
    <cellStyle name="Normal 18 8 2 3 2" xfId="23538" xr:uid="{00000000-0005-0000-0000-0000434B0000}"/>
    <cellStyle name="Normal 18 8 2 4" xfId="23539" xr:uid="{00000000-0005-0000-0000-0000444B0000}"/>
    <cellStyle name="Normal 18 8 2 5" xfId="23540" xr:uid="{00000000-0005-0000-0000-0000454B0000}"/>
    <cellStyle name="Normal 18 8 3" xfId="2166" xr:uid="{00000000-0005-0000-0000-0000464B0000}"/>
    <cellStyle name="Normal 18 8 3 2" xfId="23541" xr:uid="{00000000-0005-0000-0000-0000474B0000}"/>
    <cellStyle name="Normal 18 8 3 2 2" xfId="23542" xr:uid="{00000000-0005-0000-0000-0000484B0000}"/>
    <cellStyle name="Normal 18 8 3 2 2 2" xfId="23543" xr:uid="{00000000-0005-0000-0000-0000494B0000}"/>
    <cellStyle name="Normal 18 8 3 2 3" xfId="23544" xr:uid="{00000000-0005-0000-0000-00004A4B0000}"/>
    <cellStyle name="Normal 18 8 3 3" xfId="23545" xr:uid="{00000000-0005-0000-0000-00004B4B0000}"/>
    <cellStyle name="Normal 18 8 3 3 2" xfId="23546" xr:uid="{00000000-0005-0000-0000-00004C4B0000}"/>
    <cellStyle name="Normal 18 8 3 4" xfId="23547" xr:uid="{00000000-0005-0000-0000-00004D4B0000}"/>
    <cellStyle name="Normal 18 8 3 5" xfId="23548" xr:uid="{00000000-0005-0000-0000-00004E4B0000}"/>
    <cellStyle name="Normal 18 8 4" xfId="23549" xr:uid="{00000000-0005-0000-0000-00004F4B0000}"/>
    <cellStyle name="Normal 18 8 4 2" xfId="23550" xr:uid="{00000000-0005-0000-0000-0000504B0000}"/>
    <cellStyle name="Normal 18 8 4 2 2" xfId="23551" xr:uid="{00000000-0005-0000-0000-0000514B0000}"/>
    <cellStyle name="Normal 18 8 4 3" xfId="23552" xr:uid="{00000000-0005-0000-0000-0000524B0000}"/>
    <cellStyle name="Normal 18 8 5" xfId="23553" xr:uid="{00000000-0005-0000-0000-0000534B0000}"/>
    <cellStyle name="Normal 18 8 5 2" xfId="23554" xr:uid="{00000000-0005-0000-0000-0000544B0000}"/>
    <cellStyle name="Normal 18 8 6" xfId="23555" xr:uid="{00000000-0005-0000-0000-0000554B0000}"/>
    <cellStyle name="Normal 18 8 7" xfId="23556" xr:uid="{00000000-0005-0000-0000-0000564B0000}"/>
    <cellStyle name="Normal 18 9" xfId="2167" xr:uid="{00000000-0005-0000-0000-0000574B0000}"/>
    <cellStyle name="Normal 18 9 2" xfId="23557" xr:uid="{00000000-0005-0000-0000-0000584B0000}"/>
    <cellStyle name="Normal 18 9 2 2" xfId="23558" xr:uid="{00000000-0005-0000-0000-0000594B0000}"/>
    <cellStyle name="Normal 18 9 2 2 2" xfId="23559" xr:uid="{00000000-0005-0000-0000-00005A4B0000}"/>
    <cellStyle name="Normal 18 9 2 3" xfId="23560" xr:uid="{00000000-0005-0000-0000-00005B4B0000}"/>
    <cellStyle name="Normal 18 9 3" xfId="23561" xr:uid="{00000000-0005-0000-0000-00005C4B0000}"/>
    <cellStyle name="Normal 18 9 3 2" xfId="23562" xr:uid="{00000000-0005-0000-0000-00005D4B0000}"/>
    <cellStyle name="Normal 18 9 4" xfId="23563" xr:uid="{00000000-0005-0000-0000-00005E4B0000}"/>
    <cellStyle name="Normal 18 9 5" xfId="23564" xr:uid="{00000000-0005-0000-0000-00005F4B0000}"/>
    <cellStyle name="Normal 19" xfId="2168" xr:uid="{00000000-0005-0000-0000-0000604B0000}"/>
    <cellStyle name="Normal 19 10" xfId="2169" xr:uid="{00000000-0005-0000-0000-0000614B0000}"/>
    <cellStyle name="Normal 19 10 2" xfId="23565" xr:uid="{00000000-0005-0000-0000-0000624B0000}"/>
    <cellStyle name="Normal 19 10 2 2" xfId="23566" xr:uid="{00000000-0005-0000-0000-0000634B0000}"/>
    <cellStyle name="Normal 19 10 2 2 2" xfId="23567" xr:uid="{00000000-0005-0000-0000-0000644B0000}"/>
    <cellStyle name="Normal 19 10 2 3" xfId="23568" xr:uid="{00000000-0005-0000-0000-0000654B0000}"/>
    <cellStyle name="Normal 19 10 3" xfId="23569" xr:uid="{00000000-0005-0000-0000-0000664B0000}"/>
    <cellStyle name="Normal 19 10 3 2" xfId="23570" xr:uid="{00000000-0005-0000-0000-0000674B0000}"/>
    <cellStyle name="Normal 19 10 4" xfId="23571" xr:uid="{00000000-0005-0000-0000-0000684B0000}"/>
    <cellStyle name="Normal 19 10 5" xfId="23572" xr:uid="{00000000-0005-0000-0000-0000694B0000}"/>
    <cellStyle name="Normal 19 11" xfId="23573" xr:uid="{00000000-0005-0000-0000-00006A4B0000}"/>
    <cellStyle name="Normal 19 11 2" xfId="23574" xr:uid="{00000000-0005-0000-0000-00006B4B0000}"/>
    <cellStyle name="Normal 19 11 2 2" xfId="23575" xr:uid="{00000000-0005-0000-0000-00006C4B0000}"/>
    <cellStyle name="Normal 19 11 3" xfId="23576" xr:uid="{00000000-0005-0000-0000-00006D4B0000}"/>
    <cellStyle name="Normal 19 12" xfId="23577" xr:uid="{00000000-0005-0000-0000-00006E4B0000}"/>
    <cellStyle name="Normal 19 12 2" xfId="23578" xr:uid="{00000000-0005-0000-0000-00006F4B0000}"/>
    <cellStyle name="Normal 19 13" xfId="23579" xr:uid="{00000000-0005-0000-0000-0000704B0000}"/>
    <cellStyle name="Normal 19 14" xfId="23580" xr:uid="{00000000-0005-0000-0000-0000714B0000}"/>
    <cellStyle name="Normal 19 2" xfId="2170" xr:uid="{00000000-0005-0000-0000-0000724B0000}"/>
    <cellStyle name="Normal 19 2 10" xfId="23581" xr:uid="{00000000-0005-0000-0000-0000734B0000}"/>
    <cellStyle name="Normal 19 2 10 2" xfId="23582" xr:uid="{00000000-0005-0000-0000-0000744B0000}"/>
    <cellStyle name="Normal 19 2 10 2 2" xfId="23583" xr:uid="{00000000-0005-0000-0000-0000754B0000}"/>
    <cellStyle name="Normal 19 2 10 3" xfId="23584" xr:uid="{00000000-0005-0000-0000-0000764B0000}"/>
    <cellStyle name="Normal 19 2 11" xfId="23585" xr:uid="{00000000-0005-0000-0000-0000774B0000}"/>
    <cellStyle name="Normal 19 2 11 2" xfId="23586" xr:uid="{00000000-0005-0000-0000-0000784B0000}"/>
    <cellStyle name="Normal 19 2 12" xfId="23587" xr:uid="{00000000-0005-0000-0000-0000794B0000}"/>
    <cellStyle name="Normal 19 2 13" xfId="23588" xr:uid="{00000000-0005-0000-0000-00007A4B0000}"/>
    <cellStyle name="Normal 19 2 2" xfId="2171" xr:uid="{00000000-0005-0000-0000-00007B4B0000}"/>
    <cellStyle name="Normal 19 2 2 10" xfId="23589" xr:uid="{00000000-0005-0000-0000-00007C4B0000}"/>
    <cellStyle name="Normal 19 2 2 10 2" xfId="23590" xr:uid="{00000000-0005-0000-0000-00007D4B0000}"/>
    <cellStyle name="Normal 19 2 2 11" xfId="23591" xr:uid="{00000000-0005-0000-0000-00007E4B0000}"/>
    <cellStyle name="Normal 19 2 2 12" xfId="23592" xr:uid="{00000000-0005-0000-0000-00007F4B0000}"/>
    <cellStyle name="Normal 19 2 2 2" xfId="2172" xr:uid="{00000000-0005-0000-0000-0000804B0000}"/>
    <cellStyle name="Normal 19 2 2 2 2" xfId="2173" xr:uid="{00000000-0005-0000-0000-0000814B0000}"/>
    <cellStyle name="Normal 19 2 2 2 2 2" xfId="2174" xr:uid="{00000000-0005-0000-0000-0000824B0000}"/>
    <cellStyle name="Normal 19 2 2 2 2 2 2" xfId="23593" xr:uid="{00000000-0005-0000-0000-0000834B0000}"/>
    <cellStyle name="Normal 19 2 2 2 2 2 2 2" xfId="23594" xr:uid="{00000000-0005-0000-0000-0000844B0000}"/>
    <cellStyle name="Normal 19 2 2 2 2 2 2 2 2" xfId="23595" xr:uid="{00000000-0005-0000-0000-0000854B0000}"/>
    <cellStyle name="Normal 19 2 2 2 2 2 2 3" xfId="23596" xr:uid="{00000000-0005-0000-0000-0000864B0000}"/>
    <cellStyle name="Normal 19 2 2 2 2 2 3" xfId="23597" xr:uid="{00000000-0005-0000-0000-0000874B0000}"/>
    <cellStyle name="Normal 19 2 2 2 2 2 3 2" xfId="23598" xr:uid="{00000000-0005-0000-0000-0000884B0000}"/>
    <cellStyle name="Normal 19 2 2 2 2 2 4" xfId="23599" xr:uid="{00000000-0005-0000-0000-0000894B0000}"/>
    <cellStyle name="Normal 19 2 2 2 2 2 5" xfId="23600" xr:uid="{00000000-0005-0000-0000-00008A4B0000}"/>
    <cellStyle name="Normal 19 2 2 2 2 3" xfId="2175" xr:uid="{00000000-0005-0000-0000-00008B4B0000}"/>
    <cellStyle name="Normal 19 2 2 2 2 3 2" xfId="23601" xr:uid="{00000000-0005-0000-0000-00008C4B0000}"/>
    <cellStyle name="Normal 19 2 2 2 2 3 2 2" xfId="23602" xr:uid="{00000000-0005-0000-0000-00008D4B0000}"/>
    <cellStyle name="Normal 19 2 2 2 2 3 2 2 2" xfId="23603" xr:uid="{00000000-0005-0000-0000-00008E4B0000}"/>
    <cellStyle name="Normal 19 2 2 2 2 3 2 3" xfId="23604" xr:uid="{00000000-0005-0000-0000-00008F4B0000}"/>
    <cellStyle name="Normal 19 2 2 2 2 3 3" xfId="23605" xr:uid="{00000000-0005-0000-0000-0000904B0000}"/>
    <cellStyle name="Normal 19 2 2 2 2 3 3 2" xfId="23606" xr:uid="{00000000-0005-0000-0000-0000914B0000}"/>
    <cellStyle name="Normal 19 2 2 2 2 3 4" xfId="23607" xr:uid="{00000000-0005-0000-0000-0000924B0000}"/>
    <cellStyle name="Normal 19 2 2 2 2 3 5" xfId="23608" xr:uid="{00000000-0005-0000-0000-0000934B0000}"/>
    <cellStyle name="Normal 19 2 2 2 2 4" xfId="23609" xr:uid="{00000000-0005-0000-0000-0000944B0000}"/>
    <cellStyle name="Normal 19 2 2 2 2 4 2" xfId="23610" xr:uid="{00000000-0005-0000-0000-0000954B0000}"/>
    <cellStyle name="Normal 19 2 2 2 2 4 2 2" xfId="23611" xr:uid="{00000000-0005-0000-0000-0000964B0000}"/>
    <cellStyle name="Normal 19 2 2 2 2 4 3" xfId="23612" xr:uid="{00000000-0005-0000-0000-0000974B0000}"/>
    <cellStyle name="Normal 19 2 2 2 2 5" xfId="23613" xr:uid="{00000000-0005-0000-0000-0000984B0000}"/>
    <cellStyle name="Normal 19 2 2 2 2 5 2" xfId="23614" xr:uid="{00000000-0005-0000-0000-0000994B0000}"/>
    <cellStyle name="Normal 19 2 2 2 2 6" xfId="23615" xr:uid="{00000000-0005-0000-0000-00009A4B0000}"/>
    <cellStyle name="Normal 19 2 2 2 2 7" xfId="23616" xr:uid="{00000000-0005-0000-0000-00009B4B0000}"/>
    <cellStyle name="Normal 19 2 2 2 3" xfId="2176" xr:uid="{00000000-0005-0000-0000-00009C4B0000}"/>
    <cellStyle name="Normal 19 2 2 2 3 2" xfId="23617" xr:uid="{00000000-0005-0000-0000-00009D4B0000}"/>
    <cellStyle name="Normal 19 2 2 2 3 2 2" xfId="23618" xr:uid="{00000000-0005-0000-0000-00009E4B0000}"/>
    <cellStyle name="Normal 19 2 2 2 3 2 2 2" xfId="23619" xr:uid="{00000000-0005-0000-0000-00009F4B0000}"/>
    <cellStyle name="Normal 19 2 2 2 3 2 3" xfId="23620" xr:uid="{00000000-0005-0000-0000-0000A04B0000}"/>
    <cellStyle name="Normal 19 2 2 2 3 3" xfId="23621" xr:uid="{00000000-0005-0000-0000-0000A14B0000}"/>
    <cellStyle name="Normal 19 2 2 2 3 3 2" xfId="23622" xr:uid="{00000000-0005-0000-0000-0000A24B0000}"/>
    <cellStyle name="Normal 19 2 2 2 3 4" xfId="23623" xr:uid="{00000000-0005-0000-0000-0000A34B0000}"/>
    <cellStyle name="Normal 19 2 2 2 3 5" xfId="23624" xr:uid="{00000000-0005-0000-0000-0000A44B0000}"/>
    <cellStyle name="Normal 19 2 2 2 4" xfId="2177" xr:uid="{00000000-0005-0000-0000-0000A54B0000}"/>
    <cellStyle name="Normal 19 2 2 2 4 2" xfId="23625" xr:uid="{00000000-0005-0000-0000-0000A64B0000}"/>
    <cellStyle name="Normal 19 2 2 2 4 2 2" xfId="23626" xr:uid="{00000000-0005-0000-0000-0000A74B0000}"/>
    <cellStyle name="Normal 19 2 2 2 4 2 2 2" xfId="23627" xr:uid="{00000000-0005-0000-0000-0000A84B0000}"/>
    <cellStyle name="Normal 19 2 2 2 4 2 3" xfId="23628" xr:uid="{00000000-0005-0000-0000-0000A94B0000}"/>
    <cellStyle name="Normal 19 2 2 2 4 3" xfId="23629" xr:uid="{00000000-0005-0000-0000-0000AA4B0000}"/>
    <cellStyle name="Normal 19 2 2 2 4 3 2" xfId="23630" xr:uid="{00000000-0005-0000-0000-0000AB4B0000}"/>
    <cellStyle name="Normal 19 2 2 2 4 4" xfId="23631" xr:uid="{00000000-0005-0000-0000-0000AC4B0000}"/>
    <cellStyle name="Normal 19 2 2 2 4 5" xfId="23632" xr:uid="{00000000-0005-0000-0000-0000AD4B0000}"/>
    <cellStyle name="Normal 19 2 2 2 5" xfId="23633" xr:uid="{00000000-0005-0000-0000-0000AE4B0000}"/>
    <cellStyle name="Normal 19 2 2 2 5 2" xfId="23634" xr:uid="{00000000-0005-0000-0000-0000AF4B0000}"/>
    <cellStyle name="Normal 19 2 2 2 5 2 2" xfId="23635" xr:uid="{00000000-0005-0000-0000-0000B04B0000}"/>
    <cellStyle name="Normal 19 2 2 2 5 3" xfId="23636" xr:uid="{00000000-0005-0000-0000-0000B14B0000}"/>
    <cellStyle name="Normal 19 2 2 2 6" xfId="23637" xr:uid="{00000000-0005-0000-0000-0000B24B0000}"/>
    <cellStyle name="Normal 19 2 2 2 6 2" xfId="23638" xr:uid="{00000000-0005-0000-0000-0000B34B0000}"/>
    <cellStyle name="Normal 19 2 2 2 7" xfId="23639" xr:uid="{00000000-0005-0000-0000-0000B44B0000}"/>
    <cellStyle name="Normal 19 2 2 2 8" xfId="23640" xr:uid="{00000000-0005-0000-0000-0000B54B0000}"/>
    <cellStyle name="Normal 19 2 2 3" xfId="2178" xr:uid="{00000000-0005-0000-0000-0000B64B0000}"/>
    <cellStyle name="Normal 19 2 2 3 2" xfId="2179" xr:uid="{00000000-0005-0000-0000-0000B74B0000}"/>
    <cellStyle name="Normal 19 2 2 3 2 2" xfId="2180" xr:uid="{00000000-0005-0000-0000-0000B84B0000}"/>
    <cellStyle name="Normal 19 2 2 3 2 2 2" xfId="23641" xr:uid="{00000000-0005-0000-0000-0000B94B0000}"/>
    <cellStyle name="Normal 19 2 2 3 2 2 2 2" xfId="23642" xr:uid="{00000000-0005-0000-0000-0000BA4B0000}"/>
    <cellStyle name="Normal 19 2 2 3 2 2 2 2 2" xfId="23643" xr:uid="{00000000-0005-0000-0000-0000BB4B0000}"/>
    <cellStyle name="Normal 19 2 2 3 2 2 2 3" xfId="23644" xr:uid="{00000000-0005-0000-0000-0000BC4B0000}"/>
    <cellStyle name="Normal 19 2 2 3 2 2 3" xfId="23645" xr:uid="{00000000-0005-0000-0000-0000BD4B0000}"/>
    <cellStyle name="Normal 19 2 2 3 2 2 3 2" xfId="23646" xr:uid="{00000000-0005-0000-0000-0000BE4B0000}"/>
    <cellStyle name="Normal 19 2 2 3 2 2 4" xfId="23647" xr:uid="{00000000-0005-0000-0000-0000BF4B0000}"/>
    <cellStyle name="Normal 19 2 2 3 2 2 5" xfId="23648" xr:uid="{00000000-0005-0000-0000-0000C04B0000}"/>
    <cellStyle name="Normal 19 2 2 3 2 3" xfId="2181" xr:uid="{00000000-0005-0000-0000-0000C14B0000}"/>
    <cellStyle name="Normal 19 2 2 3 2 3 2" xfId="23649" xr:uid="{00000000-0005-0000-0000-0000C24B0000}"/>
    <cellStyle name="Normal 19 2 2 3 2 3 2 2" xfId="23650" xr:uid="{00000000-0005-0000-0000-0000C34B0000}"/>
    <cellStyle name="Normal 19 2 2 3 2 3 2 2 2" xfId="23651" xr:uid="{00000000-0005-0000-0000-0000C44B0000}"/>
    <cellStyle name="Normal 19 2 2 3 2 3 2 3" xfId="23652" xr:uid="{00000000-0005-0000-0000-0000C54B0000}"/>
    <cellStyle name="Normal 19 2 2 3 2 3 3" xfId="23653" xr:uid="{00000000-0005-0000-0000-0000C64B0000}"/>
    <cellStyle name="Normal 19 2 2 3 2 3 3 2" xfId="23654" xr:uid="{00000000-0005-0000-0000-0000C74B0000}"/>
    <cellStyle name="Normal 19 2 2 3 2 3 4" xfId="23655" xr:uid="{00000000-0005-0000-0000-0000C84B0000}"/>
    <cellStyle name="Normal 19 2 2 3 2 3 5" xfId="23656" xr:uid="{00000000-0005-0000-0000-0000C94B0000}"/>
    <cellStyle name="Normal 19 2 2 3 2 4" xfId="23657" xr:uid="{00000000-0005-0000-0000-0000CA4B0000}"/>
    <cellStyle name="Normal 19 2 2 3 2 4 2" xfId="23658" xr:uid="{00000000-0005-0000-0000-0000CB4B0000}"/>
    <cellStyle name="Normal 19 2 2 3 2 4 2 2" xfId="23659" xr:uid="{00000000-0005-0000-0000-0000CC4B0000}"/>
    <cellStyle name="Normal 19 2 2 3 2 4 3" xfId="23660" xr:uid="{00000000-0005-0000-0000-0000CD4B0000}"/>
    <cellStyle name="Normal 19 2 2 3 2 5" xfId="23661" xr:uid="{00000000-0005-0000-0000-0000CE4B0000}"/>
    <cellStyle name="Normal 19 2 2 3 2 5 2" xfId="23662" xr:uid="{00000000-0005-0000-0000-0000CF4B0000}"/>
    <cellStyle name="Normal 19 2 2 3 2 6" xfId="23663" xr:uid="{00000000-0005-0000-0000-0000D04B0000}"/>
    <cellStyle name="Normal 19 2 2 3 2 7" xfId="23664" xr:uid="{00000000-0005-0000-0000-0000D14B0000}"/>
    <cellStyle name="Normal 19 2 2 3 3" xfId="2182" xr:uid="{00000000-0005-0000-0000-0000D24B0000}"/>
    <cellStyle name="Normal 19 2 2 3 3 2" xfId="23665" xr:uid="{00000000-0005-0000-0000-0000D34B0000}"/>
    <cellStyle name="Normal 19 2 2 3 3 2 2" xfId="23666" xr:uid="{00000000-0005-0000-0000-0000D44B0000}"/>
    <cellStyle name="Normal 19 2 2 3 3 2 2 2" xfId="23667" xr:uid="{00000000-0005-0000-0000-0000D54B0000}"/>
    <cellStyle name="Normal 19 2 2 3 3 2 3" xfId="23668" xr:uid="{00000000-0005-0000-0000-0000D64B0000}"/>
    <cellStyle name="Normal 19 2 2 3 3 3" xfId="23669" xr:uid="{00000000-0005-0000-0000-0000D74B0000}"/>
    <cellStyle name="Normal 19 2 2 3 3 3 2" xfId="23670" xr:uid="{00000000-0005-0000-0000-0000D84B0000}"/>
    <cellStyle name="Normal 19 2 2 3 3 4" xfId="23671" xr:uid="{00000000-0005-0000-0000-0000D94B0000}"/>
    <cellStyle name="Normal 19 2 2 3 3 5" xfId="23672" xr:uid="{00000000-0005-0000-0000-0000DA4B0000}"/>
    <cellStyle name="Normal 19 2 2 3 4" xfId="2183" xr:uid="{00000000-0005-0000-0000-0000DB4B0000}"/>
    <cellStyle name="Normal 19 2 2 3 4 2" xfId="23673" xr:uid="{00000000-0005-0000-0000-0000DC4B0000}"/>
    <cellStyle name="Normal 19 2 2 3 4 2 2" xfId="23674" xr:uid="{00000000-0005-0000-0000-0000DD4B0000}"/>
    <cellStyle name="Normal 19 2 2 3 4 2 2 2" xfId="23675" xr:uid="{00000000-0005-0000-0000-0000DE4B0000}"/>
    <cellStyle name="Normal 19 2 2 3 4 2 3" xfId="23676" xr:uid="{00000000-0005-0000-0000-0000DF4B0000}"/>
    <cellStyle name="Normal 19 2 2 3 4 3" xfId="23677" xr:uid="{00000000-0005-0000-0000-0000E04B0000}"/>
    <cellStyle name="Normal 19 2 2 3 4 3 2" xfId="23678" xr:uid="{00000000-0005-0000-0000-0000E14B0000}"/>
    <cellStyle name="Normal 19 2 2 3 4 4" xfId="23679" xr:uid="{00000000-0005-0000-0000-0000E24B0000}"/>
    <cellStyle name="Normal 19 2 2 3 4 5" xfId="23680" xr:uid="{00000000-0005-0000-0000-0000E34B0000}"/>
    <cellStyle name="Normal 19 2 2 3 5" xfId="23681" xr:uid="{00000000-0005-0000-0000-0000E44B0000}"/>
    <cellStyle name="Normal 19 2 2 3 5 2" xfId="23682" xr:uid="{00000000-0005-0000-0000-0000E54B0000}"/>
    <cellStyle name="Normal 19 2 2 3 5 2 2" xfId="23683" xr:uid="{00000000-0005-0000-0000-0000E64B0000}"/>
    <cellStyle name="Normal 19 2 2 3 5 3" xfId="23684" xr:uid="{00000000-0005-0000-0000-0000E74B0000}"/>
    <cellStyle name="Normal 19 2 2 3 6" xfId="23685" xr:uid="{00000000-0005-0000-0000-0000E84B0000}"/>
    <cellStyle name="Normal 19 2 2 3 6 2" xfId="23686" xr:uid="{00000000-0005-0000-0000-0000E94B0000}"/>
    <cellStyle name="Normal 19 2 2 3 7" xfId="23687" xr:uid="{00000000-0005-0000-0000-0000EA4B0000}"/>
    <cellStyle name="Normal 19 2 2 3 8" xfId="23688" xr:uid="{00000000-0005-0000-0000-0000EB4B0000}"/>
    <cellStyle name="Normal 19 2 2 4" xfId="2184" xr:uid="{00000000-0005-0000-0000-0000EC4B0000}"/>
    <cellStyle name="Normal 19 2 2 4 2" xfId="2185" xr:uid="{00000000-0005-0000-0000-0000ED4B0000}"/>
    <cellStyle name="Normal 19 2 2 4 2 2" xfId="2186" xr:uid="{00000000-0005-0000-0000-0000EE4B0000}"/>
    <cellStyle name="Normal 19 2 2 4 2 2 2" xfId="23689" xr:uid="{00000000-0005-0000-0000-0000EF4B0000}"/>
    <cellStyle name="Normal 19 2 2 4 2 2 2 2" xfId="23690" xr:uid="{00000000-0005-0000-0000-0000F04B0000}"/>
    <cellStyle name="Normal 19 2 2 4 2 2 2 2 2" xfId="23691" xr:uid="{00000000-0005-0000-0000-0000F14B0000}"/>
    <cellStyle name="Normal 19 2 2 4 2 2 2 3" xfId="23692" xr:uid="{00000000-0005-0000-0000-0000F24B0000}"/>
    <cellStyle name="Normal 19 2 2 4 2 2 3" xfId="23693" xr:uid="{00000000-0005-0000-0000-0000F34B0000}"/>
    <cellStyle name="Normal 19 2 2 4 2 2 3 2" xfId="23694" xr:uid="{00000000-0005-0000-0000-0000F44B0000}"/>
    <cellStyle name="Normal 19 2 2 4 2 2 4" xfId="23695" xr:uid="{00000000-0005-0000-0000-0000F54B0000}"/>
    <cellStyle name="Normal 19 2 2 4 2 2 5" xfId="23696" xr:uid="{00000000-0005-0000-0000-0000F64B0000}"/>
    <cellStyle name="Normal 19 2 2 4 2 3" xfId="2187" xr:uid="{00000000-0005-0000-0000-0000F74B0000}"/>
    <cellStyle name="Normal 19 2 2 4 2 3 2" xfId="23697" xr:uid="{00000000-0005-0000-0000-0000F84B0000}"/>
    <cellStyle name="Normal 19 2 2 4 2 3 2 2" xfId="23698" xr:uid="{00000000-0005-0000-0000-0000F94B0000}"/>
    <cellStyle name="Normal 19 2 2 4 2 3 2 2 2" xfId="23699" xr:uid="{00000000-0005-0000-0000-0000FA4B0000}"/>
    <cellStyle name="Normal 19 2 2 4 2 3 2 3" xfId="23700" xr:uid="{00000000-0005-0000-0000-0000FB4B0000}"/>
    <cellStyle name="Normal 19 2 2 4 2 3 3" xfId="23701" xr:uid="{00000000-0005-0000-0000-0000FC4B0000}"/>
    <cellStyle name="Normal 19 2 2 4 2 3 3 2" xfId="23702" xr:uid="{00000000-0005-0000-0000-0000FD4B0000}"/>
    <cellStyle name="Normal 19 2 2 4 2 3 4" xfId="23703" xr:uid="{00000000-0005-0000-0000-0000FE4B0000}"/>
    <cellStyle name="Normal 19 2 2 4 2 3 5" xfId="23704" xr:uid="{00000000-0005-0000-0000-0000FF4B0000}"/>
    <cellStyle name="Normal 19 2 2 4 2 4" xfId="23705" xr:uid="{00000000-0005-0000-0000-0000004C0000}"/>
    <cellStyle name="Normal 19 2 2 4 2 4 2" xfId="23706" xr:uid="{00000000-0005-0000-0000-0000014C0000}"/>
    <cellStyle name="Normal 19 2 2 4 2 4 2 2" xfId="23707" xr:uid="{00000000-0005-0000-0000-0000024C0000}"/>
    <cellStyle name="Normal 19 2 2 4 2 4 3" xfId="23708" xr:uid="{00000000-0005-0000-0000-0000034C0000}"/>
    <cellStyle name="Normal 19 2 2 4 2 5" xfId="23709" xr:uid="{00000000-0005-0000-0000-0000044C0000}"/>
    <cellStyle name="Normal 19 2 2 4 2 5 2" xfId="23710" xr:uid="{00000000-0005-0000-0000-0000054C0000}"/>
    <cellStyle name="Normal 19 2 2 4 2 6" xfId="23711" xr:uid="{00000000-0005-0000-0000-0000064C0000}"/>
    <cellStyle name="Normal 19 2 2 4 2 7" xfId="23712" xr:uid="{00000000-0005-0000-0000-0000074C0000}"/>
    <cellStyle name="Normal 19 2 2 4 3" xfId="2188" xr:uid="{00000000-0005-0000-0000-0000084C0000}"/>
    <cellStyle name="Normal 19 2 2 4 3 2" xfId="23713" xr:uid="{00000000-0005-0000-0000-0000094C0000}"/>
    <cellStyle name="Normal 19 2 2 4 3 2 2" xfId="23714" xr:uid="{00000000-0005-0000-0000-00000A4C0000}"/>
    <cellStyle name="Normal 19 2 2 4 3 2 2 2" xfId="23715" xr:uid="{00000000-0005-0000-0000-00000B4C0000}"/>
    <cellStyle name="Normal 19 2 2 4 3 2 3" xfId="23716" xr:uid="{00000000-0005-0000-0000-00000C4C0000}"/>
    <cellStyle name="Normal 19 2 2 4 3 3" xfId="23717" xr:uid="{00000000-0005-0000-0000-00000D4C0000}"/>
    <cellStyle name="Normal 19 2 2 4 3 3 2" xfId="23718" xr:uid="{00000000-0005-0000-0000-00000E4C0000}"/>
    <cellStyle name="Normal 19 2 2 4 3 4" xfId="23719" xr:uid="{00000000-0005-0000-0000-00000F4C0000}"/>
    <cellStyle name="Normal 19 2 2 4 3 5" xfId="23720" xr:uid="{00000000-0005-0000-0000-0000104C0000}"/>
    <cellStyle name="Normal 19 2 2 4 4" xfId="2189" xr:uid="{00000000-0005-0000-0000-0000114C0000}"/>
    <cellStyle name="Normal 19 2 2 4 4 2" xfId="23721" xr:uid="{00000000-0005-0000-0000-0000124C0000}"/>
    <cellStyle name="Normal 19 2 2 4 4 2 2" xfId="23722" xr:uid="{00000000-0005-0000-0000-0000134C0000}"/>
    <cellStyle name="Normal 19 2 2 4 4 2 2 2" xfId="23723" xr:uid="{00000000-0005-0000-0000-0000144C0000}"/>
    <cellStyle name="Normal 19 2 2 4 4 2 3" xfId="23724" xr:uid="{00000000-0005-0000-0000-0000154C0000}"/>
    <cellStyle name="Normal 19 2 2 4 4 3" xfId="23725" xr:uid="{00000000-0005-0000-0000-0000164C0000}"/>
    <cellStyle name="Normal 19 2 2 4 4 3 2" xfId="23726" xr:uid="{00000000-0005-0000-0000-0000174C0000}"/>
    <cellStyle name="Normal 19 2 2 4 4 4" xfId="23727" xr:uid="{00000000-0005-0000-0000-0000184C0000}"/>
    <cellStyle name="Normal 19 2 2 4 4 5" xfId="23728" xr:uid="{00000000-0005-0000-0000-0000194C0000}"/>
    <cellStyle name="Normal 19 2 2 4 5" xfId="23729" xr:uid="{00000000-0005-0000-0000-00001A4C0000}"/>
    <cellStyle name="Normal 19 2 2 4 5 2" xfId="23730" xr:uid="{00000000-0005-0000-0000-00001B4C0000}"/>
    <cellStyle name="Normal 19 2 2 4 5 2 2" xfId="23731" xr:uid="{00000000-0005-0000-0000-00001C4C0000}"/>
    <cellStyle name="Normal 19 2 2 4 5 3" xfId="23732" xr:uid="{00000000-0005-0000-0000-00001D4C0000}"/>
    <cellStyle name="Normal 19 2 2 4 6" xfId="23733" xr:uid="{00000000-0005-0000-0000-00001E4C0000}"/>
    <cellStyle name="Normal 19 2 2 4 6 2" xfId="23734" xr:uid="{00000000-0005-0000-0000-00001F4C0000}"/>
    <cellStyle name="Normal 19 2 2 4 7" xfId="23735" xr:uid="{00000000-0005-0000-0000-0000204C0000}"/>
    <cellStyle name="Normal 19 2 2 4 8" xfId="23736" xr:uid="{00000000-0005-0000-0000-0000214C0000}"/>
    <cellStyle name="Normal 19 2 2 5" xfId="2190" xr:uid="{00000000-0005-0000-0000-0000224C0000}"/>
    <cellStyle name="Normal 19 2 2 5 2" xfId="2191" xr:uid="{00000000-0005-0000-0000-0000234C0000}"/>
    <cellStyle name="Normal 19 2 2 5 2 2" xfId="2192" xr:uid="{00000000-0005-0000-0000-0000244C0000}"/>
    <cellStyle name="Normal 19 2 2 5 2 2 2" xfId="23737" xr:uid="{00000000-0005-0000-0000-0000254C0000}"/>
    <cellStyle name="Normal 19 2 2 5 2 2 2 2" xfId="23738" xr:uid="{00000000-0005-0000-0000-0000264C0000}"/>
    <cellStyle name="Normal 19 2 2 5 2 2 2 2 2" xfId="23739" xr:uid="{00000000-0005-0000-0000-0000274C0000}"/>
    <cellStyle name="Normal 19 2 2 5 2 2 2 3" xfId="23740" xr:uid="{00000000-0005-0000-0000-0000284C0000}"/>
    <cellStyle name="Normal 19 2 2 5 2 2 3" xfId="23741" xr:uid="{00000000-0005-0000-0000-0000294C0000}"/>
    <cellStyle name="Normal 19 2 2 5 2 2 3 2" xfId="23742" xr:uid="{00000000-0005-0000-0000-00002A4C0000}"/>
    <cellStyle name="Normal 19 2 2 5 2 2 4" xfId="23743" xr:uid="{00000000-0005-0000-0000-00002B4C0000}"/>
    <cellStyle name="Normal 19 2 2 5 2 2 5" xfId="23744" xr:uid="{00000000-0005-0000-0000-00002C4C0000}"/>
    <cellStyle name="Normal 19 2 2 5 2 3" xfId="2193" xr:uid="{00000000-0005-0000-0000-00002D4C0000}"/>
    <cellStyle name="Normal 19 2 2 5 2 3 2" xfId="23745" xr:uid="{00000000-0005-0000-0000-00002E4C0000}"/>
    <cellStyle name="Normal 19 2 2 5 2 3 2 2" xfId="23746" xr:uid="{00000000-0005-0000-0000-00002F4C0000}"/>
    <cellStyle name="Normal 19 2 2 5 2 3 2 2 2" xfId="23747" xr:uid="{00000000-0005-0000-0000-0000304C0000}"/>
    <cellStyle name="Normal 19 2 2 5 2 3 2 3" xfId="23748" xr:uid="{00000000-0005-0000-0000-0000314C0000}"/>
    <cellStyle name="Normal 19 2 2 5 2 3 3" xfId="23749" xr:uid="{00000000-0005-0000-0000-0000324C0000}"/>
    <cellStyle name="Normal 19 2 2 5 2 3 3 2" xfId="23750" xr:uid="{00000000-0005-0000-0000-0000334C0000}"/>
    <cellStyle name="Normal 19 2 2 5 2 3 4" xfId="23751" xr:uid="{00000000-0005-0000-0000-0000344C0000}"/>
    <cellStyle name="Normal 19 2 2 5 2 3 5" xfId="23752" xr:uid="{00000000-0005-0000-0000-0000354C0000}"/>
    <cellStyle name="Normal 19 2 2 5 2 4" xfId="23753" xr:uid="{00000000-0005-0000-0000-0000364C0000}"/>
    <cellStyle name="Normal 19 2 2 5 2 4 2" xfId="23754" xr:uid="{00000000-0005-0000-0000-0000374C0000}"/>
    <cellStyle name="Normal 19 2 2 5 2 4 2 2" xfId="23755" xr:uid="{00000000-0005-0000-0000-0000384C0000}"/>
    <cellStyle name="Normal 19 2 2 5 2 4 3" xfId="23756" xr:uid="{00000000-0005-0000-0000-0000394C0000}"/>
    <cellStyle name="Normal 19 2 2 5 2 5" xfId="23757" xr:uid="{00000000-0005-0000-0000-00003A4C0000}"/>
    <cellStyle name="Normal 19 2 2 5 2 5 2" xfId="23758" xr:uid="{00000000-0005-0000-0000-00003B4C0000}"/>
    <cellStyle name="Normal 19 2 2 5 2 6" xfId="23759" xr:uid="{00000000-0005-0000-0000-00003C4C0000}"/>
    <cellStyle name="Normal 19 2 2 5 2 7" xfId="23760" xr:uid="{00000000-0005-0000-0000-00003D4C0000}"/>
    <cellStyle name="Normal 19 2 2 5 3" xfId="2194" xr:uid="{00000000-0005-0000-0000-00003E4C0000}"/>
    <cellStyle name="Normal 19 2 2 5 3 2" xfId="23761" xr:uid="{00000000-0005-0000-0000-00003F4C0000}"/>
    <cellStyle name="Normal 19 2 2 5 3 2 2" xfId="23762" xr:uid="{00000000-0005-0000-0000-0000404C0000}"/>
    <cellStyle name="Normal 19 2 2 5 3 2 2 2" xfId="23763" xr:uid="{00000000-0005-0000-0000-0000414C0000}"/>
    <cellStyle name="Normal 19 2 2 5 3 2 3" xfId="23764" xr:uid="{00000000-0005-0000-0000-0000424C0000}"/>
    <cellStyle name="Normal 19 2 2 5 3 3" xfId="23765" xr:uid="{00000000-0005-0000-0000-0000434C0000}"/>
    <cellStyle name="Normal 19 2 2 5 3 3 2" xfId="23766" xr:uid="{00000000-0005-0000-0000-0000444C0000}"/>
    <cellStyle name="Normal 19 2 2 5 3 4" xfId="23767" xr:uid="{00000000-0005-0000-0000-0000454C0000}"/>
    <cellStyle name="Normal 19 2 2 5 3 5" xfId="23768" xr:uid="{00000000-0005-0000-0000-0000464C0000}"/>
    <cellStyle name="Normal 19 2 2 5 4" xfId="2195" xr:uid="{00000000-0005-0000-0000-0000474C0000}"/>
    <cellStyle name="Normal 19 2 2 5 4 2" xfId="23769" xr:uid="{00000000-0005-0000-0000-0000484C0000}"/>
    <cellStyle name="Normal 19 2 2 5 4 2 2" xfId="23770" xr:uid="{00000000-0005-0000-0000-0000494C0000}"/>
    <cellStyle name="Normal 19 2 2 5 4 2 2 2" xfId="23771" xr:uid="{00000000-0005-0000-0000-00004A4C0000}"/>
    <cellStyle name="Normal 19 2 2 5 4 2 3" xfId="23772" xr:uid="{00000000-0005-0000-0000-00004B4C0000}"/>
    <cellStyle name="Normal 19 2 2 5 4 3" xfId="23773" xr:uid="{00000000-0005-0000-0000-00004C4C0000}"/>
    <cellStyle name="Normal 19 2 2 5 4 3 2" xfId="23774" xr:uid="{00000000-0005-0000-0000-00004D4C0000}"/>
    <cellStyle name="Normal 19 2 2 5 4 4" xfId="23775" xr:uid="{00000000-0005-0000-0000-00004E4C0000}"/>
    <cellStyle name="Normal 19 2 2 5 4 5" xfId="23776" xr:uid="{00000000-0005-0000-0000-00004F4C0000}"/>
    <cellStyle name="Normal 19 2 2 5 5" xfId="23777" xr:uid="{00000000-0005-0000-0000-0000504C0000}"/>
    <cellStyle name="Normal 19 2 2 5 5 2" xfId="23778" xr:uid="{00000000-0005-0000-0000-0000514C0000}"/>
    <cellStyle name="Normal 19 2 2 5 5 2 2" xfId="23779" xr:uid="{00000000-0005-0000-0000-0000524C0000}"/>
    <cellStyle name="Normal 19 2 2 5 5 3" xfId="23780" xr:uid="{00000000-0005-0000-0000-0000534C0000}"/>
    <cellStyle name="Normal 19 2 2 5 6" xfId="23781" xr:uid="{00000000-0005-0000-0000-0000544C0000}"/>
    <cellStyle name="Normal 19 2 2 5 6 2" xfId="23782" xr:uid="{00000000-0005-0000-0000-0000554C0000}"/>
    <cellStyle name="Normal 19 2 2 5 7" xfId="23783" xr:uid="{00000000-0005-0000-0000-0000564C0000}"/>
    <cellStyle name="Normal 19 2 2 5 8" xfId="23784" xr:uid="{00000000-0005-0000-0000-0000574C0000}"/>
    <cellStyle name="Normal 19 2 2 6" xfId="2196" xr:uid="{00000000-0005-0000-0000-0000584C0000}"/>
    <cellStyle name="Normal 19 2 2 6 2" xfId="2197" xr:uid="{00000000-0005-0000-0000-0000594C0000}"/>
    <cellStyle name="Normal 19 2 2 6 2 2" xfId="23785" xr:uid="{00000000-0005-0000-0000-00005A4C0000}"/>
    <cellStyle name="Normal 19 2 2 6 2 2 2" xfId="23786" xr:uid="{00000000-0005-0000-0000-00005B4C0000}"/>
    <cellStyle name="Normal 19 2 2 6 2 2 2 2" xfId="23787" xr:uid="{00000000-0005-0000-0000-00005C4C0000}"/>
    <cellStyle name="Normal 19 2 2 6 2 2 3" xfId="23788" xr:uid="{00000000-0005-0000-0000-00005D4C0000}"/>
    <cellStyle name="Normal 19 2 2 6 2 3" xfId="23789" xr:uid="{00000000-0005-0000-0000-00005E4C0000}"/>
    <cellStyle name="Normal 19 2 2 6 2 3 2" xfId="23790" xr:uid="{00000000-0005-0000-0000-00005F4C0000}"/>
    <cellStyle name="Normal 19 2 2 6 2 4" xfId="23791" xr:uid="{00000000-0005-0000-0000-0000604C0000}"/>
    <cellStyle name="Normal 19 2 2 6 2 5" xfId="23792" xr:uid="{00000000-0005-0000-0000-0000614C0000}"/>
    <cellStyle name="Normal 19 2 2 6 3" xfId="2198" xr:uid="{00000000-0005-0000-0000-0000624C0000}"/>
    <cellStyle name="Normal 19 2 2 6 3 2" xfId="23793" xr:uid="{00000000-0005-0000-0000-0000634C0000}"/>
    <cellStyle name="Normal 19 2 2 6 3 2 2" xfId="23794" xr:uid="{00000000-0005-0000-0000-0000644C0000}"/>
    <cellStyle name="Normal 19 2 2 6 3 2 2 2" xfId="23795" xr:uid="{00000000-0005-0000-0000-0000654C0000}"/>
    <cellStyle name="Normal 19 2 2 6 3 2 3" xfId="23796" xr:uid="{00000000-0005-0000-0000-0000664C0000}"/>
    <cellStyle name="Normal 19 2 2 6 3 3" xfId="23797" xr:uid="{00000000-0005-0000-0000-0000674C0000}"/>
    <cellStyle name="Normal 19 2 2 6 3 3 2" xfId="23798" xr:uid="{00000000-0005-0000-0000-0000684C0000}"/>
    <cellStyle name="Normal 19 2 2 6 3 4" xfId="23799" xr:uid="{00000000-0005-0000-0000-0000694C0000}"/>
    <cellStyle name="Normal 19 2 2 6 3 5" xfId="23800" xr:uid="{00000000-0005-0000-0000-00006A4C0000}"/>
    <cellStyle name="Normal 19 2 2 6 4" xfId="23801" xr:uid="{00000000-0005-0000-0000-00006B4C0000}"/>
    <cellStyle name="Normal 19 2 2 6 4 2" xfId="23802" xr:uid="{00000000-0005-0000-0000-00006C4C0000}"/>
    <cellStyle name="Normal 19 2 2 6 4 2 2" xfId="23803" xr:uid="{00000000-0005-0000-0000-00006D4C0000}"/>
    <cellStyle name="Normal 19 2 2 6 4 3" xfId="23804" xr:uid="{00000000-0005-0000-0000-00006E4C0000}"/>
    <cellStyle name="Normal 19 2 2 6 5" xfId="23805" xr:uid="{00000000-0005-0000-0000-00006F4C0000}"/>
    <cellStyle name="Normal 19 2 2 6 5 2" xfId="23806" xr:uid="{00000000-0005-0000-0000-0000704C0000}"/>
    <cellStyle name="Normal 19 2 2 6 6" xfId="23807" xr:uid="{00000000-0005-0000-0000-0000714C0000}"/>
    <cellStyle name="Normal 19 2 2 6 7" xfId="23808" xr:uid="{00000000-0005-0000-0000-0000724C0000}"/>
    <cellStyle name="Normal 19 2 2 7" xfId="2199" xr:uid="{00000000-0005-0000-0000-0000734C0000}"/>
    <cellStyle name="Normal 19 2 2 7 2" xfId="23809" xr:uid="{00000000-0005-0000-0000-0000744C0000}"/>
    <cellStyle name="Normal 19 2 2 7 2 2" xfId="23810" xr:uid="{00000000-0005-0000-0000-0000754C0000}"/>
    <cellStyle name="Normal 19 2 2 7 2 2 2" xfId="23811" xr:uid="{00000000-0005-0000-0000-0000764C0000}"/>
    <cellStyle name="Normal 19 2 2 7 2 3" xfId="23812" xr:uid="{00000000-0005-0000-0000-0000774C0000}"/>
    <cellStyle name="Normal 19 2 2 7 3" xfId="23813" xr:uid="{00000000-0005-0000-0000-0000784C0000}"/>
    <cellStyle name="Normal 19 2 2 7 3 2" xfId="23814" xr:uid="{00000000-0005-0000-0000-0000794C0000}"/>
    <cellStyle name="Normal 19 2 2 7 4" xfId="23815" xr:uid="{00000000-0005-0000-0000-00007A4C0000}"/>
    <cellStyle name="Normal 19 2 2 7 5" xfId="23816" xr:uid="{00000000-0005-0000-0000-00007B4C0000}"/>
    <cellStyle name="Normal 19 2 2 8" xfId="2200" xr:uid="{00000000-0005-0000-0000-00007C4C0000}"/>
    <cellStyle name="Normal 19 2 2 8 2" xfId="23817" xr:uid="{00000000-0005-0000-0000-00007D4C0000}"/>
    <cellStyle name="Normal 19 2 2 8 2 2" xfId="23818" xr:uid="{00000000-0005-0000-0000-00007E4C0000}"/>
    <cellStyle name="Normal 19 2 2 8 2 2 2" xfId="23819" xr:uid="{00000000-0005-0000-0000-00007F4C0000}"/>
    <cellStyle name="Normal 19 2 2 8 2 3" xfId="23820" xr:uid="{00000000-0005-0000-0000-0000804C0000}"/>
    <cellStyle name="Normal 19 2 2 8 3" xfId="23821" xr:uid="{00000000-0005-0000-0000-0000814C0000}"/>
    <cellStyle name="Normal 19 2 2 8 3 2" xfId="23822" xr:uid="{00000000-0005-0000-0000-0000824C0000}"/>
    <cellStyle name="Normal 19 2 2 8 4" xfId="23823" xr:uid="{00000000-0005-0000-0000-0000834C0000}"/>
    <cellStyle name="Normal 19 2 2 8 5" xfId="23824" xr:uid="{00000000-0005-0000-0000-0000844C0000}"/>
    <cellStyle name="Normal 19 2 2 9" xfId="23825" xr:uid="{00000000-0005-0000-0000-0000854C0000}"/>
    <cellStyle name="Normal 19 2 2 9 2" xfId="23826" xr:uid="{00000000-0005-0000-0000-0000864C0000}"/>
    <cellStyle name="Normal 19 2 2 9 2 2" xfId="23827" xr:uid="{00000000-0005-0000-0000-0000874C0000}"/>
    <cellStyle name="Normal 19 2 2 9 3" xfId="23828" xr:uid="{00000000-0005-0000-0000-0000884C0000}"/>
    <cellStyle name="Normal 19 2 3" xfId="2201" xr:uid="{00000000-0005-0000-0000-0000894C0000}"/>
    <cellStyle name="Normal 19 2 3 2" xfId="2202" xr:uid="{00000000-0005-0000-0000-00008A4C0000}"/>
    <cellStyle name="Normal 19 2 3 2 2" xfId="2203" xr:uid="{00000000-0005-0000-0000-00008B4C0000}"/>
    <cellStyle name="Normal 19 2 3 2 2 2" xfId="23829" xr:uid="{00000000-0005-0000-0000-00008C4C0000}"/>
    <cellStyle name="Normal 19 2 3 2 2 2 2" xfId="23830" xr:uid="{00000000-0005-0000-0000-00008D4C0000}"/>
    <cellStyle name="Normal 19 2 3 2 2 2 2 2" xfId="23831" xr:uid="{00000000-0005-0000-0000-00008E4C0000}"/>
    <cellStyle name="Normal 19 2 3 2 2 2 3" xfId="23832" xr:uid="{00000000-0005-0000-0000-00008F4C0000}"/>
    <cellStyle name="Normal 19 2 3 2 2 3" xfId="23833" xr:uid="{00000000-0005-0000-0000-0000904C0000}"/>
    <cellStyle name="Normal 19 2 3 2 2 3 2" xfId="23834" xr:uid="{00000000-0005-0000-0000-0000914C0000}"/>
    <cellStyle name="Normal 19 2 3 2 2 4" xfId="23835" xr:uid="{00000000-0005-0000-0000-0000924C0000}"/>
    <cellStyle name="Normal 19 2 3 2 2 5" xfId="23836" xr:uid="{00000000-0005-0000-0000-0000934C0000}"/>
    <cellStyle name="Normal 19 2 3 2 3" xfId="2204" xr:uid="{00000000-0005-0000-0000-0000944C0000}"/>
    <cellStyle name="Normal 19 2 3 2 3 2" xfId="23837" xr:uid="{00000000-0005-0000-0000-0000954C0000}"/>
    <cellStyle name="Normal 19 2 3 2 3 2 2" xfId="23838" xr:uid="{00000000-0005-0000-0000-0000964C0000}"/>
    <cellStyle name="Normal 19 2 3 2 3 2 2 2" xfId="23839" xr:uid="{00000000-0005-0000-0000-0000974C0000}"/>
    <cellStyle name="Normal 19 2 3 2 3 2 3" xfId="23840" xr:uid="{00000000-0005-0000-0000-0000984C0000}"/>
    <cellStyle name="Normal 19 2 3 2 3 3" xfId="23841" xr:uid="{00000000-0005-0000-0000-0000994C0000}"/>
    <cellStyle name="Normal 19 2 3 2 3 3 2" xfId="23842" xr:uid="{00000000-0005-0000-0000-00009A4C0000}"/>
    <cellStyle name="Normal 19 2 3 2 3 4" xfId="23843" xr:uid="{00000000-0005-0000-0000-00009B4C0000}"/>
    <cellStyle name="Normal 19 2 3 2 3 5" xfId="23844" xr:uid="{00000000-0005-0000-0000-00009C4C0000}"/>
    <cellStyle name="Normal 19 2 3 2 4" xfId="23845" xr:uid="{00000000-0005-0000-0000-00009D4C0000}"/>
    <cellStyle name="Normal 19 2 3 2 4 2" xfId="23846" xr:uid="{00000000-0005-0000-0000-00009E4C0000}"/>
    <cellStyle name="Normal 19 2 3 2 4 2 2" xfId="23847" xr:uid="{00000000-0005-0000-0000-00009F4C0000}"/>
    <cellStyle name="Normal 19 2 3 2 4 3" xfId="23848" xr:uid="{00000000-0005-0000-0000-0000A04C0000}"/>
    <cellStyle name="Normal 19 2 3 2 5" xfId="23849" xr:uid="{00000000-0005-0000-0000-0000A14C0000}"/>
    <cellStyle name="Normal 19 2 3 2 5 2" xfId="23850" xr:uid="{00000000-0005-0000-0000-0000A24C0000}"/>
    <cellStyle name="Normal 19 2 3 2 6" xfId="23851" xr:uid="{00000000-0005-0000-0000-0000A34C0000}"/>
    <cellStyle name="Normal 19 2 3 2 7" xfId="23852" xr:uid="{00000000-0005-0000-0000-0000A44C0000}"/>
    <cellStyle name="Normal 19 2 3 3" xfId="2205" xr:uid="{00000000-0005-0000-0000-0000A54C0000}"/>
    <cellStyle name="Normal 19 2 3 3 2" xfId="23853" xr:uid="{00000000-0005-0000-0000-0000A64C0000}"/>
    <cellStyle name="Normal 19 2 3 3 2 2" xfId="23854" xr:uid="{00000000-0005-0000-0000-0000A74C0000}"/>
    <cellStyle name="Normal 19 2 3 3 2 2 2" xfId="23855" xr:uid="{00000000-0005-0000-0000-0000A84C0000}"/>
    <cellStyle name="Normal 19 2 3 3 2 3" xfId="23856" xr:uid="{00000000-0005-0000-0000-0000A94C0000}"/>
    <cellStyle name="Normal 19 2 3 3 3" xfId="23857" xr:uid="{00000000-0005-0000-0000-0000AA4C0000}"/>
    <cellStyle name="Normal 19 2 3 3 3 2" xfId="23858" xr:uid="{00000000-0005-0000-0000-0000AB4C0000}"/>
    <cellStyle name="Normal 19 2 3 3 4" xfId="23859" xr:uid="{00000000-0005-0000-0000-0000AC4C0000}"/>
    <cellStyle name="Normal 19 2 3 3 5" xfId="23860" xr:uid="{00000000-0005-0000-0000-0000AD4C0000}"/>
    <cellStyle name="Normal 19 2 3 4" xfId="2206" xr:uid="{00000000-0005-0000-0000-0000AE4C0000}"/>
    <cellStyle name="Normal 19 2 3 4 2" xfId="23861" xr:uid="{00000000-0005-0000-0000-0000AF4C0000}"/>
    <cellStyle name="Normal 19 2 3 4 2 2" xfId="23862" xr:uid="{00000000-0005-0000-0000-0000B04C0000}"/>
    <cellStyle name="Normal 19 2 3 4 2 2 2" xfId="23863" xr:uid="{00000000-0005-0000-0000-0000B14C0000}"/>
    <cellStyle name="Normal 19 2 3 4 2 3" xfId="23864" xr:uid="{00000000-0005-0000-0000-0000B24C0000}"/>
    <cellStyle name="Normal 19 2 3 4 3" xfId="23865" xr:uid="{00000000-0005-0000-0000-0000B34C0000}"/>
    <cellStyle name="Normal 19 2 3 4 3 2" xfId="23866" xr:uid="{00000000-0005-0000-0000-0000B44C0000}"/>
    <cellStyle name="Normal 19 2 3 4 4" xfId="23867" xr:uid="{00000000-0005-0000-0000-0000B54C0000}"/>
    <cellStyle name="Normal 19 2 3 4 5" xfId="23868" xr:uid="{00000000-0005-0000-0000-0000B64C0000}"/>
    <cellStyle name="Normal 19 2 3 5" xfId="23869" xr:uid="{00000000-0005-0000-0000-0000B74C0000}"/>
    <cellStyle name="Normal 19 2 3 5 2" xfId="23870" xr:uid="{00000000-0005-0000-0000-0000B84C0000}"/>
    <cellStyle name="Normal 19 2 3 5 2 2" xfId="23871" xr:uid="{00000000-0005-0000-0000-0000B94C0000}"/>
    <cellStyle name="Normal 19 2 3 5 3" xfId="23872" xr:uid="{00000000-0005-0000-0000-0000BA4C0000}"/>
    <cellStyle name="Normal 19 2 3 6" xfId="23873" xr:uid="{00000000-0005-0000-0000-0000BB4C0000}"/>
    <cellStyle name="Normal 19 2 3 6 2" xfId="23874" xr:uid="{00000000-0005-0000-0000-0000BC4C0000}"/>
    <cellStyle name="Normal 19 2 3 7" xfId="23875" xr:uid="{00000000-0005-0000-0000-0000BD4C0000}"/>
    <cellStyle name="Normal 19 2 3 8" xfId="23876" xr:uid="{00000000-0005-0000-0000-0000BE4C0000}"/>
    <cellStyle name="Normal 19 2 4" xfId="2207" xr:uid="{00000000-0005-0000-0000-0000BF4C0000}"/>
    <cellStyle name="Normal 19 2 4 2" xfId="2208" xr:uid="{00000000-0005-0000-0000-0000C04C0000}"/>
    <cellStyle name="Normal 19 2 4 2 2" xfId="2209" xr:uid="{00000000-0005-0000-0000-0000C14C0000}"/>
    <cellStyle name="Normal 19 2 4 2 2 2" xfId="23877" xr:uid="{00000000-0005-0000-0000-0000C24C0000}"/>
    <cellStyle name="Normal 19 2 4 2 2 2 2" xfId="23878" xr:uid="{00000000-0005-0000-0000-0000C34C0000}"/>
    <cellStyle name="Normal 19 2 4 2 2 2 2 2" xfId="23879" xr:uid="{00000000-0005-0000-0000-0000C44C0000}"/>
    <cellStyle name="Normal 19 2 4 2 2 2 3" xfId="23880" xr:uid="{00000000-0005-0000-0000-0000C54C0000}"/>
    <cellStyle name="Normal 19 2 4 2 2 3" xfId="23881" xr:uid="{00000000-0005-0000-0000-0000C64C0000}"/>
    <cellStyle name="Normal 19 2 4 2 2 3 2" xfId="23882" xr:uid="{00000000-0005-0000-0000-0000C74C0000}"/>
    <cellStyle name="Normal 19 2 4 2 2 4" xfId="23883" xr:uid="{00000000-0005-0000-0000-0000C84C0000}"/>
    <cellStyle name="Normal 19 2 4 2 2 5" xfId="23884" xr:uid="{00000000-0005-0000-0000-0000C94C0000}"/>
    <cellStyle name="Normal 19 2 4 2 3" xfId="2210" xr:uid="{00000000-0005-0000-0000-0000CA4C0000}"/>
    <cellStyle name="Normal 19 2 4 2 3 2" xfId="23885" xr:uid="{00000000-0005-0000-0000-0000CB4C0000}"/>
    <cellStyle name="Normal 19 2 4 2 3 2 2" xfId="23886" xr:uid="{00000000-0005-0000-0000-0000CC4C0000}"/>
    <cellStyle name="Normal 19 2 4 2 3 2 2 2" xfId="23887" xr:uid="{00000000-0005-0000-0000-0000CD4C0000}"/>
    <cellStyle name="Normal 19 2 4 2 3 2 3" xfId="23888" xr:uid="{00000000-0005-0000-0000-0000CE4C0000}"/>
    <cellStyle name="Normal 19 2 4 2 3 3" xfId="23889" xr:uid="{00000000-0005-0000-0000-0000CF4C0000}"/>
    <cellStyle name="Normal 19 2 4 2 3 3 2" xfId="23890" xr:uid="{00000000-0005-0000-0000-0000D04C0000}"/>
    <cellStyle name="Normal 19 2 4 2 3 4" xfId="23891" xr:uid="{00000000-0005-0000-0000-0000D14C0000}"/>
    <cellStyle name="Normal 19 2 4 2 3 5" xfId="23892" xr:uid="{00000000-0005-0000-0000-0000D24C0000}"/>
    <cellStyle name="Normal 19 2 4 2 4" xfId="23893" xr:uid="{00000000-0005-0000-0000-0000D34C0000}"/>
    <cellStyle name="Normal 19 2 4 2 4 2" xfId="23894" xr:uid="{00000000-0005-0000-0000-0000D44C0000}"/>
    <cellStyle name="Normal 19 2 4 2 4 2 2" xfId="23895" xr:uid="{00000000-0005-0000-0000-0000D54C0000}"/>
    <cellStyle name="Normal 19 2 4 2 4 3" xfId="23896" xr:uid="{00000000-0005-0000-0000-0000D64C0000}"/>
    <cellStyle name="Normal 19 2 4 2 5" xfId="23897" xr:uid="{00000000-0005-0000-0000-0000D74C0000}"/>
    <cellStyle name="Normal 19 2 4 2 5 2" xfId="23898" xr:uid="{00000000-0005-0000-0000-0000D84C0000}"/>
    <cellStyle name="Normal 19 2 4 2 6" xfId="23899" xr:uid="{00000000-0005-0000-0000-0000D94C0000}"/>
    <cellStyle name="Normal 19 2 4 2 7" xfId="23900" xr:uid="{00000000-0005-0000-0000-0000DA4C0000}"/>
    <cellStyle name="Normal 19 2 4 3" xfId="2211" xr:uid="{00000000-0005-0000-0000-0000DB4C0000}"/>
    <cellStyle name="Normal 19 2 4 3 2" xfId="23901" xr:uid="{00000000-0005-0000-0000-0000DC4C0000}"/>
    <cellStyle name="Normal 19 2 4 3 2 2" xfId="23902" xr:uid="{00000000-0005-0000-0000-0000DD4C0000}"/>
    <cellStyle name="Normal 19 2 4 3 2 2 2" xfId="23903" xr:uid="{00000000-0005-0000-0000-0000DE4C0000}"/>
    <cellStyle name="Normal 19 2 4 3 2 3" xfId="23904" xr:uid="{00000000-0005-0000-0000-0000DF4C0000}"/>
    <cellStyle name="Normal 19 2 4 3 3" xfId="23905" xr:uid="{00000000-0005-0000-0000-0000E04C0000}"/>
    <cellStyle name="Normal 19 2 4 3 3 2" xfId="23906" xr:uid="{00000000-0005-0000-0000-0000E14C0000}"/>
    <cellStyle name="Normal 19 2 4 3 4" xfId="23907" xr:uid="{00000000-0005-0000-0000-0000E24C0000}"/>
    <cellStyle name="Normal 19 2 4 3 5" xfId="23908" xr:uid="{00000000-0005-0000-0000-0000E34C0000}"/>
    <cellStyle name="Normal 19 2 4 4" xfId="2212" xr:uid="{00000000-0005-0000-0000-0000E44C0000}"/>
    <cellStyle name="Normal 19 2 4 4 2" xfId="23909" xr:uid="{00000000-0005-0000-0000-0000E54C0000}"/>
    <cellStyle name="Normal 19 2 4 4 2 2" xfId="23910" xr:uid="{00000000-0005-0000-0000-0000E64C0000}"/>
    <cellStyle name="Normal 19 2 4 4 2 2 2" xfId="23911" xr:uid="{00000000-0005-0000-0000-0000E74C0000}"/>
    <cellStyle name="Normal 19 2 4 4 2 3" xfId="23912" xr:uid="{00000000-0005-0000-0000-0000E84C0000}"/>
    <cellStyle name="Normal 19 2 4 4 3" xfId="23913" xr:uid="{00000000-0005-0000-0000-0000E94C0000}"/>
    <cellStyle name="Normal 19 2 4 4 3 2" xfId="23914" xr:uid="{00000000-0005-0000-0000-0000EA4C0000}"/>
    <cellStyle name="Normal 19 2 4 4 4" xfId="23915" xr:uid="{00000000-0005-0000-0000-0000EB4C0000}"/>
    <cellStyle name="Normal 19 2 4 4 5" xfId="23916" xr:uid="{00000000-0005-0000-0000-0000EC4C0000}"/>
    <cellStyle name="Normal 19 2 4 5" xfId="23917" xr:uid="{00000000-0005-0000-0000-0000ED4C0000}"/>
    <cellStyle name="Normal 19 2 4 5 2" xfId="23918" xr:uid="{00000000-0005-0000-0000-0000EE4C0000}"/>
    <cellStyle name="Normal 19 2 4 5 2 2" xfId="23919" xr:uid="{00000000-0005-0000-0000-0000EF4C0000}"/>
    <cellStyle name="Normal 19 2 4 5 3" xfId="23920" xr:uid="{00000000-0005-0000-0000-0000F04C0000}"/>
    <cellStyle name="Normal 19 2 4 6" xfId="23921" xr:uid="{00000000-0005-0000-0000-0000F14C0000}"/>
    <cellStyle name="Normal 19 2 4 6 2" xfId="23922" xr:uid="{00000000-0005-0000-0000-0000F24C0000}"/>
    <cellStyle name="Normal 19 2 4 7" xfId="23923" xr:uid="{00000000-0005-0000-0000-0000F34C0000}"/>
    <cellStyle name="Normal 19 2 4 8" xfId="23924" xr:uid="{00000000-0005-0000-0000-0000F44C0000}"/>
    <cellStyle name="Normal 19 2 5" xfId="2213" xr:uid="{00000000-0005-0000-0000-0000F54C0000}"/>
    <cellStyle name="Normal 19 2 5 2" xfId="2214" xr:uid="{00000000-0005-0000-0000-0000F64C0000}"/>
    <cellStyle name="Normal 19 2 5 2 2" xfId="2215" xr:uid="{00000000-0005-0000-0000-0000F74C0000}"/>
    <cellStyle name="Normal 19 2 5 2 2 2" xfId="23925" xr:uid="{00000000-0005-0000-0000-0000F84C0000}"/>
    <cellStyle name="Normal 19 2 5 2 2 2 2" xfId="23926" xr:uid="{00000000-0005-0000-0000-0000F94C0000}"/>
    <cellStyle name="Normal 19 2 5 2 2 2 2 2" xfId="23927" xr:uid="{00000000-0005-0000-0000-0000FA4C0000}"/>
    <cellStyle name="Normal 19 2 5 2 2 2 3" xfId="23928" xr:uid="{00000000-0005-0000-0000-0000FB4C0000}"/>
    <cellStyle name="Normal 19 2 5 2 2 3" xfId="23929" xr:uid="{00000000-0005-0000-0000-0000FC4C0000}"/>
    <cellStyle name="Normal 19 2 5 2 2 3 2" xfId="23930" xr:uid="{00000000-0005-0000-0000-0000FD4C0000}"/>
    <cellStyle name="Normal 19 2 5 2 2 4" xfId="23931" xr:uid="{00000000-0005-0000-0000-0000FE4C0000}"/>
    <cellStyle name="Normal 19 2 5 2 2 5" xfId="23932" xr:uid="{00000000-0005-0000-0000-0000FF4C0000}"/>
    <cellStyle name="Normal 19 2 5 2 3" xfId="2216" xr:uid="{00000000-0005-0000-0000-0000004D0000}"/>
    <cellStyle name="Normal 19 2 5 2 3 2" xfId="23933" xr:uid="{00000000-0005-0000-0000-0000014D0000}"/>
    <cellStyle name="Normal 19 2 5 2 3 2 2" xfId="23934" xr:uid="{00000000-0005-0000-0000-0000024D0000}"/>
    <cellStyle name="Normal 19 2 5 2 3 2 2 2" xfId="23935" xr:uid="{00000000-0005-0000-0000-0000034D0000}"/>
    <cellStyle name="Normal 19 2 5 2 3 2 3" xfId="23936" xr:uid="{00000000-0005-0000-0000-0000044D0000}"/>
    <cellStyle name="Normal 19 2 5 2 3 3" xfId="23937" xr:uid="{00000000-0005-0000-0000-0000054D0000}"/>
    <cellStyle name="Normal 19 2 5 2 3 3 2" xfId="23938" xr:uid="{00000000-0005-0000-0000-0000064D0000}"/>
    <cellStyle name="Normal 19 2 5 2 3 4" xfId="23939" xr:uid="{00000000-0005-0000-0000-0000074D0000}"/>
    <cellStyle name="Normal 19 2 5 2 3 5" xfId="23940" xr:uid="{00000000-0005-0000-0000-0000084D0000}"/>
    <cellStyle name="Normal 19 2 5 2 4" xfId="23941" xr:uid="{00000000-0005-0000-0000-0000094D0000}"/>
    <cellStyle name="Normal 19 2 5 2 4 2" xfId="23942" xr:uid="{00000000-0005-0000-0000-00000A4D0000}"/>
    <cellStyle name="Normal 19 2 5 2 4 2 2" xfId="23943" xr:uid="{00000000-0005-0000-0000-00000B4D0000}"/>
    <cellStyle name="Normal 19 2 5 2 4 3" xfId="23944" xr:uid="{00000000-0005-0000-0000-00000C4D0000}"/>
    <cellStyle name="Normal 19 2 5 2 5" xfId="23945" xr:uid="{00000000-0005-0000-0000-00000D4D0000}"/>
    <cellStyle name="Normal 19 2 5 2 5 2" xfId="23946" xr:uid="{00000000-0005-0000-0000-00000E4D0000}"/>
    <cellStyle name="Normal 19 2 5 2 6" xfId="23947" xr:uid="{00000000-0005-0000-0000-00000F4D0000}"/>
    <cellStyle name="Normal 19 2 5 2 7" xfId="23948" xr:uid="{00000000-0005-0000-0000-0000104D0000}"/>
    <cellStyle name="Normal 19 2 5 3" xfId="2217" xr:uid="{00000000-0005-0000-0000-0000114D0000}"/>
    <cellStyle name="Normal 19 2 5 3 2" xfId="23949" xr:uid="{00000000-0005-0000-0000-0000124D0000}"/>
    <cellStyle name="Normal 19 2 5 3 2 2" xfId="23950" xr:uid="{00000000-0005-0000-0000-0000134D0000}"/>
    <cellStyle name="Normal 19 2 5 3 2 2 2" xfId="23951" xr:uid="{00000000-0005-0000-0000-0000144D0000}"/>
    <cellStyle name="Normal 19 2 5 3 2 3" xfId="23952" xr:uid="{00000000-0005-0000-0000-0000154D0000}"/>
    <cellStyle name="Normal 19 2 5 3 3" xfId="23953" xr:uid="{00000000-0005-0000-0000-0000164D0000}"/>
    <cellStyle name="Normal 19 2 5 3 3 2" xfId="23954" xr:uid="{00000000-0005-0000-0000-0000174D0000}"/>
    <cellStyle name="Normal 19 2 5 3 4" xfId="23955" xr:uid="{00000000-0005-0000-0000-0000184D0000}"/>
    <cellStyle name="Normal 19 2 5 3 5" xfId="23956" xr:uid="{00000000-0005-0000-0000-0000194D0000}"/>
    <cellStyle name="Normal 19 2 5 4" xfId="2218" xr:uid="{00000000-0005-0000-0000-00001A4D0000}"/>
    <cellStyle name="Normal 19 2 5 4 2" xfId="23957" xr:uid="{00000000-0005-0000-0000-00001B4D0000}"/>
    <cellStyle name="Normal 19 2 5 4 2 2" xfId="23958" xr:uid="{00000000-0005-0000-0000-00001C4D0000}"/>
    <cellStyle name="Normal 19 2 5 4 2 2 2" xfId="23959" xr:uid="{00000000-0005-0000-0000-00001D4D0000}"/>
    <cellStyle name="Normal 19 2 5 4 2 3" xfId="23960" xr:uid="{00000000-0005-0000-0000-00001E4D0000}"/>
    <cellStyle name="Normal 19 2 5 4 3" xfId="23961" xr:uid="{00000000-0005-0000-0000-00001F4D0000}"/>
    <cellStyle name="Normal 19 2 5 4 3 2" xfId="23962" xr:uid="{00000000-0005-0000-0000-0000204D0000}"/>
    <cellStyle name="Normal 19 2 5 4 4" xfId="23963" xr:uid="{00000000-0005-0000-0000-0000214D0000}"/>
    <cellStyle name="Normal 19 2 5 4 5" xfId="23964" xr:uid="{00000000-0005-0000-0000-0000224D0000}"/>
    <cellStyle name="Normal 19 2 5 5" xfId="23965" xr:uid="{00000000-0005-0000-0000-0000234D0000}"/>
    <cellStyle name="Normal 19 2 5 5 2" xfId="23966" xr:uid="{00000000-0005-0000-0000-0000244D0000}"/>
    <cellStyle name="Normal 19 2 5 5 2 2" xfId="23967" xr:uid="{00000000-0005-0000-0000-0000254D0000}"/>
    <cellStyle name="Normal 19 2 5 5 3" xfId="23968" xr:uid="{00000000-0005-0000-0000-0000264D0000}"/>
    <cellStyle name="Normal 19 2 5 6" xfId="23969" xr:uid="{00000000-0005-0000-0000-0000274D0000}"/>
    <cellStyle name="Normal 19 2 5 6 2" xfId="23970" xr:uid="{00000000-0005-0000-0000-0000284D0000}"/>
    <cellStyle name="Normal 19 2 5 7" xfId="23971" xr:uid="{00000000-0005-0000-0000-0000294D0000}"/>
    <cellStyle name="Normal 19 2 5 8" xfId="23972" xr:uid="{00000000-0005-0000-0000-00002A4D0000}"/>
    <cellStyle name="Normal 19 2 6" xfId="2219" xr:uid="{00000000-0005-0000-0000-00002B4D0000}"/>
    <cellStyle name="Normal 19 2 6 2" xfId="2220" xr:uid="{00000000-0005-0000-0000-00002C4D0000}"/>
    <cellStyle name="Normal 19 2 6 2 2" xfId="2221" xr:uid="{00000000-0005-0000-0000-00002D4D0000}"/>
    <cellStyle name="Normal 19 2 6 2 2 2" xfId="23973" xr:uid="{00000000-0005-0000-0000-00002E4D0000}"/>
    <cellStyle name="Normal 19 2 6 2 2 2 2" xfId="23974" xr:uid="{00000000-0005-0000-0000-00002F4D0000}"/>
    <cellStyle name="Normal 19 2 6 2 2 2 2 2" xfId="23975" xr:uid="{00000000-0005-0000-0000-0000304D0000}"/>
    <cellStyle name="Normal 19 2 6 2 2 2 3" xfId="23976" xr:uid="{00000000-0005-0000-0000-0000314D0000}"/>
    <cellStyle name="Normal 19 2 6 2 2 3" xfId="23977" xr:uid="{00000000-0005-0000-0000-0000324D0000}"/>
    <cellStyle name="Normal 19 2 6 2 2 3 2" xfId="23978" xr:uid="{00000000-0005-0000-0000-0000334D0000}"/>
    <cellStyle name="Normal 19 2 6 2 2 4" xfId="23979" xr:uid="{00000000-0005-0000-0000-0000344D0000}"/>
    <cellStyle name="Normal 19 2 6 2 2 5" xfId="23980" xr:uid="{00000000-0005-0000-0000-0000354D0000}"/>
    <cellStyle name="Normal 19 2 6 2 3" xfId="2222" xr:uid="{00000000-0005-0000-0000-0000364D0000}"/>
    <cellStyle name="Normal 19 2 6 2 3 2" xfId="23981" xr:uid="{00000000-0005-0000-0000-0000374D0000}"/>
    <cellStyle name="Normal 19 2 6 2 3 2 2" xfId="23982" xr:uid="{00000000-0005-0000-0000-0000384D0000}"/>
    <cellStyle name="Normal 19 2 6 2 3 2 2 2" xfId="23983" xr:uid="{00000000-0005-0000-0000-0000394D0000}"/>
    <cellStyle name="Normal 19 2 6 2 3 2 3" xfId="23984" xr:uid="{00000000-0005-0000-0000-00003A4D0000}"/>
    <cellStyle name="Normal 19 2 6 2 3 3" xfId="23985" xr:uid="{00000000-0005-0000-0000-00003B4D0000}"/>
    <cellStyle name="Normal 19 2 6 2 3 3 2" xfId="23986" xr:uid="{00000000-0005-0000-0000-00003C4D0000}"/>
    <cellStyle name="Normal 19 2 6 2 3 4" xfId="23987" xr:uid="{00000000-0005-0000-0000-00003D4D0000}"/>
    <cellStyle name="Normal 19 2 6 2 3 5" xfId="23988" xr:uid="{00000000-0005-0000-0000-00003E4D0000}"/>
    <cellStyle name="Normal 19 2 6 2 4" xfId="23989" xr:uid="{00000000-0005-0000-0000-00003F4D0000}"/>
    <cellStyle name="Normal 19 2 6 2 4 2" xfId="23990" xr:uid="{00000000-0005-0000-0000-0000404D0000}"/>
    <cellStyle name="Normal 19 2 6 2 4 2 2" xfId="23991" xr:uid="{00000000-0005-0000-0000-0000414D0000}"/>
    <cellStyle name="Normal 19 2 6 2 4 3" xfId="23992" xr:uid="{00000000-0005-0000-0000-0000424D0000}"/>
    <cellStyle name="Normal 19 2 6 2 5" xfId="23993" xr:uid="{00000000-0005-0000-0000-0000434D0000}"/>
    <cellStyle name="Normal 19 2 6 2 5 2" xfId="23994" xr:uid="{00000000-0005-0000-0000-0000444D0000}"/>
    <cellStyle name="Normal 19 2 6 2 6" xfId="23995" xr:uid="{00000000-0005-0000-0000-0000454D0000}"/>
    <cellStyle name="Normal 19 2 6 2 7" xfId="23996" xr:uid="{00000000-0005-0000-0000-0000464D0000}"/>
    <cellStyle name="Normal 19 2 6 3" xfId="2223" xr:uid="{00000000-0005-0000-0000-0000474D0000}"/>
    <cellStyle name="Normal 19 2 6 3 2" xfId="23997" xr:uid="{00000000-0005-0000-0000-0000484D0000}"/>
    <cellStyle name="Normal 19 2 6 3 2 2" xfId="23998" xr:uid="{00000000-0005-0000-0000-0000494D0000}"/>
    <cellStyle name="Normal 19 2 6 3 2 2 2" xfId="23999" xr:uid="{00000000-0005-0000-0000-00004A4D0000}"/>
    <cellStyle name="Normal 19 2 6 3 2 3" xfId="24000" xr:uid="{00000000-0005-0000-0000-00004B4D0000}"/>
    <cellStyle name="Normal 19 2 6 3 3" xfId="24001" xr:uid="{00000000-0005-0000-0000-00004C4D0000}"/>
    <cellStyle name="Normal 19 2 6 3 3 2" xfId="24002" xr:uid="{00000000-0005-0000-0000-00004D4D0000}"/>
    <cellStyle name="Normal 19 2 6 3 4" xfId="24003" xr:uid="{00000000-0005-0000-0000-00004E4D0000}"/>
    <cellStyle name="Normal 19 2 6 3 5" xfId="24004" xr:uid="{00000000-0005-0000-0000-00004F4D0000}"/>
    <cellStyle name="Normal 19 2 6 4" xfId="2224" xr:uid="{00000000-0005-0000-0000-0000504D0000}"/>
    <cellStyle name="Normal 19 2 6 4 2" xfId="24005" xr:uid="{00000000-0005-0000-0000-0000514D0000}"/>
    <cellStyle name="Normal 19 2 6 4 2 2" xfId="24006" xr:uid="{00000000-0005-0000-0000-0000524D0000}"/>
    <cellStyle name="Normal 19 2 6 4 2 2 2" xfId="24007" xr:uid="{00000000-0005-0000-0000-0000534D0000}"/>
    <cellStyle name="Normal 19 2 6 4 2 3" xfId="24008" xr:uid="{00000000-0005-0000-0000-0000544D0000}"/>
    <cellStyle name="Normal 19 2 6 4 3" xfId="24009" xr:uid="{00000000-0005-0000-0000-0000554D0000}"/>
    <cellStyle name="Normal 19 2 6 4 3 2" xfId="24010" xr:uid="{00000000-0005-0000-0000-0000564D0000}"/>
    <cellStyle name="Normal 19 2 6 4 4" xfId="24011" xr:uid="{00000000-0005-0000-0000-0000574D0000}"/>
    <cellStyle name="Normal 19 2 6 4 5" xfId="24012" xr:uid="{00000000-0005-0000-0000-0000584D0000}"/>
    <cellStyle name="Normal 19 2 6 5" xfId="24013" xr:uid="{00000000-0005-0000-0000-0000594D0000}"/>
    <cellStyle name="Normal 19 2 6 5 2" xfId="24014" xr:uid="{00000000-0005-0000-0000-00005A4D0000}"/>
    <cellStyle name="Normal 19 2 6 5 2 2" xfId="24015" xr:uid="{00000000-0005-0000-0000-00005B4D0000}"/>
    <cellStyle name="Normal 19 2 6 5 3" xfId="24016" xr:uid="{00000000-0005-0000-0000-00005C4D0000}"/>
    <cellStyle name="Normal 19 2 6 6" xfId="24017" xr:uid="{00000000-0005-0000-0000-00005D4D0000}"/>
    <cellStyle name="Normal 19 2 6 6 2" xfId="24018" xr:uid="{00000000-0005-0000-0000-00005E4D0000}"/>
    <cellStyle name="Normal 19 2 6 7" xfId="24019" xr:uid="{00000000-0005-0000-0000-00005F4D0000}"/>
    <cellStyle name="Normal 19 2 6 8" xfId="24020" xr:uid="{00000000-0005-0000-0000-0000604D0000}"/>
    <cellStyle name="Normal 19 2 7" xfId="2225" xr:uid="{00000000-0005-0000-0000-0000614D0000}"/>
    <cellStyle name="Normal 19 2 7 2" xfId="2226" xr:uid="{00000000-0005-0000-0000-0000624D0000}"/>
    <cellStyle name="Normal 19 2 7 2 2" xfId="24021" xr:uid="{00000000-0005-0000-0000-0000634D0000}"/>
    <cellStyle name="Normal 19 2 7 2 2 2" xfId="24022" xr:uid="{00000000-0005-0000-0000-0000644D0000}"/>
    <cellStyle name="Normal 19 2 7 2 2 2 2" xfId="24023" xr:uid="{00000000-0005-0000-0000-0000654D0000}"/>
    <cellStyle name="Normal 19 2 7 2 2 3" xfId="24024" xr:uid="{00000000-0005-0000-0000-0000664D0000}"/>
    <cellStyle name="Normal 19 2 7 2 3" xfId="24025" xr:uid="{00000000-0005-0000-0000-0000674D0000}"/>
    <cellStyle name="Normal 19 2 7 2 3 2" xfId="24026" xr:uid="{00000000-0005-0000-0000-0000684D0000}"/>
    <cellStyle name="Normal 19 2 7 2 4" xfId="24027" xr:uid="{00000000-0005-0000-0000-0000694D0000}"/>
    <cellStyle name="Normal 19 2 7 2 5" xfId="24028" xr:uid="{00000000-0005-0000-0000-00006A4D0000}"/>
    <cellStyle name="Normal 19 2 7 3" xfId="2227" xr:uid="{00000000-0005-0000-0000-00006B4D0000}"/>
    <cellStyle name="Normal 19 2 7 3 2" xfId="24029" xr:uid="{00000000-0005-0000-0000-00006C4D0000}"/>
    <cellStyle name="Normal 19 2 7 3 2 2" xfId="24030" xr:uid="{00000000-0005-0000-0000-00006D4D0000}"/>
    <cellStyle name="Normal 19 2 7 3 2 2 2" xfId="24031" xr:uid="{00000000-0005-0000-0000-00006E4D0000}"/>
    <cellStyle name="Normal 19 2 7 3 2 3" xfId="24032" xr:uid="{00000000-0005-0000-0000-00006F4D0000}"/>
    <cellStyle name="Normal 19 2 7 3 3" xfId="24033" xr:uid="{00000000-0005-0000-0000-0000704D0000}"/>
    <cellStyle name="Normal 19 2 7 3 3 2" xfId="24034" xr:uid="{00000000-0005-0000-0000-0000714D0000}"/>
    <cellStyle name="Normal 19 2 7 3 4" xfId="24035" xr:uid="{00000000-0005-0000-0000-0000724D0000}"/>
    <cellStyle name="Normal 19 2 7 3 5" xfId="24036" xr:uid="{00000000-0005-0000-0000-0000734D0000}"/>
    <cellStyle name="Normal 19 2 7 4" xfId="24037" xr:uid="{00000000-0005-0000-0000-0000744D0000}"/>
    <cellStyle name="Normal 19 2 7 4 2" xfId="24038" xr:uid="{00000000-0005-0000-0000-0000754D0000}"/>
    <cellStyle name="Normal 19 2 7 4 2 2" xfId="24039" xr:uid="{00000000-0005-0000-0000-0000764D0000}"/>
    <cellStyle name="Normal 19 2 7 4 3" xfId="24040" xr:uid="{00000000-0005-0000-0000-0000774D0000}"/>
    <cellStyle name="Normal 19 2 7 5" xfId="24041" xr:uid="{00000000-0005-0000-0000-0000784D0000}"/>
    <cellStyle name="Normal 19 2 7 5 2" xfId="24042" xr:uid="{00000000-0005-0000-0000-0000794D0000}"/>
    <cellStyle name="Normal 19 2 7 6" xfId="24043" xr:uid="{00000000-0005-0000-0000-00007A4D0000}"/>
    <cellStyle name="Normal 19 2 7 7" xfId="24044" xr:uid="{00000000-0005-0000-0000-00007B4D0000}"/>
    <cellStyle name="Normal 19 2 8" xfId="2228" xr:uid="{00000000-0005-0000-0000-00007C4D0000}"/>
    <cellStyle name="Normal 19 2 8 2" xfId="24045" xr:uid="{00000000-0005-0000-0000-00007D4D0000}"/>
    <cellStyle name="Normal 19 2 8 2 2" xfId="24046" xr:uid="{00000000-0005-0000-0000-00007E4D0000}"/>
    <cellStyle name="Normal 19 2 8 2 2 2" xfId="24047" xr:uid="{00000000-0005-0000-0000-00007F4D0000}"/>
    <cellStyle name="Normal 19 2 8 2 3" xfId="24048" xr:uid="{00000000-0005-0000-0000-0000804D0000}"/>
    <cellStyle name="Normal 19 2 8 3" xfId="24049" xr:uid="{00000000-0005-0000-0000-0000814D0000}"/>
    <cellStyle name="Normal 19 2 8 3 2" xfId="24050" xr:uid="{00000000-0005-0000-0000-0000824D0000}"/>
    <cellStyle name="Normal 19 2 8 4" xfId="24051" xr:uid="{00000000-0005-0000-0000-0000834D0000}"/>
    <cellStyle name="Normal 19 2 8 5" xfId="24052" xr:uid="{00000000-0005-0000-0000-0000844D0000}"/>
    <cellStyle name="Normal 19 2 9" xfId="2229" xr:uid="{00000000-0005-0000-0000-0000854D0000}"/>
    <cellStyle name="Normal 19 2 9 2" xfId="24053" xr:uid="{00000000-0005-0000-0000-0000864D0000}"/>
    <cellStyle name="Normal 19 2 9 2 2" xfId="24054" xr:uid="{00000000-0005-0000-0000-0000874D0000}"/>
    <cellStyle name="Normal 19 2 9 2 2 2" xfId="24055" xr:uid="{00000000-0005-0000-0000-0000884D0000}"/>
    <cellStyle name="Normal 19 2 9 2 3" xfId="24056" xr:uid="{00000000-0005-0000-0000-0000894D0000}"/>
    <cellStyle name="Normal 19 2 9 3" xfId="24057" xr:uid="{00000000-0005-0000-0000-00008A4D0000}"/>
    <cellStyle name="Normal 19 2 9 3 2" xfId="24058" xr:uid="{00000000-0005-0000-0000-00008B4D0000}"/>
    <cellStyle name="Normal 19 2 9 4" xfId="24059" xr:uid="{00000000-0005-0000-0000-00008C4D0000}"/>
    <cellStyle name="Normal 19 2 9 5" xfId="24060" xr:uid="{00000000-0005-0000-0000-00008D4D0000}"/>
    <cellStyle name="Normal 19 3" xfId="2230" xr:uid="{00000000-0005-0000-0000-00008E4D0000}"/>
    <cellStyle name="Normal 19 3 10" xfId="24061" xr:uid="{00000000-0005-0000-0000-00008F4D0000}"/>
    <cellStyle name="Normal 19 3 10 2" xfId="24062" xr:uid="{00000000-0005-0000-0000-0000904D0000}"/>
    <cellStyle name="Normal 19 3 11" xfId="24063" xr:uid="{00000000-0005-0000-0000-0000914D0000}"/>
    <cellStyle name="Normal 19 3 12" xfId="24064" xr:uid="{00000000-0005-0000-0000-0000924D0000}"/>
    <cellStyle name="Normal 19 3 2" xfId="2231" xr:uid="{00000000-0005-0000-0000-0000934D0000}"/>
    <cellStyle name="Normal 19 3 2 2" xfId="2232" xr:uid="{00000000-0005-0000-0000-0000944D0000}"/>
    <cellStyle name="Normal 19 3 2 2 2" xfId="2233" xr:uid="{00000000-0005-0000-0000-0000954D0000}"/>
    <cellStyle name="Normal 19 3 2 2 2 2" xfId="24065" xr:uid="{00000000-0005-0000-0000-0000964D0000}"/>
    <cellStyle name="Normal 19 3 2 2 2 2 2" xfId="24066" xr:uid="{00000000-0005-0000-0000-0000974D0000}"/>
    <cellStyle name="Normal 19 3 2 2 2 2 2 2" xfId="24067" xr:uid="{00000000-0005-0000-0000-0000984D0000}"/>
    <cellStyle name="Normal 19 3 2 2 2 2 3" xfId="24068" xr:uid="{00000000-0005-0000-0000-0000994D0000}"/>
    <cellStyle name="Normal 19 3 2 2 2 3" xfId="24069" xr:uid="{00000000-0005-0000-0000-00009A4D0000}"/>
    <cellStyle name="Normal 19 3 2 2 2 3 2" xfId="24070" xr:uid="{00000000-0005-0000-0000-00009B4D0000}"/>
    <cellStyle name="Normal 19 3 2 2 2 4" xfId="24071" xr:uid="{00000000-0005-0000-0000-00009C4D0000}"/>
    <cellStyle name="Normal 19 3 2 2 2 5" xfId="24072" xr:uid="{00000000-0005-0000-0000-00009D4D0000}"/>
    <cellStyle name="Normal 19 3 2 2 3" xfId="2234" xr:uid="{00000000-0005-0000-0000-00009E4D0000}"/>
    <cellStyle name="Normal 19 3 2 2 3 2" xfId="24073" xr:uid="{00000000-0005-0000-0000-00009F4D0000}"/>
    <cellStyle name="Normal 19 3 2 2 3 2 2" xfId="24074" xr:uid="{00000000-0005-0000-0000-0000A04D0000}"/>
    <cellStyle name="Normal 19 3 2 2 3 2 2 2" xfId="24075" xr:uid="{00000000-0005-0000-0000-0000A14D0000}"/>
    <cellStyle name="Normal 19 3 2 2 3 2 3" xfId="24076" xr:uid="{00000000-0005-0000-0000-0000A24D0000}"/>
    <cellStyle name="Normal 19 3 2 2 3 3" xfId="24077" xr:uid="{00000000-0005-0000-0000-0000A34D0000}"/>
    <cellStyle name="Normal 19 3 2 2 3 3 2" xfId="24078" xr:uid="{00000000-0005-0000-0000-0000A44D0000}"/>
    <cellStyle name="Normal 19 3 2 2 3 4" xfId="24079" xr:uid="{00000000-0005-0000-0000-0000A54D0000}"/>
    <cellStyle name="Normal 19 3 2 2 3 5" xfId="24080" xr:uid="{00000000-0005-0000-0000-0000A64D0000}"/>
    <cellStyle name="Normal 19 3 2 2 4" xfId="24081" xr:uid="{00000000-0005-0000-0000-0000A74D0000}"/>
    <cellStyle name="Normal 19 3 2 2 4 2" xfId="24082" xr:uid="{00000000-0005-0000-0000-0000A84D0000}"/>
    <cellStyle name="Normal 19 3 2 2 4 2 2" xfId="24083" xr:uid="{00000000-0005-0000-0000-0000A94D0000}"/>
    <cellStyle name="Normal 19 3 2 2 4 3" xfId="24084" xr:uid="{00000000-0005-0000-0000-0000AA4D0000}"/>
    <cellStyle name="Normal 19 3 2 2 5" xfId="24085" xr:uid="{00000000-0005-0000-0000-0000AB4D0000}"/>
    <cellStyle name="Normal 19 3 2 2 5 2" xfId="24086" xr:uid="{00000000-0005-0000-0000-0000AC4D0000}"/>
    <cellStyle name="Normal 19 3 2 2 6" xfId="24087" xr:uid="{00000000-0005-0000-0000-0000AD4D0000}"/>
    <cellStyle name="Normal 19 3 2 2 7" xfId="24088" xr:uid="{00000000-0005-0000-0000-0000AE4D0000}"/>
    <cellStyle name="Normal 19 3 2 3" xfId="2235" xr:uid="{00000000-0005-0000-0000-0000AF4D0000}"/>
    <cellStyle name="Normal 19 3 2 3 2" xfId="24089" xr:uid="{00000000-0005-0000-0000-0000B04D0000}"/>
    <cellStyle name="Normal 19 3 2 3 2 2" xfId="24090" xr:uid="{00000000-0005-0000-0000-0000B14D0000}"/>
    <cellStyle name="Normal 19 3 2 3 2 2 2" xfId="24091" xr:uid="{00000000-0005-0000-0000-0000B24D0000}"/>
    <cellStyle name="Normal 19 3 2 3 2 3" xfId="24092" xr:uid="{00000000-0005-0000-0000-0000B34D0000}"/>
    <cellStyle name="Normal 19 3 2 3 3" xfId="24093" xr:uid="{00000000-0005-0000-0000-0000B44D0000}"/>
    <cellStyle name="Normal 19 3 2 3 3 2" xfId="24094" xr:uid="{00000000-0005-0000-0000-0000B54D0000}"/>
    <cellStyle name="Normal 19 3 2 3 4" xfId="24095" xr:uid="{00000000-0005-0000-0000-0000B64D0000}"/>
    <cellStyle name="Normal 19 3 2 3 5" xfId="24096" xr:uid="{00000000-0005-0000-0000-0000B74D0000}"/>
    <cellStyle name="Normal 19 3 2 4" xfId="2236" xr:uid="{00000000-0005-0000-0000-0000B84D0000}"/>
    <cellStyle name="Normal 19 3 2 4 2" xfId="24097" xr:uid="{00000000-0005-0000-0000-0000B94D0000}"/>
    <cellStyle name="Normal 19 3 2 4 2 2" xfId="24098" xr:uid="{00000000-0005-0000-0000-0000BA4D0000}"/>
    <cellStyle name="Normal 19 3 2 4 2 2 2" xfId="24099" xr:uid="{00000000-0005-0000-0000-0000BB4D0000}"/>
    <cellStyle name="Normal 19 3 2 4 2 3" xfId="24100" xr:uid="{00000000-0005-0000-0000-0000BC4D0000}"/>
    <cellStyle name="Normal 19 3 2 4 3" xfId="24101" xr:uid="{00000000-0005-0000-0000-0000BD4D0000}"/>
    <cellStyle name="Normal 19 3 2 4 3 2" xfId="24102" xr:uid="{00000000-0005-0000-0000-0000BE4D0000}"/>
    <cellStyle name="Normal 19 3 2 4 4" xfId="24103" xr:uid="{00000000-0005-0000-0000-0000BF4D0000}"/>
    <cellStyle name="Normal 19 3 2 4 5" xfId="24104" xr:uid="{00000000-0005-0000-0000-0000C04D0000}"/>
    <cellStyle name="Normal 19 3 2 5" xfId="24105" xr:uid="{00000000-0005-0000-0000-0000C14D0000}"/>
    <cellStyle name="Normal 19 3 2 5 2" xfId="24106" xr:uid="{00000000-0005-0000-0000-0000C24D0000}"/>
    <cellStyle name="Normal 19 3 2 5 2 2" xfId="24107" xr:uid="{00000000-0005-0000-0000-0000C34D0000}"/>
    <cellStyle name="Normal 19 3 2 5 3" xfId="24108" xr:uid="{00000000-0005-0000-0000-0000C44D0000}"/>
    <cellStyle name="Normal 19 3 2 6" xfId="24109" xr:uid="{00000000-0005-0000-0000-0000C54D0000}"/>
    <cellStyle name="Normal 19 3 2 6 2" xfId="24110" xr:uid="{00000000-0005-0000-0000-0000C64D0000}"/>
    <cellStyle name="Normal 19 3 2 7" xfId="24111" xr:uid="{00000000-0005-0000-0000-0000C74D0000}"/>
    <cellStyle name="Normal 19 3 2 8" xfId="24112" xr:uid="{00000000-0005-0000-0000-0000C84D0000}"/>
    <cellStyle name="Normal 19 3 3" xfId="2237" xr:uid="{00000000-0005-0000-0000-0000C94D0000}"/>
    <cellStyle name="Normal 19 3 3 2" xfId="2238" xr:uid="{00000000-0005-0000-0000-0000CA4D0000}"/>
    <cellStyle name="Normal 19 3 3 2 2" xfId="2239" xr:uid="{00000000-0005-0000-0000-0000CB4D0000}"/>
    <cellStyle name="Normal 19 3 3 2 2 2" xfId="24113" xr:uid="{00000000-0005-0000-0000-0000CC4D0000}"/>
    <cellStyle name="Normal 19 3 3 2 2 2 2" xfId="24114" xr:uid="{00000000-0005-0000-0000-0000CD4D0000}"/>
    <cellStyle name="Normal 19 3 3 2 2 2 2 2" xfId="24115" xr:uid="{00000000-0005-0000-0000-0000CE4D0000}"/>
    <cellStyle name="Normal 19 3 3 2 2 2 3" xfId="24116" xr:uid="{00000000-0005-0000-0000-0000CF4D0000}"/>
    <cellStyle name="Normal 19 3 3 2 2 3" xfId="24117" xr:uid="{00000000-0005-0000-0000-0000D04D0000}"/>
    <cellStyle name="Normal 19 3 3 2 2 3 2" xfId="24118" xr:uid="{00000000-0005-0000-0000-0000D14D0000}"/>
    <cellStyle name="Normal 19 3 3 2 2 4" xfId="24119" xr:uid="{00000000-0005-0000-0000-0000D24D0000}"/>
    <cellStyle name="Normal 19 3 3 2 2 5" xfId="24120" xr:uid="{00000000-0005-0000-0000-0000D34D0000}"/>
    <cellStyle name="Normal 19 3 3 2 3" xfId="2240" xr:uid="{00000000-0005-0000-0000-0000D44D0000}"/>
    <cellStyle name="Normal 19 3 3 2 3 2" xfId="24121" xr:uid="{00000000-0005-0000-0000-0000D54D0000}"/>
    <cellStyle name="Normal 19 3 3 2 3 2 2" xfId="24122" xr:uid="{00000000-0005-0000-0000-0000D64D0000}"/>
    <cellStyle name="Normal 19 3 3 2 3 2 2 2" xfId="24123" xr:uid="{00000000-0005-0000-0000-0000D74D0000}"/>
    <cellStyle name="Normal 19 3 3 2 3 2 3" xfId="24124" xr:uid="{00000000-0005-0000-0000-0000D84D0000}"/>
    <cellStyle name="Normal 19 3 3 2 3 3" xfId="24125" xr:uid="{00000000-0005-0000-0000-0000D94D0000}"/>
    <cellStyle name="Normal 19 3 3 2 3 3 2" xfId="24126" xr:uid="{00000000-0005-0000-0000-0000DA4D0000}"/>
    <cellStyle name="Normal 19 3 3 2 3 4" xfId="24127" xr:uid="{00000000-0005-0000-0000-0000DB4D0000}"/>
    <cellStyle name="Normal 19 3 3 2 3 5" xfId="24128" xr:uid="{00000000-0005-0000-0000-0000DC4D0000}"/>
    <cellStyle name="Normal 19 3 3 2 4" xfId="24129" xr:uid="{00000000-0005-0000-0000-0000DD4D0000}"/>
    <cellStyle name="Normal 19 3 3 2 4 2" xfId="24130" xr:uid="{00000000-0005-0000-0000-0000DE4D0000}"/>
    <cellStyle name="Normal 19 3 3 2 4 2 2" xfId="24131" xr:uid="{00000000-0005-0000-0000-0000DF4D0000}"/>
    <cellStyle name="Normal 19 3 3 2 4 3" xfId="24132" xr:uid="{00000000-0005-0000-0000-0000E04D0000}"/>
    <cellStyle name="Normal 19 3 3 2 5" xfId="24133" xr:uid="{00000000-0005-0000-0000-0000E14D0000}"/>
    <cellStyle name="Normal 19 3 3 2 5 2" xfId="24134" xr:uid="{00000000-0005-0000-0000-0000E24D0000}"/>
    <cellStyle name="Normal 19 3 3 2 6" xfId="24135" xr:uid="{00000000-0005-0000-0000-0000E34D0000}"/>
    <cellStyle name="Normal 19 3 3 2 7" xfId="24136" xr:uid="{00000000-0005-0000-0000-0000E44D0000}"/>
    <cellStyle name="Normal 19 3 3 3" xfId="2241" xr:uid="{00000000-0005-0000-0000-0000E54D0000}"/>
    <cellStyle name="Normal 19 3 3 3 2" xfId="24137" xr:uid="{00000000-0005-0000-0000-0000E64D0000}"/>
    <cellStyle name="Normal 19 3 3 3 2 2" xfId="24138" xr:uid="{00000000-0005-0000-0000-0000E74D0000}"/>
    <cellStyle name="Normal 19 3 3 3 2 2 2" xfId="24139" xr:uid="{00000000-0005-0000-0000-0000E84D0000}"/>
    <cellStyle name="Normal 19 3 3 3 2 3" xfId="24140" xr:uid="{00000000-0005-0000-0000-0000E94D0000}"/>
    <cellStyle name="Normal 19 3 3 3 3" xfId="24141" xr:uid="{00000000-0005-0000-0000-0000EA4D0000}"/>
    <cellStyle name="Normal 19 3 3 3 3 2" xfId="24142" xr:uid="{00000000-0005-0000-0000-0000EB4D0000}"/>
    <cellStyle name="Normal 19 3 3 3 4" xfId="24143" xr:uid="{00000000-0005-0000-0000-0000EC4D0000}"/>
    <cellStyle name="Normal 19 3 3 3 5" xfId="24144" xr:uid="{00000000-0005-0000-0000-0000ED4D0000}"/>
    <cellStyle name="Normal 19 3 3 4" xfId="2242" xr:uid="{00000000-0005-0000-0000-0000EE4D0000}"/>
    <cellStyle name="Normal 19 3 3 4 2" xfId="24145" xr:uid="{00000000-0005-0000-0000-0000EF4D0000}"/>
    <cellStyle name="Normal 19 3 3 4 2 2" xfId="24146" xr:uid="{00000000-0005-0000-0000-0000F04D0000}"/>
    <cellStyle name="Normal 19 3 3 4 2 2 2" xfId="24147" xr:uid="{00000000-0005-0000-0000-0000F14D0000}"/>
    <cellStyle name="Normal 19 3 3 4 2 3" xfId="24148" xr:uid="{00000000-0005-0000-0000-0000F24D0000}"/>
    <cellStyle name="Normal 19 3 3 4 3" xfId="24149" xr:uid="{00000000-0005-0000-0000-0000F34D0000}"/>
    <cellStyle name="Normal 19 3 3 4 3 2" xfId="24150" xr:uid="{00000000-0005-0000-0000-0000F44D0000}"/>
    <cellStyle name="Normal 19 3 3 4 4" xfId="24151" xr:uid="{00000000-0005-0000-0000-0000F54D0000}"/>
    <cellStyle name="Normal 19 3 3 4 5" xfId="24152" xr:uid="{00000000-0005-0000-0000-0000F64D0000}"/>
    <cellStyle name="Normal 19 3 3 5" xfId="24153" xr:uid="{00000000-0005-0000-0000-0000F74D0000}"/>
    <cellStyle name="Normal 19 3 3 5 2" xfId="24154" xr:uid="{00000000-0005-0000-0000-0000F84D0000}"/>
    <cellStyle name="Normal 19 3 3 5 2 2" xfId="24155" xr:uid="{00000000-0005-0000-0000-0000F94D0000}"/>
    <cellStyle name="Normal 19 3 3 5 3" xfId="24156" xr:uid="{00000000-0005-0000-0000-0000FA4D0000}"/>
    <cellStyle name="Normal 19 3 3 6" xfId="24157" xr:uid="{00000000-0005-0000-0000-0000FB4D0000}"/>
    <cellStyle name="Normal 19 3 3 6 2" xfId="24158" xr:uid="{00000000-0005-0000-0000-0000FC4D0000}"/>
    <cellStyle name="Normal 19 3 3 7" xfId="24159" xr:uid="{00000000-0005-0000-0000-0000FD4D0000}"/>
    <cellStyle name="Normal 19 3 3 8" xfId="24160" xr:uid="{00000000-0005-0000-0000-0000FE4D0000}"/>
    <cellStyle name="Normal 19 3 4" xfId="2243" xr:uid="{00000000-0005-0000-0000-0000FF4D0000}"/>
    <cellStyle name="Normal 19 3 4 2" xfId="2244" xr:uid="{00000000-0005-0000-0000-0000004E0000}"/>
    <cellStyle name="Normal 19 3 4 2 2" xfId="2245" xr:uid="{00000000-0005-0000-0000-0000014E0000}"/>
    <cellStyle name="Normal 19 3 4 2 2 2" xfId="24161" xr:uid="{00000000-0005-0000-0000-0000024E0000}"/>
    <cellStyle name="Normal 19 3 4 2 2 2 2" xfId="24162" xr:uid="{00000000-0005-0000-0000-0000034E0000}"/>
    <cellStyle name="Normal 19 3 4 2 2 2 2 2" xfId="24163" xr:uid="{00000000-0005-0000-0000-0000044E0000}"/>
    <cellStyle name="Normal 19 3 4 2 2 2 3" xfId="24164" xr:uid="{00000000-0005-0000-0000-0000054E0000}"/>
    <cellStyle name="Normal 19 3 4 2 2 3" xfId="24165" xr:uid="{00000000-0005-0000-0000-0000064E0000}"/>
    <cellStyle name="Normal 19 3 4 2 2 3 2" xfId="24166" xr:uid="{00000000-0005-0000-0000-0000074E0000}"/>
    <cellStyle name="Normal 19 3 4 2 2 4" xfId="24167" xr:uid="{00000000-0005-0000-0000-0000084E0000}"/>
    <cellStyle name="Normal 19 3 4 2 2 5" xfId="24168" xr:uid="{00000000-0005-0000-0000-0000094E0000}"/>
    <cellStyle name="Normal 19 3 4 2 3" xfId="2246" xr:uid="{00000000-0005-0000-0000-00000A4E0000}"/>
    <cellStyle name="Normal 19 3 4 2 3 2" xfId="24169" xr:uid="{00000000-0005-0000-0000-00000B4E0000}"/>
    <cellStyle name="Normal 19 3 4 2 3 2 2" xfId="24170" xr:uid="{00000000-0005-0000-0000-00000C4E0000}"/>
    <cellStyle name="Normal 19 3 4 2 3 2 2 2" xfId="24171" xr:uid="{00000000-0005-0000-0000-00000D4E0000}"/>
    <cellStyle name="Normal 19 3 4 2 3 2 3" xfId="24172" xr:uid="{00000000-0005-0000-0000-00000E4E0000}"/>
    <cellStyle name="Normal 19 3 4 2 3 3" xfId="24173" xr:uid="{00000000-0005-0000-0000-00000F4E0000}"/>
    <cellStyle name="Normal 19 3 4 2 3 3 2" xfId="24174" xr:uid="{00000000-0005-0000-0000-0000104E0000}"/>
    <cellStyle name="Normal 19 3 4 2 3 4" xfId="24175" xr:uid="{00000000-0005-0000-0000-0000114E0000}"/>
    <cellStyle name="Normal 19 3 4 2 3 5" xfId="24176" xr:uid="{00000000-0005-0000-0000-0000124E0000}"/>
    <cellStyle name="Normal 19 3 4 2 4" xfId="24177" xr:uid="{00000000-0005-0000-0000-0000134E0000}"/>
    <cellStyle name="Normal 19 3 4 2 4 2" xfId="24178" xr:uid="{00000000-0005-0000-0000-0000144E0000}"/>
    <cellStyle name="Normal 19 3 4 2 4 2 2" xfId="24179" xr:uid="{00000000-0005-0000-0000-0000154E0000}"/>
    <cellStyle name="Normal 19 3 4 2 4 3" xfId="24180" xr:uid="{00000000-0005-0000-0000-0000164E0000}"/>
    <cellStyle name="Normal 19 3 4 2 5" xfId="24181" xr:uid="{00000000-0005-0000-0000-0000174E0000}"/>
    <cellStyle name="Normal 19 3 4 2 5 2" xfId="24182" xr:uid="{00000000-0005-0000-0000-0000184E0000}"/>
    <cellStyle name="Normal 19 3 4 2 6" xfId="24183" xr:uid="{00000000-0005-0000-0000-0000194E0000}"/>
    <cellStyle name="Normal 19 3 4 2 7" xfId="24184" xr:uid="{00000000-0005-0000-0000-00001A4E0000}"/>
    <cellStyle name="Normal 19 3 4 3" xfId="2247" xr:uid="{00000000-0005-0000-0000-00001B4E0000}"/>
    <cellStyle name="Normal 19 3 4 3 2" xfId="24185" xr:uid="{00000000-0005-0000-0000-00001C4E0000}"/>
    <cellStyle name="Normal 19 3 4 3 2 2" xfId="24186" xr:uid="{00000000-0005-0000-0000-00001D4E0000}"/>
    <cellStyle name="Normal 19 3 4 3 2 2 2" xfId="24187" xr:uid="{00000000-0005-0000-0000-00001E4E0000}"/>
    <cellStyle name="Normal 19 3 4 3 2 3" xfId="24188" xr:uid="{00000000-0005-0000-0000-00001F4E0000}"/>
    <cellStyle name="Normal 19 3 4 3 3" xfId="24189" xr:uid="{00000000-0005-0000-0000-0000204E0000}"/>
    <cellStyle name="Normal 19 3 4 3 3 2" xfId="24190" xr:uid="{00000000-0005-0000-0000-0000214E0000}"/>
    <cellStyle name="Normal 19 3 4 3 4" xfId="24191" xr:uid="{00000000-0005-0000-0000-0000224E0000}"/>
    <cellStyle name="Normal 19 3 4 3 5" xfId="24192" xr:uid="{00000000-0005-0000-0000-0000234E0000}"/>
    <cellStyle name="Normal 19 3 4 4" xfId="2248" xr:uid="{00000000-0005-0000-0000-0000244E0000}"/>
    <cellStyle name="Normal 19 3 4 4 2" xfId="24193" xr:uid="{00000000-0005-0000-0000-0000254E0000}"/>
    <cellStyle name="Normal 19 3 4 4 2 2" xfId="24194" xr:uid="{00000000-0005-0000-0000-0000264E0000}"/>
    <cellStyle name="Normal 19 3 4 4 2 2 2" xfId="24195" xr:uid="{00000000-0005-0000-0000-0000274E0000}"/>
    <cellStyle name="Normal 19 3 4 4 2 3" xfId="24196" xr:uid="{00000000-0005-0000-0000-0000284E0000}"/>
    <cellStyle name="Normal 19 3 4 4 3" xfId="24197" xr:uid="{00000000-0005-0000-0000-0000294E0000}"/>
    <cellStyle name="Normal 19 3 4 4 3 2" xfId="24198" xr:uid="{00000000-0005-0000-0000-00002A4E0000}"/>
    <cellStyle name="Normal 19 3 4 4 4" xfId="24199" xr:uid="{00000000-0005-0000-0000-00002B4E0000}"/>
    <cellStyle name="Normal 19 3 4 4 5" xfId="24200" xr:uid="{00000000-0005-0000-0000-00002C4E0000}"/>
    <cellStyle name="Normal 19 3 4 5" xfId="24201" xr:uid="{00000000-0005-0000-0000-00002D4E0000}"/>
    <cellStyle name="Normal 19 3 4 5 2" xfId="24202" xr:uid="{00000000-0005-0000-0000-00002E4E0000}"/>
    <cellStyle name="Normal 19 3 4 5 2 2" xfId="24203" xr:uid="{00000000-0005-0000-0000-00002F4E0000}"/>
    <cellStyle name="Normal 19 3 4 5 3" xfId="24204" xr:uid="{00000000-0005-0000-0000-0000304E0000}"/>
    <cellStyle name="Normal 19 3 4 6" xfId="24205" xr:uid="{00000000-0005-0000-0000-0000314E0000}"/>
    <cellStyle name="Normal 19 3 4 6 2" xfId="24206" xr:uid="{00000000-0005-0000-0000-0000324E0000}"/>
    <cellStyle name="Normal 19 3 4 7" xfId="24207" xr:uid="{00000000-0005-0000-0000-0000334E0000}"/>
    <cellStyle name="Normal 19 3 4 8" xfId="24208" xr:uid="{00000000-0005-0000-0000-0000344E0000}"/>
    <cellStyle name="Normal 19 3 5" xfId="2249" xr:uid="{00000000-0005-0000-0000-0000354E0000}"/>
    <cellStyle name="Normal 19 3 5 2" xfId="2250" xr:uid="{00000000-0005-0000-0000-0000364E0000}"/>
    <cellStyle name="Normal 19 3 5 2 2" xfId="2251" xr:uid="{00000000-0005-0000-0000-0000374E0000}"/>
    <cellStyle name="Normal 19 3 5 2 2 2" xfId="24209" xr:uid="{00000000-0005-0000-0000-0000384E0000}"/>
    <cellStyle name="Normal 19 3 5 2 2 2 2" xfId="24210" xr:uid="{00000000-0005-0000-0000-0000394E0000}"/>
    <cellStyle name="Normal 19 3 5 2 2 2 2 2" xfId="24211" xr:uid="{00000000-0005-0000-0000-00003A4E0000}"/>
    <cellStyle name="Normal 19 3 5 2 2 2 3" xfId="24212" xr:uid="{00000000-0005-0000-0000-00003B4E0000}"/>
    <cellStyle name="Normal 19 3 5 2 2 3" xfId="24213" xr:uid="{00000000-0005-0000-0000-00003C4E0000}"/>
    <cellStyle name="Normal 19 3 5 2 2 3 2" xfId="24214" xr:uid="{00000000-0005-0000-0000-00003D4E0000}"/>
    <cellStyle name="Normal 19 3 5 2 2 4" xfId="24215" xr:uid="{00000000-0005-0000-0000-00003E4E0000}"/>
    <cellStyle name="Normal 19 3 5 2 2 5" xfId="24216" xr:uid="{00000000-0005-0000-0000-00003F4E0000}"/>
    <cellStyle name="Normal 19 3 5 2 3" xfId="2252" xr:uid="{00000000-0005-0000-0000-0000404E0000}"/>
    <cellStyle name="Normal 19 3 5 2 3 2" xfId="24217" xr:uid="{00000000-0005-0000-0000-0000414E0000}"/>
    <cellStyle name="Normal 19 3 5 2 3 2 2" xfId="24218" xr:uid="{00000000-0005-0000-0000-0000424E0000}"/>
    <cellStyle name="Normal 19 3 5 2 3 2 2 2" xfId="24219" xr:uid="{00000000-0005-0000-0000-0000434E0000}"/>
    <cellStyle name="Normal 19 3 5 2 3 2 3" xfId="24220" xr:uid="{00000000-0005-0000-0000-0000444E0000}"/>
    <cellStyle name="Normal 19 3 5 2 3 3" xfId="24221" xr:uid="{00000000-0005-0000-0000-0000454E0000}"/>
    <cellStyle name="Normal 19 3 5 2 3 3 2" xfId="24222" xr:uid="{00000000-0005-0000-0000-0000464E0000}"/>
    <cellStyle name="Normal 19 3 5 2 3 4" xfId="24223" xr:uid="{00000000-0005-0000-0000-0000474E0000}"/>
    <cellStyle name="Normal 19 3 5 2 3 5" xfId="24224" xr:uid="{00000000-0005-0000-0000-0000484E0000}"/>
    <cellStyle name="Normal 19 3 5 2 4" xfId="24225" xr:uid="{00000000-0005-0000-0000-0000494E0000}"/>
    <cellStyle name="Normal 19 3 5 2 4 2" xfId="24226" xr:uid="{00000000-0005-0000-0000-00004A4E0000}"/>
    <cellStyle name="Normal 19 3 5 2 4 2 2" xfId="24227" xr:uid="{00000000-0005-0000-0000-00004B4E0000}"/>
    <cellStyle name="Normal 19 3 5 2 4 3" xfId="24228" xr:uid="{00000000-0005-0000-0000-00004C4E0000}"/>
    <cellStyle name="Normal 19 3 5 2 5" xfId="24229" xr:uid="{00000000-0005-0000-0000-00004D4E0000}"/>
    <cellStyle name="Normal 19 3 5 2 5 2" xfId="24230" xr:uid="{00000000-0005-0000-0000-00004E4E0000}"/>
    <cellStyle name="Normal 19 3 5 2 6" xfId="24231" xr:uid="{00000000-0005-0000-0000-00004F4E0000}"/>
    <cellStyle name="Normal 19 3 5 2 7" xfId="24232" xr:uid="{00000000-0005-0000-0000-0000504E0000}"/>
    <cellStyle name="Normal 19 3 5 3" xfId="2253" xr:uid="{00000000-0005-0000-0000-0000514E0000}"/>
    <cellStyle name="Normal 19 3 5 3 2" xfId="24233" xr:uid="{00000000-0005-0000-0000-0000524E0000}"/>
    <cellStyle name="Normal 19 3 5 3 2 2" xfId="24234" xr:uid="{00000000-0005-0000-0000-0000534E0000}"/>
    <cellStyle name="Normal 19 3 5 3 2 2 2" xfId="24235" xr:uid="{00000000-0005-0000-0000-0000544E0000}"/>
    <cellStyle name="Normal 19 3 5 3 2 3" xfId="24236" xr:uid="{00000000-0005-0000-0000-0000554E0000}"/>
    <cellStyle name="Normal 19 3 5 3 3" xfId="24237" xr:uid="{00000000-0005-0000-0000-0000564E0000}"/>
    <cellStyle name="Normal 19 3 5 3 3 2" xfId="24238" xr:uid="{00000000-0005-0000-0000-0000574E0000}"/>
    <cellStyle name="Normal 19 3 5 3 4" xfId="24239" xr:uid="{00000000-0005-0000-0000-0000584E0000}"/>
    <cellStyle name="Normal 19 3 5 3 5" xfId="24240" xr:uid="{00000000-0005-0000-0000-0000594E0000}"/>
    <cellStyle name="Normal 19 3 5 4" xfId="2254" xr:uid="{00000000-0005-0000-0000-00005A4E0000}"/>
    <cellStyle name="Normal 19 3 5 4 2" xfId="24241" xr:uid="{00000000-0005-0000-0000-00005B4E0000}"/>
    <cellStyle name="Normal 19 3 5 4 2 2" xfId="24242" xr:uid="{00000000-0005-0000-0000-00005C4E0000}"/>
    <cellStyle name="Normal 19 3 5 4 2 2 2" xfId="24243" xr:uid="{00000000-0005-0000-0000-00005D4E0000}"/>
    <cellStyle name="Normal 19 3 5 4 2 3" xfId="24244" xr:uid="{00000000-0005-0000-0000-00005E4E0000}"/>
    <cellStyle name="Normal 19 3 5 4 3" xfId="24245" xr:uid="{00000000-0005-0000-0000-00005F4E0000}"/>
    <cellStyle name="Normal 19 3 5 4 3 2" xfId="24246" xr:uid="{00000000-0005-0000-0000-0000604E0000}"/>
    <cellStyle name="Normal 19 3 5 4 4" xfId="24247" xr:uid="{00000000-0005-0000-0000-0000614E0000}"/>
    <cellStyle name="Normal 19 3 5 4 5" xfId="24248" xr:uid="{00000000-0005-0000-0000-0000624E0000}"/>
    <cellStyle name="Normal 19 3 5 5" xfId="24249" xr:uid="{00000000-0005-0000-0000-0000634E0000}"/>
    <cellStyle name="Normal 19 3 5 5 2" xfId="24250" xr:uid="{00000000-0005-0000-0000-0000644E0000}"/>
    <cellStyle name="Normal 19 3 5 5 2 2" xfId="24251" xr:uid="{00000000-0005-0000-0000-0000654E0000}"/>
    <cellStyle name="Normal 19 3 5 5 3" xfId="24252" xr:uid="{00000000-0005-0000-0000-0000664E0000}"/>
    <cellStyle name="Normal 19 3 5 6" xfId="24253" xr:uid="{00000000-0005-0000-0000-0000674E0000}"/>
    <cellStyle name="Normal 19 3 5 6 2" xfId="24254" xr:uid="{00000000-0005-0000-0000-0000684E0000}"/>
    <cellStyle name="Normal 19 3 5 7" xfId="24255" xr:uid="{00000000-0005-0000-0000-0000694E0000}"/>
    <cellStyle name="Normal 19 3 5 8" xfId="24256" xr:uid="{00000000-0005-0000-0000-00006A4E0000}"/>
    <cellStyle name="Normal 19 3 6" xfId="2255" xr:uid="{00000000-0005-0000-0000-00006B4E0000}"/>
    <cellStyle name="Normal 19 3 6 2" xfId="2256" xr:uid="{00000000-0005-0000-0000-00006C4E0000}"/>
    <cellStyle name="Normal 19 3 6 2 2" xfId="24257" xr:uid="{00000000-0005-0000-0000-00006D4E0000}"/>
    <cellStyle name="Normal 19 3 6 2 2 2" xfId="24258" xr:uid="{00000000-0005-0000-0000-00006E4E0000}"/>
    <cellStyle name="Normal 19 3 6 2 2 2 2" xfId="24259" xr:uid="{00000000-0005-0000-0000-00006F4E0000}"/>
    <cellStyle name="Normal 19 3 6 2 2 3" xfId="24260" xr:uid="{00000000-0005-0000-0000-0000704E0000}"/>
    <cellStyle name="Normal 19 3 6 2 3" xfId="24261" xr:uid="{00000000-0005-0000-0000-0000714E0000}"/>
    <cellStyle name="Normal 19 3 6 2 3 2" xfId="24262" xr:uid="{00000000-0005-0000-0000-0000724E0000}"/>
    <cellStyle name="Normal 19 3 6 2 4" xfId="24263" xr:uid="{00000000-0005-0000-0000-0000734E0000}"/>
    <cellStyle name="Normal 19 3 6 2 5" xfId="24264" xr:uid="{00000000-0005-0000-0000-0000744E0000}"/>
    <cellStyle name="Normal 19 3 6 3" xfId="2257" xr:uid="{00000000-0005-0000-0000-0000754E0000}"/>
    <cellStyle name="Normal 19 3 6 3 2" xfId="24265" xr:uid="{00000000-0005-0000-0000-0000764E0000}"/>
    <cellStyle name="Normal 19 3 6 3 2 2" xfId="24266" xr:uid="{00000000-0005-0000-0000-0000774E0000}"/>
    <cellStyle name="Normal 19 3 6 3 2 2 2" xfId="24267" xr:uid="{00000000-0005-0000-0000-0000784E0000}"/>
    <cellStyle name="Normal 19 3 6 3 2 3" xfId="24268" xr:uid="{00000000-0005-0000-0000-0000794E0000}"/>
    <cellStyle name="Normal 19 3 6 3 3" xfId="24269" xr:uid="{00000000-0005-0000-0000-00007A4E0000}"/>
    <cellStyle name="Normal 19 3 6 3 3 2" xfId="24270" xr:uid="{00000000-0005-0000-0000-00007B4E0000}"/>
    <cellStyle name="Normal 19 3 6 3 4" xfId="24271" xr:uid="{00000000-0005-0000-0000-00007C4E0000}"/>
    <cellStyle name="Normal 19 3 6 3 5" xfId="24272" xr:uid="{00000000-0005-0000-0000-00007D4E0000}"/>
    <cellStyle name="Normal 19 3 6 4" xfId="24273" xr:uid="{00000000-0005-0000-0000-00007E4E0000}"/>
    <cellStyle name="Normal 19 3 6 4 2" xfId="24274" xr:uid="{00000000-0005-0000-0000-00007F4E0000}"/>
    <cellStyle name="Normal 19 3 6 4 2 2" xfId="24275" xr:uid="{00000000-0005-0000-0000-0000804E0000}"/>
    <cellStyle name="Normal 19 3 6 4 3" xfId="24276" xr:uid="{00000000-0005-0000-0000-0000814E0000}"/>
    <cellStyle name="Normal 19 3 6 5" xfId="24277" xr:uid="{00000000-0005-0000-0000-0000824E0000}"/>
    <cellStyle name="Normal 19 3 6 5 2" xfId="24278" xr:uid="{00000000-0005-0000-0000-0000834E0000}"/>
    <cellStyle name="Normal 19 3 6 6" xfId="24279" xr:uid="{00000000-0005-0000-0000-0000844E0000}"/>
    <cellStyle name="Normal 19 3 6 7" xfId="24280" xr:uid="{00000000-0005-0000-0000-0000854E0000}"/>
    <cellStyle name="Normal 19 3 7" xfId="2258" xr:uid="{00000000-0005-0000-0000-0000864E0000}"/>
    <cellStyle name="Normal 19 3 7 2" xfId="24281" xr:uid="{00000000-0005-0000-0000-0000874E0000}"/>
    <cellStyle name="Normal 19 3 7 2 2" xfId="24282" xr:uid="{00000000-0005-0000-0000-0000884E0000}"/>
    <cellStyle name="Normal 19 3 7 2 2 2" xfId="24283" xr:uid="{00000000-0005-0000-0000-0000894E0000}"/>
    <cellStyle name="Normal 19 3 7 2 3" xfId="24284" xr:uid="{00000000-0005-0000-0000-00008A4E0000}"/>
    <cellStyle name="Normal 19 3 7 3" xfId="24285" xr:uid="{00000000-0005-0000-0000-00008B4E0000}"/>
    <cellStyle name="Normal 19 3 7 3 2" xfId="24286" xr:uid="{00000000-0005-0000-0000-00008C4E0000}"/>
    <cellStyle name="Normal 19 3 7 4" xfId="24287" xr:uid="{00000000-0005-0000-0000-00008D4E0000}"/>
    <cellStyle name="Normal 19 3 7 5" xfId="24288" xr:uid="{00000000-0005-0000-0000-00008E4E0000}"/>
    <cellStyle name="Normal 19 3 8" xfId="2259" xr:uid="{00000000-0005-0000-0000-00008F4E0000}"/>
    <cellStyle name="Normal 19 3 8 2" xfId="24289" xr:uid="{00000000-0005-0000-0000-0000904E0000}"/>
    <cellStyle name="Normal 19 3 8 2 2" xfId="24290" xr:uid="{00000000-0005-0000-0000-0000914E0000}"/>
    <cellStyle name="Normal 19 3 8 2 2 2" xfId="24291" xr:uid="{00000000-0005-0000-0000-0000924E0000}"/>
    <cellStyle name="Normal 19 3 8 2 3" xfId="24292" xr:uid="{00000000-0005-0000-0000-0000934E0000}"/>
    <cellStyle name="Normal 19 3 8 3" xfId="24293" xr:uid="{00000000-0005-0000-0000-0000944E0000}"/>
    <cellStyle name="Normal 19 3 8 3 2" xfId="24294" xr:uid="{00000000-0005-0000-0000-0000954E0000}"/>
    <cellStyle name="Normal 19 3 8 4" xfId="24295" xr:uid="{00000000-0005-0000-0000-0000964E0000}"/>
    <cellStyle name="Normal 19 3 8 5" xfId="24296" xr:uid="{00000000-0005-0000-0000-0000974E0000}"/>
    <cellStyle name="Normal 19 3 9" xfId="24297" xr:uid="{00000000-0005-0000-0000-0000984E0000}"/>
    <cellStyle name="Normal 19 3 9 2" xfId="24298" xr:uid="{00000000-0005-0000-0000-0000994E0000}"/>
    <cellStyle name="Normal 19 3 9 2 2" xfId="24299" xr:uid="{00000000-0005-0000-0000-00009A4E0000}"/>
    <cellStyle name="Normal 19 3 9 3" xfId="24300" xr:uid="{00000000-0005-0000-0000-00009B4E0000}"/>
    <cellStyle name="Normal 19 4" xfId="2260" xr:uid="{00000000-0005-0000-0000-00009C4E0000}"/>
    <cellStyle name="Normal 19 4 2" xfId="2261" xr:uid="{00000000-0005-0000-0000-00009D4E0000}"/>
    <cellStyle name="Normal 19 4 2 2" xfId="2262" xr:uid="{00000000-0005-0000-0000-00009E4E0000}"/>
    <cellStyle name="Normal 19 4 2 2 2" xfId="24301" xr:uid="{00000000-0005-0000-0000-00009F4E0000}"/>
    <cellStyle name="Normal 19 4 2 2 2 2" xfId="24302" xr:uid="{00000000-0005-0000-0000-0000A04E0000}"/>
    <cellStyle name="Normal 19 4 2 2 2 2 2" xfId="24303" xr:uid="{00000000-0005-0000-0000-0000A14E0000}"/>
    <cellStyle name="Normal 19 4 2 2 2 3" xfId="24304" xr:uid="{00000000-0005-0000-0000-0000A24E0000}"/>
    <cellStyle name="Normal 19 4 2 2 3" xfId="24305" xr:uid="{00000000-0005-0000-0000-0000A34E0000}"/>
    <cellStyle name="Normal 19 4 2 2 3 2" xfId="24306" xr:uid="{00000000-0005-0000-0000-0000A44E0000}"/>
    <cellStyle name="Normal 19 4 2 2 4" xfId="24307" xr:uid="{00000000-0005-0000-0000-0000A54E0000}"/>
    <cellStyle name="Normal 19 4 2 2 5" xfId="24308" xr:uid="{00000000-0005-0000-0000-0000A64E0000}"/>
    <cellStyle name="Normal 19 4 2 3" xfId="2263" xr:uid="{00000000-0005-0000-0000-0000A74E0000}"/>
    <cellStyle name="Normal 19 4 2 3 2" xfId="24309" xr:uid="{00000000-0005-0000-0000-0000A84E0000}"/>
    <cellStyle name="Normal 19 4 2 3 2 2" xfId="24310" xr:uid="{00000000-0005-0000-0000-0000A94E0000}"/>
    <cellStyle name="Normal 19 4 2 3 2 2 2" xfId="24311" xr:uid="{00000000-0005-0000-0000-0000AA4E0000}"/>
    <cellStyle name="Normal 19 4 2 3 2 3" xfId="24312" xr:uid="{00000000-0005-0000-0000-0000AB4E0000}"/>
    <cellStyle name="Normal 19 4 2 3 3" xfId="24313" xr:uid="{00000000-0005-0000-0000-0000AC4E0000}"/>
    <cellStyle name="Normal 19 4 2 3 3 2" xfId="24314" xr:uid="{00000000-0005-0000-0000-0000AD4E0000}"/>
    <cellStyle name="Normal 19 4 2 3 4" xfId="24315" xr:uid="{00000000-0005-0000-0000-0000AE4E0000}"/>
    <cellStyle name="Normal 19 4 2 3 5" xfId="24316" xr:uid="{00000000-0005-0000-0000-0000AF4E0000}"/>
    <cellStyle name="Normal 19 4 2 4" xfId="24317" xr:uid="{00000000-0005-0000-0000-0000B04E0000}"/>
    <cellStyle name="Normal 19 4 2 4 2" xfId="24318" xr:uid="{00000000-0005-0000-0000-0000B14E0000}"/>
    <cellStyle name="Normal 19 4 2 4 2 2" xfId="24319" xr:uid="{00000000-0005-0000-0000-0000B24E0000}"/>
    <cellStyle name="Normal 19 4 2 4 3" xfId="24320" xr:uid="{00000000-0005-0000-0000-0000B34E0000}"/>
    <cellStyle name="Normal 19 4 2 5" xfId="24321" xr:uid="{00000000-0005-0000-0000-0000B44E0000}"/>
    <cellStyle name="Normal 19 4 2 5 2" xfId="24322" xr:uid="{00000000-0005-0000-0000-0000B54E0000}"/>
    <cellStyle name="Normal 19 4 2 6" xfId="24323" xr:uid="{00000000-0005-0000-0000-0000B64E0000}"/>
    <cellStyle name="Normal 19 4 2 7" xfId="24324" xr:uid="{00000000-0005-0000-0000-0000B74E0000}"/>
    <cellStyle name="Normal 19 4 3" xfId="2264" xr:uid="{00000000-0005-0000-0000-0000B84E0000}"/>
    <cellStyle name="Normal 19 4 3 2" xfId="24325" xr:uid="{00000000-0005-0000-0000-0000B94E0000}"/>
    <cellStyle name="Normal 19 4 3 2 2" xfId="24326" xr:uid="{00000000-0005-0000-0000-0000BA4E0000}"/>
    <cellStyle name="Normal 19 4 3 2 2 2" xfId="24327" xr:uid="{00000000-0005-0000-0000-0000BB4E0000}"/>
    <cellStyle name="Normal 19 4 3 2 3" xfId="24328" xr:uid="{00000000-0005-0000-0000-0000BC4E0000}"/>
    <cellStyle name="Normal 19 4 3 3" xfId="24329" xr:uid="{00000000-0005-0000-0000-0000BD4E0000}"/>
    <cellStyle name="Normal 19 4 3 3 2" xfId="24330" xr:uid="{00000000-0005-0000-0000-0000BE4E0000}"/>
    <cellStyle name="Normal 19 4 3 4" xfId="24331" xr:uid="{00000000-0005-0000-0000-0000BF4E0000}"/>
    <cellStyle name="Normal 19 4 3 5" xfId="24332" xr:uid="{00000000-0005-0000-0000-0000C04E0000}"/>
    <cellStyle name="Normal 19 4 4" xfId="2265" xr:uid="{00000000-0005-0000-0000-0000C14E0000}"/>
    <cellStyle name="Normal 19 4 4 2" xfId="24333" xr:uid="{00000000-0005-0000-0000-0000C24E0000}"/>
    <cellStyle name="Normal 19 4 4 2 2" xfId="24334" xr:uid="{00000000-0005-0000-0000-0000C34E0000}"/>
    <cellStyle name="Normal 19 4 4 2 2 2" xfId="24335" xr:uid="{00000000-0005-0000-0000-0000C44E0000}"/>
    <cellStyle name="Normal 19 4 4 2 3" xfId="24336" xr:uid="{00000000-0005-0000-0000-0000C54E0000}"/>
    <cellStyle name="Normal 19 4 4 3" xfId="24337" xr:uid="{00000000-0005-0000-0000-0000C64E0000}"/>
    <cellStyle name="Normal 19 4 4 3 2" xfId="24338" xr:uid="{00000000-0005-0000-0000-0000C74E0000}"/>
    <cellStyle name="Normal 19 4 4 4" xfId="24339" xr:uid="{00000000-0005-0000-0000-0000C84E0000}"/>
    <cellStyle name="Normal 19 4 4 5" xfId="24340" xr:uid="{00000000-0005-0000-0000-0000C94E0000}"/>
    <cellStyle name="Normal 19 4 5" xfId="24341" xr:uid="{00000000-0005-0000-0000-0000CA4E0000}"/>
    <cellStyle name="Normal 19 4 5 2" xfId="24342" xr:uid="{00000000-0005-0000-0000-0000CB4E0000}"/>
    <cellStyle name="Normal 19 4 5 2 2" xfId="24343" xr:uid="{00000000-0005-0000-0000-0000CC4E0000}"/>
    <cellStyle name="Normal 19 4 5 3" xfId="24344" xr:uid="{00000000-0005-0000-0000-0000CD4E0000}"/>
    <cellStyle name="Normal 19 4 6" xfId="24345" xr:uid="{00000000-0005-0000-0000-0000CE4E0000}"/>
    <cellStyle name="Normal 19 4 6 2" xfId="24346" xr:uid="{00000000-0005-0000-0000-0000CF4E0000}"/>
    <cellStyle name="Normal 19 4 7" xfId="24347" xr:uid="{00000000-0005-0000-0000-0000D04E0000}"/>
    <cellStyle name="Normal 19 4 8" xfId="24348" xr:uid="{00000000-0005-0000-0000-0000D14E0000}"/>
    <cellStyle name="Normal 19 5" xfId="2266" xr:uid="{00000000-0005-0000-0000-0000D24E0000}"/>
    <cellStyle name="Normal 19 5 2" xfId="2267" xr:uid="{00000000-0005-0000-0000-0000D34E0000}"/>
    <cellStyle name="Normal 19 5 2 2" xfId="2268" xr:uid="{00000000-0005-0000-0000-0000D44E0000}"/>
    <cellStyle name="Normal 19 5 2 2 2" xfId="24349" xr:uid="{00000000-0005-0000-0000-0000D54E0000}"/>
    <cellStyle name="Normal 19 5 2 2 2 2" xfId="24350" xr:uid="{00000000-0005-0000-0000-0000D64E0000}"/>
    <cellStyle name="Normal 19 5 2 2 2 2 2" xfId="24351" xr:uid="{00000000-0005-0000-0000-0000D74E0000}"/>
    <cellStyle name="Normal 19 5 2 2 2 3" xfId="24352" xr:uid="{00000000-0005-0000-0000-0000D84E0000}"/>
    <cellStyle name="Normal 19 5 2 2 3" xfId="24353" xr:uid="{00000000-0005-0000-0000-0000D94E0000}"/>
    <cellStyle name="Normal 19 5 2 2 3 2" xfId="24354" xr:uid="{00000000-0005-0000-0000-0000DA4E0000}"/>
    <cellStyle name="Normal 19 5 2 2 4" xfId="24355" xr:uid="{00000000-0005-0000-0000-0000DB4E0000}"/>
    <cellStyle name="Normal 19 5 2 2 5" xfId="24356" xr:uid="{00000000-0005-0000-0000-0000DC4E0000}"/>
    <cellStyle name="Normal 19 5 2 3" xfId="2269" xr:uid="{00000000-0005-0000-0000-0000DD4E0000}"/>
    <cellStyle name="Normal 19 5 2 3 2" xfId="24357" xr:uid="{00000000-0005-0000-0000-0000DE4E0000}"/>
    <cellStyle name="Normal 19 5 2 3 2 2" xfId="24358" xr:uid="{00000000-0005-0000-0000-0000DF4E0000}"/>
    <cellStyle name="Normal 19 5 2 3 2 2 2" xfId="24359" xr:uid="{00000000-0005-0000-0000-0000E04E0000}"/>
    <cellStyle name="Normal 19 5 2 3 2 3" xfId="24360" xr:uid="{00000000-0005-0000-0000-0000E14E0000}"/>
    <cellStyle name="Normal 19 5 2 3 3" xfId="24361" xr:uid="{00000000-0005-0000-0000-0000E24E0000}"/>
    <cellStyle name="Normal 19 5 2 3 3 2" xfId="24362" xr:uid="{00000000-0005-0000-0000-0000E34E0000}"/>
    <cellStyle name="Normal 19 5 2 3 4" xfId="24363" xr:uid="{00000000-0005-0000-0000-0000E44E0000}"/>
    <cellStyle name="Normal 19 5 2 3 5" xfId="24364" xr:uid="{00000000-0005-0000-0000-0000E54E0000}"/>
    <cellStyle name="Normal 19 5 2 4" xfId="24365" xr:uid="{00000000-0005-0000-0000-0000E64E0000}"/>
    <cellStyle name="Normal 19 5 2 4 2" xfId="24366" xr:uid="{00000000-0005-0000-0000-0000E74E0000}"/>
    <cellStyle name="Normal 19 5 2 4 2 2" xfId="24367" xr:uid="{00000000-0005-0000-0000-0000E84E0000}"/>
    <cellStyle name="Normal 19 5 2 4 3" xfId="24368" xr:uid="{00000000-0005-0000-0000-0000E94E0000}"/>
    <cellStyle name="Normal 19 5 2 5" xfId="24369" xr:uid="{00000000-0005-0000-0000-0000EA4E0000}"/>
    <cellStyle name="Normal 19 5 2 5 2" xfId="24370" xr:uid="{00000000-0005-0000-0000-0000EB4E0000}"/>
    <cellStyle name="Normal 19 5 2 6" xfId="24371" xr:uid="{00000000-0005-0000-0000-0000EC4E0000}"/>
    <cellStyle name="Normal 19 5 2 7" xfId="24372" xr:uid="{00000000-0005-0000-0000-0000ED4E0000}"/>
    <cellStyle name="Normal 19 5 3" xfId="2270" xr:uid="{00000000-0005-0000-0000-0000EE4E0000}"/>
    <cellStyle name="Normal 19 5 3 2" xfId="24373" xr:uid="{00000000-0005-0000-0000-0000EF4E0000}"/>
    <cellStyle name="Normal 19 5 3 2 2" xfId="24374" xr:uid="{00000000-0005-0000-0000-0000F04E0000}"/>
    <cellStyle name="Normal 19 5 3 2 2 2" xfId="24375" xr:uid="{00000000-0005-0000-0000-0000F14E0000}"/>
    <cellStyle name="Normal 19 5 3 2 3" xfId="24376" xr:uid="{00000000-0005-0000-0000-0000F24E0000}"/>
    <cellStyle name="Normal 19 5 3 3" xfId="24377" xr:uid="{00000000-0005-0000-0000-0000F34E0000}"/>
    <cellStyle name="Normal 19 5 3 3 2" xfId="24378" xr:uid="{00000000-0005-0000-0000-0000F44E0000}"/>
    <cellStyle name="Normal 19 5 3 4" xfId="24379" xr:uid="{00000000-0005-0000-0000-0000F54E0000}"/>
    <cellStyle name="Normal 19 5 3 5" xfId="24380" xr:uid="{00000000-0005-0000-0000-0000F64E0000}"/>
    <cellStyle name="Normal 19 5 4" xfId="2271" xr:uid="{00000000-0005-0000-0000-0000F74E0000}"/>
    <cellStyle name="Normal 19 5 4 2" xfId="24381" xr:uid="{00000000-0005-0000-0000-0000F84E0000}"/>
    <cellStyle name="Normal 19 5 4 2 2" xfId="24382" xr:uid="{00000000-0005-0000-0000-0000F94E0000}"/>
    <cellStyle name="Normal 19 5 4 2 2 2" xfId="24383" xr:uid="{00000000-0005-0000-0000-0000FA4E0000}"/>
    <cellStyle name="Normal 19 5 4 2 3" xfId="24384" xr:uid="{00000000-0005-0000-0000-0000FB4E0000}"/>
    <cellStyle name="Normal 19 5 4 3" xfId="24385" xr:uid="{00000000-0005-0000-0000-0000FC4E0000}"/>
    <cellStyle name="Normal 19 5 4 3 2" xfId="24386" xr:uid="{00000000-0005-0000-0000-0000FD4E0000}"/>
    <cellStyle name="Normal 19 5 4 4" xfId="24387" xr:uid="{00000000-0005-0000-0000-0000FE4E0000}"/>
    <cellStyle name="Normal 19 5 4 5" xfId="24388" xr:uid="{00000000-0005-0000-0000-0000FF4E0000}"/>
    <cellStyle name="Normal 19 5 5" xfId="24389" xr:uid="{00000000-0005-0000-0000-0000004F0000}"/>
    <cellStyle name="Normal 19 5 5 2" xfId="24390" xr:uid="{00000000-0005-0000-0000-0000014F0000}"/>
    <cellStyle name="Normal 19 5 5 2 2" xfId="24391" xr:uid="{00000000-0005-0000-0000-0000024F0000}"/>
    <cellStyle name="Normal 19 5 5 3" xfId="24392" xr:uid="{00000000-0005-0000-0000-0000034F0000}"/>
    <cellStyle name="Normal 19 5 6" xfId="24393" xr:uid="{00000000-0005-0000-0000-0000044F0000}"/>
    <cellStyle name="Normal 19 5 6 2" xfId="24394" xr:uid="{00000000-0005-0000-0000-0000054F0000}"/>
    <cellStyle name="Normal 19 5 7" xfId="24395" xr:uid="{00000000-0005-0000-0000-0000064F0000}"/>
    <cellStyle name="Normal 19 5 8" xfId="24396" xr:uid="{00000000-0005-0000-0000-0000074F0000}"/>
    <cellStyle name="Normal 19 6" xfId="2272" xr:uid="{00000000-0005-0000-0000-0000084F0000}"/>
    <cellStyle name="Normal 19 6 2" xfId="2273" xr:uid="{00000000-0005-0000-0000-0000094F0000}"/>
    <cellStyle name="Normal 19 6 2 2" xfId="2274" xr:uid="{00000000-0005-0000-0000-00000A4F0000}"/>
    <cellStyle name="Normal 19 6 2 2 2" xfId="24397" xr:uid="{00000000-0005-0000-0000-00000B4F0000}"/>
    <cellStyle name="Normal 19 6 2 2 2 2" xfId="24398" xr:uid="{00000000-0005-0000-0000-00000C4F0000}"/>
    <cellStyle name="Normal 19 6 2 2 2 2 2" xfId="24399" xr:uid="{00000000-0005-0000-0000-00000D4F0000}"/>
    <cellStyle name="Normal 19 6 2 2 2 3" xfId="24400" xr:uid="{00000000-0005-0000-0000-00000E4F0000}"/>
    <cellStyle name="Normal 19 6 2 2 3" xfId="24401" xr:uid="{00000000-0005-0000-0000-00000F4F0000}"/>
    <cellStyle name="Normal 19 6 2 2 3 2" xfId="24402" xr:uid="{00000000-0005-0000-0000-0000104F0000}"/>
    <cellStyle name="Normal 19 6 2 2 4" xfId="24403" xr:uid="{00000000-0005-0000-0000-0000114F0000}"/>
    <cellStyle name="Normal 19 6 2 2 5" xfId="24404" xr:uid="{00000000-0005-0000-0000-0000124F0000}"/>
    <cellStyle name="Normal 19 6 2 3" xfId="2275" xr:uid="{00000000-0005-0000-0000-0000134F0000}"/>
    <cellStyle name="Normal 19 6 2 3 2" xfId="24405" xr:uid="{00000000-0005-0000-0000-0000144F0000}"/>
    <cellStyle name="Normal 19 6 2 3 2 2" xfId="24406" xr:uid="{00000000-0005-0000-0000-0000154F0000}"/>
    <cellStyle name="Normal 19 6 2 3 2 2 2" xfId="24407" xr:uid="{00000000-0005-0000-0000-0000164F0000}"/>
    <cellStyle name="Normal 19 6 2 3 2 3" xfId="24408" xr:uid="{00000000-0005-0000-0000-0000174F0000}"/>
    <cellStyle name="Normal 19 6 2 3 3" xfId="24409" xr:uid="{00000000-0005-0000-0000-0000184F0000}"/>
    <cellStyle name="Normal 19 6 2 3 3 2" xfId="24410" xr:uid="{00000000-0005-0000-0000-0000194F0000}"/>
    <cellStyle name="Normal 19 6 2 3 4" xfId="24411" xr:uid="{00000000-0005-0000-0000-00001A4F0000}"/>
    <cellStyle name="Normal 19 6 2 3 5" xfId="24412" xr:uid="{00000000-0005-0000-0000-00001B4F0000}"/>
    <cellStyle name="Normal 19 6 2 4" xfId="24413" xr:uid="{00000000-0005-0000-0000-00001C4F0000}"/>
    <cellStyle name="Normal 19 6 2 4 2" xfId="24414" xr:uid="{00000000-0005-0000-0000-00001D4F0000}"/>
    <cellStyle name="Normal 19 6 2 4 2 2" xfId="24415" xr:uid="{00000000-0005-0000-0000-00001E4F0000}"/>
    <cellStyle name="Normal 19 6 2 4 3" xfId="24416" xr:uid="{00000000-0005-0000-0000-00001F4F0000}"/>
    <cellStyle name="Normal 19 6 2 5" xfId="24417" xr:uid="{00000000-0005-0000-0000-0000204F0000}"/>
    <cellStyle name="Normal 19 6 2 5 2" xfId="24418" xr:uid="{00000000-0005-0000-0000-0000214F0000}"/>
    <cellStyle name="Normal 19 6 2 6" xfId="24419" xr:uid="{00000000-0005-0000-0000-0000224F0000}"/>
    <cellStyle name="Normal 19 6 2 7" xfId="24420" xr:uid="{00000000-0005-0000-0000-0000234F0000}"/>
    <cellStyle name="Normal 19 6 3" xfId="2276" xr:uid="{00000000-0005-0000-0000-0000244F0000}"/>
    <cellStyle name="Normal 19 6 3 2" xfId="24421" xr:uid="{00000000-0005-0000-0000-0000254F0000}"/>
    <cellStyle name="Normal 19 6 3 2 2" xfId="24422" xr:uid="{00000000-0005-0000-0000-0000264F0000}"/>
    <cellStyle name="Normal 19 6 3 2 2 2" xfId="24423" xr:uid="{00000000-0005-0000-0000-0000274F0000}"/>
    <cellStyle name="Normal 19 6 3 2 3" xfId="24424" xr:uid="{00000000-0005-0000-0000-0000284F0000}"/>
    <cellStyle name="Normal 19 6 3 3" xfId="24425" xr:uid="{00000000-0005-0000-0000-0000294F0000}"/>
    <cellStyle name="Normal 19 6 3 3 2" xfId="24426" xr:uid="{00000000-0005-0000-0000-00002A4F0000}"/>
    <cellStyle name="Normal 19 6 3 4" xfId="24427" xr:uid="{00000000-0005-0000-0000-00002B4F0000}"/>
    <cellStyle name="Normal 19 6 3 5" xfId="24428" xr:uid="{00000000-0005-0000-0000-00002C4F0000}"/>
    <cellStyle name="Normal 19 6 4" xfId="2277" xr:uid="{00000000-0005-0000-0000-00002D4F0000}"/>
    <cellStyle name="Normal 19 6 4 2" xfId="24429" xr:uid="{00000000-0005-0000-0000-00002E4F0000}"/>
    <cellStyle name="Normal 19 6 4 2 2" xfId="24430" xr:uid="{00000000-0005-0000-0000-00002F4F0000}"/>
    <cellStyle name="Normal 19 6 4 2 2 2" xfId="24431" xr:uid="{00000000-0005-0000-0000-0000304F0000}"/>
    <cellStyle name="Normal 19 6 4 2 3" xfId="24432" xr:uid="{00000000-0005-0000-0000-0000314F0000}"/>
    <cellStyle name="Normal 19 6 4 3" xfId="24433" xr:uid="{00000000-0005-0000-0000-0000324F0000}"/>
    <cellStyle name="Normal 19 6 4 3 2" xfId="24434" xr:uid="{00000000-0005-0000-0000-0000334F0000}"/>
    <cellStyle name="Normal 19 6 4 4" xfId="24435" xr:uid="{00000000-0005-0000-0000-0000344F0000}"/>
    <cellStyle name="Normal 19 6 4 5" xfId="24436" xr:uid="{00000000-0005-0000-0000-0000354F0000}"/>
    <cellStyle name="Normal 19 6 5" xfId="24437" xr:uid="{00000000-0005-0000-0000-0000364F0000}"/>
    <cellStyle name="Normal 19 6 5 2" xfId="24438" xr:uid="{00000000-0005-0000-0000-0000374F0000}"/>
    <cellStyle name="Normal 19 6 5 2 2" xfId="24439" xr:uid="{00000000-0005-0000-0000-0000384F0000}"/>
    <cellStyle name="Normal 19 6 5 3" xfId="24440" xr:uid="{00000000-0005-0000-0000-0000394F0000}"/>
    <cellStyle name="Normal 19 6 6" xfId="24441" xr:uid="{00000000-0005-0000-0000-00003A4F0000}"/>
    <cellStyle name="Normal 19 6 6 2" xfId="24442" xr:uid="{00000000-0005-0000-0000-00003B4F0000}"/>
    <cellStyle name="Normal 19 6 7" xfId="24443" xr:uid="{00000000-0005-0000-0000-00003C4F0000}"/>
    <cellStyle name="Normal 19 6 8" xfId="24444" xr:uid="{00000000-0005-0000-0000-00003D4F0000}"/>
    <cellStyle name="Normal 19 7" xfId="2278" xr:uid="{00000000-0005-0000-0000-00003E4F0000}"/>
    <cellStyle name="Normal 19 7 2" xfId="2279" xr:uid="{00000000-0005-0000-0000-00003F4F0000}"/>
    <cellStyle name="Normal 19 7 2 2" xfId="2280" xr:uid="{00000000-0005-0000-0000-0000404F0000}"/>
    <cellStyle name="Normal 19 7 2 2 2" xfId="24445" xr:uid="{00000000-0005-0000-0000-0000414F0000}"/>
    <cellStyle name="Normal 19 7 2 2 2 2" xfId="24446" xr:uid="{00000000-0005-0000-0000-0000424F0000}"/>
    <cellStyle name="Normal 19 7 2 2 2 2 2" xfId="24447" xr:uid="{00000000-0005-0000-0000-0000434F0000}"/>
    <cellStyle name="Normal 19 7 2 2 2 3" xfId="24448" xr:uid="{00000000-0005-0000-0000-0000444F0000}"/>
    <cellStyle name="Normal 19 7 2 2 3" xfId="24449" xr:uid="{00000000-0005-0000-0000-0000454F0000}"/>
    <cellStyle name="Normal 19 7 2 2 3 2" xfId="24450" xr:uid="{00000000-0005-0000-0000-0000464F0000}"/>
    <cellStyle name="Normal 19 7 2 2 4" xfId="24451" xr:uid="{00000000-0005-0000-0000-0000474F0000}"/>
    <cellStyle name="Normal 19 7 2 2 5" xfId="24452" xr:uid="{00000000-0005-0000-0000-0000484F0000}"/>
    <cellStyle name="Normal 19 7 2 3" xfId="2281" xr:uid="{00000000-0005-0000-0000-0000494F0000}"/>
    <cellStyle name="Normal 19 7 2 3 2" xfId="24453" xr:uid="{00000000-0005-0000-0000-00004A4F0000}"/>
    <cellStyle name="Normal 19 7 2 3 2 2" xfId="24454" xr:uid="{00000000-0005-0000-0000-00004B4F0000}"/>
    <cellStyle name="Normal 19 7 2 3 2 2 2" xfId="24455" xr:uid="{00000000-0005-0000-0000-00004C4F0000}"/>
    <cellStyle name="Normal 19 7 2 3 2 3" xfId="24456" xr:uid="{00000000-0005-0000-0000-00004D4F0000}"/>
    <cellStyle name="Normal 19 7 2 3 3" xfId="24457" xr:uid="{00000000-0005-0000-0000-00004E4F0000}"/>
    <cellStyle name="Normal 19 7 2 3 3 2" xfId="24458" xr:uid="{00000000-0005-0000-0000-00004F4F0000}"/>
    <cellStyle name="Normal 19 7 2 3 4" xfId="24459" xr:uid="{00000000-0005-0000-0000-0000504F0000}"/>
    <cellStyle name="Normal 19 7 2 3 5" xfId="24460" xr:uid="{00000000-0005-0000-0000-0000514F0000}"/>
    <cellStyle name="Normal 19 7 2 4" xfId="24461" xr:uid="{00000000-0005-0000-0000-0000524F0000}"/>
    <cellStyle name="Normal 19 7 2 4 2" xfId="24462" xr:uid="{00000000-0005-0000-0000-0000534F0000}"/>
    <cellStyle name="Normal 19 7 2 4 2 2" xfId="24463" xr:uid="{00000000-0005-0000-0000-0000544F0000}"/>
    <cellStyle name="Normal 19 7 2 4 3" xfId="24464" xr:uid="{00000000-0005-0000-0000-0000554F0000}"/>
    <cellStyle name="Normal 19 7 2 5" xfId="24465" xr:uid="{00000000-0005-0000-0000-0000564F0000}"/>
    <cellStyle name="Normal 19 7 2 5 2" xfId="24466" xr:uid="{00000000-0005-0000-0000-0000574F0000}"/>
    <cellStyle name="Normal 19 7 2 6" xfId="24467" xr:uid="{00000000-0005-0000-0000-0000584F0000}"/>
    <cellStyle name="Normal 19 7 2 7" xfId="24468" xr:uid="{00000000-0005-0000-0000-0000594F0000}"/>
    <cellStyle name="Normal 19 7 3" xfId="2282" xr:uid="{00000000-0005-0000-0000-00005A4F0000}"/>
    <cellStyle name="Normal 19 7 3 2" xfId="24469" xr:uid="{00000000-0005-0000-0000-00005B4F0000}"/>
    <cellStyle name="Normal 19 7 3 2 2" xfId="24470" xr:uid="{00000000-0005-0000-0000-00005C4F0000}"/>
    <cellStyle name="Normal 19 7 3 2 2 2" xfId="24471" xr:uid="{00000000-0005-0000-0000-00005D4F0000}"/>
    <cellStyle name="Normal 19 7 3 2 3" xfId="24472" xr:uid="{00000000-0005-0000-0000-00005E4F0000}"/>
    <cellStyle name="Normal 19 7 3 3" xfId="24473" xr:uid="{00000000-0005-0000-0000-00005F4F0000}"/>
    <cellStyle name="Normal 19 7 3 3 2" xfId="24474" xr:uid="{00000000-0005-0000-0000-0000604F0000}"/>
    <cellStyle name="Normal 19 7 3 4" xfId="24475" xr:uid="{00000000-0005-0000-0000-0000614F0000}"/>
    <cellStyle name="Normal 19 7 3 5" xfId="24476" xr:uid="{00000000-0005-0000-0000-0000624F0000}"/>
    <cellStyle name="Normal 19 7 4" xfId="2283" xr:uid="{00000000-0005-0000-0000-0000634F0000}"/>
    <cellStyle name="Normal 19 7 4 2" xfId="24477" xr:uid="{00000000-0005-0000-0000-0000644F0000}"/>
    <cellStyle name="Normal 19 7 4 2 2" xfId="24478" xr:uid="{00000000-0005-0000-0000-0000654F0000}"/>
    <cellStyle name="Normal 19 7 4 2 2 2" xfId="24479" xr:uid="{00000000-0005-0000-0000-0000664F0000}"/>
    <cellStyle name="Normal 19 7 4 2 3" xfId="24480" xr:uid="{00000000-0005-0000-0000-0000674F0000}"/>
    <cellStyle name="Normal 19 7 4 3" xfId="24481" xr:uid="{00000000-0005-0000-0000-0000684F0000}"/>
    <cellStyle name="Normal 19 7 4 3 2" xfId="24482" xr:uid="{00000000-0005-0000-0000-0000694F0000}"/>
    <cellStyle name="Normal 19 7 4 4" xfId="24483" xr:uid="{00000000-0005-0000-0000-00006A4F0000}"/>
    <cellStyle name="Normal 19 7 4 5" xfId="24484" xr:uid="{00000000-0005-0000-0000-00006B4F0000}"/>
    <cellStyle name="Normal 19 7 5" xfId="24485" xr:uid="{00000000-0005-0000-0000-00006C4F0000}"/>
    <cellStyle name="Normal 19 7 5 2" xfId="24486" xr:uid="{00000000-0005-0000-0000-00006D4F0000}"/>
    <cellStyle name="Normal 19 7 5 2 2" xfId="24487" xr:uid="{00000000-0005-0000-0000-00006E4F0000}"/>
    <cellStyle name="Normal 19 7 5 3" xfId="24488" xr:uid="{00000000-0005-0000-0000-00006F4F0000}"/>
    <cellStyle name="Normal 19 7 6" xfId="24489" xr:uid="{00000000-0005-0000-0000-0000704F0000}"/>
    <cellStyle name="Normal 19 7 6 2" xfId="24490" xr:uid="{00000000-0005-0000-0000-0000714F0000}"/>
    <cellStyle name="Normal 19 7 7" xfId="24491" xr:uid="{00000000-0005-0000-0000-0000724F0000}"/>
    <cellStyle name="Normal 19 7 8" xfId="24492" xr:uid="{00000000-0005-0000-0000-0000734F0000}"/>
    <cellStyle name="Normal 19 8" xfId="2284" xr:uid="{00000000-0005-0000-0000-0000744F0000}"/>
    <cellStyle name="Normal 19 8 2" xfId="2285" xr:uid="{00000000-0005-0000-0000-0000754F0000}"/>
    <cellStyle name="Normal 19 8 2 2" xfId="24493" xr:uid="{00000000-0005-0000-0000-0000764F0000}"/>
    <cellStyle name="Normal 19 8 2 2 2" xfId="24494" xr:uid="{00000000-0005-0000-0000-0000774F0000}"/>
    <cellStyle name="Normal 19 8 2 2 2 2" xfId="24495" xr:uid="{00000000-0005-0000-0000-0000784F0000}"/>
    <cellStyle name="Normal 19 8 2 2 3" xfId="24496" xr:uid="{00000000-0005-0000-0000-0000794F0000}"/>
    <cellStyle name="Normal 19 8 2 3" xfId="24497" xr:uid="{00000000-0005-0000-0000-00007A4F0000}"/>
    <cellStyle name="Normal 19 8 2 3 2" xfId="24498" xr:uid="{00000000-0005-0000-0000-00007B4F0000}"/>
    <cellStyle name="Normal 19 8 2 4" xfId="24499" xr:uid="{00000000-0005-0000-0000-00007C4F0000}"/>
    <cellStyle name="Normal 19 8 2 5" xfId="24500" xr:uid="{00000000-0005-0000-0000-00007D4F0000}"/>
    <cellStyle name="Normal 19 8 3" xfId="2286" xr:uid="{00000000-0005-0000-0000-00007E4F0000}"/>
    <cellStyle name="Normal 19 8 3 2" xfId="24501" xr:uid="{00000000-0005-0000-0000-00007F4F0000}"/>
    <cellStyle name="Normal 19 8 3 2 2" xfId="24502" xr:uid="{00000000-0005-0000-0000-0000804F0000}"/>
    <cellStyle name="Normal 19 8 3 2 2 2" xfId="24503" xr:uid="{00000000-0005-0000-0000-0000814F0000}"/>
    <cellStyle name="Normal 19 8 3 2 3" xfId="24504" xr:uid="{00000000-0005-0000-0000-0000824F0000}"/>
    <cellStyle name="Normal 19 8 3 3" xfId="24505" xr:uid="{00000000-0005-0000-0000-0000834F0000}"/>
    <cellStyle name="Normal 19 8 3 3 2" xfId="24506" xr:uid="{00000000-0005-0000-0000-0000844F0000}"/>
    <cellStyle name="Normal 19 8 3 4" xfId="24507" xr:uid="{00000000-0005-0000-0000-0000854F0000}"/>
    <cellStyle name="Normal 19 8 3 5" xfId="24508" xr:uid="{00000000-0005-0000-0000-0000864F0000}"/>
    <cellStyle name="Normal 19 8 4" xfId="24509" xr:uid="{00000000-0005-0000-0000-0000874F0000}"/>
    <cellStyle name="Normal 19 8 4 2" xfId="24510" xr:uid="{00000000-0005-0000-0000-0000884F0000}"/>
    <cellStyle name="Normal 19 8 4 2 2" xfId="24511" xr:uid="{00000000-0005-0000-0000-0000894F0000}"/>
    <cellStyle name="Normal 19 8 4 3" xfId="24512" xr:uid="{00000000-0005-0000-0000-00008A4F0000}"/>
    <cellStyle name="Normal 19 8 5" xfId="24513" xr:uid="{00000000-0005-0000-0000-00008B4F0000}"/>
    <cellStyle name="Normal 19 8 5 2" xfId="24514" xr:uid="{00000000-0005-0000-0000-00008C4F0000}"/>
    <cellStyle name="Normal 19 8 6" xfId="24515" xr:uid="{00000000-0005-0000-0000-00008D4F0000}"/>
    <cellStyle name="Normal 19 8 7" xfId="24516" xr:uid="{00000000-0005-0000-0000-00008E4F0000}"/>
    <cellStyle name="Normal 19 9" xfId="2287" xr:uid="{00000000-0005-0000-0000-00008F4F0000}"/>
    <cellStyle name="Normal 19 9 2" xfId="24517" xr:uid="{00000000-0005-0000-0000-0000904F0000}"/>
    <cellStyle name="Normal 19 9 2 2" xfId="24518" xr:uid="{00000000-0005-0000-0000-0000914F0000}"/>
    <cellStyle name="Normal 19 9 2 2 2" xfId="24519" xr:uid="{00000000-0005-0000-0000-0000924F0000}"/>
    <cellStyle name="Normal 19 9 2 3" xfId="24520" xr:uid="{00000000-0005-0000-0000-0000934F0000}"/>
    <cellStyle name="Normal 19 9 3" xfId="24521" xr:uid="{00000000-0005-0000-0000-0000944F0000}"/>
    <cellStyle name="Normal 19 9 3 2" xfId="24522" xr:uid="{00000000-0005-0000-0000-0000954F0000}"/>
    <cellStyle name="Normal 19 9 4" xfId="24523" xr:uid="{00000000-0005-0000-0000-0000964F0000}"/>
    <cellStyle name="Normal 19 9 5" xfId="24524" xr:uid="{00000000-0005-0000-0000-0000974F0000}"/>
    <cellStyle name="Normal 2" xfId="2" xr:uid="{00000000-0005-0000-0000-0000984F0000}"/>
    <cellStyle name="Normal 2 2" xfId="2288" xr:uid="{00000000-0005-0000-0000-0000994F0000}"/>
    <cellStyle name="Normal 2 2 2" xfId="2289" xr:uid="{00000000-0005-0000-0000-00009A4F0000}"/>
    <cellStyle name="Normal 20" xfId="2290" xr:uid="{00000000-0005-0000-0000-00009B4F0000}"/>
    <cellStyle name="Normal 20 10" xfId="24525" xr:uid="{00000000-0005-0000-0000-00009C4F0000}"/>
    <cellStyle name="Normal 20 10 2" xfId="24526" xr:uid="{00000000-0005-0000-0000-00009D4F0000}"/>
    <cellStyle name="Normal 20 10 2 2" xfId="24527" xr:uid="{00000000-0005-0000-0000-00009E4F0000}"/>
    <cellStyle name="Normal 20 10 3" xfId="24528" xr:uid="{00000000-0005-0000-0000-00009F4F0000}"/>
    <cellStyle name="Normal 20 11" xfId="24529" xr:uid="{00000000-0005-0000-0000-0000A04F0000}"/>
    <cellStyle name="Normal 20 11 2" xfId="24530" xr:uid="{00000000-0005-0000-0000-0000A14F0000}"/>
    <cellStyle name="Normal 20 12" xfId="24531" xr:uid="{00000000-0005-0000-0000-0000A24F0000}"/>
    <cellStyle name="Normal 20 13" xfId="24532" xr:uid="{00000000-0005-0000-0000-0000A34F0000}"/>
    <cellStyle name="Normal 20 2" xfId="2291" xr:uid="{00000000-0005-0000-0000-0000A44F0000}"/>
    <cellStyle name="Normal 20 2 10" xfId="24533" xr:uid="{00000000-0005-0000-0000-0000A54F0000}"/>
    <cellStyle name="Normal 20 2 10 2" xfId="24534" xr:uid="{00000000-0005-0000-0000-0000A64F0000}"/>
    <cellStyle name="Normal 20 2 11" xfId="24535" xr:uid="{00000000-0005-0000-0000-0000A74F0000}"/>
    <cellStyle name="Normal 20 2 12" xfId="24536" xr:uid="{00000000-0005-0000-0000-0000A84F0000}"/>
    <cellStyle name="Normal 20 2 2" xfId="2292" xr:uid="{00000000-0005-0000-0000-0000A94F0000}"/>
    <cellStyle name="Normal 20 2 2 2" xfId="2293" xr:uid="{00000000-0005-0000-0000-0000AA4F0000}"/>
    <cellStyle name="Normal 20 2 2 2 2" xfId="2294" xr:uid="{00000000-0005-0000-0000-0000AB4F0000}"/>
    <cellStyle name="Normal 20 2 2 2 2 2" xfId="24537" xr:uid="{00000000-0005-0000-0000-0000AC4F0000}"/>
    <cellStyle name="Normal 20 2 2 2 2 2 2" xfId="24538" xr:uid="{00000000-0005-0000-0000-0000AD4F0000}"/>
    <cellStyle name="Normal 20 2 2 2 2 2 2 2" xfId="24539" xr:uid="{00000000-0005-0000-0000-0000AE4F0000}"/>
    <cellStyle name="Normal 20 2 2 2 2 2 3" xfId="24540" xr:uid="{00000000-0005-0000-0000-0000AF4F0000}"/>
    <cellStyle name="Normal 20 2 2 2 2 3" xfId="24541" xr:uid="{00000000-0005-0000-0000-0000B04F0000}"/>
    <cellStyle name="Normal 20 2 2 2 2 3 2" xfId="24542" xr:uid="{00000000-0005-0000-0000-0000B14F0000}"/>
    <cellStyle name="Normal 20 2 2 2 2 4" xfId="24543" xr:uid="{00000000-0005-0000-0000-0000B24F0000}"/>
    <cellStyle name="Normal 20 2 2 2 2 5" xfId="24544" xr:uid="{00000000-0005-0000-0000-0000B34F0000}"/>
    <cellStyle name="Normal 20 2 2 2 3" xfId="2295" xr:uid="{00000000-0005-0000-0000-0000B44F0000}"/>
    <cellStyle name="Normal 20 2 2 2 3 2" xfId="24545" xr:uid="{00000000-0005-0000-0000-0000B54F0000}"/>
    <cellStyle name="Normal 20 2 2 2 3 2 2" xfId="24546" xr:uid="{00000000-0005-0000-0000-0000B64F0000}"/>
    <cellStyle name="Normal 20 2 2 2 3 2 2 2" xfId="24547" xr:uid="{00000000-0005-0000-0000-0000B74F0000}"/>
    <cellStyle name="Normal 20 2 2 2 3 2 3" xfId="24548" xr:uid="{00000000-0005-0000-0000-0000B84F0000}"/>
    <cellStyle name="Normal 20 2 2 2 3 3" xfId="24549" xr:uid="{00000000-0005-0000-0000-0000B94F0000}"/>
    <cellStyle name="Normal 20 2 2 2 3 3 2" xfId="24550" xr:uid="{00000000-0005-0000-0000-0000BA4F0000}"/>
    <cellStyle name="Normal 20 2 2 2 3 4" xfId="24551" xr:uid="{00000000-0005-0000-0000-0000BB4F0000}"/>
    <cellStyle name="Normal 20 2 2 2 3 5" xfId="24552" xr:uid="{00000000-0005-0000-0000-0000BC4F0000}"/>
    <cellStyle name="Normal 20 2 2 2 4" xfId="24553" xr:uid="{00000000-0005-0000-0000-0000BD4F0000}"/>
    <cellStyle name="Normal 20 2 2 2 4 2" xfId="24554" xr:uid="{00000000-0005-0000-0000-0000BE4F0000}"/>
    <cellStyle name="Normal 20 2 2 2 4 2 2" xfId="24555" xr:uid="{00000000-0005-0000-0000-0000BF4F0000}"/>
    <cellStyle name="Normal 20 2 2 2 4 3" xfId="24556" xr:uid="{00000000-0005-0000-0000-0000C04F0000}"/>
    <cellStyle name="Normal 20 2 2 2 5" xfId="24557" xr:uid="{00000000-0005-0000-0000-0000C14F0000}"/>
    <cellStyle name="Normal 20 2 2 2 5 2" xfId="24558" xr:uid="{00000000-0005-0000-0000-0000C24F0000}"/>
    <cellStyle name="Normal 20 2 2 2 6" xfId="24559" xr:uid="{00000000-0005-0000-0000-0000C34F0000}"/>
    <cellStyle name="Normal 20 2 2 2 7" xfId="24560" xr:uid="{00000000-0005-0000-0000-0000C44F0000}"/>
    <cellStyle name="Normal 20 2 2 3" xfId="2296" xr:uid="{00000000-0005-0000-0000-0000C54F0000}"/>
    <cellStyle name="Normal 20 2 2 3 2" xfId="24561" xr:uid="{00000000-0005-0000-0000-0000C64F0000}"/>
    <cellStyle name="Normal 20 2 2 3 2 2" xfId="24562" xr:uid="{00000000-0005-0000-0000-0000C74F0000}"/>
    <cellStyle name="Normal 20 2 2 3 2 2 2" xfId="24563" xr:uid="{00000000-0005-0000-0000-0000C84F0000}"/>
    <cellStyle name="Normal 20 2 2 3 2 3" xfId="24564" xr:uid="{00000000-0005-0000-0000-0000C94F0000}"/>
    <cellStyle name="Normal 20 2 2 3 3" xfId="24565" xr:uid="{00000000-0005-0000-0000-0000CA4F0000}"/>
    <cellStyle name="Normal 20 2 2 3 3 2" xfId="24566" xr:uid="{00000000-0005-0000-0000-0000CB4F0000}"/>
    <cellStyle name="Normal 20 2 2 3 4" xfId="24567" xr:uid="{00000000-0005-0000-0000-0000CC4F0000}"/>
    <cellStyle name="Normal 20 2 2 3 5" xfId="24568" xr:uid="{00000000-0005-0000-0000-0000CD4F0000}"/>
    <cellStyle name="Normal 20 2 2 4" xfId="2297" xr:uid="{00000000-0005-0000-0000-0000CE4F0000}"/>
    <cellStyle name="Normal 20 2 2 4 2" xfId="24569" xr:uid="{00000000-0005-0000-0000-0000CF4F0000}"/>
    <cellStyle name="Normal 20 2 2 4 2 2" xfId="24570" xr:uid="{00000000-0005-0000-0000-0000D04F0000}"/>
    <cellStyle name="Normal 20 2 2 4 2 2 2" xfId="24571" xr:uid="{00000000-0005-0000-0000-0000D14F0000}"/>
    <cellStyle name="Normal 20 2 2 4 2 3" xfId="24572" xr:uid="{00000000-0005-0000-0000-0000D24F0000}"/>
    <cellStyle name="Normal 20 2 2 4 3" xfId="24573" xr:uid="{00000000-0005-0000-0000-0000D34F0000}"/>
    <cellStyle name="Normal 20 2 2 4 3 2" xfId="24574" xr:uid="{00000000-0005-0000-0000-0000D44F0000}"/>
    <cellStyle name="Normal 20 2 2 4 4" xfId="24575" xr:uid="{00000000-0005-0000-0000-0000D54F0000}"/>
    <cellStyle name="Normal 20 2 2 4 5" xfId="24576" xr:uid="{00000000-0005-0000-0000-0000D64F0000}"/>
    <cellStyle name="Normal 20 2 2 5" xfId="24577" xr:uid="{00000000-0005-0000-0000-0000D74F0000}"/>
    <cellStyle name="Normal 20 2 2 5 2" xfId="24578" xr:uid="{00000000-0005-0000-0000-0000D84F0000}"/>
    <cellStyle name="Normal 20 2 2 5 2 2" xfId="24579" xr:uid="{00000000-0005-0000-0000-0000D94F0000}"/>
    <cellStyle name="Normal 20 2 2 5 3" xfId="24580" xr:uid="{00000000-0005-0000-0000-0000DA4F0000}"/>
    <cellStyle name="Normal 20 2 2 6" xfId="24581" xr:uid="{00000000-0005-0000-0000-0000DB4F0000}"/>
    <cellStyle name="Normal 20 2 2 6 2" xfId="24582" xr:uid="{00000000-0005-0000-0000-0000DC4F0000}"/>
    <cellStyle name="Normal 20 2 2 7" xfId="24583" xr:uid="{00000000-0005-0000-0000-0000DD4F0000}"/>
    <cellStyle name="Normal 20 2 2 8" xfId="24584" xr:uid="{00000000-0005-0000-0000-0000DE4F0000}"/>
    <cellStyle name="Normal 20 2 3" xfId="2298" xr:uid="{00000000-0005-0000-0000-0000DF4F0000}"/>
    <cellStyle name="Normal 20 2 3 2" xfId="2299" xr:uid="{00000000-0005-0000-0000-0000E04F0000}"/>
    <cellStyle name="Normal 20 2 3 2 2" xfId="2300" xr:uid="{00000000-0005-0000-0000-0000E14F0000}"/>
    <cellStyle name="Normal 20 2 3 2 2 2" xfId="24585" xr:uid="{00000000-0005-0000-0000-0000E24F0000}"/>
    <cellStyle name="Normal 20 2 3 2 2 2 2" xfId="24586" xr:uid="{00000000-0005-0000-0000-0000E34F0000}"/>
    <cellStyle name="Normal 20 2 3 2 2 2 2 2" xfId="24587" xr:uid="{00000000-0005-0000-0000-0000E44F0000}"/>
    <cellStyle name="Normal 20 2 3 2 2 2 3" xfId="24588" xr:uid="{00000000-0005-0000-0000-0000E54F0000}"/>
    <cellStyle name="Normal 20 2 3 2 2 3" xfId="24589" xr:uid="{00000000-0005-0000-0000-0000E64F0000}"/>
    <cellStyle name="Normal 20 2 3 2 2 3 2" xfId="24590" xr:uid="{00000000-0005-0000-0000-0000E74F0000}"/>
    <cellStyle name="Normal 20 2 3 2 2 4" xfId="24591" xr:uid="{00000000-0005-0000-0000-0000E84F0000}"/>
    <cellStyle name="Normal 20 2 3 2 2 5" xfId="24592" xr:uid="{00000000-0005-0000-0000-0000E94F0000}"/>
    <cellStyle name="Normal 20 2 3 2 3" xfId="2301" xr:uid="{00000000-0005-0000-0000-0000EA4F0000}"/>
    <cellStyle name="Normal 20 2 3 2 3 2" xfId="24593" xr:uid="{00000000-0005-0000-0000-0000EB4F0000}"/>
    <cellStyle name="Normal 20 2 3 2 3 2 2" xfId="24594" xr:uid="{00000000-0005-0000-0000-0000EC4F0000}"/>
    <cellStyle name="Normal 20 2 3 2 3 2 2 2" xfId="24595" xr:uid="{00000000-0005-0000-0000-0000ED4F0000}"/>
    <cellStyle name="Normal 20 2 3 2 3 2 3" xfId="24596" xr:uid="{00000000-0005-0000-0000-0000EE4F0000}"/>
    <cellStyle name="Normal 20 2 3 2 3 3" xfId="24597" xr:uid="{00000000-0005-0000-0000-0000EF4F0000}"/>
    <cellStyle name="Normal 20 2 3 2 3 3 2" xfId="24598" xr:uid="{00000000-0005-0000-0000-0000F04F0000}"/>
    <cellStyle name="Normal 20 2 3 2 3 4" xfId="24599" xr:uid="{00000000-0005-0000-0000-0000F14F0000}"/>
    <cellStyle name="Normal 20 2 3 2 3 5" xfId="24600" xr:uid="{00000000-0005-0000-0000-0000F24F0000}"/>
    <cellStyle name="Normal 20 2 3 2 4" xfId="24601" xr:uid="{00000000-0005-0000-0000-0000F34F0000}"/>
    <cellStyle name="Normal 20 2 3 2 4 2" xfId="24602" xr:uid="{00000000-0005-0000-0000-0000F44F0000}"/>
    <cellStyle name="Normal 20 2 3 2 4 2 2" xfId="24603" xr:uid="{00000000-0005-0000-0000-0000F54F0000}"/>
    <cellStyle name="Normal 20 2 3 2 4 3" xfId="24604" xr:uid="{00000000-0005-0000-0000-0000F64F0000}"/>
    <cellStyle name="Normal 20 2 3 2 5" xfId="24605" xr:uid="{00000000-0005-0000-0000-0000F74F0000}"/>
    <cellStyle name="Normal 20 2 3 2 5 2" xfId="24606" xr:uid="{00000000-0005-0000-0000-0000F84F0000}"/>
    <cellStyle name="Normal 20 2 3 2 6" xfId="24607" xr:uid="{00000000-0005-0000-0000-0000F94F0000}"/>
    <cellStyle name="Normal 20 2 3 2 7" xfId="24608" xr:uid="{00000000-0005-0000-0000-0000FA4F0000}"/>
    <cellStyle name="Normal 20 2 3 3" xfId="2302" xr:uid="{00000000-0005-0000-0000-0000FB4F0000}"/>
    <cellStyle name="Normal 20 2 3 3 2" xfId="24609" xr:uid="{00000000-0005-0000-0000-0000FC4F0000}"/>
    <cellStyle name="Normal 20 2 3 3 2 2" xfId="24610" xr:uid="{00000000-0005-0000-0000-0000FD4F0000}"/>
    <cellStyle name="Normal 20 2 3 3 2 2 2" xfId="24611" xr:uid="{00000000-0005-0000-0000-0000FE4F0000}"/>
    <cellStyle name="Normal 20 2 3 3 2 3" xfId="24612" xr:uid="{00000000-0005-0000-0000-0000FF4F0000}"/>
    <cellStyle name="Normal 20 2 3 3 3" xfId="24613" xr:uid="{00000000-0005-0000-0000-000000500000}"/>
    <cellStyle name="Normal 20 2 3 3 3 2" xfId="24614" xr:uid="{00000000-0005-0000-0000-000001500000}"/>
    <cellStyle name="Normal 20 2 3 3 4" xfId="24615" xr:uid="{00000000-0005-0000-0000-000002500000}"/>
    <cellStyle name="Normal 20 2 3 3 5" xfId="24616" xr:uid="{00000000-0005-0000-0000-000003500000}"/>
    <cellStyle name="Normal 20 2 3 4" xfId="2303" xr:uid="{00000000-0005-0000-0000-000004500000}"/>
    <cellStyle name="Normal 20 2 3 4 2" xfId="24617" xr:uid="{00000000-0005-0000-0000-000005500000}"/>
    <cellStyle name="Normal 20 2 3 4 2 2" xfId="24618" xr:uid="{00000000-0005-0000-0000-000006500000}"/>
    <cellStyle name="Normal 20 2 3 4 2 2 2" xfId="24619" xr:uid="{00000000-0005-0000-0000-000007500000}"/>
    <cellStyle name="Normal 20 2 3 4 2 3" xfId="24620" xr:uid="{00000000-0005-0000-0000-000008500000}"/>
    <cellStyle name="Normal 20 2 3 4 3" xfId="24621" xr:uid="{00000000-0005-0000-0000-000009500000}"/>
    <cellStyle name="Normal 20 2 3 4 3 2" xfId="24622" xr:uid="{00000000-0005-0000-0000-00000A500000}"/>
    <cellStyle name="Normal 20 2 3 4 4" xfId="24623" xr:uid="{00000000-0005-0000-0000-00000B500000}"/>
    <cellStyle name="Normal 20 2 3 4 5" xfId="24624" xr:uid="{00000000-0005-0000-0000-00000C500000}"/>
    <cellStyle name="Normal 20 2 3 5" xfId="24625" xr:uid="{00000000-0005-0000-0000-00000D500000}"/>
    <cellStyle name="Normal 20 2 3 5 2" xfId="24626" xr:uid="{00000000-0005-0000-0000-00000E500000}"/>
    <cellStyle name="Normal 20 2 3 5 2 2" xfId="24627" xr:uid="{00000000-0005-0000-0000-00000F500000}"/>
    <cellStyle name="Normal 20 2 3 5 3" xfId="24628" xr:uid="{00000000-0005-0000-0000-000010500000}"/>
    <cellStyle name="Normal 20 2 3 6" xfId="24629" xr:uid="{00000000-0005-0000-0000-000011500000}"/>
    <cellStyle name="Normal 20 2 3 6 2" xfId="24630" xr:uid="{00000000-0005-0000-0000-000012500000}"/>
    <cellStyle name="Normal 20 2 3 7" xfId="24631" xr:uid="{00000000-0005-0000-0000-000013500000}"/>
    <cellStyle name="Normal 20 2 3 8" xfId="24632" xr:uid="{00000000-0005-0000-0000-000014500000}"/>
    <cellStyle name="Normal 20 2 4" xfId="2304" xr:uid="{00000000-0005-0000-0000-000015500000}"/>
    <cellStyle name="Normal 20 2 4 2" xfId="2305" xr:uid="{00000000-0005-0000-0000-000016500000}"/>
    <cellStyle name="Normal 20 2 4 2 2" xfId="2306" xr:uid="{00000000-0005-0000-0000-000017500000}"/>
    <cellStyle name="Normal 20 2 4 2 2 2" xfId="24633" xr:uid="{00000000-0005-0000-0000-000018500000}"/>
    <cellStyle name="Normal 20 2 4 2 2 2 2" xfId="24634" xr:uid="{00000000-0005-0000-0000-000019500000}"/>
    <cellStyle name="Normal 20 2 4 2 2 2 2 2" xfId="24635" xr:uid="{00000000-0005-0000-0000-00001A500000}"/>
    <cellStyle name="Normal 20 2 4 2 2 2 3" xfId="24636" xr:uid="{00000000-0005-0000-0000-00001B500000}"/>
    <cellStyle name="Normal 20 2 4 2 2 3" xfId="24637" xr:uid="{00000000-0005-0000-0000-00001C500000}"/>
    <cellStyle name="Normal 20 2 4 2 2 3 2" xfId="24638" xr:uid="{00000000-0005-0000-0000-00001D500000}"/>
    <cellStyle name="Normal 20 2 4 2 2 4" xfId="24639" xr:uid="{00000000-0005-0000-0000-00001E500000}"/>
    <cellStyle name="Normal 20 2 4 2 2 5" xfId="24640" xr:uid="{00000000-0005-0000-0000-00001F500000}"/>
    <cellStyle name="Normal 20 2 4 2 3" xfId="2307" xr:uid="{00000000-0005-0000-0000-000020500000}"/>
    <cellStyle name="Normal 20 2 4 2 3 2" xfId="24641" xr:uid="{00000000-0005-0000-0000-000021500000}"/>
    <cellStyle name="Normal 20 2 4 2 3 2 2" xfId="24642" xr:uid="{00000000-0005-0000-0000-000022500000}"/>
    <cellStyle name="Normal 20 2 4 2 3 2 2 2" xfId="24643" xr:uid="{00000000-0005-0000-0000-000023500000}"/>
    <cellStyle name="Normal 20 2 4 2 3 2 3" xfId="24644" xr:uid="{00000000-0005-0000-0000-000024500000}"/>
    <cellStyle name="Normal 20 2 4 2 3 3" xfId="24645" xr:uid="{00000000-0005-0000-0000-000025500000}"/>
    <cellStyle name="Normal 20 2 4 2 3 3 2" xfId="24646" xr:uid="{00000000-0005-0000-0000-000026500000}"/>
    <cellStyle name="Normal 20 2 4 2 3 4" xfId="24647" xr:uid="{00000000-0005-0000-0000-000027500000}"/>
    <cellStyle name="Normal 20 2 4 2 3 5" xfId="24648" xr:uid="{00000000-0005-0000-0000-000028500000}"/>
    <cellStyle name="Normal 20 2 4 2 4" xfId="24649" xr:uid="{00000000-0005-0000-0000-000029500000}"/>
    <cellStyle name="Normal 20 2 4 2 4 2" xfId="24650" xr:uid="{00000000-0005-0000-0000-00002A500000}"/>
    <cellStyle name="Normal 20 2 4 2 4 2 2" xfId="24651" xr:uid="{00000000-0005-0000-0000-00002B500000}"/>
    <cellStyle name="Normal 20 2 4 2 4 3" xfId="24652" xr:uid="{00000000-0005-0000-0000-00002C500000}"/>
    <cellStyle name="Normal 20 2 4 2 5" xfId="24653" xr:uid="{00000000-0005-0000-0000-00002D500000}"/>
    <cellStyle name="Normal 20 2 4 2 5 2" xfId="24654" xr:uid="{00000000-0005-0000-0000-00002E500000}"/>
    <cellStyle name="Normal 20 2 4 2 6" xfId="24655" xr:uid="{00000000-0005-0000-0000-00002F500000}"/>
    <cellStyle name="Normal 20 2 4 2 7" xfId="24656" xr:uid="{00000000-0005-0000-0000-000030500000}"/>
    <cellStyle name="Normal 20 2 4 3" xfId="2308" xr:uid="{00000000-0005-0000-0000-000031500000}"/>
    <cellStyle name="Normal 20 2 4 3 2" xfId="24657" xr:uid="{00000000-0005-0000-0000-000032500000}"/>
    <cellStyle name="Normal 20 2 4 3 2 2" xfId="24658" xr:uid="{00000000-0005-0000-0000-000033500000}"/>
    <cellStyle name="Normal 20 2 4 3 2 2 2" xfId="24659" xr:uid="{00000000-0005-0000-0000-000034500000}"/>
    <cellStyle name="Normal 20 2 4 3 2 3" xfId="24660" xr:uid="{00000000-0005-0000-0000-000035500000}"/>
    <cellStyle name="Normal 20 2 4 3 3" xfId="24661" xr:uid="{00000000-0005-0000-0000-000036500000}"/>
    <cellStyle name="Normal 20 2 4 3 3 2" xfId="24662" xr:uid="{00000000-0005-0000-0000-000037500000}"/>
    <cellStyle name="Normal 20 2 4 3 4" xfId="24663" xr:uid="{00000000-0005-0000-0000-000038500000}"/>
    <cellStyle name="Normal 20 2 4 3 5" xfId="24664" xr:uid="{00000000-0005-0000-0000-000039500000}"/>
    <cellStyle name="Normal 20 2 4 4" xfId="2309" xr:uid="{00000000-0005-0000-0000-00003A500000}"/>
    <cellStyle name="Normal 20 2 4 4 2" xfId="24665" xr:uid="{00000000-0005-0000-0000-00003B500000}"/>
    <cellStyle name="Normal 20 2 4 4 2 2" xfId="24666" xr:uid="{00000000-0005-0000-0000-00003C500000}"/>
    <cellStyle name="Normal 20 2 4 4 2 2 2" xfId="24667" xr:uid="{00000000-0005-0000-0000-00003D500000}"/>
    <cellStyle name="Normal 20 2 4 4 2 3" xfId="24668" xr:uid="{00000000-0005-0000-0000-00003E500000}"/>
    <cellStyle name="Normal 20 2 4 4 3" xfId="24669" xr:uid="{00000000-0005-0000-0000-00003F500000}"/>
    <cellStyle name="Normal 20 2 4 4 3 2" xfId="24670" xr:uid="{00000000-0005-0000-0000-000040500000}"/>
    <cellStyle name="Normal 20 2 4 4 4" xfId="24671" xr:uid="{00000000-0005-0000-0000-000041500000}"/>
    <cellStyle name="Normal 20 2 4 4 5" xfId="24672" xr:uid="{00000000-0005-0000-0000-000042500000}"/>
    <cellStyle name="Normal 20 2 4 5" xfId="24673" xr:uid="{00000000-0005-0000-0000-000043500000}"/>
    <cellStyle name="Normal 20 2 4 5 2" xfId="24674" xr:uid="{00000000-0005-0000-0000-000044500000}"/>
    <cellStyle name="Normal 20 2 4 5 2 2" xfId="24675" xr:uid="{00000000-0005-0000-0000-000045500000}"/>
    <cellStyle name="Normal 20 2 4 5 3" xfId="24676" xr:uid="{00000000-0005-0000-0000-000046500000}"/>
    <cellStyle name="Normal 20 2 4 6" xfId="24677" xr:uid="{00000000-0005-0000-0000-000047500000}"/>
    <cellStyle name="Normal 20 2 4 6 2" xfId="24678" xr:uid="{00000000-0005-0000-0000-000048500000}"/>
    <cellStyle name="Normal 20 2 4 7" xfId="24679" xr:uid="{00000000-0005-0000-0000-000049500000}"/>
    <cellStyle name="Normal 20 2 4 8" xfId="24680" xr:uid="{00000000-0005-0000-0000-00004A500000}"/>
    <cellStyle name="Normal 20 2 5" xfId="2310" xr:uid="{00000000-0005-0000-0000-00004B500000}"/>
    <cellStyle name="Normal 20 2 5 2" xfId="2311" xr:uid="{00000000-0005-0000-0000-00004C500000}"/>
    <cellStyle name="Normal 20 2 5 2 2" xfId="2312" xr:uid="{00000000-0005-0000-0000-00004D500000}"/>
    <cellStyle name="Normal 20 2 5 2 2 2" xfId="24681" xr:uid="{00000000-0005-0000-0000-00004E500000}"/>
    <cellStyle name="Normal 20 2 5 2 2 2 2" xfId="24682" xr:uid="{00000000-0005-0000-0000-00004F500000}"/>
    <cellStyle name="Normal 20 2 5 2 2 2 2 2" xfId="24683" xr:uid="{00000000-0005-0000-0000-000050500000}"/>
    <cellStyle name="Normal 20 2 5 2 2 2 3" xfId="24684" xr:uid="{00000000-0005-0000-0000-000051500000}"/>
    <cellStyle name="Normal 20 2 5 2 2 3" xfId="24685" xr:uid="{00000000-0005-0000-0000-000052500000}"/>
    <cellStyle name="Normal 20 2 5 2 2 3 2" xfId="24686" xr:uid="{00000000-0005-0000-0000-000053500000}"/>
    <cellStyle name="Normal 20 2 5 2 2 4" xfId="24687" xr:uid="{00000000-0005-0000-0000-000054500000}"/>
    <cellStyle name="Normal 20 2 5 2 2 5" xfId="24688" xr:uid="{00000000-0005-0000-0000-000055500000}"/>
    <cellStyle name="Normal 20 2 5 2 3" xfId="2313" xr:uid="{00000000-0005-0000-0000-000056500000}"/>
    <cellStyle name="Normal 20 2 5 2 3 2" xfId="24689" xr:uid="{00000000-0005-0000-0000-000057500000}"/>
    <cellStyle name="Normal 20 2 5 2 3 2 2" xfId="24690" xr:uid="{00000000-0005-0000-0000-000058500000}"/>
    <cellStyle name="Normal 20 2 5 2 3 2 2 2" xfId="24691" xr:uid="{00000000-0005-0000-0000-000059500000}"/>
    <cellStyle name="Normal 20 2 5 2 3 2 3" xfId="24692" xr:uid="{00000000-0005-0000-0000-00005A500000}"/>
    <cellStyle name="Normal 20 2 5 2 3 3" xfId="24693" xr:uid="{00000000-0005-0000-0000-00005B500000}"/>
    <cellStyle name="Normal 20 2 5 2 3 3 2" xfId="24694" xr:uid="{00000000-0005-0000-0000-00005C500000}"/>
    <cellStyle name="Normal 20 2 5 2 3 4" xfId="24695" xr:uid="{00000000-0005-0000-0000-00005D500000}"/>
    <cellStyle name="Normal 20 2 5 2 3 5" xfId="24696" xr:uid="{00000000-0005-0000-0000-00005E500000}"/>
    <cellStyle name="Normal 20 2 5 2 4" xfId="24697" xr:uid="{00000000-0005-0000-0000-00005F500000}"/>
    <cellStyle name="Normal 20 2 5 2 4 2" xfId="24698" xr:uid="{00000000-0005-0000-0000-000060500000}"/>
    <cellStyle name="Normal 20 2 5 2 4 2 2" xfId="24699" xr:uid="{00000000-0005-0000-0000-000061500000}"/>
    <cellStyle name="Normal 20 2 5 2 4 3" xfId="24700" xr:uid="{00000000-0005-0000-0000-000062500000}"/>
    <cellStyle name="Normal 20 2 5 2 5" xfId="24701" xr:uid="{00000000-0005-0000-0000-000063500000}"/>
    <cellStyle name="Normal 20 2 5 2 5 2" xfId="24702" xr:uid="{00000000-0005-0000-0000-000064500000}"/>
    <cellStyle name="Normal 20 2 5 2 6" xfId="24703" xr:uid="{00000000-0005-0000-0000-000065500000}"/>
    <cellStyle name="Normal 20 2 5 2 7" xfId="24704" xr:uid="{00000000-0005-0000-0000-000066500000}"/>
    <cellStyle name="Normal 20 2 5 3" xfId="2314" xr:uid="{00000000-0005-0000-0000-000067500000}"/>
    <cellStyle name="Normal 20 2 5 3 2" xfId="24705" xr:uid="{00000000-0005-0000-0000-000068500000}"/>
    <cellStyle name="Normal 20 2 5 3 2 2" xfId="24706" xr:uid="{00000000-0005-0000-0000-000069500000}"/>
    <cellStyle name="Normal 20 2 5 3 2 2 2" xfId="24707" xr:uid="{00000000-0005-0000-0000-00006A500000}"/>
    <cellStyle name="Normal 20 2 5 3 2 3" xfId="24708" xr:uid="{00000000-0005-0000-0000-00006B500000}"/>
    <cellStyle name="Normal 20 2 5 3 3" xfId="24709" xr:uid="{00000000-0005-0000-0000-00006C500000}"/>
    <cellStyle name="Normal 20 2 5 3 3 2" xfId="24710" xr:uid="{00000000-0005-0000-0000-00006D500000}"/>
    <cellStyle name="Normal 20 2 5 3 4" xfId="24711" xr:uid="{00000000-0005-0000-0000-00006E500000}"/>
    <cellStyle name="Normal 20 2 5 3 5" xfId="24712" xr:uid="{00000000-0005-0000-0000-00006F500000}"/>
    <cellStyle name="Normal 20 2 5 4" xfId="2315" xr:uid="{00000000-0005-0000-0000-000070500000}"/>
    <cellStyle name="Normal 20 2 5 4 2" xfId="24713" xr:uid="{00000000-0005-0000-0000-000071500000}"/>
    <cellStyle name="Normal 20 2 5 4 2 2" xfId="24714" xr:uid="{00000000-0005-0000-0000-000072500000}"/>
    <cellStyle name="Normal 20 2 5 4 2 2 2" xfId="24715" xr:uid="{00000000-0005-0000-0000-000073500000}"/>
    <cellStyle name="Normal 20 2 5 4 2 3" xfId="24716" xr:uid="{00000000-0005-0000-0000-000074500000}"/>
    <cellStyle name="Normal 20 2 5 4 3" xfId="24717" xr:uid="{00000000-0005-0000-0000-000075500000}"/>
    <cellStyle name="Normal 20 2 5 4 3 2" xfId="24718" xr:uid="{00000000-0005-0000-0000-000076500000}"/>
    <cellStyle name="Normal 20 2 5 4 4" xfId="24719" xr:uid="{00000000-0005-0000-0000-000077500000}"/>
    <cellStyle name="Normal 20 2 5 4 5" xfId="24720" xr:uid="{00000000-0005-0000-0000-000078500000}"/>
    <cellStyle name="Normal 20 2 5 5" xfId="24721" xr:uid="{00000000-0005-0000-0000-000079500000}"/>
    <cellStyle name="Normal 20 2 5 5 2" xfId="24722" xr:uid="{00000000-0005-0000-0000-00007A500000}"/>
    <cellStyle name="Normal 20 2 5 5 2 2" xfId="24723" xr:uid="{00000000-0005-0000-0000-00007B500000}"/>
    <cellStyle name="Normal 20 2 5 5 3" xfId="24724" xr:uid="{00000000-0005-0000-0000-00007C500000}"/>
    <cellStyle name="Normal 20 2 5 6" xfId="24725" xr:uid="{00000000-0005-0000-0000-00007D500000}"/>
    <cellStyle name="Normal 20 2 5 6 2" xfId="24726" xr:uid="{00000000-0005-0000-0000-00007E500000}"/>
    <cellStyle name="Normal 20 2 5 7" xfId="24727" xr:uid="{00000000-0005-0000-0000-00007F500000}"/>
    <cellStyle name="Normal 20 2 5 8" xfId="24728" xr:uid="{00000000-0005-0000-0000-000080500000}"/>
    <cellStyle name="Normal 20 2 6" xfId="2316" xr:uid="{00000000-0005-0000-0000-000081500000}"/>
    <cellStyle name="Normal 20 2 6 2" xfId="2317" xr:uid="{00000000-0005-0000-0000-000082500000}"/>
    <cellStyle name="Normal 20 2 6 2 2" xfId="24729" xr:uid="{00000000-0005-0000-0000-000083500000}"/>
    <cellStyle name="Normal 20 2 6 2 2 2" xfId="24730" xr:uid="{00000000-0005-0000-0000-000084500000}"/>
    <cellStyle name="Normal 20 2 6 2 2 2 2" xfId="24731" xr:uid="{00000000-0005-0000-0000-000085500000}"/>
    <cellStyle name="Normal 20 2 6 2 2 3" xfId="24732" xr:uid="{00000000-0005-0000-0000-000086500000}"/>
    <cellStyle name="Normal 20 2 6 2 3" xfId="24733" xr:uid="{00000000-0005-0000-0000-000087500000}"/>
    <cellStyle name="Normal 20 2 6 2 3 2" xfId="24734" xr:uid="{00000000-0005-0000-0000-000088500000}"/>
    <cellStyle name="Normal 20 2 6 2 4" xfId="24735" xr:uid="{00000000-0005-0000-0000-000089500000}"/>
    <cellStyle name="Normal 20 2 6 2 5" xfId="24736" xr:uid="{00000000-0005-0000-0000-00008A500000}"/>
    <cellStyle name="Normal 20 2 6 3" xfId="2318" xr:uid="{00000000-0005-0000-0000-00008B500000}"/>
    <cellStyle name="Normal 20 2 6 3 2" xfId="24737" xr:uid="{00000000-0005-0000-0000-00008C500000}"/>
    <cellStyle name="Normal 20 2 6 3 2 2" xfId="24738" xr:uid="{00000000-0005-0000-0000-00008D500000}"/>
    <cellStyle name="Normal 20 2 6 3 2 2 2" xfId="24739" xr:uid="{00000000-0005-0000-0000-00008E500000}"/>
    <cellStyle name="Normal 20 2 6 3 2 3" xfId="24740" xr:uid="{00000000-0005-0000-0000-00008F500000}"/>
    <cellStyle name="Normal 20 2 6 3 3" xfId="24741" xr:uid="{00000000-0005-0000-0000-000090500000}"/>
    <cellStyle name="Normal 20 2 6 3 3 2" xfId="24742" xr:uid="{00000000-0005-0000-0000-000091500000}"/>
    <cellStyle name="Normal 20 2 6 3 4" xfId="24743" xr:uid="{00000000-0005-0000-0000-000092500000}"/>
    <cellStyle name="Normal 20 2 6 3 5" xfId="24744" xr:uid="{00000000-0005-0000-0000-000093500000}"/>
    <cellStyle name="Normal 20 2 6 4" xfId="24745" xr:uid="{00000000-0005-0000-0000-000094500000}"/>
    <cellStyle name="Normal 20 2 6 4 2" xfId="24746" xr:uid="{00000000-0005-0000-0000-000095500000}"/>
    <cellStyle name="Normal 20 2 6 4 2 2" xfId="24747" xr:uid="{00000000-0005-0000-0000-000096500000}"/>
    <cellStyle name="Normal 20 2 6 4 3" xfId="24748" xr:uid="{00000000-0005-0000-0000-000097500000}"/>
    <cellStyle name="Normal 20 2 6 5" xfId="24749" xr:uid="{00000000-0005-0000-0000-000098500000}"/>
    <cellStyle name="Normal 20 2 6 5 2" xfId="24750" xr:uid="{00000000-0005-0000-0000-000099500000}"/>
    <cellStyle name="Normal 20 2 6 6" xfId="24751" xr:uid="{00000000-0005-0000-0000-00009A500000}"/>
    <cellStyle name="Normal 20 2 6 7" xfId="24752" xr:uid="{00000000-0005-0000-0000-00009B500000}"/>
    <cellStyle name="Normal 20 2 7" xfId="2319" xr:uid="{00000000-0005-0000-0000-00009C500000}"/>
    <cellStyle name="Normal 20 2 7 2" xfId="24753" xr:uid="{00000000-0005-0000-0000-00009D500000}"/>
    <cellStyle name="Normal 20 2 7 2 2" xfId="24754" xr:uid="{00000000-0005-0000-0000-00009E500000}"/>
    <cellStyle name="Normal 20 2 7 2 2 2" xfId="24755" xr:uid="{00000000-0005-0000-0000-00009F500000}"/>
    <cellStyle name="Normal 20 2 7 2 3" xfId="24756" xr:uid="{00000000-0005-0000-0000-0000A0500000}"/>
    <cellStyle name="Normal 20 2 7 3" xfId="24757" xr:uid="{00000000-0005-0000-0000-0000A1500000}"/>
    <cellStyle name="Normal 20 2 7 3 2" xfId="24758" xr:uid="{00000000-0005-0000-0000-0000A2500000}"/>
    <cellStyle name="Normal 20 2 7 4" xfId="24759" xr:uid="{00000000-0005-0000-0000-0000A3500000}"/>
    <cellStyle name="Normal 20 2 7 5" xfId="24760" xr:uid="{00000000-0005-0000-0000-0000A4500000}"/>
    <cellStyle name="Normal 20 2 8" xfId="2320" xr:uid="{00000000-0005-0000-0000-0000A5500000}"/>
    <cellStyle name="Normal 20 2 8 2" xfId="24761" xr:uid="{00000000-0005-0000-0000-0000A6500000}"/>
    <cellStyle name="Normal 20 2 8 2 2" xfId="24762" xr:uid="{00000000-0005-0000-0000-0000A7500000}"/>
    <cellStyle name="Normal 20 2 8 2 2 2" xfId="24763" xr:uid="{00000000-0005-0000-0000-0000A8500000}"/>
    <cellStyle name="Normal 20 2 8 2 3" xfId="24764" xr:uid="{00000000-0005-0000-0000-0000A9500000}"/>
    <cellStyle name="Normal 20 2 8 3" xfId="24765" xr:uid="{00000000-0005-0000-0000-0000AA500000}"/>
    <cellStyle name="Normal 20 2 8 3 2" xfId="24766" xr:uid="{00000000-0005-0000-0000-0000AB500000}"/>
    <cellStyle name="Normal 20 2 8 4" xfId="24767" xr:uid="{00000000-0005-0000-0000-0000AC500000}"/>
    <cellStyle name="Normal 20 2 8 5" xfId="24768" xr:uid="{00000000-0005-0000-0000-0000AD500000}"/>
    <cellStyle name="Normal 20 2 9" xfId="24769" xr:uid="{00000000-0005-0000-0000-0000AE500000}"/>
    <cellStyle name="Normal 20 2 9 2" xfId="24770" xr:uid="{00000000-0005-0000-0000-0000AF500000}"/>
    <cellStyle name="Normal 20 2 9 2 2" xfId="24771" xr:uid="{00000000-0005-0000-0000-0000B0500000}"/>
    <cellStyle name="Normal 20 2 9 3" xfId="24772" xr:uid="{00000000-0005-0000-0000-0000B1500000}"/>
    <cellStyle name="Normal 20 3" xfId="2321" xr:uid="{00000000-0005-0000-0000-0000B2500000}"/>
    <cellStyle name="Normal 20 3 2" xfId="2322" xr:uid="{00000000-0005-0000-0000-0000B3500000}"/>
    <cellStyle name="Normal 20 3 2 2" xfId="2323" xr:uid="{00000000-0005-0000-0000-0000B4500000}"/>
    <cellStyle name="Normal 20 3 2 2 2" xfId="24773" xr:uid="{00000000-0005-0000-0000-0000B5500000}"/>
    <cellStyle name="Normal 20 3 2 2 2 2" xfId="24774" xr:uid="{00000000-0005-0000-0000-0000B6500000}"/>
    <cellStyle name="Normal 20 3 2 2 2 2 2" xfId="24775" xr:uid="{00000000-0005-0000-0000-0000B7500000}"/>
    <cellStyle name="Normal 20 3 2 2 2 3" xfId="24776" xr:uid="{00000000-0005-0000-0000-0000B8500000}"/>
    <cellStyle name="Normal 20 3 2 2 3" xfId="24777" xr:uid="{00000000-0005-0000-0000-0000B9500000}"/>
    <cellStyle name="Normal 20 3 2 2 3 2" xfId="24778" xr:uid="{00000000-0005-0000-0000-0000BA500000}"/>
    <cellStyle name="Normal 20 3 2 2 4" xfId="24779" xr:uid="{00000000-0005-0000-0000-0000BB500000}"/>
    <cellStyle name="Normal 20 3 2 2 5" xfId="24780" xr:uid="{00000000-0005-0000-0000-0000BC500000}"/>
    <cellStyle name="Normal 20 3 2 3" xfId="2324" xr:uid="{00000000-0005-0000-0000-0000BD500000}"/>
    <cellStyle name="Normal 20 3 2 3 2" xfId="24781" xr:uid="{00000000-0005-0000-0000-0000BE500000}"/>
    <cellStyle name="Normal 20 3 2 3 2 2" xfId="24782" xr:uid="{00000000-0005-0000-0000-0000BF500000}"/>
    <cellStyle name="Normal 20 3 2 3 2 2 2" xfId="24783" xr:uid="{00000000-0005-0000-0000-0000C0500000}"/>
    <cellStyle name="Normal 20 3 2 3 2 3" xfId="24784" xr:uid="{00000000-0005-0000-0000-0000C1500000}"/>
    <cellStyle name="Normal 20 3 2 3 3" xfId="24785" xr:uid="{00000000-0005-0000-0000-0000C2500000}"/>
    <cellStyle name="Normal 20 3 2 3 3 2" xfId="24786" xr:uid="{00000000-0005-0000-0000-0000C3500000}"/>
    <cellStyle name="Normal 20 3 2 3 4" xfId="24787" xr:uid="{00000000-0005-0000-0000-0000C4500000}"/>
    <cellStyle name="Normal 20 3 2 3 5" xfId="24788" xr:uid="{00000000-0005-0000-0000-0000C5500000}"/>
    <cellStyle name="Normal 20 3 2 4" xfId="24789" xr:uid="{00000000-0005-0000-0000-0000C6500000}"/>
    <cellStyle name="Normal 20 3 2 4 2" xfId="24790" xr:uid="{00000000-0005-0000-0000-0000C7500000}"/>
    <cellStyle name="Normal 20 3 2 4 2 2" xfId="24791" xr:uid="{00000000-0005-0000-0000-0000C8500000}"/>
    <cellStyle name="Normal 20 3 2 4 3" xfId="24792" xr:uid="{00000000-0005-0000-0000-0000C9500000}"/>
    <cellStyle name="Normal 20 3 2 5" xfId="24793" xr:uid="{00000000-0005-0000-0000-0000CA500000}"/>
    <cellStyle name="Normal 20 3 2 5 2" xfId="24794" xr:uid="{00000000-0005-0000-0000-0000CB500000}"/>
    <cellStyle name="Normal 20 3 2 6" xfId="24795" xr:uid="{00000000-0005-0000-0000-0000CC500000}"/>
    <cellStyle name="Normal 20 3 2 7" xfId="24796" xr:uid="{00000000-0005-0000-0000-0000CD500000}"/>
    <cellStyle name="Normal 20 3 3" xfId="2325" xr:uid="{00000000-0005-0000-0000-0000CE500000}"/>
    <cellStyle name="Normal 20 3 3 2" xfId="24797" xr:uid="{00000000-0005-0000-0000-0000CF500000}"/>
    <cellStyle name="Normal 20 3 3 2 2" xfId="24798" xr:uid="{00000000-0005-0000-0000-0000D0500000}"/>
    <cellStyle name="Normal 20 3 3 2 2 2" xfId="24799" xr:uid="{00000000-0005-0000-0000-0000D1500000}"/>
    <cellStyle name="Normal 20 3 3 2 3" xfId="24800" xr:uid="{00000000-0005-0000-0000-0000D2500000}"/>
    <cellStyle name="Normal 20 3 3 3" xfId="24801" xr:uid="{00000000-0005-0000-0000-0000D3500000}"/>
    <cellStyle name="Normal 20 3 3 3 2" xfId="24802" xr:uid="{00000000-0005-0000-0000-0000D4500000}"/>
    <cellStyle name="Normal 20 3 3 4" xfId="24803" xr:uid="{00000000-0005-0000-0000-0000D5500000}"/>
    <cellStyle name="Normal 20 3 3 5" xfId="24804" xr:uid="{00000000-0005-0000-0000-0000D6500000}"/>
    <cellStyle name="Normal 20 3 4" xfId="2326" xr:uid="{00000000-0005-0000-0000-0000D7500000}"/>
    <cellStyle name="Normal 20 3 4 2" xfId="24805" xr:uid="{00000000-0005-0000-0000-0000D8500000}"/>
    <cellStyle name="Normal 20 3 4 2 2" xfId="24806" xr:uid="{00000000-0005-0000-0000-0000D9500000}"/>
    <cellStyle name="Normal 20 3 4 2 2 2" xfId="24807" xr:uid="{00000000-0005-0000-0000-0000DA500000}"/>
    <cellStyle name="Normal 20 3 4 2 3" xfId="24808" xr:uid="{00000000-0005-0000-0000-0000DB500000}"/>
    <cellStyle name="Normal 20 3 4 3" xfId="24809" xr:uid="{00000000-0005-0000-0000-0000DC500000}"/>
    <cellStyle name="Normal 20 3 4 3 2" xfId="24810" xr:uid="{00000000-0005-0000-0000-0000DD500000}"/>
    <cellStyle name="Normal 20 3 4 4" xfId="24811" xr:uid="{00000000-0005-0000-0000-0000DE500000}"/>
    <cellStyle name="Normal 20 3 4 5" xfId="24812" xr:uid="{00000000-0005-0000-0000-0000DF500000}"/>
    <cellStyle name="Normal 20 3 5" xfId="24813" xr:uid="{00000000-0005-0000-0000-0000E0500000}"/>
    <cellStyle name="Normal 20 3 5 2" xfId="24814" xr:uid="{00000000-0005-0000-0000-0000E1500000}"/>
    <cellStyle name="Normal 20 3 5 2 2" xfId="24815" xr:uid="{00000000-0005-0000-0000-0000E2500000}"/>
    <cellStyle name="Normal 20 3 5 3" xfId="24816" xr:uid="{00000000-0005-0000-0000-0000E3500000}"/>
    <cellStyle name="Normal 20 3 6" xfId="24817" xr:uid="{00000000-0005-0000-0000-0000E4500000}"/>
    <cellStyle name="Normal 20 3 6 2" xfId="24818" xr:uid="{00000000-0005-0000-0000-0000E5500000}"/>
    <cellStyle name="Normal 20 3 7" xfId="24819" xr:uid="{00000000-0005-0000-0000-0000E6500000}"/>
    <cellStyle name="Normal 20 3 8" xfId="24820" xr:uid="{00000000-0005-0000-0000-0000E7500000}"/>
    <cellStyle name="Normal 20 4" xfId="2327" xr:uid="{00000000-0005-0000-0000-0000E8500000}"/>
    <cellStyle name="Normal 20 4 2" xfId="2328" xr:uid="{00000000-0005-0000-0000-0000E9500000}"/>
    <cellStyle name="Normal 20 4 2 2" xfId="2329" xr:uid="{00000000-0005-0000-0000-0000EA500000}"/>
    <cellStyle name="Normal 20 4 2 2 2" xfId="24821" xr:uid="{00000000-0005-0000-0000-0000EB500000}"/>
    <cellStyle name="Normal 20 4 2 2 2 2" xfId="24822" xr:uid="{00000000-0005-0000-0000-0000EC500000}"/>
    <cellStyle name="Normal 20 4 2 2 2 2 2" xfId="24823" xr:uid="{00000000-0005-0000-0000-0000ED500000}"/>
    <cellStyle name="Normal 20 4 2 2 2 3" xfId="24824" xr:uid="{00000000-0005-0000-0000-0000EE500000}"/>
    <cellStyle name="Normal 20 4 2 2 3" xfId="24825" xr:uid="{00000000-0005-0000-0000-0000EF500000}"/>
    <cellStyle name="Normal 20 4 2 2 3 2" xfId="24826" xr:uid="{00000000-0005-0000-0000-0000F0500000}"/>
    <cellStyle name="Normal 20 4 2 2 4" xfId="24827" xr:uid="{00000000-0005-0000-0000-0000F1500000}"/>
    <cellStyle name="Normal 20 4 2 2 5" xfId="24828" xr:uid="{00000000-0005-0000-0000-0000F2500000}"/>
    <cellStyle name="Normal 20 4 2 3" xfId="2330" xr:uid="{00000000-0005-0000-0000-0000F3500000}"/>
    <cellStyle name="Normal 20 4 2 3 2" xfId="24829" xr:uid="{00000000-0005-0000-0000-0000F4500000}"/>
    <cellStyle name="Normal 20 4 2 3 2 2" xfId="24830" xr:uid="{00000000-0005-0000-0000-0000F5500000}"/>
    <cellStyle name="Normal 20 4 2 3 2 2 2" xfId="24831" xr:uid="{00000000-0005-0000-0000-0000F6500000}"/>
    <cellStyle name="Normal 20 4 2 3 2 3" xfId="24832" xr:uid="{00000000-0005-0000-0000-0000F7500000}"/>
    <cellStyle name="Normal 20 4 2 3 3" xfId="24833" xr:uid="{00000000-0005-0000-0000-0000F8500000}"/>
    <cellStyle name="Normal 20 4 2 3 3 2" xfId="24834" xr:uid="{00000000-0005-0000-0000-0000F9500000}"/>
    <cellStyle name="Normal 20 4 2 3 4" xfId="24835" xr:uid="{00000000-0005-0000-0000-0000FA500000}"/>
    <cellStyle name="Normal 20 4 2 3 5" xfId="24836" xr:uid="{00000000-0005-0000-0000-0000FB500000}"/>
    <cellStyle name="Normal 20 4 2 4" xfId="24837" xr:uid="{00000000-0005-0000-0000-0000FC500000}"/>
    <cellStyle name="Normal 20 4 2 4 2" xfId="24838" xr:uid="{00000000-0005-0000-0000-0000FD500000}"/>
    <cellStyle name="Normal 20 4 2 4 2 2" xfId="24839" xr:uid="{00000000-0005-0000-0000-0000FE500000}"/>
    <cellStyle name="Normal 20 4 2 4 3" xfId="24840" xr:uid="{00000000-0005-0000-0000-0000FF500000}"/>
    <cellStyle name="Normal 20 4 2 5" xfId="24841" xr:uid="{00000000-0005-0000-0000-000000510000}"/>
    <cellStyle name="Normal 20 4 2 5 2" xfId="24842" xr:uid="{00000000-0005-0000-0000-000001510000}"/>
    <cellStyle name="Normal 20 4 2 6" xfId="24843" xr:uid="{00000000-0005-0000-0000-000002510000}"/>
    <cellStyle name="Normal 20 4 2 7" xfId="24844" xr:uid="{00000000-0005-0000-0000-000003510000}"/>
    <cellStyle name="Normal 20 4 3" xfId="2331" xr:uid="{00000000-0005-0000-0000-000004510000}"/>
    <cellStyle name="Normal 20 4 3 2" xfId="24845" xr:uid="{00000000-0005-0000-0000-000005510000}"/>
    <cellStyle name="Normal 20 4 3 2 2" xfId="24846" xr:uid="{00000000-0005-0000-0000-000006510000}"/>
    <cellStyle name="Normal 20 4 3 2 2 2" xfId="24847" xr:uid="{00000000-0005-0000-0000-000007510000}"/>
    <cellStyle name="Normal 20 4 3 2 3" xfId="24848" xr:uid="{00000000-0005-0000-0000-000008510000}"/>
    <cellStyle name="Normal 20 4 3 3" xfId="24849" xr:uid="{00000000-0005-0000-0000-000009510000}"/>
    <cellStyle name="Normal 20 4 3 3 2" xfId="24850" xr:uid="{00000000-0005-0000-0000-00000A510000}"/>
    <cellStyle name="Normal 20 4 3 4" xfId="24851" xr:uid="{00000000-0005-0000-0000-00000B510000}"/>
    <cellStyle name="Normal 20 4 3 5" xfId="24852" xr:uid="{00000000-0005-0000-0000-00000C510000}"/>
    <cellStyle name="Normal 20 4 4" xfId="2332" xr:uid="{00000000-0005-0000-0000-00000D510000}"/>
    <cellStyle name="Normal 20 4 4 2" xfId="24853" xr:uid="{00000000-0005-0000-0000-00000E510000}"/>
    <cellStyle name="Normal 20 4 4 2 2" xfId="24854" xr:uid="{00000000-0005-0000-0000-00000F510000}"/>
    <cellStyle name="Normal 20 4 4 2 2 2" xfId="24855" xr:uid="{00000000-0005-0000-0000-000010510000}"/>
    <cellStyle name="Normal 20 4 4 2 3" xfId="24856" xr:uid="{00000000-0005-0000-0000-000011510000}"/>
    <cellStyle name="Normal 20 4 4 3" xfId="24857" xr:uid="{00000000-0005-0000-0000-000012510000}"/>
    <cellStyle name="Normal 20 4 4 3 2" xfId="24858" xr:uid="{00000000-0005-0000-0000-000013510000}"/>
    <cellStyle name="Normal 20 4 4 4" xfId="24859" xr:uid="{00000000-0005-0000-0000-000014510000}"/>
    <cellStyle name="Normal 20 4 4 5" xfId="24860" xr:uid="{00000000-0005-0000-0000-000015510000}"/>
    <cellStyle name="Normal 20 4 5" xfId="24861" xr:uid="{00000000-0005-0000-0000-000016510000}"/>
    <cellStyle name="Normal 20 4 5 2" xfId="24862" xr:uid="{00000000-0005-0000-0000-000017510000}"/>
    <cellStyle name="Normal 20 4 5 2 2" xfId="24863" xr:uid="{00000000-0005-0000-0000-000018510000}"/>
    <cellStyle name="Normal 20 4 5 3" xfId="24864" xr:uid="{00000000-0005-0000-0000-000019510000}"/>
    <cellStyle name="Normal 20 4 6" xfId="24865" xr:uid="{00000000-0005-0000-0000-00001A510000}"/>
    <cellStyle name="Normal 20 4 6 2" xfId="24866" xr:uid="{00000000-0005-0000-0000-00001B510000}"/>
    <cellStyle name="Normal 20 4 7" xfId="24867" xr:uid="{00000000-0005-0000-0000-00001C510000}"/>
    <cellStyle name="Normal 20 4 8" xfId="24868" xr:uid="{00000000-0005-0000-0000-00001D510000}"/>
    <cellStyle name="Normal 20 5" xfId="2333" xr:uid="{00000000-0005-0000-0000-00001E510000}"/>
    <cellStyle name="Normal 20 5 2" xfId="2334" xr:uid="{00000000-0005-0000-0000-00001F510000}"/>
    <cellStyle name="Normal 20 5 2 2" xfId="2335" xr:uid="{00000000-0005-0000-0000-000020510000}"/>
    <cellStyle name="Normal 20 5 2 2 2" xfId="24869" xr:uid="{00000000-0005-0000-0000-000021510000}"/>
    <cellStyle name="Normal 20 5 2 2 2 2" xfId="24870" xr:uid="{00000000-0005-0000-0000-000022510000}"/>
    <cellStyle name="Normal 20 5 2 2 2 2 2" xfId="24871" xr:uid="{00000000-0005-0000-0000-000023510000}"/>
    <cellStyle name="Normal 20 5 2 2 2 3" xfId="24872" xr:uid="{00000000-0005-0000-0000-000024510000}"/>
    <cellStyle name="Normal 20 5 2 2 3" xfId="24873" xr:uid="{00000000-0005-0000-0000-000025510000}"/>
    <cellStyle name="Normal 20 5 2 2 3 2" xfId="24874" xr:uid="{00000000-0005-0000-0000-000026510000}"/>
    <cellStyle name="Normal 20 5 2 2 4" xfId="24875" xr:uid="{00000000-0005-0000-0000-000027510000}"/>
    <cellStyle name="Normal 20 5 2 2 5" xfId="24876" xr:uid="{00000000-0005-0000-0000-000028510000}"/>
    <cellStyle name="Normal 20 5 2 3" xfId="2336" xr:uid="{00000000-0005-0000-0000-000029510000}"/>
    <cellStyle name="Normal 20 5 2 3 2" xfId="24877" xr:uid="{00000000-0005-0000-0000-00002A510000}"/>
    <cellStyle name="Normal 20 5 2 3 2 2" xfId="24878" xr:uid="{00000000-0005-0000-0000-00002B510000}"/>
    <cellStyle name="Normal 20 5 2 3 2 2 2" xfId="24879" xr:uid="{00000000-0005-0000-0000-00002C510000}"/>
    <cellStyle name="Normal 20 5 2 3 2 3" xfId="24880" xr:uid="{00000000-0005-0000-0000-00002D510000}"/>
    <cellStyle name="Normal 20 5 2 3 3" xfId="24881" xr:uid="{00000000-0005-0000-0000-00002E510000}"/>
    <cellStyle name="Normal 20 5 2 3 3 2" xfId="24882" xr:uid="{00000000-0005-0000-0000-00002F510000}"/>
    <cellStyle name="Normal 20 5 2 3 4" xfId="24883" xr:uid="{00000000-0005-0000-0000-000030510000}"/>
    <cellStyle name="Normal 20 5 2 3 5" xfId="24884" xr:uid="{00000000-0005-0000-0000-000031510000}"/>
    <cellStyle name="Normal 20 5 2 4" xfId="24885" xr:uid="{00000000-0005-0000-0000-000032510000}"/>
    <cellStyle name="Normal 20 5 2 4 2" xfId="24886" xr:uid="{00000000-0005-0000-0000-000033510000}"/>
    <cellStyle name="Normal 20 5 2 4 2 2" xfId="24887" xr:uid="{00000000-0005-0000-0000-000034510000}"/>
    <cellStyle name="Normal 20 5 2 4 3" xfId="24888" xr:uid="{00000000-0005-0000-0000-000035510000}"/>
    <cellStyle name="Normal 20 5 2 5" xfId="24889" xr:uid="{00000000-0005-0000-0000-000036510000}"/>
    <cellStyle name="Normal 20 5 2 5 2" xfId="24890" xr:uid="{00000000-0005-0000-0000-000037510000}"/>
    <cellStyle name="Normal 20 5 2 6" xfId="24891" xr:uid="{00000000-0005-0000-0000-000038510000}"/>
    <cellStyle name="Normal 20 5 2 7" xfId="24892" xr:uid="{00000000-0005-0000-0000-000039510000}"/>
    <cellStyle name="Normal 20 5 3" xfId="2337" xr:uid="{00000000-0005-0000-0000-00003A510000}"/>
    <cellStyle name="Normal 20 5 3 2" xfId="24893" xr:uid="{00000000-0005-0000-0000-00003B510000}"/>
    <cellStyle name="Normal 20 5 3 2 2" xfId="24894" xr:uid="{00000000-0005-0000-0000-00003C510000}"/>
    <cellStyle name="Normal 20 5 3 2 2 2" xfId="24895" xr:uid="{00000000-0005-0000-0000-00003D510000}"/>
    <cellStyle name="Normal 20 5 3 2 3" xfId="24896" xr:uid="{00000000-0005-0000-0000-00003E510000}"/>
    <cellStyle name="Normal 20 5 3 3" xfId="24897" xr:uid="{00000000-0005-0000-0000-00003F510000}"/>
    <cellStyle name="Normal 20 5 3 3 2" xfId="24898" xr:uid="{00000000-0005-0000-0000-000040510000}"/>
    <cellStyle name="Normal 20 5 3 4" xfId="24899" xr:uid="{00000000-0005-0000-0000-000041510000}"/>
    <cellStyle name="Normal 20 5 3 5" xfId="24900" xr:uid="{00000000-0005-0000-0000-000042510000}"/>
    <cellStyle name="Normal 20 5 4" xfId="2338" xr:uid="{00000000-0005-0000-0000-000043510000}"/>
    <cellStyle name="Normal 20 5 4 2" xfId="24901" xr:uid="{00000000-0005-0000-0000-000044510000}"/>
    <cellStyle name="Normal 20 5 4 2 2" xfId="24902" xr:uid="{00000000-0005-0000-0000-000045510000}"/>
    <cellStyle name="Normal 20 5 4 2 2 2" xfId="24903" xr:uid="{00000000-0005-0000-0000-000046510000}"/>
    <cellStyle name="Normal 20 5 4 2 3" xfId="24904" xr:uid="{00000000-0005-0000-0000-000047510000}"/>
    <cellStyle name="Normal 20 5 4 3" xfId="24905" xr:uid="{00000000-0005-0000-0000-000048510000}"/>
    <cellStyle name="Normal 20 5 4 3 2" xfId="24906" xr:uid="{00000000-0005-0000-0000-000049510000}"/>
    <cellStyle name="Normal 20 5 4 4" xfId="24907" xr:uid="{00000000-0005-0000-0000-00004A510000}"/>
    <cellStyle name="Normal 20 5 4 5" xfId="24908" xr:uid="{00000000-0005-0000-0000-00004B510000}"/>
    <cellStyle name="Normal 20 5 5" xfId="24909" xr:uid="{00000000-0005-0000-0000-00004C510000}"/>
    <cellStyle name="Normal 20 5 5 2" xfId="24910" xr:uid="{00000000-0005-0000-0000-00004D510000}"/>
    <cellStyle name="Normal 20 5 5 2 2" xfId="24911" xr:uid="{00000000-0005-0000-0000-00004E510000}"/>
    <cellStyle name="Normal 20 5 5 3" xfId="24912" xr:uid="{00000000-0005-0000-0000-00004F510000}"/>
    <cellStyle name="Normal 20 5 6" xfId="24913" xr:uid="{00000000-0005-0000-0000-000050510000}"/>
    <cellStyle name="Normal 20 5 6 2" xfId="24914" xr:uid="{00000000-0005-0000-0000-000051510000}"/>
    <cellStyle name="Normal 20 5 7" xfId="24915" xr:uid="{00000000-0005-0000-0000-000052510000}"/>
    <cellStyle name="Normal 20 5 8" xfId="24916" xr:uid="{00000000-0005-0000-0000-000053510000}"/>
    <cellStyle name="Normal 20 6" xfId="2339" xr:uid="{00000000-0005-0000-0000-000054510000}"/>
    <cellStyle name="Normal 20 6 2" xfId="2340" xr:uid="{00000000-0005-0000-0000-000055510000}"/>
    <cellStyle name="Normal 20 6 2 2" xfId="2341" xr:uid="{00000000-0005-0000-0000-000056510000}"/>
    <cellStyle name="Normal 20 6 2 2 2" xfId="24917" xr:uid="{00000000-0005-0000-0000-000057510000}"/>
    <cellStyle name="Normal 20 6 2 2 2 2" xfId="24918" xr:uid="{00000000-0005-0000-0000-000058510000}"/>
    <cellStyle name="Normal 20 6 2 2 2 2 2" xfId="24919" xr:uid="{00000000-0005-0000-0000-000059510000}"/>
    <cellStyle name="Normal 20 6 2 2 2 3" xfId="24920" xr:uid="{00000000-0005-0000-0000-00005A510000}"/>
    <cellStyle name="Normal 20 6 2 2 3" xfId="24921" xr:uid="{00000000-0005-0000-0000-00005B510000}"/>
    <cellStyle name="Normal 20 6 2 2 3 2" xfId="24922" xr:uid="{00000000-0005-0000-0000-00005C510000}"/>
    <cellStyle name="Normal 20 6 2 2 4" xfId="24923" xr:uid="{00000000-0005-0000-0000-00005D510000}"/>
    <cellStyle name="Normal 20 6 2 2 5" xfId="24924" xr:uid="{00000000-0005-0000-0000-00005E510000}"/>
    <cellStyle name="Normal 20 6 2 3" xfId="2342" xr:uid="{00000000-0005-0000-0000-00005F510000}"/>
    <cellStyle name="Normal 20 6 2 3 2" xfId="24925" xr:uid="{00000000-0005-0000-0000-000060510000}"/>
    <cellStyle name="Normal 20 6 2 3 2 2" xfId="24926" xr:uid="{00000000-0005-0000-0000-000061510000}"/>
    <cellStyle name="Normal 20 6 2 3 2 2 2" xfId="24927" xr:uid="{00000000-0005-0000-0000-000062510000}"/>
    <cellStyle name="Normal 20 6 2 3 2 3" xfId="24928" xr:uid="{00000000-0005-0000-0000-000063510000}"/>
    <cellStyle name="Normal 20 6 2 3 3" xfId="24929" xr:uid="{00000000-0005-0000-0000-000064510000}"/>
    <cellStyle name="Normal 20 6 2 3 3 2" xfId="24930" xr:uid="{00000000-0005-0000-0000-000065510000}"/>
    <cellStyle name="Normal 20 6 2 3 4" xfId="24931" xr:uid="{00000000-0005-0000-0000-000066510000}"/>
    <cellStyle name="Normal 20 6 2 3 5" xfId="24932" xr:uid="{00000000-0005-0000-0000-000067510000}"/>
    <cellStyle name="Normal 20 6 2 4" xfId="24933" xr:uid="{00000000-0005-0000-0000-000068510000}"/>
    <cellStyle name="Normal 20 6 2 4 2" xfId="24934" xr:uid="{00000000-0005-0000-0000-000069510000}"/>
    <cellStyle name="Normal 20 6 2 4 2 2" xfId="24935" xr:uid="{00000000-0005-0000-0000-00006A510000}"/>
    <cellStyle name="Normal 20 6 2 4 3" xfId="24936" xr:uid="{00000000-0005-0000-0000-00006B510000}"/>
    <cellStyle name="Normal 20 6 2 5" xfId="24937" xr:uid="{00000000-0005-0000-0000-00006C510000}"/>
    <cellStyle name="Normal 20 6 2 5 2" xfId="24938" xr:uid="{00000000-0005-0000-0000-00006D510000}"/>
    <cellStyle name="Normal 20 6 2 6" xfId="24939" xr:uid="{00000000-0005-0000-0000-00006E510000}"/>
    <cellStyle name="Normal 20 6 2 7" xfId="24940" xr:uid="{00000000-0005-0000-0000-00006F510000}"/>
    <cellStyle name="Normal 20 6 3" xfId="2343" xr:uid="{00000000-0005-0000-0000-000070510000}"/>
    <cellStyle name="Normal 20 6 3 2" xfId="24941" xr:uid="{00000000-0005-0000-0000-000071510000}"/>
    <cellStyle name="Normal 20 6 3 2 2" xfId="24942" xr:uid="{00000000-0005-0000-0000-000072510000}"/>
    <cellStyle name="Normal 20 6 3 2 2 2" xfId="24943" xr:uid="{00000000-0005-0000-0000-000073510000}"/>
    <cellStyle name="Normal 20 6 3 2 3" xfId="24944" xr:uid="{00000000-0005-0000-0000-000074510000}"/>
    <cellStyle name="Normal 20 6 3 3" xfId="24945" xr:uid="{00000000-0005-0000-0000-000075510000}"/>
    <cellStyle name="Normal 20 6 3 3 2" xfId="24946" xr:uid="{00000000-0005-0000-0000-000076510000}"/>
    <cellStyle name="Normal 20 6 3 4" xfId="24947" xr:uid="{00000000-0005-0000-0000-000077510000}"/>
    <cellStyle name="Normal 20 6 3 5" xfId="24948" xr:uid="{00000000-0005-0000-0000-000078510000}"/>
    <cellStyle name="Normal 20 6 4" xfId="2344" xr:uid="{00000000-0005-0000-0000-000079510000}"/>
    <cellStyle name="Normal 20 6 4 2" xfId="24949" xr:uid="{00000000-0005-0000-0000-00007A510000}"/>
    <cellStyle name="Normal 20 6 4 2 2" xfId="24950" xr:uid="{00000000-0005-0000-0000-00007B510000}"/>
    <cellStyle name="Normal 20 6 4 2 2 2" xfId="24951" xr:uid="{00000000-0005-0000-0000-00007C510000}"/>
    <cellStyle name="Normal 20 6 4 2 3" xfId="24952" xr:uid="{00000000-0005-0000-0000-00007D510000}"/>
    <cellStyle name="Normal 20 6 4 3" xfId="24953" xr:uid="{00000000-0005-0000-0000-00007E510000}"/>
    <cellStyle name="Normal 20 6 4 3 2" xfId="24954" xr:uid="{00000000-0005-0000-0000-00007F510000}"/>
    <cellStyle name="Normal 20 6 4 4" xfId="24955" xr:uid="{00000000-0005-0000-0000-000080510000}"/>
    <cellStyle name="Normal 20 6 4 5" xfId="24956" xr:uid="{00000000-0005-0000-0000-000081510000}"/>
    <cellStyle name="Normal 20 6 5" xfId="24957" xr:uid="{00000000-0005-0000-0000-000082510000}"/>
    <cellStyle name="Normal 20 6 5 2" xfId="24958" xr:uid="{00000000-0005-0000-0000-000083510000}"/>
    <cellStyle name="Normal 20 6 5 2 2" xfId="24959" xr:uid="{00000000-0005-0000-0000-000084510000}"/>
    <cellStyle name="Normal 20 6 5 3" xfId="24960" xr:uid="{00000000-0005-0000-0000-000085510000}"/>
    <cellStyle name="Normal 20 6 6" xfId="24961" xr:uid="{00000000-0005-0000-0000-000086510000}"/>
    <cellStyle name="Normal 20 6 6 2" xfId="24962" xr:uid="{00000000-0005-0000-0000-000087510000}"/>
    <cellStyle name="Normal 20 6 7" xfId="24963" xr:uid="{00000000-0005-0000-0000-000088510000}"/>
    <cellStyle name="Normal 20 6 8" xfId="24964" xr:uid="{00000000-0005-0000-0000-000089510000}"/>
    <cellStyle name="Normal 20 7" xfId="2345" xr:uid="{00000000-0005-0000-0000-00008A510000}"/>
    <cellStyle name="Normal 20 7 2" xfId="2346" xr:uid="{00000000-0005-0000-0000-00008B510000}"/>
    <cellStyle name="Normal 20 7 2 2" xfId="24965" xr:uid="{00000000-0005-0000-0000-00008C510000}"/>
    <cellStyle name="Normal 20 7 2 2 2" xfId="24966" xr:uid="{00000000-0005-0000-0000-00008D510000}"/>
    <cellStyle name="Normal 20 7 2 2 2 2" xfId="24967" xr:uid="{00000000-0005-0000-0000-00008E510000}"/>
    <cellStyle name="Normal 20 7 2 2 3" xfId="24968" xr:uid="{00000000-0005-0000-0000-00008F510000}"/>
    <cellStyle name="Normal 20 7 2 3" xfId="24969" xr:uid="{00000000-0005-0000-0000-000090510000}"/>
    <cellStyle name="Normal 20 7 2 3 2" xfId="24970" xr:uid="{00000000-0005-0000-0000-000091510000}"/>
    <cellStyle name="Normal 20 7 2 4" xfId="24971" xr:uid="{00000000-0005-0000-0000-000092510000}"/>
    <cellStyle name="Normal 20 7 2 5" xfId="24972" xr:uid="{00000000-0005-0000-0000-000093510000}"/>
    <cellStyle name="Normal 20 7 3" xfId="2347" xr:uid="{00000000-0005-0000-0000-000094510000}"/>
    <cellStyle name="Normal 20 7 3 2" xfId="24973" xr:uid="{00000000-0005-0000-0000-000095510000}"/>
    <cellStyle name="Normal 20 7 3 2 2" xfId="24974" xr:uid="{00000000-0005-0000-0000-000096510000}"/>
    <cellStyle name="Normal 20 7 3 2 2 2" xfId="24975" xr:uid="{00000000-0005-0000-0000-000097510000}"/>
    <cellStyle name="Normal 20 7 3 2 3" xfId="24976" xr:uid="{00000000-0005-0000-0000-000098510000}"/>
    <cellStyle name="Normal 20 7 3 3" xfId="24977" xr:uid="{00000000-0005-0000-0000-000099510000}"/>
    <cellStyle name="Normal 20 7 3 3 2" xfId="24978" xr:uid="{00000000-0005-0000-0000-00009A510000}"/>
    <cellStyle name="Normal 20 7 3 4" xfId="24979" xr:uid="{00000000-0005-0000-0000-00009B510000}"/>
    <cellStyle name="Normal 20 7 3 5" xfId="24980" xr:uid="{00000000-0005-0000-0000-00009C510000}"/>
    <cellStyle name="Normal 20 7 4" xfId="24981" xr:uid="{00000000-0005-0000-0000-00009D510000}"/>
    <cellStyle name="Normal 20 7 4 2" xfId="24982" xr:uid="{00000000-0005-0000-0000-00009E510000}"/>
    <cellStyle name="Normal 20 7 4 2 2" xfId="24983" xr:uid="{00000000-0005-0000-0000-00009F510000}"/>
    <cellStyle name="Normal 20 7 4 3" xfId="24984" xr:uid="{00000000-0005-0000-0000-0000A0510000}"/>
    <cellStyle name="Normal 20 7 5" xfId="24985" xr:uid="{00000000-0005-0000-0000-0000A1510000}"/>
    <cellStyle name="Normal 20 7 5 2" xfId="24986" xr:uid="{00000000-0005-0000-0000-0000A2510000}"/>
    <cellStyle name="Normal 20 7 6" xfId="24987" xr:uid="{00000000-0005-0000-0000-0000A3510000}"/>
    <cellStyle name="Normal 20 7 7" xfId="24988" xr:uid="{00000000-0005-0000-0000-0000A4510000}"/>
    <cellStyle name="Normal 20 8" xfId="2348" xr:uid="{00000000-0005-0000-0000-0000A5510000}"/>
    <cellStyle name="Normal 20 8 2" xfId="24989" xr:uid="{00000000-0005-0000-0000-0000A6510000}"/>
    <cellStyle name="Normal 20 8 2 2" xfId="24990" xr:uid="{00000000-0005-0000-0000-0000A7510000}"/>
    <cellStyle name="Normal 20 8 2 2 2" xfId="24991" xr:uid="{00000000-0005-0000-0000-0000A8510000}"/>
    <cellStyle name="Normal 20 8 2 3" xfId="24992" xr:uid="{00000000-0005-0000-0000-0000A9510000}"/>
    <cellStyle name="Normal 20 8 3" xfId="24993" xr:uid="{00000000-0005-0000-0000-0000AA510000}"/>
    <cellStyle name="Normal 20 8 3 2" xfId="24994" xr:uid="{00000000-0005-0000-0000-0000AB510000}"/>
    <cellStyle name="Normal 20 8 4" xfId="24995" xr:uid="{00000000-0005-0000-0000-0000AC510000}"/>
    <cellStyle name="Normal 20 8 5" xfId="24996" xr:uid="{00000000-0005-0000-0000-0000AD510000}"/>
    <cellStyle name="Normal 20 9" xfId="2349" xr:uid="{00000000-0005-0000-0000-0000AE510000}"/>
    <cellStyle name="Normal 20 9 2" xfId="24997" xr:uid="{00000000-0005-0000-0000-0000AF510000}"/>
    <cellStyle name="Normal 20 9 2 2" xfId="24998" xr:uid="{00000000-0005-0000-0000-0000B0510000}"/>
    <cellStyle name="Normal 20 9 2 2 2" xfId="24999" xr:uid="{00000000-0005-0000-0000-0000B1510000}"/>
    <cellStyle name="Normal 20 9 2 3" xfId="25000" xr:uid="{00000000-0005-0000-0000-0000B2510000}"/>
    <cellStyle name="Normal 20 9 3" xfId="25001" xr:uid="{00000000-0005-0000-0000-0000B3510000}"/>
    <cellStyle name="Normal 20 9 3 2" xfId="25002" xr:uid="{00000000-0005-0000-0000-0000B4510000}"/>
    <cellStyle name="Normal 20 9 4" xfId="25003" xr:uid="{00000000-0005-0000-0000-0000B5510000}"/>
    <cellStyle name="Normal 20 9 5" xfId="25004" xr:uid="{00000000-0005-0000-0000-0000B6510000}"/>
    <cellStyle name="Normal 21" xfId="2350" xr:uid="{00000000-0005-0000-0000-0000B7510000}"/>
    <cellStyle name="Normal 21 2" xfId="2351" xr:uid="{00000000-0005-0000-0000-0000B8510000}"/>
    <cellStyle name="Normal 22" xfId="2352" xr:uid="{00000000-0005-0000-0000-0000B9510000}"/>
    <cellStyle name="Normal 22 10" xfId="25005" xr:uid="{00000000-0005-0000-0000-0000BA510000}"/>
    <cellStyle name="Normal 22 10 2" xfId="25006" xr:uid="{00000000-0005-0000-0000-0000BB510000}"/>
    <cellStyle name="Normal 22 10 2 2" xfId="25007" xr:uid="{00000000-0005-0000-0000-0000BC510000}"/>
    <cellStyle name="Normal 22 10 3" xfId="25008" xr:uid="{00000000-0005-0000-0000-0000BD510000}"/>
    <cellStyle name="Normal 22 11" xfId="25009" xr:uid="{00000000-0005-0000-0000-0000BE510000}"/>
    <cellStyle name="Normal 22 11 2" xfId="25010" xr:uid="{00000000-0005-0000-0000-0000BF510000}"/>
    <cellStyle name="Normal 22 12" xfId="25011" xr:uid="{00000000-0005-0000-0000-0000C0510000}"/>
    <cellStyle name="Normal 22 13" xfId="25012" xr:uid="{00000000-0005-0000-0000-0000C1510000}"/>
    <cellStyle name="Normal 22 2" xfId="2353" xr:uid="{00000000-0005-0000-0000-0000C2510000}"/>
    <cellStyle name="Normal 22 2 10" xfId="25013" xr:uid="{00000000-0005-0000-0000-0000C3510000}"/>
    <cellStyle name="Normal 22 2 10 2" xfId="25014" xr:uid="{00000000-0005-0000-0000-0000C4510000}"/>
    <cellStyle name="Normal 22 2 11" xfId="25015" xr:uid="{00000000-0005-0000-0000-0000C5510000}"/>
    <cellStyle name="Normal 22 2 12" xfId="25016" xr:uid="{00000000-0005-0000-0000-0000C6510000}"/>
    <cellStyle name="Normal 22 2 2" xfId="2354" xr:uid="{00000000-0005-0000-0000-0000C7510000}"/>
    <cellStyle name="Normal 22 2 2 2" xfId="2355" xr:uid="{00000000-0005-0000-0000-0000C8510000}"/>
    <cellStyle name="Normal 22 2 2 2 2" xfId="2356" xr:uid="{00000000-0005-0000-0000-0000C9510000}"/>
    <cellStyle name="Normal 22 2 2 2 2 2" xfId="25017" xr:uid="{00000000-0005-0000-0000-0000CA510000}"/>
    <cellStyle name="Normal 22 2 2 2 2 2 2" xfId="25018" xr:uid="{00000000-0005-0000-0000-0000CB510000}"/>
    <cellStyle name="Normal 22 2 2 2 2 2 2 2" xfId="25019" xr:uid="{00000000-0005-0000-0000-0000CC510000}"/>
    <cellStyle name="Normal 22 2 2 2 2 2 3" xfId="25020" xr:uid="{00000000-0005-0000-0000-0000CD510000}"/>
    <cellStyle name="Normal 22 2 2 2 2 3" xfId="25021" xr:uid="{00000000-0005-0000-0000-0000CE510000}"/>
    <cellStyle name="Normal 22 2 2 2 2 3 2" xfId="25022" xr:uid="{00000000-0005-0000-0000-0000CF510000}"/>
    <cellStyle name="Normal 22 2 2 2 2 4" xfId="25023" xr:uid="{00000000-0005-0000-0000-0000D0510000}"/>
    <cellStyle name="Normal 22 2 2 2 2 5" xfId="25024" xr:uid="{00000000-0005-0000-0000-0000D1510000}"/>
    <cellStyle name="Normal 22 2 2 2 3" xfId="2357" xr:uid="{00000000-0005-0000-0000-0000D2510000}"/>
    <cellStyle name="Normal 22 2 2 2 3 2" xfId="25025" xr:uid="{00000000-0005-0000-0000-0000D3510000}"/>
    <cellStyle name="Normal 22 2 2 2 3 2 2" xfId="25026" xr:uid="{00000000-0005-0000-0000-0000D4510000}"/>
    <cellStyle name="Normal 22 2 2 2 3 2 2 2" xfId="25027" xr:uid="{00000000-0005-0000-0000-0000D5510000}"/>
    <cellStyle name="Normal 22 2 2 2 3 2 3" xfId="25028" xr:uid="{00000000-0005-0000-0000-0000D6510000}"/>
    <cellStyle name="Normal 22 2 2 2 3 3" xfId="25029" xr:uid="{00000000-0005-0000-0000-0000D7510000}"/>
    <cellStyle name="Normal 22 2 2 2 3 3 2" xfId="25030" xr:uid="{00000000-0005-0000-0000-0000D8510000}"/>
    <cellStyle name="Normal 22 2 2 2 3 4" xfId="25031" xr:uid="{00000000-0005-0000-0000-0000D9510000}"/>
    <cellStyle name="Normal 22 2 2 2 3 5" xfId="25032" xr:uid="{00000000-0005-0000-0000-0000DA510000}"/>
    <cellStyle name="Normal 22 2 2 2 4" xfId="25033" xr:uid="{00000000-0005-0000-0000-0000DB510000}"/>
    <cellStyle name="Normal 22 2 2 2 4 2" xfId="25034" xr:uid="{00000000-0005-0000-0000-0000DC510000}"/>
    <cellStyle name="Normal 22 2 2 2 4 2 2" xfId="25035" xr:uid="{00000000-0005-0000-0000-0000DD510000}"/>
    <cellStyle name="Normal 22 2 2 2 4 3" xfId="25036" xr:uid="{00000000-0005-0000-0000-0000DE510000}"/>
    <cellStyle name="Normal 22 2 2 2 5" xfId="25037" xr:uid="{00000000-0005-0000-0000-0000DF510000}"/>
    <cellStyle name="Normal 22 2 2 2 5 2" xfId="25038" xr:uid="{00000000-0005-0000-0000-0000E0510000}"/>
    <cellStyle name="Normal 22 2 2 2 6" xfId="25039" xr:uid="{00000000-0005-0000-0000-0000E1510000}"/>
    <cellStyle name="Normal 22 2 2 2 7" xfId="25040" xr:uid="{00000000-0005-0000-0000-0000E2510000}"/>
    <cellStyle name="Normal 22 2 2 3" xfId="2358" xr:uid="{00000000-0005-0000-0000-0000E3510000}"/>
    <cellStyle name="Normal 22 2 2 3 2" xfId="25041" xr:uid="{00000000-0005-0000-0000-0000E4510000}"/>
    <cellStyle name="Normal 22 2 2 3 2 2" xfId="25042" xr:uid="{00000000-0005-0000-0000-0000E5510000}"/>
    <cellStyle name="Normal 22 2 2 3 2 2 2" xfId="25043" xr:uid="{00000000-0005-0000-0000-0000E6510000}"/>
    <cellStyle name="Normal 22 2 2 3 2 3" xfId="25044" xr:uid="{00000000-0005-0000-0000-0000E7510000}"/>
    <cellStyle name="Normal 22 2 2 3 3" xfId="25045" xr:uid="{00000000-0005-0000-0000-0000E8510000}"/>
    <cellStyle name="Normal 22 2 2 3 3 2" xfId="25046" xr:uid="{00000000-0005-0000-0000-0000E9510000}"/>
    <cellStyle name="Normal 22 2 2 3 4" xfId="25047" xr:uid="{00000000-0005-0000-0000-0000EA510000}"/>
    <cellStyle name="Normal 22 2 2 3 5" xfId="25048" xr:uid="{00000000-0005-0000-0000-0000EB510000}"/>
    <cellStyle name="Normal 22 2 2 4" xfId="2359" xr:uid="{00000000-0005-0000-0000-0000EC510000}"/>
    <cellStyle name="Normal 22 2 2 4 2" xfId="25049" xr:uid="{00000000-0005-0000-0000-0000ED510000}"/>
    <cellStyle name="Normal 22 2 2 4 2 2" xfId="25050" xr:uid="{00000000-0005-0000-0000-0000EE510000}"/>
    <cellStyle name="Normal 22 2 2 4 2 2 2" xfId="25051" xr:uid="{00000000-0005-0000-0000-0000EF510000}"/>
    <cellStyle name="Normal 22 2 2 4 2 3" xfId="25052" xr:uid="{00000000-0005-0000-0000-0000F0510000}"/>
    <cellStyle name="Normal 22 2 2 4 3" xfId="25053" xr:uid="{00000000-0005-0000-0000-0000F1510000}"/>
    <cellStyle name="Normal 22 2 2 4 3 2" xfId="25054" xr:uid="{00000000-0005-0000-0000-0000F2510000}"/>
    <cellStyle name="Normal 22 2 2 4 4" xfId="25055" xr:uid="{00000000-0005-0000-0000-0000F3510000}"/>
    <cellStyle name="Normal 22 2 2 4 5" xfId="25056" xr:uid="{00000000-0005-0000-0000-0000F4510000}"/>
    <cellStyle name="Normal 22 2 2 5" xfId="25057" xr:uid="{00000000-0005-0000-0000-0000F5510000}"/>
    <cellStyle name="Normal 22 2 2 5 2" xfId="25058" xr:uid="{00000000-0005-0000-0000-0000F6510000}"/>
    <cellStyle name="Normal 22 2 2 5 2 2" xfId="25059" xr:uid="{00000000-0005-0000-0000-0000F7510000}"/>
    <cellStyle name="Normal 22 2 2 5 3" xfId="25060" xr:uid="{00000000-0005-0000-0000-0000F8510000}"/>
    <cellStyle name="Normal 22 2 2 6" xfId="25061" xr:uid="{00000000-0005-0000-0000-0000F9510000}"/>
    <cellStyle name="Normal 22 2 2 6 2" xfId="25062" xr:uid="{00000000-0005-0000-0000-0000FA510000}"/>
    <cellStyle name="Normal 22 2 2 7" xfId="25063" xr:uid="{00000000-0005-0000-0000-0000FB510000}"/>
    <cellStyle name="Normal 22 2 2 8" xfId="25064" xr:uid="{00000000-0005-0000-0000-0000FC510000}"/>
    <cellStyle name="Normal 22 2 3" xfId="2360" xr:uid="{00000000-0005-0000-0000-0000FD510000}"/>
    <cellStyle name="Normal 22 2 3 2" xfId="2361" xr:uid="{00000000-0005-0000-0000-0000FE510000}"/>
    <cellStyle name="Normal 22 2 3 2 2" xfId="2362" xr:uid="{00000000-0005-0000-0000-0000FF510000}"/>
    <cellStyle name="Normal 22 2 3 2 2 2" xfId="25065" xr:uid="{00000000-0005-0000-0000-000000520000}"/>
    <cellStyle name="Normal 22 2 3 2 2 2 2" xfId="25066" xr:uid="{00000000-0005-0000-0000-000001520000}"/>
    <cellStyle name="Normal 22 2 3 2 2 2 2 2" xfId="25067" xr:uid="{00000000-0005-0000-0000-000002520000}"/>
    <cellStyle name="Normal 22 2 3 2 2 2 3" xfId="25068" xr:uid="{00000000-0005-0000-0000-000003520000}"/>
    <cellStyle name="Normal 22 2 3 2 2 3" xfId="25069" xr:uid="{00000000-0005-0000-0000-000004520000}"/>
    <cellStyle name="Normal 22 2 3 2 2 3 2" xfId="25070" xr:uid="{00000000-0005-0000-0000-000005520000}"/>
    <cellStyle name="Normal 22 2 3 2 2 4" xfId="25071" xr:uid="{00000000-0005-0000-0000-000006520000}"/>
    <cellStyle name="Normal 22 2 3 2 2 5" xfId="25072" xr:uid="{00000000-0005-0000-0000-000007520000}"/>
    <cellStyle name="Normal 22 2 3 2 3" xfId="2363" xr:uid="{00000000-0005-0000-0000-000008520000}"/>
    <cellStyle name="Normal 22 2 3 2 3 2" xfId="25073" xr:uid="{00000000-0005-0000-0000-000009520000}"/>
    <cellStyle name="Normal 22 2 3 2 3 2 2" xfId="25074" xr:uid="{00000000-0005-0000-0000-00000A520000}"/>
    <cellStyle name="Normal 22 2 3 2 3 2 2 2" xfId="25075" xr:uid="{00000000-0005-0000-0000-00000B520000}"/>
    <cellStyle name="Normal 22 2 3 2 3 2 3" xfId="25076" xr:uid="{00000000-0005-0000-0000-00000C520000}"/>
    <cellStyle name="Normal 22 2 3 2 3 3" xfId="25077" xr:uid="{00000000-0005-0000-0000-00000D520000}"/>
    <cellStyle name="Normal 22 2 3 2 3 3 2" xfId="25078" xr:uid="{00000000-0005-0000-0000-00000E520000}"/>
    <cellStyle name="Normal 22 2 3 2 3 4" xfId="25079" xr:uid="{00000000-0005-0000-0000-00000F520000}"/>
    <cellStyle name="Normal 22 2 3 2 3 5" xfId="25080" xr:uid="{00000000-0005-0000-0000-000010520000}"/>
    <cellStyle name="Normal 22 2 3 2 4" xfId="25081" xr:uid="{00000000-0005-0000-0000-000011520000}"/>
    <cellStyle name="Normal 22 2 3 2 4 2" xfId="25082" xr:uid="{00000000-0005-0000-0000-000012520000}"/>
    <cellStyle name="Normal 22 2 3 2 4 2 2" xfId="25083" xr:uid="{00000000-0005-0000-0000-000013520000}"/>
    <cellStyle name="Normal 22 2 3 2 4 3" xfId="25084" xr:uid="{00000000-0005-0000-0000-000014520000}"/>
    <cellStyle name="Normal 22 2 3 2 5" xfId="25085" xr:uid="{00000000-0005-0000-0000-000015520000}"/>
    <cellStyle name="Normal 22 2 3 2 5 2" xfId="25086" xr:uid="{00000000-0005-0000-0000-000016520000}"/>
    <cellStyle name="Normal 22 2 3 2 6" xfId="25087" xr:uid="{00000000-0005-0000-0000-000017520000}"/>
    <cellStyle name="Normal 22 2 3 2 7" xfId="25088" xr:uid="{00000000-0005-0000-0000-000018520000}"/>
    <cellStyle name="Normal 22 2 3 3" xfId="2364" xr:uid="{00000000-0005-0000-0000-000019520000}"/>
    <cellStyle name="Normal 22 2 3 3 2" xfId="25089" xr:uid="{00000000-0005-0000-0000-00001A520000}"/>
    <cellStyle name="Normal 22 2 3 3 2 2" xfId="25090" xr:uid="{00000000-0005-0000-0000-00001B520000}"/>
    <cellStyle name="Normal 22 2 3 3 2 2 2" xfId="25091" xr:uid="{00000000-0005-0000-0000-00001C520000}"/>
    <cellStyle name="Normal 22 2 3 3 2 3" xfId="25092" xr:uid="{00000000-0005-0000-0000-00001D520000}"/>
    <cellStyle name="Normal 22 2 3 3 3" xfId="25093" xr:uid="{00000000-0005-0000-0000-00001E520000}"/>
    <cellStyle name="Normal 22 2 3 3 3 2" xfId="25094" xr:uid="{00000000-0005-0000-0000-00001F520000}"/>
    <cellStyle name="Normal 22 2 3 3 4" xfId="25095" xr:uid="{00000000-0005-0000-0000-000020520000}"/>
    <cellStyle name="Normal 22 2 3 3 5" xfId="25096" xr:uid="{00000000-0005-0000-0000-000021520000}"/>
    <cellStyle name="Normal 22 2 3 4" xfId="2365" xr:uid="{00000000-0005-0000-0000-000022520000}"/>
    <cellStyle name="Normal 22 2 3 4 2" xfId="25097" xr:uid="{00000000-0005-0000-0000-000023520000}"/>
    <cellStyle name="Normal 22 2 3 4 2 2" xfId="25098" xr:uid="{00000000-0005-0000-0000-000024520000}"/>
    <cellStyle name="Normal 22 2 3 4 2 2 2" xfId="25099" xr:uid="{00000000-0005-0000-0000-000025520000}"/>
    <cellStyle name="Normal 22 2 3 4 2 3" xfId="25100" xr:uid="{00000000-0005-0000-0000-000026520000}"/>
    <cellStyle name="Normal 22 2 3 4 3" xfId="25101" xr:uid="{00000000-0005-0000-0000-000027520000}"/>
    <cellStyle name="Normal 22 2 3 4 3 2" xfId="25102" xr:uid="{00000000-0005-0000-0000-000028520000}"/>
    <cellStyle name="Normal 22 2 3 4 4" xfId="25103" xr:uid="{00000000-0005-0000-0000-000029520000}"/>
    <cellStyle name="Normal 22 2 3 4 5" xfId="25104" xr:uid="{00000000-0005-0000-0000-00002A520000}"/>
    <cellStyle name="Normal 22 2 3 5" xfId="25105" xr:uid="{00000000-0005-0000-0000-00002B520000}"/>
    <cellStyle name="Normal 22 2 3 5 2" xfId="25106" xr:uid="{00000000-0005-0000-0000-00002C520000}"/>
    <cellStyle name="Normal 22 2 3 5 2 2" xfId="25107" xr:uid="{00000000-0005-0000-0000-00002D520000}"/>
    <cellStyle name="Normal 22 2 3 5 3" xfId="25108" xr:uid="{00000000-0005-0000-0000-00002E520000}"/>
    <cellStyle name="Normal 22 2 3 6" xfId="25109" xr:uid="{00000000-0005-0000-0000-00002F520000}"/>
    <cellStyle name="Normal 22 2 3 6 2" xfId="25110" xr:uid="{00000000-0005-0000-0000-000030520000}"/>
    <cellStyle name="Normal 22 2 3 7" xfId="25111" xr:uid="{00000000-0005-0000-0000-000031520000}"/>
    <cellStyle name="Normal 22 2 3 8" xfId="25112" xr:uid="{00000000-0005-0000-0000-000032520000}"/>
    <cellStyle name="Normal 22 2 4" xfId="2366" xr:uid="{00000000-0005-0000-0000-000033520000}"/>
    <cellStyle name="Normal 22 2 4 2" xfId="2367" xr:uid="{00000000-0005-0000-0000-000034520000}"/>
    <cellStyle name="Normal 22 2 4 2 2" xfId="2368" xr:uid="{00000000-0005-0000-0000-000035520000}"/>
    <cellStyle name="Normal 22 2 4 2 2 2" xfId="25113" xr:uid="{00000000-0005-0000-0000-000036520000}"/>
    <cellStyle name="Normal 22 2 4 2 2 2 2" xfId="25114" xr:uid="{00000000-0005-0000-0000-000037520000}"/>
    <cellStyle name="Normal 22 2 4 2 2 2 2 2" xfId="25115" xr:uid="{00000000-0005-0000-0000-000038520000}"/>
    <cellStyle name="Normal 22 2 4 2 2 2 3" xfId="25116" xr:uid="{00000000-0005-0000-0000-000039520000}"/>
    <cellStyle name="Normal 22 2 4 2 2 3" xfId="25117" xr:uid="{00000000-0005-0000-0000-00003A520000}"/>
    <cellStyle name="Normal 22 2 4 2 2 3 2" xfId="25118" xr:uid="{00000000-0005-0000-0000-00003B520000}"/>
    <cellStyle name="Normal 22 2 4 2 2 4" xfId="25119" xr:uid="{00000000-0005-0000-0000-00003C520000}"/>
    <cellStyle name="Normal 22 2 4 2 2 5" xfId="25120" xr:uid="{00000000-0005-0000-0000-00003D520000}"/>
    <cellStyle name="Normal 22 2 4 2 3" xfId="2369" xr:uid="{00000000-0005-0000-0000-00003E520000}"/>
    <cellStyle name="Normal 22 2 4 2 3 2" xfId="25121" xr:uid="{00000000-0005-0000-0000-00003F520000}"/>
    <cellStyle name="Normal 22 2 4 2 3 2 2" xfId="25122" xr:uid="{00000000-0005-0000-0000-000040520000}"/>
    <cellStyle name="Normal 22 2 4 2 3 2 2 2" xfId="25123" xr:uid="{00000000-0005-0000-0000-000041520000}"/>
    <cellStyle name="Normal 22 2 4 2 3 2 3" xfId="25124" xr:uid="{00000000-0005-0000-0000-000042520000}"/>
    <cellStyle name="Normal 22 2 4 2 3 3" xfId="25125" xr:uid="{00000000-0005-0000-0000-000043520000}"/>
    <cellStyle name="Normal 22 2 4 2 3 3 2" xfId="25126" xr:uid="{00000000-0005-0000-0000-000044520000}"/>
    <cellStyle name="Normal 22 2 4 2 3 4" xfId="25127" xr:uid="{00000000-0005-0000-0000-000045520000}"/>
    <cellStyle name="Normal 22 2 4 2 3 5" xfId="25128" xr:uid="{00000000-0005-0000-0000-000046520000}"/>
    <cellStyle name="Normal 22 2 4 2 4" xfId="25129" xr:uid="{00000000-0005-0000-0000-000047520000}"/>
    <cellStyle name="Normal 22 2 4 2 4 2" xfId="25130" xr:uid="{00000000-0005-0000-0000-000048520000}"/>
    <cellStyle name="Normal 22 2 4 2 4 2 2" xfId="25131" xr:uid="{00000000-0005-0000-0000-000049520000}"/>
    <cellStyle name="Normal 22 2 4 2 4 3" xfId="25132" xr:uid="{00000000-0005-0000-0000-00004A520000}"/>
    <cellStyle name="Normal 22 2 4 2 5" xfId="25133" xr:uid="{00000000-0005-0000-0000-00004B520000}"/>
    <cellStyle name="Normal 22 2 4 2 5 2" xfId="25134" xr:uid="{00000000-0005-0000-0000-00004C520000}"/>
    <cellStyle name="Normal 22 2 4 2 6" xfId="25135" xr:uid="{00000000-0005-0000-0000-00004D520000}"/>
    <cellStyle name="Normal 22 2 4 2 7" xfId="25136" xr:uid="{00000000-0005-0000-0000-00004E520000}"/>
    <cellStyle name="Normal 22 2 4 3" xfId="2370" xr:uid="{00000000-0005-0000-0000-00004F520000}"/>
    <cellStyle name="Normal 22 2 4 3 2" xfId="25137" xr:uid="{00000000-0005-0000-0000-000050520000}"/>
    <cellStyle name="Normal 22 2 4 3 2 2" xfId="25138" xr:uid="{00000000-0005-0000-0000-000051520000}"/>
    <cellStyle name="Normal 22 2 4 3 2 2 2" xfId="25139" xr:uid="{00000000-0005-0000-0000-000052520000}"/>
    <cellStyle name="Normal 22 2 4 3 2 3" xfId="25140" xr:uid="{00000000-0005-0000-0000-000053520000}"/>
    <cellStyle name="Normal 22 2 4 3 3" xfId="25141" xr:uid="{00000000-0005-0000-0000-000054520000}"/>
    <cellStyle name="Normal 22 2 4 3 3 2" xfId="25142" xr:uid="{00000000-0005-0000-0000-000055520000}"/>
    <cellStyle name="Normal 22 2 4 3 4" xfId="25143" xr:uid="{00000000-0005-0000-0000-000056520000}"/>
    <cellStyle name="Normal 22 2 4 3 5" xfId="25144" xr:uid="{00000000-0005-0000-0000-000057520000}"/>
    <cellStyle name="Normal 22 2 4 4" xfId="2371" xr:uid="{00000000-0005-0000-0000-000058520000}"/>
    <cellStyle name="Normal 22 2 4 4 2" xfId="25145" xr:uid="{00000000-0005-0000-0000-000059520000}"/>
    <cellStyle name="Normal 22 2 4 4 2 2" xfId="25146" xr:uid="{00000000-0005-0000-0000-00005A520000}"/>
    <cellStyle name="Normal 22 2 4 4 2 2 2" xfId="25147" xr:uid="{00000000-0005-0000-0000-00005B520000}"/>
    <cellStyle name="Normal 22 2 4 4 2 3" xfId="25148" xr:uid="{00000000-0005-0000-0000-00005C520000}"/>
    <cellStyle name="Normal 22 2 4 4 3" xfId="25149" xr:uid="{00000000-0005-0000-0000-00005D520000}"/>
    <cellStyle name="Normal 22 2 4 4 3 2" xfId="25150" xr:uid="{00000000-0005-0000-0000-00005E520000}"/>
    <cellStyle name="Normal 22 2 4 4 4" xfId="25151" xr:uid="{00000000-0005-0000-0000-00005F520000}"/>
    <cellStyle name="Normal 22 2 4 4 5" xfId="25152" xr:uid="{00000000-0005-0000-0000-000060520000}"/>
    <cellStyle name="Normal 22 2 4 5" xfId="25153" xr:uid="{00000000-0005-0000-0000-000061520000}"/>
    <cellStyle name="Normal 22 2 4 5 2" xfId="25154" xr:uid="{00000000-0005-0000-0000-000062520000}"/>
    <cellStyle name="Normal 22 2 4 5 2 2" xfId="25155" xr:uid="{00000000-0005-0000-0000-000063520000}"/>
    <cellStyle name="Normal 22 2 4 5 3" xfId="25156" xr:uid="{00000000-0005-0000-0000-000064520000}"/>
    <cellStyle name="Normal 22 2 4 6" xfId="25157" xr:uid="{00000000-0005-0000-0000-000065520000}"/>
    <cellStyle name="Normal 22 2 4 6 2" xfId="25158" xr:uid="{00000000-0005-0000-0000-000066520000}"/>
    <cellStyle name="Normal 22 2 4 7" xfId="25159" xr:uid="{00000000-0005-0000-0000-000067520000}"/>
    <cellStyle name="Normal 22 2 4 8" xfId="25160" xr:uid="{00000000-0005-0000-0000-000068520000}"/>
    <cellStyle name="Normal 22 2 5" xfId="2372" xr:uid="{00000000-0005-0000-0000-000069520000}"/>
    <cellStyle name="Normal 22 2 5 2" xfId="2373" xr:uid="{00000000-0005-0000-0000-00006A520000}"/>
    <cellStyle name="Normal 22 2 5 2 2" xfId="2374" xr:uid="{00000000-0005-0000-0000-00006B520000}"/>
    <cellStyle name="Normal 22 2 5 2 2 2" xfId="25161" xr:uid="{00000000-0005-0000-0000-00006C520000}"/>
    <cellStyle name="Normal 22 2 5 2 2 2 2" xfId="25162" xr:uid="{00000000-0005-0000-0000-00006D520000}"/>
    <cellStyle name="Normal 22 2 5 2 2 2 2 2" xfId="25163" xr:uid="{00000000-0005-0000-0000-00006E520000}"/>
    <cellStyle name="Normal 22 2 5 2 2 2 3" xfId="25164" xr:uid="{00000000-0005-0000-0000-00006F520000}"/>
    <cellStyle name="Normal 22 2 5 2 2 3" xfId="25165" xr:uid="{00000000-0005-0000-0000-000070520000}"/>
    <cellStyle name="Normal 22 2 5 2 2 3 2" xfId="25166" xr:uid="{00000000-0005-0000-0000-000071520000}"/>
    <cellStyle name="Normal 22 2 5 2 2 4" xfId="25167" xr:uid="{00000000-0005-0000-0000-000072520000}"/>
    <cellStyle name="Normal 22 2 5 2 2 5" xfId="25168" xr:uid="{00000000-0005-0000-0000-000073520000}"/>
    <cellStyle name="Normal 22 2 5 2 3" xfId="2375" xr:uid="{00000000-0005-0000-0000-000074520000}"/>
    <cellStyle name="Normal 22 2 5 2 3 2" xfId="25169" xr:uid="{00000000-0005-0000-0000-000075520000}"/>
    <cellStyle name="Normal 22 2 5 2 3 2 2" xfId="25170" xr:uid="{00000000-0005-0000-0000-000076520000}"/>
    <cellStyle name="Normal 22 2 5 2 3 2 2 2" xfId="25171" xr:uid="{00000000-0005-0000-0000-000077520000}"/>
    <cellStyle name="Normal 22 2 5 2 3 2 3" xfId="25172" xr:uid="{00000000-0005-0000-0000-000078520000}"/>
    <cellStyle name="Normal 22 2 5 2 3 3" xfId="25173" xr:uid="{00000000-0005-0000-0000-000079520000}"/>
    <cellStyle name="Normal 22 2 5 2 3 3 2" xfId="25174" xr:uid="{00000000-0005-0000-0000-00007A520000}"/>
    <cellStyle name="Normal 22 2 5 2 3 4" xfId="25175" xr:uid="{00000000-0005-0000-0000-00007B520000}"/>
    <cellStyle name="Normal 22 2 5 2 3 5" xfId="25176" xr:uid="{00000000-0005-0000-0000-00007C520000}"/>
    <cellStyle name="Normal 22 2 5 2 4" xfId="25177" xr:uid="{00000000-0005-0000-0000-00007D520000}"/>
    <cellStyle name="Normal 22 2 5 2 4 2" xfId="25178" xr:uid="{00000000-0005-0000-0000-00007E520000}"/>
    <cellStyle name="Normal 22 2 5 2 4 2 2" xfId="25179" xr:uid="{00000000-0005-0000-0000-00007F520000}"/>
    <cellStyle name="Normal 22 2 5 2 4 3" xfId="25180" xr:uid="{00000000-0005-0000-0000-000080520000}"/>
    <cellStyle name="Normal 22 2 5 2 5" xfId="25181" xr:uid="{00000000-0005-0000-0000-000081520000}"/>
    <cellStyle name="Normal 22 2 5 2 5 2" xfId="25182" xr:uid="{00000000-0005-0000-0000-000082520000}"/>
    <cellStyle name="Normal 22 2 5 2 6" xfId="25183" xr:uid="{00000000-0005-0000-0000-000083520000}"/>
    <cellStyle name="Normal 22 2 5 2 7" xfId="25184" xr:uid="{00000000-0005-0000-0000-000084520000}"/>
    <cellStyle name="Normal 22 2 5 3" xfId="2376" xr:uid="{00000000-0005-0000-0000-000085520000}"/>
    <cellStyle name="Normal 22 2 5 3 2" xfId="25185" xr:uid="{00000000-0005-0000-0000-000086520000}"/>
    <cellStyle name="Normal 22 2 5 3 2 2" xfId="25186" xr:uid="{00000000-0005-0000-0000-000087520000}"/>
    <cellStyle name="Normal 22 2 5 3 2 2 2" xfId="25187" xr:uid="{00000000-0005-0000-0000-000088520000}"/>
    <cellStyle name="Normal 22 2 5 3 2 3" xfId="25188" xr:uid="{00000000-0005-0000-0000-000089520000}"/>
    <cellStyle name="Normal 22 2 5 3 3" xfId="25189" xr:uid="{00000000-0005-0000-0000-00008A520000}"/>
    <cellStyle name="Normal 22 2 5 3 3 2" xfId="25190" xr:uid="{00000000-0005-0000-0000-00008B520000}"/>
    <cellStyle name="Normal 22 2 5 3 4" xfId="25191" xr:uid="{00000000-0005-0000-0000-00008C520000}"/>
    <cellStyle name="Normal 22 2 5 3 5" xfId="25192" xr:uid="{00000000-0005-0000-0000-00008D520000}"/>
    <cellStyle name="Normal 22 2 5 4" xfId="2377" xr:uid="{00000000-0005-0000-0000-00008E520000}"/>
    <cellStyle name="Normal 22 2 5 4 2" xfId="25193" xr:uid="{00000000-0005-0000-0000-00008F520000}"/>
    <cellStyle name="Normal 22 2 5 4 2 2" xfId="25194" xr:uid="{00000000-0005-0000-0000-000090520000}"/>
    <cellStyle name="Normal 22 2 5 4 2 2 2" xfId="25195" xr:uid="{00000000-0005-0000-0000-000091520000}"/>
    <cellStyle name="Normal 22 2 5 4 2 3" xfId="25196" xr:uid="{00000000-0005-0000-0000-000092520000}"/>
    <cellStyle name="Normal 22 2 5 4 3" xfId="25197" xr:uid="{00000000-0005-0000-0000-000093520000}"/>
    <cellStyle name="Normal 22 2 5 4 3 2" xfId="25198" xr:uid="{00000000-0005-0000-0000-000094520000}"/>
    <cellStyle name="Normal 22 2 5 4 4" xfId="25199" xr:uid="{00000000-0005-0000-0000-000095520000}"/>
    <cellStyle name="Normal 22 2 5 4 5" xfId="25200" xr:uid="{00000000-0005-0000-0000-000096520000}"/>
    <cellStyle name="Normal 22 2 5 5" xfId="25201" xr:uid="{00000000-0005-0000-0000-000097520000}"/>
    <cellStyle name="Normal 22 2 5 5 2" xfId="25202" xr:uid="{00000000-0005-0000-0000-000098520000}"/>
    <cellStyle name="Normal 22 2 5 5 2 2" xfId="25203" xr:uid="{00000000-0005-0000-0000-000099520000}"/>
    <cellStyle name="Normal 22 2 5 5 3" xfId="25204" xr:uid="{00000000-0005-0000-0000-00009A520000}"/>
    <cellStyle name="Normal 22 2 5 6" xfId="25205" xr:uid="{00000000-0005-0000-0000-00009B520000}"/>
    <cellStyle name="Normal 22 2 5 6 2" xfId="25206" xr:uid="{00000000-0005-0000-0000-00009C520000}"/>
    <cellStyle name="Normal 22 2 5 7" xfId="25207" xr:uid="{00000000-0005-0000-0000-00009D520000}"/>
    <cellStyle name="Normal 22 2 5 8" xfId="25208" xr:uid="{00000000-0005-0000-0000-00009E520000}"/>
    <cellStyle name="Normal 22 2 6" xfId="2378" xr:uid="{00000000-0005-0000-0000-00009F520000}"/>
    <cellStyle name="Normal 22 2 6 2" xfId="2379" xr:uid="{00000000-0005-0000-0000-0000A0520000}"/>
    <cellStyle name="Normal 22 2 6 2 2" xfId="25209" xr:uid="{00000000-0005-0000-0000-0000A1520000}"/>
    <cellStyle name="Normal 22 2 6 2 2 2" xfId="25210" xr:uid="{00000000-0005-0000-0000-0000A2520000}"/>
    <cellStyle name="Normal 22 2 6 2 2 2 2" xfId="25211" xr:uid="{00000000-0005-0000-0000-0000A3520000}"/>
    <cellStyle name="Normal 22 2 6 2 2 3" xfId="25212" xr:uid="{00000000-0005-0000-0000-0000A4520000}"/>
    <cellStyle name="Normal 22 2 6 2 3" xfId="25213" xr:uid="{00000000-0005-0000-0000-0000A5520000}"/>
    <cellStyle name="Normal 22 2 6 2 3 2" xfId="25214" xr:uid="{00000000-0005-0000-0000-0000A6520000}"/>
    <cellStyle name="Normal 22 2 6 2 4" xfId="25215" xr:uid="{00000000-0005-0000-0000-0000A7520000}"/>
    <cellStyle name="Normal 22 2 6 2 5" xfId="25216" xr:uid="{00000000-0005-0000-0000-0000A8520000}"/>
    <cellStyle name="Normal 22 2 6 3" xfId="2380" xr:uid="{00000000-0005-0000-0000-0000A9520000}"/>
    <cellStyle name="Normal 22 2 6 3 2" xfId="25217" xr:uid="{00000000-0005-0000-0000-0000AA520000}"/>
    <cellStyle name="Normal 22 2 6 3 2 2" xfId="25218" xr:uid="{00000000-0005-0000-0000-0000AB520000}"/>
    <cellStyle name="Normal 22 2 6 3 2 2 2" xfId="25219" xr:uid="{00000000-0005-0000-0000-0000AC520000}"/>
    <cellStyle name="Normal 22 2 6 3 2 3" xfId="25220" xr:uid="{00000000-0005-0000-0000-0000AD520000}"/>
    <cellStyle name="Normal 22 2 6 3 3" xfId="25221" xr:uid="{00000000-0005-0000-0000-0000AE520000}"/>
    <cellStyle name="Normal 22 2 6 3 3 2" xfId="25222" xr:uid="{00000000-0005-0000-0000-0000AF520000}"/>
    <cellStyle name="Normal 22 2 6 3 4" xfId="25223" xr:uid="{00000000-0005-0000-0000-0000B0520000}"/>
    <cellStyle name="Normal 22 2 6 3 5" xfId="25224" xr:uid="{00000000-0005-0000-0000-0000B1520000}"/>
    <cellStyle name="Normal 22 2 6 4" xfId="25225" xr:uid="{00000000-0005-0000-0000-0000B2520000}"/>
    <cellStyle name="Normal 22 2 6 4 2" xfId="25226" xr:uid="{00000000-0005-0000-0000-0000B3520000}"/>
    <cellStyle name="Normal 22 2 6 4 2 2" xfId="25227" xr:uid="{00000000-0005-0000-0000-0000B4520000}"/>
    <cellStyle name="Normal 22 2 6 4 3" xfId="25228" xr:uid="{00000000-0005-0000-0000-0000B5520000}"/>
    <cellStyle name="Normal 22 2 6 5" xfId="25229" xr:uid="{00000000-0005-0000-0000-0000B6520000}"/>
    <cellStyle name="Normal 22 2 6 5 2" xfId="25230" xr:uid="{00000000-0005-0000-0000-0000B7520000}"/>
    <cellStyle name="Normal 22 2 6 6" xfId="25231" xr:uid="{00000000-0005-0000-0000-0000B8520000}"/>
    <cellStyle name="Normal 22 2 6 7" xfId="25232" xr:uid="{00000000-0005-0000-0000-0000B9520000}"/>
    <cellStyle name="Normal 22 2 7" xfId="2381" xr:uid="{00000000-0005-0000-0000-0000BA520000}"/>
    <cellStyle name="Normal 22 2 7 2" xfId="25233" xr:uid="{00000000-0005-0000-0000-0000BB520000}"/>
    <cellStyle name="Normal 22 2 7 2 2" xfId="25234" xr:uid="{00000000-0005-0000-0000-0000BC520000}"/>
    <cellStyle name="Normal 22 2 7 2 2 2" xfId="25235" xr:uid="{00000000-0005-0000-0000-0000BD520000}"/>
    <cellStyle name="Normal 22 2 7 2 3" xfId="25236" xr:uid="{00000000-0005-0000-0000-0000BE520000}"/>
    <cellStyle name="Normal 22 2 7 3" xfId="25237" xr:uid="{00000000-0005-0000-0000-0000BF520000}"/>
    <cellStyle name="Normal 22 2 7 3 2" xfId="25238" xr:uid="{00000000-0005-0000-0000-0000C0520000}"/>
    <cellStyle name="Normal 22 2 7 4" xfId="25239" xr:uid="{00000000-0005-0000-0000-0000C1520000}"/>
    <cellStyle name="Normal 22 2 7 5" xfId="25240" xr:uid="{00000000-0005-0000-0000-0000C2520000}"/>
    <cellStyle name="Normal 22 2 8" xfId="2382" xr:uid="{00000000-0005-0000-0000-0000C3520000}"/>
    <cellStyle name="Normal 22 2 8 2" xfId="25241" xr:uid="{00000000-0005-0000-0000-0000C4520000}"/>
    <cellStyle name="Normal 22 2 8 2 2" xfId="25242" xr:uid="{00000000-0005-0000-0000-0000C5520000}"/>
    <cellStyle name="Normal 22 2 8 2 2 2" xfId="25243" xr:uid="{00000000-0005-0000-0000-0000C6520000}"/>
    <cellStyle name="Normal 22 2 8 2 3" xfId="25244" xr:uid="{00000000-0005-0000-0000-0000C7520000}"/>
    <cellStyle name="Normal 22 2 8 3" xfId="25245" xr:uid="{00000000-0005-0000-0000-0000C8520000}"/>
    <cellStyle name="Normal 22 2 8 3 2" xfId="25246" xr:uid="{00000000-0005-0000-0000-0000C9520000}"/>
    <cellStyle name="Normal 22 2 8 4" xfId="25247" xr:uid="{00000000-0005-0000-0000-0000CA520000}"/>
    <cellStyle name="Normal 22 2 8 5" xfId="25248" xr:uid="{00000000-0005-0000-0000-0000CB520000}"/>
    <cellStyle name="Normal 22 2 9" xfId="25249" xr:uid="{00000000-0005-0000-0000-0000CC520000}"/>
    <cellStyle name="Normal 22 2 9 2" xfId="25250" xr:uid="{00000000-0005-0000-0000-0000CD520000}"/>
    <cellStyle name="Normal 22 2 9 2 2" xfId="25251" xr:uid="{00000000-0005-0000-0000-0000CE520000}"/>
    <cellStyle name="Normal 22 2 9 3" xfId="25252" xr:uid="{00000000-0005-0000-0000-0000CF520000}"/>
    <cellStyle name="Normal 22 3" xfId="2383" xr:uid="{00000000-0005-0000-0000-0000D0520000}"/>
    <cellStyle name="Normal 22 3 2" xfId="2384" xr:uid="{00000000-0005-0000-0000-0000D1520000}"/>
    <cellStyle name="Normal 22 3 2 2" xfId="2385" xr:uid="{00000000-0005-0000-0000-0000D2520000}"/>
    <cellStyle name="Normal 22 3 2 2 2" xfId="25253" xr:uid="{00000000-0005-0000-0000-0000D3520000}"/>
    <cellStyle name="Normal 22 3 2 2 2 2" xfId="25254" xr:uid="{00000000-0005-0000-0000-0000D4520000}"/>
    <cellStyle name="Normal 22 3 2 2 2 2 2" xfId="25255" xr:uid="{00000000-0005-0000-0000-0000D5520000}"/>
    <cellStyle name="Normal 22 3 2 2 2 3" xfId="25256" xr:uid="{00000000-0005-0000-0000-0000D6520000}"/>
    <cellStyle name="Normal 22 3 2 2 3" xfId="25257" xr:uid="{00000000-0005-0000-0000-0000D7520000}"/>
    <cellStyle name="Normal 22 3 2 2 3 2" xfId="25258" xr:uid="{00000000-0005-0000-0000-0000D8520000}"/>
    <cellStyle name="Normal 22 3 2 2 4" xfId="25259" xr:uid="{00000000-0005-0000-0000-0000D9520000}"/>
    <cellStyle name="Normal 22 3 2 2 5" xfId="25260" xr:uid="{00000000-0005-0000-0000-0000DA520000}"/>
    <cellStyle name="Normal 22 3 2 3" xfId="2386" xr:uid="{00000000-0005-0000-0000-0000DB520000}"/>
    <cellStyle name="Normal 22 3 2 3 2" xfId="25261" xr:uid="{00000000-0005-0000-0000-0000DC520000}"/>
    <cellStyle name="Normal 22 3 2 3 2 2" xfId="25262" xr:uid="{00000000-0005-0000-0000-0000DD520000}"/>
    <cellStyle name="Normal 22 3 2 3 2 2 2" xfId="25263" xr:uid="{00000000-0005-0000-0000-0000DE520000}"/>
    <cellStyle name="Normal 22 3 2 3 2 3" xfId="25264" xr:uid="{00000000-0005-0000-0000-0000DF520000}"/>
    <cellStyle name="Normal 22 3 2 3 3" xfId="25265" xr:uid="{00000000-0005-0000-0000-0000E0520000}"/>
    <cellStyle name="Normal 22 3 2 3 3 2" xfId="25266" xr:uid="{00000000-0005-0000-0000-0000E1520000}"/>
    <cellStyle name="Normal 22 3 2 3 4" xfId="25267" xr:uid="{00000000-0005-0000-0000-0000E2520000}"/>
    <cellStyle name="Normal 22 3 2 3 5" xfId="25268" xr:uid="{00000000-0005-0000-0000-0000E3520000}"/>
    <cellStyle name="Normal 22 3 2 4" xfId="25269" xr:uid="{00000000-0005-0000-0000-0000E4520000}"/>
    <cellStyle name="Normal 22 3 2 4 2" xfId="25270" xr:uid="{00000000-0005-0000-0000-0000E5520000}"/>
    <cellStyle name="Normal 22 3 2 4 2 2" xfId="25271" xr:uid="{00000000-0005-0000-0000-0000E6520000}"/>
    <cellStyle name="Normal 22 3 2 4 3" xfId="25272" xr:uid="{00000000-0005-0000-0000-0000E7520000}"/>
    <cellStyle name="Normal 22 3 2 5" xfId="25273" xr:uid="{00000000-0005-0000-0000-0000E8520000}"/>
    <cellStyle name="Normal 22 3 2 5 2" xfId="25274" xr:uid="{00000000-0005-0000-0000-0000E9520000}"/>
    <cellStyle name="Normal 22 3 2 6" xfId="25275" xr:uid="{00000000-0005-0000-0000-0000EA520000}"/>
    <cellStyle name="Normal 22 3 2 7" xfId="25276" xr:uid="{00000000-0005-0000-0000-0000EB520000}"/>
    <cellStyle name="Normal 22 3 3" xfId="2387" xr:uid="{00000000-0005-0000-0000-0000EC520000}"/>
    <cellStyle name="Normal 22 3 3 2" xfId="25277" xr:uid="{00000000-0005-0000-0000-0000ED520000}"/>
    <cellStyle name="Normal 22 3 3 2 2" xfId="25278" xr:uid="{00000000-0005-0000-0000-0000EE520000}"/>
    <cellStyle name="Normal 22 3 3 2 2 2" xfId="25279" xr:uid="{00000000-0005-0000-0000-0000EF520000}"/>
    <cellStyle name="Normal 22 3 3 2 3" xfId="25280" xr:uid="{00000000-0005-0000-0000-0000F0520000}"/>
    <cellStyle name="Normal 22 3 3 3" xfId="25281" xr:uid="{00000000-0005-0000-0000-0000F1520000}"/>
    <cellStyle name="Normal 22 3 3 3 2" xfId="25282" xr:uid="{00000000-0005-0000-0000-0000F2520000}"/>
    <cellStyle name="Normal 22 3 3 4" xfId="25283" xr:uid="{00000000-0005-0000-0000-0000F3520000}"/>
    <cellStyle name="Normal 22 3 3 5" xfId="25284" xr:uid="{00000000-0005-0000-0000-0000F4520000}"/>
    <cellStyle name="Normal 22 3 4" xfId="2388" xr:uid="{00000000-0005-0000-0000-0000F5520000}"/>
    <cellStyle name="Normal 22 3 4 2" xfId="25285" xr:uid="{00000000-0005-0000-0000-0000F6520000}"/>
    <cellStyle name="Normal 22 3 4 2 2" xfId="25286" xr:uid="{00000000-0005-0000-0000-0000F7520000}"/>
    <cellStyle name="Normal 22 3 4 2 2 2" xfId="25287" xr:uid="{00000000-0005-0000-0000-0000F8520000}"/>
    <cellStyle name="Normal 22 3 4 2 3" xfId="25288" xr:uid="{00000000-0005-0000-0000-0000F9520000}"/>
    <cellStyle name="Normal 22 3 4 3" xfId="25289" xr:uid="{00000000-0005-0000-0000-0000FA520000}"/>
    <cellStyle name="Normal 22 3 4 3 2" xfId="25290" xr:uid="{00000000-0005-0000-0000-0000FB520000}"/>
    <cellStyle name="Normal 22 3 4 4" xfId="25291" xr:uid="{00000000-0005-0000-0000-0000FC520000}"/>
    <cellStyle name="Normal 22 3 4 5" xfId="25292" xr:uid="{00000000-0005-0000-0000-0000FD520000}"/>
    <cellStyle name="Normal 22 3 5" xfId="25293" xr:uid="{00000000-0005-0000-0000-0000FE520000}"/>
    <cellStyle name="Normal 22 3 5 2" xfId="25294" xr:uid="{00000000-0005-0000-0000-0000FF520000}"/>
    <cellStyle name="Normal 22 3 5 2 2" xfId="25295" xr:uid="{00000000-0005-0000-0000-000000530000}"/>
    <cellStyle name="Normal 22 3 5 3" xfId="25296" xr:uid="{00000000-0005-0000-0000-000001530000}"/>
    <cellStyle name="Normal 22 3 6" xfId="25297" xr:uid="{00000000-0005-0000-0000-000002530000}"/>
    <cellStyle name="Normal 22 3 6 2" xfId="25298" xr:uid="{00000000-0005-0000-0000-000003530000}"/>
    <cellStyle name="Normal 22 3 7" xfId="25299" xr:uid="{00000000-0005-0000-0000-000004530000}"/>
    <cellStyle name="Normal 22 3 8" xfId="25300" xr:uid="{00000000-0005-0000-0000-000005530000}"/>
    <cellStyle name="Normal 22 4" xfId="2389" xr:uid="{00000000-0005-0000-0000-000006530000}"/>
    <cellStyle name="Normal 22 4 2" xfId="2390" xr:uid="{00000000-0005-0000-0000-000007530000}"/>
    <cellStyle name="Normal 22 4 2 2" xfId="2391" xr:uid="{00000000-0005-0000-0000-000008530000}"/>
    <cellStyle name="Normal 22 4 2 2 2" xfId="25301" xr:uid="{00000000-0005-0000-0000-000009530000}"/>
    <cellStyle name="Normal 22 4 2 2 2 2" xfId="25302" xr:uid="{00000000-0005-0000-0000-00000A530000}"/>
    <cellStyle name="Normal 22 4 2 2 2 2 2" xfId="25303" xr:uid="{00000000-0005-0000-0000-00000B530000}"/>
    <cellStyle name="Normal 22 4 2 2 2 3" xfId="25304" xr:uid="{00000000-0005-0000-0000-00000C530000}"/>
    <cellStyle name="Normal 22 4 2 2 3" xfId="25305" xr:uid="{00000000-0005-0000-0000-00000D530000}"/>
    <cellStyle name="Normal 22 4 2 2 3 2" xfId="25306" xr:uid="{00000000-0005-0000-0000-00000E530000}"/>
    <cellStyle name="Normal 22 4 2 2 4" xfId="25307" xr:uid="{00000000-0005-0000-0000-00000F530000}"/>
    <cellStyle name="Normal 22 4 2 2 5" xfId="25308" xr:uid="{00000000-0005-0000-0000-000010530000}"/>
    <cellStyle name="Normal 22 4 2 3" xfId="2392" xr:uid="{00000000-0005-0000-0000-000011530000}"/>
    <cellStyle name="Normal 22 4 2 3 2" xfId="25309" xr:uid="{00000000-0005-0000-0000-000012530000}"/>
    <cellStyle name="Normal 22 4 2 3 2 2" xfId="25310" xr:uid="{00000000-0005-0000-0000-000013530000}"/>
    <cellStyle name="Normal 22 4 2 3 2 2 2" xfId="25311" xr:uid="{00000000-0005-0000-0000-000014530000}"/>
    <cellStyle name="Normal 22 4 2 3 2 3" xfId="25312" xr:uid="{00000000-0005-0000-0000-000015530000}"/>
    <cellStyle name="Normal 22 4 2 3 3" xfId="25313" xr:uid="{00000000-0005-0000-0000-000016530000}"/>
    <cellStyle name="Normal 22 4 2 3 3 2" xfId="25314" xr:uid="{00000000-0005-0000-0000-000017530000}"/>
    <cellStyle name="Normal 22 4 2 3 4" xfId="25315" xr:uid="{00000000-0005-0000-0000-000018530000}"/>
    <cellStyle name="Normal 22 4 2 3 5" xfId="25316" xr:uid="{00000000-0005-0000-0000-000019530000}"/>
    <cellStyle name="Normal 22 4 2 4" xfId="25317" xr:uid="{00000000-0005-0000-0000-00001A530000}"/>
    <cellStyle name="Normal 22 4 2 4 2" xfId="25318" xr:uid="{00000000-0005-0000-0000-00001B530000}"/>
    <cellStyle name="Normal 22 4 2 4 2 2" xfId="25319" xr:uid="{00000000-0005-0000-0000-00001C530000}"/>
    <cellStyle name="Normal 22 4 2 4 3" xfId="25320" xr:uid="{00000000-0005-0000-0000-00001D530000}"/>
    <cellStyle name="Normal 22 4 2 5" xfId="25321" xr:uid="{00000000-0005-0000-0000-00001E530000}"/>
    <cellStyle name="Normal 22 4 2 5 2" xfId="25322" xr:uid="{00000000-0005-0000-0000-00001F530000}"/>
    <cellStyle name="Normal 22 4 2 6" xfId="25323" xr:uid="{00000000-0005-0000-0000-000020530000}"/>
    <cellStyle name="Normal 22 4 2 7" xfId="25324" xr:uid="{00000000-0005-0000-0000-000021530000}"/>
    <cellStyle name="Normal 22 4 3" xfId="2393" xr:uid="{00000000-0005-0000-0000-000022530000}"/>
    <cellStyle name="Normal 22 4 3 2" xfId="25325" xr:uid="{00000000-0005-0000-0000-000023530000}"/>
    <cellStyle name="Normal 22 4 3 2 2" xfId="25326" xr:uid="{00000000-0005-0000-0000-000024530000}"/>
    <cellStyle name="Normal 22 4 3 2 2 2" xfId="25327" xr:uid="{00000000-0005-0000-0000-000025530000}"/>
    <cellStyle name="Normal 22 4 3 2 3" xfId="25328" xr:uid="{00000000-0005-0000-0000-000026530000}"/>
    <cellStyle name="Normal 22 4 3 3" xfId="25329" xr:uid="{00000000-0005-0000-0000-000027530000}"/>
    <cellStyle name="Normal 22 4 3 3 2" xfId="25330" xr:uid="{00000000-0005-0000-0000-000028530000}"/>
    <cellStyle name="Normal 22 4 3 4" xfId="25331" xr:uid="{00000000-0005-0000-0000-000029530000}"/>
    <cellStyle name="Normal 22 4 3 5" xfId="25332" xr:uid="{00000000-0005-0000-0000-00002A530000}"/>
    <cellStyle name="Normal 22 4 4" xfId="2394" xr:uid="{00000000-0005-0000-0000-00002B530000}"/>
    <cellStyle name="Normal 22 4 4 2" xfId="25333" xr:uid="{00000000-0005-0000-0000-00002C530000}"/>
    <cellStyle name="Normal 22 4 4 2 2" xfId="25334" xr:uid="{00000000-0005-0000-0000-00002D530000}"/>
    <cellStyle name="Normal 22 4 4 2 2 2" xfId="25335" xr:uid="{00000000-0005-0000-0000-00002E530000}"/>
    <cellStyle name="Normal 22 4 4 2 3" xfId="25336" xr:uid="{00000000-0005-0000-0000-00002F530000}"/>
    <cellStyle name="Normal 22 4 4 3" xfId="25337" xr:uid="{00000000-0005-0000-0000-000030530000}"/>
    <cellStyle name="Normal 22 4 4 3 2" xfId="25338" xr:uid="{00000000-0005-0000-0000-000031530000}"/>
    <cellStyle name="Normal 22 4 4 4" xfId="25339" xr:uid="{00000000-0005-0000-0000-000032530000}"/>
    <cellStyle name="Normal 22 4 4 5" xfId="25340" xr:uid="{00000000-0005-0000-0000-000033530000}"/>
    <cellStyle name="Normal 22 4 5" xfId="25341" xr:uid="{00000000-0005-0000-0000-000034530000}"/>
    <cellStyle name="Normal 22 4 5 2" xfId="25342" xr:uid="{00000000-0005-0000-0000-000035530000}"/>
    <cellStyle name="Normal 22 4 5 2 2" xfId="25343" xr:uid="{00000000-0005-0000-0000-000036530000}"/>
    <cellStyle name="Normal 22 4 5 3" xfId="25344" xr:uid="{00000000-0005-0000-0000-000037530000}"/>
    <cellStyle name="Normal 22 4 6" xfId="25345" xr:uid="{00000000-0005-0000-0000-000038530000}"/>
    <cellStyle name="Normal 22 4 6 2" xfId="25346" xr:uid="{00000000-0005-0000-0000-000039530000}"/>
    <cellStyle name="Normal 22 4 7" xfId="25347" xr:uid="{00000000-0005-0000-0000-00003A530000}"/>
    <cellStyle name="Normal 22 4 8" xfId="25348" xr:uid="{00000000-0005-0000-0000-00003B530000}"/>
    <cellStyle name="Normal 22 5" xfId="2395" xr:uid="{00000000-0005-0000-0000-00003C530000}"/>
    <cellStyle name="Normal 22 5 2" xfId="2396" xr:uid="{00000000-0005-0000-0000-00003D530000}"/>
    <cellStyle name="Normal 22 5 2 2" xfId="2397" xr:uid="{00000000-0005-0000-0000-00003E530000}"/>
    <cellStyle name="Normal 22 5 2 2 2" xfId="25349" xr:uid="{00000000-0005-0000-0000-00003F530000}"/>
    <cellStyle name="Normal 22 5 2 2 2 2" xfId="25350" xr:uid="{00000000-0005-0000-0000-000040530000}"/>
    <cellStyle name="Normal 22 5 2 2 2 2 2" xfId="25351" xr:uid="{00000000-0005-0000-0000-000041530000}"/>
    <cellStyle name="Normal 22 5 2 2 2 3" xfId="25352" xr:uid="{00000000-0005-0000-0000-000042530000}"/>
    <cellStyle name="Normal 22 5 2 2 3" xfId="25353" xr:uid="{00000000-0005-0000-0000-000043530000}"/>
    <cellStyle name="Normal 22 5 2 2 3 2" xfId="25354" xr:uid="{00000000-0005-0000-0000-000044530000}"/>
    <cellStyle name="Normal 22 5 2 2 4" xfId="25355" xr:uid="{00000000-0005-0000-0000-000045530000}"/>
    <cellStyle name="Normal 22 5 2 2 5" xfId="25356" xr:uid="{00000000-0005-0000-0000-000046530000}"/>
    <cellStyle name="Normal 22 5 2 3" xfId="2398" xr:uid="{00000000-0005-0000-0000-000047530000}"/>
    <cellStyle name="Normal 22 5 2 3 2" xfId="25357" xr:uid="{00000000-0005-0000-0000-000048530000}"/>
    <cellStyle name="Normal 22 5 2 3 2 2" xfId="25358" xr:uid="{00000000-0005-0000-0000-000049530000}"/>
    <cellStyle name="Normal 22 5 2 3 2 2 2" xfId="25359" xr:uid="{00000000-0005-0000-0000-00004A530000}"/>
    <cellStyle name="Normal 22 5 2 3 2 3" xfId="25360" xr:uid="{00000000-0005-0000-0000-00004B530000}"/>
    <cellStyle name="Normal 22 5 2 3 3" xfId="25361" xr:uid="{00000000-0005-0000-0000-00004C530000}"/>
    <cellStyle name="Normal 22 5 2 3 3 2" xfId="25362" xr:uid="{00000000-0005-0000-0000-00004D530000}"/>
    <cellStyle name="Normal 22 5 2 3 4" xfId="25363" xr:uid="{00000000-0005-0000-0000-00004E530000}"/>
    <cellStyle name="Normal 22 5 2 3 5" xfId="25364" xr:uid="{00000000-0005-0000-0000-00004F530000}"/>
    <cellStyle name="Normal 22 5 2 4" xfId="25365" xr:uid="{00000000-0005-0000-0000-000050530000}"/>
    <cellStyle name="Normal 22 5 2 4 2" xfId="25366" xr:uid="{00000000-0005-0000-0000-000051530000}"/>
    <cellStyle name="Normal 22 5 2 4 2 2" xfId="25367" xr:uid="{00000000-0005-0000-0000-000052530000}"/>
    <cellStyle name="Normal 22 5 2 4 3" xfId="25368" xr:uid="{00000000-0005-0000-0000-000053530000}"/>
    <cellStyle name="Normal 22 5 2 5" xfId="25369" xr:uid="{00000000-0005-0000-0000-000054530000}"/>
    <cellStyle name="Normal 22 5 2 5 2" xfId="25370" xr:uid="{00000000-0005-0000-0000-000055530000}"/>
    <cellStyle name="Normal 22 5 2 6" xfId="25371" xr:uid="{00000000-0005-0000-0000-000056530000}"/>
    <cellStyle name="Normal 22 5 2 7" xfId="25372" xr:uid="{00000000-0005-0000-0000-000057530000}"/>
    <cellStyle name="Normal 22 5 3" xfId="2399" xr:uid="{00000000-0005-0000-0000-000058530000}"/>
    <cellStyle name="Normal 22 5 3 2" xfId="25373" xr:uid="{00000000-0005-0000-0000-000059530000}"/>
    <cellStyle name="Normal 22 5 3 2 2" xfId="25374" xr:uid="{00000000-0005-0000-0000-00005A530000}"/>
    <cellStyle name="Normal 22 5 3 2 2 2" xfId="25375" xr:uid="{00000000-0005-0000-0000-00005B530000}"/>
    <cellStyle name="Normal 22 5 3 2 3" xfId="25376" xr:uid="{00000000-0005-0000-0000-00005C530000}"/>
    <cellStyle name="Normal 22 5 3 3" xfId="25377" xr:uid="{00000000-0005-0000-0000-00005D530000}"/>
    <cellStyle name="Normal 22 5 3 3 2" xfId="25378" xr:uid="{00000000-0005-0000-0000-00005E530000}"/>
    <cellStyle name="Normal 22 5 3 4" xfId="25379" xr:uid="{00000000-0005-0000-0000-00005F530000}"/>
    <cellStyle name="Normal 22 5 3 5" xfId="25380" xr:uid="{00000000-0005-0000-0000-000060530000}"/>
    <cellStyle name="Normal 22 5 4" xfId="2400" xr:uid="{00000000-0005-0000-0000-000061530000}"/>
    <cellStyle name="Normal 22 5 4 2" xfId="25381" xr:uid="{00000000-0005-0000-0000-000062530000}"/>
    <cellStyle name="Normal 22 5 4 2 2" xfId="25382" xr:uid="{00000000-0005-0000-0000-000063530000}"/>
    <cellStyle name="Normal 22 5 4 2 2 2" xfId="25383" xr:uid="{00000000-0005-0000-0000-000064530000}"/>
    <cellStyle name="Normal 22 5 4 2 3" xfId="25384" xr:uid="{00000000-0005-0000-0000-000065530000}"/>
    <cellStyle name="Normal 22 5 4 3" xfId="25385" xr:uid="{00000000-0005-0000-0000-000066530000}"/>
    <cellStyle name="Normal 22 5 4 3 2" xfId="25386" xr:uid="{00000000-0005-0000-0000-000067530000}"/>
    <cellStyle name="Normal 22 5 4 4" xfId="25387" xr:uid="{00000000-0005-0000-0000-000068530000}"/>
    <cellStyle name="Normal 22 5 4 5" xfId="25388" xr:uid="{00000000-0005-0000-0000-000069530000}"/>
    <cellStyle name="Normal 22 5 5" xfId="25389" xr:uid="{00000000-0005-0000-0000-00006A530000}"/>
    <cellStyle name="Normal 22 5 5 2" xfId="25390" xr:uid="{00000000-0005-0000-0000-00006B530000}"/>
    <cellStyle name="Normal 22 5 5 2 2" xfId="25391" xr:uid="{00000000-0005-0000-0000-00006C530000}"/>
    <cellStyle name="Normal 22 5 5 3" xfId="25392" xr:uid="{00000000-0005-0000-0000-00006D530000}"/>
    <cellStyle name="Normal 22 5 6" xfId="25393" xr:uid="{00000000-0005-0000-0000-00006E530000}"/>
    <cellStyle name="Normal 22 5 6 2" xfId="25394" xr:uid="{00000000-0005-0000-0000-00006F530000}"/>
    <cellStyle name="Normal 22 5 7" xfId="25395" xr:uid="{00000000-0005-0000-0000-000070530000}"/>
    <cellStyle name="Normal 22 5 8" xfId="25396" xr:uid="{00000000-0005-0000-0000-000071530000}"/>
    <cellStyle name="Normal 22 6" xfId="2401" xr:uid="{00000000-0005-0000-0000-000072530000}"/>
    <cellStyle name="Normal 22 6 2" xfId="2402" xr:uid="{00000000-0005-0000-0000-000073530000}"/>
    <cellStyle name="Normal 22 6 2 2" xfId="2403" xr:uid="{00000000-0005-0000-0000-000074530000}"/>
    <cellStyle name="Normal 22 6 2 2 2" xfId="25397" xr:uid="{00000000-0005-0000-0000-000075530000}"/>
    <cellStyle name="Normal 22 6 2 2 2 2" xfId="25398" xr:uid="{00000000-0005-0000-0000-000076530000}"/>
    <cellStyle name="Normal 22 6 2 2 2 2 2" xfId="25399" xr:uid="{00000000-0005-0000-0000-000077530000}"/>
    <cellStyle name="Normal 22 6 2 2 2 3" xfId="25400" xr:uid="{00000000-0005-0000-0000-000078530000}"/>
    <cellStyle name="Normal 22 6 2 2 3" xfId="25401" xr:uid="{00000000-0005-0000-0000-000079530000}"/>
    <cellStyle name="Normal 22 6 2 2 3 2" xfId="25402" xr:uid="{00000000-0005-0000-0000-00007A530000}"/>
    <cellStyle name="Normal 22 6 2 2 4" xfId="25403" xr:uid="{00000000-0005-0000-0000-00007B530000}"/>
    <cellStyle name="Normal 22 6 2 2 5" xfId="25404" xr:uid="{00000000-0005-0000-0000-00007C530000}"/>
    <cellStyle name="Normal 22 6 2 3" xfId="2404" xr:uid="{00000000-0005-0000-0000-00007D530000}"/>
    <cellStyle name="Normal 22 6 2 3 2" xfId="25405" xr:uid="{00000000-0005-0000-0000-00007E530000}"/>
    <cellStyle name="Normal 22 6 2 3 2 2" xfId="25406" xr:uid="{00000000-0005-0000-0000-00007F530000}"/>
    <cellStyle name="Normal 22 6 2 3 2 2 2" xfId="25407" xr:uid="{00000000-0005-0000-0000-000080530000}"/>
    <cellStyle name="Normal 22 6 2 3 2 3" xfId="25408" xr:uid="{00000000-0005-0000-0000-000081530000}"/>
    <cellStyle name="Normal 22 6 2 3 3" xfId="25409" xr:uid="{00000000-0005-0000-0000-000082530000}"/>
    <cellStyle name="Normal 22 6 2 3 3 2" xfId="25410" xr:uid="{00000000-0005-0000-0000-000083530000}"/>
    <cellStyle name="Normal 22 6 2 3 4" xfId="25411" xr:uid="{00000000-0005-0000-0000-000084530000}"/>
    <cellStyle name="Normal 22 6 2 3 5" xfId="25412" xr:uid="{00000000-0005-0000-0000-000085530000}"/>
    <cellStyle name="Normal 22 6 2 4" xfId="25413" xr:uid="{00000000-0005-0000-0000-000086530000}"/>
    <cellStyle name="Normal 22 6 2 4 2" xfId="25414" xr:uid="{00000000-0005-0000-0000-000087530000}"/>
    <cellStyle name="Normal 22 6 2 4 2 2" xfId="25415" xr:uid="{00000000-0005-0000-0000-000088530000}"/>
    <cellStyle name="Normal 22 6 2 4 3" xfId="25416" xr:uid="{00000000-0005-0000-0000-000089530000}"/>
    <cellStyle name="Normal 22 6 2 5" xfId="25417" xr:uid="{00000000-0005-0000-0000-00008A530000}"/>
    <cellStyle name="Normal 22 6 2 5 2" xfId="25418" xr:uid="{00000000-0005-0000-0000-00008B530000}"/>
    <cellStyle name="Normal 22 6 2 6" xfId="25419" xr:uid="{00000000-0005-0000-0000-00008C530000}"/>
    <cellStyle name="Normal 22 6 2 7" xfId="25420" xr:uid="{00000000-0005-0000-0000-00008D530000}"/>
    <cellStyle name="Normal 22 6 3" xfId="2405" xr:uid="{00000000-0005-0000-0000-00008E530000}"/>
    <cellStyle name="Normal 22 6 3 2" xfId="25421" xr:uid="{00000000-0005-0000-0000-00008F530000}"/>
    <cellStyle name="Normal 22 6 3 2 2" xfId="25422" xr:uid="{00000000-0005-0000-0000-000090530000}"/>
    <cellStyle name="Normal 22 6 3 2 2 2" xfId="25423" xr:uid="{00000000-0005-0000-0000-000091530000}"/>
    <cellStyle name="Normal 22 6 3 2 3" xfId="25424" xr:uid="{00000000-0005-0000-0000-000092530000}"/>
    <cellStyle name="Normal 22 6 3 3" xfId="25425" xr:uid="{00000000-0005-0000-0000-000093530000}"/>
    <cellStyle name="Normal 22 6 3 3 2" xfId="25426" xr:uid="{00000000-0005-0000-0000-000094530000}"/>
    <cellStyle name="Normal 22 6 3 4" xfId="25427" xr:uid="{00000000-0005-0000-0000-000095530000}"/>
    <cellStyle name="Normal 22 6 3 5" xfId="25428" xr:uid="{00000000-0005-0000-0000-000096530000}"/>
    <cellStyle name="Normal 22 6 4" xfId="2406" xr:uid="{00000000-0005-0000-0000-000097530000}"/>
    <cellStyle name="Normal 22 6 4 2" xfId="25429" xr:uid="{00000000-0005-0000-0000-000098530000}"/>
    <cellStyle name="Normal 22 6 4 2 2" xfId="25430" xr:uid="{00000000-0005-0000-0000-000099530000}"/>
    <cellStyle name="Normal 22 6 4 2 2 2" xfId="25431" xr:uid="{00000000-0005-0000-0000-00009A530000}"/>
    <cellStyle name="Normal 22 6 4 2 3" xfId="25432" xr:uid="{00000000-0005-0000-0000-00009B530000}"/>
    <cellStyle name="Normal 22 6 4 3" xfId="25433" xr:uid="{00000000-0005-0000-0000-00009C530000}"/>
    <cellStyle name="Normal 22 6 4 3 2" xfId="25434" xr:uid="{00000000-0005-0000-0000-00009D530000}"/>
    <cellStyle name="Normal 22 6 4 4" xfId="25435" xr:uid="{00000000-0005-0000-0000-00009E530000}"/>
    <cellStyle name="Normal 22 6 4 5" xfId="25436" xr:uid="{00000000-0005-0000-0000-00009F530000}"/>
    <cellStyle name="Normal 22 6 5" xfId="25437" xr:uid="{00000000-0005-0000-0000-0000A0530000}"/>
    <cellStyle name="Normal 22 6 5 2" xfId="25438" xr:uid="{00000000-0005-0000-0000-0000A1530000}"/>
    <cellStyle name="Normal 22 6 5 2 2" xfId="25439" xr:uid="{00000000-0005-0000-0000-0000A2530000}"/>
    <cellStyle name="Normal 22 6 5 3" xfId="25440" xr:uid="{00000000-0005-0000-0000-0000A3530000}"/>
    <cellStyle name="Normal 22 6 6" xfId="25441" xr:uid="{00000000-0005-0000-0000-0000A4530000}"/>
    <cellStyle name="Normal 22 6 6 2" xfId="25442" xr:uid="{00000000-0005-0000-0000-0000A5530000}"/>
    <cellStyle name="Normal 22 6 7" xfId="25443" xr:uid="{00000000-0005-0000-0000-0000A6530000}"/>
    <cellStyle name="Normal 22 6 8" xfId="25444" xr:uid="{00000000-0005-0000-0000-0000A7530000}"/>
    <cellStyle name="Normal 22 7" xfId="2407" xr:uid="{00000000-0005-0000-0000-0000A8530000}"/>
    <cellStyle name="Normal 22 7 2" xfId="2408" xr:uid="{00000000-0005-0000-0000-0000A9530000}"/>
    <cellStyle name="Normal 22 7 2 2" xfId="25445" xr:uid="{00000000-0005-0000-0000-0000AA530000}"/>
    <cellStyle name="Normal 22 7 2 2 2" xfId="25446" xr:uid="{00000000-0005-0000-0000-0000AB530000}"/>
    <cellStyle name="Normal 22 7 2 2 2 2" xfId="25447" xr:uid="{00000000-0005-0000-0000-0000AC530000}"/>
    <cellStyle name="Normal 22 7 2 2 3" xfId="25448" xr:uid="{00000000-0005-0000-0000-0000AD530000}"/>
    <cellStyle name="Normal 22 7 2 3" xfId="25449" xr:uid="{00000000-0005-0000-0000-0000AE530000}"/>
    <cellStyle name="Normal 22 7 2 3 2" xfId="25450" xr:uid="{00000000-0005-0000-0000-0000AF530000}"/>
    <cellStyle name="Normal 22 7 2 4" xfId="25451" xr:uid="{00000000-0005-0000-0000-0000B0530000}"/>
    <cellStyle name="Normal 22 7 2 5" xfId="25452" xr:uid="{00000000-0005-0000-0000-0000B1530000}"/>
    <cellStyle name="Normal 22 7 3" xfId="2409" xr:uid="{00000000-0005-0000-0000-0000B2530000}"/>
    <cellStyle name="Normal 22 7 3 2" xfId="25453" xr:uid="{00000000-0005-0000-0000-0000B3530000}"/>
    <cellStyle name="Normal 22 7 3 2 2" xfId="25454" xr:uid="{00000000-0005-0000-0000-0000B4530000}"/>
    <cellStyle name="Normal 22 7 3 2 2 2" xfId="25455" xr:uid="{00000000-0005-0000-0000-0000B5530000}"/>
    <cellStyle name="Normal 22 7 3 2 3" xfId="25456" xr:uid="{00000000-0005-0000-0000-0000B6530000}"/>
    <cellStyle name="Normal 22 7 3 3" xfId="25457" xr:uid="{00000000-0005-0000-0000-0000B7530000}"/>
    <cellStyle name="Normal 22 7 3 3 2" xfId="25458" xr:uid="{00000000-0005-0000-0000-0000B8530000}"/>
    <cellStyle name="Normal 22 7 3 4" xfId="25459" xr:uid="{00000000-0005-0000-0000-0000B9530000}"/>
    <cellStyle name="Normal 22 7 3 5" xfId="25460" xr:uid="{00000000-0005-0000-0000-0000BA530000}"/>
    <cellStyle name="Normal 22 7 4" xfId="25461" xr:uid="{00000000-0005-0000-0000-0000BB530000}"/>
    <cellStyle name="Normal 22 7 4 2" xfId="25462" xr:uid="{00000000-0005-0000-0000-0000BC530000}"/>
    <cellStyle name="Normal 22 7 4 2 2" xfId="25463" xr:uid="{00000000-0005-0000-0000-0000BD530000}"/>
    <cellStyle name="Normal 22 7 4 3" xfId="25464" xr:uid="{00000000-0005-0000-0000-0000BE530000}"/>
    <cellStyle name="Normal 22 7 5" xfId="25465" xr:uid="{00000000-0005-0000-0000-0000BF530000}"/>
    <cellStyle name="Normal 22 7 5 2" xfId="25466" xr:uid="{00000000-0005-0000-0000-0000C0530000}"/>
    <cellStyle name="Normal 22 7 6" xfId="25467" xr:uid="{00000000-0005-0000-0000-0000C1530000}"/>
    <cellStyle name="Normal 22 7 7" xfId="25468" xr:uid="{00000000-0005-0000-0000-0000C2530000}"/>
    <cellStyle name="Normal 22 8" xfId="2410" xr:uid="{00000000-0005-0000-0000-0000C3530000}"/>
    <cellStyle name="Normal 22 8 2" xfId="25469" xr:uid="{00000000-0005-0000-0000-0000C4530000}"/>
    <cellStyle name="Normal 22 8 2 2" xfId="25470" xr:uid="{00000000-0005-0000-0000-0000C5530000}"/>
    <cellStyle name="Normal 22 8 2 2 2" xfId="25471" xr:uid="{00000000-0005-0000-0000-0000C6530000}"/>
    <cellStyle name="Normal 22 8 2 3" xfId="25472" xr:uid="{00000000-0005-0000-0000-0000C7530000}"/>
    <cellStyle name="Normal 22 8 3" xfId="25473" xr:uid="{00000000-0005-0000-0000-0000C8530000}"/>
    <cellStyle name="Normal 22 8 3 2" xfId="25474" xr:uid="{00000000-0005-0000-0000-0000C9530000}"/>
    <cellStyle name="Normal 22 8 4" xfId="25475" xr:uid="{00000000-0005-0000-0000-0000CA530000}"/>
    <cellStyle name="Normal 22 8 5" xfId="25476" xr:uid="{00000000-0005-0000-0000-0000CB530000}"/>
    <cellStyle name="Normal 22 9" xfId="2411" xr:uid="{00000000-0005-0000-0000-0000CC530000}"/>
    <cellStyle name="Normal 22 9 2" xfId="25477" xr:uid="{00000000-0005-0000-0000-0000CD530000}"/>
    <cellStyle name="Normal 22 9 2 2" xfId="25478" xr:uid="{00000000-0005-0000-0000-0000CE530000}"/>
    <cellStyle name="Normal 22 9 2 2 2" xfId="25479" xr:uid="{00000000-0005-0000-0000-0000CF530000}"/>
    <cellStyle name="Normal 22 9 2 3" xfId="25480" xr:uid="{00000000-0005-0000-0000-0000D0530000}"/>
    <cellStyle name="Normal 22 9 3" xfId="25481" xr:uid="{00000000-0005-0000-0000-0000D1530000}"/>
    <cellStyle name="Normal 22 9 3 2" xfId="25482" xr:uid="{00000000-0005-0000-0000-0000D2530000}"/>
    <cellStyle name="Normal 22 9 4" xfId="25483" xr:uid="{00000000-0005-0000-0000-0000D3530000}"/>
    <cellStyle name="Normal 22 9 5" xfId="25484" xr:uid="{00000000-0005-0000-0000-0000D4530000}"/>
    <cellStyle name="Normal 23" xfId="2412" xr:uid="{00000000-0005-0000-0000-0000D5530000}"/>
    <cellStyle name="Normal 23 10" xfId="2413" xr:uid="{00000000-0005-0000-0000-0000D6530000}"/>
    <cellStyle name="Normal 23 10 2" xfId="25485" xr:uid="{00000000-0005-0000-0000-0000D7530000}"/>
    <cellStyle name="Normal 23 10 2 2" xfId="25486" xr:uid="{00000000-0005-0000-0000-0000D8530000}"/>
    <cellStyle name="Normal 23 10 2 2 2" xfId="25487" xr:uid="{00000000-0005-0000-0000-0000D9530000}"/>
    <cellStyle name="Normal 23 10 2 3" xfId="25488" xr:uid="{00000000-0005-0000-0000-0000DA530000}"/>
    <cellStyle name="Normal 23 10 3" xfId="25489" xr:uid="{00000000-0005-0000-0000-0000DB530000}"/>
    <cellStyle name="Normal 23 10 3 2" xfId="25490" xr:uid="{00000000-0005-0000-0000-0000DC530000}"/>
    <cellStyle name="Normal 23 10 4" xfId="25491" xr:uid="{00000000-0005-0000-0000-0000DD530000}"/>
    <cellStyle name="Normal 23 10 5" xfId="25492" xr:uid="{00000000-0005-0000-0000-0000DE530000}"/>
    <cellStyle name="Normal 23 11" xfId="2414" xr:uid="{00000000-0005-0000-0000-0000DF530000}"/>
    <cellStyle name="Normal 23 11 2" xfId="25493" xr:uid="{00000000-0005-0000-0000-0000E0530000}"/>
    <cellStyle name="Normal 23 11 2 2" xfId="25494" xr:uid="{00000000-0005-0000-0000-0000E1530000}"/>
    <cellStyle name="Normal 23 11 2 2 2" xfId="25495" xr:uid="{00000000-0005-0000-0000-0000E2530000}"/>
    <cellStyle name="Normal 23 11 2 3" xfId="25496" xr:uid="{00000000-0005-0000-0000-0000E3530000}"/>
    <cellStyle name="Normal 23 11 3" xfId="25497" xr:uid="{00000000-0005-0000-0000-0000E4530000}"/>
    <cellStyle name="Normal 23 11 3 2" xfId="25498" xr:uid="{00000000-0005-0000-0000-0000E5530000}"/>
    <cellStyle name="Normal 23 11 4" xfId="25499" xr:uid="{00000000-0005-0000-0000-0000E6530000}"/>
    <cellStyle name="Normal 23 11 5" xfId="25500" xr:uid="{00000000-0005-0000-0000-0000E7530000}"/>
    <cellStyle name="Normal 23 12" xfId="25501" xr:uid="{00000000-0005-0000-0000-0000E8530000}"/>
    <cellStyle name="Normal 23 12 2" xfId="25502" xr:uid="{00000000-0005-0000-0000-0000E9530000}"/>
    <cellStyle name="Normal 23 12 2 2" xfId="25503" xr:uid="{00000000-0005-0000-0000-0000EA530000}"/>
    <cellStyle name="Normal 23 12 3" xfId="25504" xr:uid="{00000000-0005-0000-0000-0000EB530000}"/>
    <cellStyle name="Normal 23 13" xfId="25505" xr:uid="{00000000-0005-0000-0000-0000EC530000}"/>
    <cellStyle name="Normal 23 13 2" xfId="25506" xr:uid="{00000000-0005-0000-0000-0000ED530000}"/>
    <cellStyle name="Normal 23 14" xfId="25507" xr:uid="{00000000-0005-0000-0000-0000EE530000}"/>
    <cellStyle name="Normal 23 15" xfId="25508" xr:uid="{00000000-0005-0000-0000-0000EF530000}"/>
    <cellStyle name="Normal 23 2" xfId="2415" xr:uid="{00000000-0005-0000-0000-0000F0530000}"/>
    <cellStyle name="Normal 23 2 2" xfId="2416" xr:uid="{00000000-0005-0000-0000-0000F1530000}"/>
    <cellStyle name="Normal 23 2 2 2" xfId="2417" xr:uid="{00000000-0005-0000-0000-0000F2530000}"/>
    <cellStyle name="Normal 23 2 2 2 2" xfId="25509" xr:uid="{00000000-0005-0000-0000-0000F3530000}"/>
    <cellStyle name="Normal 23 2 2 2 2 2" xfId="25510" xr:uid="{00000000-0005-0000-0000-0000F4530000}"/>
    <cellStyle name="Normal 23 2 2 2 2 2 2" xfId="25511" xr:uid="{00000000-0005-0000-0000-0000F5530000}"/>
    <cellStyle name="Normal 23 2 2 2 2 3" xfId="25512" xr:uid="{00000000-0005-0000-0000-0000F6530000}"/>
    <cellStyle name="Normal 23 2 2 2 3" xfId="25513" xr:uid="{00000000-0005-0000-0000-0000F7530000}"/>
    <cellStyle name="Normal 23 2 2 2 3 2" xfId="25514" xr:uid="{00000000-0005-0000-0000-0000F8530000}"/>
    <cellStyle name="Normal 23 2 2 2 4" xfId="25515" xr:uid="{00000000-0005-0000-0000-0000F9530000}"/>
    <cellStyle name="Normal 23 2 2 2 5" xfId="25516" xr:uid="{00000000-0005-0000-0000-0000FA530000}"/>
    <cellStyle name="Normal 23 2 2 3" xfId="2418" xr:uid="{00000000-0005-0000-0000-0000FB530000}"/>
    <cellStyle name="Normal 23 2 2 3 2" xfId="25517" xr:uid="{00000000-0005-0000-0000-0000FC530000}"/>
    <cellStyle name="Normal 23 2 2 3 2 2" xfId="25518" xr:uid="{00000000-0005-0000-0000-0000FD530000}"/>
    <cellStyle name="Normal 23 2 2 3 2 2 2" xfId="25519" xr:uid="{00000000-0005-0000-0000-0000FE530000}"/>
    <cellStyle name="Normal 23 2 2 3 2 3" xfId="25520" xr:uid="{00000000-0005-0000-0000-0000FF530000}"/>
    <cellStyle name="Normal 23 2 2 3 3" xfId="25521" xr:uid="{00000000-0005-0000-0000-000000540000}"/>
    <cellStyle name="Normal 23 2 2 3 3 2" xfId="25522" xr:uid="{00000000-0005-0000-0000-000001540000}"/>
    <cellStyle name="Normal 23 2 2 3 4" xfId="25523" xr:uid="{00000000-0005-0000-0000-000002540000}"/>
    <cellStyle name="Normal 23 2 2 3 5" xfId="25524" xr:uid="{00000000-0005-0000-0000-000003540000}"/>
    <cellStyle name="Normal 23 2 2 4" xfId="25525" xr:uid="{00000000-0005-0000-0000-000004540000}"/>
    <cellStyle name="Normal 23 2 2 4 2" xfId="25526" xr:uid="{00000000-0005-0000-0000-000005540000}"/>
    <cellStyle name="Normal 23 2 2 4 2 2" xfId="25527" xr:uid="{00000000-0005-0000-0000-000006540000}"/>
    <cellStyle name="Normal 23 2 2 4 3" xfId="25528" xr:uid="{00000000-0005-0000-0000-000007540000}"/>
    <cellStyle name="Normal 23 2 2 5" xfId="25529" xr:uid="{00000000-0005-0000-0000-000008540000}"/>
    <cellStyle name="Normal 23 2 2 5 2" xfId="25530" xr:uid="{00000000-0005-0000-0000-000009540000}"/>
    <cellStyle name="Normal 23 2 2 6" xfId="25531" xr:uid="{00000000-0005-0000-0000-00000A540000}"/>
    <cellStyle name="Normal 23 2 2 7" xfId="25532" xr:uid="{00000000-0005-0000-0000-00000B540000}"/>
    <cellStyle name="Normal 23 2 3" xfId="2419" xr:uid="{00000000-0005-0000-0000-00000C540000}"/>
    <cellStyle name="Normal 23 2 3 2" xfId="25533" xr:uid="{00000000-0005-0000-0000-00000D540000}"/>
    <cellStyle name="Normal 23 2 3 2 2" xfId="25534" xr:uid="{00000000-0005-0000-0000-00000E540000}"/>
    <cellStyle name="Normal 23 2 3 2 2 2" xfId="25535" xr:uid="{00000000-0005-0000-0000-00000F540000}"/>
    <cellStyle name="Normal 23 2 3 2 3" xfId="25536" xr:uid="{00000000-0005-0000-0000-000010540000}"/>
    <cellStyle name="Normal 23 2 3 3" xfId="25537" xr:uid="{00000000-0005-0000-0000-000011540000}"/>
    <cellStyle name="Normal 23 2 3 3 2" xfId="25538" xr:uid="{00000000-0005-0000-0000-000012540000}"/>
    <cellStyle name="Normal 23 2 3 4" xfId="25539" xr:uid="{00000000-0005-0000-0000-000013540000}"/>
    <cellStyle name="Normal 23 2 3 5" xfId="25540" xr:uid="{00000000-0005-0000-0000-000014540000}"/>
    <cellStyle name="Normal 23 2 4" xfId="2420" xr:uid="{00000000-0005-0000-0000-000015540000}"/>
    <cellStyle name="Normal 23 2 4 2" xfId="25541" xr:uid="{00000000-0005-0000-0000-000016540000}"/>
    <cellStyle name="Normal 23 2 4 2 2" xfId="25542" xr:uid="{00000000-0005-0000-0000-000017540000}"/>
    <cellStyle name="Normal 23 2 4 2 2 2" xfId="25543" xr:uid="{00000000-0005-0000-0000-000018540000}"/>
    <cellStyle name="Normal 23 2 4 2 3" xfId="25544" xr:uid="{00000000-0005-0000-0000-000019540000}"/>
    <cellStyle name="Normal 23 2 4 3" xfId="25545" xr:uid="{00000000-0005-0000-0000-00001A540000}"/>
    <cellStyle name="Normal 23 2 4 3 2" xfId="25546" xr:uid="{00000000-0005-0000-0000-00001B540000}"/>
    <cellStyle name="Normal 23 2 4 4" xfId="25547" xr:uid="{00000000-0005-0000-0000-00001C540000}"/>
    <cellStyle name="Normal 23 2 4 5" xfId="25548" xr:uid="{00000000-0005-0000-0000-00001D540000}"/>
    <cellStyle name="Normal 23 2 5" xfId="25549" xr:uid="{00000000-0005-0000-0000-00001E540000}"/>
    <cellStyle name="Normal 23 2 5 2" xfId="25550" xr:uid="{00000000-0005-0000-0000-00001F540000}"/>
    <cellStyle name="Normal 23 2 5 2 2" xfId="25551" xr:uid="{00000000-0005-0000-0000-000020540000}"/>
    <cellStyle name="Normal 23 2 5 3" xfId="25552" xr:uid="{00000000-0005-0000-0000-000021540000}"/>
    <cellStyle name="Normal 23 2 6" xfId="25553" xr:uid="{00000000-0005-0000-0000-000022540000}"/>
    <cellStyle name="Normal 23 2 6 2" xfId="25554" xr:uid="{00000000-0005-0000-0000-000023540000}"/>
    <cellStyle name="Normal 23 2 7" xfId="25555" xr:uid="{00000000-0005-0000-0000-000024540000}"/>
    <cellStyle name="Normal 23 2 8" xfId="25556" xr:uid="{00000000-0005-0000-0000-000025540000}"/>
    <cellStyle name="Normal 23 3" xfId="2421" xr:uid="{00000000-0005-0000-0000-000026540000}"/>
    <cellStyle name="Normal 23 3 2" xfId="2422" xr:uid="{00000000-0005-0000-0000-000027540000}"/>
    <cellStyle name="Normal 23 3 2 2" xfId="2423" xr:uid="{00000000-0005-0000-0000-000028540000}"/>
    <cellStyle name="Normal 23 3 2 2 2" xfId="25557" xr:uid="{00000000-0005-0000-0000-000029540000}"/>
    <cellStyle name="Normal 23 3 2 2 2 2" xfId="25558" xr:uid="{00000000-0005-0000-0000-00002A540000}"/>
    <cellStyle name="Normal 23 3 2 2 2 2 2" xfId="25559" xr:uid="{00000000-0005-0000-0000-00002B540000}"/>
    <cellStyle name="Normal 23 3 2 2 2 3" xfId="25560" xr:uid="{00000000-0005-0000-0000-00002C540000}"/>
    <cellStyle name="Normal 23 3 2 2 3" xfId="25561" xr:uid="{00000000-0005-0000-0000-00002D540000}"/>
    <cellStyle name="Normal 23 3 2 2 3 2" xfId="25562" xr:uid="{00000000-0005-0000-0000-00002E540000}"/>
    <cellStyle name="Normal 23 3 2 2 4" xfId="25563" xr:uid="{00000000-0005-0000-0000-00002F540000}"/>
    <cellStyle name="Normal 23 3 2 2 5" xfId="25564" xr:uid="{00000000-0005-0000-0000-000030540000}"/>
    <cellStyle name="Normal 23 3 2 3" xfId="2424" xr:uid="{00000000-0005-0000-0000-000031540000}"/>
    <cellStyle name="Normal 23 3 2 3 2" xfId="25565" xr:uid="{00000000-0005-0000-0000-000032540000}"/>
    <cellStyle name="Normal 23 3 2 3 2 2" xfId="25566" xr:uid="{00000000-0005-0000-0000-000033540000}"/>
    <cellStyle name="Normal 23 3 2 3 2 2 2" xfId="25567" xr:uid="{00000000-0005-0000-0000-000034540000}"/>
    <cellStyle name="Normal 23 3 2 3 2 3" xfId="25568" xr:uid="{00000000-0005-0000-0000-000035540000}"/>
    <cellStyle name="Normal 23 3 2 3 3" xfId="25569" xr:uid="{00000000-0005-0000-0000-000036540000}"/>
    <cellStyle name="Normal 23 3 2 3 3 2" xfId="25570" xr:uid="{00000000-0005-0000-0000-000037540000}"/>
    <cellStyle name="Normal 23 3 2 3 4" xfId="25571" xr:uid="{00000000-0005-0000-0000-000038540000}"/>
    <cellStyle name="Normal 23 3 2 3 5" xfId="25572" xr:uid="{00000000-0005-0000-0000-000039540000}"/>
    <cellStyle name="Normal 23 3 2 4" xfId="25573" xr:uid="{00000000-0005-0000-0000-00003A540000}"/>
    <cellStyle name="Normal 23 3 2 4 2" xfId="25574" xr:uid="{00000000-0005-0000-0000-00003B540000}"/>
    <cellStyle name="Normal 23 3 2 4 2 2" xfId="25575" xr:uid="{00000000-0005-0000-0000-00003C540000}"/>
    <cellStyle name="Normal 23 3 2 4 3" xfId="25576" xr:uid="{00000000-0005-0000-0000-00003D540000}"/>
    <cellStyle name="Normal 23 3 2 5" xfId="25577" xr:uid="{00000000-0005-0000-0000-00003E540000}"/>
    <cellStyle name="Normal 23 3 2 5 2" xfId="25578" xr:uid="{00000000-0005-0000-0000-00003F540000}"/>
    <cellStyle name="Normal 23 3 2 6" xfId="25579" xr:uid="{00000000-0005-0000-0000-000040540000}"/>
    <cellStyle name="Normal 23 3 2 7" xfId="25580" xr:uid="{00000000-0005-0000-0000-000041540000}"/>
    <cellStyle name="Normal 23 3 3" xfId="2425" xr:uid="{00000000-0005-0000-0000-000042540000}"/>
    <cellStyle name="Normal 23 3 3 2" xfId="25581" xr:uid="{00000000-0005-0000-0000-000043540000}"/>
    <cellStyle name="Normal 23 3 3 2 2" xfId="25582" xr:uid="{00000000-0005-0000-0000-000044540000}"/>
    <cellStyle name="Normal 23 3 3 2 2 2" xfId="25583" xr:uid="{00000000-0005-0000-0000-000045540000}"/>
    <cellStyle name="Normal 23 3 3 2 3" xfId="25584" xr:uid="{00000000-0005-0000-0000-000046540000}"/>
    <cellStyle name="Normal 23 3 3 3" xfId="25585" xr:uid="{00000000-0005-0000-0000-000047540000}"/>
    <cellStyle name="Normal 23 3 3 3 2" xfId="25586" xr:uid="{00000000-0005-0000-0000-000048540000}"/>
    <cellStyle name="Normal 23 3 3 4" xfId="25587" xr:uid="{00000000-0005-0000-0000-000049540000}"/>
    <cellStyle name="Normal 23 3 3 5" xfId="25588" xr:uid="{00000000-0005-0000-0000-00004A540000}"/>
    <cellStyle name="Normal 23 3 4" xfId="2426" xr:uid="{00000000-0005-0000-0000-00004B540000}"/>
    <cellStyle name="Normal 23 3 4 2" xfId="25589" xr:uid="{00000000-0005-0000-0000-00004C540000}"/>
    <cellStyle name="Normal 23 3 4 2 2" xfId="25590" xr:uid="{00000000-0005-0000-0000-00004D540000}"/>
    <cellStyle name="Normal 23 3 4 2 2 2" xfId="25591" xr:uid="{00000000-0005-0000-0000-00004E540000}"/>
    <cellStyle name="Normal 23 3 4 2 3" xfId="25592" xr:uid="{00000000-0005-0000-0000-00004F540000}"/>
    <cellStyle name="Normal 23 3 4 3" xfId="25593" xr:uid="{00000000-0005-0000-0000-000050540000}"/>
    <cellStyle name="Normal 23 3 4 3 2" xfId="25594" xr:uid="{00000000-0005-0000-0000-000051540000}"/>
    <cellStyle name="Normal 23 3 4 4" xfId="25595" xr:uid="{00000000-0005-0000-0000-000052540000}"/>
    <cellStyle name="Normal 23 3 4 5" xfId="25596" xr:uid="{00000000-0005-0000-0000-000053540000}"/>
    <cellStyle name="Normal 23 3 5" xfId="25597" xr:uid="{00000000-0005-0000-0000-000054540000}"/>
    <cellStyle name="Normal 23 3 5 2" xfId="25598" xr:uid="{00000000-0005-0000-0000-000055540000}"/>
    <cellStyle name="Normal 23 3 5 2 2" xfId="25599" xr:uid="{00000000-0005-0000-0000-000056540000}"/>
    <cellStyle name="Normal 23 3 5 3" xfId="25600" xr:uid="{00000000-0005-0000-0000-000057540000}"/>
    <cellStyle name="Normal 23 3 6" xfId="25601" xr:uid="{00000000-0005-0000-0000-000058540000}"/>
    <cellStyle name="Normal 23 3 6 2" xfId="25602" xr:uid="{00000000-0005-0000-0000-000059540000}"/>
    <cellStyle name="Normal 23 3 7" xfId="25603" xr:uid="{00000000-0005-0000-0000-00005A540000}"/>
    <cellStyle name="Normal 23 3 8" xfId="25604" xr:uid="{00000000-0005-0000-0000-00005B540000}"/>
    <cellStyle name="Normal 23 4" xfId="2427" xr:uid="{00000000-0005-0000-0000-00005C540000}"/>
    <cellStyle name="Normal 23 4 2" xfId="2428" xr:uid="{00000000-0005-0000-0000-00005D540000}"/>
    <cellStyle name="Normal 23 4 2 2" xfId="2429" xr:uid="{00000000-0005-0000-0000-00005E540000}"/>
    <cellStyle name="Normal 23 4 2 2 2" xfId="25605" xr:uid="{00000000-0005-0000-0000-00005F540000}"/>
    <cellStyle name="Normal 23 4 2 2 2 2" xfId="25606" xr:uid="{00000000-0005-0000-0000-000060540000}"/>
    <cellStyle name="Normal 23 4 2 2 2 2 2" xfId="25607" xr:uid="{00000000-0005-0000-0000-000061540000}"/>
    <cellStyle name="Normal 23 4 2 2 2 3" xfId="25608" xr:uid="{00000000-0005-0000-0000-000062540000}"/>
    <cellStyle name="Normal 23 4 2 2 3" xfId="25609" xr:uid="{00000000-0005-0000-0000-000063540000}"/>
    <cellStyle name="Normal 23 4 2 2 3 2" xfId="25610" xr:uid="{00000000-0005-0000-0000-000064540000}"/>
    <cellStyle name="Normal 23 4 2 2 4" xfId="25611" xr:uid="{00000000-0005-0000-0000-000065540000}"/>
    <cellStyle name="Normal 23 4 2 2 5" xfId="25612" xr:uid="{00000000-0005-0000-0000-000066540000}"/>
    <cellStyle name="Normal 23 4 2 3" xfId="2430" xr:uid="{00000000-0005-0000-0000-000067540000}"/>
    <cellStyle name="Normal 23 4 2 3 2" xfId="25613" xr:uid="{00000000-0005-0000-0000-000068540000}"/>
    <cellStyle name="Normal 23 4 2 3 2 2" xfId="25614" xr:uid="{00000000-0005-0000-0000-000069540000}"/>
    <cellStyle name="Normal 23 4 2 3 2 2 2" xfId="25615" xr:uid="{00000000-0005-0000-0000-00006A540000}"/>
    <cellStyle name="Normal 23 4 2 3 2 3" xfId="25616" xr:uid="{00000000-0005-0000-0000-00006B540000}"/>
    <cellStyle name="Normal 23 4 2 3 3" xfId="25617" xr:uid="{00000000-0005-0000-0000-00006C540000}"/>
    <cellStyle name="Normal 23 4 2 3 3 2" xfId="25618" xr:uid="{00000000-0005-0000-0000-00006D540000}"/>
    <cellStyle name="Normal 23 4 2 3 4" xfId="25619" xr:uid="{00000000-0005-0000-0000-00006E540000}"/>
    <cellStyle name="Normal 23 4 2 3 5" xfId="25620" xr:uid="{00000000-0005-0000-0000-00006F540000}"/>
    <cellStyle name="Normal 23 4 2 4" xfId="25621" xr:uid="{00000000-0005-0000-0000-000070540000}"/>
    <cellStyle name="Normal 23 4 2 4 2" xfId="25622" xr:uid="{00000000-0005-0000-0000-000071540000}"/>
    <cellStyle name="Normal 23 4 2 4 2 2" xfId="25623" xr:uid="{00000000-0005-0000-0000-000072540000}"/>
    <cellStyle name="Normal 23 4 2 4 3" xfId="25624" xr:uid="{00000000-0005-0000-0000-000073540000}"/>
    <cellStyle name="Normal 23 4 2 5" xfId="25625" xr:uid="{00000000-0005-0000-0000-000074540000}"/>
    <cellStyle name="Normal 23 4 2 5 2" xfId="25626" xr:uid="{00000000-0005-0000-0000-000075540000}"/>
    <cellStyle name="Normal 23 4 2 6" xfId="25627" xr:uid="{00000000-0005-0000-0000-000076540000}"/>
    <cellStyle name="Normal 23 4 2 7" xfId="25628" xr:uid="{00000000-0005-0000-0000-000077540000}"/>
    <cellStyle name="Normal 23 4 3" xfId="2431" xr:uid="{00000000-0005-0000-0000-000078540000}"/>
    <cellStyle name="Normal 23 4 3 2" xfId="25629" xr:uid="{00000000-0005-0000-0000-000079540000}"/>
    <cellStyle name="Normal 23 4 3 2 2" xfId="25630" xr:uid="{00000000-0005-0000-0000-00007A540000}"/>
    <cellStyle name="Normal 23 4 3 2 2 2" xfId="25631" xr:uid="{00000000-0005-0000-0000-00007B540000}"/>
    <cellStyle name="Normal 23 4 3 2 3" xfId="25632" xr:uid="{00000000-0005-0000-0000-00007C540000}"/>
    <cellStyle name="Normal 23 4 3 3" xfId="25633" xr:uid="{00000000-0005-0000-0000-00007D540000}"/>
    <cellStyle name="Normal 23 4 3 3 2" xfId="25634" xr:uid="{00000000-0005-0000-0000-00007E540000}"/>
    <cellStyle name="Normal 23 4 3 4" xfId="25635" xr:uid="{00000000-0005-0000-0000-00007F540000}"/>
    <cellStyle name="Normal 23 4 3 5" xfId="25636" xr:uid="{00000000-0005-0000-0000-000080540000}"/>
    <cellStyle name="Normal 23 4 4" xfId="2432" xr:uid="{00000000-0005-0000-0000-000081540000}"/>
    <cellStyle name="Normal 23 4 4 2" xfId="25637" xr:uid="{00000000-0005-0000-0000-000082540000}"/>
    <cellStyle name="Normal 23 4 4 2 2" xfId="25638" xr:uid="{00000000-0005-0000-0000-000083540000}"/>
    <cellStyle name="Normal 23 4 4 2 2 2" xfId="25639" xr:uid="{00000000-0005-0000-0000-000084540000}"/>
    <cellStyle name="Normal 23 4 4 2 3" xfId="25640" xr:uid="{00000000-0005-0000-0000-000085540000}"/>
    <cellStyle name="Normal 23 4 4 3" xfId="25641" xr:uid="{00000000-0005-0000-0000-000086540000}"/>
    <cellStyle name="Normal 23 4 4 3 2" xfId="25642" xr:uid="{00000000-0005-0000-0000-000087540000}"/>
    <cellStyle name="Normal 23 4 4 4" xfId="25643" xr:uid="{00000000-0005-0000-0000-000088540000}"/>
    <cellStyle name="Normal 23 4 4 5" xfId="25644" xr:uid="{00000000-0005-0000-0000-000089540000}"/>
    <cellStyle name="Normal 23 4 5" xfId="25645" xr:uid="{00000000-0005-0000-0000-00008A540000}"/>
    <cellStyle name="Normal 23 4 5 2" xfId="25646" xr:uid="{00000000-0005-0000-0000-00008B540000}"/>
    <cellStyle name="Normal 23 4 5 2 2" xfId="25647" xr:uid="{00000000-0005-0000-0000-00008C540000}"/>
    <cellStyle name="Normal 23 4 5 3" xfId="25648" xr:uid="{00000000-0005-0000-0000-00008D540000}"/>
    <cellStyle name="Normal 23 4 6" xfId="25649" xr:uid="{00000000-0005-0000-0000-00008E540000}"/>
    <cellStyle name="Normal 23 4 6 2" xfId="25650" xr:uid="{00000000-0005-0000-0000-00008F540000}"/>
    <cellStyle name="Normal 23 4 7" xfId="25651" xr:uid="{00000000-0005-0000-0000-000090540000}"/>
    <cellStyle name="Normal 23 4 8" xfId="25652" xr:uid="{00000000-0005-0000-0000-000091540000}"/>
    <cellStyle name="Normal 23 5" xfId="2433" xr:uid="{00000000-0005-0000-0000-000092540000}"/>
    <cellStyle name="Normal 23 5 2" xfId="2434" xr:uid="{00000000-0005-0000-0000-000093540000}"/>
    <cellStyle name="Normal 23 5 2 2" xfId="2435" xr:uid="{00000000-0005-0000-0000-000094540000}"/>
    <cellStyle name="Normal 23 5 2 2 2" xfId="25653" xr:uid="{00000000-0005-0000-0000-000095540000}"/>
    <cellStyle name="Normal 23 5 2 2 2 2" xfId="25654" xr:uid="{00000000-0005-0000-0000-000096540000}"/>
    <cellStyle name="Normal 23 5 2 2 2 2 2" xfId="25655" xr:uid="{00000000-0005-0000-0000-000097540000}"/>
    <cellStyle name="Normal 23 5 2 2 2 3" xfId="25656" xr:uid="{00000000-0005-0000-0000-000098540000}"/>
    <cellStyle name="Normal 23 5 2 2 3" xfId="25657" xr:uid="{00000000-0005-0000-0000-000099540000}"/>
    <cellStyle name="Normal 23 5 2 2 3 2" xfId="25658" xr:uid="{00000000-0005-0000-0000-00009A540000}"/>
    <cellStyle name="Normal 23 5 2 2 4" xfId="25659" xr:uid="{00000000-0005-0000-0000-00009B540000}"/>
    <cellStyle name="Normal 23 5 2 2 5" xfId="25660" xr:uid="{00000000-0005-0000-0000-00009C540000}"/>
    <cellStyle name="Normal 23 5 2 3" xfId="2436" xr:uid="{00000000-0005-0000-0000-00009D540000}"/>
    <cellStyle name="Normal 23 5 2 3 2" xfId="25661" xr:uid="{00000000-0005-0000-0000-00009E540000}"/>
    <cellStyle name="Normal 23 5 2 3 2 2" xfId="25662" xr:uid="{00000000-0005-0000-0000-00009F540000}"/>
    <cellStyle name="Normal 23 5 2 3 2 2 2" xfId="25663" xr:uid="{00000000-0005-0000-0000-0000A0540000}"/>
    <cellStyle name="Normal 23 5 2 3 2 3" xfId="25664" xr:uid="{00000000-0005-0000-0000-0000A1540000}"/>
    <cellStyle name="Normal 23 5 2 3 3" xfId="25665" xr:uid="{00000000-0005-0000-0000-0000A2540000}"/>
    <cellStyle name="Normal 23 5 2 3 3 2" xfId="25666" xr:uid="{00000000-0005-0000-0000-0000A3540000}"/>
    <cellStyle name="Normal 23 5 2 3 4" xfId="25667" xr:uid="{00000000-0005-0000-0000-0000A4540000}"/>
    <cellStyle name="Normal 23 5 2 3 5" xfId="25668" xr:uid="{00000000-0005-0000-0000-0000A5540000}"/>
    <cellStyle name="Normal 23 5 2 4" xfId="25669" xr:uid="{00000000-0005-0000-0000-0000A6540000}"/>
    <cellStyle name="Normal 23 5 2 4 2" xfId="25670" xr:uid="{00000000-0005-0000-0000-0000A7540000}"/>
    <cellStyle name="Normal 23 5 2 4 2 2" xfId="25671" xr:uid="{00000000-0005-0000-0000-0000A8540000}"/>
    <cellStyle name="Normal 23 5 2 4 3" xfId="25672" xr:uid="{00000000-0005-0000-0000-0000A9540000}"/>
    <cellStyle name="Normal 23 5 2 5" xfId="25673" xr:uid="{00000000-0005-0000-0000-0000AA540000}"/>
    <cellStyle name="Normal 23 5 2 5 2" xfId="25674" xr:uid="{00000000-0005-0000-0000-0000AB540000}"/>
    <cellStyle name="Normal 23 5 2 6" xfId="25675" xr:uid="{00000000-0005-0000-0000-0000AC540000}"/>
    <cellStyle name="Normal 23 5 2 7" xfId="25676" xr:uid="{00000000-0005-0000-0000-0000AD540000}"/>
    <cellStyle name="Normal 23 5 3" xfId="2437" xr:uid="{00000000-0005-0000-0000-0000AE540000}"/>
    <cellStyle name="Normal 23 5 3 2" xfId="25677" xr:uid="{00000000-0005-0000-0000-0000AF540000}"/>
    <cellStyle name="Normal 23 5 3 2 2" xfId="25678" xr:uid="{00000000-0005-0000-0000-0000B0540000}"/>
    <cellStyle name="Normal 23 5 3 2 2 2" xfId="25679" xr:uid="{00000000-0005-0000-0000-0000B1540000}"/>
    <cellStyle name="Normal 23 5 3 2 3" xfId="25680" xr:uid="{00000000-0005-0000-0000-0000B2540000}"/>
    <cellStyle name="Normal 23 5 3 3" xfId="25681" xr:uid="{00000000-0005-0000-0000-0000B3540000}"/>
    <cellStyle name="Normal 23 5 3 3 2" xfId="25682" xr:uid="{00000000-0005-0000-0000-0000B4540000}"/>
    <cellStyle name="Normal 23 5 3 4" xfId="25683" xr:uid="{00000000-0005-0000-0000-0000B5540000}"/>
    <cellStyle name="Normal 23 5 3 5" xfId="25684" xr:uid="{00000000-0005-0000-0000-0000B6540000}"/>
    <cellStyle name="Normal 23 5 4" xfId="2438" xr:uid="{00000000-0005-0000-0000-0000B7540000}"/>
    <cellStyle name="Normal 23 5 4 2" xfId="25685" xr:uid="{00000000-0005-0000-0000-0000B8540000}"/>
    <cellStyle name="Normal 23 5 4 2 2" xfId="25686" xr:uid="{00000000-0005-0000-0000-0000B9540000}"/>
    <cellStyle name="Normal 23 5 4 2 2 2" xfId="25687" xr:uid="{00000000-0005-0000-0000-0000BA540000}"/>
    <cellStyle name="Normal 23 5 4 2 3" xfId="25688" xr:uid="{00000000-0005-0000-0000-0000BB540000}"/>
    <cellStyle name="Normal 23 5 4 3" xfId="25689" xr:uid="{00000000-0005-0000-0000-0000BC540000}"/>
    <cellStyle name="Normal 23 5 4 3 2" xfId="25690" xr:uid="{00000000-0005-0000-0000-0000BD540000}"/>
    <cellStyle name="Normal 23 5 4 4" xfId="25691" xr:uid="{00000000-0005-0000-0000-0000BE540000}"/>
    <cellStyle name="Normal 23 5 4 5" xfId="25692" xr:uid="{00000000-0005-0000-0000-0000BF540000}"/>
    <cellStyle name="Normal 23 5 5" xfId="25693" xr:uid="{00000000-0005-0000-0000-0000C0540000}"/>
    <cellStyle name="Normal 23 5 5 2" xfId="25694" xr:uid="{00000000-0005-0000-0000-0000C1540000}"/>
    <cellStyle name="Normal 23 5 5 2 2" xfId="25695" xr:uid="{00000000-0005-0000-0000-0000C2540000}"/>
    <cellStyle name="Normal 23 5 5 3" xfId="25696" xr:uid="{00000000-0005-0000-0000-0000C3540000}"/>
    <cellStyle name="Normal 23 5 6" xfId="25697" xr:uid="{00000000-0005-0000-0000-0000C4540000}"/>
    <cellStyle name="Normal 23 5 6 2" xfId="25698" xr:uid="{00000000-0005-0000-0000-0000C5540000}"/>
    <cellStyle name="Normal 23 5 7" xfId="25699" xr:uid="{00000000-0005-0000-0000-0000C6540000}"/>
    <cellStyle name="Normal 23 5 8" xfId="25700" xr:uid="{00000000-0005-0000-0000-0000C7540000}"/>
    <cellStyle name="Normal 23 6" xfId="2439" xr:uid="{00000000-0005-0000-0000-0000C8540000}"/>
    <cellStyle name="Normal 23 6 2" xfId="2440" xr:uid="{00000000-0005-0000-0000-0000C9540000}"/>
    <cellStyle name="Normal 23 6 2 2" xfId="25701" xr:uid="{00000000-0005-0000-0000-0000CA540000}"/>
    <cellStyle name="Normal 23 6 2 2 2" xfId="25702" xr:uid="{00000000-0005-0000-0000-0000CB540000}"/>
    <cellStyle name="Normal 23 6 2 2 2 2" xfId="25703" xr:uid="{00000000-0005-0000-0000-0000CC540000}"/>
    <cellStyle name="Normal 23 6 2 2 3" xfId="25704" xr:uid="{00000000-0005-0000-0000-0000CD540000}"/>
    <cellStyle name="Normal 23 6 2 3" xfId="25705" xr:uid="{00000000-0005-0000-0000-0000CE540000}"/>
    <cellStyle name="Normal 23 6 2 3 2" xfId="25706" xr:uid="{00000000-0005-0000-0000-0000CF540000}"/>
    <cellStyle name="Normal 23 6 2 4" xfId="25707" xr:uid="{00000000-0005-0000-0000-0000D0540000}"/>
    <cellStyle name="Normal 23 6 2 5" xfId="25708" xr:uid="{00000000-0005-0000-0000-0000D1540000}"/>
    <cellStyle name="Normal 23 6 3" xfId="2441" xr:uid="{00000000-0005-0000-0000-0000D2540000}"/>
    <cellStyle name="Normal 23 6 3 2" xfId="25709" xr:uid="{00000000-0005-0000-0000-0000D3540000}"/>
    <cellStyle name="Normal 23 6 3 2 2" xfId="25710" xr:uid="{00000000-0005-0000-0000-0000D4540000}"/>
    <cellStyle name="Normal 23 6 3 2 2 2" xfId="25711" xr:uid="{00000000-0005-0000-0000-0000D5540000}"/>
    <cellStyle name="Normal 23 6 3 2 3" xfId="25712" xr:uid="{00000000-0005-0000-0000-0000D6540000}"/>
    <cellStyle name="Normal 23 6 3 3" xfId="25713" xr:uid="{00000000-0005-0000-0000-0000D7540000}"/>
    <cellStyle name="Normal 23 6 3 3 2" xfId="25714" xr:uid="{00000000-0005-0000-0000-0000D8540000}"/>
    <cellStyle name="Normal 23 6 3 4" xfId="25715" xr:uid="{00000000-0005-0000-0000-0000D9540000}"/>
    <cellStyle name="Normal 23 6 3 5" xfId="25716" xr:uid="{00000000-0005-0000-0000-0000DA540000}"/>
    <cellStyle name="Normal 23 6 4" xfId="25717" xr:uid="{00000000-0005-0000-0000-0000DB540000}"/>
    <cellStyle name="Normal 23 6 4 2" xfId="25718" xr:uid="{00000000-0005-0000-0000-0000DC540000}"/>
    <cellStyle name="Normal 23 6 4 2 2" xfId="25719" xr:uid="{00000000-0005-0000-0000-0000DD540000}"/>
    <cellStyle name="Normal 23 6 4 3" xfId="25720" xr:uid="{00000000-0005-0000-0000-0000DE540000}"/>
    <cellStyle name="Normal 23 6 5" xfId="25721" xr:uid="{00000000-0005-0000-0000-0000DF540000}"/>
    <cellStyle name="Normal 23 6 5 2" xfId="25722" xr:uid="{00000000-0005-0000-0000-0000E0540000}"/>
    <cellStyle name="Normal 23 6 6" xfId="25723" xr:uid="{00000000-0005-0000-0000-0000E1540000}"/>
    <cellStyle name="Normal 23 6 7" xfId="25724" xr:uid="{00000000-0005-0000-0000-0000E2540000}"/>
    <cellStyle name="Normal 23 7" xfId="2442" xr:uid="{00000000-0005-0000-0000-0000E3540000}"/>
    <cellStyle name="Normal 23 7 2" xfId="2443" xr:uid="{00000000-0005-0000-0000-0000E4540000}"/>
    <cellStyle name="Normal 23 7 2 2" xfId="25725" xr:uid="{00000000-0005-0000-0000-0000E5540000}"/>
    <cellStyle name="Normal 23 7 2 2 2" xfId="25726" xr:uid="{00000000-0005-0000-0000-0000E6540000}"/>
    <cellStyle name="Normal 23 7 2 2 2 2" xfId="25727" xr:uid="{00000000-0005-0000-0000-0000E7540000}"/>
    <cellStyle name="Normal 23 7 2 2 3" xfId="25728" xr:uid="{00000000-0005-0000-0000-0000E8540000}"/>
    <cellStyle name="Normal 23 7 2 3" xfId="25729" xr:uid="{00000000-0005-0000-0000-0000E9540000}"/>
    <cellStyle name="Normal 23 7 2 3 2" xfId="25730" xr:uid="{00000000-0005-0000-0000-0000EA540000}"/>
    <cellStyle name="Normal 23 7 2 4" xfId="25731" xr:uid="{00000000-0005-0000-0000-0000EB540000}"/>
    <cellStyle name="Normal 23 7 2 5" xfId="25732" xr:uid="{00000000-0005-0000-0000-0000EC540000}"/>
    <cellStyle name="Normal 23 7 3" xfId="2444" xr:uid="{00000000-0005-0000-0000-0000ED540000}"/>
    <cellStyle name="Normal 23 7 3 2" xfId="25733" xr:uid="{00000000-0005-0000-0000-0000EE540000}"/>
    <cellStyle name="Normal 23 7 3 2 2" xfId="25734" xr:uid="{00000000-0005-0000-0000-0000EF540000}"/>
    <cellStyle name="Normal 23 7 3 2 2 2" xfId="25735" xr:uid="{00000000-0005-0000-0000-0000F0540000}"/>
    <cellStyle name="Normal 23 7 3 2 3" xfId="25736" xr:uid="{00000000-0005-0000-0000-0000F1540000}"/>
    <cellStyle name="Normal 23 7 3 3" xfId="25737" xr:uid="{00000000-0005-0000-0000-0000F2540000}"/>
    <cellStyle name="Normal 23 7 3 3 2" xfId="25738" xr:uid="{00000000-0005-0000-0000-0000F3540000}"/>
    <cellStyle name="Normal 23 7 3 4" xfId="25739" xr:uid="{00000000-0005-0000-0000-0000F4540000}"/>
    <cellStyle name="Normal 23 7 3 5" xfId="25740" xr:uid="{00000000-0005-0000-0000-0000F5540000}"/>
    <cellStyle name="Normal 23 7 4" xfId="25741" xr:uid="{00000000-0005-0000-0000-0000F6540000}"/>
    <cellStyle name="Normal 23 7 4 2" xfId="25742" xr:uid="{00000000-0005-0000-0000-0000F7540000}"/>
    <cellStyle name="Normal 23 7 4 2 2" xfId="25743" xr:uid="{00000000-0005-0000-0000-0000F8540000}"/>
    <cellStyle name="Normal 23 7 4 3" xfId="25744" xr:uid="{00000000-0005-0000-0000-0000F9540000}"/>
    <cellStyle name="Normal 23 7 5" xfId="25745" xr:uid="{00000000-0005-0000-0000-0000FA540000}"/>
    <cellStyle name="Normal 23 7 5 2" xfId="25746" xr:uid="{00000000-0005-0000-0000-0000FB540000}"/>
    <cellStyle name="Normal 23 7 6" xfId="25747" xr:uid="{00000000-0005-0000-0000-0000FC540000}"/>
    <cellStyle name="Normal 23 7 7" xfId="25748" xr:uid="{00000000-0005-0000-0000-0000FD540000}"/>
    <cellStyle name="Normal 23 8" xfId="2445" xr:uid="{00000000-0005-0000-0000-0000FE540000}"/>
    <cellStyle name="Normal 23 8 2" xfId="2446" xr:uid="{00000000-0005-0000-0000-0000FF540000}"/>
    <cellStyle name="Normal 23 8 2 2" xfId="25749" xr:uid="{00000000-0005-0000-0000-000000550000}"/>
    <cellStyle name="Normal 23 8 2 2 2" xfId="25750" xr:uid="{00000000-0005-0000-0000-000001550000}"/>
    <cellStyle name="Normal 23 8 2 2 2 2" xfId="25751" xr:uid="{00000000-0005-0000-0000-000002550000}"/>
    <cellStyle name="Normal 23 8 2 2 3" xfId="25752" xr:uid="{00000000-0005-0000-0000-000003550000}"/>
    <cellStyle name="Normal 23 8 2 3" xfId="25753" xr:uid="{00000000-0005-0000-0000-000004550000}"/>
    <cellStyle name="Normal 23 8 2 3 2" xfId="25754" xr:uid="{00000000-0005-0000-0000-000005550000}"/>
    <cellStyle name="Normal 23 8 2 4" xfId="25755" xr:uid="{00000000-0005-0000-0000-000006550000}"/>
    <cellStyle name="Normal 23 8 2 5" xfId="25756" xr:uid="{00000000-0005-0000-0000-000007550000}"/>
    <cellStyle name="Normal 23 8 3" xfId="25757" xr:uid="{00000000-0005-0000-0000-000008550000}"/>
    <cellStyle name="Normal 23 8 3 2" xfId="25758" xr:uid="{00000000-0005-0000-0000-000009550000}"/>
    <cellStyle name="Normal 23 8 3 2 2" xfId="25759" xr:uid="{00000000-0005-0000-0000-00000A550000}"/>
    <cellStyle name="Normal 23 8 3 3" xfId="25760" xr:uid="{00000000-0005-0000-0000-00000B550000}"/>
    <cellStyle name="Normal 23 8 4" xfId="25761" xr:uid="{00000000-0005-0000-0000-00000C550000}"/>
    <cellStyle name="Normal 23 8 4 2" xfId="25762" xr:uid="{00000000-0005-0000-0000-00000D550000}"/>
    <cellStyle name="Normal 23 8 5" xfId="25763" xr:uid="{00000000-0005-0000-0000-00000E550000}"/>
    <cellStyle name="Normal 23 8 6" xfId="25764" xr:uid="{00000000-0005-0000-0000-00000F550000}"/>
    <cellStyle name="Normal 23 9" xfId="2447" xr:uid="{00000000-0005-0000-0000-000010550000}"/>
    <cellStyle name="Normal 23 9 2" xfId="25765" xr:uid="{00000000-0005-0000-0000-000011550000}"/>
    <cellStyle name="Normal 23 9 2 2" xfId="25766" xr:uid="{00000000-0005-0000-0000-000012550000}"/>
    <cellStyle name="Normal 23 9 2 2 2" xfId="25767" xr:uid="{00000000-0005-0000-0000-000013550000}"/>
    <cellStyle name="Normal 23 9 2 3" xfId="25768" xr:uid="{00000000-0005-0000-0000-000014550000}"/>
    <cellStyle name="Normal 23 9 3" xfId="25769" xr:uid="{00000000-0005-0000-0000-000015550000}"/>
    <cellStyle name="Normal 23 9 3 2" xfId="25770" xr:uid="{00000000-0005-0000-0000-000016550000}"/>
    <cellStyle name="Normal 23 9 4" xfId="25771" xr:uid="{00000000-0005-0000-0000-000017550000}"/>
    <cellStyle name="Normal 23 9 5" xfId="25772" xr:uid="{00000000-0005-0000-0000-000018550000}"/>
    <cellStyle name="Normal 24" xfId="2448" xr:uid="{00000000-0005-0000-0000-000019550000}"/>
    <cellStyle name="Normal 24 10" xfId="25773" xr:uid="{00000000-0005-0000-0000-00001A550000}"/>
    <cellStyle name="Normal 24 10 2" xfId="25774" xr:uid="{00000000-0005-0000-0000-00001B550000}"/>
    <cellStyle name="Normal 24 11" xfId="25775" xr:uid="{00000000-0005-0000-0000-00001C550000}"/>
    <cellStyle name="Normal 24 12" xfId="25776" xr:uid="{00000000-0005-0000-0000-00001D550000}"/>
    <cellStyle name="Normal 24 2" xfId="2449" xr:uid="{00000000-0005-0000-0000-00001E550000}"/>
    <cellStyle name="Normal 24 3" xfId="2450" xr:uid="{00000000-0005-0000-0000-00001F550000}"/>
    <cellStyle name="Normal 24 3 2" xfId="2451" xr:uid="{00000000-0005-0000-0000-000020550000}"/>
    <cellStyle name="Normal 24 3 2 2" xfId="25777" xr:uid="{00000000-0005-0000-0000-000021550000}"/>
    <cellStyle name="Normal 24 3 2 2 2" xfId="25778" xr:uid="{00000000-0005-0000-0000-000022550000}"/>
    <cellStyle name="Normal 24 3 2 2 2 2" xfId="25779" xr:uid="{00000000-0005-0000-0000-000023550000}"/>
    <cellStyle name="Normal 24 3 2 2 3" xfId="25780" xr:uid="{00000000-0005-0000-0000-000024550000}"/>
    <cellStyle name="Normal 24 3 2 3" xfId="25781" xr:uid="{00000000-0005-0000-0000-000025550000}"/>
    <cellStyle name="Normal 24 3 2 3 2" xfId="25782" xr:uid="{00000000-0005-0000-0000-000026550000}"/>
    <cellStyle name="Normal 24 3 2 4" xfId="25783" xr:uid="{00000000-0005-0000-0000-000027550000}"/>
    <cellStyle name="Normal 24 3 2 5" xfId="25784" xr:uid="{00000000-0005-0000-0000-000028550000}"/>
    <cellStyle name="Normal 24 3 3" xfId="2452" xr:uid="{00000000-0005-0000-0000-000029550000}"/>
    <cellStyle name="Normal 24 3 3 2" xfId="25785" xr:uid="{00000000-0005-0000-0000-00002A550000}"/>
    <cellStyle name="Normal 24 3 3 2 2" xfId="25786" xr:uid="{00000000-0005-0000-0000-00002B550000}"/>
    <cellStyle name="Normal 24 3 3 2 2 2" xfId="25787" xr:uid="{00000000-0005-0000-0000-00002C550000}"/>
    <cellStyle name="Normal 24 3 3 2 3" xfId="25788" xr:uid="{00000000-0005-0000-0000-00002D550000}"/>
    <cellStyle name="Normal 24 3 3 3" xfId="25789" xr:uid="{00000000-0005-0000-0000-00002E550000}"/>
    <cellStyle name="Normal 24 3 3 3 2" xfId="25790" xr:uid="{00000000-0005-0000-0000-00002F550000}"/>
    <cellStyle name="Normal 24 3 3 4" xfId="25791" xr:uid="{00000000-0005-0000-0000-000030550000}"/>
    <cellStyle name="Normal 24 3 3 5" xfId="25792" xr:uid="{00000000-0005-0000-0000-000031550000}"/>
    <cellStyle name="Normal 24 3 4" xfId="25793" xr:uid="{00000000-0005-0000-0000-000032550000}"/>
    <cellStyle name="Normal 24 3 4 2" xfId="25794" xr:uid="{00000000-0005-0000-0000-000033550000}"/>
    <cellStyle name="Normal 24 3 4 2 2" xfId="25795" xr:uid="{00000000-0005-0000-0000-000034550000}"/>
    <cellStyle name="Normal 24 3 4 3" xfId="25796" xr:uid="{00000000-0005-0000-0000-000035550000}"/>
    <cellStyle name="Normal 24 3 5" xfId="25797" xr:uid="{00000000-0005-0000-0000-000036550000}"/>
    <cellStyle name="Normal 24 3 5 2" xfId="25798" xr:uid="{00000000-0005-0000-0000-000037550000}"/>
    <cellStyle name="Normal 24 3 6" xfId="25799" xr:uid="{00000000-0005-0000-0000-000038550000}"/>
    <cellStyle name="Normal 24 3 7" xfId="25800" xr:uid="{00000000-0005-0000-0000-000039550000}"/>
    <cellStyle name="Normal 24 4" xfId="2453" xr:uid="{00000000-0005-0000-0000-00003A550000}"/>
    <cellStyle name="Normal 24 4 2" xfId="2454" xr:uid="{00000000-0005-0000-0000-00003B550000}"/>
    <cellStyle name="Normal 24 4 2 2" xfId="25801" xr:uid="{00000000-0005-0000-0000-00003C550000}"/>
    <cellStyle name="Normal 24 4 2 2 2" xfId="25802" xr:uid="{00000000-0005-0000-0000-00003D550000}"/>
    <cellStyle name="Normal 24 4 2 2 2 2" xfId="25803" xr:uid="{00000000-0005-0000-0000-00003E550000}"/>
    <cellStyle name="Normal 24 4 2 2 3" xfId="25804" xr:uid="{00000000-0005-0000-0000-00003F550000}"/>
    <cellStyle name="Normal 24 4 2 3" xfId="25805" xr:uid="{00000000-0005-0000-0000-000040550000}"/>
    <cellStyle name="Normal 24 4 2 3 2" xfId="25806" xr:uid="{00000000-0005-0000-0000-000041550000}"/>
    <cellStyle name="Normal 24 4 2 4" xfId="25807" xr:uid="{00000000-0005-0000-0000-000042550000}"/>
    <cellStyle name="Normal 24 4 2 5" xfId="25808" xr:uid="{00000000-0005-0000-0000-000043550000}"/>
    <cellStyle name="Normal 24 4 3" xfId="2455" xr:uid="{00000000-0005-0000-0000-000044550000}"/>
    <cellStyle name="Normal 24 4 3 2" xfId="25809" xr:uid="{00000000-0005-0000-0000-000045550000}"/>
    <cellStyle name="Normal 24 4 3 2 2" xfId="25810" xr:uid="{00000000-0005-0000-0000-000046550000}"/>
    <cellStyle name="Normal 24 4 3 2 2 2" xfId="25811" xr:uid="{00000000-0005-0000-0000-000047550000}"/>
    <cellStyle name="Normal 24 4 3 2 3" xfId="25812" xr:uid="{00000000-0005-0000-0000-000048550000}"/>
    <cellStyle name="Normal 24 4 3 3" xfId="25813" xr:uid="{00000000-0005-0000-0000-000049550000}"/>
    <cellStyle name="Normal 24 4 3 3 2" xfId="25814" xr:uid="{00000000-0005-0000-0000-00004A550000}"/>
    <cellStyle name="Normal 24 4 3 4" xfId="25815" xr:uid="{00000000-0005-0000-0000-00004B550000}"/>
    <cellStyle name="Normal 24 4 3 5" xfId="25816" xr:uid="{00000000-0005-0000-0000-00004C550000}"/>
    <cellStyle name="Normal 24 4 4" xfId="25817" xr:uid="{00000000-0005-0000-0000-00004D550000}"/>
    <cellStyle name="Normal 24 4 4 2" xfId="25818" xr:uid="{00000000-0005-0000-0000-00004E550000}"/>
    <cellStyle name="Normal 24 4 4 2 2" xfId="25819" xr:uid="{00000000-0005-0000-0000-00004F550000}"/>
    <cellStyle name="Normal 24 4 4 3" xfId="25820" xr:uid="{00000000-0005-0000-0000-000050550000}"/>
    <cellStyle name="Normal 24 4 5" xfId="25821" xr:uid="{00000000-0005-0000-0000-000051550000}"/>
    <cellStyle name="Normal 24 4 5 2" xfId="25822" xr:uid="{00000000-0005-0000-0000-000052550000}"/>
    <cellStyle name="Normal 24 4 6" xfId="25823" xr:uid="{00000000-0005-0000-0000-000053550000}"/>
    <cellStyle name="Normal 24 4 7" xfId="25824" xr:uid="{00000000-0005-0000-0000-000054550000}"/>
    <cellStyle name="Normal 24 5" xfId="2456" xr:uid="{00000000-0005-0000-0000-000055550000}"/>
    <cellStyle name="Normal 24 5 2" xfId="2457" xr:uid="{00000000-0005-0000-0000-000056550000}"/>
    <cellStyle name="Normal 24 5 2 2" xfId="25825" xr:uid="{00000000-0005-0000-0000-000057550000}"/>
    <cellStyle name="Normal 24 5 2 2 2" xfId="25826" xr:uid="{00000000-0005-0000-0000-000058550000}"/>
    <cellStyle name="Normal 24 5 2 2 2 2" xfId="25827" xr:uid="{00000000-0005-0000-0000-000059550000}"/>
    <cellStyle name="Normal 24 5 2 2 3" xfId="25828" xr:uid="{00000000-0005-0000-0000-00005A550000}"/>
    <cellStyle name="Normal 24 5 2 3" xfId="25829" xr:uid="{00000000-0005-0000-0000-00005B550000}"/>
    <cellStyle name="Normal 24 5 2 3 2" xfId="25830" xr:uid="{00000000-0005-0000-0000-00005C550000}"/>
    <cellStyle name="Normal 24 5 2 4" xfId="25831" xr:uid="{00000000-0005-0000-0000-00005D550000}"/>
    <cellStyle name="Normal 24 5 2 5" xfId="25832" xr:uid="{00000000-0005-0000-0000-00005E550000}"/>
    <cellStyle name="Normal 24 5 3" xfId="25833" xr:uid="{00000000-0005-0000-0000-00005F550000}"/>
    <cellStyle name="Normal 24 5 3 2" xfId="25834" xr:uid="{00000000-0005-0000-0000-000060550000}"/>
    <cellStyle name="Normal 24 5 3 2 2" xfId="25835" xr:uid="{00000000-0005-0000-0000-000061550000}"/>
    <cellStyle name="Normal 24 5 3 3" xfId="25836" xr:uid="{00000000-0005-0000-0000-000062550000}"/>
    <cellStyle name="Normal 24 5 4" xfId="25837" xr:uid="{00000000-0005-0000-0000-000063550000}"/>
    <cellStyle name="Normal 24 5 4 2" xfId="25838" xr:uid="{00000000-0005-0000-0000-000064550000}"/>
    <cellStyle name="Normal 24 5 5" xfId="25839" xr:uid="{00000000-0005-0000-0000-000065550000}"/>
    <cellStyle name="Normal 24 5 6" xfId="25840" xr:uid="{00000000-0005-0000-0000-000066550000}"/>
    <cellStyle name="Normal 24 6" xfId="2458" xr:uid="{00000000-0005-0000-0000-000067550000}"/>
    <cellStyle name="Normal 24 6 2" xfId="25841" xr:uid="{00000000-0005-0000-0000-000068550000}"/>
    <cellStyle name="Normal 24 6 2 2" xfId="25842" xr:uid="{00000000-0005-0000-0000-000069550000}"/>
    <cellStyle name="Normal 24 6 2 2 2" xfId="25843" xr:uid="{00000000-0005-0000-0000-00006A550000}"/>
    <cellStyle name="Normal 24 6 2 3" xfId="25844" xr:uid="{00000000-0005-0000-0000-00006B550000}"/>
    <cellStyle name="Normal 24 6 3" xfId="25845" xr:uid="{00000000-0005-0000-0000-00006C550000}"/>
    <cellStyle name="Normal 24 6 3 2" xfId="25846" xr:uid="{00000000-0005-0000-0000-00006D550000}"/>
    <cellStyle name="Normal 24 6 4" xfId="25847" xr:uid="{00000000-0005-0000-0000-00006E550000}"/>
    <cellStyle name="Normal 24 6 5" xfId="25848" xr:uid="{00000000-0005-0000-0000-00006F550000}"/>
    <cellStyle name="Normal 24 7" xfId="2459" xr:uid="{00000000-0005-0000-0000-000070550000}"/>
    <cellStyle name="Normal 24 7 2" xfId="25849" xr:uid="{00000000-0005-0000-0000-000071550000}"/>
    <cellStyle name="Normal 24 7 2 2" xfId="25850" xr:uid="{00000000-0005-0000-0000-000072550000}"/>
    <cellStyle name="Normal 24 7 2 2 2" xfId="25851" xr:uid="{00000000-0005-0000-0000-000073550000}"/>
    <cellStyle name="Normal 24 7 2 3" xfId="25852" xr:uid="{00000000-0005-0000-0000-000074550000}"/>
    <cellStyle name="Normal 24 7 3" xfId="25853" xr:uid="{00000000-0005-0000-0000-000075550000}"/>
    <cellStyle name="Normal 24 7 3 2" xfId="25854" xr:uid="{00000000-0005-0000-0000-000076550000}"/>
    <cellStyle name="Normal 24 7 4" xfId="25855" xr:uid="{00000000-0005-0000-0000-000077550000}"/>
    <cellStyle name="Normal 24 7 5" xfId="25856" xr:uid="{00000000-0005-0000-0000-000078550000}"/>
    <cellStyle name="Normal 24 8" xfId="2460" xr:uid="{00000000-0005-0000-0000-000079550000}"/>
    <cellStyle name="Normal 24 8 2" xfId="25857" xr:uid="{00000000-0005-0000-0000-00007A550000}"/>
    <cellStyle name="Normal 24 8 2 2" xfId="25858" xr:uid="{00000000-0005-0000-0000-00007B550000}"/>
    <cellStyle name="Normal 24 8 2 2 2" xfId="25859" xr:uid="{00000000-0005-0000-0000-00007C550000}"/>
    <cellStyle name="Normal 24 8 2 3" xfId="25860" xr:uid="{00000000-0005-0000-0000-00007D550000}"/>
    <cellStyle name="Normal 24 8 3" xfId="25861" xr:uid="{00000000-0005-0000-0000-00007E550000}"/>
    <cellStyle name="Normal 24 8 3 2" xfId="25862" xr:uid="{00000000-0005-0000-0000-00007F550000}"/>
    <cellStyle name="Normal 24 8 4" xfId="25863" xr:uid="{00000000-0005-0000-0000-000080550000}"/>
    <cellStyle name="Normal 24 8 5" xfId="25864" xr:uid="{00000000-0005-0000-0000-000081550000}"/>
    <cellStyle name="Normal 24 9" xfId="25865" xr:uid="{00000000-0005-0000-0000-000082550000}"/>
    <cellStyle name="Normal 24 9 2" xfId="25866" xr:uid="{00000000-0005-0000-0000-000083550000}"/>
    <cellStyle name="Normal 24 9 2 2" xfId="25867" xr:uid="{00000000-0005-0000-0000-000084550000}"/>
    <cellStyle name="Normal 24 9 3" xfId="25868" xr:uid="{00000000-0005-0000-0000-000085550000}"/>
    <cellStyle name="Normal 25" xfId="2461" xr:uid="{00000000-0005-0000-0000-000086550000}"/>
    <cellStyle name="Normal 25 2" xfId="2462" xr:uid="{00000000-0005-0000-0000-000087550000}"/>
    <cellStyle name="Normal 25 2 2" xfId="2463" xr:uid="{00000000-0005-0000-0000-000088550000}"/>
    <cellStyle name="Normal 25 2 2 2" xfId="25869" xr:uid="{00000000-0005-0000-0000-000089550000}"/>
    <cellStyle name="Normal 25 2 2 2 2" xfId="25870" xr:uid="{00000000-0005-0000-0000-00008A550000}"/>
    <cellStyle name="Normal 25 2 2 2 2 2" xfId="25871" xr:uid="{00000000-0005-0000-0000-00008B550000}"/>
    <cellStyle name="Normal 25 2 2 2 3" xfId="25872" xr:uid="{00000000-0005-0000-0000-00008C550000}"/>
    <cellStyle name="Normal 25 2 2 3" xfId="25873" xr:uid="{00000000-0005-0000-0000-00008D550000}"/>
    <cellStyle name="Normal 25 2 2 3 2" xfId="25874" xr:uid="{00000000-0005-0000-0000-00008E550000}"/>
    <cellStyle name="Normal 25 2 2 4" xfId="25875" xr:uid="{00000000-0005-0000-0000-00008F550000}"/>
    <cellStyle name="Normal 25 2 2 5" xfId="25876" xr:uid="{00000000-0005-0000-0000-000090550000}"/>
    <cellStyle name="Normal 25 2 3" xfId="2464" xr:uid="{00000000-0005-0000-0000-000091550000}"/>
    <cellStyle name="Normal 25 2 3 2" xfId="25877" xr:uid="{00000000-0005-0000-0000-000092550000}"/>
    <cellStyle name="Normal 25 2 3 2 2" xfId="25878" xr:uid="{00000000-0005-0000-0000-000093550000}"/>
    <cellStyle name="Normal 25 2 3 2 2 2" xfId="25879" xr:uid="{00000000-0005-0000-0000-000094550000}"/>
    <cellStyle name="Normal 25 2 3 2 3" xfId="25880" xr:uid="{00000000-0005-0000-0000-000095550000}"/>
    <cellStyle name="Normal 25 2 3 3" xfId="25881" xr:uid="{00000000-0005-0000-0000-000096550000}"/>
    <cellStyle name="Normal 25 2 3 3 2" xfId="25882" xr:uid="{00000000-0005-0000-0000-000097550000}"/>
    <cellStyle name="Normal 25 2 3 4" xfId="25883" xr:uid="{00000000-0005-0000-0000-000098550000}"/>
    <cellStyle name="Normal 25 2 3 5" xfId="25884" xr:uid="{00000000-0005-0000-0000-000099550000}"/>
    <cellStyle name="Normal 25 2 4" xfId="25885" xr:uid="{00000000-0005-0000-0000-00009A550000}"/>
    <cellStyle name="Normal 25 2 4 2" xfId="25886" xr:uid="{00000000-0005-0000-0000-00009B550000}"/>
    <cellStyle name="Normal 25 2 4 2 2" xfId="25887" xr:uid="{00000000-0005-0000-0000-00009C550000}"/>
    <cellStyle name="Normal 25 2 4 3" xfId="25888" xr:uid="{00000000-0005-0000-0000-00009D550000}"/>
    <cellStyle name="Normal 25 2 5" xfId="25889" xr:uid="{00000000-0005-0000-0000-00009E550000}"/>
    <cellStyle name="Normal 25 2 5 2" xfId="25890" xr:uid="{00000000-0005-0000-0000-00009F550000}"/>
    <cellStyle name="Normal 25 2 6" xfId="25891" xr:uid="{00000000-0005-0000-0000-0000A0550000}"/>
    <cellStyle name="Normal 25 2 7" xfId="25892" xr:uid="{00000000-0005-0000-0000-0000A1550000}"/>
    <cellStyle name="Normal 25 3" xfId="2465" xr:uid="{00000000-0005-0000-0000-0000A2550000}"/>
    <cellStyle name="Normal 25 3 2" xfId="25893" xr:uid="{00000000-0005-0000-0000-0000A3550000}"/>
    <cellStyle name="Normal 25 3 2 2" xfId="25894" xr:uid="{00000000-0005-0000-0000-0000A4550000}"/>
    <cellStyle name="Normal 25 3 2 2 2" xfId="25895" xr:uid="{00000000-0005-0000-0000-0000A5550000}"/>
    <cellStyle name="Normal 25 3 2 3" xfId="25896" xr:uid="{00000000-0005-0000-0000-0000A6550000}"/>
    <cellStyle name="Normal 25 3 3" xfId="25897" xr:uid="{00000000-0005-0000-0000-0000A7550000}"/>
    <cellStyle name="Normal 25 3 3 2" xfId="25898" xr:uid="{00000000-0005-0000-0000-0000A8550000}"/>
    <cellStyle name="Normal 25 3 4" xfId="25899" xr:uid="{00000000-0005-0000-0000-0000A9550000}"/>
    <cellStyle name="Normal 25 3 5" xfId="25900" xr:uid="{00000000-0005-0000-0000-0000AA550000}"/>
    <cellStyle name="Normal 25 4" xfId="2466" xr:uid="{00000000-0005-0000-0000-0000AB550000}"/>
    <cellStyle name="Normal 25 4 2" xfId="25901" xr:uid="{00000000-0005-0000-0000-0000AC550000}"/>
    <cellStyle name="Normal 25 4 2 2" xfId="25902" xr:uid="{00000000-0005-0000-0000-0000AD550000}"/>
    <cellStyle name="Normal 25 4 2 2 2" xfId="25903" xr:uid="{00000000-0005-0000-0000-0000AE550000}"/>
    <cellStyle name="Normal 25 4 2 3" xfId="25904" xr:uid="{00000000-0005-0000-0000-0000AF550000}"/>
    <cellStyle name="Normal 25 4 3" xfId="25905" xr:uid="{00000000-0005-0000-0000-0000B0550000}"/>
    <cellStyle name="Normal 25 4 3 2" xfId="25906" xr:uid="{00000000-0005-0000-0000-0000B1550000}"/>
    <cellStyle name="Normal 25 4 4" xfId="25907" xr:uid="{00000000-0005-0000-0000-0000B2550000}"/>
    <cellStyle name="Normal 25 4 5" xfId="25908" xr:uid="{00000000-0005-0000-0000-0000B3550000}"/>
    <cellStyle name="Normal 25 5" xfId="25909" xr:uid="{00000000-0005-0000-0000-0000B4550000}"/>
    <cellStyle name="Normal 25 5 2" xfId="25910" xr:uid="{00000000-0005-0000-0000-0000B5550000}"/>
    <cellStyle name="Normal 25 5 2 2" xfId="25911" xr:uid="{00000000-0005-0000-0000-0000B6550000}"/>
    <cellStyle name="Normal 25 5 3" xfId="25912" xr:uid="{00000000-0005-0000-0000-0000B7550000}"/>
    <cellStyle name="Normal 25 6" xfId="25913" xr:uid="{00000000-0005-0000-0000-0000B8550000}"/>
    <cellStyle name="Normal 25 6 2" xfId="25914" xr:uid="{00000000-0005-0000-0000-0000B9550000}"/>
    <cellStyle name="Normal 25 7" xfId="25915" xr:uid="{00000000-0005-0000-0000-0000BA550000}"/>
    <cellStyle name="Normal 25 8" xfId="25916" xr:uid="{00000000-0005-0000-0000-0000BB550000}"/>
    <cellStyle name="Normal 26" xfId="2467" xr:uid="{00000000-0005-0000-0000-0000BC550000}"/>
    <cellStyle name="Normal 26 2" xfId="2468" xr:uid="{00000000-0005-0000-0000-0000BD550000}"/>
    <cellStyle name="Normal 26 2 2" xfId="25917" xr:uid="{00000000-0005-0000-0000-0000BE550000}"/>
    <cellStyle name="Normal 26 2 2 2" xfId="25918" xr:uid="{00000000-0005-0000-0000-0000BF550000}"/>
    <cellStyle name="Normal 26 2 2 2 2" xfId="25919" xr:uid="{00000000-0005-0000-0000-0000C0550000}"/>
    <cellStyle name="Normal 26 2 2 3" xfId="25920" xr:uid="{00000000-0005-0000-0000-0000C1550000}"/>
    <cellStyle name="Normal 26 2 3" xfId="25921" xr:uid="{00000000-0005-0000-0000-0000C2550000}"/>
    <cellStyle name="Normal 26 2 3 2" xfId="25922" xr:uid="{00000000-0005-0000-0000-0000C3550000}"/>
    <cellStyle name="Normal 26 2 4" xfId="25923" xr:uid="{00000000-0005-0000-0000-0000C4550000}"/>
    <cellStyle name="Normal 26 2 5" xfId="25924" xr:uid="{00000000-0005-0000-0000-0000C5550000}"/>
    <cellStyle name="Normal 26 3" xfId="2469" xr:uid="{00000000-0005-0000-0000-0000C6550000}"/>
    <cellStyle name="Normal 26 3 2" xfId="25925" xr:uid="{00000000-0005-0000-0000-0000C7550000}"/>
    <cellStyle name="Normal 26 3 2 2" xfId="25926" xr:uid="{00000000-0005-0000-0000-0000C8550000}"/>
    <cellStyle name="Normal 26 3 2 2 2" xfId="25927" xr:uid="{00000000-0005-0000-0000-0000C9550000}"/>
    <cellStyle name="Normal 26 3 2 3" xfId="25928" xr:uid="{00000000-0005-0000-0000-0000CA550000}"/>
    <cellStyle name="Normal 26 3 3" xfId="25929" xr:uid="{00000000-0005-0000-0000-0000CB550000}"/>
    <cellStyle name="Normal 26 3 3 2" xfId="25930" xr:uid="{00000000-0005-0000-0000-0000CC550000}"/>
    <cellStyle name="Normal 26 3 4" xfId="25931" xr:uid="{00000000-0005-0000-0000-0000CD550000}"/>
    <cellStyle name="Normal 26 3 5" xfId="25932" xr:uid="{00000000-0005-0000-0000-0000CE550000}"/>
    <cellStyle name="Normal 26 4" xfId="25933" xr:uid="{00000000-0005-0000-0000-0000CF550000}"/>
    <cellStyle name="Normal 26 4 2" xfId="25934" xr:uid="{00000000-0005-0000-0000-0000D0550000}"/>
    <cellStyle name="Normal 26 4 2 2" xfId="25935" xr:uid="{00000000-0005-0000-0000-0000D1550000}"/>
    <cellStyle name="Normal 26 4 3" xfId="25936" xr:uid="{00000000-0005-0000-0000-0000D2550000}"/>
    <cellStyle name="Normal 26 5" xfId="25937" xr:uid="{00000000-0005-0000-0000-0000D3550000}"/>
    <cellStyle name="Normal 26 5 2" xfId="25938" xr:uid="{00000000-0005-0000-0000-0000D4550000}"/>
    <cellStyle name="Normal 26 6" xfId="25939" xr:uid="{00000000-0005-0000-0000-0000D5550000}"/>
    <cellStyle name="Normal 26 7" xfId="25940" xr:uid="{00000000-0005-0000-0000-0000D6550000}"/>
    <cellStyle name="Normal 27" xfId="2470" xr:uid="{00000000-0005-0000-0000-0000D7550000}"/>
    <cellStyle name="Normal 27 2" xfId="2471" xr:uid="{00000000-0005-0000-0000-0000D8550000}"/>
    <cellStyle name="Normal 27 2 2" xfId="25941" xr:uid="{00000000-0005-0000-0000-0000D9550000}"/>
    <cellStyle name="Normal 27 2 2 2" xfId="25942" xr:uid="{00000000-0005-0000-0000-0000DA550000}"/>
    <cellStyle name="Normal 27 2 2 2 2" xfId="25943" xr:uid="{00000000-0005-0000-0000-0000DB550000}"/>
    <cellStyle name="Normal 27 2 2 3" xfId="25944" xr:uid="{00000000-0005-0000-0000-0000DC550000}"/>
    <cellStyle name="Normal 27 2 3" xfId="25945" xr:uid="{00000000-0005-0000-0000-0000DD550000}"/>
    <cellStyle name="Normal 27 2 3 2" xfId="25946" xr:uid="{00000000-0005-0000-0000-0000DE550000}"/>
    <cellStyle name="Normal 27 2 4" xfId="25947" xr:uid="{00000000-0005-0000-0000-0000DF550000}"/>
    <cellStyle name="Normal 27 2 5" xfId="25948" xr:uid="{00000000-0005-0000-0000-0000E0550000}"/>
    <cellStyle name="Normal 27 3" xfId="2472" xr:uid="{00000000-0005-0000-0000-0000E1550000}"/>
    <cellStyle name="Normal 27 4" xfId="25949" xr:uid="{00000000-0005-0000-0000-0000E2550000}"/>
    <cellStyle name="Normal 27 4 2" xfId="25950" xr:uid="{00000000-0005-0000-0000-0000E3550000}"/>
    <cellStyle name="Normal 27 4 2 2" xfId="25951" xr:uid="{00000000-0005-0000-0000-0000E4550000}"/>
    <cellStyle name="Normal 27 4 3" xfId="25952" xr:uid="{00000000-0005-0000-0000-0000E5550000}"/>
    <cellStyle name="Normal 27 5" xfId="25953" xr:uid="{00000000-0005-0000-0000-0000E6550000}"/>
    <cellStyle name="Normal 27 5 2" xfId="25954" xr:uid="{00000000-0005-0000-0000-0000E7550000}"/>
    <cellStyle name="Normal 27 6" xfId="25955" xr:uid="{00000000-0005-0000-0000-0000E8550000}"/>
    <cellStyle name="Normal 27 7" xfId="25956" xr:uid="{00000000-0005-0000-0000-0000E9550000}"/>
    <cellStyle name="Normal 28" xfId="2473" xr:uid="{00000000-0005-0000-0000-0000EA550000}"/>
    <cellStyle name="Normal 28 2" xfId="2474" xr:uid="{00000000-0005-0000-0000-0000EB550000}"/>
    <cellStyle name="Normal 28 2 2" xfId="25957" xr:uid="{00000000-0005-0000-0000-0000EC550000}"/>
    <cellStyle name="Normal 28 2 2 2" xfId="25958" xr:uid="{00000000-0005-0000-0000-0000ED550000}"/>
    <cellStyle name="Normal 28 2 2 2 2" xfId="25959" xr:uid="{00000000-0005-0000-0000-0000EE550000}"/>
    <cellStyle name="Normal 28 2 2 3" xfId="25960" xr:uid="{00000000-0005-0000-0000-0000EF550000}"/>
    <cellStyle name="Normal 28 2 3" xfId="25961" xr:uid="{00000000-0005-0000-0000-0000F0550000}"/>
    <cellStyle name="Normal 28 2 3 2" xfId="25962" xr:uid="{00000000-0005-0000-0000-0000F1550000}"/>
    <cellStyle name="Normal 28 2 4" xfId="25963" xr:uid="{00000000-0005-0000-0000-0000F2550000}"/>
    <cellStyle name="Normal 28 2 5" xfId="25964" xr:uid="{00000000-0005-0000-0000-0000F3550000}"/>
    <cellStyle name="Normal 28 3" xfId="25965" xr:uid="{00000000-0005-0000-0000-0000F4550000}"/>
    <cellStyle name="Normal 28 3 2" xfId="25966" xr:uid="{00000000-0005-0000-0000-0000F5550000}"/>
    <cellStyle name="Normal 28 3 2 2" xfId="25967" xr:uid="{00000000-0005-0000-0000-0000F6550000}"/>
    <cellStyle name="Normal 28 3 3" xfId="25968" xr:uid="{00000000-0005-0000-0000-0000F7550000}"/>
    <cellStyle name="Normal 28 4" xfId="25969" xr:uid="{00000000-0005-0000-0000-0000F8550000}"/>
    <cellStyle name="Normal 28 4 2" xfId="25970" xr:uid="{00000000-0005-0000-0000-0000F9550000}"/>
    <cellStyle name="Normal 28 5" xfId="25971" xr:uid="{00000000-0005-0000-0000-0000FA550000}"/>
    <cellStyle name="Normal 28 6" xfId="25972" xr:uid="{00000000-0005-0000-0000-0000FB550000}"/>
    <cellStyle name="Normal 29" xfId="2475" xr:uid="{00000000-0005-0000-0000-0000FC550000}"/>
    <cellStyle name="Normal 29 2" xfId="25973" xr:uid="{00000000-0005-0000-0000-0000FD550000}"/>
    <cellStyle name="Normal 29 2 2" xfId="25974" xr:uid="{00000000-0005-0000-0000-0000FE550000}"/>
    <cellStyle name="Normal 29 2 2 2" xfId="25975" xr:uid="{00000000-0005-0000-0000-0000FF550000}"/>
    <cellStyle name="Normal 29 2 3" xfId="25976" xr:uid="{00000000-0005-0000-0000-000000560000}"/>
    <cellStyle name="Normal 29 3" xfId="25977" xr:uid="{00000000-0005-0000-0000-000001560000}"/>
    <cellStyle name="Normal 29 3 2" xfId="25978" xr:uid="{00000000-0005-0000-0000-000002560000}"/>
    <cellStyle name="Normal 29 4" xfId="25979" xr:uid="{00000000-0005-0000-0000-000003560000}"/>
    <cellStyle name="Normal 29 5" xfId="25980" xr:uid="{00000000-0005-0000-0000-000004560000}"/>
    <cellStyle name="Normal 3" xfId="3" xr:uid="{00000000-0005-0000-0000-000005560000}"/>
    <cellStyle name="Normal 3 10" xfId="2476" xr:uid="{00000000-0005-0000-0000-000006560000}"/>
    <cellStyle name="Normal 3 10 2" xfId="2477" xr:uid="{00000000-0005-0000-0000-000007560000}"/>
    <cellStyle name="Normal 3 10 2 2" xfId="2478" xr:uid="{00000000-0005-0000-0000-000008560000}"/>
    <cellStyle name="Normal 3 10 2 2 2" xfId="25981" xr:uid="{00000000-0005-0000-0000-000009560000}"/>
    <cellStyle name="Normal 3 10 2 2 2 2" xfId="25982" xr:uid="{00000000-0005-0000-0000-00000A560000}"/>
    <cellStyle name="Normal 3 10 2 2 2 2 2" xfId="25983" xr:uid="{00000000-0005-0000-0000-00000B560000}"/>
    <cellStyle name="Normal 3 10 2 2 2 3" xfId="25984" xr:uid="{00000000-0005-0000-0000-00000C560000}"/>
    <cellStyle name="Normal 3 10 2 2 3" xfId="25985" xr:uid="{00000000-0005-0000-0000-00000D560000}"/>
    <cellStyle name="Normal 3 10 2 2 3 2" xfId="25986" xr:uid="{00000000-0005-0000-0000-00000E560000}"/>
    <cellStyle name="Normal 3 10 2 2 4" xfId="25987" xr:uid="{00000000-0005-0000-0000-00000F560000}"/>
    <cellStyle name="Normal 3 10 2 2 5" xfId="25988" xr:uid="{00000000-0005-0000-0000-000010560000}"/>
    <cellStyle name="Normal 3 10 2 3" xfId="2479" xr:uid="{00000000-0005-0000-0000-000011560000}"/>
    <cellStyle name="Normal 3 10 2 3 2" xfId="25989" xr:uid="{00000000-0005-0000-0000-000012560000}"/>
    <cellStyle name="Normal 3 10 2 3 2 2" xfId="25990" xr:uid="{00000000-0005-0000-0000-000013560000}"/>
    <cellStyle name="Normal 3 10 2 3 2 2 2" xfId="25991" xr:uid="{00000000-0005-0000-0000-000014560000}"/>
    <cellStyle name="Normal 3 10 2 3 2 3" xfId="25992" xr:uid="{00000000-0005-0000-0000-000015560000}"/>
    <cellStyle name="Normal 3 10 2 3 3" xfId="25993" xr:uid="{00000000-0005-0000-0000-000016560000}"/>
    <cellStyle name="Normal 3 10 2 3 3 2" xfId="25994" xr:uid="{00000000-0005-0000-0000-000017560000}"/>
    <cellStyle name="Normal 3 10 2 3 4" xfId="25995" xr:uid="{00000000-0005-0000-0000-000018560000}"/>
    <cellStyle name="Normal 3 10 2 3 5" xfId="25996" xr:uid="{00000000-0005-0000-0000-000019560000}"/>
    <cellStyle name="Normal 3 10 2 4" xfId="25997" xr:uid="{00000000-0005-0000-0000-00001A560000}"/>
    <cellStyle name="Normal 3 10 2 4 2" xfId="25998" xr:uid="{00000000-0005-0000-0000-00001B560000}"/>
    <cellStyle name="Normal 3 10 2 4 2 2" xfId="25999" xr:uid="{00000000-0005-0000-0000-00001C560000}"/>
    <cellStyle name="Normal 3 10 2 4 3" xfId="26000" xr:uid="{00000000-0005-0000-0000-00001D560000}"/>
    <cellStyle name="Normal 3 10 2 5" xfId="26001" xr:uid="{00000000-0005-0000-0000-00001E560000}"/>
    <cellStyle name="Normal 3 10 2 5 2" xfId="26002" xr:uid="{00000000-0005-0000-0000-00001F560000}"/>
    <cellStyle name="Normal 3 10 2 6" xfId="26003" xr:uid="{00000000-0005-0000-0000-000020560000}"/>
    <cellStyle name="Normal 3 10 2 7" xfId="26004" xr:uid="{00000000-0005-0000-0000-000021560000}"/>
    <cellStyle name="Normal 3 10 3" xfId="2480" xr:uid="{00000000-0005-0000-0000-000022560000}"/>
    <cellStyle name="Normal 3 10 3 2" xfId="26005" xr:uid="{00000000-0005-0000-0000-000023560000}"/>
    <cellStyle name="Normal 3 10 3 2 2" xfId="26006" xr:uid="{00000000-0005-0000-0000-000024560000}"/>
    <cellStyle name="Normal 3 10 3 2 2 2" xfId="26007" xr:uid="{00000000-0005-0000-0000-000025560000}"/>
    <cellStyle name="Normal 3 10 3 2 3" xfId="26008" xr:uid="{00000000-0005-0000-0000-000026560000}"/>
    <cellStyle name="Normal 3 10 3 3" xfId="26009" xr:uid="{00000000-0005-0000-0000-000027560000}"/>
    <cellStyle name="Normal 3 10 3 3 2" xfId="26010" xr:uid="{00000000-0005-0000-0000-000028560000}"/>
    <cellStyle name="Normal 3 10 3 4" xfId="26011" xr:uid="{00000000-0005-0000-0000-000029560000}"/>
    <cellStyle name="Normal 3 10 3 5" xfId="26012" xr:uid="{00000000-0005-0000-0000-00002A560000}"/>
    <cellStyle name="Normal 3 10 4" xfId="2481" xr:uid="{00000000-0005-0000-0000-00002B560000}"/>
    <cellStyle name="Normal 3 10 4 2" xfId="26013" xr:uid="{00000000-0005-0000-0000-00002C560000}"/>
    <cellStyle name="Normal 3 10 4 2 2" xfId="26014" xr:uid="{00000000-0005-0000-0000-00002D560000}"/>
    <cellStyle name="Normal 3 10 4 2 2 2" xfId="26015" xr:uid="{00000000-0005-0000-0000-00002E560000}"/>
    <cellStyle name="Normal 3 10 4 2 3" xfId="26016" xr:uid="{00000000-0005-0000-0000-00002F560000}"/>
    <cellStyle name="Normal 3 10 4 3" xfId="26017" xr:uid="{00000000-0005-0000-0000-000030560000}"/>
    <cellStyle name="Normal 3 10 4 3 2" xfId="26018" xr:uid="{00000000-0005-0000-0000-000031560000}"/>
    <cellStyle name="Normal 3 10 4 4" xfId="26019" xr:uid="{00000000-0005-0000-0000-000032560000}"/>
    <cellStyle name="Normal 3 10 4 5" xfId="26020" xr:uid="{00000000-0005-0000-0000-000033560000}"/>
    <cellStyle name="Normal 3 10 5" xfId="26021" xr:uid="{00000000-0005-0000-0000-000034560000}"/>
    <cellStyle name="Normal 3 10 5 2" xfId="26022" xr:uid="{00000000-0005-0000-0000-000035560000}"/>
    <cellStyle name="Normal 3 10 5 2 2" xfId="26023" xr:uid="{00000000-0005-0000-0000-000036560000}"/>
    <cellStyle name="Normal 3 10 5 3" xfId="26024" xr:uid="{00000000-0005-0000-0000-000037560000}"/>
    <cellStyle name="Normal 3 10 6" xfId="26025" xr:uid="{00000000-0005-0000-0000-000038560000}"/>
    <cellStyle name="Normal 3 10 6 2" xfId="26026" xr:uid="{00000000-0005-0000-0000-000039560000}"/>
    <cellStyle name="Normal 3 10 7" xfId="26027" xr:uid="{00000000-0005-0000-0000-00003A560000}"/>
    <cellStyle name="Normal 3 10 8" xfId="26028" xr:uid="{00000000-0005-0000-0000-00003B560000}"/>
    <cellStyle name="Normal 3 11" xfId="2482" xr:uid="{00000000-0005-0000-0000-00003C560000}"/>
    <cellStyle name="Normal 3 11 2" xfId="2483" xr:uid="{00000000-0005-0000-0000-00003D560000}"/>
    <cellStyle name="Normal 3 11 2 2" xfId="2484" xr:uid="{00000000-0005-0000-0000-00003E560000}"/>
    <cellStyle name="Normal 3 11 2 2 2" xfId="26029" xr:uid="{00000000-0005-0000-0000-00003F560000}"/>
    <cellStyle name="Normal 3 11 2 2 2 2" xfId="26030" xr:uid="{00000000-0005-0000-0000-000040560000}"/>
    <cellStyle name="Normal 3 11 2 2 2 2 2" xfId="26031" xr:uid="{00000000-0005-0000-0000-000041560000}"/>
    <cellStyle name="Normal 3 11 2 2 2 3" xfId="26032" xr:uid="{00000000-0005-0000-0000-000042560000}"/>
    <cellStyle name="Normal 3 11 2 2 3" xfId="26033" xr:uid="{00000000-0005-0000-0000-000043560000}"/>
    <cellStyle name="Normal 3 11 2 2 3 2" xfId="26034" xr:uid="{00000000-0005-0000-0000-000044560000}"/>
    <cellStyle name="Normal 3 11 2 2 4" xfId="26035" xr:uid="{00000000-0005-0000-0000-000045560000}"/>
    <cellStyle name="Normal 3 11 2 2 5" xfId="26036" xr:uid="{00000000-0005-0000-0000-000046560000}"/>
    <cellStyle name="Normal 3 11 2 3" xfId="2485" xr:uid="{00000000-0005-0000-0000-000047560000}"/>
    <cellStyle name="Normal 3 11 2 3 2" xfId="26037" xr:uid="{00000000-0005-0000-0000-000048560000}"/>
    <cellStyle name="Normal 3 11 2 3 2 2" xfId="26038" xr:uid="{00000000-0005-0000-0000-000049560000}"/>
    <cellStyle name="Normal 3 11 2 3 2 2 2" xfId="26039" xr:uid="{00000000-0005-0000-0000-00004A560000}"/>
    <cellStyle name="Normal 3 11 2 3 2 3" xfId="26040" xr:uid="{00000000-0005-0000-0000-00004B560000}"/>
    <cellStyle name="Normal 3 11 2 3 3" xfId="26041" xr:uid="{00000000-0005-0000-0000-00004C560000}"/>
    <cellStyle name="Normal 3 11 2 3 3 2" xfId="26042" xr:uid="{00000000-0005-0000-0000-00004D560000}"/>
    <cellStyle name="Normal 3 11 2 3 4" xfId="26043" xr:uid="{00000000-0005-0000-0000-00004E560000}"/>
    <cellStyle name="Normal 3 11 2 3 5" xfId="26044" xr:uid="{00000000-0005-0000-0000-00004F560000}"/>
    <cellStyle name="Normal 3 11 2 4" xfId="26045" xr:uid="{00000000-0005-0000-0000-000050560000}"/>
    <cellStyle name="Normal 3 11 2 4 2" xfId="26046" xr:uid="{00000000-0005-0000-0000-000051560000}"/>
    <cellStyle name="Normal 3 11 2 4 2 2" xfId="26047" xr:uid="{00000000-0005-0000-0000-000052560000}"/>
    <cellStyle name="Normal 3 11 2 4 3" xfId="26048" xr:uid="{00000000-0005-0000-0000-000053560000}"/>
    <cellStyle name="Normal 3 11 2 5" xfId="26049" xr:uid="{00000000-0005-0000-0000-000054560000}"/>
    <cellStyle name="Normal 3 11 2 5 2" xfId="26050" xr:uid="{00000000-0005-0000-0000-000055560000}"/>
    <cellStyle name="Normal 3 11 2 6" xfId="26051" xr:uid="{00000000-0005-0000-0000-000056560000}"/>
    <cellStyle name="Normal 3 11 2 7" xfId="26052" xr:uid="{00000000-0005-0000-0000-000057560000}"/>
    <cellStyle name="Normal 3 11 3" xfId="2486" xr:uid="{00000000-0005-0000-0000-000058560000}"/>
    <cellStyle name="Normal 3 11 3 2" xfId="26053" xr:uid="{00000000-0005-0000-0000-000059560000}"/>
    <cellStyle name="Normal 3 11 3 2 2" xfId="26054" xr:uid="{00000000-0005-0000-0000-00005A560000}"/>
    <cellStyle name="Normal 3 11 3 2 2 2" xfId="26055" xr:uid="{00000000-0005-0000-0000-00005B560000}"/>
    <cellStyle name="Normal 3 11 3 2 3" xfId="26056" xr:uid="{00000000-0005-0000-0000-00005C560000}"/>
    <cellStyle name="Normal 3 11 3 3" xfId="26057" xr:uid="{00000000-0005-0000-0000-00005D560000}"/>
    <cellStyle name="Normal 3 11 3 3 2" xfId="26058" xr:uid="{00000000-0005-0000-0000-00005E560000}"/>
    <cellStyle name="Normal 3 11 3 4" xfId="26059" xr:uid="{00000000-0005-0000-0000-00005F560000}"/>
    <cellStyle name="Normal 3 11 3 5" xfId="26060" xr:uid="{00000000-0005-0000-0000-000060560000}"/>
    <cellStyle name="Normal 3 11 4" xfId="2487" xr:uid="{00000000-0005-0000-0000-000061560000}"/>
    <cellStyle name="Normal 3 11 4 2" xfId="26061" xr:uid="{00000000-0005-0000-0000-000062560000}"/>
    <cellStyle name="Normal 3 11 4 2 2" xfId="26062" xr:uid="{00000000-0005-0000-0000-000063560000}"/>
    <cellStyle name="Normal 3 11 4 2 2 2" xfId="26063" xr:uid="{00000000-0005-0000-0000-000064560000}"/>
    <cellStyle name="Normal 3 11 4 2 3" xfId="26064" xr:uid="{00000000-0005-0000-0000-000065560000}"/>
    <cellStyle name="Normal 3 11 4 3" xfId="26065" xr:uid="{00000000-0005-0000-0000-000066560000}"/>
    <cellStyle name="Normal 3 11 4 3 2" xfId="26066" xr:uid="{00000000-0005-0000-0000-000067560000}"/>
    <cellStyle name="Normal 3 11 4 4" xfId="26067" xr:uid="{00000000-0005-0000-0000-000068560000}"/>
    <cellStyle name="Normal 3 11 4 5" xfId="26068" xr:uid="{00000000-0005-0000-0000-000069560000}"/>
    <cellStyle name="Normal 3 11 5" xfId="26069" xr:uid="{00000000-0005-0000-0000-00006A560000}"/>
    <cellStyle name="Normal 3 11 5 2" xfId="26070" xr:uid="{00000000-0005-0000-0000-00006B560000}"/>
    <cellStyle name="Normal 3 11 5 2 2" xfId="26071" xr:uid="{00000000-0005-0000-0000-00006C560000}"/>
    <cellStyle name="Normal 3 11 5 3" xfId="26072" xr:uid="{00000000-0005-0000-0000-00006D560000}"/>
    <cellStyle name="Normal 3 11 6" xfId="26073" xr:uid="{00000000-0005-0000-0000-00006E560000}"/>
    <cellStyle name="Normal 3 11 6 2" xfId="26074" xr:uid="{00000000-0005-0000-0000-00006F560000}"/>
    <cellStyle name="Normal 3 11 7" xfId="26075" xr:uid="{00000000-0005-0000-0000-000070560000}"/>
    <cellStyle name="Normal 3 11 8" xfId="26076" xr:uid="{00000000-0005-0000-0000-000071560000}"/>
    <cellStyle name="Normal 3 12" xfId="2488" xr:uid="{00000000-0005-0000-0000-000072560000}"/>
    <cellStyle name="Normal 3 13" xfId="2489" xr:uid="{00000000-0005-0000-0000-000073560000}"/>
    <cellStyle name="Normal 3 13 2" xfId="2490" xr:uid="{00000000-0005-0000-0000-000074560000}"/>
    <cellStyle name="Normal 3 13 2 2" xfId="26077" xr:uid="{00000000-0005-0000-0000-000075560000}"/>
    <cellStyle name="Normal 3 13 2 2 2" xfId="26078" xr:uid="{00000000-0005-0000-0000-000076560000}"/>
    <cellStyle name="Normal 3 13 2 2 2 2" xfId="26079" xr:uid="{00000000-0005-0000-0000-000077560000}"/>
    <cellStyle name="Normal 3 13 2 2 3" xfId="26080" xr:uid="{00000000-0005-0000-0000-000078560000}"/>
    <cellStyle name="Normal 3 13 2 3" xfId="26081" xr:uid="{00000000-0005-0000-0000-000079560000}"/>
    <cellStyle name="Normal 3 13 2 3 2" xfId="26082" xr:uid="{00000000-0005-0000-0000-00007A560000}"/>
    <cellStyle name="Normal 3 13 2 4" xfId="26083" xr:uid="{00000000-0005-0000-0000-00007B560000}"/>
    <cellStyle name="Normal 3 13 2 5" xfId="26084" xr:uid="{00000000-0005-0000-0000-00007C560000}"/>
    <cellStyle name="Normal 3 13 3" xfId="2491" xr:uid="{00000000-0005-0000-0000-00007D560000}"/>
    <cellStyle name="Normal 3 13 3 2" xfId="26085" xr:uid="{00000000-0005-0000-0000-00007E560000}"/>
    <cellStyle name="Normal 3 13 3 2 2" xfId="26086" xr:uid="{00000000-0005-0000-0000-00007F560000}"/>
    <cellStyle name="Normal 3 13 3 2 2 2" xfId="26087" xr:uid="{00000000-0005-0000-0000-000080560000}"/>
    <cellStyle name="Normal 3 13 3 2 3" xfId="26088" xr:uid="{00000000-0005-0000-0000-000081560000}"/>
    <cellStyle name="Normal 3 13 3 3" xfId="26089" xr:uid="{00000000-0005-0000-0000-000082560000}"/>
    <cellStyle name="Normal 3 13 3 3 2" xfId="26090" xr:uid="{00000000-0005-0000-0000-000083560000}"/>
    <cellStyle name="Normal 3 13 3 4" xfId="26091" xr:uid="{00000000-0005-0000-0000-000084560000}"/>
    <cellStyle name="Normal 3 13 3 5" xfId="26092" xr:uid="{00000000-0005-0000-0000-000085560000}"/>
    <cellStyle name="Normal 3 13 4" xfId="26093" xr:uid="{00000000-0005-0000-0000-000086560000}"/>
    <cellStyle name="Normal 3 13 4 2" xfId="26094" xr:uid="{00000000-0005-0000-0000-000087560000}"/>
    <cellStyle name="Normal 3 13 4 2 2" xfId="26095" xr:uid="{00000000-0005-0000-0000-000088560000}"/>
    <cellStyle name="Normal 3 13 4 3" xfId="26096" xr:uid="{00000000-0005-0000-0000-000089560000}"/>
    <cellStyle name="Normal 3 13 5" xfId="26097" xr:uid="{00000000-0005-0000-0000-00008A560000}"/>
    <cellStyle name="Normal 3 13 5 2" xfId="26098" xr:uid="{00000000-0005-0000-0000-00008B560000}"/>
    <cellStyle name="Normal 3 13 6" xfId="26099" xr:uid="{00000000-0005-0000-0000-00008C560000}"/>
    <cellStyle name="Normal 3 13 7" xfId="26100" xr:uid="{00000000-0005-0000-0000-00008D560000}"/>
    <cellStyle name="Normal 3 14" xfId="2492" xr:uid="{00000000-0005-0000-0000-00008E560000}"/>
    <cellStyle name="Normal 3 14 2" xfId="2493" xr:uid="{00000000-0005-0000-0000-00008F560000}"/>
    <cellStyle name="Normal 3 14 2 2" xfId="26101" xr:uid="{00000000-0005-0000-0000-000090560000}"/>
    <cellStyle name="Normal 3 14 2 2 2" xfId="26102" xr:uid="{00000000-0005-0000-0000-000091560000}"/>
    <cellStyle name="Normal 3 14 2 2 2 2" xfId="26103" xr:uid="{00000000-0005-0000-0000-000092560000}"/>
    <cellStyle name="Normal 3 14 2 2 3" xfId="26104" xr:uid="{00000000-0005-0000-0000-000093560000}"/>
    <cellStyle name="Normal 3 14 2 3" xfId="26105" xr:uid="{00000000-0005-0000-0000-000094560000}"/>
    <cellStyle name="Normal 3 14 2 3 2" xfId="26106" xr:uid="{00000000-0005-0000-0000-000095560000}"/>
    <cellStyle name="Normal 3 14 2 4" xfId="26107" xr:uid="{00000000-0005-0000-0000-000096560000}"/>
    <cellStyle name="Normal 3 14 2 5" xfId="26108" xr:uid="{00000000-0005-0000-0000-000097560000}"/>
    <cellStyle name="Normal 3 14 3" xfId="2494" xr:uid="{00000000-0005-0000-0000-000098560000}"/>
    <cellStyle name="Normal 3 14 3 2" xfId="26109" xr:uid="{00000000-0005-0000-0000-000099560000}"/>
    <cellStyle name="Normal 3 14 3 2 2" xfId="26110" xr:uid="{00000000-0005-0000-0000-00009A560000}"/>
    <cellStyle name="Normal 3 14 3 2 2 2" xfId="26111" xr:uid="{00000000-0005-0000-0000-00009B560000}"/>
    <cellStyle name="Normal 3 14 3 2 3" xfId="26112" xr:uid="{00000000-0005-0000-0000-00009C560000}"/>
    <cellStyle name="Normal 3 14 3 3" xfId="26113" xr:uid="{00000000-0005-0000-0000-00009D560000}"/>
    <cellStyle name="Normal 3 14 3 3 2" xfId="26114" xr:uid="{00000000-0005-0000-0000-00009E560000}"/>
    <cellStyle name="Normal 3 14 3 4" xfId="26115" xr:uid="{00000000-0005-0000-0000-00009F560000}"/>
    <cellStyle name="Normal 3 14 3 5" xfId="26116" xr:uid="{00000000-0005-0000-0000-0000A0560000}"/>
    <cellStyle name="Normal 3 14 4" xfId="26117" xr:uid="{00000000-0005-0000-0000-0000A1560000}"/>
    <cellStyle name="Normal 3 14 4 2" xfId="26118" xr:uid="{00000000-0005-0000-0000-0000A2560000}"/>
    <cellStyle name="Normal 3 14 4 2 2" xfId="26119" xr:uid="{00000000-0005-0000-0000-0000A3560000}"/>
    <cellStyle name="Normal 3 14 4 3" xfId="26120" xr:uid="{00000000-0005-0000-0000-0000A4560000}"/>
    <cellStyle name="Normal 3 14 5" xfId="26121" xr:uid="{00000000-0005-0000-0000-0000A5560000}"/>
    <cellStyle name="Normal 3 14 5 2" xfId="26122" xr:uid="{00000000-0005-0000-0000-0000A6560000}"/>
    <cellStyle name="Normal 3 14 6" xfId="26123" xr:uid="{00000000-0005-0000-0000-0000A7560000}"/>
    <cellStyle name="Normal 3 14 7" xfId="26124" xr:uid="{00000000-0005-0000-0000-0000A8560000}"/>
    <cellStyle name="Normal 3 15" xfId="2495" xr:uid="{00000000-0005-0000-0000-0000A9560000}"/>
    <cellStyle name="Normal 3 15 2" xfId="2496" xr:uid="{00000000-0005-0000-0000-0000AA560000}"/>
    <cellStyle name="Normal 3 15 2 2" xfId="26125" xr:uid="{00000000-0005-0000-0000-0000AB560000}"/>
    <cellStyle name="Normal 3 15 2 2 2" xfId="26126" xr:uid="{00000000-0005-0000-0000-0000AC560000}"/>
    <cellStyle name="Normal 3 15 2 2 2 2" xfId="26127" xr:uid="{00000000-0005-0000-0000-0000AD560000}"/>
    <cellStyle name="Normal 3 15 2 2 3" xfId="26128" xr:uid="{00000000-0005-0000-0000-0000AE560000}"/>
    <cellStyle name="Normal 3 15 2 3" xfId="26129" xr:uid="{00000000-0005-0000-0000-0000AF560000}"/>
    <cellStyle name="Normal 3 15 2 3 2" xfId="26130" xr:uid="{00000000-0005-0000-0000-0000B0560000}"/>
    <cellStyle name="Normal 3 15 2 4" xfId="26131" xr:uid="{00000000-0005-0000-0000-0000B1560000}"/>
    <cellStyle name="Normal 3 15 2 5" xfId="26132" xr:uid="{00000000-0005-0000-0000-0000B2560000}"/>
    <cellStyle name="Normal 3 15 3" xfId="26133" xr:uid="{00000000-0005-0000-0000-0000B3560000}"/>
    <cellStyle name="Normal 3 15 3 2" xfId="26134" xr:uid="{00000000-0005-0000-0000-0000B4560000}"/>
    <cellStyle name="Normal 3 15 3 2 2" xfId="26135" xr:uid="{00000000-0005-0000-0000-0000B5560000}"/>
    <cellStyle name="Normal 3 15 3 3" xfId="26136" xr:uid="{00000000-0005-0000-0000-0000B6560000}"/>
    <cellStyle name="Normal 3 15 4" xfId="26137" xr:uid="{00000000-0005-0000-0000-0000B7560000}"/>
    <cellStyle name="Normal 3 15 4 2" xfId="26138" xr:uid="{00000000-0005-0000-0000-0000B8560000}"/>
    <cellStyle name="Normal 3 15 5" xfId="26139" xr:uid="{00000000-0005-0000-0000-0000B9560000}"/>
    <cellStyle name="Normal 3 15 6" xfId="26140" xr:uid="{00000000-0005-0000-0000-0000BA560000}"/>
    <cellStyle name="Normal 3 16" xfId="2497" xr:uid="{00000000-0005-0000-0000-0000BB560000}"/>
    <cellStyle name="Normal 3 16 2" xfId="26141" xr:uid="{00000000-0005-0000-0000-0000BC560000}"/>
    <cellStyle name="Normal 3 16 2 2" xfId="26142" xr:uid="{00000000-0005-0000-0000-0000BD560000}"/>
    <cellStyle name="Normal 3 16 2 2 2" xfId="26143" xr:uid="{00000000-0005-0000-0000-0000BE560000}"/>
    <cellStyle name="Normal 3 16 2 3" xfId="26144" xr:uid="{00000000-0005-0000-0000-0000BF560000}"/>
    <cellStyle name="Normal 3 16 3" xfId="26145" xr:uid="{00000000-0005-0000-0000-0000C0560000}"/>
    <cellStyle name="Normal 3 16 3 2" xfId="26146" xr:uid="{00000000-0005-0000-0000-0000C1560000}"/>
    <cellStyle name="Normal 3 16 4" xfId="26147" xr:uid="{00000000-0005-0000-0000-0000C2560000}"/>
    <cellStyle name="Normal 3 16 5" xfId="26148" xr:uid="{00000000-0005-0000-0000-0000C3560000}"/>
    <cellStyle name="Normal 3 17" xfId="2498" xr:uid="{00000000-0005-0000-0000-0000C4560000}"/>
    <cellStyle name="Normal 3 17 2" xfId="26149" xr:uid="{00000000-0005-0000-0000-0000C5560000}"/>
    <cellStyle name="Normal 3 17 2 2" xfId="26150" xr:uid="{00000000-0005-0000-0000-0000C6560000}"/>
    <cellStyle name="Normal 3 17 2 2 2" xfId="26151" xr:uid="{00000000-0005-0000-0000-0000C7560000}"/>
    <cellStyle name="Normal 3 17 2 3" xfId="26152" xr:uid="{00000000-0005-0000-0000-0000C8560000}"/>
    <cellStyle name="Normal 3 17 3" xfId="26153" xr:uid="{00000000-0005-0000-0000-0000C9560000}"/>
    <cellStyle name="Normal 3 17 3 2" xfId="26154" xr:uid="{00000000-0005-0000-0000-0000CA560000}"/>
    <cellStyle name="Normal 3 17 4" xfId="26155" xr:uid="{00000000-0005-0000-0000-0000CB560000}"/>
    <cellStyle name="Normal 3 17 5" xfId="26156" xr:uid="{00000000-0005-0000-0000-0000CC560000}"/>
    <cellStyle name="Normal 3 18" xfId="2499" xr:uid="{00000000-0005-0000-0000-0000CD560000}"/>
    <cellStyle name="Normal 3 18 2" xfId="26157" xr:uid="{00000000-0005-0000-0000-0000CE560000}"/>
    <cellStyle name="Normal 3 18 2 2" xfId="26158" xr:uid="{00000000-0005-0000-0000-0000CF560000}"/>
    <cellStyle name="Normal 3 18 2 2 2" xfId="26159" xr:uid="{00000000-0005-0000-0000-0000D0560000}"/>
    <cellStyle name="Normal 3 18 2 3" xfId="26160" xr:uid="{00000000-0005-0000-0000-0000D1560000}"/>
    <cellStyle name="Normal 3 18 3" xfId="26161" xr:uid="{00000000-0005-0000-0000-0000D2560000}"/>
    <cellStyle name="Normal 3 18 3 2" xfId="26162" xr:uid="{00000000-0005-0000-0000-0000D3560000}"/>
    <cellStyle name="Normal 3 18 4" xfId="26163" xr:uid="{00000000-0005-0000-0000-0000D4560000}"/>
    <cellStyle name="Normal 3 18 5" xfId="26164" xr:uid="{00000000-0005-0000-0000-0000D5560000}"/>
    <cellStyle name="Normal 3 19" xfId="6420" xr:uid="{00000000-0005-0000-0000-0000D6560000}"/>
    <cellStyle name="Normal 3 19 2" xfId="26165" xr:uid="{00000000-0005-0000-0000-0000D7560000}"/>
    <cellStyle name="Normal 3 19 2 2" xfId="26166" xr:uid="{00000000-0005-0000-0000-0000D8560000}"/>
    <cellStyle name="Normal 3 19 2 2 2" xfId="26167" xr:uid="{00000000-0005-0000-0000-0000D9560000}"/>
    <cellStyle name="Normal 3 19 2 3" xfId="26168" xr:uid="{00000000-0005-0000-0000-0000DA560000}"/>
    <cellStyle name="Normal 3 19 3" xfId="26169" xr:uid="{00000000-0005-0000-0000-0000DB560000}"/>
    <cellStyle name="Normal 3 19 3 2" xfId="26170" xr:uid="{00000000-0005-0000-0000-0000DC560000}"/>
    <cellStyle name="Normal 3 19 4" xfId="26171" xr:uid="{00000000-0005-0000-0000-0000DD560000}"/>
    <cellStyle name="Normal 3 19 5" xfId="26172" xr:uid="{00000000-0005-0000-0000-0000DE560000}"/>
    <cellStyle name="Normal 3 19 6" xfId="26173" xr:uid="{00000000-0005-0000-0000-0000DF560000}"/>
    <cellStyle name="Normal 3 2" xfId="10" xr:uid="{00000000-0005-0000-0000-0000E0560000}"/>
    <cellStyle name="Normal 3 2 10" xfId="2500" xr:uid="{00000000-0005-0000-0000-0000E1560000}"/>
    <cellStyle name="Normal 3 2 10 2" xfId="26174" xr:uid="{00000000-0005-0000-0000-0000E2560000}"/>
    <cellStyle name="Normal 3 2 10 2 2" xfId="26175" xr:uid="{00000000-0005-0000-0000-0000E3560000}"/>
    <cellStyle name="Normal 3 2 10 2 2 2" xfId="26176" xr:uid="{00000000-0005-0000-0000-0000E4560000}"/>
    <cellStyle name="Normal 3 2 10 2 3" xfId="26177" xr:uid="{00000000-0005-0000-0000-0000E5560000}"/>
    <cellStyle name="Normal 3 2 10 3" xfId="26178" xr:uid="{00000000-0005-0000-0000-0000E6560000}"/>
    <cellStyle name="Normal 3 2 10 3 2" xfId="26179" xr:uid="{00000000-0005-0000-0000-0000E7560000}"/>
    <cellStyle name="Normal 3 2 10 4" xfId="26180" xr:uid="{00000000-0005-0000-0000-0000E8560000}"/>
    <cellStyle name="Normal 3 2 10 5" xfId="26181" xr:uid="{00000000-0005-0000-0000-0000E9560000}"/>
    <cellStyle name="Normal 3 2 2" xfId="2501" xr:uid="{00000000-0005-0000-0000-0000EA560000}"/>
    <cellStyle name="Normal 3 2 2 10" xfId="26182" xr:uid="{00000000-0005-0000-0000-0000EB560000}"/>
    <cellStyle name="Normal 3 2 2 10 2" xfId="26183" xr:uid="{00000000-0005-0000-0000-0000EC560000}"/>
    <cellStyle name="Normal 3 2 2 10 2 2" xfId="26184" xr:uid="{00000000-0005-0000-0000-0000ED560000}"/>
    <cellStyle name="Normal 3 2 2 10 3" xfId="26185" xr:uid="{00000000-0005-0000-0000-0000EE560000}"/>
    <cellStyle name="Normal 3 2 2 11" xfId="26186" xr:uid="{00000000-0005-0000-0000-0000EF560000}"/>
    <cellStyle name="Normal 3 2 2 11 2" xfId="26187" xr:uid="{00000000-0005-0000-0000-0000F0560000}"/>
    <cellStyle name="Normal 3 2 2 12" xfId="26188" xr:uid="{00000000-0005-0000-0000-0000F1560000}"/>
    <cellStyle name="Normal 3 2 2 13" xfId="26189" xr:uid="{00000000-0005-0000-0000-0000F2560000}"/>
    <cellStyle name="Normal 3 2 2 2" xfId="2502" xr:uid="{00000000-0005-0000-0000-0000F3560000}"/>
    <cellStyle name="Normal 3 2 2 2 10" xfId="26190" xr:uid="{00000000-0005-0000-0000-0000F4560000}"/>
    <cellStyle name="Normal 3 2 2 2 10 2" xfId="26191" xr:uid="{00000000-0005-0000-0000-0000F5560000}"/>
    <cellStyle name="Normal 3 2 2 2 11" xfId="26192" xr:uid="{00000000-0005-0000-0000-0000F6560000}"/>
    <cellStyle name="Normal 3 2 2 2 12" xfId="26193" xr:uid="{00000000-0005-0000-0000-0000F7560000}"/>
    <cellStyle name="Normal 3 2 2 2 2" xfId="2503" xr:uid="{00000000-0005-0000-0000-0000F8560000}"/>
    <cellStyle name="Normal 3 2 2 2 2 2" xfId="2504" xr:uid="{00000000-0005-0000-0000-0000F9560000}"/>
    <cellStyle name="Normal 3 2 2 2 2 2 2" xfId="2505" xr:uid="{00000000-0005-0000-0000-0000FA560000}"/>
    <cellStyle name="Normal 3 2 2 2 2 2 2 2" xfId="26194" xr:uid="{00000000-0005-0000-0000-0000FB560000}"/>
    <cellStyle name="Normal 3 2 2 2 2 2 2 2 2" xfId="26195" xr:uid="{00000000-0005-0000-0000-0000FC560000}"/>
    <cellStyle name="Normal 3 2 2 2 2 2 2 2 2 2" xfId="26196" xr:uid="{00000000-0005-0000-0000-0000FD560000}"/>
    <cellStyle name="Normal 3 2 2 2 2 2 2 2 3" xfId="26197" xr:uid="{00000000-0005-0000-0000-0000FE560000}"/>
    <cellStyle name="Normal 3 2 2 2 2 2 2 3" xfId="26198" xr:uid="{00000000-0005-0000-0000-0000FF560000}"/>
    <cellStyle name="Normal 3 2 2 2 2 2 2 3 2" xfId="26199" xr:uid="{00000000-0005-0000-0000-000000570000}"/>
    <cellStyle name="Normal 3 2 2 2 2 2 2 4" xfId="26200" xr:uid="{00000000-0005-0000-0000-000001570000}"/>
    <cellStyle name="Normal 3 2 2 2 2 2 2 5" xfId="26201" xr:uid="{00000000-0005-0000-0000-000002570000}"/>
    <cellStyle name="Normal 3 2 2 2 2 2 3" xfId="2506" xr:uid="{00000000-0005-0000-0000-000003570000}"/>
    <cellStyle name="Normal 3 2 2 2 2 2 3 2" xfId="26202" xr:uid="{00000000-0005-0000-0000-000004570000}"/>
    <cellStyle name="Normal 3 2 2 2 2 2 3 2 2" xfId="26203" xr:uid="{00000000-0005-0000-0000-000005570000}"/>
    <cellStyle name="Normal 3 2 2 2 2 2 3 2 2 2" xfId="26204" xr:uid="{00000000-0005-0000-0000-000006570000}"/>
    <cellStyle name="Normal 3 2 2 2 2 2 3 2 3" xfId="26205" xr:uid="{00000000-0005-0000-0000-000007570000}"/>
    <cellStyle name="Normal 3 2 2 2 2 2 3 3" xfId="26206" xr:uid="{00000000-0005-0000-0000-000008570000}"/>
    <cellStyle name="Normal 3 2 2 2 2 2 3 3 2" xfId="26207" xr:uid="{00000000-0005-0000-0000-000009570000}"/>
    <cellStyle name="Normal 3 2 2 2 2 2 3 4" xfId="26208" xr:uid="{00000000-0005-0000-0000-00000A570000}"/>
    <cellStyle name="Normal 3 2 2 2 2 2 3 5" xfId="26209" xr:uid="{00000000-0005-0000-0000-00000B570000}"/>
    <cellStyle name="Normal 3 2 2 2 2 2 4" xfId="26210" xr:uid="{00000000-0005-0000-0000-00000C570000}"/>
    <cellStyle name="Normal 3 2 2 2 2 2 4 2" xfId="26211" xr:uid="{00000000-0005-0000-0000-00000D570000}"/>
    <cellStyle name="Normal 3 2 2 2 2 2 4 2 2" xfId="26212" xr:uid="{00000000-0005-0000-0000-00000E570000}"/>
    <cellStyle name="Normal 3 2 2 2 2 2 4 3" xfId="26213" xr:uid="{00000000-0005-0000-0000-00000F570000}"/>
    <cellStyle name="Normal 3 2 2 2 2 2 5" xfId="26214" xr:uid="{00000000-0005-0000-0000-000010570000}"/>
    <cellStyle name="Normal 3 2 2 2 2 2 5 2" xfId="26215" xr:uid="{00000000-0005-0000-0000-000011570000}"/>
    <cellStyle name="Normal 3 2 2 2 2 2 6" xfId="26216" xr:uid="{00000000-0005-0000-0000-000012570000}"/>
    <cellStyle name="Normal 3 2 2 2 2 2 7" xfId="26217" xr:uid="{00000000-0005-0000-0000-000013570000}"/>
    <cellStyle name="Normal 3 2 2 2 2 3" xfId="2507" xr:uid="{00000000-0005-0000-0000-000014570000}"/>
    <cellStyle name="Normal 3 2 2 2 2 3 2" xfId="26218" xr:uid="{00000000-0005-0000-0000-000015570000}"/>
    <cellStyle name="Normal 3 2 2 2 2 3 2 2" xfId="26219" xr:uid="{00000000-0005-0000-0000-000016570000}"/>
    <cellStyle name="Normal 3 2 2 2 2 3 2 2 2" xfId="26220" xr:uid="{00000000-0005-0000-0000-000017570000}"/>
    <cellStyle name="Normal 3 2 2 2 2 3 2 3" xfId="26221" xr:uid="{00000000-0005-0000-0000-000018570000}"/>
    <cellStyle name="Normal 3 2 2 2 2 3 3" xfId="26222" xr:uid="{00000000-0005-0000-0000-000019570000}"/>
    <cellStyle name="Normal 3 2 2 2 2 3 3 2" xfId="26223" xr:uid="{00000000-0005-0000-0000-00001A570000}"/>
    <cellStyle name="Normal 3 2 2 2 2 3 4" xfId="26224" xr:uid="{00000000-0005-0000-0000-00001B570000}"/>
    <cellStyle name="Normal 3 2 2 2 2 3 5" xfId="26225" xr:uid="{00000000-0005-0000-0000-00001C570000}"/>
    <cellStyle name="Normal 3 2 2 2 2 4" xfId="2508" xr:uid="{00000000-0005-0000-0000-00001D570000}"/>
    <cellStyle name="Normal 3 2 2 2 2 4 2" xfId="26226" xr:uid="{00000000-0005-0000-0000-00001E570000}"/>
    <cellStyle name="Normal 3 2 2 2 2 4 2 2" xfId="26227" xr:uid="{00000000-0005-0000-0000-00001F570000}"/>
    <cellStyle name="Normal 3 2 2 2 2 4 2 2 2" xfId="26228" xr:uid="{00000000-0005-0000-0000-000020570000}"/>
    <cellStyle name="Normal 3 2 2 2 2 4 2 3" xfId="26229" xr:uid="{00000000-0005-0000-0000-000021570000}"/>
    <cellStyle name="Normal 3 2 2 2 2 4 3" xfId="26230" xr:uid="{00000000-0005-0000-0000-000022570000}"/>
    <cellStyle name="Normal 3 2 2 2 2 4 3 2" xfId="26231" xr:uid="{00000000-0005-0000-0000-000023570000}"/>
    <cellStyle name="Normal 3 2 2 2 2 4 4" xfId="26232" xr:uid="{00000000-0005-0000-0000-000024570000}"/>
    <cellStyle name="Normal 3 2 2 2 2 4 5" xfId="26233" xr:uid="{00000000-0005-0000-0000-000025570000}"/>
    <cellStyle name="Normal 3 2 2 2 2 5" xfId="26234" xr:uid="{00000000-0005-0000-0000-000026570000}"/>
    <cellStyle name="Normal 3 2 2 2 2 5 2" xfId="26235" xr:uid="{00000000-0005-0000-0000-000027570000}"/>
    <cellStyle name="Normal 3 2 2 2 2 5 2 2" xfId="26236" xr:uid="{00000000-0005-0000-0000-000028570000}"/>
    <cellStyle name="Normal 3 2 2 2 2 5 3" xfId="26237" xr:uid="{00000000-0005-0000-0000-000029570000}"/>
    <cellStyle name="Normal 3 2 2 2 2 6" xfId="26238" xr:uid="{00000000-0005-0000-0000-00002A570000}"/>
    <cellStyle name="Normal 3 2 2 2 2 6 2" xfId="26239" xr:uid="{00000000-0005-0000-0000-00002B570000}"/>
    <cellStyle name="Normal 3 2 2 2 2 7" xfId="26240" xr:uid="{00000000-0005-0000-0000-00002C570000}"/>
    <cellStyle name="Normal 3 2 2 2 2 8" xfId="26241" xr:uid="{00000000-0005-0000-0000-00002D570000}"/>
    <cellStyle name="Normal 3 2 2 2 3" xfId="2509" xr:uid="{00000000-0005-0000-0000-00002E570000}"/>
    <cellStyle name="Normal 3 2 2 2 3 2" xfId="2510" xr:uid="{00000000-0005-0000-0000-00002F570000}"/>
    <cellStyle name="Normal 3 2 2 2 3 2 2" xfId="2511" xr:uid="{00000000-0005-0000-0000-000030570000}"/>
    <cellStyle name="Normal 3 2 2 2 3 2 2 2" xfId="26242" xr:uid="{00000000-0005-0000-0000-000031570000}"/>
    <cellStyle name="Normal 3 2 2 2 3 2 2 2 2" xfId="26243" xr:uid="{00000000-0005-0000-0000-000032570000}"/>
    <cellStyle name="Normal 3 2 2 2 3 2 2 2 2 2" xfId="26244" xr:uid="{00000000-0005-0000-0000-000033570000}"/>
    <cellStyle name="Normal 3 2 2 2 3 2 2 2 3" xfId="26245" xr:uid="{00000000-0005-0000-0000-000034570000}"/>
    <cellStyle name="Normal 3 2 2 2 3 2 2 3" xfId="26246" xr:uid="{00000000-0005-0000-0000-000035570000}"/>
    <cellStyle name="Normal 3 2 2 2 3 2 2 3 2" xfId="26247" xr:uid="{00000000-0005-0000-0000-000036570000}"/>
    <cellStyle name="Normal 3 2 2 2 3 2 2 4" xfId="26248" xr:uid="{00000000-0005-0000-0000-000037570000}"/>
    <cellStyle name="Normal 3 2 2 2 3 2 2 5" xfId="26249" xr:uid="{00000000-0005-0000-0000-000038570000}"/>
    <cellStyle name="Normal 3 2 2 2 3 2 3" xfId="2512" xr:uid="{00000000-0005-0000-0000-000039570000}"/>
    <cellStyle name="Normal 3 2 2 2 3 2 3 2" xfId="26250" xr:uid="{00000000-0005-0000-0000-00003A570000}"/>
    <cellStyle name="Normal 3 2 2 2 3 2 3 2 2" xfId="26251" xr:uid="{00000000-0005-0000-0000-00003B570000}"/>
    <cellStyle name="Normal 3 2 2 2 3 2 3 2 2 2" xfId="26252" xr:uid="{00000000-0005-0000-0000-00003C570000}"/>
    <cellStyle name="Normal 3 2 2 2 3 2 3 2 3" xfId="26253" xr:uid="{00000000-0005-0000-0000-00003D570000}"/>
    <cellStyle name="Normal 3 2 2 2 3 2 3 3" xfId="26254" xr:uid="{00000000-0005-0000-0000-00003E570000}"/>
    <cellStyle name="Normal 3 2 2 2 3 2 3 3 2" xfId="26255" xr:uid="{00000000-0005-0000-0000-00003F570000}"/>
    <cellStyle name="Normal 3 2 2 2 3 2 3 4" xfId="26256" xr:uid="{00000000-0005-0000-0000-000040570000}"/>
    <cellStyle name="Normal 3 2 2 2 3 2 3 5" xfId="26257" xr:uid="{00000000-0005-0000-0000-000041570000}"/>
    <cellStyle name="Normal 3 2 2 2 3 2 4" xfId="26258" xr:uid="{00000000-0005-0000-0000-000042570000}"/>
    <cellStyle name="Normal 3 2 2 2 3 2 4 2" xfId="26259" xr:uid="{00000000-0005-0000-0000-000043570000}"/>
    <cellStyle name="Normal 3 2 2 2 3 2 4 2 2" xfId="26260" xr:uid="{00000000-0005-0000-0000-000044570000}"/>
    <cellStyle name="Normal 3 2 2 2 3 2 4 3" xfId="26261" xr:uid="{00000000-0005-0000-0000-000045570000}"/>
    <cellStyle name="Normal 3 2 2 2 3 2 5" xfId="26262" xr:uid="{00000000-0005-0000-0000-000046570000}"/>
    <cellStyle name="Normal 3 2 2 2 3 2 5 2" xfId="26263" xr:uid="{00000000-0005-0000-0000-000047570000}"/>
    <cellStyle name="Normal 3 2 2 2 3 2 6" xfId="26264" xr:uid="{00000000-0005-0000-0000-000048570000}"/>
    <cellStyle name="Normal 3 2 2 2 3 2 7" xfId="26265" xr:uid="{00000000-0005-0000-0000-000049570000}"/>
    <cellStyle name="Normal 3 2 2 2 3 3" xfId="2513" xr:uid="{00000000-0005-0000-0000-00004A570000}"/>
    <cellStyle name="Normal 3 2 2 2 3 3 2" xfId="26266" xr:uid="{00000000-0005-0000-0000-00004B570000}"/>
    <cellStyle name="Normal 3 2 2 2 3 3 2 2" xfId="26267" xr:uid="{00000000-0005-0000-0000-00004C570000}"/>
    <cellStyle name="Normal 3 2 2 2 3 3 2 2 2" xfId="26268" xr:uid="{00000000-0005-0000-0000-00004D570000}"/>
    <cellStyle name="Normal 3 2 2 2 3 3 2 3" xfId="26269" xr:uid="{00000000-0005-0000-0000-00004E570000}"/>
    <cellStyle name="Normal 3 2 2 2 3 3 3" xfId="26270" xr:uid="{00000000-0005-0000-0000-00004F570000}"/>
    <cellStyle name="Normal 3 2 2 2 3 3 3 2" xfId="26271" xr:uid="{00000000-0005-0000-0000-000050570000}"/>
    <cellStyle name="Normal 3 2 2 2 3 3 4" xfId="26272" xr:uid="{00000000-0005-0000-0000-000051570000}"/>
    <cellStyle name="Normal 3 2 2 2 3 3 5" xfId="26273" xr:uid="{00000000-0005-0000-0000-000052570000}"/>
    <cellStyle name="Normal 3 2 2 2 3 4" xfId="2514" xr:uid="{00000000-0005-0000-0000-000053570000}"/>
    <cellStyle name="Normal 3 2 2 2 3 4 2" xfId="26274" xr:uid="{00000000-0005-0000-0000-000054570000}"/>
    <cellStyle name="Normal 3 2 2 2 3 4 2 2" xfId="26275" xr:uid="{00000000-0005-0000-0000-000055570000}"/>
    <cellStyle name="Normal 3 2 2 2 3 4 2 2 2" xfId="26276" xr:uid="{00000000-0005-0000-0000-000056570000}"/>
    <cellStyle name="Normal 3 2 2 2 3 4 2 3" xfId="26277" xr:uid="{00000000-0005-0000-0000-000057570000}"/>
    <cellStyle name="Normal 3 2 2 2 3 4 3" xfId="26278" xr:uid="{00000000-0005-0000-0000-000058570000}"/>
    <cellStyle name="Normal 3 2 2 2 3 4 3 2" xfId="26279" xr:uid="{00000000-0005-0000-0000-000059570000}"/>
    <cellStyle name="Normal 3 2 2 2 3 4 4" xfId="26280" xr:uid="{00000000-0005-0000-0000-00005A570000}"/>
    <cellStyle name="Normal 3 2 2 2 3 4 5" xfId="26281" xr:uid="{00000000-0005-0000-0000-00005B570000}"/>
    <cellStyle name="Normal 3 2 2 2 3 5" xfId="26282" xr:uid="{00000000-0005-0000-0000-00005C570000}"/>
    <cellStyle name="Normal 3 2 2 2 3 5 2" xfId="26283" xr:uid="{00000000-0005-0000-0000-00005D570000}"/>
    <cellStyle name="Normal 3 2 2 2 3 5 2 2" xfId="26284" xr:uid="{00000000-0005-0000-0000-00005E570000}"/>
    <cellStyle name="Normal 3 2 2 2 3 5 3" xfId="26285" xr:uid="{00000000-0005-0000-0000-00005F570000}"/>
    <cellStyle name="Normal 3 2 2 2 3 6" xfId="26286" xr:uid="{00000000-0005-0000-0000-000060570000}"/>
    <cellStyle name="Normal 3 2 2 2 3 6 2" xfId="26287" xr:uid="{00000000-0005-0000-0000-000061570000}"/>
    <cellStyle name="Normal 3 2 2 2 3 7" xfId="26288" xr:uid="{00000000-0005-0000-0000-000062570000}"/>
    <cellStyle name="Normal 3 2 2 2 3 8" xfId="26289" xr:uid="{00000000-0005-0000-0000-000063570000}"/>
    <cellStyle name="Normal 3 2 2 2 4" xfId="2515" xr:uid="{00000000-0005-0000-0000-000064570000}"/>
    <cellStyle name="Normal 3 2 2 2 4 2" xfId="2516" xr:uid="{00000000-0005-0000-0000-000065570000}"/>
    <cellStyle name="Normal 3 2 2 2 4 2 2" xfId="2517" xr:uid="{00000000-0005-0000-0000-000066570000}"/>
    <cellStyle name="Normal 3 2 2 2 4 2 2 2" xfId="26290" xr:uid="{00000000-0005-0000-0000-000067570000}"/>
    <cellStyle name="Normal 3 2 2 2 4 2 2 2 2" xfId="26291" xr:uid="{00000000-0005-0000-0000-000068570000}"/>
    <cellStyle name="Normal 3 2 2 2 4 2 2 2 2 2" xfId="26292" xr:uid="{00000000-0005-0000-0000-000069570000}"/>
    <cellStyle name="Normal 3 2 2 2 4 2 2 2 3" xfId="26293" xr:uid="{00000000-0005-0000-0000-00006A570000}"/>
    <cellStyle name="Normal 3 2 2 2 4 2 2 3" xfId="26294" xr:uid="{00000000-0005-0000-0000-00006B570000}"/>
    <cellStyle name="Normal 3 2 2 2 4 2 2 3 2" xfId="26295" xr:uid="{00000000-0005-0000-0000-00006C570000}"/>
    <cellStyle name="Normal 3 2 2 2 4 2 2 4" xfId="26296" xr:uid="{00000000-0005-0000-0000-00006D570000}"/>
    <cellStyle name="Normal 3 2 2 2 4 2 2 5" xfId="26297" xr:uid="{00000000-0005-0000-0000-00006E570000}"/>
    <cellStyle name="Normal 3 2 2 2 4 2 3" xfId="2518" xr:uid="{00000000-0005-0000-0000-00006F570000}"/>
    <cellStyle name="Normal 3 2 2 2 4 2 3 2" xfId="26298" xr:uid="{00000000-0005-0000-0000-000070570000}"/>
    <cellStyle name="Normal 3 2 2 2 4 2 3 2 2" xfId="26299" xr:uid="{00000000-0005-0000-0000-000071570000}"/>
    <cellStyle name="Normal 3 2 2 2 4 2 3 2 2 2" xfId="26300" xr:uid="{00000000-0005-0000-0000-000072570000}"/>
    <cellStyle name="Normal 3 2 2 2 4 2 3 2 3" xfId="26301" xr:uid="{00000000-0005-0000-0000-000073570000}"/>
    <cellStyle name="Normal 3 2 2 2 4 2 3 3" xfId="26302" xr:uid="{00000000-0005-0000-0000-000074570000}"/>
    <cellStyle name="Normal 3 2 2 2 4 2 3 3 2" xfId="26303" xr:uid="{00000000-0005-0000-0000-000075570000}"/>
    <cellStyle name="Normal 3 2 2 2 4 2 3 4" xfId="26304" xr:uid="{00000000-0005-0000-0000-000076570000}"/>
    <cellStyle name="Normal 3 2 2 2 4 2 3 5" xfId="26305" xr:uid="{00000000-0005-0000-0000-000077570000}"/>
    <cellStyle name="Normal 3 2 2 2 4 2 4" xfId="26306" xr:uid="{00000000-0005-0000-0000-000078570000}"/>
    <cellStyle name="Normal 3 2 2 2 4 2 4 2" xfId="26307" xr:uid="{00000000-0005-0000-0000-000079570000}"/>
    <cellStyle name="Normal 3 2 2 2 4 2 4 2 2" xfId="26308" xr:uid="{00000000-0005-0000-0000-00007A570000}"/>
    <cellStyle name="Normal 3 2 2 2 4 2 4 3" xfId="26309" xr:uid="{00000000-0005-0000-0000-00007B570000}"/>
    <cellStyle name="Normal 3 2 2 2 4 2 5" xfId="26310" xr:uid="{00000000-0005-0000-0000-00007C570000}"/>
    <cellStyle name="Normal 3 2 2 2 4 2 5 2" xfId="26311" xr:uid="{00000000-0005-0000-0000-00007D570000}"/>
    <cellStyle name="Normal 3 2 2 2 4 2 6" xfId="26312" xr:uid="{00000000-0005-0000-0000-00007E570000}"/>
    <cellStyle name="Normal 3 2 2 2 4 2 7" xfId="26313" xr:uid="{00000000-0005-0000-0000-00007F570000}"/>
    <cellStyle name="Normal 3 2 2 2 4 3" xfId="2519" xr:uid="{00000000-0005-0000-0000-000080570000}"/>
    <cellStyle name="Normal 3 2 2 2 4 3 2" xfId="26314" xr:uid="{00000000-0005-0000-0000-000081570000}"/>
    <cellStyle name="Normal 3 2 2 2 4 3 2 2" xfId="26315" xr:uid="{00000000-0005-0000-0000-000082570000}"/>
    <cellStyle name="Normal 3 2 2 2 4 3 2 2 2" xfId="26316" xr:uid="{00000000-0005-0000-0000-000083570000}"/>
    <cellStyle name="Normal 3 2 2 2 4 3 2 3" xfId="26317" xr:uid="{00000000-0005-0000-0000-000084570000}"/>
    <cellStyle name="Normal 3 2 2 2 4 3 3" xfId="26318" xr:uid="{00000000-0005-0000-0000-000085570000}"/>
    <cellStyle name="Normal 3 2 2 2 4 3 3 2" xfId="26319" xr:uid="{00000000-0005-0000-0000-000086570000}"/>
    <cellStyle name="Normal 3 2 2 2 4 3 4" xfId="26320" xr:uid="{00000000-0005-0000-0000-000087570000}"/>
    <cellStyle name="Normal 3 2 2 2 4 3 5" xfId="26321" xr:uid="{00000000-0005-0000-0000-000088570000}"/>
    <cellStyle name="Normal 3 2 2 2 4 4" xfId="2520" xr:uid="{00000000-0005-0000-0000-000089570000}"/>
    <cellStyle name="Normal 3 2 2 2 4 4 2" xfId="26322" xr:uid="{00000000-0005-0000-0000-00008A570000}"/>
    <cellStyle name="Normal 3 2 2 2 4 4 2 2" xfId="26323" xr:uid="{00000000-0005-0000-0000-00008B570000}"/>
    <cellStyle name="Normal 3 2 2 2 4 4 2 2 2" xfId="26324" xr:uid="{00000000-0005-0000-0000-00008C570000}"/>
    <cellStyle name="Normal 3 2 2 2 4 4 2 3" xfId="26325" xr:uid="{00000000-0005-0000-0000-00008D570000}"/>
    <cellStyle name="Normal 3 2 2 2 4 4 3" xfId="26326" xr:uid="{00000000-0005-0000-0000-00008E570000}"/>
    <cellStyle name="Normal 3 2 2 2 4 4 3 2" xfId="26327" xr:uid="{00000000-0005-0000-0000-00008F570000}"/>
    <cellStyle name="Normal 3 2 2 2 4 4 4" xfId="26328" xr:uid="{00000000-0005-0000-0000-000090570000}"/>
    <cellStyle name="Normal 3 2 2 2 4 4 5" xfId="26329" xr:uid="{00000000-0005-0000-0000-000091570000}"/>
    <cellStyle name="Normal 3 2 2 2 4 5" xfId="26330" xr:uid="{00000000-0005-0000-0000-000092570000}"/>
    <cellStyle name="Normal 3 2 2 2 4 5 2" xfId="26331" xr:uid="{00000000-0005-0000-0000-000093570000}"/>
    <cellStyle name="Normal 3 2 2 2 4 5 2 2" xfId="26332" xr:uid="{00000000-0005-0000-0000-000094570000}"/>
    <cellStyle name="Normal 3 2 2 2 4 5 3" xfId="26333" xr:uid="{00000000-0005-0000-0000-000095570000}"/>
    <cellStyle name="Normal 3 2 2 2 4 6" xfId="26334" xr:uid="{00000000-0005-0000-0000-000096570000}"/>
    <cellStyle name="Normal 3 2 2 2 4 6 2" xfId="26335" xr:uid="{00000000-0005-0000-0000-000097570000}"/>
    <cellStyle name="Normal 3 2 2 2 4 7" xfId="26336" xr:uid="{00000000-0005-0000-0000-000098570000}"/>
    <cellStyle name="Normal 3 2 2 2 4 8" xfId="26337" xr:uid="{00000000-0005-0000-0000-000099570000}"/>
    <cellStyle name="Normal 3 2 2 2 5" xfId="2521" xr:uid="{00000000-0005-0000-0000-00009A570000}"/>
    <cellStyle name="Normal 3 2 2 2 5 2" xfId="2522" xr:uid="{00000000-0005-0000-0000-00009B570000}"/>
    <cellStyle name="Normal 3 2 2 2 5 2 2" xfId="2523" xr:uid="{00000000-0005-0000-0000-00009C570000}"/>
    <cellStyle name="Normal 3 2 2 2 5 2 2 2" xfId="26338" xr:uid="{00000000-0005-0000-0000-00009D570000}"/>
    <cellStyle name="Normal 3 2 2 2 5 2 2 2 2" xfId="26339" xr:uid="{00000000-0005-0000-0000-00009E570000}"/>
    <cellStyle name="Normal 3 2 2 2 5 2 2 2 2 2" xfId="26340" xr:uid="{00000000-0005-0000-0000-00009F570000}"/>
    <cellStyle name="Normal 3 2 2 2 5 2 2 2 3" xfId="26341" xr:uid="{00000000-0005-0000-0000-0000A0570000}"/>
    <cellStyle name="Normal 3 2 2 2 5 2 2 3" xfId="26342" xr:uid="{00000000-0005-0000-0000-0000A1570000}"/>
    <cellStyle name="Normal 3 2 2 2 5 2 2 3 2" xfId="26343" xr:uid="{00000000-0005-0000-0000-0000A2570000}"/>
    <cellStyle name="Normal 3 2 2 2 5 2 2 4" xfId="26344" xr:uid="{00000000-0005-0000-0000-0000A3570000}"/>
    <cellStyle name="Normal 3 2 2 2 5 2 2 5" xfId="26345" xr:uid="{00000000-0005-0000-0000-0000A4570000}"/>
    <cellStyle name="Normal 3 2 2 2 5 2 3" xfId="2524" xr:uid="{00000000-0005-0000-0000-0000A5570000}"/>
    <cellStyle name="Normal 3 2 2 2 5 2 3 2" xfId="26346" xr:uid="{00000000-0005-0000-0000-0000A6570000}"/>
    <cellStyle name="Normal 3 2 2 2 5 2 3 2 2" xfId="26347" xr:uid="{00000000-0005-0000-0000-0000A7570000}"/>
    <cellStyle name="Normal 3 2 2 2 5 2 3 2 2 2" xfId="26348" xr:uid="{00000000-0005-0000-0000-0000A8570000}"/>
    <cellStyle name="Normal 3 2 2 2 5 2 3 2 3" xfId="26349" xr:uid="{00000000-0005-0000-0000-0000A9570000}"/>
    <cellStyle name="Normal 3 2 2 2 5 2 3 3" xfId="26350" xr:uid="{00000000-0005-0000-0000-0000AA570000}"/>
    <cellStyle name="Normal 3 2 2 2 5 2 3 3 2" xfId="26351" xr:uid="{00000000-0005-0000-0000-0000AB570000}"/>
    <cellStyle name="Normal 3 2 2 2 5 2 3 4" xfId="26352" xr:uid="{00000000-0005-0000-0000-0000AC570000}"/>
    <cellStyle name="Normal 3 2 2 2 5 2 3 5" xfId="26353" xr:uid="{00000000-0005-0000-0000-0000AD570000}"/>
    <cellStyle name="Normal 3 2 2 2 5 2 4" xfId="26354" xr:uid="{00000000-0005-0000-0000-0000AE570000}"/>
    <cellStyle name="Normal 3 2 2 2 5 2 4 2" xfId="26355" xr:uid="{00000000-0005-0000-0000-0000AF570000}"/>
    <cellStyle name="Normal 3 2 2 2 5 2 4 2 2" xfId="26356" xr:uid="{00000000-0005-0000-0000-0000B0570000}"/>
    <cellStyle name="Normal 3 2 2 2 5 2 4 3" xfId="26357" xr:uid="{00000000-0005-0000-0000-0000B1570000}"/>
    <cellStyle name="Normal 3 2 2 2 5 2 5" xfId="26358" xr:uid="{00000000-0005-0000-0000-0000B2570000}"/>
    <cellStyle name="Normal 3 2 2 2 5 2 5 2" xfId="26359" xr:uid="{00000000-0005-0000-0000-0000B3570000}"/>
    <cellStyle name="Normal 3 2 2 2 5 2 6" xfId="26360" xr:uid="{00000000-0005-0000-0000-0000B4570000}"/>
    <cellStyle name="Normal 3 2 2 2 5 2 7" xfId="26361" xr:uid="{00000000-0005-0000-0000-0000B5570000}"/>
    <cellStyle name="Normal 3 2 2 2 5 3" xfId="2525" xr:uid="{00000000-0005-0000-0000-0000B6570000}"/>
    <cellStyle name="Normal 3 2 2 2 5 3 2" xfId="26362" xr:uid="{00000000-0005-0000-0000-0000B7570000}"/>
    <cellStyle name="Normal 3 2 2 2 5 3 2 2" xfId="26363" xr:uid="{00000000-0005-0000-0000-0000B8570000}"/>
    <cellStyle name="Normal 3 2 2 2 5 3 2 2 2" xfId="26364" xr:uid="{00000000-0005-0000-0000-0000B9570000}"/>
    <cellStyle name="Normal 3 2 2 2 5 3 2 3" xfId="26365" xr:uid="{00000000-0005-0000-0000-0000BA570000}"/>
    <cellStyle name="Normal 3 2 2 2 5 3 3" xfId="26366" xr:uid="{00000000-0005-0000-0000-0000BB570000}"/>
    <cellStyle name="Normal 3 2 2 2 5 3 3 2" xfId="26367" xr:uid="{00000000-0005-0000-0000-0000BC570000}"/>
    <cellStyle name="Normal 3 2 2 2 5 3 4" xfId="26368" xr:uid="{00000000-0005-0000-0000-0000BD570000}"/>
    <cellStyle name="Normal 3 2 2 2 5 3 5" xfId="26369" xr:uid="{00000000-0005-0000-0000-0000BE570000}"/>
    <cellStyle name="Normal 3 2 2 2 5 4" xfId="2526" xr:uid="{00000000-0005-0000-0000-0000BF570000}"/>
    <cellStyle name="Normal 3 2 2 2 5 4 2" xfId="26370" xr:uid="{00000000-0005-0000-0000-0000C0570000}"/>
    <cellStyle name="Normal 3 2 2 2 5 4 2 2" xfId="26371" xr:uid="{00000000-0005-0000-0000-0000C1570000}"/>
    <cellStyle name="Normal 3 2 2 2 5 4 2 2 2" xfId="26372" xr:uid="{00000000-0005-0000-0000-0000C2570000}"/>
    <cellStyle name="Normal 3 2 2 2 5 4 2 3" xfId="26373" xr:uid="{00000000-0005-0000-0000-0000C3570000}"/>
    <cellStyle name="Normal 3 2 2 2 5 4 3" xfId="26374" xr:uid="{00000000-0005-0000-0000-0000C4570000}"/>
    <cellStyle name="Normal 3 2 2 2 5 4 3 2" xfId="26375" xr:uid="{00000000-0005-0000-0000-0000C5570000}"/>
    <cellStyle name="Normal 3 2 2 2 5 4 4" xfId="26376" xr:uid="{00000000-0005-0000-0000-0000C6570000}"/>
    <cellStyle name="Normal 3 2 2 2 5 4 5" xfId="26377" xr:uid="{00000000-0005-0000-0000-0000C7570000}"/>
    <cellStyle name="Normal 3 2 2 2 5 5" xfId="26378" xr:uid="{00000000-0005-0000-0000-0000C8570000}"/>
    <cellStyle name="Normal 3 2 2 2 5 5 2" xfId="26379" xr:uid="{00000000-0005-0000-0000-0000C9570000}"/>
    <cellStyle name="Normal 3 2 2 2 5 5 2 2" xfId="26380" xr:uid="{00000000-0005-0000-0000-0000CA570000}"/>
    <cellStyle name="Normal 3 2 2 2 5 5 3" xfId="26381" xr:uid="{00000000-0005-0000-0000-0000CB570000}"/>
    <cellStyle name="Normal 3 2 2 2 5 6" xfId="26382" xr:uid="{00000000-0005-0000-0000-0000CC570000}"/>
    <cellStyle name="Normal 3 2 2 2 5 6 2" xfId="26383" xr:uid="{00000000-0005-0000-0000-0000CD570000}"/>
    <cellStyle name="Normal 3 2 2 2 5 7" xfId="26384" xr:uid="{00000000-0005-0000-0000-0000CE570000}"/>
    <cellStyle name="Normal 3 2 2 2 5 8" xfId="26385" xr:uid="{00000000-0005-0000-0000-0000CF570000}"/>
    <cellStyle name="Normal 3 2 2 2 6" xfId="2527" xr:uid="{00000000-0005-0000-0000-0000D0570000}"/>
    <cellStyle name="Normal 3 2 2 2 6 2" xfId="2528" xr:uid="{00000000-0005-0000-0000-0000D1570000}"/>
    <cellStyle name="Normal 3 2 2 2 6 2 2" xfId="26386" xr:uid="{00000000-0005-0000-0000-0000D2570000}"/>
    <cellStyle name="Normal 3 2 2 2 6 2 2 2" xfId="26387" xr:uid="{00000000-0005-0000-0000-0000D3570000}"/>
    <cellStyle name="Normal 3 2 2 2 6 2 2 2 2" xfId="26388" xr:uid="{00000000-0005-0000-0000-0000D4570000}"/>
    <cellStyle name="Normal 3 2 2 2 6 2 2 3" xfId="26389" xr:uid="{00000000-0005-0000-0000-0000D5570000}"/>
    <cellStyle name="Normal 3 2 2 2 6 2 3" xfId="26390" xr:uid="{00000000-0005-0000-0000-0000D6570000}"/>
    <cellStyle name="Normal 3 2 2 2 6 2 3 2" xfId="26391" xr:uid="{00000000-0005-0000-0000-0000D7570000}"/>
    <cellStyle name="Normal 3 2 2 2 6 2 4" xfId="26392" xr:uid="{00000000-0005-0000-0000-0000D8570000}"/>
    <cellStyle name="Normal 3 2 2 2 6 2 5" xfId="26393" xr:uid="{00000000-0005-0000-0000-0000D9570000}"/>
    <cellStyle name="Normal 3 2 2 2 6 3" xfId="2529" xr:uid="{00000000-0005-0000-0000-0000DA570000}"/>
    <cellStyle name="Normal 3 2 2 2 6 3 2" xfId="26394" xr:uid="{00000000-0005-0000-0000-0000DB570000}"/>
    <cellStyle name="Normal 3 2 2 2 6 3 2 2" xfId="26395" xr:uid="{00000000-0005-0000-0000-0000DC570000}"/>
    <cellStyle name="Normal 3 2 2 2 6 3 2 2 2" xfId="26396" xr:uid="{00000000-0005-0000-0000-0000DD570000}"/>
    <cellStyle name="Normal 3 2 2 2 6 3 2 3" xfId="26397" xr:uid="{00000000-0005-0000-0000-0000DE570000}"/>
    <cellStyle name="Normal 3 2 2 2 6 3 3" xfId="26398" xr:uid="{00000000-0005-0000-0000-0000DF570000}"/>
    <cellStyle name="Normal 3 2 2 2 6 3 3 2" xfId="26399" xr:uid="{00000000-0005-0000-0000-0000E0570000}"/>
    <cellStyle name="Normal 3 2 2 2 6 3 4" xfId="26400" xr:uid="{00000000-0005-0000-0000-0000E1570000}"/>
    <cellStyle name="Normal 3 2 2 2 6 3 5" xfId="26401" xr:uid="{00000000-0005-0000-0000-0000E2570000}"/>
    <cellStyle name="Normal 3 2 2 2 6 4" xfId="26402" xr:uid="{00000000-0005-0000-0000-0000E3570000}"/>
    <cellStyle name="Normal 3 2 2 2 6 4 2" xfId="26403" xr:uid="{00000000-0005-0000-0000-0000E4570000}"/>
    <cellStyle name="Normal 3 2 2 2 6 4 2 2" xfId="26404" xr:uid="{00000000-0005-0000-0000-0000E5570000}"/>
    <cellStyle name="Normal 3 2 2 2 6 4 3" xfId="26405" xr:uid="{00000000-0005-0000-0000-0000E6570000}"/>
    <cellStyle name="Normal 3 2 2 2 6 5" xfId="26406" xr:uid="{00000000-0005-0000-0000-0000E7570000}"/>
    <cellStyle name="Normal 3 2 2 2 6 5 2" xfId="26407" xr:uid="{00000000-0005-0000-0000-0000E8570000}"/>
    <cellStyle name="Normal 3 2 2 2 6 6" xfId="26408" xr:uid="{00000000-0005-0000-0000-0000E9570000}"/>
    <cellStyle name="Normal 3 2 2 2 6 7" xfId="26409" xr:uid="{00000000-0005-0000-0000-0000EA570000}"/>
    <cellStyle name="Normal 3 2 2 2 7" xfId="2530" xr:uid="{00000000-0005-0000-0000-0000EB570000}"/>
    <cellStyle name="Normal 3 2 2 2 7 2" xfId="26410" xr:uid="{00000000-0005-0000-0000-0000EC570000}"/>
    <cellStyle name="Normal 3 2 2 2 7 2 2" xfId="26411" xr:uid="{00000000-0005-0000-0000-0000ED570000}"/>
    <cellStyle name="Normal 3 2 2 2 7 2 2 2" xfId="26412" xr:uid="{00000000-0005-0000-0000-0000EE570000}"/>
    <cellStyle name="Normal 3 2 2 2 7 2 3" xfId="26413" xr:uid="{00000000-0005-0000-0000-0000EF570000}"/>
    <cellStyle name="Normal 3 2 2 2 7 3" xfId="26414" xr:uid="{00000000-0005-0000-0000-0000F0570000}"/>
    <cellStyle name="Normal 3 2 2 2 7 3 2" xfId="26415" xr:uid="{00000000-0005-0000-0000-0000F1570000}"/>
    <cellStyle name="Normal 3 2 2 2 7 4" xfId="26416" xr:uid="{00000000-0005-0000-0000-0000F2570000}"/>
    <cellStyle name="Normal 3 2 2 2 7 5" xfId="26417" xr:uid="{00000000-0005-0000-0000-0000F3570000}"/>
    <cellStyle name="Normal 3 2 2 2 8" xfId="2531" xr:uid="{00000000-0005-0000-0000-0000F4570000}"/>
    <cellStyle name="Normal 3 2 2 2 8 2" xfId="26418" xr:uid="{00000000-0005-0000-0000-0000F5570000}"/>
    <cellStyle name="Normal 3 2 2 2 8 2 2" xfId="26419" xr:uid="{00000000-0005-0000-0000-0000F6570000}"/>
    <cellStyle name="Normal 3 2 2 2 8 2 2 2" xfId="26420" xr:uid="{00000000-0005-0000-0000-0000F7570000}"/>
    <cellStyle name="Normal 3 2 2 2 8 2 3" xfId="26421" xr:uid="{00000000-0005-0000-0000-0000F8570000}"/>
    <cellStyle name="Normal 3 2 2 2 8 3" xfId="26422" xr:uid="{00000000-0005-0000-0000-0000F9570000}"/>
    <cellStyle name="Normal 3 2 2 2 8 3 2" xfId="26423" xr:uid="{00000000-0005-0000-0000-0000FA570000}"/>
    <cellStyle name="Normal 3 2 2 2 8 4" xfId="26424" xr:uid="{00000000-0005-0000-0000-0000FB570000}"/>
    <cellStyle name="Normal 3 2 2 2 8 5" xfId="26425" xr:uid="{00000000-0005-0000-0000-0000FC570000}"/>
    <cellStyle name="Normal 3 2 2 2 9" xfId="26426" xr:uid="{00000000-0005-0000-0000-0000FD570000}"/>
    <cellStyle name="Normal 3 2 2 2 9 2" xfId="26427" xr:uid="{00000000-0005-0000-0000-0000FE570000}"/>
    <cellStyle name="Normal 3 2 2 2 9 2 2" xfId="26428" xr:uid="{00000000-0005-0000-0000-0000FF570000}"/>
    <cellStyle name="Normal 3 2 2 2 9 3" xfId="26429" xr:uid="{00000000-0005-0000-0000-000000580000}"/>
    <cellStyle name="Normal 3 2 2 3" xfId="2532" xr:uid="{00000000-0005-0000-0000-000001580000}"/>
    <cellStyle name="Normal 3 2 2 3 2" xfId="2533" xr:uid="{00000000-0005-0000-0000-000002580000}"/>
    <cellStyle name="Normal 3 2 2 3 2 2" xfId="2534" xr:uid="{00000000-0005-0000-0000-000003580000}"/>
    <cellStyle name="Normal 3 2 2 3 2 2 2" xfId="26430" xr:uid="{00000000-0005-0000-0000-000004580000}"/>
    <cellStyle name="Normal 3 2 2 3 2 2 2 2" xfId="26431" xr:uid="{00000000-0005-0000-0000-000005580000}"/>
    <cellStyle name="Normal 3 2 2 3 2 2 2 2 2" xfId="26432" xr:uid="{00000000-0005-0000-0000-000006580000}"/>
    <cellStyle name="Normal 3 2 2 3 2 2 2 3" xfId="26433" xr:uid="{00000000-0005-0000-0000-000007580000}"/>
    <cellStyle name="Normal 3 2 2 3 2 2 3" xfId="26434" xr:uid="{00000000-0005-0000-0000-000008580000}"/>
    <cellStyle name="Normal 3 2 2 3 2 2 3 2" xfId="26435" xr:uid="{00000000-0005-0000-0000-000009580000}"/>
    <cellStyle name="Normal 3 2 2 3 2 2 4" xfId="26436" xr:uid="{00000000-0005-0000-0000-00000A580000}"/>
    <cellStyle name="Normal 3 2 2 3 2 2 5" xfId="26437" xr:uid="{00000000-0005-0000-0000-00000B580000}"/>
    <cellStyle name="Normal 3 2 2 3 2 3" xfId="2535" xr:uid="{00000000-0005-0000-0000-00000C580000}"/>
    <cellStyle name="Normal 3 2 2 3 2 3 2" xfId="26438" xr:uid="{00000000-0005-0000-0000-00000D580000}"/>
    <cellStyle name="Normal 3 2 2 3 2 3 2 2" xfId="26439" xr:uid="{00000000-0005-0000-0000-00000E580000}"/>
    <cellStyle name="Normal 3 2 2 3 2 3 2 2 2" xfId="26440" xr:uid="{00000000-0005-0000-0000-00000F580000}"/>
    <cellStyle name="Normal 3 2 2 3 2 3 2 3" xfId="26441" xr:uid="{00000000-0005-0000-0000-000010580000}"/>
    <cellStyle name="Normal 3 2 2 3 2 3 3" xfId="26442" xr:uid="{00000000-0005-0000-0000-000011580000}"/>
    <cellStyle name="Normal 3 2 2 3 2 3 3 2" xfId="26443" xr:uid="{00000000-0005-0000-0000-000012580000}"/>
    <cellStyle name="Normal 3 2 2 3 2 3 4" xfId="26444" xr:uid="{00000000-0005-0000-0000-000013580000}"/>
    <cellStyle name="Normal 3 2 2 3 2 3 5" xfId="26445" xr:uid="{00000000-0005-0000-0000-000014580000}"/>
    <cellStyle name="Normal 3 2 2 3 2 4" xfId="26446" xr:uid="{00000000-0005-0000-0000-000015580000}"/>
    <cellStyle name="Normal 3 2 2 3 2 4 2" xfId="26447" xr:uid="{00000000-0005-0000-0000-000016580000}"/>
    <cellStyle name="Normal 3 2 2 3 2 4 2 2" xfId="26448" xr:uid="{00000000-0005-0000-0000-000017580000}"/>
    <cellStyle name="Normal 3 2 2 3 2 4 3" xfId="26449" xr:uid="{00000000-0005-0000-0000-000018580000}"/>
    <cellStyle name="Normal 3 2 2 3 2 5" xfId="26450" xr:uid="{00000000-0005-0000-0000-000019580000}"/>
    <cellStyle name="Normal 3 2 2 3 2 5 2" xfId="26451" xr:uid="{00000000-0005-0000-0000-00001A580000}"/>
    <cellStyle name="Normal 3 2 2 3 2 6" xfId="26452" xr:uid="{00000000-0005-0000-0000-00001B580000}"/>
    <cellStyle name="Normal 3 2 2 3 2 7" xfId="26453" xr:uid="{00000000-0005-0000-0000-00001C580000}"/>
    <cellStyle name="Normal 3 2 2 3 3" xfId="2536" xr:uid="{00000000-0005-0000-0000-00001D580000}"/>
    <cellStyle name="Normal 3 2 2 3 3 2" xfId="26454" xr:uid="{00000000-0005-0000-0000-00001E580000}"/>
    <cellStyle name="Normal 3 2 2 3 3 2 2" xfId="26455" xr:uid="{00000000-0005-0000-0000-00001F580000}"/>
    <cellStyle name="Normal 3 2 2 3 3 2 2 2" xfId="26456" xr:uid="{00000000-0005-0000-0000-000020580000}"/>
    <cellStyle name="Normal 3 2 2 3 3 2 3" xfId="26457" xr:uid="{00000000-0005-0000-0000-000021580000}"/>
    <cellStyle name="Normal 3 2 2 3 3 3" xfId="26458" xr:uid="{00000000-0005-0000-0000-000022580000}"/>
    <cellStyle name="Normal 3 2 2 3 3 3 2" xfId="26459" xr:uid="{00000000-0005-0000-0000-000023580000}"/>
    <cellStyle name="Normal 3 2 2 3 3 4" xfId="26460" xr:uid="{00000000-0005-0000-0000-000024580000}"/>
    <cellStyle name="Normal 3 2 2 3 3 5" xfId="26461" xr:uid="{00000000-0005-0000-0000-000025580000}"/>
    <cellStyle name="Normal 3 2 2 3 4" xfId="2537" xr:uid="{00000000-0005-0000-0000-000026580000}"/>
    <cellStyle name="Normal 3 2 2 3 4 2" xfId="26462" xr:uid="{00000000-0005-0000-0000-000027580000}"/>
    <cellStyle name="Normal 3 2 2 3 4 2 2" xfId="26463" xr:uid="{00000000-0005-0000-0000-000028580000}"/>
    <cellStyle name="Normal 3 2 2 3 4 2 2 2" xfId="26464" xr:uid="{00000000-0005-0000-0000-000029580000}"/>
    <cellStyle name="Normal 3 2 2 3 4 2 3" xfId="26465" xr:uid="{00000000-0005-0000-0000-00002A580000}"/>
    <cellStyle name="Normal 3 2 2 3 4 3" xfId="26466" xr:uid="{00000000-0005-0000-0000-00002B580000}"/>
    <cellStyle name="Normal 3 2 2 3 4 3 2" xfId="26467" xr:uid="{00000000-0005-0000-0000-00002C580000}"/>
    <cellStyle name="Normal 3 2 2 3 4 4" xfId="26468" xr:uid="{00000000-0005-0000-0000-00002D580000}"/>
    <cellStyle name="Normal 3 2 2 3 4 5" xfId="26469" xr:uid="{00000000-0005-0000-0000-00002E580000}"/>
    <cellStyle name="Normal 3 2 2 3 5" xfId="26470" xr:uid="{00000000-0005-0000-0000-00002F580000}"/>
    <cellStyle name="Normal 3 2 2 3 5 2" xfId="26471" xr:uid="{00000000-0005-0000-0000-000030580000}"/>
    <cellStyle name="Normal 3 2 2 3 5 2 2" xfId="26472" xr:uid="{00000000-0005-0000-0000-000031580000}"/>
    <cellStyle name="Normal 3 2 2 3 5 3" xfId="26473" xr:uid="{00000000-0005-0000-0000-000032580000}"/>
    <cellStyle name="Normal 3 2 2 3 6" xfId="26474" xr:uid="{00000000-0005-0000-0000-000033580000}"/>
    <cellStyle name="Normal 3 2 2 3 6 2" xfId="26475" xr:uid="{00000000-0005-0000-0000-000034580000}"/>
    <cellStyle name="Normal 3 2 2 3 7" xfId="26476" xr:uid="{00000000-0005-0000-0000-000035580000}"/>
    <cellStyle name="Normal 3 2 2 3 8" xfId="26477" xr:uid="{00000000-0005-0000-0000-000036580000}"/>
    <cellStyle name="Normal 3 2 2 4" xfId="2538" xr:uid="{00000000-0005-0000-0000-000037580000}"/>
    <cellStyle name="Normal 3 2 2 4 2" xfId="2539" xr:uid="{00000000-0005-0000-0000-000038580000}"/>
    <cellStyle name="Normal 3 2 2 4 2 2" xfId="2540" xr:uid="{00000000-0005-0000-0000-000039580000}"/>
    <cellStyle name="Normal 3 2 2 4 2 2 2" xfId="26478" xr:uid="{00000000-0005-0000-0000-00003A580000}"/>
    <cellStyle name="Normal 3 2 2 4 2 2 2 2" xfId="26479" xr:uid="{00000000-0005-0000-0000-00003B580000}"/>
    <cellStyle name="Normal 3 2 2 4 2 2 2 2 2" xfId="26480" xr:uid="{00000000-0005-0000-0000-00003C580000}"/>
    <cellStyle name="Normal 3 2 2 4 2 2 2 3" xfId="26481" xr:uid="{00000000-0005-0000-0000-00003D580000}"/>
    <cellStyle name="Normal 3 2 2 4 2 2 3" xfId="26482" xr:uid="{00000000-0005-0000-0000-00003E580000}"/>
    <cellStyle name="Normal 3 2 2 4 2 2 3 2" xfId="26483" xr:uid="{00000000-0005-0000-0000-00003F580000}"/>
    <cellStyle name="Normal 3 2 2 4 2 2 4" xfId="26484" xr:uid="{00000000-0005-0000-0000-000040580000}"/>
    <cellStyle name="Normal 3 2 2 4 2 2 5" xfId="26485" xr:uid="{00000000-0005-0000-0000-000041580000}"/>
    <cellStyle name="Normal 3 2 2 4 2 3" xfId="2541" xr:uid="{00000000-0005-0000-0000-000042580000}"/>
    <cellStyle name="Normal 3 2 2 4 2 3 2" xfId="26486" xr:uid="{00000000-0005-0000-0000-000043580000}"/>
    <cellStyle name="Normal 3 2 2 4 2 3 2 2" xfId="26487" xr:uid="{00000000-0005-0000-0000-000044580000}"/>
    <cellStyle name="Normal 3 2 2 4 2 3 2 2 2" xfId="26488" xr:uid="{00000000-0005-0000-0000-000045580000}"/>
    <cellStyle name="Normal 3 2 2 4 2 3 2 3" xfId="26489" xr:uid="{00000000-0005-0000-0000-000046580000}"/>
    <cellStyle name="Normal 3 2 2 4 2 3 3" xfId="26490" xr:uid="{00000000-0005-0000-0000-000047580000}"/>
    <cellStyle name="Normal 3 2 2 4 2 3 3 2" xfId="26491" xr:uid="{00000000-0005-0000-0000-000048580000}"/>
    <cellStyle name="Normal 3 2 2 4 2 3 4" xfId="26492" xr:uid="{00000000-0005-0000-0000-000049580000}"/>
    <cellStyle name="Normal 3 2 2 4 2 3 5" xfId="26493" xr:uid="{00000000-0005-0000-0000-00004A580000}"/>
    <cellStyle name="Normal 3 2 2 4 2 4" xfId="26494" xr:uid="{00000000-0005-0000-0000-00004B580000}"/>
    <cellStyle name="Normal 3 2 2 4 2 4 2" xfId="26495" xr:uid="{00000000-0005-0000-0000-00004C580000}"/>
    <cellStyle name="Normal 3 2 2 4 2 4 2 2" xfId="26496" xr:uid="{00000000-0005-0000-0000-00004D580000}"/>
    <cellStyle name="Normal 3 2 2 4 2 4 3" xfId="26497" xr:uid="{00000000-0005-0000-0000-00004E580000}"/>
    <cellStyle name="Normal 3 2 2 4 2 5" xfId="26498" xr:uid="{00000000-0005-0000-0000-00004F580000}"/>
    <cellStyle name="Normal 3 2 2 4 2 5 2" xfId="26499" xr:uid="{00000000-0005-0000-0000-000050580000}"/>
    <cellStyle name="Normal 3 2 2 4 2 6" xfId="26500" xr:uid="{00000000-0005-0000-0000-000051580000}"/>
    <cellStyle name="Normal 3 2 2 4 2 7" xfId="26501" xr:uid="{00000000-0005-0000-0000-000052580000}"/>
    <cellStyle name="Normal 3 2 2 4 3" xfId="2542" xr:uid="{00000000-0005-0000-0000-000053580000}"/>
    <cellStyle name="Normal 3 2 2 4 3 2" xfId="26502" xr:uid="{00000000-0005-0000-0000-000054580000}"/>
    <cellStyle name="Normal 3 2 2 4 3 2 2" xfId="26503" xr:uid="{00000000-0005-0000-0000-000055580000}"/>
    <cellStyle name="Normal 3 2 2 4 3 2 2 2" xfId="26504" xr:uid="{00000000-0005-0000-0000-000056580000}"/>
    <cellStyle name="Normal 3 2 2 4 3 2 3" xfId="26505" xr:uid="{00000000-0005-0000-0000-000057580000}"/>
    <cellStyle name="Normal 3 2 2 4 3 3" xfId="26506" xr:uid="{00000000-0005-0000-0000-000058580000}"/>
    <cellStyle name="Normal 3 2 2 4 3 3 2" xfId="26507" xr:uid="{00000000-0005-0000-0000-000059580000}"/>
    <cellStyle name="Normal 3 2 2 4 3 4" xfId="26508" xr:uid="{00000000-0005-0000-0000-00005A580000}"/>
    <cellStyle name="Normal 3 2 2 4 3 5" xfId="26509" xr:uid="{00000000-0005-0000-0000-00005B580000}"/>
    <cellStyle name="Normal 3 2 2 4 4" xfId="2543" xr:uid="{00000000-0005-0000-0000-00005C580000}"/>
    <cellStyle name="Normal 3 2 2 4 4 2" xfId="26510" xr:uid="{00000000-0005-0000-0000-00005D580000}"/>
    <cellStyle name="Normal 3 2 2 4 4 2 2" xfId="26511" xr:uid="{00000000-0005-0000-0000-00005E580000}"/>
    <cellStyle name="Normal 3 2 2 4 4 2 2 2" xfId="26512" xr:uid="{00000000-0005-0000-0000-00005F580000}"/>
    <cellStyle name="Normal 3 2 2 4 4 2 3" xfId="26513" xr:uid="{00000000-0005-0000-0000-000060580000}"/>
    <cellStyle name="Normal 3 2 2 4 4 3" xfId="26514" xr:uid="{00000000-0005-0000-0000-000061580000}"/>
    <cellStyle name="Normal 3 2 2 4 4 3 2" xfId="26515" xr:uid="{00000000-0005-0000-0000-000062580000}"/>
    <cellStyle name="Normal 3 2 2 4 4 4" xfId="26516" xr:uid="{00000000-0005-0000-0000-000063580000}"/>
    <cellStyle name="Normal 3 2 2 4 4 5" xfId="26517" xr:uid="{00000000-0005-0000-0000-000064580000}"/>
    <cellStyle name="Normal 3 2 2 4 5" xfId="26518" xr:uid="{00000000-0005-0000-0000-000065580000}"/>
    <cellStyle name="Normal 3 2 2 4 5 2" xfId="26519" xr:uid="{00000000-0005-0000-0000-000066580000}"/>
    <cellStyle name="Normal 3 2 2 4 5 2 2" xfId="26520" xr:uid="{00000000-0005-0000-0000-000067580000}"/>
    <cellStyle name="Normal 3 2 2 4 5 3" xfId="26521" xr:uid="{00000000-0005-0000-0000-000068580000}"/>
    <cellStyle name="Normal 3 2 2 4 6" xfId="26522" xr:uid="{00000000-0005-0000-0000-000069580000}"/>
    <cellStyle name="Normal 3 2 2 4 6 2" xfId="26523" xr:uid="{00000000-0005-0000-0000-00006A580000}"/>
    <cellStyle name="Normal 3 2 2 4 7" xfId="26524" xr:uid="{00000000-0005-0000-0000-00006B580000}"/>
    <cellStyle name="Normal 3 2 2 4 8" xfId="26525" xr:uid="{00000000-0005-0000-0000-00006C580000}"/>
    <cellStyle name="Normal 3 2 2 5" xfId="2544" xr:uid="{00000000-0005-0000-0000-00006D580000}"/>
    <cellStyle name="Normal 3 2 2 5 2" xfId="2545" xr:uid="{00000000-0005-0000-0000-00006E580000}"/>
    <cellStyle name="Normal 3 2 2 5 2 2" xfId="2546" xr:uid="{00000000-0005-0000-0000-00006F580000}"/>
    <cellStyle name="Normal 3 2 2 5 2 2 2" xfId="26526" xr:uid="{00000000-0005-0000-0000-000070580000}"/>
    <cellStyle name="Normal 3 2 2 5 2 2 2 2" xfId="26527" xr:uid="{00000000-0005-0000-0000-000071580000}"/>
    <cellStyle name="Normal 3 2 2 5 2 2 2 2 2" xfId="26528" xr:uid="{00000000-0005-0000-0000-000072580000}"/>
    <cellStyle name="Normal 3 2 2 5 2 2 2 3" xfId="26529" xr:uid="{00000000-0005-0000-0000-000073580000}"/>
    <cellStyle name="Normal 3 2 2 5 2 2 3" xfId="26530" xr:uid="{00000000-0005-0000-0000-000074580000}"/>
    <cellStyle name="Normal 3 2 2 5 2 2 3 2" xfId="26531" xr:uid="{00000000-0005-0000-0000-000075580000}"/>
    <cellStyle name="Normal 3 2 2 5 2 2 4" xfId="26532" xr:uid="{00000000-0005-0000-0000-000076580000}"/>
    <cellStyle name="Normal 3 2 2 5 2 2 5" xfId="26533" xr:uid="{00000000-0005-0000-0000-000077580000}"/>
    <cellStyle name="Normal 3 2 2 5 2 3" xfId="2547" xr:uid="{00000000-0005-0000-0000-000078580000}"/>
    <cellStyle name="Normal 3 2 2 5 2 3 2" xfId="26534" xr:uid="{00000000-0005-0000-0000-000079580000}"/>
    <cellStyle name="Normal 3 2 2 5 2 3 2 2" xfId="26535" xr:uid="{00000000-0005-0000-0000-00007A580000}"/>
    <cellStyle name="Normal 3 2 2 5 2 3 2 2 2" xfId="26536" xr:uid="{00000000-0005-0000-0000-00007B580000}"/>
    <cellStyle name="Normal 3 2 2 5 2 3 2 3" xfId="26537" xr:uid="{00000000-0005-0000-0000-00007C580000}"/>
    <cellStyle name="Normal 3 2 2 5 2 3 3" xfId="26538" xr:uid="{00000000-0005-0000-0000-00007D580000}"/>
    <cellStyle name="Normal 3 2 2 5 2 3 3 2" xfId="26539" xr:uid="{00000000-0005-0000-0000-00007E580000}"/>
    <cellStyle name="Normal 3 2 2 5 2 3 4" xfId="26540" xr:uid="{00000000-0005-0000-0000-00007F580000}"/>
    <cellStyle name="Normal 3 2 2 5 2 3 5" xfId="26541" xr:uid="{00000000-0005-0000-0000-000080580000}"/>
    <cellStyle name="Normal 3 2 2 5 2 4" xfId="26542" xr:uid="{00000000-0005-0000-0000-000081580000}"/>
    <cellStyle name="Normal 3 2 2 5 2 4 2" xfId="26543" xr:uid="{00000000-0005-0000-0000-000082580000}"/>
    <cellStyle name="Normal 3 2 2 5 2 4 2 2" xfId="26544" xr:uid="{00000000-0005-0000-0000-000083580000}"/>
    <cellStyle name="Normal 3 2 2 5 2 4 3" xfId="26545" xr:uid="{00000000-0005-0000-0000-000084580000}"/>
    <cellStyle name="Normal 3 2 2 5 2 5" xfId="26546" xr:uid="{00000000-0005-0000-0000-000085580000}"/>
    <cellStyle name="Normal 3 2 2 5 2 5 2" xfId="26547" xr:uid="{00000000-0005-0000-0000-000086580000}"/>
    <cellStyle name="Normal 3 2 2 5 2 6" xfId="26548" xr:uid="{00000000-0005-0000-0000-000087580000}"/>
    <cellStyle name="Normal 3 2 2 5 2 7" xfId="26549" xr:uid="{00000000-0005-0000-0000-000088580000}"/>
    <cellStyle name="Normal 3 2 2 5 3" xfId="2548" xr:uid="{00000000-0005-0000-0000-000089580000}"/>
    <cellStyle name="Normal 3 2 2 5 3 2" xfId="26550" xr:uid="{00000000-0005-0000-0000-00008A580000}"/>
    <cellStyle name="Normal 3 2 2 5 3 2 2" xfId="26551" xr:uid="{00000000-0005-0000-0000-00008B580000}"/>
    <cellStyle name="Normal 3 2 2 5 3 2 2 2" xfId="26552" xr:uid="{00000000-0005-0000-0000-00008C580000}"/>
    <cellStyle name="Normal 3 2 2 5 3 2 3" xfId="26553" xr:uid="{00000000-0005-0000-0000-00008D580000}"/>
    <cellStyle name="Normal 3 2 2 5 3 3" xfId="26554" xr:uid="{00000000-0005-0000-0000-00008E580000}"/>
    <cellStyle name="Normal 3 2 2 5 3 3 2" xfId="26555" xr:uid="{00000000-0005-0000-0000-00008F580000}"/>
    <cellStyle name="Normal 3 2 2 5 3 4" xfId="26556" xr:uid="{00000000-0005-0000-0000-000090580000}"/>
    <cellStyle name="Normal 3 2 2 5 3 5" xfId="26557" xr:uid="{00000000-0005-0000-0000-000091580000}"/>
    <cellStyle name="Normal 3 2 2 5 4" xfId="2549" xr:uid="{00000000-0005-0000-0000-000092580000}"/>
    <cellStyle name="Normal 3 2 2 5 4 2" xfId="26558" xr:uid="{00000000-0005-0000-0000-000093580000}"/>
    <cellStyle name="Normal 3 2 2 5 4 2 2" xfId="26559" xr:uid="{00000000-0005-0000-0000-000094580000}"/>
    <cellStyle name="Normal 3 2 2 5 4 2 2 2" xfId="26560" xr:uid="{00000000-0005-0000-0000-000095580000}"/>
    <cellStyle name="Normal 3 2 2 5 4 2 3" xfId="26561" xr:uid="{00000000-0005-0000-0000-000096580000}"/>
    <cellStyle name="Normal 3 2 2 5 4 3" xfId="26562" xr:uid="{00000000-0005-0000-0000-000097580000}"/>
    <cellStyle name="Normal 3 2 2 5 4 3 2" xfId="26563" xr:uid="{00000000-0005-0000-0000-000098580000}"/>
    <cellStyle name="Normal 3 2 2 5 4 4" xfId="26564" xr:uid="{00000000-0005-0000-0000-000099580000}"/>
    <cellStyle name="Normal 3 2 2 5 4 5" xfId="26565" xr:uid="{00000000-0005-0000-0000-00009A580000}"/>
    <cellStyle name="Normal 3 2 2 5 5" xfId="26566" xr:uid="{00000000-0005-0000-0000-00009B580000}"/>
    <cellStyle name="Normal 3 2 2 5 5 2" xfId="26567" xr:uid="{00000000-0005-0000-0000-00009C580000}"/>
    <cellStyle name="Normal 3 2 2 5 5 2 2" xfId="26568" xr:uid="{00000000-0005-0000-0000-00009D580000}"/>
    <cellStyle name="Normal 3 2 2 5 5 3" xfId="26569" xr:uid="{00000000-0005-0000-0000-00009E580000}"/>
    <cellStyle name="Normal 3 2 2 5 6" xfId="26570" xr:uid="{00000000-0005-0000-0000-00009F580000}"/>
    <cellStyle name="Normal 3 2 2 5 6 2" xfId="26571" xr:uid="{00000000-0005-0000-0000-0000A0580000}"/>
    <cellStyle name="Normal 3 2 2 5 7" xfId="26572" xr:uid="{00000000-0005-0000-0000-0000A1580000}"/>
    <cellStyle name="Normal 3 2 2 5 8" xfId="26573" xr:uid="{00000000-0005-0000-0000-0000A2580000}"/>
    <cellStyle name="Normal 3 2 2 6" xfId="2550" xr:uid="{00000000-0005-0000-0000-0000A3580000}"/>
    <cellStyle name="Normal 3 2 2 6 2" xfId="2551" xr:uid="{00000000-0005-0000-0000-0000A4580000}"/>
    <cellStyle name="Normal 3 2 2 6 2 2" xfId="2552" xr:uid="{00000000-0005-0000-0000-0000A5580000}"/>
    <cellStyle name="Normal 3 2 2 6 2 2 2" xfId="26574" xr:uid="{00000000-0005-0000-0000-0000A6580000}"/>
    <cellStyle name="Normal 3 2 2 6 2 2 2 2" xfId="26575" xr:uid="{00000000-0005-0000-0000-0000A7580000}"/>
    <cellStyle name="Normal 3 2 2 6 2 2 2 2 2" xfId="26576" xr:uid="{00000000-0005-0000-0000-0000A8580000}"/>
    <cellStyle name="Normal 3 2 2 6 2 2 2 3" xfId="26577" xr:uid="{00000000-0005-0000-0000-0000A9580000}"/>
    <cellStyle name="Normal 3 2 2 6 2 2 3" xfId="26578" xr:uid="{00000000-0005-0000-0000-0000AA580000}"/>
    <cellStyle name="Normal 3 2 2 6 2 2 3 2" xfId="26579" xr:uid="{00000000-0005-0000-0000-0000AB580000}"/>
    <cellStyle name="Normal 3 2 2 6 2 2 4" xfId="26580" xr:uid="{00000000-0005-0000-0000-0000AC580000}"/>
    <cellStyle name="Normal 3 2 2 6 2 2 5" xfId="26581" xr:uid="{00000000-0005-0000-0000-0000AD580000}"/>
    <cellStyle name="Normal 3 2 2 6 2 3" xfId="2553" xr:uid="{00000000-0005-0000-0000-0000AE580000}"/>
    <cellStyle name="Normal 3 2 2 6 2 3 2" xfId="26582" xr:uid="{00000000-0005-0000-0000-0000AF580000}"/>
    <cellStyle name="Normal 3 2 2 6 2 3 2 2" xfId="26583" xr:uid="{00000000-0005-0000-0000-0000B0580000}"/>
    <cellStyle name="Normal 3 2 2 6 2 3 2 2 2" xfId="26584" xr:uid="{00000000-0005-0000-0000-0000B1580000}"/>
    <cellStyle name="Normal 3 2 2 6 2 3 2 3" xfId="26585" xr:uid="{00000000-0005-0000-0000-0000B2580000}"/>
    <cellStyle name="Normal 3 2 2 6 2 3 3" xfId="26586" xr:uid="{00000000-0005-0000-0000-0000B3580000}"/>
    <cellStyle name="Normal 3 2 2 6 2 3 3 2" xfId="26587" xr:uid="{00000000-0005-0000-0000-0000B4580000}"/>
    <cellStyle name="Normal 3 2 2 6 2 3 4" xfId="26588" xr:uid="{00000000-0005-0000-0000-0000B5580000}"/>
    <cellStyle name="Normal 3 2 2 6 2 3 5" xfId="26589" xr:uid="{00000000-0005-0000-0000-0000B6580000}"/>
    <cellStyle name="Normal 3 2 2 6 2 4" xfId="26590" xr:uid="{00000000-0005-0000-0000-0000B7580000}"/>
    <cellStyle name="Normal 3 2 2 6 2 4 2" xfId="26591" xr:uid="{00000000-0005-0000-0000-0000B8580000}"/>
    <cellStyle name="Normal 3 2 2 6 2 4 2 2" xfId="26592" xr:uid="{00000000-0005-0000-0000-0000B9580000}"/>
    <cellStyle name="Normal 3 2 2 6 2 4 3" xfId="26593" xr:uid="{00000000-0005-0000-0000-0000BA580000}"/>
    <cellStyle name="Normal 3 2 2 6 2 5" xfId="26594" xr:uid="{00000000-0005-0000-0000-0000BB580000}"/>
    <cellStyle name="Normal 3 2 2 6 2 5 2" xfId="26595" xr:uid="{00000000-0005-0000-0000-0000BC580000}"/>
    <cellStyle name="Normal 3 2 2 6 2 6" xfId="26596" xr:uid="{00000000-0005-0000-0000-0000BD580000}"/>
    <cellStyle name="Normal 3 2 2 6 2 7" xfId="26597" xr:uid="{00000000-0005-0000-0000-0000BE580000}"/>
    <cellStyle name="Normal 3 2 2 6 3" xfId="2554" xr:uid="{00000000-0005-0000-0000-0000BF580000}"/>
    <cellStyle name="Normal 3 2 2 6 3 2" xfId="26598" xr:uid="{00000000-0005-0000-0000-0000C0580000}"/>
    <cellStyle name="Normal 3 2 2 6 3 2 2" xfId="26599" xr:uid="{00000000-0005-0000-0000-0000C1580000}"/>
    <cellStyle name="Normal 3 2 2 6 3 2 2 2" xfId="26600" xr:uid="{00000000-0005-0000-0000-0000C2580000}"/>
    <cellStyle name="Normal 3 2 2 6 3 2 3" xfId="26601" xr:uid="{00000000-0005-0000-0000-0000C3580000}"/>
    <cellStyle name="Normal 3 2 2 6 3 3" xfId="26602" xr:uid="{00000000-0005-0000-0000-0000C4580000}"/>
    <cellStyle name="Normal 3 2 2 6 3 3 2" xfId="26603" xr:uid="{00000000-0005-0000-0000-0000C5580000}"/>
    <cellStyle name="Normal 3 2 2 6 3 4" xfId="26604" xr:uid="{00000000-0005-0000-0000-0000C6580000}"/>
    <cellStyle name="Normal 3 2 2 6 3 5" xfId="26605" xr:uid="{00000000-0005-0000-0000-0000C7580000}"/>
    <cellStyle name="Normal 3 2 2 6 4" xfId="2555" xr:uid="{00000000-0005-0000-0000-0000C8580000}"/>
    <cellStyle name="Normal 3 2 2 6 4 2" xfId="26606" xr:uid="{00000000-0005-0000-0000-0000C9580000}"/>
    <cellStyle name="Normal 3 2 2 6 4 2 2" xfId="26607" xr:uid="{00000000-0005-0000-0000-0000CA580000}"/>
    <cellStyle name="Normal 3 2 2 6 4 2 2 2" xfId="26608" xr:uid="{00000000-0005-0000-0000-0000CB580000}"/>
    <cellStyle name="Normal 3 2 2 6 4 2 3" xfId="26609" xr:uid="{00000000-0005-0000-0000-0000CC580000}"/>
    <cellStyle name="Normal 3 2 2 6 4 3" xfId="26610" xr:uid="{00000000-0005-0000-0000-0000CD580000}"/>
    <cellStyle name="Normal 3 2 2 6 4 3 2" xfId="26611" xr:uid="{00000000-0005-0000-0000-0000CE580000}"/>
    <cellStyle name="Normal 3 2 2 6 4 4" xfId="26612" xr:uid="{00000000-0005-0000-0000-0000CF580000}"/>
    <cellStyle name="Normal 3 2 2 6 4 5" xfId="26613" xr:uid="{00000000-0005-0000-0000-0000D0580000}"/>
    <cellStyle name="Normal 3 2 2 6 5" xfId="26614" xr:uid="{00000000-0005-0000-0000-0000D1580000}"/>
    <cellStyle name="Normal 3 2 2 6 5 2" xfId="26615" xr:uid="{00000000-0005-0000-0000-0000D2580000}"/>
    <cellStyle name="Normal 3 2 2 6 5 2 2" xfId="26616" xr:uid="{00000000-0005-0000-0000-0000D3580000}"/>
    <cellStyle name="Normal 3 2 2 6 5 3" xfId="26617" xr:uid="{00000000-0005-0000-0000-0000D4580000}"/>
    <cellStyle name="Normal 3 2 2 6 6" xfId="26618" xr:uid="{00000000-0005-0000-0000-0000D5580000}"/>
    <cellStyle name="Normal 3 2 2 6 6 2" xfId="26619" xr:uid="{00000000-0005-0000-0000-0000D6580000}"/>
    <cellStyle name="Normal 3 2 2 6 7" xfId="26620" xr:uid="{00000000-0005-0000-0000-0000D7580000}"/>
    <cellStyle name="Normal 3 2 2 6 8" xfId="26621" xr:uid="{00000000-0005-0000-0000-0000D8580000}"/>
    <cellStyle name="Normal 3 2 2 7" xfId="2556" xr:uid="{00000000-0005-0000-0000-0000D9580000}"/>
    <cellStyle name="Normal 3 2 2 7 2" xfId="2557" xr:uid="{00000000-0005-0000-0000-0000DA580000}"/>
    <cellStyle name="Normal 3 2 2 7 2 2" xfId="26622" xr:uid="{00000000-0005-0000-0000-0000DB580000}"/>
    <cellStyle name="Normal 3 2 2 7 2 2 2" xfId="26623" xr:uid="{00000000-0005-0000-0000-0000DC580000}"/>
    <cellStyle name="Normal 3 2 2 7 2 2 2 2" xfId="26624" xr:uid="{00000000-0005-0000-0000-0000DD580000}"/>
    <cellStyle name="Normal 3 2 2 7 2 2 3" xfId="26625" xr:uid="{00000000-0005-0000-0000-0000DE580000}"/>
    <cellStyle name="Normal 3 2 2 7 2 3" xfId="26626" xr:uid="{00000000-0005-0000-0000-0000DF580000}"/>
    <cellStyle name="Normal 3 2 2 7 2 3 2" xfId="26627" xr:uid="{00000000-0005-0000-0000-0000E0580000}"/>
    <cellStyle name="Normal 3 2 2 7 2 4" xfId="26628" xr:uid="{00000000-0005-0000-0000-0000E1580000}"/>
    <cellStyle name="Normal 3 2 2 7 2 5" xfId="26629" xr:uid="{00000000-0005-0000-0000-0000E2580000}"/>
    <cellStyle name="Normal 3 2 2 7 3" xfId="2558" xr:uid="{00000000-0005-0000-0000-0000E3580000}"/>
    <cellStyle name="Normal 3 2 2 7 3 2" xfId="26630" xr:uid="{00000000-0005-0000-0000-0000E4580000}"/>
    <cellStyle name="Normal 3 2 2 7 3 2 2" xfId="26631" xr:uid="{00000000-0005-0000-0000-0000E5580000}"/>
    <cellStyle name="Normal 3 2 2 7 3 2 2 2" xfId="26632" xr:uid="{00000000-0005-0000-0000-0000E6580000}"/>
    <cellStyle name="Normal 3 2 2 7 3 2 3" xfId="26633" xr:uid="{00000000-0005-0000-0000-0000E7580000}"/>
    <cellStyle name="Normal 3 2 2 7 3 3" xfId="26634" xr:uid="{00000000-0005-0000-0000-0000E8580000}"/>
    <cellStyle name="Normal 3 2 2 7 3 3 2" xfId="26635" xr:uid="{00000000-0005-0000-0000-0000E9580000}"/>
    <cellStyle name="Normal 3 2 2 7 3 4" xfId="26636" xr:uid="{00000000-0005-0000-0000-0000EA580000}"/>
    <cellStyle name="Normal 3 2 2 7 3 5" xfId="26637" xr:uid="{00000000-0005-0000-0000-0000EB580000}"/>
    <cellStyle name="Normal 3 2 2 7 4" xfId="26638" xr:uid="{00000000-0005-0000-0000-0000EC580000}"/>
    <cellStyle name="Normal 3 2 2 7 4 2" xfId="26639" xr:uid="{00000000-0005-0000-0000-0000ED580000}"/>
    <cellStyle name="Normal 3 2 2 7 4 2 2" xfId="26640" xr:uid="{00000000-0005-0000-0000-0000EE580000}"/>
    <cellStyle name="Normal 3 2 2 7 4 3" xfId="26641" xr:uid="{00000000-0005-0000-0000-0000EF580000}"/>
    <cellStyle name="Normal 3 2 2 7 5" xfId="26642" xr:uid="{00000000-0005-0000-0000-0000F0580000}"/>
    <cellStyle name="Normal 3 2 2 7 5 2" xfId="26643" xr:uid="{00000000-0005-0000-0000-0000F1580000}"/>
    <cellStyle name="Normal 3 2 2 7 6" xfId="26644" xr:uid="{00000000-0005-0000-0000-0000F2580000}"/>
    <cellStyle name="Normal 3 2 2 7 7" xfId="26645" xr:uid="{00000000-0005-0000-0000-0000F3580000}"/>
    <cellStyle name="Normal 3 2 2 8" xfId="2559" xr:uid="{00000000-0005-0000-0000-0000F4580000}"/>
    <cellStyle name="Normal 3 2 2 8 2" xfId="26646" xr:uid="{00000000-0005-0000-0000-0000F5580000}"/>
    <cellStyle name="Normal 3 2 2 8 2 2" xfId="26647" xr:uid="{00000000-0005-0000-0000-0000F6580000}"/>
    <cellStyle name="Normal 3 2 2 8 2 2 2" xfId="26648" xr:uid="{00000000-0005-0000-0000-0000F7580000}"/>
    <cellStyle name="Normal 3 2 2 8 2 3" xfId="26649" xr:uid="{00000000-0005-0000-0000-0000F8580000}"/>
    <cellStyle name="Normal 3 2 2 8 3" xfId="26650" xr:uid="{00000000-0005-0000-0000-0000F9580000}"/>
    <cellStyle name="Normal 3 2 2 8 3 2" xfId="26651" xr:uid="{00000000-0005-0000-0000-0000FA580000}"/>
    <cellStyle name="Normal 3 2 2 8 4" xfId="26652" xr:uid="{00000000-0005-0000-0000-0000FB580000}"/>
    <cellStyle name="Normal 3 2 2 8 5" xfId="26653" xr:uid="{00000000-0005-0000-0000-0000FC580000}"/>
    <cellStyle name="Normal 3 2 2 9" xfId="2560" xr:uid="{00000000-0005-0000-0000-0000FD580000}"/>
    <cellStyle name="Normal 3 2 2 9 2" xfId="26654" xr:uid="{00000000-0005-0000-0000-0000FE580000}"/>
    <cellStyle name="Normal 3 2 2 9 2 2" xfId="26655" xr:uid="{00000000-0005-0000-0000-0000FF580000}"/>
    <cellStyle name="Normal 3 2 2 9 2 2 2" xfId="26656" xr:uid="{00000000-0005-0000-0000-000000590000}"/>
    <cellStyle name="Normal 3 2 2 9 2 3" xfId="26657" xr:uid="{00000000-0005-0000-0000-000001590000}"/>
    <cellStyle name="Normal 3 2 2 9 3" xfId="26658" xr:uid="{00000000-0005-0000-0000-000002590000}"/>
    <cellStyle name="Normal 3 2 2 9 3 2" xfId="26659" xr:uid="{00000000-0005-0000-0000-000003590000}"/>
    <cellStyle name="Normal 3 2 2 9 4" xfId="26660" xr:uid="{00000000-0005-0000-0000-000004590000}"/>
    <cellStyle name="Normal 3 2 2 9 5" xfId="26661" xr:uid="{00000000-0005-0000-0000-000005590000}"/>
    <cellStyle name="Normal 3 2 3" xfId="2561" xr:uid="{00000000-0005-0000-0000-000006590000}"/>
    <cellStyle name="Normal 3 2 3 10" xfId="26662" xr:uid="{00000000-0005-0000-0000-000007590000}"/>
    <cellStyle name="Normal 3 2 3 10 2" xfId="26663" xr:uid="{00000000-0005-0000-0000-000008590000}"/>
    <cellStyle name="Normal 3 2 3 11" xfId="26664" xr:uid="{00000000-0005-0000-0000-000009590000}"/>
    <cellStyle name="Normal 3 2 3 12" xfId="26665" xr:uid="{00000000-0005-0000-0000-00000A590000}"/>
    <cellStyle name="Normal 3 2 3 2" xfId="2562" xr:uid="{00000000-0005-0000-0000-00000B590000}"/>
    <cellStyle name="Normal 3 2 3 2 2" xfId="2563" xr:uid="{00000000-0005-0000-0000-00000C590000}"/>
    <cellStyle name="Normal 3 2 3 2 2 2" xfId="2564" xr:uid="{00000000-0005-0000-0000-00000D590000}"/>
    <cellStyle name="Normal 3 2 3 2 2 2 2" xfId="26666" xr:uid="{00000000-0005-0000-0000-00000E590000}"/>
    <cellStyle name="Normal 3 2 3 2 2 2 2 2" xfId="26667" xr:uid="{00000000-0005-0000-0000-00000F590000}"/>
    <cellStyle name="Normal 3 2 3 2 2 2 2 2 2" xfId="26668" xr:uid="{00000000-0005-0000-0000-000010590000}"/>
    <cellStyle name="Normal 3 2 3 2 2 2 2 3" xfId="26669" xr:uid="{00000000-0005-0000-0000-000011590000}"/>
    <cellStyle name="Normal 3 2 3 2 2 2 3" xfId="26670" xr:uid="{00000000-0005-0000-0000-000012590000}"/>
    <cellStyle name="Normal 3 2 3 2 2 2 3 2" xfId="26671" xr:uid="{00000000-0005-0000-0000-000013590000}"/>
    <cellStyle name="Normal 3 2 3 2 2 2 4" xfId="26672" xr:uid="{00000000-0005-0000-0000-000014590000}"/>
    <cellStyle name="Normal 3 2 3 2 2 2 5" xfId="26673" xr:uid="{00000000-0005-0000-0000-000015590000}"/>
    <cellStyle name="Normal 3 2 3 2 2 3" xfId="2565" xr:uid="{00000000-0005-0000-0000-000016590000}"/>
    <cellStyle name="Normal 3 2 3 2 2 3 2" xfId="26674" xr:uid="{00000000-0005-0000-0000-000017590000}"/>
    <cellStyle name="Normal 3 2 3 2 2 3 2 2" xfId="26675" xr:uid="{00000000-0005-0000-0000-000018590000}"/>
    <cellStyle name="Normal 3 2 3 2 2 3 2 2 2" xfId="26676" xr:uid="{00000000-0005-0000-0000-000019590000}"/>
    <cellStyle name="Normal 3 2 3 2 2 3 2 3" xfId="26677" xr:uid="{00000000-0005-0000-0000-00001A590000}"/>
    <cellStyle name="Normal 3 2 3 2 2 3 3" xfId="26678" xr:uid="{00000000-0005-0000-0000-00001B590000}"/>
    <cellStyle name="Normal 3 2 3 2 2 3 3 2" xfId="26679" xr:uid="{00000000-0005-0000-0000-00001C590000}"/>
    <cellStyle name="Normal 3 2 3 2 2 3 4" xfId="26680" xr:uid="{00000000-0005-0000-0000-00001D590000}"/>
    <cellStyle name="Normal 3 2 3 2 2 3 5" xfId="26681" xr:uid="{00000000-0005-0000-0000-00001E590000}"/>
    <cellStyle name="Normal 3 2 3 2 2 4" xfId="26682" xr:uid="{00000000-0005-0000-0000-00001F590000}"/>
    <cellStyle name="Normal 3 2 3 2 2 4 2" xfId="26683" xr:uid="{00000000-0005-0000-0000-000020590000}"/>
    <cellStyle name="Normal 3 2 3 2 2 4 2 2" xfId="26684" xr:uid="{00000000-0005-0000-0000-000021590000}"/>
    <cellStyle name="Normal 3 2 3 2 2 4 3" xfId="26685" xr:uid="{00000000-0005-0000-0000-000022590000}"/>
    <cellStyle name="Normal 3 2 3 2 2 5" xfId="26686" xr:uid="{00000000-0005-0000-0000-000023590000}"/>
    <cellStyle name="Normal 3 2 3 2 2 5 2" xfId="26687" xr:uid="{00000000-0005-0000-0000-000024590000}"/>
    <cellStyle name="Normal 3 2 3 2 2 6" xfId="26688" xr:uid="{00000000-0005-0000-0000-000025590000}"/>
    <cellStyle name="Normal 3 2 3 2 2 7" xfId="26689" xr:uid="{00000000-0005-0000-0000-000026590000}"/>
    <cellStyle name="Normal 3 2 3 2 3" xfId="2566" xr:uid="{00000000-0005-0000-0000-000027590000}"/>
    <cellStyle name="Normal 3 2 3 2 3 2" xfId="26690" xr:uid="{00000000-0005-0000-0000-000028590000}"/>
    <cellStyle name="Normal 3 2 3 2 3 2 2" xfId="26691" xr:uid="{00000000-0005-0000-0000-000029590000}"/>
    <cellStyle name="Normal 3 2 3 2 3 2 2 2" xfId="26692" xr:uid="{00000000-0005-0000-0000-00002A590000}"/>
    <cellStyle name="Normal 3 2 3 2 3 2 3" xfId="26693" xr:uid="{00000000-0005-0000-0000-00002B590000}"/>
    <cellStyle name="Normal 3 2 3 2 3 3" xfId="26694" xr:uid="{00000000-0005-0000-0000-00002C590000}"/>
    <cellStyle name="Normal 3 2 3 2 3 3 2" xfId="26695" xr:uid="{00000000-0005-0000-0000-00002D590000}"/>
    <cellStyle name="Normal 3 2 3 2 3 4" xfId="26696" xr:uid="{00000000-0005-0000-0000-00002E590000}"/>
    <cellStyle name="Normal 3 2 3 2 3 5" xfId="26697" xr:uid="{00000000-0005-0000-0000-00002F590000}"/>
    <cellStyle name="Normal 3 2 3 2 4" xfId="2567" xr:uid="{00000000-0005-0000-0000-000030590000}"/>
    <cellStyle name="Normal 3 2 3 2 4 2" xfId="26698" xr:uid="{00000000-0005-0000-0000-000031590000}"/>
    <cellStyle name="Normal 3 2 3 2 4 2 2" xfId="26699" xr:uid="{00000000-0005-0000-0000-000032590000}"/>
    <cellStyle name="Normal 3 2 3 2 4 2 2 2" xfId="26700" xr:uid="{00000000-0005-0000-0000-000033590000}"/>
    <cellStyle name="Normal 3 2 3 2 4 2 3" xfId="26701" xr:uid="{00000000-0005-0000-0000-000034590000}"/>
    <cellStyle name="Normal 3 2 3 2 4 3" xfId="26702" xr:uid="{00000000-0005-0000-0000-000035590000}"/>
    <cellStyle name="Normal 3 2 3 2 4 3 2" xfId="26703" xr:uid="{00000000-0005-0000-0000-000036590000}"/>
    <cellStyle name="Normal 3 2 3 2 4 4" xfId="26704" xr:uid="{00000000-0005-0000-0000-000037590000}"/>
    <cellStyle name="Normal 3 2 3 2 4 5" xfId="26705" xr:uid="{00000000-0005-0000-0000-000038590000}"/>
    <cellStyle name="Normal 3 2 3 2 5" xfId="26706" xr:uid="{00000000-0005-0000-0000-000039590000}"/>
    <cellStyle name="Normal 3 2 3 2 5 2" xfId="26707" xr:uid="{00000000-0005-0000-0000-00003A590000}"/>
    <cellStyle name="Normal 3 2 3 2 5 2 2" xfId="26708" xr:uid="{00000000-0005-0000-0000-00003B590000}"/>
    <cellStyle name="Normal 3 2 3 2 5 3" xfId="26709" xr:uid="{00000000-0005-0000-0000-00003C590000}"/>
    <cellStyle name="Normal 3 2 3 2 6" xfId="26710" xr:uid="{00000000-0005-0000-0000-00003D590000}"/>
    <cellStyle name="Normal 3 2 3 2 6 2" xfId="26711" xr:uid="{00000000-0005-0000-0000-00003E590000}"/>
    <cellStyle name="Normal 3 2 3 2 7" xfId="26712" xr:uid="{00000000-0005-0000-0000-00003F590000}"/>
    <cellStyle name="Normal 3 2 3 2 8" xfId="26713" xr:uid="{00000000-0005-0000-0000-000040590000}"/>
    <cellStyle name="Normal 3 2 3 3" xfId="2568" xr:uid="{00000000-0005-0000-0000-000041590000}"/>
    <cellStyle name="Normal 3 2 3 3 2" xfId="2569" xr:uid="{00000000-0005-0000-0000-000042590000}"/>
    <cellStyle name="Normal 3 2 3 3 2 2" xfId="2570" xr:uid="{00000000-0005-0000-0000-000043590000}"/>
    <cellStyle name="Normal 3 2 3 3 2 2 2" xfId="26714" xr:uid="{00000000-0005-0000-0000-000044590000}"/>
    <cellStyle name="Normal 3 2 3 3 2 2 2 2" xfId="26715" xr:uid="{00000000-0005-0000-0000-000045590000}"/>
    <cellStyle name="Normal 3 2 3 3 2 2 2 2 2" xfId="26716" xr:uid="{00000000-0005-0000-0000-000046590000}"/>
    <cellStyle name="Normal 3 2 3 3 2 2 2 3" xfId="26717" xr:uid="{00000000-0005-0000-0000-000047590000}"/>
    <cellStyle name="Normal 3 2 3 3 2 2 3" xfId="26718" xr:uid="{00000000-0005-0000-0000-000048590000}"/>
    <cellStyle name="Normal 3 2 3 3 2 2 3 2" xfId="26719" xr:uid="{00000000-0005-0000-0000-000049590000}"/>
    <cellStyle name="Normal 3 2 3 3 2 2 4" xfId="26720" xr:uid="{00000000-0005-0000-0000-00004A590000}"/>
    <cellStyle name="Normal 3 2 3 3 2 2 5" xfId="26721" xr:uid="{00000000-0005-0000-0000-00004B590000}"/>
    <cellStyle name="Normal 3 2 3 3 2 3" xfId="2571" xr:uid="{00000000-0005-0000-0000-00004C590000}"/>
    <cellStyle name="Normal 3 2 3 3 2 3 2" xfId="26722" xr:uid="{00000000-0005-0000-0000-00004D590000}"/>
    <cellStyle name="Normal 3 2 3 3 2 3 2 2" xfId="26723" xr:uid="{00000000-0005-0000-0000-00004E590000}"/>
    <cellStyle name="Normal 3 2 3 3 2 3 2 2 2" xfId="26724" xr:uid="{00000000-0005-0000-0000-00004F590000}"/>
    <cellStyle name="Normal 3 2 3 3 2 3 2 3" xfId="26725" xr:uid="{00000000-0005-0000-0000-000050590000}"/>
    <cellStyle name="Normal 3 2 3 3 2 3 3" xfId="26726" xr:uid="{00000000-0005-0000-0000-000051590000}"/>
    <cellStyle name="Normal 3 2 3 3 2 3 3 2" xfId="26727" xr:uid="{00000000-0005-0000-0000-000052590000}"/>
    <cellStyle name="Normal 3 2 3 3 2 3 4" xfId="26728" xr:uid="{00000000-0005-0000-0000-000053590000}"/>
    <cellStyle name="Normal 3 2 3 3 2 3 5" xfId="26729" xr:uid="{00000000-0005-0000-0000-000054590000}"/>
    <cellStyle name="Normal 3 2 3 3 2 4" xfId="26730" xr:uid="{00000000-0005-0000-0000-000055590000}"/>
    <cellStyle name="Normal 3 2 3 3 2 4 2" xfId="26731" xr:uid="{00000000-0005-0000-0000-000056590000}"/>
    <cellStyle name="Normal 3 2 3 3 2 4 2 2" xfId="26732" xr:uid="{00000000-0005-0000-0000-000057590000}"/>
    <cellStyle name="Normal 3 2 3 3 2 4 3" xfId="26733" xr:uid="{00000000-0005-0000-0000-000058590000}"/>
    <cellStyle name="Normal 3 2 3 3 2 5" xfId="26734" xr:uid="{00000000-0005-0000-0000-000059590000}"/>
    <cellStyle name="Normal 3 2 3 3 2 5 2" xfId="26735" xr:uid="{00000000-0005-0000-0000-00005A590000}"/>
    <cellStyle name="Normal 3 2 3 3 2 6" xfId="26736" xr:uid="{00000000-0005-0000-0000-00005B590000}"/>
    <cellStyle name="Normal 3 2 3 3 2 7" xfId="26737" xr:uid="{00000000-0005-0000-0000-00005C590000}"/>
    <cellStyle name="Normal 3 2 3 3 3" xfId="2572" xr:uid="{00000000-0005-0000-0000-00005D590000}"/>
    <cellStyle name="Normal 3 2 3 3 3 2" xfId="26738" xr:uid="{00000000-0005-0000-0000-00005E590000}"/>
    <cellStyle name="Normal 3 2 3 3 3 2 2" xfId="26739" xr:uid="{00000000-0005-0000-0000-00005F590000}"/>
    <cellStyle name="Normal 3 2 3 3 3 2 2 2" xfId="26740" xr:uid="{00000000-0005-0000-0000-000060590000}"/>
    <cellStyle name="Normal 3 2 3 3 3 2 3" xfId="26741" xr:uid="{00000000-0005-0000-0000-000061590000}"/>
    <cellStyle name="Normal 3 2 3 3 3 3" xfId="26742" xr:uid="{00000000-0005-0000-0000-000062590000}"/>
    <cellStyle name="Normal 3 2 3 3 3 3 2" xfId="26743" xr:uid="{00000000-0005-0000-0000-000063590000}"/>
    <cellStyle name="Normal 3 2 3 3 3 4" xfId="26744" xr:uid="{00000000-0005-0000-0000-000064590000}"/>
    <cellStyle name="Normal 3 2 3 3 3 5" xfId="26745" xr:uid="{00000000-0005-0000-0000-000065590000}"/>
    <cellStyle name="Normal 3 2 3 3 4" xfId="2573" xr:uid="{00000000-0005-0000-0000-000066590000}"/>
    <cellStyle name="Normal 3 2 3 3 4 2" xfId="26746" xr:uid="{00000000-0005-0000-0000-000067590000}"/>
    <cellStyle name="Normal 3 2 3 3 4 2 2" xfId="26747" xr:uid="{00000000-0005-0000-0000-000068590000}"/>
    <cellStyle name="Normal 3 2 3 3 4 2 2 2" xfId="26748" xr:uid="{00000000-0005-0000-0000-000069590000}"/>
    <cellStyle name="Normal 3 2 3 3 4 2 3" xfId="26749" xr:uid="{00000000-0005-0000-0000-00006A590000}"/>
    <cellStyle name="Normal 3 2 3 3 4 3" xfId="26750" xr:uid="{00000000-0005-0000-0000-00006B590000}"/>
    <cellStyle name="Normal 3 2 3 3 4 3 2" xfId="26751" xr:uid="{00000000-0005-0000-0000-00006C590000}"/>
    <cellStyle name="Normal 3 2 3 3 4 4" xfId="26752" xr:uid="{00000000-0005-0000-0000-00006D590000}"/>
    <cellStyle name="Normal 3 2 3 3 4 5" xfId="26753" xr:uid="{00000000-0005-0000-0000-00006E590000}"/>
    <cellStyle name="Normal 3 2 3 3 5" xfId="26754" xr:uid="{00000000-0005-0000-0000-00006F590000}"/>
    <cellStyle name="Normal 3 2 3 3 5 2" xfId="26755" xr:uid="{00000000-0005-0000-0000-000070590000}"/>
    <cellStyle name="Normal 3 2 3 3 5 2 2" xfId="26756" xr:uid="{00000000-0005-0000-0000-000071590000}"/>
    <cellStyle name="Normal 3 2 3 3 5 3" xfId="26757" xr:uid="{00000000-0005-0000-0000-000072590000}"/>
    <cellStyle name="Normal 3 2 3 3 6" xfId="26758" xr:uid="{00000000-0005-0000-0000-000073590000}"/>
    <cellStyle name="Normal 3 2 3 3 6 2" xfId="26759" xr:uid="{00000000-0005-0000-0000-000074590000}"/>
    <cellStyle name="Normal 3 2 3 3 7" xfId="26760" xr:uid="{00000000-0005-0000-0000-000075590000}"/>
    <cellStyle name="Normal 3 2 3 3 8" xfId="26761" xr:uid="{00000000-0005-0000-0000-000076590000}"/>
    <cellStyle name="Normal 3 2 3 4" xfId="2574" xr:uid="{00000000-0005-0000-0000-000077590000}"/>
    <cellStyle name="Normal 3 2 3 4 2" xfId="2575" xr:uid="{00000000-0005-0000-0000-000078590000}"/>
    <cellStyle name="Normal 3 2 3 4 2 2" xfId="2576" xr:uid="{00000000-0005-0000-0000-000079590000}"/>
    <cellStyle name="Normal 3 2 3 4 2 2 2" xfId="26762" xr:uid="{00000000-0005-0000-0000-00007A590000}"/>
    <cellStyle name="Normal 3 2 3 4 2 2 2 2" xfId="26763" xr:uid="{00000000-0005-0000-0000-00007B590000}"/>
    <cellStyle name="Normal 3 2 3 4 2 2 2 2 2" xfId="26764" xr:uid="{00000000-0005-0000-0000-00007C590000}"/>
    <cellStyle name="Normal 3 2 3 4 2 2 2 3" xfId="26765" xr:uid="{00000000-0005-0000-0000-00007D590000}"/>
    <cellStyle name="Normal 3 2 3 4 2 2 3" xfId="26766" xr:uid="{00000000-0005-0000-0000-00007E590000}"/>
    <cellStyle name="Normal 3 2 3 4 2 2 3 2" xfId="26767" xr:uid="{00000000-0005-0000-0000-00007F590000}"/>
    <cellStyle name="Normal 3 2 3 4 2 2 4" xfId="26768" xr:uid="{00000000-0005-0000-0000-000080590000}"/>
    <cellStyle name="Normal 3 2 3 4 2 2 5" xfId="26769" xr:uid="{00000000-0005-0000-0000-000081590000}"/>
    <cellStyle name="Normal 3 2 3 4 2 3" xfId="2577" xr:uid="{00000000-0005-0000-0000-000082590000}"/>
    <cellStyle name="Normal 3 2 3 4 2 3 2" xfId="26770" xr:uid="{00000000-0005-0000-0000-000083590000}"/>
    <cellStyle name="Normal 3 2 3 4 2 3 2 2" xfId="26771" xr:uid="{00000000-0005-0000-0000-000084590000}"/>
    <cellStyle name="Normal 3 2 3 4 2 3 2 2 2" xfId="26772" xr:uid="{00000000-0005-0000-0000-000085590000}"/>
    <cellStyle name="Normal 3 2 3 4 2 3 2 3" xfId="26773" xr:uid="{00000000-0005-0000-0000-000086590000}"/>
    <cellStyle name="Normal 3 2 3 4 2 3 3" xfId="26774" xr:uid="{00000000-0005-0000-0000-000087590000}"/>
    <cellStyle name="Normal 3 2 3 4 2 3 3 2" xfId="26775" xr:uid="{00000000-0005-0000-0000-000088590000}"/>
    <cellStyle name="Normal 3 2 3 4 2 3 4" xfId="26776" xr:uid="{00000000-0005-0000-0000-000089590000}"/>
    <cellStyle name="Normal 3 2 3 4 2 3 5" xfId="26777" xr:uid="{00000000-0005-0000-0000-00008A590000}"/>
    <cellStyle name="Normal 3 2 3 4 2 4" xfId="26778" xr:uid="{00000000-0005-0000-0000-00008B590000}"/>
    <cellStyle name="Normal 3 2 3 4 2 4 2" xfId="26779" xr:uid="{00000000-0005-0000-0000-00008C590000}"/>
    <cellStyle name="Normal 3 2 3 4 2 4 2 2" xfId="26780" xr:uid="{00000000-0005-0000-0000-00008D590000}"/>
    <cellStyle name="Normal 3 2 3 4 2 4 3" xfId="26781" xr:uid="{00000000-0005-0000-0000-00008E590000}"/>
    <cellStyle name="Normal 3 2 3 4 2 5" xfId="26782" xr:uid="{00000000-0005-0000-0000-00008F590000}"/>
    <cellStyle name="Normal 3 2 3 4 2 5 2" xfId="26783" xr:uid="{00000000-0005-0000-0000-000090590000}"/>
    <cellStyle name="Normal 3 2 3 4 2 6" xfId="26784" xr:uid="{00000000-0005-0000-0000-000091590000}"/>
    <cellStyle name="Normal 3 2 3 4 2 7" xfId="26785" xr:uid="{00000000-0005-0000-0000-000092590000}"/>
    <cellStyle name="Normal 3 2 3 4 3" xfId="2578" xr:uid="{00000000-0005-0000-0000-000093590000}"/>
    <cellStyle name="Normal 3 2 3 4 3 2" xfId="26786" xr:uid="{00000000-0005-0000-0000-000094590000}"/>
    <cellStyle name="Normal 3 2 3 4 3 2 2" xfId="26787" xr:uid="{00000000-0005-0000-0000-000095590000}"/>
    <cellStyle name="Normal 3 2 3 4 3 2 2 2" xfId="26788" xr:uid="{00000000-0005-0000-0000-000096590000}"/>
    <cellStyle name="Normal 3 2 3 4 3 2 3" xfId="26789" xr:uid="{00000000-0005-0000-0000-000097590000}"/>
    <cellStyle name="Normal 3 2 3 4 3 3" xfId="26790" xr:uid="{00000000-0005-0000-0000-000098590000}"/>
    <cellStyle name="Normal 3 2 3 4 3 3 2" xfId="26791" xr:uid="{00000000-0005-0000-0000-000099590000}"/>
    <cellStyle name="Normal 3 2 3 4 3 4" xfId="26792" xr:uid="{00000000-0005-0000-0000-00009A590000}"/>
    <cellStyle name="Normal 3 2 3 4 3 5" xfId="26793" xr:uid="{00000000-0005-0000-0000-00009B590000}"/>
    <cellStyle name="Normal 3 2 3 4 4" xfId="2579" xr:uid="{00000000-0005-0000-0000-00009C590000}"/>
    <cellStyle name="Normal 3 2 3 4 4 2" xfId="26794" xr:uid="{00000000-0005-0000-0000-00009D590000}"/>
    <cellStyle name="Normal 3 2 3 4 4 2 2" xfId="26795" xr:uid="{00000000-0005-0000-0000-00009E590000}"/>
    <cellStyle name="Normal 3 2 3 4 4 2 2 2" xfId="26796" xr:uid="{00000000-0005-0000-0000-00009F590000}"/>
    <cellStyle name="Normal 3 2 3 4 4 2 3" xfId="26797" xr:uid="{00000000-0005-0000-0000-0000A0590000}"/>
    <cellStyle name="Normal 3 2 3 4 4 3" xfId="26798" xr:uid="{00000000-0005-0000-0000-0000A1590000}"/>
    <cellStyle name="Normal 3 2 3 4 4 3 2" xfId="26799" xr:uid="{00000000-0005-0000-0000-0000A2590000}"/>
    <cellStyle name="Normal 3 2 3 4 4 4" xfId="26800" xr:uid="{00000000-0005-0000-0000-0000A3590000}"/>
    <cellStyle name="Normal 3 2 3 4 4 5" xfId="26801" xr:uid="{00000000-0005-0000-0000-0000A4590000}"/>
    <cellStyle name="Normal 3 2 3 4 5" xfId="26802" xr:uid="{00000000-0005-0000-0000-0000A5590000}"/>
    <cellStyle name="Normal 3 2 3 4 5 2" xfId="26803" xr:uid="{00000000-0005-0000-0000-0000A6590000}"/>
    <cellStyle name="Normal 3 2 3 4 5 2 2" xfId="26804" xr:uid="{00000000-0005-0000-0000-0000A7590000}"/>
    <cellStyle name="Normal 3 2 3 4 5 3" xfId="26805" xr:uid="{00000000-0005-0000-0000-0000A8590000}"/>
    <cellStyle name="Normal 3 2 3 4 6" xfId="26806" xr:uid="{00000000-0005-0000-0000-0000A9590000}"/>
    <cellStyle name="Normal 3 2 3 4 6 2" xfId="26807" xr:uid="{00000000-0005-0000-0000-0000AA590000}"/>
    <cellStyle name="Normal 3 2 3 4 7" xfId="26808" xr:uid="{00000000-0005-0000-0000-0000AB590000}"/>
    <cellStyle name="Normal 3 2 3 4 8" xfId="26809" xr:uid="{00000000-0005-0000-0000-0000AC590000}"/>
    <cellStyle name="Normal 3 2 3 5" xfId="2580" xr:uid="{00000000-0005-0000-0000-0000AD590000}"/>
    <cellStyle name="Normal 3 2 3 5 2" xfId="2581" xr:uid="{00000000-0005-0000-0000-0000AE590000}"/>
    <cellStyle name="Normal 3 2 3 5 2 2" xfId="2582" xr:uid="{00000000-0005-0000-0000-0000AF590000}"/>
    <cellStyle name="Normal 3 2 3 5 2 2 2" xfId="26810" xr:uid="{00000000-0005-0000-0000-0000B0590000}"/>
    <cellStyle name="Normal 3 2 3 5 2 2 2 2" xfId="26811" xr:uid="{00000000-0005-0000-0000-0000B1590000}"/>
    <cellStyle name="Normal 3 2 3 5 2 2 2 2 2" xfId="26812" xr:uid="{00000000-0005-0000-0000-0000B2590000}"/>
    <cellStyle name="Normal 3 2 3 5 2 2 2 3" xfId="26813" xr:uid="{00000000-0005-0000-0000-0000B3590000}"/>
    <cellStyle name="Normal 3 2 3 5 2 2 3" xfId="26814" xr:uid="{00000000-0005-0000-0000-0000B4590000}"/>
    <cellStyle name="Normal 3 2 3 5 2 2 3 2" xfId="26815" xr:uid="{00000000-0005-0000-0000-0000B5590000}"/>
    <cellStyle name="Normal 3 2 3 5 2 2 4" xfId="26816" xr:uid="{00000000-0005-0000-0000-0000B6590000}"/>
    <cellStyle name="Normal 3 2 3 5 2 2 5" xfId="26817" xr:uid="{00000000-0005-0000-0000-0000B7590000}"/>
    <cellStyle name="Normal 3 2 3 5 2 3" xfId="2583" xr:uid="{00000000-0005-0000-0000-0000B8590000}"/>
    <cellStyle name="Normal 3 2 3 5 2 3 2" xfId="26818" xr:uid="{00000000-0005-0000-0000-0000B9590000}"/>
    <cellStyle name="Normal 3 2 3 5 2 3 2 2" xfId="26819" xr:uid="{00000000-0005-0000-0000-0000BA590000}"/>
    <cellStyle name="Normal 3 2 3 5 2 3 2 2 2" xfId="26820" xr:uid="{00000000-0005-0000-0000-0000BB590000}"/>
    <cellStyle name="Normal 3 2 3 5 2 3 2 3" xfId="26821" xr:uid="{00000000-0005-0000-0000-0000BC590000}"/>
    <cellStyle name="Normal 3 2 3 5 2 3 3" xfId="26822" xr:uid="{00000000-0005-0000-0000-0000BD590000}"/>
    <cellStyle name="Normal 3 2 3 5 2 3 3 2" xfId="26823" xr:uid="{00000000-0005-0000-0000-0000BE590000}"/>
    <cellStyle name="Normal 3 2 3 5 2 3 4" xfId="26824" xr:uid="{00000000-0005-0000-0000-0000BF590000}"/>
    <cellStyle name="Normal 3 2 3 5 2 3 5" xfId="26825" xr:uid="{00000000-0005-0000-0000-0000C0590000}"/>
    <cellStyle name="Normal 3 2 3 5 2 4" xfId="26826" xr:uid="{00000000-0005-0000-0000-0000C1590000}"/>
    <cellStyle name="Normal 3 2 3 5 2 4 2" xfId="26827" xr:uid="{00000000-0005-0000-0000-0000C2590000}"/>
    <cellStyle name="Normal 3 2 3 5 2 4 2 2" xfId="26828" xr:uid="{00000000-0005-0000-0000-0000C3590000}"/>
    <cellStyle name="Normal 3 2 3 5 2 4 3" xfId="26829" xr:uid="{00000000-0005-0000-0000-0000C4590000}"/>
    <cellStyle name="Normal 3 2 3 5 2 5" xfId="26830" xr:uid="{00000000-0005-0000-0000-0000C5590000}"/>
    <cellStyle name="Normal 3 2 3 5 2 5 2" xfId="26831" xr:uid="{00000000-0005-0000-0000-0000C6590000}"/>
    <cellStyle name="Normal 3 2 3 5 2 6" xfId="26832" xr:uid="{00000000-0005-0000-0000-0000C7590000}"/>
    <cellStyle name="Normal 3 2 3 5 2 7" xfId="26833" xr:uid="{00000000-0005-0000-0000-0000C8590000}"/>
    <cellStyle name="Normal 3 2 3 5 3" xfId="2584" xr:uid="{00000000-0005-0000-0000-0000C9590000}"/>
    <cellStyle name="Normal 3 2 3 5 3 2" xfId="26834" xr:uid="{00000000-0005-0000-0000-0000CA590000}"/>
    <cellStyle name="Normal 3 2 3 5 3 2 2" xfId="26835" xr:uid="{00000000-0005-0000-0000-0000CB590000}"/>
    <cellStyle name="Normal 3 2 3 5 3 2 2 2" xfId="26836" xr:uid="{00000000-0005-0000-0000-0000CC590000}"/>
    <cellStyle name="Normal 3 2 3 5 3 2 3" xfId="26837" xr:uid="{00000000-0005-0000-0000-0000CD590000}"/>
    <cellStyle name="Normal 3 2 3 5 3 3" xfId="26838" xr:uid="{00000000-0005-0000-0000-0000CE590000}"/>
    <cellStyle name="Normal 3 2 3 5 3 3 2" xfId="26839" xr:uid="{00000000-0005-0000-0000-0000CF590000}"/>
    <cellStyle name="Normal 3 2 3 5 3 4" xfId="26840" xr:uid="{00000000-0005-0000-0000-0000D0590000}"/>
    <cellStyle name="Normal 3 2 3 5 3 5" xfId="26841" xr:uid="{00000000-0005-0000-0000-0000D1590000}"/>
    <cellStyle name="Normal 3 2 3 5 4" xfId="2585" xr:uid="{00000000-0005-0000-0000-0000D2590000}"/>
    <cellStyle name="Normal 3 2 3 5 4 2" xfId="26842" xr:uid="{00000000-0005-0000-0000-0000D3590000}"/>
    <cellStyle name="Normal 3 2 3 5 4 2 2" xfId="26843" xr:uid="{00000000-0005-0000-0000-0000D4590000}"/>
    <cellStyle name="Normal 3 2 3 5 4 2 2 2" xfId="26844" xr:uid="{00000000-0005-0000-0000-0000D5590000}"/>
    <cellStyle name="Normal 3 2 3 5 4 2 3" xfId="26845" xr:uid="{00000000-0005-0000-0000-0000D6590000}"/>
    <cellStyle name="Normal 3 2 3 5 4 3" xfId="26846" xr:uid="{00000000-0005-0000-0000-0000D7590000}"/>
    <cellStyle name="Normal 3 2 3 5 4 3 2" xfId="26847" xr:uid="{00000000-0005-0000-0000-0000D8590000}"/>
    <cellStyle name="Normal 3 2 3 5 4 4" xfId="26848" xr:uid="{00000000-0005-0000-0000-0000D9590000}"/>
    <cellStyle name="Normal 3 2 3 5 4 5" xfId="26849" xr:uid="{00000000-0005-0000-0000-0000DA590000}"/>
    <cellStyle name="Normal 3 2 3 5 5" xfId="26850" xr:uid="{00000000-0005-0000-0000-0000DB590000}"/>
    <cellStyle name="Normal 3 2 3 5 5 2" xfId="26851" xr:uid="{00000000-0005-0000-0000-0000DC590000}"/>
    <cellStyle name="Normal 3 2 3 5 5 2 2" xfId="26852" xr:uid="{00000000-0005-0000-0000-0000DD590000}"/>
    <cellStyle name="Normal 3 2 3 5 5 3" xfId="26853" xr:uid="{00000000-0005-0000-0000-0000DE590000}"/>
    <cellStyle name="Normal 3 2 3 5 6" xfId="26854" xr:uid="{00000000-0005-0000-0000-0000DF590000}"/>
    <cellStyle name="Normal 3 2 3 5 6 2" xfId="26855" xr:uid="{00000000-0005-0000-0000-0000E0590000}"/>
    <cellStyle name="Normal 3 2 3 5 7" xfId="26856" xr:uid="{00000000-0005-0000-0000-0000E1590000}"/>
    <cellStyle name="Normal 3 2 3 5 8" xfId="26857" xr:uid="{00000000-0005-0000-0000-0000E2590000}"/>
    <cellStyle name="Normal 3 2 3 6" xfId="2586" xr:uid="{00000000-0005-0000-0000-0000E3590000}"/>
    <cellStyle name="Normal 3 2 3 6 2" xfId="2587" xr:uid="{00000000-0005-0000-0000-0000E4590000}"/>
    <cellStyle name="Normal 3 2 3 6 2 2" xfId="26858" xr:uid="{00000000-0005-0000-0000-0000E5590000}"/>
    <cellStyle name="Normal 3 2 3 6 2 2 2" xfId="26859" xr:uid="{00000000-0005-0000-0000-0000E6590000}"/>
    <cellStyle name="Normal 3 2 3 6 2 2 2 2" xfId="26860" xr:uid="{00000000-0005-0000-0000-0000E7590000}"/>
    <cellStyle name="Normal 3 2 3 6 2 2 3" xfId="26861" xr:uid="{00000000-0005-0000-0000-0000E8590000}"/>
    <cellStyle name="Normal 3 2 3 6 2 3" xfId="26862" xr:uid="{00000000-0005-0000-0000-0000E9590000}"/>
    <cellStyle name="Normal 3 2 3 6 2 3 2" xfId="26863" xr:uid="{00000000-0005-0000-0000-0000EA590000}"/>
    <cellStyle name="Normal 3 2 3 6 2 4" xfId="26864" xr:uid="{00000000-0005-0000-0000-0000EB590000}"/>
    <cellStyle name="Normal 3 2 3 6 2 5" xfId="26865" xr:uid="{00000000-0005-0000-0000-0000EC590000}"/>
    <cellStyle name="Normal 3 2 3 6 3" xfId="2588" xr:uid="{00000000-0005-0000-0000-0000ED590000}"/>
    <cellStyle name="Normal 3 2 3 6 3 2" xfId="26866" xr:uid="{00000000-0005-0000-0000-0000EE590000}"/>
    <cellStyle name="Normal 3 2 3 6 3 2 2" xfId="26867" xr:uid="{00000000-0005-0000-0000-0000EF590000}"/>
    <cellStyle name="Normal 3 2 3 6 3 2 2 2" xfId="26868" xr:uid="{00000000-0005-0000-0000-0000F0590000}"/>
    <cellStyle name="Normal 3 2 3 6 3 2 3" xfId="26869" xr:uid="{00000000-0005-0000-0000-0000F1590000}"/>
    <cellStyle name="Normal 3 2 3 6 3 3" xfId="26870" xr:uid="{00000000-0005-0000-0000-0000F2590000}"/>
    <cellStyle name="Normal 3 2 3 6 3 3 2" xfId="26871" xr:uid="{00000000-0005-0000-0000-0000F3590000}"/>
    <cellStyle name="Normal 3 2 3 6 3 4" xfId="26872" xr:uid="{00000000-0005-0000-0000-0000F4590000}"/>
    <cellStyle name="Normal 3 2 3 6 3 5" xfId="26873" xr:uid="{00000000-0005-0000-0000-0000F5590000}"/>
    <cellStyle name="Normal 3 2 3 6 4" xfId="26874" xr:uid="{00000000-0005-0000-0000-0000F6590000}"/>
    <cellStyle name="Normal 3 2 3 6 4 2" xfId="26875" xr:uid="{00000000-0005-0000-0000-0000F7590000}"/>
    <cellStyle name="Normal 3 2 3 6 4 2 2" xfId="26876" xr:uid="{00000000-0005-0000-0000-0000F8590000}"/>
    <cellStyle name="Normal 3 2 3 6 4 3" xfId="26877" xr:uid="{00000000-0005-0000-0000-0000F9590000}"/>
    <cellStyle name="Normal 3 2 3 6 5" xfId="26878" xr:uid="{00000000-0005-0000-0000-0000FA590000}"/>
    <cellStyle name="Normal 3 2 3 6 5 2" xfId="26879" xr:uid="{00000000-0005-0000-0000-0000FB590000}"/>
    <cellStyle name="Normal 3 2 3 6 6" xfId="26880" xr:uid="{00000000-0005-0000-0000-0000FC590000}"/>
    <cellStyle name="Normal 3 2 3 6 7" xfId="26881" xr:uid="{00000000-0005-0000-0000-0000FD590000}"/>
    <cellStyle name="Normal 3 2 3 7" xfId="2589" xr:uid="{00000000-0005-0000-0000-0000FE590000}"/>
    <cellStyle name="Normal 3 2 3 7 2" xfId="26882" xr:uid="{00000000-0005-0000-0000-0000FF590000}"/>
    <cellStyle name="Normal 3 2 3 7 2 2" xfId="26883" xr:uid="{00000000-0005-0000-0000-0000005A0000}"/>
    <cellStyle name="Normal 3 2 3 7 2 2 2" xfId="26884" xr:uid="{00000000-0005-0000-0000-0000015A0000}"/>
    <cellStyle name="Normal 3 2 3 7 2 3" xfId="26885" xr:uid="{00000000-0005-0000-0000-0000025A0000}"/>
    <cellStyle name="Normal 3 2 3 7 3" xfId="26886" xr:uid="{00000000-0005-0000-0000-0000035A0000}"/>
    <cellStyle name="Normal 3 2 3 7 3 2" xfId="26887" xr:uid="{00000000-0005-0000-0000-0000045A0000}"/>
    <cellStyle name="Normal 3 2 3 7 4" xfId="26888" xr:uid="{00000000-0005-0000-0000-0000055A0000}"/>
    <cellStyle name="Normal 3 2 3 7 5" xfId="26889" xr:uid="{00000000-0005-0000-0000-0000065A0000}"/>
    <cellStyle name="Normal 3 2 3 8" xfId="2590" xr:uid="{00000000-0005-0000-0000-0000075A0000}"/>
    <cellStyle name="Normal 3 2 3 8 2" xfId="26890" xr:uid="{00000000-0005-0000-0000-0000085A0000}"/>
    <cellStyle name="Normal 3 2 3 8 2 2" xfId="26891" xr:uid="{00000000-0005-0000-0000-0000095A0000}"/>
    <cellStyle name="Normal 3 2 3 8 2 2 2" xfId="26892" xr:uid="{00000000-0005-0000-0000-00000A5A0000}"/>
    <cellStyle name="Normal 3 2 3 8 2 3" xfId="26893" xr:uid="{00000000-0005-0000-0000-00000B5A0000}"/>
    <cellStyle name="Normal 3 2 3 8 3" xfId="26894" xr:uid="{00000000-0005-0000-0000-00000C5A0000}"/>
    <cellStyle name="Normal 3 2 3 8 3 2" xfId="26895" xr:uid="{00000000-0005-0000-0000-00000D5A0000}"/>
    <cellStyle name="Normal 3 2 3 8 4" xfId="26896" xr:uid="{00000000-0005-0000-0000-00000E5A0000}"/>
    <cellStyle name="Normal 3 2 3 8 5" xfId="26897" xr:uid="{00000000-0005-0000-0000-00000F5A0000}"/>
    <cellStyle name="Normal 3 2 3 9" xfId="26898" xr:uid="{00000000-0005-0000-0000-0000105A0000}"/>
    <cellStyle name="Normal 3 2 3 9 2" xfId="26899" xr:uid="{00000000-0005-0000-0000-0000115A0000}"/>
    <cellStyle name="Normal 3 2 3 9 2 2" xfId="26900" xr:uid="{00000000-0005-0000-0000-0000125A0000}"/>
    <cellStyle name="Normal 3 2 3 9 3" xfId="26901" xr:uid="{00000000-0005-0000-0000-0000135A0000}"/>
    <cellStyle name="Normal 3 2 4" xfId="2591" xr:uid="{00000000-0005-0000-0000-0000145A0000}"/>
    <cellStyle name="Normal 3 2 4 2" xfId="2592" xr:uid="{00000000-0005-0000-0000-0000155A0000}"/>
    <cellStyle name="Normal 3 2 4 2 2" xfId="2593" xr:uid="{00000000-0005-0000-0000-0000165A0000}"/>
    <cellStyle name="Normal 3 2 4 2 2 2" xfId="26902" xr:uid="{00000000-0005-0000-0000-0000175A0000}"/>
    <cellStyle name="Normal 3 2 4 2 2 2 2" xfId="26903" xr:uid="{00000000-0005-0000-0000-0000185A0000}"/>
    <cellStyle name="Normal 3 2 4 2 2 2 2 2" xfId="26904" xr:uid="{00000000-0005-0000-0000-0000195A0000}"/>
    <cellStyle name="Normal 3 2 4 2 2 2 3" xfId="26905" xr:uid="{00000000-0005-0000-0000-00001A5A0000}"/>
    <cellStyle name="Normal 3 2 4 2 2 3" xfId="26906" xr:uid="{00000000-0005-0000-0000-00001B5A0000}"/>
    <cellStyle name="Normal 3 2 4 2 2 3 2" xfId="26907" xr:uid="{00000000-0005-0000-0000-00001C5A0000}"/>
    <cellStyle name="Normal 3 2 4 2 2 4" xfId="26908" xr:uid="{00000000-0005-0000-0000-00001D5A0000}"/>
    <cellStyle name="Normal 3 2 4 2 2 5" xfId="26909" xr:uid="{00000000-0005-0000-0000-00001E5A0000}"/>
    <cellStyle name="Normal 3 2 4 2 3" xfId="2594" xr:uid="{00000000-0005-0000-0000-00001F5A0000}"/>
    <cellStyle name="Normal 3 2 4 2 3 2" xfId="26910" xr:uid="{00000000-0005-0000-0000-0000205A0000}"/>
    <cellStyle name="Normal 3 2 4 2 3 2 2" xfId="26911" xr:uid="{00000000-0005-0000-0000-0000215A0000}"/>
    <cellStyle name="Normal 3 2 4 2 3 2 2 2" xfId="26912" xr:uid="{00000000-0005-0000-0000-0000225A0000}"/>
    <cellStyle name="Normal 3 2 4 2 3 2 3" xfId="26913" xr:uid="{00000000-0005-0000-0000-0000235A0000}"/>
    <cellStyle name="Normal 3 2 4 2 3 3" xfId="26914" xr:uid="{00000000-0005-0000-0000-0000245A0000}"/>
    <cellStyle name="Normal 3 2 4 2 3 3 2" xfId="26915" xr:uid="{00000000-0005-0000-0000-0000255A0000}"/>
    <cellStyle name="Normal 3 2 4 2 3 4" xfId="26916" xr:uid="{00000000-0005-0000-0000-0000265A0000}"/>
    <cellStyle name="Normal 3 2 4 2 3 5" xfId="26917" xr:uid="{00000000-0005-0000-0000-0000275A0000}"/>
    <cellStyle name="Normal 3 2 4 2 4" xfId="26918" xr:uid="{00000000-0005-0000-0000-0000285A0000}"/>
    <cellStyle name="Normal 3 2 4 2 4 2" xfId="26919" xr:uid="{00000000-0005-0000-0000-0000295A0000}"/>
    <cellStyle name="Normal 3 2 4 2 4 2 2" xfId="26920" xr:uid="{00000000-0005-0000-0000-00002A5A0000}"/>
    <cellStyle name="Normal 3 2 4 2 4 3" xfId="26921" xr:uid="{00000000-0005-0000-0000-00002B5A0000}"/>
    <cellStyle name="Normal 3 2 4 2 5" xfId="26922" xr:uid="{00000000-0005-0000-0000-00002C5A0000}"/>
    <cellStyle name="Normal 3 2 4 2 5 2" xfId="26923" xr:uid="{00000000-0005-0000-0000-00002D5A0000}"/>
    <cellStyle name="Normal 3 2 4 2 6" xfId="26924" xr:uid="{00000000-0005-0000-0000-00002E5A0000}"/>
    <cellStyle name="Normal 3 2 4 2 7" xfId="26925" xr:uid="{00000000-0005-0000-0000-00002F5A0000}"/>
    <cellStyle name="Normal 3 2 4 3" xfId="2595" xr:uid="{00000000-0005-0000-0000-0000305A0000}"/>
    <cellStyle name="Normal 3 2 4 3 2" xfId="26926" xr:uid="{00000000-0005-0000-0000-0000315A0000}"/>
    <cellStyle name="Normal 3 2 4 3 2 2" xfId="26927" xr:uid="{00000000-0005-0000-0000-0000325A0000}"/>
    <cellStyle name="Normal 3 2 4 3 2 2 2" xfId="26928" xr:uid="{00000000-0005-0000-0000-0000335A0000}"/>
    <cellStyle name="Normal 3 2 4 3 2 3" xfId="26929" xr:uid="{00000000-0005-0000-0000-0000345A0000}"/>
    <cellStyle name="Normal 3 2 4 3 3" xfId="26930" xr:uid="{00000000-0005-0000-0000-0000355A0000}"/>
    <cellStyle name="Normal 3 2 4 3 3 2" xfId="26931" xr:uid="{00000000-0005-0000-0000-0000365A0000}"/>
    <cellStyle name="Normal 3 2 4 3 4" xfId="26932" xr:uid="{00000000-0005-0000-0000-0000375A0000}"/>
    <cellStyle name="Normal 3 2 4 3 5" xfId="26933" xr:uid="{00000000-0005-0000-0000-0000385A0000}"/>
    <cellStyle name="Normal 3 2 4 4" xfId="2596" xr:uid="{00000000-0005-0000-0000-0000395A0000}"/>
    <cellStyle name="Normal 3 2 4 4 2" xfId="26934" xr:uid="{00000000-0005-0000-0000-00003A5A0000}"/>
    <cellStyle name="Normal 3 2 4 4 2 2" xfId="26935" xr:uid="{00000000-0005-0000-0000-00003B5A0000}"/>
    <cellStyle name="Normal 3 2 4 4 2 2 2" xfId="26936" xr:uid="{00000000-0005-0000-0000-00003C5A0000}"/>
    <cellStyle name="Normal 3 2 4 4 2 3" xfId="26937" xr:uid="{00000000-0005-0000-0000-00003D5A0000}"/>
    <cellStyle name="Normal 3 2 4 4 3" xfId="26938" xr:uid="{00000000-0005-0000-0000-00003E5A0000}"/>
    <cellStyle name="Normal 3 2 4 4 3 2" xfId="26939" xr:uid="{00000000-0005-0000-0000-00003F5A0000}"/>
    <cellStyle name="Normal 3 2 4 4 4" xfId="26940" xr:uid="{00000000-0005-0000-0000-0000405A0000}"/>
    <cellStyle name="Normal 3 2 4 4 5" xfId="26941" xr:uid="{00000000-0005-0000-0000-0000415A0000}"/>
    <cellStyle name="Normal 3 2 4 5" xfId="26942" xr:uid="{00000000-0005-0000-0000-0000425A0000}"/>
    <cellStyle name="Normal 3 2 4 5 2" xfId="26943" xr:uid="{00000000-0005-0000-0000-0000435A0000}"/>
    <cellStyle name="Normal 3 2 4 5 2 2" xfId="26944" xr:uid="{00000000-0005-0000-0000-0000445A0000}"/>
    <cellStyle name="Normal 3 2 4 5 3" xfId="26945" xr:uid="{00000000-0005-0000-0000-0000455A0000}"/>
    <cellStyle name="Normal 3 2 4 6" xfId="26946" xr:uid="{00000000-0005-0000-0000-0000465A0000}"/>
    <cellStyle name="Normal 3 2 4 6 2" xfId="26947" xr:uid="{00000000-0005-0000-0000-0000475A0000}"/>
    <cellStyle name="Normal 3 2 4 7" xfId="26948" xr:uid="{00000000-0005-0000-0000-0000485A0000}"/>
    <cellStyle name="Normal 3 2 4 8" xfId="26949" xr:uid="{00000000-0005-0000-0000-0000495A0000}"/>
    <cellStyle name="Normal 3 2 5" xfId="2597" xr:uid="{00000000-0005-0000-0000-00004A5A0000}"/>
    <cellStyle name="Normal 3 2 5 2" xfId="2598" xr:uid="{00000000-0005-0000-0000-00004B5A0000}"/>
    <cellStyle name="Normal 3 2 5 2 2" xfId="2599" xr:uid="{00000000-0005-0000-0000-00004C5A0000}"/>
    <cellStyle name="Normal 3 2 5 2 2 2" xfId="26950" xr:uid="{00000000-0005-0000-0000-00004D5A0000}"/>
    <cellStyle name="Normal 3 2 5 2 2 2 2" xfId="26951" xr:uid="{00000000-0005-0000-0000-00004E5A0000}"/>
    <cellStyle name="Normal 3 2 5 2 2 2 2 2" xfId="26952" xr:uid="{00000000-0005-0000-0000-00004F5A0000}"/>
    <cellStyle name="Normal 3 2 5 2 2 2 3" xfId="26953" xr:uid="{00000000-0005-0000-0000-0000505A0000}"/>
    <cellStyle name="Normal 3 2 5 2 2 3" xfId="26954" xr:uid="{00000000-0005-0000-0000-0000515A0000}"/>
    <cellStyle name="Normal 3 2 5 2 2 3 2" xfId="26955" xr:uid="{00000000-0005-0000-0000-0000525A0000}"/>
    <cellStyle name="Normal 3 2 5 2 2 4" xfId="26956" xr:uid="{00000000-0005-0000-0000-0000535A0000}"/>
    <cellStyle name="Normal 3 2 5 2 2 5" xfId="26957" xr:uid="{00000000-0005-0000-0000-0000545A0000}"/>
    <cellStyle name="Normal 3 2 5 2 3" xfId="2600" xr:uid="{00000000-0005-0000-0000-0000555A0000}"/>
    <cellStyle name="Normal 3 2 5 2 3 2" xfId="26958" xr:uid="{00000000-0005-0000-0000-0000565A0000}"/>
    <cellStyle name="Normal 3 2 5 2 3 2 2" xfId="26959" xr:uid="{00000000-0005-0000-0000-0000575A0000}"/>
    <cellStyle name="Normal 3 2 5 2 3 2 2 2" xfId="26960" xr:uid="{00000000-0005-0000-0000-0000585A0000}"/>
    <cellStyle name="Normal 3 2 5 2 3 2 3" xfId="26961" xr:uid="{00000000-0005-0000-0000-0000595A0000}"/>
    <cellStyle name="Normal 3 2 5 2 3 3" xfId="26962" xr:uid="{00000000-0005-0000-0000-00005A5A0000}"/>
    <cellStyle name="Normal 3 2 5 2 3 3 2" xfId="26963" xr:uid="{00000000-0005-0000-0000-00005B5A0000}"/>
    <cellStyle name="Normal 3 2 5 2 3 4" xfId="26964" xr:uid="{00000000-0005-0000-0000-00005C5A0000}"/>
    <cellStyle name="Normal 3 2 5 2 3 5" xfId="26965" xr:uid="{00000000-0005-0000-0000-00005D5A0000}"/>
    <cellStyle name="Normal 3 2 5 2 4" xfId="26966" xr:uid="{00000000-0005-0000-0000-00005E5A0000}"/>
    <cellStyle name="Normal 3 2 5 2 4 2" xfId="26967" xr:uid="{00000000-0005-0000-0000-00005F5A0000}"/>
    <cellStyle name="Normal 3 2 5 2 4 2 2" xfId="26968" xr:uid="{00000000-0005-0000-0000-0000605A0000}"/>
    <cellStyle name="Normal 3 2 5 2 4 3" xfId="26969" xr:uid="{00000000-0005-0000-0000-0000615A0000}"/>
    <cellStyle name="Normal 3 2 5 2 5" xfId="26970" xr:uid="{00000000-0005-0000-0000-0000625A0000}"/>
    <cellStyle name="Normal 3 2 5 2 5 2" xfId="26971" xr:uid="{00000000-0005-0000-0000-0000635A0000}"/>
    <cellStyle name="Normal 3 2 5 2 6" xfId="26972" xr:uid="{00000000-0005-0000-0000-0000645A0000}"/>
    <cellStyle name="Normal 3 2 5 2 7" xfId="26973" xr:uid="{00000000-0005-0000-0000-0000655A0000}"/>
    <cellStyle name="Normal 3 2 5 3" xfId="2601" xr:uid="{00000000-0005-0000-0000-0000665A0000}"/>
    <cellStyle name="Normal 3 2 5 3 2" xfId="26974" xr:uid="{00000000-0005-0000-0000-0000675A0000}"/>
    <cellStyle name="Normal 3 2 5 3 2 2" xfId="26975" xr:uid="{00000000-0005-0000-0000-0000685A0000}"/>
    <cellStyle name="Normal 3 2 5 3 2 2 2" xfId="26976" xr:uid="{00000000-0005-0000-0000-0000695A0000}"/>
    <cellStyle name="Normal 3 2 5 3 2 3" xfId="26977" xr:uid="{00000000-0005-0000-0000-00006A5A0000}"/>
    <cellStyle name="Normal 3 2 5 3 3" xfId="26978" xr:uid="{00000000-0005-0000-0000-00006B5A0000}"/>
    <cellStyle name="Normal 3 2 5 3 3 2" xfId="26979" xr:uid="{00000000-0005-0000-0000-00006C5A0000}"/>
    <cellStyle name="Normal 3 2 5 3 4" xfId="26980" xr:uid="{00000000-0005-0000-0000-00006D5A0000}"/>
    <cellStyle name="Normal 3 2 5 3 5" xfId="26981" xr:uid="{00000000-0005-0000-0000-00006E5A0000}"/>
    <cellStyle name="Normal 3 2 5 4" xfId="2602" xr:uid="{00000000-0005-0000-0000-00006F5A0000}"/>
    <cellStyle name="Normal 3 2 5 4 2" xfId="26982" xr:uid="{00000000-0005-0000-0000-0000705A0000}"/>
    <cellStyle name="Normal 3 2 5 4 2 2" xfId="26983" xr:uid="{00000000-0005-0000-0000-0000715A0000}"/>
    <cellStyle name="Normal 3 2 5 4 2 2 2" xfId="26984" xr:uid="{00000000-0005-0000-0000-0000725A0000}"/>
    <cellStyle name="Normal 3 2 5 4 2 3" xfId="26985" xr:uid="{00000000-0005-0000-0000-0000735A0000}"/>
    <cellStyle name="Normal 3 2 5 4 3" xfId="26986" xr:uid="{00000000-0005-0000-0000-0000745A0000}"/>
    <cellStyle name="Normal 3 2 5 4 3 2" xfId="26987" xr:uid="{00000000-0005-0000-0000-0000755A0000}"/>
    <cellStyle name="Normal 3 2 5 4 4" xfId="26988" xr:uid="{00000000-0005-0000-0000-0000765A0000}"/>
    <cellStyle name="Normal 3 2 5 4 5" xfId="26989" xr:uid="{00000000-0005-0000-0000-0000775A0000}"/>
    <cellStyle name="Normal 3 2 5 5" xfId="26990" xr:uid="{00000000-0005-0000-0000-0000785A0000}"/>
    <cellStyle name="Normal 3 2 5 5 2" xfId="26991" xr:uid="{00000000-0005-0000-0000-0000795A0000}"/>
    <cellStyle name="Normal 3 2 5 5 2 2" xfId="26992" xr:uid="{00000000-0005-0000-0000-00007A5A0000}"/>
    <cellStyle name="Normal 3 2 5 5 3" xfId="26993" xr:uid="{00000000-0005-0000-0000-00007B5A0000}"/>
    <cellStyle name="Normal 3 2 5 6" xfId="26994" xr:uid="{00000000-0005-0000-0000-00007C5A0000}"/>
    <cellStyle name="Normal 3 2 5 6 2" xfId="26995" xr:uid="{00000000-0005-0000-0000-00007D5A0000}"/>
    <cellStyle name="Normal 3 2 5 7" xfId="26996" xr:uid="{00000000-0005-0000-0000-00007E5A0000}"/>
    <cellStyle name="Normal 3 2 5 8" xfId="26997" xr:uid="{00000000-0005-0000-0000-00007F5A0000}"/>
    <cellStyle name="Normal 3 2 6" xfId="2603" xr:uid="{00000000-0005-0000-0000-0000805A0000}"/>
    <cellStyle name="Normal 3 2 6 2" xfId="2604" xr:uid="{00000000-0005-0000-0000-0000815A0000}"/>
    <cellStyle name="Normal 3 2 6 2 2" xfId="2605" xr:uid="{00000000-0005-0000-0000-0000825A0000}"/>
    <cellStyle name="Normal 3 2 6 2 2 2" xfId="26998" xr:uid="{00000000-0005-0000-0000-0000835A0000}"/>
    <cellStyle name="Normal 3 2 6 2 2 2 2" xfId="26999" xr:uid="{00000000-0005-0000-0000-0000845A0000}"/>
    <cellStyle name="Normal 3 2 6 2 2 2 2 2" xfId="27000" xr:uid="{00000000-0005-0000-0000-0000855A0000}"/>
    <cellStyle name="Normal 3 2 6 2 2 2 3" xfId="27001" xr:uid="{00000000-0005-0000-0000-0000865A0000}"/>
    <cellStyle name="Normal 3 2 6 2 2 3" xfId="27002" xr:uid="{00000000-0005-0000-0000-0000875A0000}"/>
    <cellStyle name="Normal 3 2 6 2 2 3 2" xfId="27003" xr:uid="{00000000-0005-0000-0000-0000885A0000}"/>
    <cellStyle name="Normal 3 2 6 2 2 4" xfId="27004" xr:uid="{00000000-0005-0000-0000-0000895A0000}"/>
    <cellStyle name="Normal 3 2 6 2 2 5" xfId="27005" xr:uid="{00000000-0005-0000-0000-00008A5A0000}"/>
    <cellStyle name="Normal 3 2 6 2 3" xfId="2606" xr:uid="{00000000-0005-0000-0000-00008B5A0000}"/>
    <cellStyle name="Normal 3 2 6 2 3 2" xfId="27006" xr:uid="{00000000-0005-0000-0000-00008C5A0000}"/>
    <cellStyle name="Normal 3 2 6 2 3 2 2" xfId="27007" xr:uid="{00000000-0005-0000-0000-00008D5A0000}"/>
    <cellStyle name="Normal 3 2 6 2 3 2 2 2" xfId="27008" xr:uid="{00000000-0005-0000-0000-00008E5A0000}"/>
    <cellStyle name="Normal 3 2 6 2 3 2 3" xfId="27009" xr:uid="{00000000-0005-0000-0000-00008F5A0000}"/>
    <cellStyle name="Normal 3 2 6 2 3 3" xfId="27010" xr:uid="{00000000-0005-0000-0000-0000905A0000}"/>
    <cellStyle name="Normal 3 2 6 2 3 3 2" xfId="27011" xr:uid="{00000000-0005-0000-0000-0000915A0000}"/>
    <cellStyle name="Normal 3 2 6 2 3 4" xfId="27012" xr:uid="{00000000-0005-0000-0000-0000925A0000}"/>
    <cellStyle name="Normal 3 2 6 2 3 5" xfId="27013" xr:uid="{00000000-0005-0000-0000-0000935A0000}"/>
    <cellStyle name="Normal 3 2 6 2 4" xfId="27014" xr:uid="{00000000-0005-0000-0000-0000945A0000}"/>
    <cellStyle name="Normal 3 2 6 2 4 2" xfId="27015" xr:uid="{00000000-0005-0000-0000-0000955A0000}"/>
    <cellStyle name="Normal 3 2 6 2 4 2 2" xfId="27016" xr:uid="{00000000-0005-0000-0000-0000965A0000}"/>
    <cellStyle name="Normal 3 2 6 2 4 3" xfId="27017" xr:uid="{00000000-0005-0000-0000-0000975A0000}"/>
    <cellStyle name="Normal 3 2 6 2 5" xfId="27018" xr:uid="{00000000-0005-0000-0000-0000985A0000}"/>
    <cellStyle name="Normal 3 2 6 2 5 2" xfId="27019" xr:uid="{00000000-0005-0000-0000-0000995A0000}"/>
    <cellStyle name="Normal 3 2 6 2 6" xfId="27020" xr:uid="{00000000-0005-0000-0000-00009A5A0000}"/>
    <cellStyle name="Normal 3 2 6 2 7" xfId="27021" xr:uid="{00000000-0005-0000-0000-00009B5A0000}"/>
    <cellStyle name="Normal 3 2 6 3" xfId="2607" xr:uid="{00000000-0005-0000-0000-00009C5A0000}"/>
    <cellStyle name="Normal 3 2 6 3 2" xfId="27022" xr:uid="{00000000-0005-0000-0000-00009D5A0000}"/>
    <cellStyle name="Normal 3 2 6 3 2 2" xfId="27023" xr:uid="{00000000-0005-0000-0000-00009E5A0000}"/>
    <cellStyle name="Normal 3 2 6 3 2 2 2" xfId="27024" xr:uid="{00000000-0005-0000-0000-00009F5A0000}"/>
    <cellStyle name="Normal 3 2 6 3 2 3" xfId="27025" xr:uid="{00000000-0005-0000-0000-0000A05A0000}"/>
    <cellStyle name="Normal 3 2 6 3 3" xfId="27026" xr:uid="{00000000-0005-0000-0000-0000A15A0000}"/>
    <cellStyle name="Normal 3 2 6 3 3 2" xfId="27027" xr:uid="{00000000-0005-0000-0000-0000A25A0000}"/>
    <cellStyle name="Normal 3 2 6 3 4" xfId="27028" xr:uid="{00000000-0005-0000-0000-0000A35A0000}"/>
    <cellStyle name="Normal 3 2 6 3 5" xfId="27029" xr:uid="{00000000-0005-0000-0000-0000A45A0000}"/>
    <cellStyle name="Normal 3 2 6 4" xfId="2608" xr:uid="{00000000-0005-0000-0000-0000A55A0000}"/>
    <cellStyle name="Normal 3 2 6 4 2" xfId="27030" xr:uid="{00000000-0005-0000-0000-0000A65A0000}"/>
    <cellStyle name="Normal 3 2 6 4 2 2" xfId="27031" xr:uid="{00000000-0005-0000-0000-0000A75A0000}"/>
    <cellStyle name="Normal 3 2 6 4 2 2 2" xfId="27032" xr:uid="{00000000-0005-0000-0000-0000A85A0000}"/>
    <cellStyle name="Normal 3 2 6 4 2 3" xfId="27033" xr:uid="{00000000-0005-0000-0000-0000A95A0000}"/>
    <cellStyle name="Normal 3 2 6 4 3" xfId="27034" xr:uid="{00000000-0005-0000-0000-0000AA5A0000}"/>
    <cellStyle name="Normal 3 2 6 4 3 2" xfId="27035" xr:uid="{00000000-0005-0000-0000-0000AB5A0000}"/>
    <cellStyle name="Normal 3 2 6 4 4" xfId="27036" xr:uid="{00000000-0005-0000-0000-0000AC5A0000}"/>
    <cellStyle name="Normal 3 2 6 4 5" xfId="27037" xr:uid="{00000000-0005-0000-0000-0000AD5A0000}"/>
    <cellStyle name="Normal 3 2 6 5" xfId="27038" xr:uid="{00000000-0005-0000-0000-0000AE5A0000}"/>
    <cellStyle name="Normal 3 2 6 5 2" xfId="27039" xr:uid="{00000000-0005-0000-0000-0000AF5A0000}"/>
    <cellStyle name="Normal 3 2 6 5 2 2" xfId="27040" xr:uid="{00000000-0005-0000-0000-0000B05A0000}"/>
    <cellStyle name="Normal 3 2 6 5 3" xfId="27041" xr:uid="{00000000-0005-0000-0000-0000B15A0000}"/>
    <cellStyle name="Normal 3 2 6 6" xfId="27042" xr:uid="{00000000-0005-0000-0000-0000B25A0000}"/>
    <cellStyle name="Normal 3 2 6 6 2" xfId="27043" xr:uid="{00000000-0005-0000-0000-0000B35A0000}"/>
    <cellStyle name="Normal 3 2 6 7" xfId="27044" xr:uid="{00000000-0005-0000-0000-0000B45A0000}"/>
    <cellStyle name="Normal 3 2 6 8" xfId="27045" xr:uid="{00000000-0005-0000-0000-0000B55A0000}"/>
    <cellStyle name="Normal 3 2 7" xfId="2609" xr:uid="{00000000-0005-0000-0000-0000B65A0000}"/>
    <cellStyle name="Normal 3 2 7 2" xfId="2610" xr:uid="{00000000-0005-0000-0000-0000B75A0000}"/>
    <cellStyle name="Normal 3 2 7 2 2" xfId="2611" xr:uid="{00000000-0005-0000-0000-0000B85A0000}"/>
    <cellStyle name="Normal 3 2 7 2 2 2" xfId="27046" xr:uid="{00000000-0005-0000-0000-0000B95A0000}"/>
    <cellStyle name="Normal 3 2 7 2 2 2 2" xfId="27047" xr:uid="{00000000-0005-0000-0000-0000BA5A0000}"/>
    <cellStyle name="Normal 3 2 7 2 2 2 2 2" xfId="27048" xr:uid="{00000000-0005-0000-0000-0000BB5A0000}"/>
    <cellStyle name="Normal 3 2 7 2 2 2 3" xfId="27049" xr:uid="{00000000-0005-0000-0000-0000BC5A0000}"/>
    <cellStyle name="Normal 3 2 7 2 2 3" xfId="27050" xr:uid="{00000000-0005-0000-0000-0000BD5A0000}"/>
    <cellStyle name="Normal 3 2 7 2 2 3 2" xfId="27051" xr:uid="{00000000-0005-0000-0000-0000BE5A0000}"/>
    <cellStyle name="Normal 3 2 7 2 2 4" xfId="27052" xr:uid="{00000000-0005-0000-0000-0000BF5A0000}"/>
    <cellStyle name="Normal 3 2 7 2 2 5" xfId="27053" xr:uid="{00000000-0005-0000-0000-0000C05A0000}"/>
    <cellStyle name="Normal 3 2 7 2 3" xfId="2612" xr:uid="{00000000-0005-0000-0000-0000C15A0000}"/>
    <cellStyle name="Normal 3 2 7 2 3 2" xfId="27054" xr:uid="{00000000-0005-0000-0000-0000C25A0000}"/>
    <cellStyle name="Normal 3 2 7 2 3 2 2" xfId="27055" xr:uid="{00000000-0005-0000-0000-0000C35A0000}"/>
    <cellStyle name="Normal 3 2 7 2 3 2 2 2" xfId="27056" xr:uid="{00000000-0005-0000-0000-0000C45A0000}"/>
    <cellStyle name="Normal 3 2 7 2 3 2 3" xfId="27057" xr:uid="{00000000-0005-0000-0000-0000C55A0000}"/>
    <cellStyle name="Normal 3 2 7 2 3 3" xfId="27058" xr:uid="{00000000-0005-0000-0000-0000C65A0000}"/>
    <cellStyle name="Normal 3 2 7 2 3 3 2" xfId="27059" xr:uid="{00000000-0005-0000-0000-0000C75A0000}"/>
    <cellStyle name="Normal 3 2 7 2 3 4" xfId="27060" xr:uid="{00000000-0005-0000-0000-0000C85A0000}"/>
    <cellStyle name="Normal 3 2 7 2 3 5" xfId="27061" xr:uid="{00000000-0005-0000-0000-0000C95A0000}"/>
    <cellStyle name="Normal 3 2 7 2 4" xfId="27062" xr:uid="{00000000-0005-0000-0000-0000CA5A0000}"/>
    <cellStyle name="Normal 3 2 7 2 4 2" xfId="27063" xr:uid="{00000000-0005-0000-0000-0000CB5A0000}"/>
    <cellStyle name="Normal 3 2 7 2 4 2 2" xfId="27064" xr:uid="{00000000-0005-0000-0000-0000CC5A0000}"/>
    <cellStyle name="Normal 3 2 7 2 4 3" xfId="27065" xr:uid="{00000000-0005-0000-0000-0000CD5A0000}"/>
    <cellStyle name="Normal 3 2 7 2 5" xfId="27066" xr:uid="{00000000-0005-0000-0000-0000CE5A0000}"/>
    <cellStyle name="Normal 3 2 7 2 5 2" xfId="27067" xr:uid="{00000000-0005-0000-0000-0000CF5A0000}"/>
    <cellStyle name="Normal 3 2 7 2 6" xfId="27068" xr:uid="{00000000-0005-0000-0000-0000D05A0000}"/>
    <cellStyle name="Normal 3 2 7 2 7" xfId="27069" xr:uid="{00000000-0005-0000-0000-0000D15A0000}"/>
    <cellStyle name="Normal 3 2 7 3" xfId="2613" xr:uid="{00000000-0005-0000-0000-0000D25A0000}"/>
    <cellStyle name="Normal 3 2 7 3 2" xfId="27070" xr:uid="{00000000-0005-0000-0000-0000D35A0000}"/>
    <cellStyle name="Normal 3 2 7 3 2 2" xfId="27071" xr:uid="{00000000-0005-0000-0000-0000D45A0000}"/>
    <cellStyle name="Normal 3 2 7 3 2 2 2" xfId="27072" xr:uid="{00000000-0005-0000-0000-0000D55A0000}"/>
    <cellStyle name="Normal 3 2 7 3 2 3" xfId="27073" xr:uid="{00000000-0005-0000-0000-0000D65A0000}"/>
    <cellStyle name="Normal 3 2 7 3 3" xfId="27074" xr:uid="{00000000-0005-0000-0000-0000D75A0000}"/>
    <cellStyle name="Normal 3 2 7 3 3 2" xfId="27075" xr:uid="{00000000-0005-0000-0000-0000D85A0000}"/>
    <cellStyle name="Normal 3 2 7 3 4" xfId="27076" xr:uid="{00000000-0005-0000-0000-0000D95A0000}"/>
    <cellStyle name="Normal 3 2 7 3 5" xfId="27077" xr:uid="{00000000-0005-0000-0000-0000DA5A0000}"/>
    <cellStyle name="Normal 3 2 7 4" xfId="2614" xr:uid="{00000000-0005-0000-0000-0000DB5A0000}"/>
    <cellStyle name="Normal 3 2 7 4 2" xfId="27078" xr:uid="{00000000-0005-0000-0000-0000DC5A0000}"/>
    <cellStyle name="Normal 3 2 7 4 2 2" xfId="27079" xr:uid="{00000000-0005-0000-0000-0000DD5A0000}"/>
    <cellStyle name="Normal 3 2 7 4 2 2 2" xfId="27080" xr:uid="{00000000-0005-0000-0000-0000DE5A0000}"/>
    <cellStyle name="Normal 3 2 7 4 2 3" xfId="27081" xr:uid="{00000000-0005-0000-0000-0000DF5A0000}"/>
    <cellStyle name="Normal 3 2 7 4 3" xfId="27082" xr:uid="{00000000-0005-0000-0000-0000E05A0000}"/>
    <cellStyle name="Normal 3 2 7 4 3 2" xfId="27083" xr:uid="{00000000-0005-0000-0000-0000E15A0000}"/>
    <cellStyle name="Normal 3 2 7 4 4" xfId="27084" xr:uid="{00000000-0005-0000-0000-0000E25A0000}"/>
    <cellStyle name="Normal 3 2 7 4 5" xfId="27085" xr:uid="{00000000-0005-0000-0000-0000E35A0000}"/>
    <cellStyle name="Normal 3 2 7 5" xfId="27086" xr:uid="{00000000-0005-0000-0000-0000E45A0000}"/>
    <cellStyle name="Normal 3 2 7 5 2" xfId="27087" xr:uid="{00000000-0005-0000-0000-0000E55A0000}"/>
    <cellStyle name="Normal 3 2 7 5 2 2" xfId="27088" xr:uid="{00000000-0005-0000-0000-0000E65A0000}"/>
    <cellStyle name="Normal 3 2 7 5 3" xfId="27089" xr:uid="{00000000-0005-0000-0000-0000E75A0000}"/>
    <cellStyle name="Normal 3 2 7 6" xfId="27090" xr:uid="{00000000-0005-0000-0000-0000E85A0000}"/>
    <cellStyle name="Normal 3 2 7 6 2" xfId="27091" xr:uid="{00000000-0005-0000-0000-0000E95A0000}"/>
    <cellStyle name="Normal 3 2 7 7" xfId="27092" xr:uid="{00000000-0005-0000-0000-0000EA5A0000}"/>
    <cellStyle name="Normal 3 2 7 8" xfId="27093" xr:uid="{00000000-0005-0000-0000-0000EB5A0000}"/>
    <cellStyle name="Normal 3 2 8" xfId="2615" xr:uid="{00000000-0005-0000-0000-0000EC5A0000}"/>
    <cellStyle name="Normal 3 2 8 2" xfId="2616" xr:uid="{00000000-0005-0000-0000-0000ED5A0000}"/>
    <cellStyle name="Normal 3 2 8 2 2" xfId="27094" xr:uid="{00000000-0005-0000-0000-0000EE5A0000}"/>
    <cellStyle name="Normal 3 2 8 2 2 2" xfId="27095" xr:uid="{00000000-0005-0000-0000-0000EF5A0000}"/>
    <cellStyle name="Normal 3 2 8 2 2 2 2" xfId="27096" xr:uid="{00000000-0005-0000-0000-0000F05A0000}"/>
    <cellStyle name="Normal 3 2 8 2 2 3" xfId="27097" xr:uid="{00000000-0005-0000-0000-0000F15A0000}"/>
    <cellStyle name="Normal 3 2 8 2 3" xfId="27098" xr:uid="{00000000-0005-0000-0000-0000F25A0000}"/>
    <cellStyle name="Normal 3 2 8 2 3 2" xfId="27099" xr:uid="{00000000-0005-0000-0000-0000F35A0000}"/>
    <cellStyle name="Normal 3 2 8 2 4" xfId="27100" xr:uid="{00000000-0005-0000-0000-0000F45A0000}"/>
    <cellStyle name="Normal 3 2 8 2 5" xfId="27101" xr:uid="{00000000-0005-0000-0000-0000F55A0000}"/>
    <cellStyle name="Normal 3 2 8 3" xfId="2617" xr:uid="{00000000-0005-0000-0000-0000F65A0000}"/>
    <cellStyle name="Normal 3 2 8 3 2" xfId="27102" xr:uid="{00000000-0005-0000-0000-0000F75A0000}"/>
    <cellStyle name="Normal 3 2 8 3 2 2" xfId="27103" xr:uid="{00000000-0005-0000-0000-0000F85A0000}"/>
    <cellStyle name="Normal 3 2 8 3 2 2 2" xfId="27104" xr:uid="{00000000-0005-0000-0000-0000F95A0000}"/>
    <cellStyle name="Normal 3 2 8 3 2 3" xfId="27105" xr:uid="{00000000-0005-0000-0000-0000FA5A0000}"/>
    <cellStyle name="Normal 3 2 8 3 3" xfId="27106" xr:uid="{00000000-0005-0000-0000-0000FB5A0000}"/>
    <cellStyle name="Normal 3 2 8 3 3 2" xfId="27107" xr:uid="{00000000-0005-0000-0000-0000FC5A0000}"/>
    <cellStyle name="Normal 3 2 8 3 4" xfId="27108" xr:uid="{00000000-0005-0000-0000-0000FD5A0000}"/>
    <cellStyle name="Normal 3 2 8 3 5" xfId="27109" xr:uid="{00000000-0005-0000-0000-0000FE5A0000}"/>
    <cellStyle name="Normal 3 2 8 4" xfId="27110" xr:uid="{00000000-0005-0000-0000-0000FF5A0000}"/>
    <cellStyle name="Normal 3 2 8 4 2" xfId="27111" xr:uid="{00000000-0005-0000-0000-0000005B0000}"/>
    <cellStyle name="Normal 3 2 8 4 2 2" xfId="27112" xr:uid="{00000000-0005-0000-0000-0000015B0000}"/>
    <cellStyle name="Normal 3 2 8 4 3" xfId="27113" xr:uid="{00000000-0005-0000-0000-0000025B0000}"/>
    <cellStyle name="Normal 3 2 8 5" xfId="27114" xr:uid="{00000000-0005-0000-0000-0000035B0000}"/>
    <cellStyle name="Normal 3 2 8 5 2" xfId="27115" xr:uid="{00000000-0005-0000-0000-0000045B0000}"/>
    <cellStyle name="Normal 3 2 8 6" xfId="27116" xr:uid="{00000000-0005-0000-0000-0000055B0000}"/>
    <cellStyle name="Normal 3 2 8 7" xfId="27117" xr:uid="{00000000-0005-0000-0000-0000065B0000}"/>
    <cellStyle name="Normal 3 2 9" xfId="2618" xr:uid="{00000000-0005-0000-0000-0000075B0000}"/>
    <cellStyle name="Normal 3 2 9 2" xfId="27118" xr:uid="{00000000-0005-0000-0000-0000085B0000}"/>
    <cellStyle name="Normal 3 2 9 2 2" xfId="27119" xr:uid="{00000000-0005-0000-0000-0000095B0000}"/>
    <cellStyle name="Normal 3 2 9 2 2 2" xfId="27120" xr:uid="{00000000-0005-0000-0000-00000A5B0000}"/>
    <cellStyle name="Normal 3 2 9 2 3" xfId="27121" xr:uid="{00000000-0005-0000-0000-00000B5B0000}"/>
    <cellStyle name="Normal 3 2 9 3" xfId="27122" xr:uid="{00000000-0005-0000-0000-00000C5B0000}"/>
    <cellStyle name="Normal 3 2 9 3 2" xfId="27123" xr:uid="{00000000-0005-0000-0000-00000D5B0000}"/>
    <cellStyle name="Normal 3 2 9 4" xfId="27124" xr:uid="{00000000-0005-0000-0000-00000E5B0000}"/>
    <cellStyle name="Normal 3 2 9 5" xfId="27125" xr:uid="{00000000-0005-0000-0000-00000F5B0000}"/>
    <cellStyle name="Normal 3 20" xfId="27126" xr:uid="{00000000-0005-0000-0000-0000105B0000}"/>
    <cellStyle name="Normal 3 20 2" xfId="27127" xr:uid="{00000000-0005-0000-0000-0000115B0000}"/>
    <cellStyle name="Normal 3 21" xfId="27128" xr:uid="{00000000-0005-0000-0000-0000125B0000}"/>
    <cellStyle name="Normal 3 22" xfId="27129" xr:uid="{00000000-0005-0000-0000-0000135B0000}"/>
    <cellStyle name="Normal 3 3" xfId="8" xr:uid="{00000000-0005-0000-0000-0000145B0000}"/>
    <cellStyle name="Normal 3 3 10" xfId="2619" xr:uid="{00000000-0005-0000-0000-0000155B0000}"/>
    <cellStyle name="Normal 3 3 10 2" xfId="27130" xr:uid="{00000000-0005-0000-0000-0000165B0000}"/>
    <cellStyle name="Normal 3 3 10 2 2" xfId="27131" xr:uid="{00000000-0005-0000-0000-0000175B0000}"/>
    <cellStyle name="Normal 3 3 10 2 2 2" xfId="27132" xr:uid="{00000000-0005-0000-0000-0000185B0000}"/>
    <cellStyle name="Normal 3 3 10 2 3" xfId="27133" xr:uid="{00000000-0005-0000-0000-0000195B0000}"/>
    <cellStyle name="Normal 3 3 10 3" xfId="27134" xr:uid="{00000000-0005-0000-0000-00001A5B0000}"/>
    <cellStyle name="Normal 3 3 10 3 2" xfId="27135" xr:uid="{00000000-0005-0000-0000-00001B5B0000}"/>
    <cellStyle name="Normal 3 3 10 4" xfId="27136" xr:uid="{00000000-0005-0000-0000-00001C5B0000}"/>
    <cellStyle name="Normal 3 3 10 5" xfId="27137" xr:uid="{00000000-0005-0000-0000-00001D5B0000}"/>
    <cellStyle name="Normal 3 3 11" xfId="2620" xr:uid="{00000000-0005-0000-0000-00001E5B0000}"/>
    <cellStyle name="Normal 3 3 11 2" xfId="27138" xr:uid="{00000000-0005-0000-0000-00001F5B0000}"/>
    <cellStyle name="Normal 3 3 11 2 2" xfId="27139" xr:uid="{00000000-0005-0000-0000-0000205B0000}"/>
    <cellStyle name="Normal 3 3 11 2 2 2" xfId="27140" xr:uid="{00000000-0005-0000-0000-0000215B0000}"/>
    <cellStyle name="Normal 3 3 11 2 3" xfId="27141" xr:uid="{00000000-0005-0000-0000-0000225B0000}"/>
    <cellStyle name="Normal 3 3 11 3" xfId="27142" xr:uid="{00000000-0005-0000-0000-0000235B0000}"/>
    <cellStyle name="Normal 3 3 11 3 2" xfId="27143" xr:uid="{00000000-0005-0000-0000-0000245B0000}"/>
    <cellStyle name="Normal 3 3 11 4" xfId="27144" xr:uid="{00000000-0005-0000-0000-0000255B0000}"/>
    <cellStyle name="Normal 3 3 11 5" xfId="27145" xr:uid="{00000000-0005-0000-0000-0000265B0000}"/>
    <cellStyle name="Normal 3 3 12" xfId="6421" xr:uid="{00000000-0005-0000-0000-0000275B0000}"/>
    <cellStyle name="Normal 3 3 12 2" xfId="27146" xr:uid="{00000000-0005-0000-0000-0000285B0000}"/>
    <cellStyle name="Normal 3 3 12 2 2" xfId="27147" xr:uid="{00000000-0005-0000-0000-0000295B0000}"/>
    <cellStyle name="Normal 3 3 12 2 2 2" xfId="27148" xr:uid="{00000000-0005-0000-0000-00002A5B0000}"/>
    <cellStyle name="Normal 3 3 12 2 3" xfId="27149" xr:uid="{00000000-0005-0000-0000-00002B5B0000}"/>
    <cellStyle name="Normal 3 3 12 3" xfId="27150" xr:uid="{00000000-0005-0000-0000-00002C5B0000}"/>
    <cellStyle name="Normal 3 3 12 3 2" xfId="27151" xr:uid="{00000000-0005-0000-0000-00002D5B0000}"/>
    <cellStyle name="Normal 3 3 12 4" xfId="27152" xr:uid="{00000000-0005-0000-0000-00002E5B0000}"/>
    <cellStyle name="Normal 3 3 12 5" xfId="27153" xr:uid="{00000000-0005-0000-0000-00002F5B0000}"/>
    <cellStyle name="Normal 3 3 13" xfId="6425" xr:uid="{00000000-0005-0000-0000-0000305B0000}"/>
    <cellStyle name="Normal 3 3 13 2" xfId="6429" xr:uid="{00000000-0005-0000-0000-0000315B0000}"/>
    <cellStyle name="Normal 3 3 13 2 2" xfId="27154" xr:uid="{00000000-0005-0000-0000-0000325B0000}"/>
    <cellStyle name="Normal 3 3 13 2 3" xfId="57579" xr:uid="{00000000-0005-0000-0000-0000335B0000}"/>
    <cellStyle name="Normal 3 3 13 2 3 2" xfId="57587" xr:uid="{00000000-0005-0000-0000-0000345B0000}"/>
    <cellStyle name="Normal 3 3 13 3" xfId="27155" xr:uid="{00000000-0005-0000-0000-0000355B0000}"/>
    <cellStyle name="Normal 3 3 13 4" xfId="57581" xr:uid="{00000000-0005-0000-0000-0000365B0000}"/>
    <cellStyle name="Normal 3 3 13 5" xfId="57583" xr:uid="{00000000-0005-0000-0000-0000375B0000}"/>
    <cellStyle name="Normal 3 3 14" xfId="27156" xr:uid="{00000000-0005-0000-0000-0000385B0000}"/>
    <cellStyle name="Normal 3 3 14 2" xfId="27157" xr:uid="{00000000-0005-0000-0000-0000395B0000}"/>
    <cellStyle name="Normal 3 3 14 2 2" xfId="27158" xr:uid="{00000000-0005-0000-0000-00003A5B0000}"/>
    <cellStyle name="Normal 3 3 14 3" xfId="27159" xr:uid="{00000000-0005-0000-0000-00003B5B0000}"/>
    <cellStyle name="Normal 3 3 15" xfId="27160" xr:uid="{00000000-0005-0000-0000-00003C5B0000}"/>
    <cellStyle name="Normal 3 3 15 2" xfId="27161" xr:uid="{00000000-0005-0000-0000-00003D5B0000}"/>
    <cellStyle name="Normal 3 3 16" xfId="27162" xr:uid="{00000000-0005-0000-0000-00003E5B0000}"/>
    <cellStyle name="Normal 3 3 17" xfId="27163" xr:uid="{00000000-0005-0000-0000-00003F5B0000}"/>
    <cellStyle name="Normal 3 3 18" xfId="57572" xr:uid="{00000000-0005-0000-0000-0000405B0000}"/>
    <cellStyle name="Normal 3 3 2" xfId="2621" xr:uid="{00000000-0005-0000-0000-0000415B0000}"/>
    <cellStyle name="Normal 3 3 2 10" xfId="27164" xr:uid="{00000000-0005-0000-0000-0000425B0000}"/>
    <cellStyle name="Normal 3 3 2 10 2" xfId="27165" xr:uid="{00000000-0005-0000-0000-0000435B0000}"/>
    <cellStyle name="Normal 3 3 2 10 2 2" xfId="27166" xr:uid="{00000000-0005-0000-0000-0000445B0000}"/>
    <cellStyle name="Normal 3 3 2 10 3" xfId="27167" xr:uid="{00000000-0005-0000-0000-0000455B0000}"/>
    <cellStyle name="Normal 3 3 2 11" xfId="27168" xr:uid="{00000000-0005-0000-0000-0000465B0000}"/>
    <cellStyle name="Normal 3 3 2 11 2" xfId="27169" xr:uid="{00000000-0005-0000-0000-0000475B0000}"/>
    <cellStyle name="Normal 3 3 2 12" xfId="27170" xr:uid="{00000000-0005-0000-0000-0000485B0000}"/>
    <cellStyle name="Normal 3 3 2 13" xfId="27171" xr:uid="{00000000-0005-0000-0000-0000495B0000}"/>
    <cellStyle name="Normal 3 3 2 2" xfId="2622" xr:uid="{00000000-0005-0000-0000-00004A5B0000}"/>
    <cellStyle name="Normal 3 3 2 2 10" xfId="27172" xr:uid="{00000000-0005-0000-0000-00004B5B0000}"/>
    <cellStyle name="Normal 3 3 2 2 10 2" xfId="27173" xr:uid="{00000000-0005-0000-0000-00004C5B0000}"/>
    <cellStyle name="Normal 3 3 2 2 11" xfId="27174" xr:uid="{00000000-0005-0000-0000-00004D5B0000}"/>
    <cellStyle name="Normal 3 3 2 2 12" xfId="27175" xr:uid="{00000000-0005-0000-0000-00004E5B0000}"/>
    <cellStyle name="Normal 3 3 2 2 2" xfId="2623" xr:uid="{00000000-0005-0000-0000-00004F5B0000}"/>
    <cellStyle name="Normal 3 3 2 2 2 2" xfId="2624" xr:uid="{00000000-0005-0000-0000-0000505B0000}"/>
    <cellStyle name="Normal 3 3 2 2 2 2 2" xfId="2625" xr:uid="{00000000-0005-0000-0000-0000515B0000}"/>
    <cellStyle name="Normal 3 3 2 2 2 2 2 2" xfId="27176" xr:uid="{00000000-0005-0000-0000-0000525B0000}"/>
    <cellStyle name="Normal 3 3 2 2 2 2 2 2 2" xfId="27177" xr:uid="{00000000-0005-0000-0000-0000535B0000}"/>
    <cellStyle name="Normal 3 3 2 2 2 2 2 2 2 2" xfId="27178" xr:uid="{00000000-0005-0000-0000-0000545B0000}"/>
    <cellStyle name="Normal 3 3 2 2 2 2 2 2 3" xfId="27179" xr:uid="{00000000-0005-0000-0000-0000555B0000}"/>
    <cellStyle name="Normal 3 3 2 2 2 2 2 3" xfId="27180" xr:uid="{00000000-0005-0000-0000-0000565B0000}"/>
    <cellStyle name="Normal 3 3 2 2 2 2 2 3 2" xfId="27181" xr:uid="{00000000-0005-0000-0000-0000575B0000}"/>
    <cellStyle name="Normal 3 3 2 2 2 2 2 4" xfId="27182" xr:uid="{00000000-0005-0000-0000-0000585B0000}"/>
    <cellStyle name="Normal 3 3 2 2 2 2 2 5" xfId="27183" xr:uid="{00000000-0005-0000-0000-0000595B0000}"/>
    <cellStyle name="Normal 3 3 2 2 2 2 3" xfId="2626" xr:uid="{00000000-0005-0000-0000-00005A5B0000}"/>
    <cellStyle name="Normal 3 3 2 2 2 2 3 2" xfId="27184" xr:uid="{00000000-0005-0000-0000-00005B5B0000}"/>
    <cellStyle name="Normal 3 3 2 2 2 2 3 2 2" xfId="27185" xr:uid="{00000000-0005-0000-0000-00005C5B0000}"/>
    <cellStyle name="Normal 3 3 2 2 2 2 3 2 2 2" xfId="27186" xr:uid="{00000000-0005-0000-0000-00005D5B0000}"/>
    <cellStyle name="Normal 3 3 2 2 2 2 3 2 3" xfId="27187" xr:uid="{00000000-0005-0000-0000-00005E5B0000}"/>
    <cellStyle name="Normal 3 3 2 2 2 2 3 3" xfId="27188" xr:uid="{00000000-0005-0000-0000-00005F5B0000}"/>
    <cellStyle name="Normal 3 3 2 2 2 2 3 3 2" xfId="27189" xr:uid="{00000000-0005-0000-0000-0000605B0000}"/>
    <cellStyle name="Normal 3 3 2 2 2 2 3 4" xfId="27190" xr:uid="{00000000-0005-0000-0000-0000615B0000}"/>
    <cellStyle name="Normal 3 3 2 2 2 2 3 5" xfId="27191" xr:uid="{00000000-0005-0000-0000-0000625B0000}"/>
    <cellStyle name="Normal 3 3 2 2 2 2 4" xfId="27192" xr:uid="{00000000-0005-0000-0000-0000635B0000}"/>
    <cellStyle name="Normal 3 3 2 2 2 2 4 2" xfId="27193" xr:uid="{00000000-0005-0000-0000-0000645B0000}"/>
    <cellStyle name="Normal 3 3 2 2 2 2 4 2 2" xfId="27194" xr:uid="{00000000-0005-0000-0000-0000655B0000}"/>
    <cellStyle name="Normal 3 3 2 2 2 2 4 3" xfId="27195" xr:uid="{00000000-0005-0000-0000-0000665B0000}"/>
    <cellStyle name="Normal 3 3 2 2 2 2 5" xfId="27196" xr:uid="{00000000-0005-0000-0000-0000675B0000}"/>
    <cellStyle name="Normal 3 3 2 2 2 2 5 2" xfId="27197" xr:uid="{00000000-0005-0000-0000-0000685B0000}"/>
    <cellStyle name="Normal 3 3 2 2 2 2 6" xfId="27198" xr:uid="{00000000-0005-0000-0000-0000695B0000}"/>
    <cellStyle name="Normal 3 3 2 2 2 2 7" xfId="27199" xr:uid="{00000000-0005-0000-0000-00006A5B0000}"/>
    <cellStyle name="Normal 3 3 2 2 2 3" xfId="2627" xr:uid="{00000000-0005-0000-0000-00006B5B0000}"/>
    <cellStyle name="Normal 3 3 2 2 2 3 2" xfId="27200" xr:uid="{00000000-0005-0000-0000-00006C5B0000}"/>
    <cellStyle name="Normal 3 3 2 2 2 3 2 2" xfId="27201" xr:uid="{00000000-0005-0000-0000-00006D5B0000}"/>
    <cellStyle name="Normal 3 3 2 2 2 3 2 2 2" xfId="27202" xr:uid="{00000000-0005-0000-0000-00006E5B0000}"/>
    <cellStyle name="Normal 3 3 2 2 2 3 2 3" xfId="27203" xr:uid="{00000000-0005-0000-0000-00006F5B0000}"/>
    <cellStyle name="Normal 3 3 2 2 2 3 3" xfId="27204" xr:uid="{00000000-0005-0000-0000-0000705B0000}"/>
    <cellStyle name="Normal 3 3 2 2 2 3 3 2" xfId="27205" xr:uid="{00000000-0005-0000-0000-0000715B0000}"/>
    <cellStyle name="Normal 3 3 2 2 2 3 4" xfId="27206" xr:uid="{00000000-0005-0000-0000-0000725B0000}"/>
    <cellStyle name="Normal 3 3 2 2 2 3 5" xfId="27207" xr:uid="{00000000-0005-0000-0000-0000735B0000}"/>
    <cellStyle name="Normal 3 3 2 2 2 4" xfId="2628" xr:uid="{00000000-0005-0000-0000-0000745B0000}"/>
    <cellStyle name="Normal 3 3 2 2 2 4 2" xfId="27208" xr:uid="{00000000-0005-0000-0000-0000755B0000}"/>
    <cellStyle name="Normal 3 3 2 2 2 4 2 2" xfId="27209" xr:uid="{00000000-0005-0000-0000-0000765B0000}"/>
    <cellStyle name="Normal 3 3 2 2 2 4 2 2 2" xfId="27210" xr:uid="{00000000-0005-0000-0000-0000775B0000}"/>
    <cellStyle name="Normal 3 3 2 2 2 4 2 3" xfId="27211" xr:uid="{00000000-0005-0000-0000-0000785B0000}"/>
    <cellStyle name="Normal 3 3 2 2 2 4 3" xfId="27212" xr:uid="{00000000-0005-0000-0000-0000795B0000}"/>
    <cellStyle name="Normal 3 3 2 2 2 4 3 2" xfId="27213" xr:uid="{00000000-0005-0000-0000-00007A5B0000}"/>
    <cellStyle name="Normal 3 3 2 2 2 4 4" xfId="27214" xr:uid="{00000000-0005-0000-0000-00007B5B0000}"/>
    <cellStyle name="Normal 3 3 2 2 2 4 5" xfId="27215" xr:uid="{00000000-0005-0000-0000-00007C5B0000}"/>
    <cellStyle name="Normal 3 3 2 2 2 5" xfId="27216" xr:uid="{00000000-0005-0000-0000-00007D5B0000}"/>
    <cellStyle name="Normal 3 3 2 2 2 5 2" xfId="27217" xr:uid="{00000000-0005-0000-0000-00007E5B0000}"/>
    <cellStyle name="Normal 3 3 2 2 2 5 2 2" xfId="27218" xr:uid="{00000000-0005-0000-0000-00007F5B0000}"/>
    <cellStyle name="Normal 3 3 2 2 2 5 3" xfId="27219" xr:uid="{00000000-0005-0000-0000-0000805B0000}"/>
    <cellStyle name="Normal 3 3 2 2 2 6" xfId="27220" xr:uid="{00000000-0005-0000-0000-0000815B0000}"/>
    <cellStyle name="Normal 3 3 2 2 2 6 2" xfId="27221" xr:uid="{00000000-0005-0000-0000-0000825B0000}"/>
    <cellStyle name="Normal 3 3 2 2 2 7" xfId="27222" xr:uid="{00000000-0005-0000-0000-0000835B0000}"/>
    <cellStyle name="Normal 3 3 2 2 2 8" xfId="27223" xr:uid="{00000000-0005-0000-0000-0000845B0000}"/>
    <cellStyle name="Normal 3 3 2 2 3" xfId="2629" xr:uid="{00000000-0005-0000-0000-0000855B0000}"/>
    <cellStyle name="Normal 3 3 2 2 3 2" xfId="2630" xr:uid="{00000000-0005-0000-0000-0000865B0000}"/>
    <cellStyle name="Normal 3 3 2 2 3 2 2" xfId="2631" xr:uid="{00000000-0005-0000-0000-0000875B0000}"/>
    <cellStyle name="Normal 3 3 2 2 3 2 2 2" xfId="27224" xr:uid="{00000000-0005-0000-0000-0000885B0000}"/>
    <cellStyle name="Normal 3 3 2 2 3 2 2 2 2" xfId="27225" xr:uid="{00000000-0005-0000-0000-0000895B0000}"/>
    <cellStyle name="Normal 3 3 2 2 3 2 2 2 2 2" xfId="27226" xr:uid="{00000000-0005-0000-0000-00008A5B0000}"/>
    <cellStyle name="Normal 3 3 2 2 3 2 2 2 3" xfId="27227" xr:uid="{00000000-0005-0000-0000-00008B5B0000}"/>
    <cellStyle name="Normal 3 3 2 2 3 2 2 3" xfId="27228" xr:uid="{00000000-0005-0000-0000-00008C5B0000}"/>
    <cellStyle name="Normal 3 3 2 2 3 2 2 3 2" xfId="27229" xr:uid="{00000000-0005-0000-0000-00008D5B0000}"/>
    <cellStyle name="Normal 3 3 2 2 3 2 2 4" xfId="27230" xr:uid="{00000000-0005-0000-0000-00008E5B0000}"/>
    <cellStyle name="Normal 3 3 2 2 3 2 2 5" xfId="27231" xr:uid="{00000000-0005-0000-0000-00008F5B0000}"/>
    <cellStyle name="Normal 3 3 2 2 3 2 3" xfId="2632" xr:uid="{00000000-0005-0000-0000-0000905B0000}"/>
    <cellStyle name="Normal 3 3 2 2 3 2 3 2" xfId="27232" xr:uid="{00000000-0005-0000-0000-0000915B0000}"/>
    <cellStyle name="Normal 3 3 2 2 3 2 3 2 2" xfId="27233" xr:uid="{00000000-0005-0000-0000-0000925B0000}"/>
    <cellStyle name="Normal 3 3 2 2 3 2 3 2 2 2" xfId="27234" xr:uid="{00000000-0005-0000-0000-0000935B0000}"/>
    <cellStyle name="Normal 3 3 2 2 3 2 3 2 3" xfId="27235" xr:uid="{00000000-0005-0000-0000-0000945B0000}"/>
    <cellStyle name="Normal 3 3 2 2 3 2 3 3" xfId="27236" xr:uid="{00000000-0005-0000-0000-0000955B0000}"/>
    <cellStyle name="Normal 3 3 2 2 3 2 3 3 2" xfId="27237" xr:uid="{00000000-0005-0000-0000-0000965B0000}"/>
    <cellStyle name="Normal 3 3 2 2 3 2 3 4" xfId="27238" xr:uid="{00000000-0005-0000-0000-0000975B0000}"/>
    <cellStyle name="Normal 3 3 2 2 3 2 3 5" xfId="27239" xr:uid="{00000000-0005-0000-0000-0000985B0000}"/>
    <cellStyle name="Normal 3 3 2 2 3 2 4" xfId="27240" xr:uid="{00000000-0005-0000-0000-0000995B0000}"/>
    <cellStyle name="Normal 3 3 2 2 3 2 4 2" xfId="27241" xr:uid="{00000000-0005-0000-0000-00009A5B0000}"/>
    <cellStyle name="Normal 3 3 2 2 3 2 4 2 2" xfId="27242" xr:uid="{00000000-0005-0000-0000-00009B5B0000}"/>
    <cellStyle name="Normal 3 3 2 2 3 2 4 3" xfId="27243" xr:uid="{00000000-0005-0000-0000-00009C5B0000}"/>
    <cellStyle name="Normal 3 3 2 2 3 2 5" xfId="27244" xr:uid="{00000000-0005-0000-0000-00009D5B0000}"/>
    <cellStyle name="Normal 3 3 2 2 3 2 5 2" xfId="27245" xr:uid="{00000000-0005-0000-0000-00009E5B0000}"/>
    <cellStyle name="Normal 3 3 2 2 3 2 6" xfId="27246" xr:uid="{00000000-0005-0000-0000-00009F5B0000}"/>
    <cellStyle name="Normal 3 3 2 2 3 2 7" xfId="27247" xr:uid="{00000000-0005-0000-0000-0000A05B0000}"/>
    <cellStyle name="Normal 3 3 2 2 3 3" xfId="2633" xr:uid="{00000000-0005-0000-0000-0000A15B0000}"/>
    <cellStyle name="Normal 3 3 2 2 3 3 2" xfId="27248" xr:uid="{00000000-0005-0000-0000-0000A25B0000}"/>
    <cellStyle name="Normal 3 3 2 2 3 3 2 2" xfId="27249" xr:uid="{00000000-0005-0000-0000-0000A35B0000}"/>
    <cellStyle name="Normal 3 3 2 2 3 3 2 2 2" xfId="27250" xr:uid="{00000000-0005-0000-0000-0000A45B0000}"/>
    <cellStyle name="Normal 3 3 2 2 3 3 2 3" xfId="27251" xr:uid="{00000000-0005-0000-0000-0000A55B0000}"/>
    <cellStyle name="Normal 3 3 2 2 3 3 3" xfId="27252" xr:uid="{00000000-0005-0000-0000-0000A65B0000}"/>
    <cellStyle name="Normal 3 3 2 2 3 3 3 2" xfId="27253" xr:uid="{00000000-0005-0000-0000-0000A75B0000}"/>
    <cellStyle name="Normal 3 3 2 2 3 3 4" xfId="27254" xr:uid="{00000000-0005-0000-0000-0000A85B0000}"/>
    <cellStyle name="Normal 3 3 2 2 3 3 5" xfId="27255" xr:uid="{00000000-0005-0000-0000-0000A95B0000}"/>
    <cellStyle name="Normal 3 3 2 2 3 4" xfId="2634" xr:uid="{00000000-0005-0000-0000-0000AA5B0000}"/>
    <cellStyle name="Normal 3 3 2 2 3 4 2" xfId="27256" xr:uid="{00000000-0005-0000-0000-0000AB5B0000}"/>
    <cellStyle name="Normal 3 3 2 2 3 4 2 2" xfId="27257" xr:uid="{00000000-0005-0000-0000-0000AC5B0000}"/>
    <cellStyle name="Normal 3 3 2 2 3 4 2 2 2" xfId="27258" xr:uid="{00000000-0005-0000-0000-0000AD5B0000}"/>
    <cellStyle name="Normal 3 3 2 2 3 4 2 3" xfId="27259" xr:uid="{00000000-0005-0000-0000-0000AE5B0000}"/>
    <cellStyle name="Normal 3 3 2 2 3 4 3" xfId="27260" xr:uid="{00000000-0005-0000-0000-0000AF5B0000}"/>
    <cellStyle name="Normal 3 3 2 2 3 4 3 2" xfId="27261" xr:uid="{00000000-0005-0000-0000-0000B05B0000}"/>
    <cellStyle name="Normal 3 3 2 2 3 4 4" xfId="27262" xr:uid="{00000000-0005-0000-0000-0000B15B0000}"/>
    <cellStyle name="Normal 3 3 2 2 3 4 5" xfId="27263" xr:uid="{00000000-0005-0000-0000-0000B25B0000}"/>
    <cellStyle name="Normal 3 3 2 2 3 5" xfId="27264" xr:uid="{00000000-0005-0000-0000-0000B35B0000}"/>
    <cellStyle name="Normal 3 3 2 2 3 5 2" xfId="27265" xr:uid="{00000000-0005-0000-0000-0000B45B0000}"/>
    <cellStyle name="Normal 3 3 2 2 3 5 2 2" xfId="27266" xr:uid="{00000000-0005-0000-0000-0000B55B0000}"/>
    <cellStyle name="Normal 3 3 2 2 3 5 3" xfId="27267" xr:uid="{00000000-0005-0000-0000-0000B65B0000}"/>
    <cellStyle name="Normal 3 3 2 2 3 6" xfId="27268" xr:uid="{00000000-0005-0000-0000-0000B75B0000}"/>
    <cellStyle name="Normal 3 3 2 2 3 6 2" xfId="27269" xr:uid="{00000000-0005-0000-0000-0000B85B0000}"/>
    <cellStyle name="Normal 3 3 2 2 3 7" xfId="27270" xr:uid="{00000000-0005-0000-0000-0000B95B0000}"/>
    <cellStyle name="Normal 3 3 2 2 3 8" xfId="27271" xr:uid="{00000000-0005-0000-0000-0000BA5B0000}"/>
    <cellStyle name="Normal 3 3 2 2 4" xfId="2635" xr:uid="{00000000-0005-0000-0000-0000BB5B0000}"/>
    <cellStyle name="Normal 3 3 2 2 4 2" xfId="2636" xr:uid="{00000000-0005-0000-0000-0000BC5B0000}"/>
    <cellStyle name="Normal 3 3 2 2 4 2 2" xfId="2637" xr:uid="{00000000-0005-0000-0000-0000BD5B0000}"/>
    <cellStyle name="Normal 3 3 2 2 4 2 2 2" xfId="27272" xr:uid="{00000000-0005-0000-0000-0000BE5B0000}"/>
    <cellStyle name="Normal 3 3 2 2 4 2 2 2 2" xfId="27273" xr:uid="{00000000-0005-0000-0000-0000BF5B0000}"/>
    <cellStyle name="Normal 3 3 2 2 4 2 2 2 2 2" xfId="27274" xr:uid="{00000000-0005-0000-0000-0000C05B0000}"/>
    <cellStyle name="Normal 3 3 2 2 4 2 2 2 3" xfId="27275" xr:uid="{00000000-0005-0000-0000-0000C15B0000}"/>
    <cellStyle name="Normal 3 3 2 2 4 2 2 3" xfId="27276" xr:uid="{00000000-0005-0000-0000-0000C25B0000}"/>
    <cellStyle name="Normal 3 3 2 2 4 2 2 3 2" xfId="27277" xr:uid="{00000000-0005-0000-0000-0000C35B0000}"/>
    <cellStyle name="Normal 3 3 2 2 4 2 2 4" xfId="27278" xr:uid="{00000000-0005-0000-0000-0000C45B0000}"/>
    <cellStyle name="Normal 3 3 2 2 4 2 2 5" xfId="27279" xr:uid="{00000000-0005-0000-0000-0000C55B0000}"/>
    <cellStyle name="Normal 3 3 2 2 4 2 3" xfId="2638" xr:uid="{00000000-0005-0000-0000-0000C65B0000}"/>
    <cellStyle name="Normal 3 3 2 2 4 2 3 2" xfId="27280" xr:uid="{00000000-0005-0000-0000-0000C75B0000}"/>
    <cellStyle name="Normal 3 3 2 2 4 2 3 2 2" xfId="27281" xr:uid="{00000000-0005-0000-0000-0000C85B0000}"/>
    <cellStyle name="Normal 3 3 2 2 4 2 3 2 2 2" xfId="27282" xr:uid="{00000000-0005-0000-0000-0000C95B0000}"/>
    <cellStyle name="Normal 3 3 2 2 4 2 3 2 3" xfId="27283" xr:uid="{00000000-0005-0000-0000-0000CA5B0000}"/>
    <cellStyle name="Normal 3 3 2 2 4 2 3 3" xfId="27284" xr:uid="{00000000-0005-0000-0000-0000CB5B0000}"/>
    <cellStyle name="Normal 3 3 2 2 4 2 3 3 2" xfId="27285" xr:uid="{00000000-0005-0000-0000-0000CC5B0000}"/>
    <cellStyle name="Normal 3 3 2 2 4 2 3 4" xfId="27286" xr:uid="{00000000-0005-0000-0000-0000CD5B0000}"/>
    <cellStyle name="Normal 3 3 2 2 4 2 3 5" xfId="27287" xr:uid="{00000000-0005-0000-0000-0000CE5B0000}"/>
    <cellStyle name="Normal 3 3 2 2 4 2 4" xfId="27288" xr:uid="{00000000-0005-0000-0000-0000CF5B0000}"/>
    <cellStyle name="Normal 3 3 2 2 4 2 4 2" xfId="27289" xr:uid="{00000000-0005-0000-0000-0000D05B0000}"/>
    <cellStyle name="Normal 3 3 2 2 4 2 4 2 2" xfId="27290" xr:uid="{00000000-0005-0000-0000-0000D15B0000}"/>
    <cellStyle name="Normal 3 3 2 2 4 2 4 3" xfId="27291" xr:uid="{00000000-0005-0000-0000-0000D25B0000}"/>
    <cellStyle name="Normal 3 3 2 2 4 2 5" xfId="27292" xr:uid="{00000000-0005-0000-0000-0000D35B0000}"/>
    <cellStyle name="Normal 3 3 2 2 4 2 5 2" xfId="27293" xr:uid="{00000000-0005-0000-0000-0000D45B0000}"/>
    <cellStyle name="Normal 3 3 2 2 4 2 6" xfId="27294" xr:uid="{00000000-0005-0000-0000-0000D55B0000}"/>
    <cellStyle name="Normal 3 3 2 2 4 2 7" xfId="27295" xr:uid="{00000000-0005-0000-0000-0000D65B0000}"/>
    <cellStyle name="Normal 3 3 2 2 4 3" xfId="2639" xr:uid="{00000000-0005-0000-0000-0000D75B0000}"/>
    <cellStyle name="Normal 3 3 2 2 4 3 2" xfId="27296" xr:uid="{00000000-0005-0000-0000-0000D85B0000}"/>
    <cellStyle name="Normal 3 3 2 2 4 3 2 2" xfId="27297" xr:uid="{00000000-0005-0000-0000-0000D95B0000}"/>
    <cellStyle name="Normal 3 3 2 2 4 3 2 2 2" xfId="27298" xr:uid="{00000000-0005-0000-0000-0000DA5B0000}"/>
    <cellStyle name="Normal 3 3 2 2 4 3 2 3" xfId="27299" xr:uid="{00000000-0005-0000-0000-0000DB5B0000}"/>
    <cellStyle name="Normal 3 3 2 2 4 3 3" xfId="27300" xr:uid="{00000000-0005-0000-0000-0000DC5B0000}"/>
    <cellStyle name="Normal 3 3 2 2 4 3 3 2" xfId="27301" xr:uid="{00000000-0005-0000-0000-0000DD5B0000}"/>
    <cellStyle name="Normal 3 3 2 2 4 3 4" xfId="27302" xr:uid="{00000000-0005-0000-0000-0000DE5B0000}"/>
    <cellStyle name="Normal 3 3 2 2 4 3 5" xfId="27303" xr:uid="{00000000-0005-0000-0000-0000DF5B0000}"/>
    <cellStyle name="Normal 3 3 2 2 4 4" xfId="2640" xr:uid="{00000000-0005-0000-0000-0000E05B0000}"/>
    <cellStyle name="Normal 3 3 2 2 4 4 2" xfId="27304" xr:uid="{00000000-0005-0000-0000-0000E15B0000}"/>
    <cellStyle name="Normal 3 3 2 2 4 4 2 2" xfId="27305" xr:uid="{00000000-0005-0000-0000-0000E25B0000}"/>
    <cellStyle name="Normal 3 3 2 2 4 4 2 2 2" xfId="27306" xr:uid="{00000000-0005-0000-0000-0000E35B0000}"/>
    <cellStyle name="Normal 3 3 2 2 4 4 2 3" xfId="27307" xr:uid="{00000000-0005-0000-0000-0000E45B0000}"/>
    <cellStyle name="Normal 3 3 2 2 4 4 3" xfId="27308" xr:uid="{00000000-0005-0000-0000-0000E55B0000}"/>
    <cellStyle name="Normal 3 3 2 2 4 4 3 2" xfId="27309" xr:uid="{00000000-0005-0000-0000-0000E65B0000}"/>
    <cellStyle name="Normal 3 3 2 2 4 4 4" xfId="27310" xr:uid="{00000000-0005-0000-0000-0000E75B0000}"/>
    <cellStyle name="Normal 3 3 2 2 4 4 5" xfId="27311" xr:uid="{00000000-0005-0000-0000-0000E85B0000}"/>
    <cellStyle name="Normal 3 3 2 2 4 5" xfId="27312" xr:uid="{00000000-0005-0000-0000-0000E95B0000}"/>
    <cellStyle name="Normal 3 3 2 2 4 5 2" xfId="27313" xr:uid="{00000000-0005-0000-0000-0000EA5B0000}"/>
    <cellStyle name="Normal 3 3 2 2 4 5 2 2" xfId="27314" xr:uid="{00000000-0005-0000-0000-0000EB5B0000}"/>
    <cellStyle name="Normal 3 3 2 2 4 5 3" xfId="27315" xr:uid="{00000000-0005-0000-0000-0000EC5B0000}"/>
    <cellStyle name="Normal 3 3 2 2 4 6" xfId="27316" xr:uid="{00000000-0005-0000-0000-0000ED5B0000}"/>
    <cellStyle name="Normal 3 3 2 2 4 6 2" xfId="27317" xr:uid="{00000000-0005-0000-0000-0000EE5B0000}"/>
    <cellStyle name="Normal 3 3 2 2 4 7" xfId="27318" xr:uid="{00000000-0005-0000-0000-0000EF5B0000}"/>
    <cellStyle name="Normal 3 3 2 2 4 8" xfId="27319" xr:uid="{00000000-0005-0000-0000-0000F05B0000}"/>
    <cellStyle name="Normal 3 3 2 2 5" xfId="2641" xr:uid="{00000000-0005-0000-0000-0000F15B0000}"/>
    <cellStyle name="Normal 3 3 2 2 5 2" xfId="2642" xr:uid="{00000000-0005-0000-0000-0000F25B0000}"/>
    <cellStyle name="Normal 3 3 2 2 5 2 2" xfId="2643" xr:uid="{00000000-0005-0000-0000-0000F35B0000}"/>
    <cellStyle name="Normal 3 3 2 2 5 2 2 2" xfId="27320" xr:uid="{00000000-0005-0000-0000-0000F45B0000}"/>
    <cellStyle name="Normal 3 3 2 2 5 2 2 2 2" xfId="27321" xr:uid="{00000000-0005-0000-0000-0000F55B0000}"/>
    <cellStyle name="Normal 3 3 2 2 5 2 2 2 2 2" xfId="27322" xr:uid="{00000000-0005-0000-0000-0000F65B0000}"/>
    <cellStyle name="Normal 3 3 2 2 5 2 2 2 3" xfId="27323" xr:uid="{00000000-0005-0000-0000-0000F75B0000}"/>
    <cellStyle name="Normal 3 3 2 2 5 2 2 3" xfId="27324" xr:uid="{00000000-0005-0000-0000-0000F85B0000}"/>
    <cellStyle name="Normal 3 3 2 2 5 2 2 3 2" xfId="27325" xr:uid="{00000000-0005-0000-0000-0000F95B0000}"/>
    <cellStyle name="Normal 3 3 2 2 5 2 2 4" xfId="27326" xr:uid="{00000000-0005-0000-0000-0000FA5B0000}"/>
    <cellStyle name="Normal 3 3 2 2 5 2 2 5" xfId="27327" xr:uid="{00000000-0005-0000-0000-0000FB5B0000}"/>
    <cellStyle name="Normal 3 3 2 2 5 2 3" xfId="2644" xr:uid="{00000000-0005-0000-0000-0000FC5B0000}"/>
    <cellStyle name="Normal 3 3 2 2 5 2 3 2" xfId="27328" xr:uid="{00000000-0005-0000-0000-0000FD5B0000}"/>
    <cellStyle name="Normal 3 3 2 2 5 2 3 2 2" xfId="27329" xr:uid="{00000000-0005-0000-0000-0000FE5B0000}"/>
    <cellStyle name="Normal 3 3 2 2 5 2 3 2 2 2" xfId="27330" xr:uid="{00000000-0005-0000-0000-0000FF5B0000}"/>
    <cellStyle name="Normal 3 3 2 2 5 2 3 2 3" xfId="27331" xr:uid="{00000000-0005-0000-0000-0000005C0000}"/>
    <cellStyle name="Normal 3 3 2 2 5 2 3 3" xfId="27332" xr:uid="{00000000-0005-0000-0000-0000015C0000}"/>
    <cellStyle name="Normal 3 3 2 2 5 2 3 3 2" xfId="27333" xr:uid="{00000000-0005-0000-0000-0000025C0000}"/>
    <cellStyle name="Normal 3 3 2 2 5 2 3 4" xfId="27334" xr:uid="{00000000-0005-0000-0000-0000035C0000}"/>
    <cellStyle name="Normal 3 3 2 2 5 2 3 5" xfId="27335" xr:uid="{00000000-0005-0000-0000-0000045C0000}"/>
    <cellStyle name="Normal 3 3 2 2 5 2 4" xfId="27336" xr:uid="{00000000-0005-0000-0000-0000055C0000}"/>
    <cellStyle name="Normal 3 3 2 2 5 2 4 2" xfId="27337" xr:uid="{00000000-0005-0000-0000-0000065C0000}"/>
    <cellStyle name="Normal 3 3 2 2 5 2 4 2 2" xfId="27338" xr:uid="{00000000-0005-0000-0000-0000075C0000}"/>
    <cellStyle name="Normal 3 3 2 2 5 2 4 3" xfId="27339" xr:uid="{00000000-0005-0000-0000-0000085C0000}"/>
    <cellStyle name="Normal 3 3 2 2 5 2 5" xfId="27340" xr:uid="{00000000-0005-0000-0000-0000095C0000}"/>
    <cellStyle name="Normal 3 3 2 2 5 2 5 2" xfId="27341" xr:uid="{00000000-0005-0000-0000-00000A5C0000}"/>
    <cellStyle name="Normal 3 3 2 2 5 2 6" xfId="27342" xr:uid="{00000000-0005-0000-0000-00000B5C0000}"/>
    <cellStyle name="Normal 3 3 2 2 5 2 7" xfId="27343" xr:uid="{00000000-0005-0000-0000-00000C5C0000}"/>
    <cellStyle name="Normal 3 3 2 2 5 3" xfId="2645" xr:uid="{00000000-0005-0000-0000-00000D5C0000}"/>
    <cellStyle name="Normal 3 3 2 2 5 3 2" xfId="27344" xr:uid="{00000000-0005-0000-0000-00000E5C0000}"/>
    <cellStyle name="Normal 3 3 2 2 5 3 2 2" xfId="27345" xr:uid="{00000000-0005-0000-0000-00000F5C0000}"/>
    <cellStyle name="Normal 3 3 2 2 5 3 2 2 2" xfId="27346" xr:uid="{00000000-0005-0000-0000-0000105C0000}"/>
    <cellStyle name="Normal 3 3 2 2 5 3 2 3" xfId="27347" xr:uid="{00000000-0005-0000-0000-0000115C0000}"/>
    <cellStyle name="Normal 3 3 2 2 5 3 3" xfId="27348" xr:uid="{00000000-0005-0000-0000-0000125C0000}"/>
    <cellStyle name="Normal 3 3 2 2 5 3 3 2" xfId="27349" xr:uid="{00000000-0005-0000-0000-0000135C0000}"/>
    <cellStyle name="Normal 3 3 2 2 5 3 4" xfId="27350" xr:uid="{00000000-0005-0000-0000-0000145C0000}"/>
    <cellStyle name="Normal 3 3 2 2 5 3 5" xfId="27351" xr:uid="{00000000-0005-0000-0000-0000155C0000}"/>
    <cellStyle name="Normal 3 3 2 2 5 4" xfId="2646" xr:uid="{00000000-0005-0000-0000-0000165C0000}"/>
    <cellStyle name="Normal 3 3 2 2 5 4 2" xfId="27352" xr:uid="{00000000-0005-0000-0000-0000175C0000}"/>
    <cellStyle name="Normal 3 3 2 2 5 4 2 2" xfId="27353" xr:uid="{00000000-0005-0000-0000-0000185C0000}"/>
    <cellStyle name="Normal 3 3 2 2 5 4 2 2 2" xfId="27354" xr:uid="{00000000-0005-0000-0000-0000195C0000}"/>
    <cellStyle name="Normal 3 3 2 2 5 4 2 3" xfId="27355" xr:uid="{00000000-0005-0000-0000-00001A5C0000}"/>
    <cellStyle name="Normal 3 3 2 2 5 4 3" xfId="27356" xr:uid="{00000000-0005-0000-0000-00001B5C0000}"/>
    <cellStyle name="Normal 3 3 2 2 5 4 3 2" xfId="27357" xr:uid="{00000000-0005-0000-0000-00001C5C0000}"/>
    <cellStyle name="Normal 3 3 2 2 5 4 4" xfId="27358" xr:uid="{00000000-0005-0000-0000-00001D5C0000}"/>
    <cellStyle name="Normal 3 3 2 2 5 4 5" xfId="27359" xr:uid="{00000000-0005-0000-0000-00001E5C0000}"/>
    <cellStyle name="Normal 3 3 2 2 5 5" xfId="27360" xr:uid="{00000000-0005-0000-0000-00001F5C0000}"/>
    <cellStyle name="Normal 3 3 2 2 5 5 2" xfId="27361" xr:uid="{00000000-0005-0000-0000-0000205C0000}"/>
    <cellStyle name="Normal 3 3 2 2 5 5 2 2" xfId="27362" xr:uid="{00000000-0005-0000-0000-0000215C0000}"/>
    <cellStyle name="Normal 3 3 2 2 5 5 3" xfId="27363" xr:uid="{00000000-0005-0000-0000-0000225C0000}"/>
    <cellStyle name="Normal 3 3 2 2 5 6" xfId="27364" xr:uid="{00000000-0005-0000-0000-0000235C0000}"/>
    <cellStyle name="Normal 3 3 2 2 5 6 2" xfId="27365" xr:uid="{00000000-0005-0000-0000-0000245C0000}"/>
    <cellStyle name="Normal 3 3 2 2 5 7" xfId="27366" xr:uid="{00000000-0005-0000-0000-0000255C0000}"/>
    <cellStyle name="Normal 3 3 2 2 5 8" xfId="27367" xr:uid="{00000000-0005-0000-0000-0000265C0000}"/>
    <cellStyle name="Normal 3 3 2 2 6" xfId="2647" xr:uid="{00000000-0005-0000-0000-0000275C0000}"/>
    <cellStyle name="Normal 3 3 2 2 6 2" xfId="2648" xr:uid="{00000000-0005-0000-0000-0000285C0000}"/>
    <cellStyle name="Normal 3 3 2 2 6 2 2" xfId="27368" xr:uid="{00000000-0005-0000-0000-0000295C0000}"/>
    <cellStyle name="Normal 3 3 2 2 6 2 2 2" xfId="27369" xr:uid="{00000000-0005-0000-0000-00002A5C0000}"/>
    <cellStyle name="Normal 3 3 2 2 6 2 2 2 2" xfId="27370" xr:uid="{00000000-0005-0000-0000-00002B5C0000}"/>
    <cellStyle name="Normal 3 3 2 2 6 2 2 3" xfId="27371" xr:uid="{00000000-0005-0000-0000-00002C5C0000}"/>
    <cellStyle name="Normal 3 3 2 2 6 2 3" xfId="27372" xr:uid="{00000000-0005-0000-0000-00002D5C0000}"/>
    <cellStyle name="Normal 3 3 2 2 6 2 3 2" xfId="27373" xr:uid="{00000000-0005-0000-0000-00002E5C0000}"/>
    <cellStyle name="Normal 3 3 2 2 6 2 4" xfId="27374" xr:uid="{00000000-0005-0000-0000-00002F5C0000}"/>
    <cellStyle name="Normal 3 3 2 2 6 2 5" xfId="27375" xr:uid="{00000000-0005-0000-0000-0000305C0000}"/>
    <cellStyle name="Normal 3 3 2 2 6 3" xfId="2649" xr:uid="{00000000-0005-0000-0000-0000315C0000}"/>
    <cellStyle name="Normal 3 3 2 2 6 3 2" xfId="27376" xr:uid="{00000000-0005-0000-0000-0000325C0000}"/>
    <cellStyle name="Normal 3 3 2 2 6 3 2 2" xfId="27377" xr:uid="{00000000-0005-0000-0000-0000335C0000}"/>
    <cellStyle name="Normal 3 3 2 2 6 3 2 2 2" xfId="27378" xr:uid="{00000000-0005-0000-0000-0000345C0000}"/>
    <cellStyle name="Normal 3 3 2 2 6 3 2 3" xfId="27379" xr:uid="{00000000-0005-0000-0000-0000355C0000}"/>
    <cellStyle name="Normal 3 3 2 2 6 3 3" xfId="27380" xr:uid="{00000000-0005-0000-0000-0000365C0000}"/>
    <cellStyle name="Normal 3 3 2 2 6 3 3 2" xfId="27381" xr:uid="{00000000-0005-0000-0000-0000375C0000}"/>
    <cellStyle name="Normal 3 3 2 2 6 3 4" xfId="27382" xr:uid="{00000000-0005-0000-0000-0000385C0000}"/>
    <cellStyle name="Normal 3 3 2 2 6 3 5" xfId="27383" xr:uid="{00000000-0005-0000-0000-0000395C0000}"/>
    <cellStyle name="Normal 3 3 2 2 6 4" xfId="27384" xr:uid="{00000000-0005-0000-0000-00003A5C0000}"/>
    <cellStyle name="Normal 3 3 2 2 6 4 2" xfId="27385" xr:uid="{00000000-0005-0000-0000-00003B5C0000}"/>
    <cellStyle name="Normal 3 3 2 2 6 4 2 2" xfId="27386" xr:uid="{00000000-0005-0000-0000-00003C5C0000}"/>
    <cellStyle name="Normal 3 3 2 2 6 4 3" xfId="27387" xr:uid="{00000000-0005-0000-0000-00003D5C0000}"/>
    <cellStyle name="Normal 3 3 2 2 6 5" xfId="27388" xr:uid="{00000000-0005-0000-0000-00003E5C0000}"/>
    <cellStyle name="Normal 3 3 2 2 6 5 2" xfId="27389" xr:uid="{00000000-0005-0000-0000-00003F5C0000}"/>
    <cellStyle name="Normal 3 3 2 2 6 6" xfId="27390" xr:uid="{00000000-0005-0000-0000-0000405C0000}"/>
    <cellStyle name="Normal 3 3 2 2 6 7" xfId="27391" xr:uid="{00000000-0005-0000-0000-0000415C0000}"/>
    <cellStyle name="Normal 3 3 2 2 7" xfId="2650" xr:uid="{00000000-0005-0000-0000-0000425C0000}"/>
    <cellStyle name="Normal 3 3 2 2 7 2" xfId="27392" xr:uid="{00000000-0005-0000-0000-0000435C0000}"/>
    <cellStyle name="Normal 3 3 2 2 7 2 2" xfId="27393" xr:uid="{00000000-0005-0000-0000-0000445C0000}"/>
    <cellStyle name="Normal 3 3 2 2 7 2 2 2" xfId="27394" xr:uid="{00000000-0005-0000-0000-0000455C0000}"/>
    <cellStyle name="Normal 3 3 2 2 7 2 3" xfId="27395" xr:uid="{00000000-0005-0000-0000-0000465C0000}"/>
    <cellStyle name="Normal 3 3 2 2 7 3" xfId="27396" xr:uid="{00000000-0005-0000-0000-0000475C0000}"/>
    <cellStyle name="Normal 3 3 2 2 7 3 2" xfId="27397" xr:uid="{00000000-0005-0000-0000-0000485C0000}"/>
    <cellStyle name="Normal 3 3 2 2 7 4" xfId="27398" xr:uid="{00000000-0005-0000-0000-0000495C0000}"/>
    <cellStyle name="Normal 3 3 2 2 7 5" xfId="27399" xr:uid="{00000000-0005-0000-0000-00004A5C0000}"/>
    <cellStyle name="Normal 3 3 2 2 8" xfId="2651" xr:uid="{00000000-0005-0000-0000-00004B5C0000}"/>
    <cellStyle name="Normal 3 3 2 2 8 2" xfId="27400" xr:uid="{00000000-0005-0000-0000-00004C5C0000}"/>
    <cellStyle name="Normal 3 3 2 2 8 2 2" xfId="27401" xr:uid="{00000000-0005-0000-0000-00004D5C0000}"/>
    <cellStyle name="Normal 3 3 2 2 8 2 2 2" xfId="27402" xr:uid="{00000000-0005-0000-0000-00004E5C0000}"/>
    <cellStyle name="Normal 3 3 2 2 8 2 3" xfId="27403" xr:uid="{00000000-0005-0000-0000-00004F5C0000}"/>
    <cellStyle name="Normal 3 3 2 2 8 3" xfId="27404" xr:uid="{00000000-0005-0000-0000-0000505C0000}"/>
    <cellStyle name="Normal 3 3 2 2 8 3 2" xfId="27405" xr:uid="{00000000-0005-0000-0000-0000515C0000}"/>
    <cellStyle name="Normal 3 3 2 2 8 4" xfId="27406" xr:uid="{00000000-0005-0000-0000-0000525C0000}"/>
    <cellStyle name="Normal 3 3 2 2 8 5" xfId="27407" xr:uid="{00000000-0005-0000-0000-0000535C0000}"/>
    <cellStyle name="Normal 3 3 2 2 9" xfId="27408" xr:uid="{00000000-0005-0000-0000-0000545C0000}"/>
    <cellStyle name="Normal 3 3 2 2 9 2" xfId="27409" xr:uid="{00000000-0005-0000-0000-0000555C0000}"/>
    <cellStyle name="Normal 3 3 2 2 9 2 2" xfId="27410" xr:uid="{00000000-0005-0000-0000-0000565C0000}"/>
    <cellStyle name="Normal 3 3 2 2 9 3" xfId="27411" xr:uid="{00000000-0005-0000-0000-0000575C0000}"/>
    <cellStyle name="Normal 3 3 2 3" xfId="2652" xr:uid="{00000000-0005-0000-0000-0000585C0000}"/>
    <cellStyle name="Normal 3 3 2 3 2" xfId="2653" xr:uid="{00000000-0005-0000-0000-0000595C0000}"/>
    <cellStyle name="Normal 3 3 2 3 2 2" xfId="2654" xr:uid="{00000000-0005-0000-0000-00005A5C0000}"/>
    <cellStyle name="Normal 3 3 2 3 2 2 2" xfId="27412" xr:uid="{00000000-0005-0000-0000-00005B5C0000}"/>
    <cellStyle name="Normal 3 3 2 3 2 2 2 2" xfId="27413" xr:uid="{00000000-0005-0000-0000-00005C5C0000}"/>
    <cellStyle name="Normal 3 3 2 3 2 2 2 2 2" xfId="27414" xr:uid="{00000000-0005-0000-0000-00005D5C0000}"/>
    <cellStyle name="Normal 3 3 2 3 2 2 2 3" xfId="27415" xr:uid="{00000000-0005-0000-0000-00005E5C0000}"/>
    <cellStyle name="Normal 3 3 2 3 2 2 3" xfId="27416" xr:uid="{00000000-0005-0000-0000-00005F5C0000}"/>
    <cellStyle name="Normal 3 3 2 3 2 2 3 2" xfId="27417" xr:uid="{00000000-0005-0000-0000-0000605C0000}"/>
    <cellStyle name="Normal 3 3 2 3 2 2 4" xfId="27418" xr:uid="{00000000-0005-0000-0000-0000615C0000}"/>
    <cellStyle name="Normal 3 3 2 3 2 2 5" xfId="27419" xr:uid="{00000000-0005-0000-0000-0000625C0000}"/>
    <cellStyle name="Normal 3 3 2 3 2 3" xfId="2655" xr:uid="{00000000-0005-0000-0000-0000635C0000}"/>
    <cellStyle name="Normal 3 3 2 3 2 3 2" xfId="27420" xr:uid="{00000000-0005-0000-0000-0000645C0000}"/>
    <cellStyle name="Normal 3 3 2 3 2 3 2 2" xfId="27421" xr:uid="{00000000-0005-0000-0000-0000655C0000}"/>
    <cellStyle name="Normal 3 3 2 3 2 3 2 2 2" xfId="27422" xr:uid="{00000000-0005-0000-0000-0000665C0000}"/>
    <cellStyle name="Normal 3 3 2 3 2 3 2 3" xfId="27423" xr:uid="{00000000-0005-0000-0000-0000675C0000}"/>
    <cellStyle name="Normal 3 3 2 3 2 3 3" xfId="27424" xr:uid="{00000000-0005-0000-0000-0000685C0000}"/>
    <cellStyle name="Normal 3 3 2 3 2 3 3 2" xfId="27425" xr:uid="{00000000-0005-0000-0000-0000695C0000}"/>
    <cellStyle name="Normal 3 3 2 3 2 3 4" xfId="27426" xr:uid="{00000000-0005-0000-0000-00006A5C0000}"/>
    <cellStyle name="Normal 3 3 2 3 2 3 5" xfId="27427" xr:uid="{00000000-0005-0000-0000-00006B5C0000}"/>
    <cellStyle name="Normal 3 3 2 3 2 4" xfId="27428" xr:uid="{00000000-0005-0000-0000-00006C5C0000}"/>
    <cellStyle name="Normal 3 3 2 3 2 4 2" xfId="27429" xr:uid="{00000000-0005-0000-0000-00006D5C0000}"/>
    <cellStyle name="Normal 3 3 2 3 2 4 2 2" xfId="27430" xr:uid="{00000000-0005-0000-0000-00006E5C0000}"/>
    <cellStyle name="Normal 3 3 2 3 2 4 3" xfId="27431" xr:uid="{00000000-0005-0000-0000-00006F5C0000}"/>
    <cellStyle name="Normal 3 3 2 3 2 5" xfId="27432" xr:uid="{00000000-0005-0000-0000-0000705C0000}"/>
    <cellStyle name="Normal 3 3 2 3 2 5 2" xfId="27433" xr:uid="{00000000-0005-0000-0000-0000715C0000}"/>
    <cellStyle name="Normal 3 3 2 3 2 6" xfId="27434" xr:uid="{00000000-0005-0000-0000-0000725C0000}"/>
    <cellStyle name="Normal 3 3 2 3 2 7" xfId="27435" xr:uid="{00000000-0005-0000-0000-0000735C0000}"/>
    <cellStyle name="Normal 3 3 2 3 3" xfId="2656" xr:uid="{00000000-0005-0000-0000-0000745C0000}"/>
    <cellStyle name="Normal 3 3 2 3 3 2" xfId="27436" xr:uid="{00000000-0005-0000-0000-0000755C0000}"/>
    <cellStyle name="Normal 3 3 2 3 3 2 2" xfId="27437" xr:uid="{00000000-0005-0000-0000-0000765C0000}"/>
    <cellStyle name="Normal 3 3 2 3 3 2 2 2" xfId="27438" xr:uid="{00000000-0005-0000-0000-0000775C0000}"/>
    <cellStyle name="Normal 3 3 2 3 3 2 3" xfId="27439" xr:uid="{00000000-0005-0000-0000-0000785C0000}"/>
    <cellStyle name="Normal 3 3 2 3 3 3" xfId="27440" xr:uid="{00000000-0005-0000-0000-0000795C0000}"/>
    <cellStyle name="Normal 3 3 2 3 3 3 2" xfId="27441" xr:uid="{00000000-0005-0000-0000-00007A5C0000}"/>
    <cellStyle name="Normal 3 3 2 3 3 4" xfId="27442" xr:uid="{00000000-0005-0000-0000-00007B5C0000}"/>
    <cellStyle name="Normal 3 3 2 3 3 5" xfId="27443" xr:uid="{00000000-0005-0000-0000-00007C5C0000}"/>
    <cellStyle name="Normal 3 3 2 3 4" xfId="2657" xr:uid="{00000000-0005-0000-0000-00007D5C0000}"/>
    <cellStyle name="Normal 3 3 2 3 4 2" xfId="27444" xr:uid="{00000000-0005-0000-0000-00007E5C0000}"/>
    <cellStyle name="Normal 3 3 2 3 4 2 2" xfId="27445" xr:uid="{00000000-0005-0000-0000-00007F5C0000}"/>
    <cellStyle name="Normal 3 3 2 3 4 2 2 2" xfId="27446" xr:uid="{00000000-0005-0000-0000-0000805C0000}"/>
    <cellStyle name="Normal 3 3 2 3 4 2 3" xfId="27447" xr:uid="{00000000-0005-0000-0000-0000815C0000}"/>
    <cellStyle name="Normal 3 3 2 3 4 3" xfId="27448" xr:uid="{00000000-0005-0000-0000-0000825C0000}"/>
    <cellStyle name="Normal 3 3 2 3 4 3 2" xfId="27449" xr:uid="{00000000-0005-0000-0000-0000835C0000}"/>
    <cellStyle name="Normal 3 3 2 3 4 4" xfId="27450" xr:uid="{00000000-0005-0000-0000-0000845C0000}"/>
    <cellStyle name="Normal 3 3 2 3 4 5" xfId="27451" xr:uid="{00000000-0005-0000-0000-0000855C0000}"/>
    <cellStyle name="Normal 3 3 2 3 5" xfId="27452" xr:uid="{00000000-0005-0000-0000-0000865C0000}"/>
    <cellStyle name="Normal 3 3 2 3 5 2" xfId="27453" xr:uid="{00000000-0005-0000-0000-0000875C0000}"/>
    <cellStyle name="Normal 3 3 2 3 5 2 2" xfId="27454" xr:uid="{00000000-0005-0000-0000-0000885C0000}"/>
    <cellStyle name="Normal 3 3 2 3 5 3" xfId="27455" xr:uid="{00000000-0005-0000-0000-0000895C0000}"/>
    <cellStyle name="Normal 3 3 2 3 6" xfId="27456" xr:uid="{00000000-0005-0000-0000-00008A5C0000}"/>
    <cellStyle name="Normal 3 3 2 3 6 2" xfId="27457" xr:uid="{00000000-0005-0000-0000-00008B5C0000}"/>
    <cellStyle name="Normal 3 3 2 3 7" xfId="27458" xr:uid="{00000000-0005-0000-0000-00008C5C0000}"/>
    <cellStyle name="Normal 3 3 2 3 8" xfId="27459" xr:uid="{00000000-0005-0000-0000-00008D5C0000}"/>
    <cellStyle name="Normal 3 3 2 4" xfId="2658" xr:uid="{00000000-0005-0000-0000-00008E5C0000}"/>
    <cellStyle name="Normal 3 3 2 4 2" xfId="2659" xr:uid="{00000000-0005-0000-0000-00008F5C0000}"/>
    <cellStyle name="Normal 3 3 2 4 2 2" xfId="2660" xr:uid="{00000000-0005-0000-0000-0000905C0000}"/>
    <cellStyle name="Normal 3 3 2 4 2 2 2" xfId="27460" xr:uid="{00000000-0005-0000-0000-0000915C0000}"/>
    <cellStyle name="Normal 3 3 2 4 2 2 2 2" xfId="27461" xr:uid="{00000000-0005-0000-0000-0000925C0000}"/>
    <cellStyle name="Normal 3 3 2 4 2 2 2 2 2" xfId="27462" xr:uid="{00000000-0005-0000-0000-0000935C0000}"/>
    <cellStyle name="Normal 3 3 2 4 2 2 2 3" xfId="27463" xr:uid="{00000000-0005-0000-0000-0000945C0000}"/>
    <cellStyle name="Normal 3 3 2 4 2 2 3" xfId="27464" xr:uid="{00000000-0005-0000-0000-0000955C0000}"/>
    <cellStyle name="Normal 3 3 2 4 2 2 3 2" xfId="27465" xr:uid="{00000000-0005-0000-0000-0000965C0000}"/>
    <cellStyle name="Normal 3 3 2 4 2 2 4" xfId="27466" xr:uid="{00000000-0005-0000-0000-0000975C0000}"/>
    <cellStyle name="Normal 3 3 2 4 2 2 5" xfId="27467" xr:uid="{00000000-0005-0000-0000-0000985C0000}"/>
    <cellStyle name="Normal 3 3 2 4 2 3" xfId="2661" xr:uid="{00000000-0005-0000-0000-0000995C0000}"/>
    <cellStyle name="Normal 3 3 2 4 2 3 2" xfId="27468" xr:uid="{00000000-0005-0000-0000-00009A5C0000}"/>
    <cellStyle name="Normal 3 3 2 4 2 3 2 2" xfId="27469" xr:uid="{00000000-0005-0000-0000-00009B5C0000}"/>
    <cellStyle name="Normal 3 3 2 4 2 3 2 2 2" xfId="27470" xr:uid="{00000000-0005-0000-0000-00009C5C0000}"/>
    <cellStyle name="Normal 3 3 2 4 2 3 2 3" xfId="27471" xr:uid="{00000000-0005-0000-0000-00009D5C0000}"/>
    <cellStyle name="Normal 3 3 2 4 2 3 3" xfId="27472" xr:uid="{00000000-0005-0000-0000-00009E5C0000}"/>
    <cellStyle name="Normal 3 3 2 4 2 3 3 2" xfId="27473" xr:uid="{00000000-0005-0000-0000-00009F5C0000}"/>
    <cellStyle name="Normal 3 3 2 4 2 3 4" xfId="27474" xr:uid="{00000000-0005-0000-0000-0000A05C0000}"/>
    <cellStyle name="Normal 3 3 2 4 2 3 5" xfId="27475" xr:uid="{00000000-0005-0000-0000-0000A15C0000}"/>
    <cellStyle name="Normal 3 3 2 4 2 4" xfId="27476" xr:uid="{00000000-0005-0000-0000-0000A25C0000}"/>
    <cellStyle name="Normal 3 3 2 4 2 4 2" xfId="27477" xr:uid="{00000000-0005-0000-0000-0000A35C0000}"/>
    <cellStyle name="Normal 3 3 2 4 2 4 2 2" xfId="27478" xr:uid="{00000000-0005-0000-0000-0000A45C0000}"/>
    <cellStyle name="Normal 3 3 2 4 2 4 3" xfId="27479" xr:uid="{00000000-0005-0000-0000-0000A55C0000}"/>
    <cellStyle name="Normal 3 3 2 4 2 5" xfId="27480" xr:uid="{00000000-0005-0000-0000-0000A65C0000}"/>
    <cellStyle name="Normal 3 3 2 4 2 5 2" xfId="27481" xr:uid="{00000000-0005-0000-0000-0000A75C0000}"/>
    <cellStyle name="Normal 3 3 2 4 2 6" xfId="27482" xr:uid="{00000000-0005-0000-0000-0000A85C0000}"/>
    <cellStyle name="Normal 3 3 2 4 2 7" xfId="27483" xr:uid="{00000000-0005-0000-0000-0000A95C0000}"/>
    <cellStyle name="Normal 3 3 2 4 3" xfId="2662" xr:uid="{00000000-0005-0000-0000-0000AA5C0000}"/>
    <cellStyle name="Normal 3 3 2 4 3 2" xfId="27484" xr:uid="{00000000-0005-0000-0000-0000AB5C0000}"/>
    <cellStyle name="Normal 3 3 2 4 3 2 2" xfId="27485" xr:uid="{00000000-0005-0000-0000-0000AC5C0000}"/>
    <cellStyle name="Normal 3 3 2 4 3 2 2 2" xfId="27486" xr:uid="{00000000-0005-0000-0000-0000AD5C0000}"/>
    <cellStyle name="Normal 3 3 2 4 3 2 3" xfId="27487" xr:uid="{00000000-0005-0000-0000-0000AE5C0000}"/>
    <cellStyle name="Normal 3 3 2 4 3 3" xfId="27488" xr:uid="{00000000-0005-0000-0000-0000AF5C0000}"/>
    <cellStyle name="Normal 3 3 2 4 3 3 2" xfId="27489" xr:uid="{00000000-0005-0000-0000-0000B05C0000}"/>
    <cellStyle name="Normal 3 3 2 4 3 4" xfId="27490" xr:uid="{00000000-0005-0000-0000-0000B15C0000}"/>
    <cellStyle name="Normal 3 3 2 4 3 5" xfId="27491" xr:uid="{00000000-0005-0000-0000-0000B25C0000}"/>
    <cellStyle name="Normal 3 3 2 4 4" xfId="2663" xr:uid="{00000000-0005-0000-0000-0000B35C0000}"/>
    <cellStyle name="Normal 3 3 2 4 4 2" xfId="27492" xr:uid="{00000000-0005-0000-0000-0000B45C0000}"/>
    <cellStyle name="Normal 3 3 2 4 4 2 2" xfId="27493" xr:uid="{00000000-0005-0000-0000-0000B55C0000}"/>
    <cellStyle name="Normal 3 3 2 4 4 2 2 2" xfId="27494" xr:uid="{00000000-0005-0000-0000-0000B65C0000}"/>
    <cellStyle name="Normal 3 3 2 4 4 2 3" xfId="27495" xr:uid="{00000000-0005-0000-0000-0000B75C0000}"/>
    <cellStyle name="Normal 3 3 2 4 4 3" xfId="27496" xr:uid="{00000000-0005-0000-0000-0000B85C0000}"/>
    <cellStyle name="Normal 3 3 2 4 4 3 2" xfId="27497" xr:uid="{00000000-0005-0000-0000-0000B95C0000}"/>
    <cellStyle name="Normal 3 3 2 4 4 4" xfId="27498" xr:uid="{00000000-0005-0000-0000-0000BA5C0000}"/>
    <cellStyle name="Normal 3 3 2 4 4 5" xfId="27499" xr:uid="{00000000-0005-0000-0000-0000BB5C0000}"/>
    <cellStyle name="Normal 3 3 2 4 5" xfId="27500" xr:uid="{00000000-0005-0000-0000-0000BC5C0000}"/>
    <cellStyle name="Normal 3 3 2 4 5 2" xfId="27501" xr:uid="{00000000-0005-0000-0000-0000BD5C0000}"/>
    <cellStyle name="Normal 3 3 2 4 5 2 2" xfId="27502" xr:uid="{00000000-0005-0000-0000-0000BE5C0000}"/>
    <cellStyle name="Normal 3 3 2 4 5 3" xfId="27503" xr:uid="{00000000-0005-0000-0000-0000BF5C0000}"/>
    <cellStyle name="Normal 3 3 2 4 6" xfId="27504" xr:uid="{00000000-0005-0000-0000-0000C05C0000}"/>
    <cellStyle name="Normal 3 3 2 4 6 2" xfId="27505" xr:uid="{00000000-0005-0000-0000-0000C15C0000}"/>
    <cellStyle name="Normal 3 3 2 4 7" xfId="27506" xr:uid="{00000000-0005-0000-0000-0000C25C0000}"/>
    <cellStyle name="Normal 3 3 2 4 8" xfId="27507" xr:uid="{00000000-0005-0000-0000-0000C35C0000}"/>
    <cellStyle name="Normal 3 3 2 5" xfId="2664" xr:uid="{00000000-0005-0000-0000-0000C45C0000}"/>
    <cellStyle name="Normal 3 3 2 5 2" xfId="2665" xr:uid="{00000000-0005-0000-0000-0000C55C0000}"/>
    <cellStyle name="Normal 3 3 2 5 2 2" xfId="2666" xr:uid="{00000000-0005-0000-0000-0000C65C0000}"/>
    <cellStyle name="Normal 3 3 2 5 2 2 2" xfId="27508" xr:uid="{00000000-0005-0000-0000-0000C75C0000}"/>
    <cellStyle name="Normal 3 3 2 5 2 2 2 2" xfId="27509" xr:uid="{00000000-0005-0000-0000-0000C85C0000}"/>
    <cellStyle name="Normal 3 3 2 5 2 2 2 2 2" xfId="27510" xr:uid="{00000000-0005-0000-0000-0000C95C0000}"/>
    <cellStyle name="Normal 3 3 2 5 2 2 2 3" xfId="27511" xr:uid="{00000000-0005-0000-0000-0000CA5C0000}"/>
    <cellStyle name="Normal 3 3 2 5 2 2 3" xfId="27512" xr:uid="{00000000-0005-0000-0000-0000CB5C0000}"/>
    <cellStyle name="Normal 3 3 2 5 2 2 3 2" xfId="27513" xr:uid="{00000000-0005-0000-0000-0000CC5C0000}"/>
    <cellStyle name="Normal 3 3 2 5 2 2 4" xfId="27514" xr:uid="{00000000-0005-0000-0000-0000CD5C0000}"/>
    <cellStyle name="Normal 3 3 2 5 2 2 5" xfId="27515" xr:uid="{00000000-0005-0000-0000-0000CE5C0000}"/>
    <cellStyle name="Normal 3 3 2 5 2 3" xfId="2667" xr:uid="{00000000-0005-0000-0000-0000CF5C0000}"/>
    <cellStyle name="Normal 3 3 2 5 2 3 2" xfId="27516" xr:uid="{00000000-0005-0000-0000-0000D05C0000}"/>
    <cellStyle name="Normal 3 3 2 5 2 3 2 2" xfId="27517" xr:uid="{00000000-0005-0000-0000-0000D15C0000}"/>
    <cellStyle name="Normal 3 3 2 5 2 3 2 2 2" xfId="27518" xr:uid="{00000000-0005-0000-0000-0000D25C0000}"/>
    <cellStyle name="Normal 3 3 2 5 2 3 2 3" xfId="27519" xr:uid="{00000000-0005-0000-0000-0000D35C0000}"/>
    <cellStyle name="Normal 3 3 2 5 2 3 3" xfId="27520" xr:uid="{00000000-0005-0000-0000-0000D45C0000}"/>
    <cellStyle name="Normal 3 3 2 5 2 3 3 2" xfId="27521" xr:uid="{00000000-0005-0000-0000-0000D55C0000}"/>
    <cellStyle name="Normal 3 3 2 5 2 3 4" xfId="27522" xr:uid="{00000000-0005-0000-0000-0000D65C0000}"/>
    <cellStyle name="Normal 3 3 2 5 2 3 5" xfId="27523" xr:uid="{00000000-0005-0000-0000-0000D75C0000}"/>
    <cellStyle name="Normal 3 3 2 5 2 4" xfId="27524" xr:uid="{00000000-0005-0000-0000-0000D85C0000}"/>
    <cellStyle name="Normal 3 3 2 5 2 4 2" xfId="27525" xr:uid="{00000000-0005-0000-0000-0000D95C0000}"/>
    <cellStyle name="Normal 3 3 2 5 2 4 2 2" xfId="27526" xr:uid="{00000000-0005-0000-0000-0000DA5C0000}"/>
    <cellStyle name="Normal 3 3 2 5 2 4 3" xfId="27527" xr:uid="{00000000-0005-0000-0000-0000DB5C0000}"/>
    <cellStyle name="Normal 3 3 2 5 2 5" xfId="27528" xr:uid="{00000000-0005-0000-0000-0000DC5C0000}"/>
    <cellStyle name="Normal 3 3 2 5 2 5 2" xfId="27529" xr:uid="{00000000-0005-0000-0000-0000DD5C0000}"/>
    <cellStyle name="Normal 3 3 2 5 2 6" xfId="27530" xr:uid="{00000000-0005-0000-0000-0000DE5C0000}"/>
    <cellStyle name="Normal 3 3 2 5 2 7" xfId="27531" xr:uid="{00000000-0005-0000-0000-0000DF5C0000}"/>
    <cellStyle name="Normal 3 3 2 5 3" xfId="2668" xr:uid="{00000000-0005-0000-0000-0000E05C0000}"/>
    <cellStyle name="Normal 3 3 2 5 3 2" xfId="27532" xr:uid="{00000000-0005-0000-0000-0000E15C0000}"/>
    <cellStyle name="Normal 3 3 2 5 3 2 2" xfId="27533" xr:uid="{00000000-0005-0000-0000-0000E25C0000}"/>
    <cellStyle name="Normal 3 3 2 5 3 2 2 2" xfId="27534" xr:uid="{00000000-0005-0000-0000-0000E35C0000}"/>
    <cellStyle name="Normal 3 3 2 5 3 2 3" xfId="27535" xr:uid="{00000000-0005-0000-0000-0000E45C0000}"/>
    <cellStyle name="Normal 3 3 2 5 3 3" xfId="27536" xr:uid="{00000000-0005-0000-0000-0000E55C0000}"/>
    <cellStyle name="Normal 3 3 2 5 3 3 2" xfId="27537" xr:uid="{00000000-0005-0000-0000-0000E65C0000}"/>
    <cellStyle name="Normal 3 3 2 5 3 4" xfId="27538" xr:uid="{00000000-0005-0000-0000-0000E75C0000}"/>
    <cellStyle name="Normal 3 3 2 5 3 5" xfId="27539" xr:uid="{00000000-0005-0000-0000-0000E85C0000}"/>
    <cellStyle name="Normal 3 3 2 5 4" xfId="2669" xr:uid="{00000000-0005-0000-0000-0000E95C0000}"/>
    <cellStyle name="Normal 3 3 2 5 4 2" xfId="27540" xr:uid="{00000000-0005-0000-0000-0000EA5C0000}"/>
    <cellStyle name="Normal 3 3 2 5 4 2 2" xfId="27541" xr:uid="{00000000-0005-0000-0000-0000EB5C0000}"/>
    <cellStyle name="Normal 3 3 2 5 4 2 2 2" xfId="27542" xr:uid="{00000000-0005-0000-0000-0000EC5C0000}"/>
    <cellStyle name="Normal 3 3 2 5 4 2 3" xfId="27543" xr:uid="{00000000-0005-0000-0000-0000ED5C0000}"/>
    <cellStyle name="Normal 3 3 2 5 4 3" xfId="27544" xr:uid="{00000000-0005-0000-0000-0000EE5C0000}"/>
    <cellStyle name="Normal 3 3 2 5 4 3 2" xfId="27545" xr:uid="{00000000-0005-0000-0000-0000EF5C0000}"/>
    <cellStyle name="Normal 3 3 2 5 4 4" xfId="27546" xr:uid="{00000000-0005-0000-0000-0000F05C0000}"/>
    <cellStyle name="Normal 3 3 2 5 4 5" xfId="27547" xr:uid="{00000000-0005-0000-0000-0000F15C0000}"/>
    <cellStyle name="Normal 3 3 2 5 5" xfId="27548" xr:uid="{00000000-0005-0000-0000-0000F25C0000}"/>
    <cellStyle name="Normal 3 3 2 5 5 2" xfId="27549" xr:uid="{00000000-0005-0000-0000-0000F35C0000}"/>
    <cellStyle name="Normal 3 3 2 5 5 2 2" xfId="27550" xr:uid="{00000000-0005-0000-0000-0000F45C0000}"/>
    <cellStyle name="Normal 3 3 2 5 5 3" xfId="27551" xr:uid="{00000000-0005-0000-0000-0000F55C0000}"/>
    <cellStyle name="Normal 3 3 2 5 6" xfId="27552" xr:uid="{00000000-0005-0000-0000-0000F65C0000}"/>
    <cellStyle name="Normal 3 3 2 5 6 2" xfId="27553" xr:uid="{00000000-0005-0000-0000-0000F75C0000}"/>
    <cellStyle name="Normal 3 3 2 5 7" xfId="27554" xr:uid="{00000000-0005-0000-0000-0000F85C0000}"/>
    <cellStyle name="Normal 3 3 2 5 8" xfId="27555" xr:uid="{00000000-0005-0000-0000-0000F95C0000}"/>
    <cellStyle name="Normal 3 3 2 6" xfId="2670" xr:uid="{00000000-0005-0000-0000-0000FA5C0000}"/>
    <cellStyle name="Normal 3 3 2 6 2" xfId="2671" xr:uid="{00000000-0005-0000-0000-0000FB5C0000}"/>
    <cellStyle name="Normal 3 3 2 6 2 2" xfId="2672" xr:uid="{00000000-0005-0000-0000-0000FC5C0000}"/>
    <cellStyle name="Normal 3 3 2 6 2 2 2" xfId="27556" xr:uid="{00000000-0005-0000-0000-0000FD5C0000}"/>
    <cellStyle name="Normal 3 3 2 6 2 2 2 2" xfId="27557" xr:uid="{00000000-0005-0000-0000-0000FE5C0000}"/>
    <cellStyle name="Normal 3 3 2 6 2 2 2 2 2" xfId="27558" xr:uid="{00000000-0005-0000-0000-0000FF5C0000}"/>
    <cellStyle name="Normal 3 3 2 6 2 2 2 3" xfId="27559" xr:uid="{00000000-0005-0000-0000-0000005D0000}"/>
    <cellStyle name="Normal 3 3 2 6 2 2 3" xfId="27560" xr:uid="{00000000-0005-0000-0000-0000015D0000}"/>
    <cellStyle name="Normal 3 3 2 6 2 2 3 2" xfId="27561" xr:uid="{00000000-0005-0000-0000-0000025D0000}"/>
    <cellStyle name="Normal 3 3 2 6 2 2 4" xfId="27562" xr:uid="{00000000-0005-0000-0000-0000035D0000}"/>
    <cellStyle name="Normal 3 3 2 6 2 2 5" xfId="27563" xr:uid="{00000000-0005-0000-0000-0000045D0000}"/>
    <cellStyle name="Normal 3 3 2 6 2 3" xfId="2673" xr:uid="{00000000-0005-0000-0000-0000055D0000}"/>
    <cellStyle name="Normal 3 3 2 6 2 3 2" xfId="27564" xr:uid="{00000000-0005-0000-0000-0000065D0000}"/>
    <cellStyle name="Normal 3 3 2 6 2 3 2 2" xfId="27565" xr:uid="{00000000-0005-0000-0000-0000075D0000}"/>
    <cellStyle name="Normal 3 3 2 6 2 3 2 2 2" xfId="27566" xr:uid="{00000000-0005-0000-0000-0000085D0000}"/>
    <cellStyle name="Normal 3 3 2 6 2 3 2 3" xfId="27567" xr:uid="{00000000-0005-0000-0000-0000095D0000}"/>
    <cellStyle name="Normal 3 3 2 6 2 3 3" xfId="27568" xr:uid="{00000000-0005-0000-0000-00000A5D0000}"/>
    <cellStyle name="Normal 3 3 2 6 2 3 3 2" xfId="27569" xr:uid="{00000000-0005-0000-0000-00000B5D0000}"/>
    <cellStyle name="Normal 3 3 2 6 2 3 4" xfId="27570" xr:uid="{00000000-0005-0000-0000-00000C5D0000}"/>
    <cellStyle name="Normal 3 3 2 6 2 3 5" xfId="27571" xr:uid="{00000000-0005-0000-0000-00000D5D0000}"/>
    <cellStyle name="Normal 3 3 2 6 2 4" xfId="27572" xr:uid="{00000000-0005-0000-0000-00000E5D0000}"/>
    <cellStyle name="Normal 3 3 2 6 2 4 2" xfId="27573" xr:uid="{00000000-0005-0000-0000-00000F5D0000}"/>
    <cellStyle name="Normal 3 3 2 6 2 4 2 2" xfId="27574" xr:uid="{00000000-0005-0000-0000-0000105D0000}"/>
    <cellStyle name="Normal 3 3 2 6 2 4 3" xfId="27575" xr:uid="{00000000-0005-0000-0000-0000115D0000}"/>
    <cellStyle name="Normal 3 3 2 6 2 5" xfId="27576" xr:uid="{00000000-0005-0000-0000-0000125D0000}"/>
    <cellStyle name="Normal 3 3 2 6 2 5 2" xfId="27577" xr:uid="{00000000-0005-0000-0000-0000135D0000}"/>
    <cellStyle name="Normal 3 3 2 6 2 6" xfId="27578" xr:uid="{00000000-0005-0000-0000-0000145D0000}"/>
    <cellStyle name="Normal 3 3 2 6 2 7" xfId="27579" xr:uid="{00000000-0005-0000-0000-0000155D0000}"/>
    <cellStyle name="Normal 3 3 2 6 3" xfId="2674" xr:uid="{00000000-0005-0000-0000-0000165D0000}"/>
    <cellStyle name="Normal 3 3 2 6 3 2" xfId="27580" xr:uid="{00000000-0005-0000-0000-0000175D0000}"/>
    <cellStyle name="Normal 3 3 2 6 3 2 2" xfId="27581" xr:uid="{00000000-0005-0000-0000-0000185D0000}"/>
    <cellStyle name="Normal 3 3 2 6 3 2 2 2" xfId="27582" xr:uid="{00000000-0005-0000-0000-0000195D0000}"/>
    <cellStyle name="Normal 3 3 2 6 3 2 3" xfId="27583" xr:uid="{00000000-0005-0000-0000-00001A5D0000}"/>
    <cellStyle name="Normal 3 3 2 6 3 3" xfId="27584" xr:uid="{00000000-0005-0000-0000-00001B5D0000}"/>
    <cellStyle name="Normal 3 3 2 6 3 3 2" xfId="27585" xr:uid="{00000000-0005-0000-0000-00001C5D0000}"/>
    <cellStyle name="Normal 3 3 2 6 3 4" xfId="27586" xr:uid="{00000000-0005-0000-0000-00001D5D0000}"/>
    <cellStyle name="Normal 3 3 2 6 3 5" xfId="27587" xr:uid="{00000000-0005-0000-0000-00001E5D0000}"/>
    <cellStyle name="Normal 3 3 2 6 4" xfId="2675" xr:uid="{00000000-0005-0000-0000-00001F5D0000}"/>
    <cellStyle name="Normal 3 3 2 6 4 2" xfId="27588" xr:uid="{00000000-0005-0000-0000-0000205D0000}"/>
    <cellStyle name="Normal 3 3 2 6 4 2 2" xfId="27589" xr:uid="{00000000-0005-0000-0000-0000215D0000}"/>
    <cellStyle name="Normal 3 3 2 6 4 2 2 2" xfId="27590" xr:uid="{00000000-0005-0000-0000-0000225D0000}"/>
    <cellStyle name="Normal 3 3 2 6 4 2 3" xfId="27591" xr:uid="{00000000-0005-0000-0000-0000235D0000}"/>
    <cellStyle name="Normal 3 3 2 6 4 3" xfId="27592" xr:uid="{00000000-0005-0000-0000-0000245D0000}"/>
    <cellStyle name="Normal 3 3 2 6 4 3 2" xfId="27593" xr:uid="{00000000-0005-0000-0000-0000255D0000}"/>
    <cellStyle name="Normal 3 3 2 6 4 4" xfId="27594" xr:uid="{00000000-0005-0000-0000-0000265D0000}"/>
    <cellStyle name="Normal 3 3 2 6 4 5" xfId="27595" xr:uid="{00000000-0005-0000-0000-0000275D0000}"/>
    <cellStyle name="Normal 3 3 2 6 5" xfId="27596" xr:uid="{00000000-0005-0000-0000-0000285D0000}"/>
    <cellStyle name="Normal 3 3 2 6 5 2" xfId="27597" xr:uid="{00000000-0005-0000-0000-0000295D0000}"/>
    <cellStyle name="Normal 3 3 2 6 5 2 2" xfId="27598" xr:uid="{00000000-0005-0000-0000-00002A5D0000}"/>
    <cellStyle name="Normal 3 3 2 6 5 3" xfId="27599" xr:uid="{00000000-0005-0000-0000-00002B5D0000}"/>
    <cellStyle name="Normal 3 3 2 6 6" xfId="27600" xr:uid="{00000000-0005-0000-0000-00002C5D0000}"/>
    <cellStyle name="Normal 3 3 2 6 6 2" xfId="27601" xr:uid="{00000000-0005-0000-0000-00002D5D0000}"/>
    <cellStyle name="Normal 3 3 2 6 7" xfId="27602" xr:uid="{00000000-0005-0000-0000-00002E5D0000}"/>
    <cellStyle name="Normal 3 3 2 6 8" xfId="27603" xr:uid="{00000000-0005-0000-0000-00002F5D0000}"/>
    <cellStyle name="Normal 3 3 2 7" xfId="2676" xr:uid="{00000000-0005-0000-0000-0000305D0000}"/>
    <cellStyle name="Normal 3 3 2 7 2" xfId="2677" xr:uid="{00000000-0005-0000-0000-0000315D0000}"/>
    <cellStyle name="Normal 3 3 2 7 2 2" xfId="27604" xr:uid="{00000000-0005-0000-0000-0000325D0000}"/>
    <cellStyle name="Normal 3 3 2 7 2 2 2" xfId="27605" xr:uid="{00000000-0005-0000-0000-0000335D0000}"/>
    <cellStyle name="Normal 3 3 2 7 2 2 2 2" xfId="27606" xr:uid="{00000000-0005-0000-0000-0000345D0000}"/>
    <cellStyle name="Normal 3 3 2 7 2 2 3" xfId="27607" xr:uid="{00000000-0005-0000-0000-0000355D0000}"/>
    <cellStyle name="Normal 3 3 2 7 2 3" xfId="27608" xr:uid="{00000000-0005-0000-0000-0000365D0000}"/>
    <cellStyle name="Normal 3 3 2 7 2 3 2" xfId="27609" xr:uid="{00000000-0005-0000-0000-0000375D0000}"/>
    <cellStyle name="Normal 3 3 2 7 2 4" xfId="27610" xr:uid="{00000000-0005-0000-0000-0000385D0000}"/>
    <cellStyle name="Normal 3 3 2 7 2 5" xfId="27611" xr:uid="{00000000-0005-0000-0000-0000395D0000}"/>
    <cellStyle name="Normal 3 3 2 7 3" xfId="2678" xr:uid="{00000000-0005-0000-0000-00003A5D0000}"/>
    <cellStyle name="Normal 3 3 2 7 3 2" xfId="27612" xr:uid="{00000000-0005-0000-0000-00003B5D0000}"/>
    <cellStyle name="Normal 3 3 2 7 3 2 2" xfId="27613" xr:uid="{00000000-0005-0000-0000-00003C5D0000}"/>
    <cellStyle name="Normal 3 3 2 7 3 2 2 2" xfId="27614" xr:uid="{00000000-0005-0000-0000-00003D5D0000}"/>
    <cellStyle name="Normal 3 3 2 7 3 2 3" xfId="27615" xr:uid="{00000000-0005-0000-0000-00003E5D0000}"/>
    <cellStyle name="Normal 3 3 2 7 3 3" xfId="27616" xr:uid="{00000000-0005-0000-0000-00003F5D0000}"/>
    <cellStyle name="Normal 3 3 2 7 3 3 2" xfId="27617" xr:uid="{00000000-0005-0000-0000-0000405D0000}"/>
    <cellStyle name="Normal 3 3 2 7 3 4" xfId="27618" xr:uid="{00000000-0005-0000-0000-0000415D0000}"/>
    <cellStyle name="Normal 3 3 2 7 3 5" xfId="27619" xr:uid="{00000000-0005-0000-0000-0000425D0000}"/>
    <cellStyle name="Normal 3 3 2 7 4" xfId="27620" xr:uid="{00000000-0005-0000-0000-0000435D0000}"/>
    <cellStyle name="Normal 3 3 2 7 4 2" xfId="27621" xr:uid="{00000000-0005-0000-0000-0000445D0000}"/>
    <cellStyle name="Normal 3 3 2 7 4 2 2" xfId="27622" xr:uid="{00000000-0005-0000-0000-0000455D0000}"/>
    <cellStyle name="Normal 3 3 2 7 4 3" xfId="27623" xr:uid="{00000000-0005-0000-0000-0000465D0000}"/>
    <cellStyle name="Normal 3 3 2 7 5" xfId="27624" xr:uid="{00000000-0005-0000-0000-0000475D0000}"/>
    <cellStyle name="Normal 3 3 2 7 5 2" xfId="27625" xr:uid="{00000000-0005-0000-0000-0000485D0000}"/>
    <cellStyle name="Normal 3 3 2 7 6" xfId="27626" xr:uid="{00000000-0005-0000-0000-0000495D0000}"/>
    <cellStyle name="Normal 3 3 2 7 7" xfId="27627" xr:uid="{00000000-0005-0000-0000-00004A5D0000}"/>
    <cellStyle name="Normal 3 3 2 8" xfId="2679" xr:uid="{00000000-0005-0000-0000-00004B5D0000}"/>
    <cellStyle name="Normal 3 3 2 8 2" xfId="27628" xr:uid="{00000000-0005-0000-0000-00004C5D0000}"/>
    <cellStyle name="Normal 3 3 2 8 2 2" xfId="27629" xr:uid="{00000000-0005-0000-0000-00004D5D0000}"/>
    <cellStyle name="Normal 3 3 2 8 2 2 2" xfId="27630" xr:uid="{00000000-0005-0000-0000-00004E5D0000}"/>
    <cellStyle name="Normal 3 3 2 8 2 3" xfId="27631" xr:uid="{00000000-0005-0000-0000-00004F5D0000}"/>
    <cellStyle name="Normal 3 3 2 8 3" xfId="27632" xr:uid="{00000000-0005-0000-0000-0000505D0000}"/>
    <cellStyle name="Normal 3 3 2 8 3 2" xfId="27633" xr:uid="{00000000-0005-0000-0000-0000515D0000}"/>
    <cellStyle name="Normal 3 3 2 8 4" xfId="27634" xr:uid="{00000000-0005-0000-0000-0000525D0000}"/>
    <cellStyle name="Normal 3 3 2 8 5" xfId="27635" xr:uid="{00000000-0005-0000-0000-0000535D0000}"/>
    <cellStyle name="Normal 3 3 2 9" xfId="2680" xr:uid="{00000000-0005-0000-0000-0000545D0000}"/>
    <cellStyle name="Normal 3 3 2 9 2" xfId="27636" xr:uid="{00000000-0005-0000-0000-0000555D0000}"/>
    <cellStyle name="Normal 3 3 2 9 2 2" xfId="27637" xr:uid="{00000000-0005-0000-0000-0000565D0000}"/>
    <cellStyle name="Normal 3 3 2 9 2 2 2" xfId="27638" xr:uid="{00000000-0005-0000-0000-0000575D0000}"/>
    <cellStyle name="Normal 3 3 2 9 2 3" xfId="27639" xr:uid="{00000000-0005-0000-0000-0000585D0000}"/>
    <cellStyle name="Normal 3 3 2 9 3" xfId="27640" xr:uid="{00000000-0005-0000-0000-0000595D0000}"/>
    <cellStyle name="Normal 3 3 2 9 3 2" xfId="27641" xr:uid="{00000000-0005-0000-0000-00005A5D0000}"/>
    <cellStyle name="Normal 3 3 2 9 4" xfId="27642" xr:uid="{00000000-0005-0000-0000-00005B5D0000}"/>
    <cellStyle name="Normal 3 3 2 9 5" xfId="27643" xr:uid="{00000000-0005-0000-0000-00005C5D0000}"/>
    <cellStyle name="Normal 3 3 3" xfId="2681" xr:uid="{00000000-0005-0000-0000-00005D5D0000}"/>
    <cellStyle name="Normal 3 3 3 10" xfId="27644" xr:uid="{00000000-0005-0000-0000-00005E5D0000}"/>
    <cellStyle name="Normal 3 3 3 10 2" xfId="27645" xr:uid="{00000000-0005-0000-0000-00005F5D0000}"/>
    <cellStyle name="Normal 3 3 3 11" xfId="27646" xr:uid="{00000000-0005-0000-0000-0000605D0000}"/>
    <cellStyle name="Normal 3 3 3 12" xfId="27647" xr:uid="{00000000-0005-0000-0000-0000615D0000}"/>
    <cellStyle name="Normal 3 3 3 2" xfId="2682" xr:uid="{00000000-0005-0000-0000-0000625D0000}"/>
    <cellStyle name="Normal 3 3 3 2 2" xfId="2683" xr:uid="{00000000-0005-0000-0000-0000635D0000}"/>
    <cellStyle name="Normal 3 3 3 2 2 2" xfId="2684" xr:uid="{00000000-0005-0000-0000-0000645D0000}"/>
    <cellStyle name="Normal 3 3 3 2 2 2 2" xfId="27648" xr:uid="{00000000-0005-0000-0000-0000655D0000}"/>
    <cellStyle name="Normal 3 3 3 2 2 2 2 2" xfId="27649" xr:uid="{00000000-0005-0000-0000-0000665D0000}"/>
    <cellStyle name="Normal 3 3 3 2 2 2 2 2 2" xfId="27650" xr:uid="{00000000-0005-0000-0000-0000675D0000}"/>
    <cellStyle name="Normal 3 3 3 2 2 2 2 3" xfId="27651" xr:uid="{00000000-0005-0000-0000-0000685D0000}"/>
    <cellStyle name="Normal 3 3 3 2 2 2 3" xfId="27652" xr:uid="{00000000-0005-0000-0000-0000695D0000}"/>
    <cellStyle name="Normal 3 3 3 2 2 2 3 2" xfId="27653" xr:uid="{00000000-0005-0000-0000-00006A5D0000}"/>
    <cellStyle name="Normal 3 3 3 2 2 2 4" xfId="27654" xr:uid="{00000000-0005-0000-0000-00006B5D0000}"/>
    <cellStyle name="Normal 3 3 3 2 2 2 5" xfId="27655" xr:uid="{00000000-0005-0000-0000-00006C5D0000}"/>
    <cellStyle name="Normal 3 3 3 2 2 3" xfId="2685" xr:uid="{00000000-0005-0000-0000-00006D5D0000}"/>
    <cellStyle name="Normal 3 3 3 2 2 3 2" xfId="27656" xr:uid="{00000000-0005-0000-0000-00006E5D0000}"/>
    <cellStyle name="Normal 3 3 3 2 2 3 2 2" xfId="27657" xr:uid="{00000000-0005-0000-0000-00006F5D0000}"/>
    <cellStyle name="Normal 3 3 3 2 2 3 2 2 2" xfId="27658" xr:uid="{00000000-0005-0000-0000-0000705D0000}"/>
    <cellStyle name="Normal 3 3 3 2 2 3 2 3" xfId="27659" xr:uid="{00000000-0005-0000-0000-0000715D0000}"/>
    <cellStyle name="Normal 3 3 3 2 2 3 3" xfId="27660" xr:uid="{00000000-0005-0000-0000-0000725D0000}"/>
    <cellStyle name="Normal 3 3 3 2 2 3 3 2" xfId="27661" xr:uid="{00000000-0005-0000-0000-0000735D0000}"/>
    <cellStyle name="Normal 3 3 3 2 2 3 4" xfId="27662" xr:uid="{00000000-0005-0000-0000-0000745D0000}"/>
    <cellStyle name="Normal 3 3 3 2 2 3 5" xfId="27663" xr:uid="{00000000-0005-0000-0000-0000755D0000}"/>
    <cellStyle name="Normal 3 3 3 2 2 4" xfId="27664" xr:uid="{00000000-0005-0000-0000-0000765D0000}"/>
    <cellStyle name="Normal 3 3 3 2 2 4 2" xfId="27665" xr:uid="{00000000-0005-0000-0000-0000775D0000}"/>
    <cellStyle name="Normal 3 3 3 2 2 4 2 2" xfId="27666" xr:uid="{00000000-0005-0000-0000-0000785D0000}"/>
    <cellStyle name="Normal 3 3 3 2 2 4 3" xfId="27667" xr:uid="{00000000-0005-0000-0000-0000795D0000}"/>
    <cellStyle name="Normal 3 3 3 2 2 5" xfId="27668" xr:uid="{00000000-0005-0000-0000-00007A5D0000}"/>
    <cellStyle name="Normal 3 3 3 2 2 5 2" xfId="27669" xr:uid="{00000000-0005-0000-0000-00007B5D0000}"/>
    <cellStyle name="Normal 3 3 3 2 2 6" xfId="27670" xr:uid="{00000000-0005-0000-0000-00007C5D0000}"/>
    <cellStyle name="Normal 3 3 3 2 2 7" xfId="27671" xr:uid="{00000000-0005-0000-0000-00007D5D0000}"/>
    <cellStyle name="Normal 3 3 3 2 3" xfId="2686" xr:uid="{00000000-0005-0000-0000-00007E5D0000}"/>
    <cellStyle name="Normal 3 3 3 2 3 2" xfId="27672" xr:uid="{00000000-0005-0000-0000-00007F5D0000}"/>
    <cellStyle name="Normal 3 3 3 2 3 2 2" xfId="27673" xr:uid="{00000000-0005-0000-0000-0000805D0000}"/>
    <cellStyle name="Normal 3 3 3 2 3 2 2 2" xfId="27674" xr:uid="{00000000-0005-0000-0000-0000815D0000}"/>
    <cellStyle name="Normal 3 3 3 2 3 2 3" xfId="27675" xr:uid="{00000000-0005-0000-0000-0000825D0000}"/>
    <cellStyle name="Normal 3 3 3 2 3 3" xfId="27676" xr:uid="{00000000-0005-0000-0000-0000835D0000}"/>
    <cellStyle name="Normal 3 3 3 2 3 3 2" xfId="27677" xr:uid="{00000000-0005-0000-0000-0000845D0000}"/>
    <cellStyle name="Normal 3 3 3 2 3 4" xfId="27678" xr:uid="{00000000-0005-0000-0000-0000855D0000}"/>
    <cellStyle name="Normal 3 3 3 2 3 5" xfId="27679" xr:uid="{00000000-0005-0000-0000-0000865D0000}"/>
    <cellStyle name="Normal 3 3 3 2 4" xfId="2687" xr:uid="{00000000-0005-0000-0000-0000875D0000}"/>
    <cellStyle name="Normal 3 3 3 2 4 2" xfId="27680" xr:uid="{00000000-0005-0000-0000-0000885D0000}"/>
    <cellStyle name="Normal 3 3 3 2 4 2 2" xfId="27681" xr:uid="{00000000-0005-0000-0000-0000895D0000}"/>
    <cellStyle name="Normal 3 3 3 2 4 2 2 2" xfId="27682" xr:uid="{00000000-0005-0000-0000-00008A5D0000}"/>
    <cellStyle name="Normal 3 3 3 2 4 2 3" xfId="27683" xr:uid="{00000000-0005-0000-0000-00008B5D0000}"/>
    <cellStyle name="Normal 3 3 3 2 4 3" xfId="27684" xr:uid="{00000000-0005-0000-0000-00008C5D0000}"/>
    <cellStyle name="Normal 3 3 3 2 4 3 2" xfId="27685" xr:uid="{00000000-0005-0000-0000-00008D5D0000}"/>
    <cellStyle name="Normal 3 3 3 2 4 4" xfId="27686" xr:uid="{00000000-0005-0000-0000-00008E5D0000}"/>
    <cellStyle name="Normal 3 3 3 2 4 5" xfId="27687" xr:uid="{00000000-0005-0000-0000-00008F5D0000}"/>
    <cellStyle name="Normal 3 3 3 2 5" xfId="27688" xr:uid="{00000000-0005-0000-0000-0000905D0000}"/>
    <cellStyle name="Normal 3 3 3 2 5 2" xfId="27689" xr:uid="{00000000-0005-0000-0000-0000915D0000}"/>
    <cellStyle name="Normal 3 3 3 2 5 2 2" xfId="27690" xr:uid="{00000000-0005-0000-0000-0000925D0000}"/>
    <cellStyle name="Normal 3 3 3 2 5 3" xfId="27691" xr:uid="{00000000-0005-0000-0000-0000935D0000}"/>
    <cellStyle name="Normal 3 3 3 2 6" xfId="27692" xr:uid="{00000000-0005-0000-0000-0000945D0000}"/>
    <cellStyle name="Normal 3 3 3 2 6 2" xfId="27693" xr:uid="{00000000-0005-0000-0000-0000955D0000}"/>
    <cellStyle name="Normal 3 3 3 2 7" xfId="27694" xr:uid="{00000000-0005-0000-0000-0000965D0000}"/>
    <cellStyle name="Normal 3 3 3 2 8" xfId="27695" xr:uid="{00000000-0005-0000-0000-0000975D0000}"/>
    <cellStyle name="Normal 3 3 3 3" xfId="2688" xr:uid="{00000000-0005-0000-0000-0000985D0000}"/>
    <cellStyle name="Normal 3 3 3 3 2" xfId="2689" xr:uid="{00000000-0005-0000-0000-0000995D0000}"/>
    <cellStyle name="Normal 3 3 3 3 2 2" xfId="2690" xr:uid="{00000000-0005-0000-0000-00009A5D0000}"/>
    <cellStyle name="Normal 3 3 3 3 2 2 2" xfId="27696" xr:uid="{00000000-0005-0000-0000-00009B5D0000}"/>
    <cellStyle name="Normal 3 3 3 3 2 2 2 2" xfId="27697" xr:uid="{00000000-0005-0000-0000-00009C5D0000}"/>
    <cellStyle name="Normal 3 3 3 3 2 2 2 2 2" xfId="27698" xr:uid="{00000000-0005-0000-0000-00009D5D0000}"/>
    <cellStyle name="Normal 3 3 3 3 2 2 2 3" xfId="27699" xr:uid="{00000000-0005-0000-0000-00009E5D0000}"/>
    <cellStyle name="Normal 3 3 3 3 2 2 3" xfId="27700" xr:uid="{00000000-0005-0000-0000-00009F5D0000}"/>
    <cellStyle name="Normal 3 3 3 3 2 2 3 2" xfId="27701" xr:uid="{00000000-0005-0000-0000-0000A05D0000}"/>
    <cellStyle name="Normal 3 3 3 3 2 2 4" xfId="27702" xr:uid="{00000000-0005-0000-0000-0000A15D0000}"/>
    <cellStyle name="Normal 3 3 3 3 2 2 5" xfId="27703" xr:uid="{00000000-0005-0000-0000-0000A25D0000}"/>
    <cellStyle name="Normal 3 3 3 3 2 3" xfId="2691" xr:uid="{00000000-0005-0000-0000-0000A35D0000}"/>
    <cellStyle name="Normal 3 3 3 3 2 3 2" xfId="27704" xr:uid="{00000000-0005-0000-0000-0000A45D0000}"/>
    <cellStyle name="Normal 3 3 3 3 2 3 2 2" xfId="27705" xr:uid="{00000000-0005-0000-0000-0000A55D0000}"/>
    <cellStyle name="Normal 3 3 3 3 2 3 2 2 2" xfId="27706" xr:uid="{00000000-0005-0000-0000-0000A65D0000}"/>
    <cellStyle name="Normal 3 3 3 3 2 3 2 3" xfId="27707" xr:uid="{00000000-0005-0000-0000-0000A75D0000}"/>
    <cellStyle name="Normal 3 3 3 3 2 3 3" xfId="27708" xr:uid="{00000000-0005-0000-0000-0000A85D0000}"/>
    <cellStyle name="Normal 3 3 3 3 2 3 3 2" xfId="27709" xr:uid="{00000000-0005-0000-0000-0000A95D0000}"/>
    <cellStyle name="Normal 3 3 3 3 2 3 4" xfId="27710" xr:uid="{00000000-0005-0000-0000-0000AA5D0000}"/>
    <cellStyle name="Normal 3 3 3 3 2 3 5" xfId="27711" xr:uid="{00000000-0005-0000-0000-0000AB5D0000}"/>
    <cellStyle name="Normal 3 3 3 3 2 4" xfId="27712" xr:uid="{00000000-0005-0000-0000-0000AC5D0000}"/>
    <cellStyle name="Normal 3 3 3 3 2 4 2" xfId="27713" xr:uid="{00000000-0005-0000-0000-0000AD5D0000}"/>
    <cellStyle name="Normal 3 3 3 3 2 4 2 2" xfId="27714" xr:uid="{00000000-0005-0000-0000-0000AE5D0000}"/>
    <cellStyle name="Normal 3 3 3 3 2 4 3" xfId="27715" xr:uid="{00000000-0005-0000-0000-0000AF5D0000}"/>
    <cellStyle name="Normal 3 3 3 3 2 5" xfId="27716" xr:uid="{00000000-0005-0000-0000-0000B05D0000}"/>
    <cellStyle name="Normal 3 3 3 3 2 5 2" xfId="27717" xr:uid="{00000000-0005-0000-0000-0000B15D0000}"/>
    <cellStyle name="Normal 3 3 3 3 2 6" xfId="27718" xr:uid="{00000000-0005-0000-0000-0000B25D0000}"/>
    <cellStyle name="Normal 3 3 3 3 2 7" xfId="27719" xr:uid="{00000000-0005-0000-0000-0000B35D0000}"/>
    <cellStyle name="Normal 3 3 3 3 3" xfId="2692" xr:uid="{00000000-0005-0000-0000-0000B45D0000}"/>
    <cellStyle name="Normal 3 3 3 3 3 2" xfId="27720" xr:uid="{00000000-0005-0000-0000-0000B55D0000}"/>
    <cellStyle name="Normal 3 3 3 3 3 2 2" xfId="27721" xr:uid="{00000000-0005-0000-0000-0000B65D0000}"/>
    <cellStyle name="Normal 3 3 3 3 3 2 2 2" xfId="27722" xr:uid="{00000000-0005-0000-0000-0000B75D0000}"/>
    <cellStyle name="Normal 3 3 3 3 3 2 3" xfId="27723" xr:uid="{00000000-0005-0000-0000-0000B85D0000}"/>
    <cellStyle name="Normal 3 3 3 3 3 3" xfId="27724" xr:uid="{00000000-0005-0000-0000-0000B95D0000}"/>
    <cellStyle name="Normal 3 3 3 3 3 3 2" xfId="27725" xr:uid="{00000000-0005-0000-0000-0000BA5D0000}"/>
    <cellStyle name="Normal 3 3 3 3 3 4" xfId="27726" xr:uid="{00000000-0005-0000-0000-0000BB5D0000}"/>
    <cellStyle name="Normal 3 3 3 3 3 5" xfId="27727" xr:uid="{00000000-0005-0000-0000-0000BC5D0000}"/>
    <cellStyle name="Normal 3 3 3 3 4" xfId="2693" xr:uid="{00000000-0005-0000-0000-0000BD5D0000}"/>
    <cellStyle name="Normal 3 3 3 3 4 2" xfId="27728" xr:uid="{00000000-0005-0000-0000-0000BE5D0000}"/>
    <cellStyle name="Normal 3 3 3 3 4 2 2" xfId="27729" xr:uid="{00000000-0005-0000-0000-0000BF5D0000}"/>
    <cellStyle name="Normal 3 3 3 3 4 2 2 2" xfId="27730" xr:uid="{00000000-0005-0000-0000-0000C05D0000}"/>
    <cellStyle name="Normal 3 3 3 3 4 2 3" xfId="27731" xr:uid="{00000000-0005-0000-0000-0000C15D0000}"/>
    <cellStyle name="Normal 3 3 3 3 4 3" xfId="27732" xr:uid="{00000000-0005-0000-0000-0000C25D0000}"/>
    <cellStyle name="Normal 3 3 3 3 4 3 2" xfId="27733" xr:uid="{00000000-0005-0000-0000-0000C35D0000}"/>
    <cellStyle name="Normal 3 3 3 3 4 4" xfId="27734" xr:uid="{00000000-0005-0000-0000-0000C45D0000}"/>
    <cellStyle name="Normal 3 3 3 3 4 5" xfId="27735" xr:uid="{00000000-0005-0000-0000-0000C55D0000}"/>
    <cellStyle name="Normal 3 3 3 3 5" xfId="27736" xr:uid="{00000000-0005-0000-0000-0000C65D0000}"/>
    <cellStyle name="Normal 3 3 3 3 5 2" xfId="27737" xr:uid="{00000000-0005-0000-0000-0000C75D0000}"/>
    <cellStyle name="Normal 3 3 3 3 5 2 2" xfId="27738" xr:uid="{00000000-0005-0000-0000-0000C85D0000}"/>
    <cellStyle name="Normal 3 3 3 3 5 3" xfId="27739" xr:uid="{00000000-0005-0000-0000-0000C95D0000}"/>
    <cellStyle name="Normal 3 3 3 3 6" xfId="27740" xr:uid="{00000000-0005-0000-0000-0000CA5D0000}"/>
    <cellStyle name="Normal 3 3 3 3 6 2" xfId="27741" xr:uid="{00000000-0005-0000-0000-0000CB5D0000}"/>
    <cellStyle name="Normal 3 3 3 3 7" xfId="27742" xr:uid="{00000000-0005-0000-0000-0000CC5D0000}"/>
    <cellStyle name="Normal 3 3 3 3 8" xfId="27743" xr:uid="{00000000-0005-0000-0000-0000CD5D0000}"/>
    <cellStyle name="Normal 3 3 3 4" xfId="2694" xr:uid="{00000000-0005-0000-0000-0000CE5D0000}"/>
    <cellStyle name="Normal 3 3 3 4 2" xfId="2695" xr:uid="{00000000-0005-0000-0000-0000CF5D0000}"/>
    <cellStyle name="Normal 3 3 3 4 2 2" xfId="2696" xr:uid="{00000000-0005-0000-0000-0000D05D0000}"/>
    <cellStyle name="Normal 3 3 3 4 2 2 2" xfId="27744" xr:uid="{00000000-0005-0000-0000-0000D15D0000}"/>
    <cellStyle name="Normal 3 3 3 4 2 2 2 2" xfId="27745" xr:uid="{00000000-0005-0000-0000-0000D25D0000}"/>
    <cellStyle name="Normal 3 3 3 4 2 2 2 2 2" xfId="27746" xr:uid="{00000000-0005-0000-0000-0000D35D0000}"/>
    <cellStyle name="Normal 3 3 3 4 2 2 2 3" xfId="27747" xr:uid="{00000000-0005-0000-0000-0000D45D0000}"/>
    <cellStyle name="Normal 3 3 3 4 2 2 3" xfId="27748" xr:uid="{00000000-0005-0000-0000-0000D55D0000}"/>
    <cellStyle name="Normal 3 3 3 4 2 2 3 2" xfId="27749" xr:uid="{00000000-0005-0000-0000-0000D65D0000}"/>
    <cellStyle name="Normal 3 3 3 4 2 2 4" xfId="27750" xr:uid="{00000000-0005-0000-0000-0000D75D0000}"/>
    <cellStyle name="Normal 3 3 3 4 2 2 5" xfId="27751" xr:uid="{00000000-0005-0000-0000-0000D85D0000}"/>
    <cellStyle name="Normal 3 3 3 4 2 3" xfId="2697" xr:uid="{00000000-0005-0000-0000-0000D95D0000}"/>
    <cellStyle name="Normal 3 3 3 4 2 3 2" xfId="27752" xr:uid="{00000000-0005-0000-0000-0000DA5D0000}"/>
    <cellStyle name="Normal 3 3 3 4 2 3 2 2" xfId="27753" xr:uid="{00000000-0005-0000-0000-0000DB5D0000}"/>
    <cellStyle name="Normal 3 3 3 4 2 3 2 2 2" xfId="27754" xr:uid="{00000000-0005-0000-0000-0000DC5D0000}"/>
    <cellStyle name="Normal 3 3 3 4 2 3 2 3" xfId="27755" xr:uid="{00000000-0005-0000-0000-0000DD5D0000}"/>
    <cellStyle name="Normal 3 3 3 4 2 3 3" xfId="27756" xr:uid="{00000000-0005-0000-0000-0000DE5D0000}"/>
    <cellStyle name="Normal 3 3 3 4 2 3 3 2" xfId="27757" xr:uid="{00000000-0005-0000-0000-0000DF5D0000}"/>
    <cellStyle name="Normal 3 3 3 4 2 3 4" xfId="27758" xr:uid="{00000000-0005-0000-0000-0000E05D0000}"/>
    <cellStyle name="Normal 3 3 3 4 2 3 5" xfId="27759" xr:uid="{00000000-0005-0000-0000-0000E15D0000}"/>
    <cellStyle name="Normal 3 3 3 4 2 4" xfId="27760" xr:uid="{00000000-0005-0000-0000-0000E25D0000}"/>
    <cellStyle name="Normal 3 3 3 4 2 4 2" xfId="27761" xr:uid="{00000000-0005-0000-0000-0000E35D0000}"/>
    <cellStyle name="Normal 3 3 3 4 2 4 2 2" xfId="27762" xr:uid="{00000000-0005-0000-0000-0000E45D0000}"/>
    <cellStyle name="Normal 3 3 3 4 2 4 3" xfId="27763" xr:uid="{00000000-0005-0000-0000-0000E55D0000}"/>
    <cellStyle name="Normal 3 3 3 4 2 5" xfId="27764" xr:uid="{00000000-0005-0000-0000-0000E65D0000}"/>
    <cellStyle name="Normal 3 3 3 4 2 5 2" xfId="27765" xr:uid="{00000000-0005-0000-0000-0000E75D0000}"/>
    <cellStyle name="Normal 3 3 3 4 2 6" xfId="27766" xr:uid="{00000000-0005-0000-0000-0000E85D0000}"/>
    <cellStyle name="Normal 3 3 3 4 2 7" xfId="27767" xr:uid="{00000000-0005-0000-0000-0000E95D0000}"/>
    <cellStyle name="Normal 3 3 3 4 3" xfId="2698" xr:uid="{00000000-0005-0000-0000-0000EA5D0000}"/>
    <cellStyle name="Normal 3 3 3 4 3 2" xfId="27768" xr:uid="{00000000-0005-0000-0000-0000EB5D0000}"/>
    <cellStyle name="Normal 3 3 3 4 3 2 2" xfId="27769" xr:uid="{00000000-0005-0000-0000-0000EC5D0000}"/>
    <cellStyle name="Normal 3 3 3 4 3 2 2 2" xfId="27770" xr:uid="{00000000-0005-0000-0000-0000ED5D0000}"/>
    <cellStyle name="Normal 3 3 3 4 3 2 3" xfId="27771" xr:uid="{00000000-0005-0000-0000-0000EE5D0000}"/>
    <cellStyle name="Normal 3 3 3 4 3 3" xfId="27772" xr:uid="{00000000-0005-0000-0000-0000EF5D0000}"/>
    <cellStyle name="Normal 3 3 3 4 3 3 2" xfId="27773" xr:uid="{00000000-0005-0000-0000-0000F05D0000}"/>
    <cellStyle name="Normal 3 3 3 4 3 4" xfId="27774" xr:uid="{00000000-0005-0000-0000-0000F15D0000}"/>
    <cellStyle name="Normal 3 3 3 4 3 5" xfId="27775" xr:uid="{00000000-0005-0000-0000-0000F25D0000}"/>
    <cellStyle name="Normal 3 3 3 4 4" xfId="2699" xr:uid="{00000000-0005-0000-0000-0000F35D0000}"/>
    <cellStyle name="Normal 3 3 3 4 4 2" xfId="27776" xr:uid="{00000000-0005-0000-0000-0000F45D0000}"/>
    <cellStyle name="Normal 3 3 3 4 4 2 2" xfId="27777" xr:uid="{00000000-0005-0000-0000-0000F55D0000}"/>
    <cellStyle name="Normal 3 3 3 4 4 2 2 2" xfId="27778" xr:uid="{00000000-0005-0000-0000-0000F65D0000}"/>
    <cellStyle name="Normal 3 3 3 4 4 2 3" xfId="27779" xr:uid="{00000000-0005-0000-0000-0000F75D0000}"/>
    <cellStyle name="Normal 3 3 3 4 4 3" xfId="27780" xr:uid="{00000000-0005-0000-0000-0000F85D0000}"/>
    <cellStyle name="Normal 3 3 3 4 4 3 2" xfId="27781" xr:uid="{00000000-0005-0000-0000-0000F95D0000}"/>
    <cellStyle name="Normal 3 3 3 4 4 4" xfId="27782" xr:uid="{00000000-0005-0000-0000-0000FA5D0000}"/>
    <cellStyle name="Normal 3 3 3 4 4 5" xfId="27783" xr:uid="{00000000-0005-0000-0000-0000FB5D0000}"/>
    <cellStyle name="Normal 3 3 3 4 5" xfId="27784" xr:uid="{00000000-0005-0000-0000-0000FC5D0000}"/>
    <cellStyle name="Normal 3 3 3 4 5 2" xfId="27785" xr:uid="{00000000-0005-0000-0000-0000FD5D0000}"/>
    <cellStyle name="Normal 3 3 3 4 5 2 2" xfId="27786" xr:uid="{00000000-0005-0000-0000-0000FE5D0000}"/>
    <cellStyle name="Normal 3 3 3 4 5 3" xfId="27787" xr:uid="{00000000-0005-0000-0000-0000FF5D0000}"/>
    <cellStyle name="Normal 3 3 3 4 6" xfId="27788" xr:uid="{00000000-0005-0000-0000-0000005E0000}"/>
    <cellStyle name="Normal 3 3 3 4 6 2" xfId="27789" xr:uid="{00000000-0005-0000-0000-0000015E0000}"/>
    <cellStyle name="Normal 3 3 3 4 7" xfId="27790" xr:uid="{00000000-0005-0000-0000-0000025E0000}"/>
    <cellStyle name="Normal 3 3 3 4 8" xfId="27791" xr:uid="{00000000-0005-0000-0000-0000035E0000}"/>
    <cellStyle name="Normal 3 3 3 5" xfId="2700" xr:uid="{00000000-0005-0000-0000-0000045E0000}"/>
    <cellStyle name="Normal 3 3 3 5 2" xfId="2701" xr:uid="{00000000-0005-0000-0000-0000055E0000}"/>
    <cellStyle name="Normal 3 3 3 5 2 2" xfId="2702" xr:uid="{00000000-0005-0000-0000-0000065E0000}"/>
    <cellStyle name="Normal 3 3 3 5 2 2 2" xfId="27792" xr:uid="{00000000-0005-0000-0000-0000075E0000}"/>
    <cellStyle name="Normal 3 3 3 5 2 2 2 2" xfId="27793" xr:uid="{00000000-0005-0000-0000-0000085E0000}"/>
    <cellStyle name="Normal 3 3 3 5 2 2 2 2 2" xfId="27794" xr:uid="{00000000-0005-0000-0000-0000095E0000}"/>
    <cellStyle name="Normal 3 3 3 5 2 2 2 3" xfId="27795" xr:uid="{00000000-0005-0000-0000-00000A5E0000}"/>
    <cellStyle name="Normal 3 3 3 5 2 2 3" xfId="27796" xr:uid="{00000000-0005-0000-0000-00000B5E0000}"/>
    <cellStyle name="Normal 3 3 3 5 2 2 3 2" xfId="27797" xr:uid="{00000000-0005-0000-0000-00000C5E0000}"/>
    <cellStyle name="Normal 3 3 3 5 2 2 4" xfId="27798" xr:uid="{00000000-0005-0000-0000-00000D5E0000}"/>
    <cellStyle name="Normal 3 3 3 5 2 2 5" xfId="27799" xr:uid="{00000000-0005-0000-0000-00000E5E0000}"/>
    <cellStyle name="Normal 3 3 3 5 2 3" xfId="2703" xr:uid="{00000000-0005-0000-0000-00000F5E0000}"/>
    <cellStyle name="Normal 3 3 3 5 2 3 2" xfId="27800" xr:uid="{00000000-0005-0000-0000-0000105E0000}"/>
    <cellStyle name="Normal 3 3 3 5 2 3 2 2" xfId="27801" xr:uid="{00000000-0005-0000-0000-0000115E0000}"/>
    <cellStyle name="Normal 3 3 3 5 2 3 2 2 2" xfId="27802" xr:uid="{00000000-0005-0000-0000-0000125E0000}"/>
    <cellStyle name="Normal 3 3 3 5 2 3 2 3" xfId="27803" xr:uid="{00000000-0005-0000-0000-0000135E0000}"/>
    <cellStyle name="Normal 3 3 3 5 2 3 3" xfId="27804" xr:uid="{00000000-0005-0000-0000-0000145E0000}"/>
    <cellStyle name="Normal 3 3 3 5 2 3 3 2" xfId="27805" xr:uid="{00000000-0005-0000-0000-0000155E0000}"/>
    <cellStyle name="Normal 3 3 3 5 2 3 4" xfId="27806" xr:uid="{00000000-0005-0000-0000-0000165E0000}"/>
    <cellStyle name="Normal 3 3 3 5 2 3 5" xfId="27807" xr:uid="{00000000-0005-0000-0000-0000175E0000}"/>
    <cellStyle name="Normal 3 3 3 5 2 4" xfId="27808" xr:uid="{00000000-0005-0000-0000-0000185E0000}"/>
    <cellStyle name="Normal 3 3 3 5 2 4 2" xfId="27809" xr:uid="{00000000-0005-0000-0000-0000195E0000}"/>
    <cellStyle name="Normal 3 3 3 5 2 4 2 2" xfId="27810" xr:uid="{00000000-0005-0000-0000-00001A5E0000}"/>
    <cellStyle name="Normal 3 3 3 5 2 4 3" xfId="27811" xr:uid="{00000000-0005-0000-0000-00001B5E0000}"/>
    <cellStyle name="Normal 3 3 3 5 2 5" xfId="27812" xr:uid="{00000000-0005-0000-0000-00001C5E0000}"/>
    <cellStyle name="Normal 3 3 3 5 2 5 2" xfId="27813" xr:uid="{00000000-0005-0000-0000-00001D5E0000}"/>
    <cellStyle name="Normal 3 3 3 5 2 6" xfId="27814" xr:uid="{00000000-0005-0000-0000-00001E5E0000}"/>
    <cellStyle name="Normal 3 3 3 5 2 7" xfId="27815" xr:uid="{00000000-0005-0000-0000-00001F5E0000}"/>
    <cellStyle name="Normal 3 3 3 5 3" xfId="2704" xr:uid="{00000000-0005-0000-0000-0000205E0000}"/>
    <cellStyle name="Normal 3 3 3 5 3 2" xfId="27816" xr:uid="{00000000-0005-0000-0000-0000215E0000}"/>
    <cellStyle name="Normal 3 3 3 5 3 2 2" xfId="27817" xr:uid="{00000000-0005-0000-0000-0000225E0000}"/>
    <cellStyle name="Normal 3 3 3 5 3 2 2 2" xfId="27818" xr:uid="{00000000-0005-0000-0000-0000235E0000}"/>
    <cellStyle name="Normal 3 3 3 5 3 2 3" xfId="27819" xr:uid="{00000000-0005-0000-0000-0000245E0000}"/>
    <cellStyle name="Normal 3 3 3 5 3 3" xfId="27820" xr:uid="{00000000-0005-0000-0000-0000255E0000}"/>
    <cellStyle name="Normal 3 3 3 5 3 3 2" xfId="27821" xr:uid="{00000000-0005-0000-0000-0000265E0000}"/>
    <cellStyle name="Normal 3 3 3 5 3 4" xfId="27822" xr:uid="{00000000-0005-0000-0000-0000275E0000}"/>
    <cellStyle name="Normal 3 3 3 5 3 5" xfId="27823" xr:uid="{00000000-0005-0000-0000-0000285E0000}"/>
    <cellStyle name="Normal 3 3 3 5 4" xfId="2705" xr:uid="{00000000-0005-0000-0000-0000295E0000}"/>
    <cellStyle name="Normal 3 3 3 5 4 2" xfId="27824" xr:uid="{00000000-0005-0000-0000-00002A5E0000}"/>
    <cellStyle name="Normal 3 3 3 5 4 2 2" xfId="27825" xr:uid="{00000000-0005-0000-0000-00002B5E0000}"/>
    <cellStyle name="Normal 3 3 3 5 4 2 2 2" xfId="27826" xr:uid="{00000000-0005-0000-0000-00002C5E0000}"/>
    <cellStyle name="Normal 3 3 3 5 4 2 3" xfId="27827" xr:uid="{00000000-0005-0000-0000-00002D5E0000}"/>
    <cellStyle name="Normal 3 3 3 5 4 3" xfId="27828" xr:uid="{00000000-0005-0000-0000-00002E5E0000}"/>
    <cellStyle name="Normal 3 3 3 5 4 3 2" xfId="27829" xr:uid="{00000000-0005-0000-0000-00002F5E0000}"/>
    <cellStyle name="Normal 3 3 3 5 4 4" xfId="27830" xr:uid="{00000000-0005-0000-0000-0000305E0000}"/>
    <cellStyle name="Normal 3 3 3 5 4 5" xfId="27831" xr:uid="{00000000-0005-0000-0000-0000315E0000}"/>
    <cellStyle name="Normal 3 3 3 5 5" xfId="27832" xr:uid="{00000000-0005-0000-0000-0000325E0000}"/>
    <cellStyle name="Normal 3 3 3 5 5 2" xfId="27833" xr:uid="{00000000-0005-0000-0000-0000335E0000}"/>
    <cellStyle name="Normal 3 3 3 5 5 2 2" xfId="27834" xr:uid="{00000000-0005-0000-0000-0000345E0000}"/>
    <cellStyle name="Normal 3 3 3 5 5 3" xfId="27835" xr:uid="{00000000-0005-0000-0000-0000355E0000}"/>
    <cellStyle name="Normal 3 3 3 5 6" xfId="27836" xr:uid="{00000000-0005-0000-0000-0000365E0000}"/>
    <cellStyle name="Normal 3 3 3 5 6 2" xfId="27837" xr:uid="{00000000-0005-0000-0000-0000375E0000}"/>
    <cellStyle name="Normal 3 3 3 5 7" xfId="27838" xr:uid="{00000000-0005-0000-0000-0000385E0000}"/>
    <cellStyle name="Normal 3 3 3 5 8" xfId="27839" xr:uid="{00000000-0005-0000-0000-0000395E0000}"/>
    <cellStyle name="Normal 3 3 3 6" xfId="2706" xr:uid="{00000000-0005-0000-0000-00003A5E0000}"/>
    <cellStyle name="Normal 3 3 3 6 2" xfId="2707" xr:uid="{00000000-0005-0000-0000-00003B5E0000}"/>
    <cellStyle name="Normal 3 3 3 6 2 2" xfId="27840" xr:uid="{00000000-0005-0000-0000-00003C5E0000}"/>
    <cellStyle name="Normal 3 3 3 6 2 2 2" xfId="27841" xr:uid="{00000000-0005-0000-0000-00003D5E0000}"/>
    <cellStyle name="Normal 3 3 3 6 2 2 2 2" xfId="27842" xr:uid="{00000000-0005-0000-0000-00003E5E0000}"/>
    <cellStyle name="Normal 3 3 3 6 2 2 3" xfId="27843" xr:uid="{00000000-0005-0000-0000-00003F5E0000}"/>
    <cellStyle name="Normal 3 3 3 6 2 3" xfId="27844" xr:uid="{00000000-0005-0000-0000-0000405E0000}"/>
    <cellStyle name="Normal 3 3 3 6 2 3 2" xfId="27845" xr:uid="{00000000-0005-0000-0000-0000415E0000}"/>
    <cellStyle name="Normal 3 3 3 6 2 4" xfId="27846" xr:uid="{00000000-0005-0000-0000-0000425E0000}"/>
    <cellStyle name="Normal 3 3 3 6 2 5" xfId="27847" xr:uid="{00000000-0005-0000-0000-0000435E0000}"/>
    <cellStyle name="Normal 3 3 3 6 3" xfId="2708" xr:uid="{00000000-0005-0000-0000-0000445E0000}"/>
    <cellStyle name="Normal 3 3 3 6 3 2" xfId="27848" xr:uid="{00000000-0005-0000-0000-0000455E0000}"/>
    <cellStyle name="Normal 3 3 3 6 3 2 2" xfId="27849" xr:uid="{00000000-0005-0000-0000-0000465E0000}"/>
    <cellStyle name="Normal 3 3 3 6 3 2 2 2" xfId="27850" xr:uid="{00000000-0005-0000-0000-0000475E0000}"/>
    <cellStyle name="Normal 3 3 3 6 3 2 3" xfId="27851" xr:uid="{00000000-0005-0000-0000-0000485E0000}"/>
    <cellStyle name="Normal 3 3 3 6 3 3" xfId="27852" xr:uid="{00000000-0005-0000-0000-0000495E0000}"/>
    <cellStyle name="Normal 3 3 3 6 3 3 2" xfId="27853" xr:uid="{00000000-0005-0000-0000-00004A5E0000}"/>
    <cellStyle name="Normal 3 3 3 6 3 4" xfId="27854" xr:uid="{00000000-0005-0000-0000-00004B5E0000}"/>
    <cellStyle name="Normal 3 3 3 6 3 5" xfId="27855" xr:uid="{00000000-0005-0000-0000-00004C5E0000}"/>
    <cellStyle name="Normal 3 3 3 6 4" xfId="27856" xr:uid="{00000000-0005-0000-0000-00004D5E0000}"/>
    <cellStyle name="Normal 3 3 3 6 4 2" xfId="27857" xr:uid="{00000000-0005-0000-0000-00004E5E0000}"/>
    <cellStyle name="Normal 3 3 3 6 4 2 2" xfId="27858" xr:uid="{00000000-0005-0000-0000-00004F5E0000}"/>
    <cellStyle name="Normal 3 3 3 6 4 3" xfId="27859" xr:uid="{00000000-0005-0000-0000-0000505E0000}"/>
    <cellStyle name="Normal 3 3 3 6 5" xfId="27860" xr:uid="{00000000-0005-0000-0000-0000515E0000}"/>
    <cellStyle name="Normal 3 3 3 6 5 2" xfId="27861" xr:uid="{00000000-0005-0000-0000-0000525E0000}"/>
    <cellStyle name="Normal 3 3 3 6 6" xfId="27862" xr:uid="{00000000-0005-0000-0000-0000535E0000}"/>
    <cellStyle name="Normal 3 3 3 6 7" xfId="27863" xr:uid="{00000000-0005-0000-0000-0000545E0000}"/>
    <cellStyle name="Normal 3 3 3 7" xfId="2709" xr:uid="{00000000-0005-0000-0000-0000555E0000}"/>
    <cellStyle name="Normal 3 3 3 7 2" xfId="27864" xr:uid="{00000000-0005-0000-0000-0000565E0000}"/>
    <cellStyle name="Normal 3 3 3 7 2 2" xfId="27865" xr:uid="{00000000-0005-0000-0000-0000575E0000}"/>
    <cellStyle name="Normal 3 3 3 7 2 2 2" xfId="27866" xr:uid="{00000000-0005-0000-0000-0000585E0000}"/>
    <cellStyle name="Normal 3 3 3 7 2 3" xfId="27867" xr:uid="{00000000-0005-0000-0000-0000595E0000}"/>
    <cellStyle name="Normal 3 3 3 7 3" xfId="27868" xr:uid="{00000000-0005-0000-0000-00005A5E0000}"/>
    <cellStyle name="Normal 3 3 3 7 3 2" xfId="27869" xr:uid="{00000000-0005-0000-0000-00005B5E0000}"/>
    <cellStyle name="Normal 3 3 3 7 4" xfId="27870" xr:uid="{00000000-0005-0000-0000-00005C5E0000}"/>
    <cellStyle name="Normal 3 3 3 7 5" xfId="27871" xr:uid="{00000000-0005-0000-0000-00005D5E0000}"/>
    <cellStyle name="Normal 3 3 3 8" xfId="2710" xr:uid="{00000000-0005-0000-0000-00005E5E0000}"/>
    <cellStyle name="Normal 3 3 3 8 2" xfId="27872" xr:uid="{00000000-0005-0000-0000-00005F5E0000}"/>
    <cellStyle name="Normal 3 3 3 8 2 2" xfId="27873" xr:uid="{00000000-0005-0000-0000-0000605E0000}"/>
    <cellStyle name="Normal 3 3 3 8 2 2 2" xfId="27874" xr:uid="{00000000-0005-0000-0000-0000615E0000}"/>
    <cellStyle name="Normal 3 3 3 8 2 3" xfId="27875" xr:uid="{00000000-0005-0000-0000-0000625E0000}"/>
    <cellStyle name="Normal 3 3 3 8 3" xfId="27876" xr:uid="{00000000-0005-0000-0000-0000635E0000}"/>
    <cellStyle name="Normal 3 3 3 8 3 2" xfId="27877" xr:uid="{00000000-0005-0000-0000-0000645E0000}"/>
    <cellStyle name="Normal 3 3 3 8 4" xfId="27878" xr:uid="{00000000-0005-0000-0000-0000655E0000}"/>
    <cellStyle name="Normal 3 3 3 8 5" xfId="27879" xr:uid="{00000000-0005-0000-0000-0000665E0000}"/>
    <cellStyle name="Normal 3 3 3 9" xfId="27880" xr:uid="{00000000-0005-0000-0000-0000675E0000}"/>
    <cellStyle name="Normal 3 3 3 9 2" xfId="27881" xr:uid="{00000000-0005-0000-0000-0000685E0000}"/>
    <cellStyle name="Normal 3 3 3 9 2 2" xfId="27882" xr:uid="{00000000-0005-0000-0000-0000695E0000}"/>
    <cellStyle name="Normal 3 3 3 9 3" xfId="27883" xr:uid="{00000000-0005-0000-0000-00006A5E0000}"/>
    <cellStyle name="Normal 3 3 4" xfId="2711" xr:uid="{00000000-0005-0000-0000-00006B5E0000}"/>
    <cellStyle name="Normal 3 3 4 2" xfId="2712" xr:uid="{00000000-0005-0000-0000-00006C5E0000}"/>
    <cellStyle name="Normal 3 3 4 2 2" xfId="2713" xr:uid="{00000000-0005-0000-0000-00006D5E0000}"/>
    <cellStyle name="Normal 3 3 4 2 2 2" xfId="27884" xr:uid="{00000000-0005-0000-0000-00006E5E0000}"/>
    <cellStyle name="Normal 3 3 4 2 2 2 2" xfId="27885" xr:uid="{00000000-0005-0000-0000-00006F5E0000}"/>
    <cellStyle name="Normal 3 3 4 2 2 2 2 2" xfId="27886" xr:uid="{00000000-0005-0000-0000-0000705E0000}"/>
    <cellStyle name="Normal 3 3 4 2 2 2 3" xfId="27887" xr:uid="{00000000-0005-0000-0000-0000715E0000}"/>
    <cellStyle name="Normal 3 3 4 2 2 3" xfId="27888" xr:uid="{00000000-0005-0000-0000-0000725E0000}"/>
    <cellStyle name="Normal 3 3 4 2 2 3 2" xfId="27889" xr:uid="{00000000-0005-0000-0000-0000735E0000}"/>
    <cellStyle name="Normal 3 3 4 2 2 4" xfId="27890" xr:uid="{00000000-0005-0000-0000-0000745E0000}"/>
    <cellStyle name="Normal 3 3 4 2 2 5" xfId="27891" xr:uid="{00000000-0005-0000-0000-0000755E0000}"/>
    <cellStyle name="Normal 3 3 4 2 3" xfId="2714" xr:uid="{00000000-0005-0000-0000-0000765E0000}"/>
    <cellStyle name="Normal 3 3 4 2 3 2" xfId="27892" xr:uid="{00000000-0005-0000-0000-0000775E0000}"/>
    <cellStyle name="Normal 3 3 4 2 3 2 2" xfId="27893" xr:uid="{00000000-0005-0000-0000-0000785E0000}"/>
    <cellStyle name="Normal 3 3 4 2 3 2 2 2" xfId="27894" xr:uid="{00000000-0005-0000-0000-0000795E0000}"/>
    <cellStyle name="Normal 3 3 4 2 3 2 3" xfId="27895" xr:uid="{00000000-0005-0000-0000-00007A5E0000}"/>
    <cellStyle name="Normal 3 3 4 2 3 3" xfId="27896" xr:uid="{00000000-0005-0000-0000-00007B5E0000}"/>
    <cellStyle name="Normal 3 3 4 2 3 3 2" xfId="27897" xr:uid="{00000000-0005-0000-0000-00007C5E0000}"/>
    <cellStyle name="Normal 3 3 4 2 3 4" xfId="27898" xr:uid="{00000000-0005-0000-0000-00007D5E0000}"/>
    <cellStyle name="Normal 3 3 4 2 3 5" xfId="27899" xr:uid="{00000000-0005-0000-0000-00007E5E0000}"/>
    <cellStyle name="Normal 3 3 4 2 4" xfId="27900" xr:uid="{00000000-0005-0000-0000-00007F5E0000}"/>
    <cellStyle name="Normal 3 3 4 2 4 2" xfId="27901" xr:uid="{00000000-0005-0000-0000-0000805E0000}"/>
    <cellStyle name="Normal 3 3 4 2 4 2 2" xfId="27902" xr:uid="{00000000-0005-0000-0000-0000815E0000}"/>
    <cellStyle name="Normal 3 3 4 2 4 3" xfId="27903" xr:uid="{00000000-0005-0000-0000-0000825E0000}"/>
    <cellStyle name="Normal 3 3 4 2 5" xfId="27904" xr:uid="{00000000-0005-0000-0000-0000835E0000}"/>
    <cellStyle name="Normal 3 3 4 2 5 2" xfId="27905" xr:uid="{00000000-0005-0000-0000-0000845E0000}"/>
    <cellStyle name="Normal 3 3 4 2 6" xfId="27906" xr:uid="{00000000-0005-0000-0000-0000855E0000}"/>
    <cellStyle name="Normal 3 3 4 2 7" xfId="27907" xr:uid="{00000000-0005-0000-0000-0000865E0000}"/>
    <cellStyle name="Normal 3 3 4 3" xfId="2715" xr:uid="{00000000-0005-0000-0000-0000875E0000}"/>
    <cellStyle name="Normal 3 3 4 3 2" xfId="27908" xr:uid="{00000000-0005-0000-0000-0000885E0000}"/>
    <cellStyle name="Normal 3 3 4 3 2 2" xfId="27909" xr:uid="{00000000-0005-0000-0000-0000895E0000}"/>
    <cellStyle name="Normal 3 3 4 3 2 2 2" xfId="27910" xr:uid="{00000000-0005-0000-0000-00008A5E0000}"/>
    <cellStyle name="Normal 3 3 4 3 2 3" xfId="27911" xr:uid="{00000000-0005-0000-0000-00008B5E0000}"/>
    <cellStyle name="Normal 3 3 4 3 3" xfId="27912" xr:uid="{00000000-0005-0000-0000-00008C5E0000}"/>
    <cellStyle name="Normal 3 3 4 3 3 2" xfId="27913" xr:uid="{00000000-0005-0000-0000-00008D5E0000}"/>
    <cellStyle name="Normal 3 3 4 3 4" xfId="27914" xr:uid="{00000000-0005-0000-0000-00008E5E0000}"/>
    <cellStyle name="Normal 3 3 4 3 5" xfId="27915" xr:uid="{00000000-0005-0000-0000-00008F5E0000}"/>
    <cellStyle name="Normal 3 3 4 4" xfId="2716" xr:uid="{00000000-0005-0000-0000-0000905E0000}"/>
    <cellStyle name="Normal 3 3 4 4 2" xfId="27916" xr:uid="{00000000-0005-0000-0000-0000915E0000}"/>
    <cellStyle name="Normal 3 3 4 4 2 2" xfId="27917" xr:uid="{00000000-0005-0000-0000-0000925E0000}"/>
    <cellStyle name="Normal 3 3 4 4 2 2 2" xfId="27918" xr:uid="{00000000-0005-0000-0000-0000935E0000}"/>
    <cellStyle name="Normal 3 3 4 4 2 3" xfId="27919" xr:uid="{00000000-0005-0000-0000-0000945E0000}"/>
    <cellStyle name="Normal 3 3 4 4 3" xfId="27920" xr:uid="{00000000-0005-0000-0000-0000955E0000}"/>
    <cellStyle name="Normal 3 3 4 4 3 2" xfId="27921" xr:uid="{00000000-0005-0000-0000-0000965E0000}"/>
    <cellStyle name="Normal 3 3 4 4 4" xfId="27922" xr:uid="{00000000-0005-0000-0000-0000975E0000}"/>
    <cellStyle name="Normal 3 3 4 4 5" xfId="27923" xr:uid="{00000000-0005-0000-0000-0000985E0000}"/>
    <cellStyle name="Normal 3 3 4 5" xfId="27924" xr:uid="{00000000-0005-0000-0000-0000995E0000}"/>
    <cellStyle name="Normal 3 3 4 5 2" xfId="27925" xr:uid="{00000000-0005-0000-0000-00009A5E0000}"/>
    <cellStyle name="Normal 3 3 4 5 2 2" xfId="27926" xr:uid="{00000000-0005-0000-0000-00009B5E0000}"/>
    <cellStyle name="Normal 3 3 4 5 3" xfId="27927" xr:uid="{00000000-0005-0000-0000-00009C5E0000}"/>
    <cellStyle name="Normal 3 3 4 6" xfId="27928" xr:uid="{00000000-0005-0000-0000-00009D5E0000}"/>
    <cellStyle name="Normal 3 3 4 6 2" xfId="27929" xr:uid="{00000000-0005-0000-0000-00009E5E0000}"/>
    <cellStyle name="Normal 3 3 4 7" xfId="27930" xr:uid="{00000000-0005-0000-0000-00009F5E0000}"/>
    <cellStyle name="Normal 3 3 4 8" xfId="27931" xr:uid="{00000000-0005-0000-0000-0000A05E0000}"/>
    <cellStyle name="Normal 3 3 5" xfId="2717" xr:uid="{00000000-0005-0000-0000-0000A15E0000}"/>
    <cellStyle name="Normal 3 3 5 2" xfId="2718" xr:uid="{00000000-0005-0000-0000-0000A25E0000}"/>
    <cellStyle name="Normal 3 3 5 2 2" xfId="2719" xr:uid="{00000000-0005-0000-0000-0000A35E0000}"/>
    <cellStyle name="Normal 3 3 5 2 2 2" xfId="27932" xr:uid="{00000000-0005-0000-0000-0000A45E0000}"/>
    <cellStyle name="Normal 3 3 5 2 2 2 2" xfId="27933" xr:uid="{00000000-0005-0000-0000-0000A55E0000}"/>
    <cellStyle name="Normal 3 3 5 2 2 2 2 2" xfId="27934" xr:uid="{00000000-0005-0000-0000-0000A65E0000}"/>
    <cellStyle name="Normal 3 3 5 2 2 2 3" xfId="27935" xr:uid="{00000000-0005-0000-0000-0000A75E0000}"/>
    <cellStyle name="Normal 3 3 5 2 2 3" xfId="27936" xr:uid="{00000000-0005-0000-0000-0000A85E0000}"/>
    <cellStyle name="Normal 3 3 5 2 2 3 2" xfId="27937" xr:uid="{00000000-0005-0000-0000-0000A95E0000}"/>
    <cellStyle name="Normal 3 3 5 2 2 4" xfId="27938" xr:uid="{00000000-0005-0000-0000-0000AA5E0000}"/>
    <cellStyle name="Normal 3 3 5 2 2 5" xfId="27939" xr:uid="{00000000-0005-0000-0000-0000AB5E0000}"/>
    <cellStyle name="Normal 3 3 5 2 3" xfId="2720" xr:uid="{00000000-0005-0000-0000-0000AC5E0000}"/>
    <cellStyle name="Normal 3 3 5 2 3 2" xfId="27940" xr:uid="{00000000-0005-0000-0000-0000AD5E0000}"/>
    <cellStyle name="Normal 3 3 5 2 3 2 2" xfId="27941" xr:uid="{00000000-0005-0000-0000-0000AE5E0000}"/>
    <cellStyle name="Normal 3 3 5 2 3 2 2 2" xfId="27942" xr:uid="{00000000-0005-0000-0000-0000AF5E0000}"/>
    <cellStyle name="Normal 3 3 5 2 3 2 3" xfId="27943" xr:uid="{00000000-0005-0000-0000-0000B05E0000}"/>
    <cellStyle name="Normal 3 3 5 2 3 3" xfId="27944" xr:uid="{00000000-0005-0000-0000-0000B15E0000}"/>
    <cellStyle name="Normal 3 3 5 2 3 3 2" xfId="27945" xr:uid="{00000000-0005-0000-0000-0000B25E0000}"/>
    <cellStyle name="Normal 3 3 5 2 3 4" xfId="27946" xr:uid="{00000000-0005-0000-0000-0000B35E0000}"/>
    <cellStyle name="Normal 3 3 5 2 3 5" xfId="27947" xr:uid="{00000000-0005-0000-0000-0000B45E0000}"/>
    <cellStyle name="Normal 3 3 5 2 4" xfId="27948" xr:uid="{00000000-0005-0000-0000-0000B55E0000}"/>
    <cellStyle name="Normal 3 3 5 2 4 2" xfId="27949" xr:uid="{00000000-0005-0000-0000-0000B65E0000}"/>
    <cellStyle name="Normal 3 3 5 2 4 2 2" xfId="27950" xr:uid="{00000000-0005-0000-0000-0000B75E0000}"/>
    <cellStyle name="Normal 3 3 5 2 4 3" xfId="27951" xr:uid="{00000000-0005-0000-0000-0000B85E0000}"/>
    <cellStyle name="Normal 3 3 5 2 5" xfId="27952" xr:uid="{00000000-0005-0000-0000-0000B95E0000}"/>
    <cellStyle name="Normal 3 3 5 2 5 2" xfId="27953" xr:uid="{00000000-0005-0000-0000-0000BA5E0000}"/>
    <cellStyle name="Normal 3 3 5 2 6" xfId="27954" xr:uid="{00000000-0005-0000-0000-0000BB5E0000}"/>
    <cellStyle name="Normal 3 3 5 2 7" xfId="27955" xr:uid="{00000000-0005-0000-0000-0000BC5E0000}"/>
    <cellStyle name="Normal 3 3 5 3" xfId="2721" xr:uid="{00000000-0005-0000-0000-0000BD5E0000}"/>
    <cellStyle name="Normal 3 3 5 3 2" xfId="27956" xr:uid="{00000000-0005-0000-0000-0000BE5E0000}"/>
    <cellStyle name="Normal 3 3 5 3 2 2" xfId="27957" xr:uid="{00000000-0005-0000-0000-0000BF5E0000}"/>
    <cellStyle name="Normal 3 3 5 3 2 2 2" xfId="27958" xr:uid="{00000000-0005-0000-0000-0000C05E0000}"/>
    <cellStyle name="Normal 3 3 5 3 2 3" xfId="27959" xr:uid="{00000000-0005-0000-0000-0000C15E0000}"/>
    <cellStyle name="Normal 3 3 5 3 3" xfId="27960" xr:uid="{00000000-0005-0000-0000-0000C25E0000}"/>
    <cellStyle name="Normal 3 3 5 3 3 2" xfId="27961" xr:uid="{00000000-0005-0000-0000-0000C35E0000}"/>
    <cellStyle name="Normal 3 3 5 3 4" xfId="27962" xr:uid="{00000000-0005-0000-0000-0000C45E0000}"/>
    <cellStyle name="Normal 3 3 5 3 5" xfId="27963" xr:uid="{00000000-0005-0000-0000-0000C55E0000}"/>
    <cellStyle name="Normal 3 3 5 4" xfId="2722" xr:uid="{00000000-0005-0000-0000-0000C65E0000}"/>
    <cellStyle name="Normal 3 3 5 4 2" xfId="27964" xr:uid="{00000000-0005-0000-0000-0000C75E0000}"/>
    <cellStyle name="Normal 3 3 5 4 2 2" xfId="27965" xr:uid="{00000000-0005-0000-0000-0000C85E0000}"/>
    <cellStyle name="Normal 3 3 5 4 2 2 2" xfId="27966" xr:uid="{00000000-0005-0000-0000-0000C95E0000}"/>
    <cellStyle name="Normal 3 3 5 4 2 3" xfId="27967" xr:uid="{00000000-0005-0000-0000-0000CA5E0000}"/>
    <cellStyle name="Normal 3 3 5 4 3" xfId="27968" xr:uid="{00000000-0005-0000-0000-0000CB5E0000}"/>
    <cellStyle name="Normal 3 3 5 4 3 2" xfId="27969" xr:uid="{00000000-0005-0000-0000-0000CC5E0000}"/>
    <cellStyle name="Normal 3 3 5 4 4" xfId="27970" xr:uid="{00000000-0005-0000-0000-0000CD5E0000}"/>
    <cellStyle name="Normal 3 3 5 4 5" xfId="27971" xr:uid="{00000000-0005-0000-0000-0000CE5E0000}"/>
    <cellStyle name="Normal 3 3 5 5" xfId="27972" xr:uid="{00000000-0005-0000-0000-0000CF5E0000}"/>
    <cellStyle name="Normal 3 3 5 5 2" xfId="27973" xr:uid="{00000000-0005-0000-0000-0000D05E0000}"/>
    <cellStyle name="Normal 3 3 5 5 2 2" xfId="27974" xr:uid="{00000000-0005-0000-0000-0000D15E0000}"/>
    <cellStyle name="Normal 3 3 5 5 3" xfId="27975" xr:uid="{00000000-0005-0000-0000-0000D25E0000}"/>
    <cellStyle name="Normal 3 3 5 6" xfId="27976" xr:uid="{00000000-0005-0000-0000-0000D35E0000}"/>
    <cellStyle name="Normal 3 3 5 6 2" xfId="27977" xr:uid="{00000000-0005-0000-0000-0000D45E0000}"/>
    <cellStyle name="Normal 3 3 5 7" xfId="27978" xr:uid="{00000000-0005-0000-0000-0000D55E0000}"/>
    <cellStyle name="Normal 3 3 5 8" xfId="27979" xr:uid="{00000000-0005-0000-0000-0000D65E0000}"/>
    <cellStyle name="Normal 3 3 6" xfId="2723" xr:uid="{00000000-0005-0000-0000-0000D75E0000}"/>
    <cellStyle name="Normal 3 3 6 2" xfId="2724" xr:uid="{00000000-0005-0000-0000-0000D85E0000}"/>
    <cellStyle name="Normal 3 3 6 2 2" xfId="2725" xr:uid="{00000000-0005-0000-0000-0000D95E0000}"/>
    <cellStyle name="Normal 3 3 6 2 2 2" xfId="27980" xr:uid="{00000000-0005-0000-0000-0000DA5E0000}"/>
    <cellStyle name="Normal 3 3 6 2 2 2 2" xfId="27981" xr:uid="{00000000-0005-0000-0000-0000DB5E0000}"/>
    <cellStyle name="Normal 3 3 6 2 2 2 2 2" xfId="27982" xr:uid="{00000000-0005-0000-0000-0000DC5E0000}"/>
    <cellStyle name="Normal 3 3 6 2 2 2 3" xfId="27983" xr:uid="{00000000-0005-0000-0000-0000DD5E0000}"/>
    <cellStyle name="Normal 3 3 6 2 2 3" xfId="27984" xr:uid="{00000000-0005-0000-0000-0000DE5E0000}"/>
    <cellStyle name="Normal 3 3 6 2 2 3 2" xfId="27985" xr:uid="{00000000-0005-0000-0000-0000DF5E0000}"/>
    <cellStyle name="Normal 3 3 6 2 2 4" xfId="27986" xr:uid="{00000000-0005-0000-0000-0000E05E0000}"/>
    <cellStyle name="Normal 3 3 6 2 2 5" xfId="27987" xr:uid="{00000000-0005-0000-0000-0000E15E0000}"/>
    <cellStyle name="Normal 3 3 6 2 3" xfId="2726" xr:uid="{00000000-0005-0000-0000-0000E25E0000}"/>
    <cellStyle name="Normal 3 3 6 2 3 2" xfId="27988" xr:uid="{00000000-0005-0000-0000-0000E35E0000}"/>
    <cellStyle name="Normal 3 3 6 2 3 2 2" xfId="27989" xr:uid="{00000000-0005-0000-0000-0000E45E0000}"/>
    <cellStyle name="Normal 3 3 6 2 3 2 2 2" xfId="27990" xr:uid="{00000000-0005-0000-0000-0000E55E0000}"/>
    <cellStyle name="Normal 3 3 6 2 3 2 3" xfId="27991" xr:uid="{00000000-0005-0000-0000-0000E65E0000}"/>
    <cellStyle name="Normal 3 3 6 2 3 3" xfId="27992" xr:uid="{00000000-0005-0000-0000-0000E75E0000}"/>
    <cellStyle name="Normal 3 3 6 2 3 3 2" xfId="27993" xr:uid="{00000000-0005-0000-0000-0000E85E0000}"/>
    <cellStyle name="Normal 3 3 6 2 3 4" xfId="27994" xr:uid="{00000000-0005-0000-0000-0000E95E0000}"/>
    <cellStyle name="Normal 3 3 6 2 3 5" xfId="27995" xr:uid="{00000000-0005-0000-0000-0000EA5E0000}"/>
    <cellStyle name="Normal 3 3 6 2 4" xfId="27996" xr:uid="{00000000-0005-0000-0000-0000EB5E0000}"/>
    <cellStyle name="Normal 3 3 6 2 4 2" xfId="27997" xr:uid="{00000000-0005-0000-0000-0000EC5E0000}"/>
    <cellStyle name="Normal 3 3 6 2 4 2 2" xfId="27998" xr:uid="{00000000-0005-0000-0000-0000ED5E0000}"/>
    <cellStyle name="Normal 3 3 6 2 4 3" xfId="27999" xr:uid="{00000000-0005-0000-0000-0000EE5E0000}"/>
    <cellStyle name="Normal 3 3 6 2 5" xfId="28000" xr:uid="{00000000-0005-0000-0000-0000EF5E0000}"/>
    <cellStyle name="Normal 3 3 6 2 5 2" xfId="28001" xr:uid="{00000000-0005-0000-0000-0000F05E0000}"/>
    <cellStyle name="Normal 3 3 6 2 6" xfId="28002" xr:uid="{00000000-0005-0000-0000-0000F15E0000}"/>
    <cellStyle name="Normal 3 3 6 2 7" xfId="28003" xr:uid="{00000000-0005-0000-0000-0000F25E0000}"/>
    <cellStyle name="Normal 3 3 6 3" xfId="2727" xr:uid="{00000000-0005-0000-0000-0000F35E0000}"/>
    <cellStyle name="Normal 3 3 6 3 2" xfId="28004" xr:uid="{00000000-0005-0000-0000-0000F45E0000}"/>
    <cellStyle name="Normal 3 3 6 3 2 2" xfId="28005" xr:uid="{00000000-0005-0000-0000-0000F55E0000}"/>
    <cellStyle name="Normal 3 3 6 3 2 2 2" xfId="28006" xr:uid="{00000000-0005-0000-0000-0000F65E0000}"/>
    <cellStyle name="Normal 3 3 6 3 2 3" xfId="28007" xr:uid="{00000000-0005-0000-0000-0000F75E0000}"/>
    <cellStyle name="Normal 3 3 6 3 3" xfId="28008" xr:uid="{00000000-0005-0000-0000-0000F85E0000}"/>
    <cellStyle name="Normal 3 3 6 3 3 2" xfId="28009" xr:uid="{00000000-0005-0000-0000-0000F95E0000}"/>
    <cellStyle name="Normal 3 3 6 3 4" xfId="28010" xr:uid="{00000000-0005-0000-0000-0000FA5E0000}"/>
    <cellStyle name="Normal 3 3 6 3 5" xfId="28011" xr:uid="{00000000-0005-0000-0000-0000FB5E0000}"/>
    <cellStyle name="Normal 3 3 6 4" xfId="2728" xr:uid="{00000000-0005-0000-0000-0000FC5E0000}"/>
    <cellStyle name="Normal 3 3 6 4 2" xfId="28012" xr:uid="{00000000-0005-0000-0000-0000FD5E0000}"/>
    <cellStyle name="Normal 3 3 6 4 2 2" xfId="28013" xr:uid="{00000000-0005-0000-0000-0000FE5E0000}"/>
    <cellStyle name="Normal 3 3 6 4 2 2 2" xfId="28014" xr:uid="{00000000-0005-0000-0000-0000FF5E0000}"/>
    <cellStyle name="Normal 3 3 6 4 2 3" xfId="28015" xr:uid="{00000000-0005-0000-0000-0000005F0000}"/>
    <cellStyle name="Normal 3 3 6 4 3" xfId="28016" xr:uid="{00000000-0005-0000-0000-0000015F0000}"/>
    <cellStyle name="Normal 3 3 6 4 3 2" xfId="28017" xr:uid="{00000000-0005-0000-0000-0000025F0000}"/>
    <cellStyle name="Normal 3 3 6 4 4" xfId="28018" xr:uid="{00000000-0005-0000-0000-0000035F0000}"/>
    <cellStyle name="Normal 3 3 6 4 5" xfId="28019" xr:uid="{00000000-0005-0000-0000-0000045F0000}"/>
    <cellStyle name="Normal 3 3 6 5" xfId="28020" xr:uid="{00000000-0005-0000-0000-0000055F0000}"/>
    <cellStyle name="Normal 3 3 6 5 2" xfId="28021" xr:uid="{00000000-0005-0000-0000-0000065F0000}"/>
    <cellStyle name="Normal 3 3 6 5 2 2" xfId="28022" xr:uid="{00000000-0005-0000-0000-0000075F0000}"/>
    <cellStyle name="Normal 3 3 6 5 3" xfId="28023" xr:uid="{00000000-0005-0000-0000-0000085F0000}"/>
    <cellStyle name="Normal 3 3 6 6" xfId="28024" xr:uid="{00000000-0005-0000-0000-0000095F0000}"/>
    <cellStyle name="Normal 3 3 6 6 2" xfId="28025" xr:uid="{00000000-0005-0000-0000-00000A5F0000}"/>
    <cellStyle name="Normal 3 3 6 7" xfId="28026" xr:uid="{00000000-0005-0000-0000-00000B5F0000}"/>
    <cellStyle name="Normal 3 3 6 8" xfId="28027" xr:uid="{00000000-0005-0000-0000-00000C5F0000}"/>
    <cellStyle name="Normal 3 3 7" xfId="2729" xr:uid="{00000000-0005-0000-0000-00000D5F0000}"/>
    <cellStyle name="Normal 3 3 7 2" xfId="2730" xr:uid="{00000000-0005-0000-0000-00000E5F0000}"/>
    <cellStyle name="Normal 3 3 7 2 2" xfId="2731" xr:uid="{00000000-0005-0000-0000-00000F5F0000}"/>
    <cellStyle name="Normal 3 3 7 2 2 2" xfId="28028" xr:uid="{00000000-0005-0000-0000-0000105F0000}"/>
    <cellStyle name="Normal 3 3 7 2 2 2 2" xfId="28029" xr:uid="{00000000-0005-0000-0000-0000115F0000}"/>
    <cellStyle name="Normal 3 3 7 2 2 2 2 2" xfId="28030" xr:uid="{00000000-0005-0000-0000-0000125F0000}"/>
    <cellStyle name="Normal 3 3 7 2 2 2 3" xfId="28031" xr:uid="{00000000-0005-0000-0000-0000135F0000}"/>
    <cellStyle name="Normal 3 3 7 2 2 3" xfId="28032" xr:uid="{00000000-0005-0000-0000-0000145F0000}"/>
    <cellStyle name="Normal 3 3 7 2 2 3 2" xfId="28033" xr:uid="{00000000-0005-0000-0000-0000155F0000}"/>
    <cellStyle name="Normal 3 3 7 2 2 4" xfId="28034" xr:uid="{00000000-0005-0000-0000-0000165F0000}"/>
    <cellStyle name="Normal 3 3 7 2 2 5" xfId="28035" xr:uid="{00000000-0005-0000-0000-0000175F0000}"/>
    <cellStyle name="Normal 3 3 7 2 3" xfId="2732" xr:uid="{00000000-0005-0000-0000-0000185F0000}"/>
    <cellStyle name="Normal 3 3 7 2 3 2" xfId="28036" xr:uid="{00000000-0005-0000-0000-0000195F0000}"/>
    <cellStyle name="Normal 3 3 7 2 3 2 2" xfId="28037" xr:uid="{00000000-0005-0000-0000-00001A5F0000}"/>
    <cellStyle name="Normal 3 3 7 2 3 2 2 2" xfId="28038" xr:uid="{00000000-0005-0000-0000-00001B5F0000}"/>
    <cellStyle name="Normal 3 3 7 2 3 2 3" xfId="28039" xr:uid="{00000000-0005-0000-0000-00001C5F0000}"/>
    <cellStyle name="Normal 3 3 7 2 3 3" xfId="28040" xr:uid="{00000000-0005-0000-0000-00001D5F0000}"/>
    <cellStyle name="Normal 3 3 7 2 3 3 2" xfId="28041" xr:uid="{00000000-0005-0000-0000-00001E5F0000}"/>
    <cellStyle name="Normal 3 3 7 2 3 4" xfId="28042" xr:uid="{00000000-0005-0000-0000-00001F5F0000}"/>
    <cellStyle name="Normal 3 3 7 2 3 5" xfId="28043" xr:uid="{00000000-0005-0000-0000-0000205F0000}"/>
    <cellStyle name="Normal 3 3 7 2 4" xfId="28044" xr:uid="{00000000-0005-0000-0000-0000215F0000}"/>
    <cellStyle name="Normal 3 3 7 2 4 2" xfId="28045" xr:uid="{00000000-0005-0000-0000-0000225F0000}"/>
    <cellStyle name="Normal 3 3 7 2 4 2 2" xfId="28046" xr:uid="{00000000-0005-0000-0000-0000235F0000}"/>
    <cellStyle name="Normal 3 3 7 2 4 3" xfId="28047" xr:uid="{00000000-0005-0000-0000-0000245F0000}"/>
    <cellStyle name="Normal 3 3 7 2 5" xfId="28048" xr:uid="{00000000-0005-0000-0000-0000255F0000}"/>
    <cellStyle name="Normal 3 3 7 2 5 2" xfId="28049" xr:uid="{00000000-0005-0000-0000-0000265F0000}"/>
    <cellStyle name="Normal 3 3 7 2 6" xfId="28050" xr:uid="{00000000-0005-0000-0000-0000275F0000}"/>
    <cellStyle name="Normal 3 3 7 2 7" xfId="28051" xr:uid="{00000000-0005-0000-0000-0000285F0000}"/>
    <cellStyle name="Normal 3 3 7 3" xfId="2733" xr:uid="{00000000-0005-0000-0000-0000295F0000}"/>
    <cellStyle name="Normal 3 3 7 3 2" xfId="28052" xr:uid="{00000000-0005-0000-0000-00002A5F0000}"/>
    <cellStyle name="Normal 3 3 7 3 2 2" xfId="28053" xr:uid="{00000000-0005-0000-0000-00002B5F0000}"/>
    <cellStyle name="Normal 3 3 7 3 2 2 2" xfId="28054" xr:uid="{00000000-0005-0000-0000-00002C5F0000}"/>
    <cellStyle name="Normal 3 3 7 3 2 3" xfId="28055" xr:uid="{00000000-0005-0000-0000-00002D5F0000}"/>
    <cellStyle name="Normal 3 3 7 3 3" xfId="28056" xr:uid="{00000000-0005-0000-0000-00002E5F0000}"/>
    <cellStyle name="Normal 3 3 7 3 3 2" xfId="28057" xr:uid="{00000000-0005-0000-0000-00002F5F0000}"/>
    <cellStyle name="Normal 3 3 7 3 4" xfId="28058" xr:uid="{00000000-0005-0000-0000-0000305F0000}"/>
    <cellStyle name="Normal 3 3 7 3 5" xfId="28059" xr:uid="{00000000-0005-0000-0000-0000315F0000}"/>
    <cellStyle name="Normal 3 3 7 4" xfId="2734" xr:uid="{00000000-0005-0000-0000-0000325F0000}"/>
    <cellStyle name="Normal 3 3 7 4 2" xfId="28060" xr:uid="{00000000-0005-0000-0000-0000335F0000}"/>
    <cellStyle name="Normal 3 3 7 4 2 2" xfId="28061" xr:uid="{00000000-0005-0000-0000-0000345F0000}"/>
    <cellStyle name="Normal 3 3 7 4 2 2 2" xfId="28062" xr:uid="{00000000-0005-0000-0000-0000355F0000}"/>
    <cellStyle name="Normal 3 3 7 4 2 3" xfId="28063" xr:uid="{00000000-0005-0000-0000-0000365F0000}"/>
    <cellStyle name="Normal 3 3 7 4 3" xfId="28064" xr:uid="{00000000-0005-0000-0000-0000375F0000}"/>
    <cellStyle name="Normal 3 3 7 4 3 2" xfId="28065" xr:uid="{00000000-0005-0000-0000-0000385F0000}"/>
    <cellStyle name="Normal 3 3 7 4 4" xfId="28066" xr:uid="{00000000-0005-0000-0000-0000395F0000}"/>
    <cellStyle name="Normal 3 3 7 4 5" xfId="28067" xr:uid="{00000000-0005-0000-0000-00003A5F0000}"/>
    <cellStyle name="Normal 3 3 7 5" xfId="28068" xr:uid="{00000000-0005-0000-0000-00003B5F0000}"/>
    <cellStyle name="Normal 3 3 7 5 2" xfId="28069" xr:uid="{00000000-0005-0000-0000-00003C5F0000}"/>
    <cellStyle name="Normal 3 3 7 5 2 2" xfId="28070" xr:uid="{00000000-0005-0000-0000-00003D5F0000}"/>
    <cellStyle name="Normal 3 3 7 5 3" xfId="28071" xr:uid="{00000000-0005-0000-0000-00003E5F0000}"/>
    <cellStyle name="Normal 3 3 7 6" xfId="28072" xr:uid="{00000000-0005-0000-0000-00003F5F0000}"/>
    <cellStyle name="Normal 3 3 7 6 2" xfId="28073" xr:uid="{00000000-0005-0000-0000-0000405F0000}"/>
    <cellStyle name="Normal 3 3 7 7" xfId="28074" xr:uid="{00000000-0005-0000-0000-0000415F0000}"/>
    <cellStyle name="Normal 3 3 7 8" xfId="28075" xr:uid="{00000000-0005-0000-0000-0000425F0000}"/>
    <cellStyle name="Normal 3 3 8" xfId="2735" xr:uid="{00000000-0005-0000-0000-0000435F0000}"/>
    <cellStyle name="Normal 3 3 8 2" xfId="2736" xr:uid="{00000000-0005-0000-0000-0000445F0000}"/>
    <cellStyle name="Normal 3 3 8 2 2" xfId="28076" xr:uid="{00000000-0005-0000-0000-0000455F0000}"/>
    <cellStyle name="Normal 3 3 8 2 2 2" xfId="28077" xr:uid="{00000000-0005-0000-0000-0000465F0000}"/>
    <cellStyle name="Normal 3 3 8 2 2 2 2" xfId="28078" xr:uid="{00000000-0005-0000-0000-0000475F0000}"/>
    <cellStyle name="Normal 3 3 8 2 2 3" xfId="28079" xr:uid="{00000000-0005-0000-0000-0000485F0000}"/>
    <cellStyle name="Normal 3 3 8 2 3" xfId="28080" xr:uid="{00000000-0005-0000-0000-0000495F0000}"/>
    <cellStyle name="Normal 3 3 8 2 3 2" xfId="28081" xr:uid="{00000000-0005-0000-0000-00004A5F0000}"/>
    <cellStyle name="Normal 3 3 8 2 4" xfId="28082" xr:uid="{00000000-0005-0000-0000-00004B5F0000}"/>
    <cellStyle name="Normal 3 3 8 2 5" xfId="28083" xr:uid="{00000000-0005-0000-0000-00004C5F0000}"/>
    <cellStyle name="Normal 3 3 8 3" xfId="2737" xr:uid="{00000000-0005-0000-0000-00004D5F0000}"/>
    <cellStyle name="Normal 3 3 8 3 2" xfId="28084" xr:uid="{00000000-0005-0000-0000-00004E5F0000}"/>
    <cellStyle name="Normal 3 3 8 3 2 2" xfId="28085" xr:uid="{00000000-0005-0000-0000-00004F5F0000}"/>
    <cellStyle name="Normal 3 3 8 3 2 2 2" xfId="28086" xr:uid="{00000000-0005-0000-0000-0000505F0000}"/>
    <cellStyle name="Normal 3 3 8 3 2 3" xfId="28087" xr:uid="{00000000-0005-0000-0000-0000515F0000}"/>
    <cellStyle name="Normal 3 3 8 3 3" xfId="28088" xr:uid="{00000000-0005-0000-0000-0000525F0000}"/>
    <cellStyle name="Normal 3 3 8 3 3 2" xfId="28089" xr:uid="{00000000-0005-0000-0000-0000535F0000}"/>
    <cellStyle name="Normal 3 3 8 3 4" xfId="28090" xr:uid="{00000000-0005-0000-0000-0000545F0000}"/>
    <cellStyle name="Normal 3 3 8 3 5" xfId="28091" xr:uid="{00000000-0005-0000-0000-0000555F0000}"/>
    <cellStyle name="Normal 3 3 8 4" xfId="28092" xr:uid="{00000000-0005-0000-0000-0000565F0000}"/>
    <cellStyle name="Normal 3 3 8 4 2" xfId="28093" xr:uid="{00000000-0005-0000-0000-0000575F0000}"/>
    <cellStyle name="Normal 3 3 8 4 2 2" xfId="28094" xr:uid="{00000000-0005-0000-0000-0000585F0000}"/>
    <cellStyle name="Normal 3 3 8 4 3" xfId="28095" xr:uid="{00000000-0005-0000-0000-0000595F0000}"/>
    <cellStyle name="Normal 3 3 8 5" xfId="28096" xr:uid="{00000000-0005-0000-0000-00005A5F0000}"/>
    <cellStyle name="Normal 3 3 8 5 2" xfId="28097" xr:uid="{00000000-0005-0000-0000-00005B5F0000}"/>
    <cellStyle name="Normal 3 3 8 6" xfId="28098" xr:uid="{00000000-0005-0000-0000-00005C5F0000}"/>
    <cellStyle name="Normal 3 3 8 7" xfId="28099" xr:uid="{00000000-0005-0000-0000-00005D5F0000}"/>
    <cellStyle name="Normal 3 3 9" xfId="2738" xr:uid="{00000000-0005-0000-0000-00005E5F0000}"/>
    <cellStyle name="Normal 3 3 9 2" xfId="28100" xr:uid="{00000000-0005-0000-0000-00005F5F0000}"/>
    <cellStyle name="Normal 3 3 9 2 2" xfId="28101" xr:uid="{00000000-0005-0000-0000-0000605F0000}"/>
    <cellStyle name="Normal 3 3 9 2 2 2" xfId="28102" xr:uid="{00000000-0005-0000-0000-0000615F0000}"/>
    <cellStyle name="Normal 3 3 9 2 3" xfId="28103" xr:uid="{00000000-0005-0000-0000-0000625F0000}"/>
    <cellStyle name="Normal 3 3 9 3" xfId="28104" xr:uid="{00000000-0005-0000-0000-0000635F0000}"/>
    <cellStyle name="Normal 3 3 9 3 2" xfId="28105" xr:uid="{00000000-0005-0000-0000-0000645F0000}"/>
    <cellStyle name="Normal 3 3 9 4" xfId="28106" xr:uid="{00000000-0005-0000-0000-0000655F0000}"/>
    <cellStyle name="Normal 3 3 9 5" xfId="28107" xr:uid="{00000000-0005-0000-0000-0000665F0000}"/>
    <cellStyle name="Normal 3 4" xfId="2739" xr:uid="{00000000-0005-0000-0000-0000675F0000}"/>
    <cellStyle name="Normal 3 4 10" xfId="28108" xr:uid="{00000000-0005-0000-0000-0000685F0000}"/>
    <cellStyle name="Normal 3 4 10 2" xfId="28109" xr:uid="{00000000-0005-0000-0000-0000695F0000}"/>
    <cellStyle name="Normal 3 4 10 2 2" xfId="28110" xr:uid="{00000000-0005-0000-0000-00006A5F0000}"/>
    <cellStyle name="Normal 3 4 10 3" xfId="28111" xr:uid="{00000000-0005-0000-0000-00006B5F0000}"/>
    <cellStyle name="Normal 3 4 11" xfId="28112" xr:uid="{00000000-0005-0000-0000-00006C5F0000}"/>
    <cellStyle name="Normal 3 4 11 2" xfId="28113" xr:uid="{00000000-0005-0000-0000-00006D5F0000}"/>
    <cellStyle name="Normal 3 4 12" xfId="28114" xr:uid="{00000000-0005-0000-0000-00006E5F0000}"/>
    <cellStyle name="Normal 3 4 13" xfId="28115" xr:uid="{00000000-0005-0000-0000-00006F5F0000}"/>
    <cellStyle name="Normal 3 4 2" xfId="2740" xr:uid="{00000000-0005-0000-0000-0000705F0000}"/>
    <cellStyle name="Normal 3 4 2 10" xfId="28116" xr:uid="{00000000-0005-0000-0000-0000715F0000}"/>
    <cellStyle name="Normal 3 4 2 10 2" xfId="28117" xr:uid="{00000000-0005-0000-0000-0000725F0000}"/>
    <cellStyle name="Normal 3 4 2 11" xfId="28118" xr:uid="{00000000-0005-0000-0000-0000735F0000}"/>
    <cellStyle name="Normal 3 4 2 12" xfId="28119" xr:uid="{00000000-0005-0000-0000-0000745F0000}"/>
    <cellStyle name="Normal 3 4 2 2" xfId="2741" xr:uid="{00000000-0005-0000-0000-0000755F0000}"/>
    <cellStyle name="Normal 3 4 2 2 2" xfId="2742" xr:uid="{00000000-0005-0000-0000-0000765F0000}"/>
    <cellStyle name="Normal 3 4 2 2 2 2" xfId="2743" xr:uid="{00000000-0005-0000-0000-0000775F0000}"/>
    <cellStyle name="Normal 3 4 2 2 2 2 2" xfId="28120" xr:uid="{00000000-0005-0000-0000-0000785F0000}"/>
    <cellStyle name="Normal 3 4 2 2 2 2 2 2" xfId="28121" xr:uid="{00000000-0005-0000-0000-0000795F0000}"/>
    <cellStyle name="Normal 3 4 2 2 2 2 2 2 2" xfId="28122" xr:uid="{00000000-0005-0000-0000-00007A5F0000}"/>
    <cellStyle name="Normal 3 4 2 2 2 2 2 3" xfId="28123" xr:uid="{00000000-0005-0000-0000-00007B5F0000}"/>
    <cellStyle name="Normal 3 4 2 2 2 2 3" xfId="28124" xr:uid="{00000000-0005-0000-0000-00007C5F0000}"/>
    <cellStyle name="Normal 3 4 2 2 2 2 3 2" xfId="28125" xr:uid="{00000000-0005-0000-0000-00007D5F0000}"/>
    <cellStyle name="Normal 3 4 2 2 2 2 4" xfId="28126" xr:uid="{00000000-0005-0000-0000-00007E5F0000}"/>
    <cellStyle name="Normal 3 4 2 2 2 2 5" xfId="28127" xr:uid="{00000000-0005-0000-0000-00007F5F0000}"/>
    <cellStyle name="Normal 3 4 2 2 2 3" xfId="2744" xr:uid="{00000000-0005-0000-0000-0000805F0000}"/>
    <cellStyle name="Normal 3 4 2 2 2 3 2" xfId="28128" xr:uid="{00000000-0005-0000-0000-0000815F0000}"/>
    <cellStyle name="Normal 3 4 2 2 2 3 2 2" xfId="28129" xr:uid="{00000000-0005-0000-0000-0000825F0000}"/>
    <cellStyle name="Normal 3 4 2 2 2 3 2 2 2" xfId="28130" xr:uid="{00000000-0005-0000-0000-0000835F0000}"/>
    <cellStyle name="Normal 3 4 2 2 2 3 2 3" xfId="28131" xr:uid="{00000000-0005-0000-0000-0000845F0000}"/>
    <cellStyle name="Normal 3 4 2 2 2 3 3" xfId="28132" xr:uid="{00000000-0005-0000-0000-0000855F0000}"/>
    <cellStyle name="Normal 3 4 2 2 2 3 3 2" xfId="28133" xr:uid="{00000000-0005-0000-0000-0000865F0000}"/>
    <cellStyle name="Normal 3 4 2 2 2 3 4" xfId="28134" xr:uid="{00000000-0005-0000-0000-0000875F0000}"/>
    <cellStyle name="Normal 3 4 2 2 2 3 5" xfId="28135" xr:uid="{00000000-0005-0000-0000-0000885F0000}"/>
    <cellStyle name="Normal 3 4 2 2 2 4" xfId="28136" xr:uid="{00000000-0005-0000-0000-0000895F0000}"/>
    <cellStyle name="Normal 3 4 2 2 2 4 2" xfId="28137" xr:uid="{00000000-0005-0000-0000-00008A5F0000}"/>
    <cellStyle name="Normal 3 4 2 2 2 4 2 2" xfId="28138" xr:uid="{00000000-0005-0000-0000-00008B5F0000}"/>
    <cellStyle name="Normal 3 4 2 2 2 4 3" xfId="28139" xr:uid="{00000000-0005-0000-0000-00008C5F0000}"/>
    <cellStyle name="Normal 3 4 2 2 2 5" xfId="28140" xr:uid="{00000000-0005-0000-0000-00008D5F0000}"/>
    <cellStyle name="Normal 3 4 2 2 2 5 2" xfId="28141" xr:uid="{00000000-0005-0000-0000-00008E5F0000}"/>
    <cellStyle name="Normal 3 4 2 2 2 6" xfId="28142" xr:uid="{00000000-0005-0000-0000-00008F5F0000}"/>
    <cellStyle name="Normal 3 4 2 2 2 7" xfId="28143" xr:uid="{00000000-0005-0000-0000-0000905F0000}"/>
    <cellStyle name="Normal 3 4 2 2 3" xfId="2745" xr:uid="{00000000-0005-0000-0000-0000915F0000}"/>
    <cellStyle name="Normal 3 4 2 2 3 2" xfId="28144" xr:uid="{00000000-0005-0000-0000-0000925F0000}"/>
    <cellStyle name="Normal 3 4 2 2 3 2 2" xfId="28145" xr:uid="{00000000-0005-0000-0000-0000935F0000}"/>
    <cellStyle name="Normal 3 4 2 2 3 2 2 2" xfId="28146" xr:uid="{00000000-0005-0000-0000-0000945F0000}"/>
    <cellStyle name="Normal 3 4 2 2 3 2 3" xfId="28147" xr:uid="{00000000-0005-0000-0000-0000955F0000}"/>
    <cellStyle name="Normal 3 4 2 2 3 3" xfId="28148" xr:uid="{00000000-0005-0000-0000-0000965F0000}"/>
    <cellStyle name="Normal 3 4 2 2 3 3 2" xfId="28149" xr:uid="{00000000-0005-0000-0000-0000975F0000}"/>
    <cellStyle name="Normal 3 4 2 2 3 4" xfId="28150" xr:uid="{00000000-0005-0000-0000-0000985F0000}"/>
    <cellStyle name="Normal 3 4 2 2 3 5" xfId="28151" xr:uid="{00000000-0005-0000-0000-0000995F0000}"/>
    <cellStyle name="Normal 3 4 2 2 4" xfId="2746" xr:uid="{00000000-0005-0000-0000-00009A5F0000}"/>
    <cellStyle name="Normal 3 4 2 2 4 2" xfId="28152" xr:uid="{00000000-0005-0000-0000-00009B5F0000}"/>
    <cellStyle name="Normal 3 4 2 2 4 2 2" xfId="28153" xr:uid="{00000000-0005-0000-0000-00009C5F0000}"/>
    <cellStyle name="Normal 3 4 2 2 4 2 2 2" xfId="28154" xr:uid="{00000000-0005-0000-0000-00009D5F0000}"/>
    <cellStyle name="Normal 3 4 2 2 4 2 3" xfId="28155" xr:uid="{00000000-0005-0000-0000-00009E5F0000}"/>
    <cellStyle name="Normal 3 4 2 2 4 3" xfId="28156" xr:uid="{00000000-0005-0000-0000-00009F5F0000}"/>
    <cellStyle name="Normal 3 4 2 2 4 3 2" xfId="28157" xr:uid="{00000000-0005-0000-0000-0000A05F0000}"/>
    <cellStyle name="Normal 3 4 2 2 4 4" xfId="28158" xr:uid="{00000000-0005-0000-0000-0000A15F0000}"/>
    <cellStyle name="Normal 3 4 2 2 4 5" xfId="28159" xr:uid="{00000000-0005-0000-0000-0000A25F0000}"/>
    <cellStyle name="Normal 3 4 2 2 5" xfId="28160" xr:uid="{00000000-0005-0000-0000-0000A35F0000}"/>
    <cellStyle name="Normal 3 4 2 2 5 2" xfId="28161" xr:uid="{00000000-0005-0000-0000-0000A45F0000}"/>
    <cellStyle name="Normal 3 4 2 2 5 2 2" xfId="28162" xr:uid="{00000000-0005-0000-0000-0000A55F0000}"/>
    <cellStyle name="Normal 3 4 2 2 5 3" xfId="28163" xr:uid="{00000000-0005-0000-0000-0000A65F0000}"/>
    <cellStyle name="Normal 3 4 2 2 6" xfId="28164" xr:uid="{00000000-0005-0000-0000-0000A75F0000}"/>
    <cellStyle name="Normal 3 4 2 2 6 2" xfId="28165" xr:uid="{00000000-0005-0000-0000-0000A85F0000}"/>
    <cellStyle name="Normal 3 4 2 2 7" xfId="28166" xr:uid="{00000000-0005-0000-0000-0000A95F0000}"/>
    <cellStyle name="Normal 3 4 2 2 8" xfId="28167" xr:uid="{00000000-0005-0000-0000-0000AA5F0000}"/>
    <cellStyle name="Normal 3 4 2 3" xfId="2747" xr:uid="{00000000-0005-0000-0000-0000AB5F0000}"/>
    <cellStyle name="Normal 3 4 2 3 2" xfId="2748" xr:uid="{00000000-0005-0000-0000-0000AC5F0000}"/>
    <cellStyle name="Normal 3 4 2 3 2 2" xfId="2749" xr:uid="{00000000-0005-0000-0000-0000AD5F0000}"/>
    <cellStyle name="Normal 3 4 2 3 2 2 2" xfId="28168" xr:uid="{00000000-0005-0000-0000-0000AE5F0000}"/>
    <cellStyle name="Normal 3 4 2 3 2 2 2 2" xfId="28169" xr:uid="{00000000-0005-0000-0000-0000AF5F0000}"/>
    <cellStyle name="Normal 3 4 2 3 2 2 2 2 2" xfId="28170" xr:uid="{00000000-0005-0000-0000-0000B05F0000}"/>
    <cellStyle name="Normal 3 4 2 3 2 2 2 3" xfId="28171" xr:uid="{00000000-0005-0000-0000-0000B15F0000}"/>
    <cellStyle name="Normal 3 4 2 3 2 2 3" xfId="28172" xr:uid="{00000000-0005-0000-0000-0000B25F0000}"/>
    <cellStyle name="Normal 3 4 2 3 2 2 3 2" xfId="28173" xr:uid="{00000000-0005-0000-0000-0000B35F0000}"/>
    <cellStyle name="Normal 3 4 2 3 2 2 4" xfId="28174" xr:uid="{00000000-0005-0000-0000-0000B45F0000}"/>
    <cellStyle name="Normal 3 4 2 3 2 2 5" xfId="28175" xr:uid="{00000000-0005-0000-0000-0000B55F0000}"/>
    <cellStyle name="Normal 3 4 2 3 2 3" xfId="2750" xr:uid="{00000000-0005-0000-0000-0000B65F0000}"/>
    <cellStyle name="Normal 3 4 2 3 2 3 2" xfId="28176" xr:uid="{00000000-0005-0000-0000-0000B75F0000}"/>
    <cellStyle name="Normal 3 4 2 3 2 3 2 2" xfId="28177" xr:uid="{00000000-0005-0000-0000-0000B85F0000}"/>
    <cellStyle name="Normal 3 4 2 3 2 3 2 2 2" xfId="28178" xr:uid="{00000000-0005-0000-0000-0000B95F0000}"/>
    <cellStyle name="Normal 3 4 2 3 2 3 2 3" xfId="28179" xr:uid="{00000000-0005-0000-0000-0000BA5F0000}"/>
    <cellStyle name="Normal 3 4 2 3 2 3 3" xfId="28180" xr:uid="{00000000-0005-0000-0000-0000BB5F0000}"/>
    <cellStyle name="Normal 3 4 2 3 2 3 3 2" xfId="28181" xr:uid="{00000000-0005-0000-0000-0000BC5F0000}"/>
    <cellStyle name="Normal 3 4 2 3 2 3 4" xfId="28182" xr:uid="{00000000-0005-0000-0000-0000BD5F0000}"/>
    <cellStyle name="Normal 3 4 2 3 2 3 5" xfId="28183" xr:uid="{00000000-0005-0000-0000-0000BE5F0000}"/>
    <cellStyle name="Normal 3 4 2 3 2 4" xfId="28184" xr:uid="{00000000-0005-0000-0000-0000BF5F0000}"/>
    <cellStyle name="Normal 3 4 2 3 2 4 2" xfId="28185" xr:uid="{00000000-0005-0000-0000-0000C05F0000}"/>
    <cellStyle name="Normal 3 4 2 3 2 4 2 2" xfId="28186" xr:uid="{00000000-0005-0000-0000-0000C15F0000}"/>
    <cellStyle name="Normal 3 4 2 3 2 4 3" xfId="28187" xr:uid="{00000000-0005-0000-0000-0000C25F0000}"/>
    <cellStyle name="Normal 3 4 2 3 2 5" xfId="28188" xr:uid="{00000000-0005-0000-0000-0000C35F0000}"/>
    <cellStyle name="Normal 3 4 2 3 2 5 2" xfId="28189" xr:uid="{00000000-0005-0000-0000-0000C45F0000}"/>
    <cellStyle name="Normal 3 4 2 3 2 6" xfId="28190" xr:uid="{00000000-0005-0000-0000-0000C55F0000}"/>
    <cellStyle name="Normal 3 4 2 3 2 7" xfId="28191" xr:uid="{00000000-0005-0000-0000-0000C65F0000}"/>
    <cellStyle name="Normal 3 4 2 3 3" xfId="2751" xr:uid="{00000000-0005-0000-0000-0000C75F0000}"/>
    <cellStyle name="Normal 3 4 2 3 3 2" xfId="28192" xr:uid="{00000000-0005-0000-0000-0000C85F0000}"/>
    <cellStyle name="Normal 3 4 2 3 3 2 2" xfId="28193" xr:uid="{00000000-0005-0000-0000-0000C95F0000}"/>
    <cellStyle name="Normal 3 4 2 3 3 2 2 2" xfId="28194" xr:uid="{00000000-0005-0000-0000-0000CA5F0000}"/>
    <cellStyle name="Normal 3 4 2 3 3 2 3" xfId="28195" xr:uid="{00000000-0005-0000-0000-0000CB5F0000}"/>
    <cellStyle name="Normal 3 4 2 3 3 3" xfId="28196" xr:uid="{00000000-0005-0000-0000-0000CC5F0000}"/>
    <cellStyle name="Normal 3 4 2 3 3 3 2" xfId="28197" xr:uid="{00000000-0005-0000-0000-0000CD5F0000}"/>
    <cellStyle name="Normal 3 4 2 3 3 4" xfId="28198" xr:uid="{00000000-0005-0000-0000-0000CE5F0000}"/>
    <cellStyle name="Normal 3 4 2 3 3 5" xfId="28199" xr:uid="{00000000-0005-0000-0000-0000CF5F0000}"/>
    <cellStyle name="Normal 3 4 2 3 4" xfId="2752" xr:uid="{00000000-0005-0000-0000-0000D05F0000}"/>
    <cellStyle name="Normal 3 4 2 3 4 2" xfId="28200" xr:uid="{00000000-0005-0000-0000-0000D15F0000}"/>
    <cellStyle name="Normal 3 4 2 3 4 2 2" xfId="28201" xr:uid="{00000000-0005-0000-0000-0000D25F0000}"/>
    <cellStyle name="Normal 3 4 2 3 4 2 2 2" xfId="28202" xr:uid="{00000000-0005-0000-0000-0000D35F0000}"/>
    <cellStyle name="Normal 3 4 2 3 4 2 3" xfId="28203" xr:uid="{00000000-0005-0000-0000-0000D45F0000}"/>
    <cellStyle name="Normal 3 4 2 3 4 3" xfId="28204" xr:uid="{00000000-0005-0000-0000-0000D55F0000}"/>
    <cellStyle name="Normal 3 4 2 3 4 3 2" xfId="28205" xr:uid="{00000000-0005-0000-0000-0000D65F0000}"/>
    <cellStyle name="Normal 3 4 2 3 4 4" xfId="28206" xr:uid="{00000000-0005-0000-0000-0000D75F0000}"/>
    <cellStyle name="Normal 3 4 2 3 4 5" xfId="28207" xr:uid="{00000000-0005-0000-0000-0000D85F0000}"/>
    <cellStyle name="Normal 3 4 2 3 5" xfId="28208" xr:uid="{00000000-0005-0000-0000-0000D95F0000}"/>
    <cellStyle name="Normal 3 4 2 3 5 2" xfId="28209" xr:uid="{00000000-0005-0000-0000-0000DA5F0000}"/>
    <cellStyle name="Normal 3 4 2 3 5 2 2" xfId="28210" xr:uid="{00000000-0005-0000-0000-0000DB5F0000}"/>
    <cellStyle name="Normal 3 4 2 3 5 3" xfId="28211" xr:uid="{00000000-0005-0000-0000-0000DC5F0000}"/>
    <cellStyle name="Normal 3 4 2 3 6" xfId="28212" xr:uid="{00000000-0005-0000-0000-0000DD5F0000}"/>
    <cellStyle name="Normal 3 4 2 3 6 2" xfId="28213" xr:uid="{00000000-0005-0000-0000-0000DE5F0000}"/>
    <cellStyle name="Normal 3 4 2 3 7" xfId="28214" xr:uid="{00000000-0005-0000-0000-0000DF5F0000}"/>
    <cellStyle name="Normal 3 4 2 3 8" xfId="28215" xr:uid="{00000000-0005-0000-0000-0000E05F0000}"/>
    <cellStyle name="Normal 3 4 2 4" xfId="2753" xr:uid="{00000000-0005-0000-0000-0000E15F0000}"/>
    <cellStyle name="Normal 3 4 2 4 2" xfId="2754" xr:uid="{00000000-0005-0000-0000-0000E25F0000}"/>
    <cellStyle name="Normal 3 4 2 4 2 2" xfId="2755" xr:uid="{00000000-0005-0000-0000-0000E35F0000}"/>
    <cellStyle name="Normal 3 4 2 4 2 2 2" xfId="28216" xr:uid="{00000000-0005-0000-0000-0000E45F0000}"/>
    <cellStyle name="Normal 3 4 2 4 2 2 2 2" xfId="28217" xr:uid="{00000000-0005-0000-0000-0000E55F0000}"/>
    <cellStyle name="Normal 3 4 2 4 2 2 2 2 2" xfId="28218" xr:uid="{00000000-0005-0000-0000-0000E65F0000}"/>
    <cellStyle name="Normal 3 4 2 4 2 2 2 3" xfId="28219" xr:uid="{00000000-0005-0000-0000-0000E75F0000}"/>
    <cellStyle name="Normal 3 4 2 4 2 2 3" xfId="28220" xr:uid="{00000000-0005-0000-0000-0000E85F0000}"/>
    <cellStyle name="Normal 3 4 2 4 2 2 3 2" xfId="28221" xr:uid="{00000000-0005-0000-0000-0000E95F0000}"/>
    <cellStyle name="Normal 3 4 2 4 2 2 4" xfId="28222" xr:uid="{00000000-0005-0000-0000-0000EA5F0000}"/>
    <cellStyle name="Normal 3 4 2 4 2 2 5" xfId="28223" xr:uid="{00000000-0005-0000-0000-0000EB5F0000}"/>
    <cellStyle name="Normal 3 4 2 4 2 3" xfId="2756" xr:uid="{00000000-0005-0000-0000-0000EC5F0000}"/>
    <cellStyle name="Normal 3 4 2 4 2 3 2" xfId="28224" xr:uid="{00000000-0005-0000-0000-0000ED5F0000}"/>
    <cellStyle name="Normal 3 4 2 4 2 3 2 2" xfId="28225" xr:uid="{00000000-0005-0000-0000-0000EE5F0000}"/>
    <cellStyle name="Normal 3 4 2 4 2 3 2 2 2" xfId="28226" xr:uid="{00000000-0005-0000-0000-0000EF5F0000}"/>
    <cellStyle name="Normal 3 4 2 4 2 3 2 3" xfId="28227" xr:uid="{00000000-0005-0000-0000-0000F05F0000}"/>
    <cellStyle name="Normal 3 4 2 4 2 3 3" xfId="28228" xr:uid="{00000000-0005-0000-0000-0000F15F0000}"/>
    <cellStyle name="Normal 3 4 2 4 2 3 3 2" xfId="28229" xr:uid="{00000000-0005-0000-0000-0000F25F0000}"/>
    <cellStyle name="Normal 3 4 2 4 2 3 4" xfId="28230" xr:uid="{00000000-0005-0000-0000-0000F35F0000}"/>
    <cellStyle name="Normal 3 4 2 4 2 3 5" xfId="28231" xr:uid="{00000000-0005-0000-0000-0000F45F0000}"/>
    <cellStyle name="Normal 3 4 2 4 2 4" xfId="28232" xr:uid="{00000000-0005-0000-0000-0000F55F0000}"/>
    <cellStyle name="Normal 3 4 2 4 2 4 2" xfId="28233" xr:uid="{00000000-0005-0000-0000-0000F65F0000}"/>
    <cellStyle name="Normal 3 4 2 4 2 4 2 2" xfId="28234" xr:uid="{00000000-0005-0000-0000-0000F75F0000}"/>
    <cellStyle name="Normal 3 4 2 4 2 4 3" xfId="28235" xr:uid="{00000000-0005-0000-0000-0000F85F0000}"/>
    <cellStyle name="Normal 3 4 2 4 2 5" xfId="28236" xr:uid="{00000000-0005-0000-0000-0000F95F0000}"/>
    <cellStyle name="Normal 3 4 2 4 2 5 2" xfId="28237" xr:uid="{00000000-0005-0000-0000-0000FA5F0000}"/>
    <cellStyle name="Normal 3 4 2 4 2 6" xfId="28238" xr:uid="{00000000-0005-0000-0000-0000FB5F0000}"/>
    <cellStyle name="Normal 3 4 2 4 2 7" xfId="28239" xr:uid="{00000000-0005-0000-0000-0000FC5F0000}"/>
    <cellStyle name="Normal 3 4 2 4 3" xfId="2757" xr:uid="{00000000-0005-0000-0000-0000FD5F0000}"/>
    <cellStyle name="Normal 3 4 2 4 3 2" xfId="28240" xr:uid="{00000000-0005-0000-0000-0000FE5F0000}"/>
    <cellStyle name="Normal 3 4 2 4 3 2 2" xfId="28241" xr:uid="{00000000-0005-0000-0000-0000FF5F0000}"/>
    <cellStyle name="Normal 3 4 2 4 3 2 2 2" xfId="28242" xr:uid="{00000000-0005-0000-0000-000000600000}"/>
    <cellStyle name="Normal 3 4 2 4 3 2 3" xfId="28243" xr:uid="{00000000-0005-0000-0000-000001600000}"/>
    <cellStyle name="Normal 3 4 2 4 3 3" xfId="28244" xr:uid="{00000000-0005-0000-0000-000002600000}"/>
    <cellStyle name="Normal 3 4 2 4 3 3 2" xfId="28245" xr:uid="{00000000-0005-0000-0000-000003600000}"/>
    <cellStyle name="Normal 3 4 2 4 3 4" xfId="28246" xr:uid="{00000000-0005-0000-0000-000004600000}"/>
    <cellStyle name="Normal 3 4 2 4 3 5" xfId="28247" xr:uid="{00000000-0005-0000-0000-000005600000}"/>
    <cellStyle name="Normal 3 4 2 4 4" xfId="2758" xr:uid="{00000000-0005-0000-0000-000006600000}"/>
    <cellStyle name="Normal 3 4 2 4 4 2" xfId="28248" xr:uid="{00000000-0005-0000-0000-000007600000}"/>
    <cellStyle name="Normal 3 4 2 4 4 2 2" xfId="28249" xr:uid="{00000000-0005-0000-0000-000008600000}"/>
    <cellStyle name="Normal 3 4 2 4 4 2 2 2" xfId="28250" xr:uid="{00000000-0005-0000-0000-000009600000}"/>
    <cellStyle name="Normal 3 4 2 4 4 2 3" xfId="28251" xr:uid="{00000000-0005-0000-0000-00000A600000}"/>
    <cellStyle name="Normal 3 4 2 4 4 3" xfId="28252" xr:uid="{00000000-0005-0000-0000-00000B600000}"/>
    <cellStyle name="Normal 3 4 2 4 4 3 2" xfId="28253" xr:uid="{00000000-0005-0000-0000-00000C600000}"/>
    <cellStyle name="Normal 3 4 2 4 4 4" xfId="28254" xr:uid="{00000000-0005-0000-0000-00000D600000}"/>
    <cellStyle name="Normal 3 4 2 4 4 5" xfId="28255" xr:uid="{00000000-0005-0000-0000-00000E600000}"/>
    <cellStyle name="Normal 3 4 2 4 5" xfId="28256" xr:uid="{00000000-0005-0000-0000-00000F600000}"/>
    <cellStyle name="Normal 3 4 2 4 5 2" xfId="28257" xr:uid="{00000000-0005-0000-0000-000010600000}"/>
    <cellStyle name="Normal 3 4 2 4 5 2 2" xfId="28258" xr:uid="{00000000-0005-0000-0000-000011600000}"/>
    <cellStyle name="Normal 3 4 2 4 5 3" xfId="28259" xr:uid="{00000000-0005-0000-0000-000012600000}"/>
    <cellStyle name="Normal 3 4 2 4 6" xfId="28260" xr:uid="{00000000-0005-0000-0000-000013600000}"/>
    <cellStyle name="Normal 3 4 2 4 6 2" xfId="28261" xr:uid="{00000000-0005-0000-0000-000014600000}"/>
    <cellStyle name="Normal 3 4 2 4 7" xfId="28262" xr:uid="{00000000-0005-0000-0000-000015600000}"/>
    <cellStyle name="Normal 3 4 2 4 8" xfId="28263" xr:uid="{00000000-0005-0000-0000-000016600000}"/>
    <cellStyle name="Normal 3 4 2 5" xfId="2759" xr:uid="{00000000-0005-0000-0000-000017600000}"/>
    <cellStyle name="Normal 3 4 2 5 2" xfId="2760" xr:uid="{00000000-0005-0000-0000-000018600000}"/>
    <cellStyle name="Normal 3 4 2 5 2 2" xfId="2761" xr:uid="{00000000-0005-0000-0000-000019600000}"/>
    <cellStyle name="Normal 3 4 2 5 2 2 2" xfId="28264" xr:uid="{00000000-0005-0000-0000-00001A600000}"/>
    <cellStyle name="Normal 3 4 2 5 2 2 2 2" xfId="28265" xr:uid="{00000000-0005-0000-0000-00001B600000}"/>
    <cellStyle name="Normal 3 4 2 5 2 2 2 2 2" xfId="28266" xr:uid="{00000000-0005-0000-0000-00001C600000}"/>
    <cellStyle name="Normal 3 4 2 5 2 2 2 3" xfId="28267" xr:uid="{00000000-0005-0000-0000-00001D600000}"/>
    <cellStyle name="Normal 3 4 2 5 2 2 3" xfId="28268" xr:uid="{00000000-0005-0000-0000-00001E600000}"/>
    <cellStyle name="Normal 3 4 2 5 2 2 3 2" xfId="28269" xr:uid="{00000000-0005-0000-0000-00001F600000}"/>
    <cellStyle name="Normal 3 4 2 5 2 2 4" xfId="28270" xr:uid="{00000000-0005-0000-0000-000020600000}"/>
    <cellStyle name="Normal 3 4 2 5 2 2 5" xfId="28271" xr:uid="{00000000-0005-0000-0000-000021600000}"/>
    <cellStyle name="Normal 3 4 2 5 2 3" xfId="2762" xr:uid="{00000000-0005-0000-0000-000022600000}"/>
    <cellStyle name="Normal 3 4 2 5 2 3 2" xfId="28272" xr:uid="{00000000-0005-0000-0000-000023600000}"/>
    <cellStyle name="Normal 3 4 2 5 2 3 2 2" xfId="28273" xr:uid="{00000000-0005-0000-0000-000024600000}"/>
    <cellStyle name="Normal 3 4 2 5 2 3 2 2 2" xfId="28274" xr:uid="{00000000-0005-0000-0000-000025600000}"/>
    <cellStyle name="Normal 3 4 2 5 2 3 2 3" xfId="28275" xr:uid="{00000000-0005-0000-0000-000026600000}"/>
    <cellStyle name="Normal 3 4 2 5 2 3 3" xfId="28276" xr:uid="{00000000-0005-0000-0000-000027600000}"/>
    <cellStyle name="Normal 3 4 2 5 2 3 3 2" xfId="28277" xr:uid="{00000000-0005-0000-0000-000028600000}"/>
    <cellStyle name="Normal 3 4 2 5 2 3 4" xfId="28278" xr:uid="{00000000-0005-0000-0000-000029600000}"/>
    <cellStyle name="Normal 3 4 2 5 2 3 5" xfId="28279" xr:uid="{00000000-0005-0000-0000-00002A600000}"/>
    <cellStyle name="Normal 3 4 2 5 2 4" xfId="28280" xr:uid="{00000000-0005-0000-0000-00002B600000}"/>
    <cellStyle name="Normal 3 4 2 5 2 4 2" xfId="28281" xr:uid="{00000000-0005-0000-0000-00002C600000}"/>
    <cellStyle name="Normal 3 4 2 5 2 4 2 2" xfId="28282" xr:uid="{00000000-0005-0000-0000-00002D600000}"/>
    <cellStyle name="Normal 3 4 2 5 2 4 3" xfId="28283" xr:uid="{00000000-0005-0000-0000-00002E600000}"/>
    <cellStyle name="Normal 3 4 2 5 2 5" xfId="28284" xr:uid="{00000000-0005-0000-0000-00002F600000}"/>
    <cellStyle name="Normal 3 4 2 5 2 5 2" xfId="28285" xr:uid="{00000000-0005-0000-0000-000030600000}"/>
    <cellStyle name="Normal 3 4 2 5 2 6" xfId="28286" xr:uid="{00000000-0005-0000-0000-000031600000}"/>
    <cellStyle name="Normal 3 4 2 5 2 7" xfId="28287" xr:uid="{00000000-0005-0000-0000-000032600000}"/>
    <cellStyle name="Normal 3 4 2 5 3" xfId="2763" xr:uid="{00000000-0005-0000-0000-000033600000}"/>
    <cellStyle name="Normal 3 4 2 5 3 2" xfId="28288" xr:uid="{00000000-0005-0000-0000-000034600000}"/>
    <cellStyle name="Normal 3 4 2 5 3 2 2" xfId="28289" xr:uid="{00000000-0005-0000-0000-000035600000}"/>
    <cellStyle name="Normal 3 4 2 5 3 2 2 2" xfId="28290" xr:uid="{00000000-0005-0000-0000-000036600000}"/>
    <cellStyle name="Normal 3 4 2 5 3 2 3" xfId="28291" xr:uid="{00000000-0005-0000-0000-000037600000}"/>
    <cellStyle name="Normal 3 4 2 5 3 3" xfId="28292" xr:uid="{00000000-0005-0000-0000-000038600000}"/>
    <cellStyle name="Normal 3 4 2 5 3 3 2" xfId="28293" xr:uid="{00000000-0005-0000-0000-000039600000}"/>
    <cellStyle name="Normal 3 4 2 5 3 4" xfId="28294" xr:uid="{00000000-0005-0000-0000-00003A600000}"/>
    <cellStyle name="Normal 3 4 2 5 3 5" xfId="28295" xr:uid="{00000000-0005-0000-0000-00003B600000}"/>
    <cellStyle name="Normal 3 4 2 5 4" xfId="2764" xr:uid="{00000000-0005-0000-0000-00003C600000}"/>
    <cellStyle name="Normal 3 4 2 5 4 2" xfId="28296" xr:uid="{00000000-0005-0000-0000-00003D600000}"/>
    <cellStyle name="Normal 3 4 2 5 4 2 2" xfId="28297" xr:uid="{00000000-0005-0000-0000-00003E600000}"/>
    <cellStyle name="Normal 3 4 2 5 4 2 2 2" xfId="28298" xr:uid="{00000000-0005-0000-0000-00003F600000}"/>
    <cellStyle name="Normal 3 4 2 5 4 2 3" xfId="28299" xr:uid="{00000000-0005-0000-0000-000040600000}"/>
    <cellStyle name="Normal 3 4 2 5 4 3" xfId="28300" xr:uid="{00000000-0005-0000-0000-000041600000}"/>
    <cellStyle name="Normal 3 4 2 5 4 3 2" xfId="28301" xr:uid="{00000000-0005-0000-0000-000042600000}"/>
    <cellStyle name="Normal 3 4 2 5 4 4" xfId="28302" xr:uid="{00000000-0005-0000-0000-000043600000}"/>
    <cellStyle name="Normal 3 4 2 5 4 5" xfId="28303" xr:uid="{00000000-0005-0000-0000-000044600000}"/>
    <cellStyle name="Normal 3 4 2 5 5" xfId="28304" xr:uid="{00000000-0005-0000-0000-000045600000}"/>
    <cellStyle name="Normal 3 4 2 5 5 2" xfId="28305" xr:uid="{00000000-0005-0000-0000-000046600000}"/>
    <cellStyle name="Normal 3 4 2 5 5 2 2" xfId="28306" xr:uid="{00000000-0005-0000-0000-000047600000}"/>
    <cellStyle name="Normal 3 4 2 5 5 3" xfId="28307" xr:uid="{00000000-0005-0000-0000-000048600000}"/>
    <cellStyle name="Normal 3 4 2 5 6" xfId="28308" xr:uid="{00000000-0005-0000-0000-000049600000}"/>
    <cellStyle name="Normal 3 4 2 5 6 2" xfId="28309" xr:uid="{00000000-0005-0000-0000-00004A600000}"/>
    <cellStyle name="Normal 3 4 2 5 7" xfId="28310" xr:uid="{00000000-0005-0000-0000-00004B600000}"/>
    <cellStyle name="Normal 3 4 2 5 8" xfId="28311" xr:uid="{00000000-0005-0000-0000-00004C600000}"/>
    <cellStyle name="Normal 3 4 2 6" xfId="2765" xr:uid="{00000000-0005-0000-0000-00004D600000}"/>
    <cellStyle name="Normal 3 4 2 6 2" xfId="2766" xr:uid="{00000000-0005-0000-0000-00004E600000}"/>
    <cellStyle name="Normal 3 4 2 6 2 2" xfId="28312" xr:uid="{00000000-0005-0000-0000-00004F600000}"/>
    <cellStyle name="Normal 3 4 2 6 2 2 2" xfId="28313" xr:uid="{00000000-0005-0000-0000-000050600000}"/>
    <cellStyle name="Normal 3 4 2 6 2 2 2 2" xfId="28314" xr:uid="{00000000-0005-0000-0000-000051600000}"/>
    <cellStyle name="Normal 3 4 2 6 2 2 3" xfId="28315" xr:uid="{00000000-0005-0000-0000-000052600000}"/>
    <cellStyle name="Normal 3 4 2 6 2 3" xfId="28316" xr:uid="{00000000-0005-0000-0000-000053600000}"/>
    <cellStyle name="Normal 3 4 2 6 2 3 2" xfId="28317" xr:uid="{00000000-0005-0000-0000-000054600000}"/>
    <cellStyle name="Normal 3 4 2 6 2 4" xfId="28318" xr:uid="{00000000-0005-0000-0000-000055600000}"/>
    <cellStyle name="Normal 3 4 2 6 2 5" xfId="28319" xr:uid="{00000000-0005-0000-0000-000056600000}"/>
    <cellStyle name="Normal 3 4 2 6 3" xfId="2767" xr:uid="{00000000-0005-0000-0000-000057600000}"/>
    <cellStyle name="Normal 3 4 2 6 3 2" xfId="28320" xr:uid="{00000000-0005-0000-0000-000058600000}"/>
    <cellStyle name="Normal 3 4 2 6 3 2 2" xfId="28321" xr:uid="{00000000-0005-0000-0000-000059600000}"/>
    <cellStyle name="Normal 3 4 2 6 3 2 2 2" xfId="28322" xr:uid="{00000000-0005-0000-0000-00005A600000}"/>
    <cellStyle name="Normal 3 4 2 6 3 2 3" xfId="28323" xr:uid="{00000000-0005-0000-0000-00005B600000}"/>
    <cellStyle name="Normal 3 4 2 6 3 3" xfId="28324" xr:uid="{00000000-0005-0000-0000-00005C600000}"/>
    <cellStyle name="Normal 3 4 2 6 3 3 2" xfId="28325" xr:uid="{00000000-0005-0000-0000-00005D600000}"/>
    <cellStyle name="Normal 3 4 2 6 3 4" xfId="28326" xr:uid="{00000000-0005-0000-0000-00005E600000}"/>
    <cellStyle name="Normal 3 4 2 6 3 5" xfId="28327" xr:uid="{00000000-0005-0000-0000-00005F600000}"/>
    <cellStyle name="Normal 3 4 2 6 4" xfId="28328" xr:uid="{00000000-0005-0000-0000-000060600000}"/>
    <cellStyle name="Normal 3 4 2 6 4 2" xfId="28329" xr:uid="{00000000-0005-0000-0000-000061600000}"/>
    <cellStyle name="Normal 3 4 2 6 4 2 2" xfId="28330" xr:uid="{00000000-0005-0000-0000-000062600000}"/>
    <cellStyle name="Normal 3 4 2 6 4 3" xfId="28331" xr:uid="{00000000-0005-0000-0000-000063600000}"/>
    <cellStyle name="Normal 3 4 2 6 5" xfId="28332" xr:uid="{00000000-0005-0000-0000-000064600000}"/>
    <cellStyle name="Normal 3 4 2 6 5 2" xfId="28333" xr:uid="{00000000-0005-0000-0000-000065600000}"/>
    <cellStyle name="Normal 3 4 2 6 6" xfId="28334" xr:uid="{00000000-0005-0000-0000-000066600000}"/>
    <cellStyle name="Normal 3 4 2 6 7" xfId="28335" xr:uid="{00000000-0005-0000-0000-000067600000}"/>
    <cellStyle name="Normal 3 4 2 7" xfId="2768" xr:uid="{00000000-0005-0000-0000-000068600000}"/>
    <cellStyle name="Normal 3 4 2 7 2" xfId="28336" xr:uid="{00000000-0005-0000-0000-000069600000}"/>
    <cellStyle name="Normal 3 4 2 7 2 2" xfId="28337" xr:uid="{00000000-0005-0000-0000-00006A600000}"/>
    <cellStyle name="Normal 3 4 2 7 2 2 2" xfId="28338" xr:uid="{00000000-0005-0000-0000-00006B600000}"/>
    <cellStyle name="Normal 3 4 2 7 2 3" xfId="28339" xr:uid="{00000000-0005-0000-0000-00006C600000}"/>
    <cellStyle name="Normal 3 4 2 7 3" xfId="28340" xr:uid="{00000000-0005-0000-0000-00006D600000}"/>
    <cellStyle name="Normal 3 4 2 7 3 2" xfId="28341" xr:uid="{00000000-0005-0000-0000-00006E600000}"/>
    <cellStyle name="Normal 3 4 2 7 4" xfId="28342" xr:uid="{00000000-0005-0000-0000-00006F600000}"/>
    <cellStyle name="Normal 3 4 2 7 5" xfId="28343" xr:uid="{00000000-0005-0000-0000-000070600000}"/>
    <cellStyle name="Normal 3 4 2 8" xfId="2769" xr:uid="{00000000-0005-0000-0000-000071600000}"/>
    <cellStyle name="Normal 3 4 2 8 2" xfId="28344" xr:uid="{00000000-0005-0000-0000-000072600000}"/>
    <cellStyle name="Normal 3 4 2 8 2 2" xfId="28345" xr:uid="{00000000-0005-0000-0000-000073600000}"/>
    <cellStyle name="Normal 3 4 2 8 2 2 2" xfId="28346" xr:uid="{00000000-0005-0000-0000-000074600000}"/>
    <cellStyle name="Normal 3 4 2 8 2 3" xfId="28347" xr:uid="{00000000-0005-0000-0000-000075600000}"/>
    <cellStyle name="Normal 3 4 2 8 3" xfId="28348" xr:uid="{00000000-0005-0000-0000-000076600000}"/>
    <cellStyle name="Normal 3 4 2 8 3 2" xfId="28349" xr:uid="{00000000-0005-0000-0000-000077600000}"/>
    <cellStyle name="Normal 3 4 2 8 4" xfId="28350" xr:uid="{00000000-0005-0000-0000-000078600000}"/>
    <cellStyle name="Normal 3 4 2 8 5" xfId="28351" xr:uid="{00000000-0005-0000-0000-000079600000}"/>
    <cellStyle name="Normal 3 4 2 9" xfId="28352" xr:uid="{00000000-0005-0000-0000-00007A600000}"/>
    <cellStyle name="Normal 3 4 2 9 2" xfId="28353" xr:uid="{00000000-0005-0000-0000-00007B600000}"/>
    <cellStyle name="Normal 3 4 2 9 2 2" xfId="28354" xr:uid="{00000000-0005-0000-0000-00007C600000}"/>
    <cellStyle name="Normal 3 4 2 9 3" xfId="28355" xr:uid="{00000000-0005-0000-0000-00007D600000}"/>
    <cellStyle name="Normal 3 4 3" xfId="2770" xr:uid="{00000000-0005-0000-0000-00007E600000}"/>
    <cellStyle name="Normal 3 4 3 2" xfId="2771" xr:uid="{00000000-0005-0000-0000-00007F600000}"/>
    <cellStyle name="Normal 3 4 3 2 2" xfId="2772" xr:uid="{00000000-0005-0000-0000-000080600000}"/>
    <cellStyle name="Normal 3 4 3 2 2 2" xfId="28356" xr:uid="{00000000-0005-0000-0000-000081600000}"/>
    <cellStyle name="Normal 3 4 3 2 2 2 2" xfId="28357" xr:uid="{00000000-0005-0000-0000-000082600000}"/>
    <cellStyle name="Normal 3 4 3 2 2 2 2 2" xfId="28358" xr:uid="{00000000-0005-0000-0000-000083600000}"/>
    <cellStyle name="Normal 3 4 3 2 2 2 3" xfId="28359" xr:uid="{00000000-0005-0000-0000-000084600000}"/>
    <cellStyle name="Normal 3 4 3 2 2 3" xfId="28360" xr:uid="{00000000-0005-0000-0000-000085600000}"/>
    <cellStyle name="Normal 3 4 3 2 2 3 2" xfId="28361" xr:uid="{00000000-0005-0000-0000-000086600000}"/>
    <cellStyle name="Normal 3 4 3 2 2 4" xfId="28362" xr:uid="{00000000-0005-0000-0000-000087600000}"/>
    <cellStyle name="Normal 3 4 3 2 2 5" xfId="28363" xr:uid="{00000000-0005-0000-0000-000088600000}"/>
    <cellStyle name="Normal 3 4 3 2 3" xfId="2773" xr:uid="{00000000-0005-0000-0000-000089600000}"/>
    <cellStyle name="Normal 3 4 3 2 3 2" xfId="28364" xr:uid="{00000000-0005-0000-0000-00008A600000}"/>
    <cellStyle name="Normal 3 4 3 2 3 2 2" xfId="28365" xr:uid="{00000000-0005-0000-0000-00008B600000}"/>
    <cellStyle name="Normal 3 4 3 2 3 2 2 2" xfId="28366" xr:uid="{00000000-0005-0000-0000-00008C600000}"/>
    <cellStyle name="Normal 3 4 3 2 3 2 3" xfId="28367" xr:uid="{00000000-0005-0000-0000-00008D600000}"/>
    <cellStyle name="Normal 3 4 3 2 3 3" xfId="28368" xr:uid="{00000000-0005-0000-0000-00008E600000}"/>
    <cellStyle name="Normal 3 4 3 2 3 3 2" xfId="28369" xr:uid="{00000000-0005-0000-0000-00008F600000}"/>
    <cellStyle name="Normal 3 4 3 2 3 4" xfId="28370" xr:uid="{00000000-0005-0000-0000-000090600000}"/>
    <cellStyle name="Normal 3 4 3 2 3 5" xfId="28371" xr:uid="{00000000-0005-0000-0000-000091600000}"/>
    <cellStyle name="Normal 3 4 3 2 4" xfId="28372" xr:uid="{00000000-0005-0000-0000-000092600000}"/>
    <cellStyle name="Normal 3 4 3 2 4 2" xfId="28373" xr:uid="{00000000-0005-0000-0000-000093600000}"/>
    <cellStyle name="Normal 3 4 3 2 4 2 2" xfId="28374" xr:uid="{00000000-0005-0000-0000-000094600000}"/>
    <cellStyle name="Normal 3 4 3 2 4 3" xfId="28375" xr:uid="{00000000-0005-0000-0000-000095600000}"/>
    <cellStyle name="Normal 3 4 3 2 5" xfId="28376" xr:uid="{00000000-0005-0000-0000-000096600000}"/>
    <cellStyle name="Normal 3 4 3 2 5 2" xfId="28377" xr:uid="{00000000-0005-0000-0000-000097600000}"/>
    <cellStyle name="Normal 3 4 3 2 6" xfId="28378" xr:uid="{00000000-0005-0000-0000-000098600000}"/>
    <cellStyle name="Normal 3 4 3 2 7" xfId="28379" xr:uid="{00000000-0005-0000-0000-000099600000}"/>
    <cellStyle name="Normal 3 4 3 3" xfId="2774" xr:uid="{00000000-0005-0000-0000-00009A600000}"/>
    <cellStyle name="Normal 3 4 3 3 2" xfId="28380" xr:uid="{00000000-0005-0000-0000-00009B600000}"/>
    <cellStyle name="Normal 3 4 3 3 2 2" xfId="28381" xr:uid="{00000000-0005-0000-0000-00009C600000}"/>
    <cellStyle name="Normal 3 4 3 3 2 2 2" xfId="28382" xr:uid="{00000000-0005-0000-0000-00009D600000}"/>
    <cellStyle name="Normal 3 4 3 3 2 3" xfId="28383" xr:uid="{00000000-0005-0000-0000-00009E600000}"/>
    <cellStyle name="Normal 3 4 3 3 3" xfId="28384" xr:uid="{00000000-0005-0000-0000-00009F600000}"/>
    <cellStyle name="Normal 3 4 3 3 3 2" xfId="28385" xr:uid="{00000000-0005-0000-0000-0000A0600000}"/>
    <cellStyle name="Normal 3 4 3 3 4" xfId="28386" xr:uid="{00000000-0005-0000-0000-0000A1600000}"/>
    <cellStyle name="Normal 3 4 3 3 5" xfId="28387" xr:uid="{00000000-0005-0000-0000-0000A2600000}"/>
    <cellStyle name="Normal 3 4 3 4" xfId="2775" xr:uid="{00000000-0005-0000-0000-0000A3600000}"/>
    <cellStyle name="Normal 3 4 3 4 2" xfId="28388" xr:uid="{00000000-0005-0000-0000-0000A4600000}"/>
    <cellStyle name="Normal 3 4 3 4 2 2" xfId="28389" xr:uid="{00000000-0005-0000-0000-0000A5600000}"/>
    <cellStyle name="Normal 3 4 3 4 2 2 2" xfId="28390" xr:uid="{00000000-0005-0000-0000-0000A6600000}"/>
    <cellStyle name="Normal 3 4 3 4 2 3" xfId="28391" xr:uid="{00000000-0005-0000-0000-0000A7600000}"/>
    <cellStyle name="Normal 3 4 3 4 3" xfId="28392" xr:uid="{00000000-0005-0000-0000-0000A8600000}"/>
    <cellStyle name="Normal 3 4 3 4 3 2" xfId="28393" xr:uid="{00000000-0005-0000-0000-0000A9600000}"/>
    <cellStyle name="Normal 3 4 3 4 4" xfId="28394" xr:uid="{00000000-0005-0000-0000-0000AA600000}"/>
    <cellStyle name="Normal 3 4 3 4 5" xfId="28395" xr:uid="{00000000-0005-0000-0000-0000AB600000}"/>
    <cellStyle name="Normal 3 4 3 5" xfId="28396" xr:uid="{00000000-0005-0000-0000-0000AC600000}"/>
    <cellStyle name="Normal 3 4 3 5 2" xfId="28397" xr:uid="{00000000-0005-0000-0000-0000AD600000}"/>
    <cellStyle name="Normal 3 4 3 5 2 2" xfId="28398" xr:uid="{00000000-0005-0000-0000-0000AE600000}"/>
    <cellStyle name="Normal 3 4 3 5 3" xfId="28399" xr:uid="{00000000-0005-0000-0000-0000AF600000}"/>
    <cellStyle name="Normal 3 4 3 6" xfId="28400" xr:uid="{00000000-0005-0000-0000-0000B0600000}"/>
    <cellStyle name="Normal 3 4 3 6 2" xfId="28401" xr:uid="{00000000-0005-0000-0000-0000B1600000}"/>
    <cellStyle name="Normal 3 4 3 7" xfId="28402" xr:uid="{00000000-0005-0000-0000-0000B2600000}"/>
    <cellStyle name="Normal 3 4 3 8" xfId="28403" xr:uid="{00000000-0005-0000-0000-0000B3600000}"/>
    <cellStyle name="Normal 3 4 4" xfId="2776" xr:uid="{00000000-0005-0000-0000-0000B4600000}"/>
    <cellStyle name="Normal 3 4 4 2" xfId="2777" xr:uid="{00000000-0005-0000-0000-0000B5600000}"/>
    <cellStyle name="Normal 3 4 4 2 2" xfId="2778" xr:uid="{00000000-0005-0000-0000-0000B6600000}"/>
    <cellStyle name="Normal 3 4 4 2 2 2" xfId="28404" xr:uid="{00000000-0005-0000-0000-0000B7600000}"/>
    <cellStyle name="Normal 3 4 4 2 2 2 2" xfId="28405" xr:uid="{00000000-0005-0000-0000-0000B8600000}"/>
    <cellStyle name="Normal 3 4 4 2 2 2 2 2" xfId="28406" xr:uid="{00000000-0005-0000-0000-0000B9600000}"/>
    <cellStyle name="Normal 3 4 4 2 2 2 3" xfId="28407" xr:uid="{00000000-0005-0000-0000-0000BA600000}"/>
    <cellStyle name="Normal 3 4 4 2 2 3" xfId="28408" xr:uid="{00000000-0005-0000-0000-0000BB600000}"/>
    <cellStyle name="Normal 3 4 4 2 2 3 2" xfId="28409" xr:uid="{00000000-0005-0000-0000-0000BC600000}"/>
    <cellStyle name="Normal 3 4 4 2 2 4" xfId="28410" xr:uid="{00000000-0005-0000-0000-0000BD600000}"/>
    <cellStyle name="Normal 3 4 4 2 2 5" xfId="28411" xr:uid="{00000000-0005-0000-0000-0000BE600000}"/>
    <cellStyle name="Normal 3 4 4 2 3" xfId="2779" xr:uid="{00000000-0005-0000-0000-0000BF600000}"/>
    <cellStyle name="Normal 3 4 4 2 3 2" xfId="28412" xr:uid="{00000000-0005-0000-0000-0000C0600000}"/>
    <cellStyle name="Normal 3 4 4 2 3 2 2" xfId="28413" xr:uid="{00000000-0005-0000-0000-0000C1600000}"/>
    <cellStyle name="Normal 3 4 4 2 3 2 2 2" xfId="28414" xr:uid="{00000000-0005-0000-0000-0000C2600000}"/>
    <cellStyle name="Normal 3 4 4 2 3 2 3" xfId="28415" xr:uid="{00000000-0005-0000-0000-0000C3600000}"/>
    <cellStyle name="Normal 3 4 4 2 3 3" xfId="28416" xr:uid="{00000000-0005-0000-0000-0000C4600000}"/>
    <cellStyle name="Normal 3 4 4 2 3 3 2" xfId="28417" xr:uid="{00000000-0005-0000-0000-0000C5600000}"/>
    <cellStyle name="Normal 3 4 4 2 3 4" xfId="28418" xr:uid="{00000000-0005-0000-0000-0000C6600000}"/>
    <cellStyle name="Normal 3 4 4 2 3 5" xfId="28419" xr:uid="{00000000-0005-0000-0000-0000C7600000}"/>
    <cellStyle name="Normal 3 4 4 2 4" xfId="28420" xr:uid="{00000000-0005-0000-0000-0000C8600000}"/>
    <cellStyle name="Normal 3 4 4 2 4 2" xfId="28421" xr:uid="{00000000-0005-0000-0000-0000C9600000}"/>
    <cellStyle name="Normal 3 4 4 2 4 2 2" xfId="28422" xr:uid="{00000000-0005-0000-0000-0000CA600000}"/>
    <cellStyle name="Normal 3 4 4 2 4 3" xfId="28423" xr:uid="{00000000-0005-0000-0000-0000CB600000}"/>
    <cellStyle name="Normal 3 4 4 2 5" xfId="28424" xr:uid="{00000000-0005-0000-0000-0000CC600000}"/>
    <cellStyle name="Normal 3 4 4 2 5 2" xfId="28425" xr:uid="{00000000-0005-0000-0000-0000CD600000}"/>
    <cellStyle name="Normal 3 4 4 2 6" xfId="28426" xr:uid="{00000000-0005-0000-0000-0000CE600000}"/>
    <cellStyle name="Normal 3 4 4 2 7" xfId="28427" xr:uid="{00000000-0005-0000-0000-0000CF600000}"/>
    <cellStyle name="Normal 3 4 4 3" xfId="2780" xr:uid="{00000000-0005-0000-0000-0000D0600000}"/>
    <cellStyle name="Normal 3 4 4 3 2" xfId="28428" xr:uid="{00000000-0005-0000-0000-0000D1600000}"/>
    <cellStyle name="Normal 3 4 4 3 2 2" xfId="28429" xr:uid="{00000000-0005-0000-0000-0000D2600000}"/>
    <cellStyle name="Normal 3 4 4 3 2 2 2" xfId="28430" xr:uid="{00000000-0005-0000-0000-0000D3600000}"/>
    <cellStyle name="Normal 3 4 4 3 2 3" xfId="28431" xr:uid="{00000000-0005-0000-0000-0000D4600000}"/>
    <cellStyle name="Normal 3 4 4 3 3" xfId="28432" xr:uid="{00000000-0005-0000-0000-0000D5600000}"/>
    <cellStyle name="Normal 3 4 4 3 3 2" xfId="28433" xr:uid="{00000000-0005-0000-0000-0000D6600000}"/>
    <cellStyle name="Normal 3 4 4 3 4" xfId="28434" xr:uid="{00000000-0005-0000-0000-0000D7600000}"/>
    <cellStyle name="Normal 3 4 4 3 5" xfId="28435" xr:uid="{00000000-0005-0000-0000-0000D8600000}"/>
    <cellStyle name="Normal 3 4 4 4" xfId="2781" xr:uid="{00000000-0005-0000-0000-0000D9600000}"/>
    <cellStyle name="Normal 3 4 4 4 2" xfId="28436" xr:uid="{00000000-0005-0000-0000-0000DA600000}"/>
    <cellStyle name="Normal 3 4 4 4 2 2" xfId="28437" xr:uid="{00000000-0005-0000-0000-0000DB600000}"/>
    <cellStyle name="Normal 3 4 4 4 2 2 2" xfId="28438" xr:uid="{00000000-0005-0000-0000-0000DC600000}"/>
    <cellStyle name="Normal 3 4 4 4 2 3" xfId="28439" xr:uid="{00000000-0005-0000-0000-0000DD600000}"/>
    <cellStyle name="Normal 3 4 4 4 3" xfId="28440" xr:uid="{00000000-0005-0000-0000-0000DE600000}"/>
    <cellStyle name="Normal 3 4 4 4 3 2" xfId="28441" xr:uid="{00000000-0005-0000-0000-0000DF600000}"/>
    <cellStyle name="Normal 3 4 4 4 4" xfId="28442" xr:uid="{00000000-0005-0000-0000-0000E0600000}"/>
    <cellStyle name="Normal 3 4 4 4 5" xfId="28443" xr:uid="{00000000-0005-0000-0000-0000E1600000}"/>
    <cellStyle name="Normal 3 4 4 5" xfId="28444" xr:uid="{00000000-0005-0000-0000-0000E2600000}"/>
    <cellStyle name="Normal 3 4 4 5 2" xfId="28445" xr:uid="{00000000-0005-0000-0000-0000E3600000}"/>
    <cellStyle name="Normal 3 4 4 5 2 2" xfId="28446" xr:uid="{00000000-0005-0000-0000-0000E4600000}"/>
    <cellStyle name="Normal 3 4 4 5 3" xfId="28447" xr:uid="{00000000-0005-0000-0000-0000E5600000}"/>
    <cellStyle name="Normal 3 4 4 6" xfId="28448" xr:uid="{00000000-0005-0000-0000-0000E6600000}"/>
    <cellStyle name="Normal 3 4 4 6 2" xfId="28449" xr:uid="{00000000-0005-0000-0000-0000E7600000}"/>
    <cellStyle name="Normal 3 4 4 7" xfId="28450" xr:uid="{00000000-0005-0000-0000-0000E8600000}"/>
    <cellStyle name="Normal 3 4 4 8" xfId="28451" xr:uid="{00000000-0005-0000-0000-0000E9600000}"/>
    <cellStyle name="Normal 3 4 5" xfId="2782" xr:uid="{00000000-0005-0000-0000-0000EA600000}"/>
    <cellStyle name="Normal 3 4 5 2" xfId="2783" xr:uid="{00000000-0005-0000-0000-0000EB600000}"/>
    <cellStyle name="Normal 3 4 5 2 2" xfId="2784" xr:uid="{00000000-0005-0000-0000-0000EC600000}"/>
    <cellStyle name="Normal 3 4 5 2 2 2" xfId="28452" xr:uid="{00000000-0005-0000-0000-0000ED600000}"/>
    <cellStyle name="Normal 3 4 5 2 2 2 2" xfId="28453" xr:uid="{00000000-0005-0000-0000-0000EE600000}"/>
    <cellStyle name="Normal 3 4 5 2 2 2 2 2" xfId="28454" xr:uid="{00000000-0005-0000-0000-0000EF600000}"/>
    <cellStyle name="Normal 3 4 5 2 2 2 3" xfId="28455" xr:uid="{00000000-0005-0000-0000-0000F0600000}"/>
    <cellStyle name="Normal 3 4 5 2 2 3" xfId="28456" xr:uid="{00000000-0005-0000-0000-0000F1600000}"/>
    <cellStyle name="Normal 3 4 5 2 2 3 2" xfId="28457" xr:uid="{00000000-0005-0000-0000-0000F2600000}"/>
    <cellStyle name="Normal 3 4 5 2 2 4" xfId="28458" xr:uid="{00000000-0005-0000-0000-0000F3600000}"/>
    <cellStyle name="Normal 3 4 5 2 2 5" xfId="28459" xr:uid="{00000000-0005-0000-0000-0000F4600000}"/>
    <cellStyle name="Normal 3 4 5 2 3" xfId="2785" xr:uid="{00000000-0005-0000-0000-0000F5600000}"/>
    <cellStyle name="Normal 3 4 5 2 3 2" xfId="28460" xr:uid="{00000000-0005-0000-0000-0000F6600000}"/>
    <cellStyle name="Normal 3 4 5 2 3 2 2" xfId="28461" xr:uid="{00000000-0005-0000-0000-0000F7600000}"/>
    <cellStyle name="Normal 3 4 5 2 3 2 2 2" xfId="28462" xr:uid="{00000000-0005-0000-0000-0000F8600000}"/>
    <cellStyle name="Normal 3 4 5 2 3 2 3" xfId="28463" xr:uid="{00000000-0005-0000-0000-0000F9600000}"/>
    <cellStyle name="Normal 3 4 5 2 3 3" xfId="28464" xr:uid="{00000000-0005-0000-0000-0000FA600000}"/>
    <cellStyle name="Normal 3 4 5 2 3 3 2" xfId="28465" xr:uid="{00000000-0005-0000-0000-0000FB600000}"/>
    <cellStyle name="Normal 3 4 5 2 3 4" xfId="28466" xr:uid="{00000000-0005-0000-0000-0000FC600000}"/>
    <cellStyle name="Normal 3 4 5 2 3 5" xfId="28467" xr:uid="{00000000-0005-0000-0000-0000FD600000}"/>
    <cellStyle name="Normal 3 4 5 2 4" xfId="28468" xr:uid="{00000000-0005-0000-0000-0000FE600000}"/>
    <cellStyle name="Normal 3 4 5 2 4 2" xfId="28469" xr:uid="{00000000-0005-0000-0000-0000FF600000}"/>
    <cellStyle name="Normal 3 4 5 2 4 2 2" xfId="28470" xr:uid="{00000000-0005-0000-0000-000000610000}"/>
    <cellStyle name="Normal 3 4 5 2 4 3" xfId="28471" xr:uid="{00000000-0005-0000-0000-000001610000}"/>
    <cellStyle name="Normal 3 4 5 2 5" xfId="28472" xr:uid="{00000000-0005-0000-0000-000002610000}"/>
    <cellStyle name="Normal 3 4 5 2 5 2" xfId="28473" xr:uid="{00000000-0005-0000-0000-000003610000}"/>
    <cellStyle name="Normal 3 4 5 2 6" xfId="28474" xr:uid="{00000000-0005-0000-0000-000004610000}"/>
    <cellStyle name="Normal 3 4 5 2 7" xfId="28475" xr:uid="{00000000-0005-0000-0000-000005610000}"/>
    <cellStyle name="Normal 3 4 5 3" xfId="2786" xr:uid="{00000000-0005-0000-0000-000006610000}"/>
    <cellStyle name="Normal 3 4 5 3 2" xfId="28476" xr:uid="{00000000-0005-0000-0000-000007610000}"/>
    <cellStyle name="Normal 3 4 5 3 2 2" xfId="28477" xr:uid="{00000000-0005-0000-0000-000008610000}"/>
    <cellStyle name="Normal 3 4 5 3 2 2 2" xfId="28478" xr:uid="{00000000-0005-0000-0000-000009610000}"/>
    <cellStyle name="Normal 3 4 5 3 2 3" xfId="28479" xr:uid="{00000000-0005-0000-0000-00000A610000}"/>
    <cellStyle name="Normal 3 4 5 3 3" xfId="28480" xr:uid="{00000000-0005-0000-0000-00000B610000}"/>
    <cellStyle name="Normal 3 4 5 3 3 2" xfId="28481" xr:uid="{00000000-0005-0000-0000-00000C610000}"/>
    <cellStyle name="Normal 3 4 5 3 4" xfId="28482" xr:uid="{00000000-0005-0000-0000-00000D610000}"/>
    <cellStyle name="Normal 3 4 5 3 5" xfId="28483" xr:uid="{00000000-0005-0000-0000-00000E610000}"/>
    <cellStyle name="Normal 3 4 5 4" xfId="2787" xr:uid="{00000000-0005-0000-0000-00000F610000}"/>
    <cellStyle name="Normal 3 4 5 4 2" xfId="28484" xr:uid="{00000000-0005-0000-0000-000010610000}"/>
    <cellStyle name="Normal 3 4 5 4 2 2" xfId="28485" xr:uid="{00000000-0005-0000-0000-000011610000}"/>
    <cellStyle name="Normal 3 4 5 4 2 2 2" xfId="28486" xr:uid="{00000000-0005-0000-0000-000012610000}"/>
    <cellStyle name="Normal 3 4 5 4 2 3" xfId="28487" xr:uid="{00000000-0005-0000-0000-000013610000}"/>
    <cellStyle name="Normal 3 4 5 4 3" xfId="28488" xr:uid="{00000000-0005-0000-0000-000014610000}"/>
    <cellStyle name="Normal 3 4 5 4 3 2" xfId="28489" xr:uid="{00000000-0005-0000-0000-000015610000}"/>
    <cellStyle name="Normal 3 4 5 4 4" xfId="28490" xr:uid="{00000000-0005-0000-0000-000016610000}"/>
    <cellStyle name="Normal 3 4 5 4 5" xfId="28491" xr:uid="{00000000-0005-0000-0000-000017610000}"/>
    <cellStyle name="Normal 3 4 5 5" xfId="28492" xr:uid="{00000000-0005-0000-0000-000018610000}"/>
    <cellStyle name="Normal 3 4 5 5 2" xfId="28493" xr:uid="{00000000-0005-0000-0000-000019610000}"/>
    <cellStyle name="Normal 3 4 5 5 2 2" xfId="28494" xr:uid="{00000000-0005-0000-0000-00001A610000}"/>
    <cellStyle name="Normal 3 4 5 5 3" xfId="28495" xr:uid="{00000000-0005-0000-0000-00001B610000}"/>
    <cellStyle name="Normal 3 4 5 6" xfId="28496" xr:uid="{00000000-0005-0000-0000-00001C610000}"/>
    <cellStyle name="Normal 3 4 5 6 2" xfId="28497" xr:uid="{00000000-0005-0000-0000-00001D610000}"/>
    <cellStyle name="Normal 3 4 5 7" xfId="28498" xr:uid="{00000000-0005-0000-0000-00001E610000}"/>
    <cellStyle name="Normal 3 4 5 8" xfId="28499" xr:uid="{00000000-0005-0000-0000-00001F610000}"/>
    <cellStyle name="Normal 3 4 6" xfId="2788" xr:uid="{00000000-0005-0000-0000-000020610000}"/>
    <cellStyle name="Normal 3 4 6 2" xfId="2789" xr:uid="{00000000-0005-0000-0000-000021610000}"/>
    <cellStyle name="Normal 3 4 6 2 2" xfId="2790" xr:uid="{00000000-0005-0000-0000-000022610000}"/>
    <cellStyle name="Normal 3 4 6 2 2 2" xfId="28500" xr:uid="{00000000-0005-0000-0000-000023610000}"/>
    <cellStyle name="Normal 3 4 6 2 2 2 2" xfId="28501" xr:uid="{00000000-0005-0000-0000-000024610000}"/>
    <cellStyle name="Normal 3 4 6 2 2 2 2 2" xfId="28502" xr:uid="{00000000-0005-0000-0000-000025610000}"/>
    <cellStyle name="Normal 3 4 6 2 2 2 3" xfId="28503" xr:uid="{00000000-0005-0000-0000-000026610000}"/>
    <cellStyle name="Normal 3 4 6 2 2 3" xfId="28504" xr:uid="{00000000-0005-0000-0000-000027610000}"/>
    <cellStyle name="Normal 3 4 6 2 2 3 2" xfId="28505" xr:uid="{00000000-0005-0000-0000-000028610000}"/>
    <cellStyle name="Normal 3 4 6 2 2 4" xfId="28506" xr:uid="{00000000-0005-0000-0000-000029610000}"/>
    <cellStyle name="Normal 3 4 6 2 2 5" xfId="28507" xr:uid="{00000000-0005-0000-0000-00002A610000}"/>
    <cellStyle name="Normal 3 4 6 2 3" xfId="2791" xr:uid="{00000000-0005-0000-0000-00002B610000}"/>
    <cellStyle name="Normal 3 4 6 2 3 2" xfId="28508" xr:uid="{00000000-0005-0000-0000-00002C610000}"/>
    <cellStyle name="Normal 3 4 6 2 3 2 2" xfId="28509" xr:uid="{00000000-0005-0000-0000-00002D610000}"/>
    <cellStyle name="Normal 3 4 6 2 3 2 2 2" xfId="28510" xr:uid="{00000000-0005-0000-0000-00002E610000}"/>
    <cellStyle name="Normal 3 4 6 2 3 2 3" xfId="28511" xr:uid="{00000000-0005-0000-0000-00002F610000}"/>
    <cellStyle name="Normal 3 4 6 2 3 3" xfId="28512" xr:uid="{00000000-0005-0000-0000-000030610000}"/>
    <cellStyle name="Normal 3 4 6 2 3 3 2" xfId="28513" xr:uid="{00000000-0005-0000-0000-000031610000}"/>
    <cellStyle name="Normal 3 4 6 2 3 4" xfId="28514" xr:uid="{00000000-0005-0000-0000-000032610000}"/>
    <cellStyle name="Normal 3 4 6 2 3 5" xfId="28515" xr:uid="{00000000-0005-0000-0000-000033610000}"/>
    <cellStyle name="Normal 3 4 6 2 4" xfId="28516" xr:uid="{00000000-0005-0000-0000-000034610000}"/>
    <cellStyle name="Normal 3 4 6 2 4 2" xfId="28517" xr:uid="{00000000-0005-0000-0000-000035610000}"/>
    <cellStyle name="Normal 3 4 6 2 4 2 2" xfId="28518" xr:uid="{00000000-0005-0000-0000-000036610000}"/>
    <cellStyle name="Normal 3 4 6 2 4 3" xfId="28519" xr:uid="{00000000-0005-0000-0000-000037610000}"/>
    <cellStyle name="Normal 3 4 6 2 5" xfId="28520" xr:uid="{00000000-0005-0000-0000-000038610000}"/>
    <cellStyle name="Normal 3 4 6 2 5 2" xfId="28521" xr:uid="{00000000-0005-0000-0000-000039610000}"/>
    <cellStyle name="Normal 3 4 6 2 6" xfId="28522" xr:uid="{00000000-0005-0000-0000-00003A610000}"/>
    <cellStyle name="Normal 3 4 6 2 7" xfId="28523" xr:uid="{00000000-0005-0000-0000-00003B610000}"/>
    <cellStyle name="Normal 3 4 6 3" xfId="2792" xr:uid="{00000000-0005-0000-0000-00003C610000}"/>
    <cellStyle name="Normal 3 4 6 3 2" xfId="28524" xr:uid="{00000000-0005-0000-0000-00003D610000}"/>
    <cellStyle name="Normal 3 4 6 3 2 2" xfId="28525" xr:uid="{00000000-0005-0000-0000-00003E610000}"/>
    <cellStyle name="Normal 3 4 6 3 2 2 2" xfId="28526" xr:uid="{00000000-0005-0000-0000-00003F610000}"/>
    <cellStyle name="Normal 3 4 6 3 2 3" xfId="28527" xr:uid="{00000000-0005-0000-0000-000040610000}"/>
    <cellStyle name="Normal 3 4 6 3 3" xfId="28528" xr:uid="{00000000-0005-0000-0000-000041610000}"/>
    <cellStyle name="Normal 3 4 6 3 3 2" xfId="28529" xr:uid="{00000000-0005-0000-0000-000042610000}"/>
    <cellStyle name="Normal 3 4 6 3 4" xfId="28530" xr:uid="{00000000-0005-0000-0000-000043610000}"/>
    <cellStyle name="Normal 3 4 6 3 5" xfId="28531" xr:uid="{00000000-0005-0000-0000-000044610000}"/>
    <cellStyle name="Normal 3 4 6 4" xfId="2793" xr:uid="{00000000-0005-0000-0000-000045610000}"/>
    <cellStyle name="Normal 3 4 6 4 2" xfId="28532" xr:uid="{00000000-0005-0000-0000-000046610000}"/>
    <cellStyle name="Normal 3 4 6 4 2 2" xfId="28533" xr:uid="{00000000-0005-0000-0000-000047610000}"/>
    <cellStyle name="Normal 3 4 6 4 2 2 2" xfId="28534" xr:uid="{00000000-0005-0000-0000-000048610000}"/>
    <cellStyle name="Normal 3 4 6 4 2 3" xfId="28535" xr:uid="{00000000-0005-0000-0000-000049610000}"/>
    <cellStyle name="Normal 3 4 6 4 3" xfId="28536" xr:uid="{00000000-0005-0000-0000-00004A610000}"/>
    <cellStyle name="Normal 3 4 6 4 3 2" xfId="28537" xr:uid="{00000000-0005-0000-0000-00004B610000}"/>
    <cellStyle name="Normal 3 4 6 4 4" xfId="28538" xr:uid="{00000000-0005-0000-0000-00004C610000}"/>
    <cellStyle name="Normal 3 4 6 4 5" xfId="28539" xr:uid="{00000000-0005-0000-0000-00004D610000}"/>
    <cellStyle name="Normal 3 4 6 5" xfId="28540" xr:uid="{00000000-0005-0000-0000-00004E610000}"/>
    <cellStyle name="Normal 3 4 6 5 2" xfId="28541" xr:uid="{00000000-0005-0000-0000-00004F610000}"/>
    <cellStyle name="Normal 3 4 6 5 2 2" xfId="28542" xr:uid="{00000000-0005-0000-0000-000050610000}"/>
    <cellStyle name="Normal 3 4 6 5 3" xfId="28543" xr:uid="{00000000-0005-0000-0000-000051610000}"/>
    <cellStyle name="Normal 3 4 6 6" xfId="28544" xr:uid="{00000000-0005-0000-0000-000052610000}"/>
    <cellStyle name="Normal 3 4 6 6 2" xfId="28545" xr:uid="{00000000-0005-0000-0000-000053610000}"/>
    <cellStyle name="Normal 3 4 6 7" xfId="28546" xr:uid="{00000000-0005-0000-0000-000054610000}"/>
    <cellStyle name="Normal 3 4 6 8" xfId="28547" xr:uid="{00000000-0005-0000-0000-000055610000}"/>
    <cellStyle name="Normal 3 4 7" xfId="2794" xr:uid="{00000000-0005-0000-0000-000056610000}"/>
    <cellStyle name="Normal 3 4 7 2" xfId="2795" xr:uid="{00000000-0005-0000-0000-000057610000}"/>
    <cellStyle name="Normal 3 4 7 2 2" xfId="28548" xr:uid="{00000000-0005-0000-0000-000058610000}"/>
    <cellStyle name="Normal 3 4 7 2 2 2" xfId="28549" xr:uid="{00000000-0005-0000-0000-000059610000}"/>
    <cellStyle name="Normal 3 4 7 2 2 2 2" xfId="28550" xr:uid="{00000000-0005-0000-0000-00005A610000}"/>
    <cellStyle name="Normal 3 4 7 2 2 3" xfId="28551" xr:uid="{00000000-0005-0000-0000-00005B610000}"/>
    <cellStyle name="Normal 3 4 7 2 3" xfId="28552" xr:uid="{00000000-0005-0000-0000-00005C610000}"/>
    <cellStyle name="Normal 3 4 7 2 3 2" xfId="28553" xr:uid="{00000000-0005-0000-0000-00005D610000}"/>
    <cellStyle name="Normal 3 4 7 2 4" xfId="28554" xr:uid="{00000000-0005-0000-0000-00005E610000}"/>
    <cellStyle name="Normal 3 4 7 2 5" xfId="28555" xr:uid="{00000000-0005-0000-0000-00005F610000}"/>
    <cellStyle name="Normal 3 4 7 3" xfId="2796" xr:uid="{00000000-0005-0000-0000-000060610000}"/>
    <cellStyle name="Normal 3 4 7 3 2" xfId="28556" xr:uid="{00000000-0005-0000-0000-000061610000}"/>
    <cellStyle name="Normal 3 4 7 3 2 2" xfId="28557" xr:uid="{00000000-0005-0000-0000-000062610000}"/>
    <cellStyle name="Normal 3 4 7 3 2 2 2" xfId="28558" xr:uid="{00000000-0005-0000-0000-000063610000}"/>
    <cellStyle name="Normal 3 4 7 3 2 3" xfId="28559" xr:uid="{00000000-0005-0000-0000-000064610000}"/>
    <cellStyle name="Normal 3 4 7 3 3" xfId="28560" xr:uid="{00000000-0005-0000-0000-000065610000}"/>
    <cellStyle name="Normal 3 4 7 3 3 2" xfId="28561" xr:uid="{00000000-0005-0000-0000-000066610000}"/>
    <cellStyle name="Normal 3 4 7 3 4" xfId="28562" xr:uid="{00000000-0005-0000-0000-000067610000}"/>
    <cellStyle name="Normal 3 4 7 3 5" xfId="28563" xr:uid="{00000000-0005-0000-0000-000068610000}"/>
    <cellStyle name="Normal 3 4 7 4" xfId="28564" xr:uid="{00000000-0005-0000-0000-000069610000}"/>
    <cellStyle name="Normal 3 4 7 4 2" xfId="28565" xr:uid="{00000000-0005-0000-0000-00006A610000}"/>
    <cellStyle name="Normal 3 4 7 4 2 2" xfId="28566" xr:uid="{00000000-0005-0000-0000-00006B610000}"/>
    <cellStyle name="Normal 3 4 7 4 3" xfId="28567" xr:uid="{00000000-0005-0000-0000-00006C610000}"/>
    <cellStyle name="Normal 3 4 7 5" xfId="28568" xr:uid="{00000000-0005-0000-0000-00006D610000}"/>
    <cellStyle name="Normal 3 4 7 5 2" xfId="28569" xr:uid="{00000000-0005-0000-0000-00006E610000}"/>
    <cellStyle name="Normal 3 4 7 6" xfId="28570" xr:uid="{00000000-0005-0000-0000-00006F610000}"/>
    <cellStyle name="Normal 3 4 7 7" xfId="28571" xr:uid="{00000000-0005-0000-0000-000070610000}"/>
    <cellStyle name="Normal 3 4 8" xfId="2797" xr:uid="{00000000-0005-0000-0000-000071610000}"/>
    <cellStyle name="Normal 3 4 8 2" xfId="28572" xr:uid="{00000000-0005-0000-0000-000072610000}"/>
    <cellStyle name="Normal 3 4 8 2 2" xfId="28573" xr:uid="{00000000-0005-0000-0000-000073610000}"/>
    <cellStyle name="Normal 3 4 8 2 2 2" xfId="28574" xr:uid="{00000000-0005-0000-0000-000074610000}"/>
    <cellStyle name="Normal 3 4 8 2 3" xfId="28575" xr:uid="{00000000-0005-0000-0000-000075610000}"/>
    <cellStyle name="Normal 3 4 8 3" xfId="28576" xr:uid="{00000000-0005-0000-0000-000076610000}"/>
    <cellStyle name="Normal 3 4 8 3 2" xfId="28577" xr:uid="{00000000-0005-0000-0000-000077610000}"/>
    <cellStyle name="Normal 3 4 8 4" xfId="28578" xr:uid="{00000000-0005-0000-0000-000078610000}"/>
    <cellStyle name="Normal 3 4 8 5" xfId="28579" xr:uid="{00000000-0005-0000-0000-000079610000}"/>
    <cellStyle name="Normal 3 4 9" xfId="2798" xr:uid="{00000000-0005-0000-0000-00007A610000}"/>
    <cellStyle name="Normal 3 4 9 2" xfId="28580" xr:uid="{00000000-0005-0000-0000-00007B610000}"/>
    <cellStyle name="Normal 3 4 9 2 2" xfId="28581" xr:uid="{00000000-0005-0000-0000-00007C610000}"/>
    <cellStyle name="Normal 3 4 9 2 2 2" xfId="28582" xr:uid="{00000000-0005-0000-0000-00007D610000}"/>
    <cellStyle name="Normal 3 4 9 2 3" xfId="28583" xr:uid="{00000000-0005-0000-0000-00007E610000}"/>
    <cellStyle name="Normal 3 4 9 3" xfId="28584" xr:uid="{00000000-0005-0000-0000-00007F610000}"/>
    <cellStyle name="Normal 3 4 9 3 2" xfId="28585" xr:uid="{00000000-0005-0000-0000-000080610000}"/>
    <cellStyle name="Normal 3 4 9 4" xfId="28586" xr:uid="{00000000-0005-0000-0000-000081610000}"/>
    <cellStyle name="Normal 3 4 9 5" xfId="28587" xr:uid="{00000000-0005-0000-0000-000082610000}"/>
    <cellStyle name="Normal 3 5" xfId="2799" xr:uid="{00000000-0005-0000-0000-000083610000}"/>
    <cellStyle name="Normal 3 5 10" xfId="28588" xr:uid="{00000000-0005-0000-0000-000084610000}"/>
    <cellStyle name="Normal 3 5 10 2" xfId="28589" xr:uid="{00000000-0005-0000-0000-000085610000}"/>
    <cellStyle name="Normal 3 5 10 2 2" xfId="28590" xr:uid="{00000000-0005-0000-0000-000086610000}"/>
    <cellStyle name="Normal 3 5 10 3" xfId="28591" xr:uid="{00000000-0005-0000-0000-000087610000}"/>
    <cellStyle name="Normal 3 5 11" xfId="28592" xr:uid="{00000000-0005-0000-0000-000088610000}"/>
    <cellStyle name="Normal 3 5 11 2" xfId="28593" xr:uid="{00000000-0005-0000-0000-000089610000}"/>
    <cellStyle name="Normal 3 5 12" xfId="28594" xr:uid="{00000000-0005-0000-0000-00008A610000}"/>
    <cellStyle name="Normal 3 5 13" xfId="28595" xr:uid="{00000000-0005-0000-0000-00008B610000}"/>
    <cellStyle name="Normal 3 5 2" xfId="2800" xr:uid="{00000000-0005-0000-0000-00008C610000}"/>
    <cellStyle name="Normal 3 5 2 10" xfId="28596" xr:uid="{00000000-0005-0000-0000-00008D610000}"/>
    <cellStyle name="Normal 3 5 2 10 2" xfId="28597" xr:uid="{00000000-0005-0000-0000-00008E610000}"/>
    <cellStyle name="Normal 3 5 2 11" xfId="28598" xr:uid="{00000000-0005-0000-0000-00008F610000}"/>
    <cellStyle name="Normal 3 5 2 12" xfId="28599" xr:uid="{00000000-0005-0000-0000-000090610000}"/>
    <cellStyle name="Normal 3 5 2 2" xfId="2801" xr:uid="{00000000-0005-0000-0000-000091610000}"/>
    <cellStyle name="Normal 3 5 2 2 2" xfId="2802" xr:uid="{00000000-0005-0000-0000-000092610000}"/>
    <cellStyle name="Normal 3 5 2 2 2 2" xfId="2803" xr:uid="{00000000-0005-0000-0000-000093610000}"/>
    <cellStyle name="Normal 3 5 2 2 2 2 2" xfId="28600" xr:uid="{00000000-0005-0000-0000-000094610000}"/>
    <cellStyle name="Normal 3 5 2 2 2 2 2 2" xfId="28601" xr:uid="{00000000-0005-0000-0000-000095610000}"/>
    <cellStyle name="Normal 3 5 2 2 2 2 2 2 2" xfId="28602" xr:uid="{00000000-0005-0000-0000-000096610000}"/>
    <cellStyle name="Normal 3 5 2 2 2 2 2 3" xfId="28603" xr:uid="{00000000-0005-0000-0000-000097610000}"/>
    <cellStyle name="Normal 3 5 2 2 2 2 3" xfId="28604" xr:uid="{00000000-0005-0000-0000-000098610000}"/>
    <cellStyle name="Normal 3 5 2 2 2 2 3 2" xfId="28605" xr:uid="{00000000-0005-0000-0000-000099610000}"/>
    <cellStyle name="Normal 3 5 2 2 2 2 4" xfId="28606" xr:uid="{00000000-0005-0000-0000-00009A610000}"/>
    <cellStyle name="Normal 3 5 2 2 2 2 5" xfId="28607" xr:uid="{00000000-0005-0000-0000-00009B610000}"/>
    <cellStyle name="Normal 3 5 2 2 2 3" xfId="2804" xr:uid="{00000000-0005-0000-0000-00009C610000}"/>
    <cellStyle name="Normal 3 5 2 2 2 3 2" xfId="28608" xr:uid="{00000000-0005-0000-0000-00009D610000}"/>
    <cellStyle name="Normal 3 5 2 2 2 3 2 2" xfId="28609" xr:uid="{00000000-0005-0000-0000-00009E610000}"/>
    <cellStyle name="Normal 3 5 2 2 2 3 2 2 2" xfId="28610" xr:uid="{00000000-0005-0000-0000-00009F610000}"/>
    <cellStyle name="Normal 3 5 2 2 2 3 2 3" xfId="28611" xr:uid="{00000000-0005-0000-0000-0000A0610000}"/>
    <cellStyle name="Normal 3 5 2 2 2 3 3" xfId="28612" xr:uid="{00000000-0005-0000-0000-0000A1610000}"/>
    <cellStyle name="Normal 3 5 2 2 2 3 3 2" xfId="28613" xr:uid="{00000000-0005-0000-0000-0000A2610000}"/>
    <cellStyle name="Normal 3 5 2 2 2 3 4" xfId="28614" xr:uid="{00000000-0005-0000-0000-0000A3610000}"/>
    <cellStyle name="Normal 3 5 2 2 2 3 5" xfId="28615" xr:uid="{00000000-0005-0000-0000-0000A4610000}"/>
    <cellStyle name="Normal 3 5 2 2 2 4" xfId="28616" xr:uid="{00000000-0005-0000-0000-0000A5610000}"/>
    <cellStyle name="Normal 3 5 2 2 2 4 2" xfId="28617" xr:uid="{00000000-0005-0000-0000-0000A6610000}"/>
    <cellStyle name="Normal 3 5 2 2 2 4 2 2" xfId="28618" xr:uid="{00000000-0005-0000-0000-0000A7610000}"/>
    <cellStyle name="Normal 3 5 2 2 2 4 3" xfId="28619" xr:uid="{00000000-0005-0000-0000-0000A8610000}"/>
    <cellStyle name="Normal 3 5 2 2 2 5" xfId="28620" xr:uid="{00000000-0005-0000-0000-0000A9610000}"/>
    <cellStyle name="Normal 3 5 2 2 2 5 2" xfId="28621" xr:uid="{00000000-0005-0000-0000-0000AA610000}"/>
    <cellStyle name="Normal 3 5 2 2 2 6" xfId="28622" xr:uid="{00000000-0005-0000-0000-0000AB610000}"/>
    <cellStyle name="Normal 3 5 2 2 2 7" xfId="28623" xr:uid="{00000000-0005-0000-0000-0000AC610000}"/>
    <cellStyle name="Normal 3 5 2 2 3" xfId="2805" xr:uid="{00000000-0005-0000-0000-0000AD610000}"/>
    <cellStyle name="Normal 3 5 2 2 3 2" xfId="28624" xr:uid="{00000000-0005-0000-0000-0000AE610000}"/>
    <cellStyle name="Normal 3 5 2 2 3 2 2" xfId="28625" xr:uid="{00000000-0005-0000-0000-0000AF610000}"/>
    <cellStyle name="Normal 3 5 2 2 3 2 2 2" xfId="28626" xr:uid="{00000000-0005-0000-0000-0000B0610000}"/>
    <cellStyle name="Normal 3 5 2 2 3 2 3" xfId="28627" xr:uid="{00000000-0005-0000-0000-0000B1610000}"/>
    <cellStyle name="Normal 3 5 2 2 3 3" xfId="28628" xr:uid="{00000000-0005-0000-0000-0000B2610000}"/>
    <cellStyle name="Normal 3 5 2 2 3 3 2" xfId="28629" xr:uid="{00000000-0005-0000-0000-0000B3610000}"/>
    <cellStyle name="Normal 3 5 2 2 3 4" xfId="28630" xr:uid="{00000000-0005-0000-0000-0000B4610000}"/>
    <cellStyle name="Normal 3 5 2 2 3 5" xfId="28631" xr:uid="{00000000-0005-0000-0000-0000B5610000}"/>
    <cellStyle name="Normal 3 5 2 2 4" xfId="2806" xr:uid="{00000000-0005-0000-0000-0000B6610000}"/>
    <cellStyle name="Normal 3 5 2 2 4 2" xfId="28632" xr:uid="{00000000-0005-0000-0000-0000B7610000}"/>
    <cellStyle name="Normal 3 5 2 2 4 2 2" xfId="28633" xr:uid="{00000000-0005-0000-0000-0000B8610000}"/>
    <cellStyle name="Normal 3 5 2 2 4 2 2 2" xfId="28634" xr:uid="{00000000-0005-0000-0000-0000B9610000}"/>
    <cellStyle name="Normal 3 5 2 2 4 2 3" xfId="28635" xr:uid="{00000000-0005-0000-0000-0000BA610000}"/>
    <cellStyle name="Normal 3 5 2 2 4 3" xfId="28636" xr:uid="{00000000-0005-0000-0000-0000BB610000}"/>
    <cellStyle name="Normal 3 5 2 2 4 3 2" xfId="28637" xr:uid="{00000000-0005-0000-0000-0000BC610000}"/>
    <cellStyle name="Normal 3 5 2 2 4 4" xfId="28638" xr:uid="{00000000-0005-0000-0000-0000BD610000}"/>
    <cellStyle name="Normal 3 5 2 2 4 5" xfId="28639" xr:uid="{00000000-0005-0000-0000-0000BE610000}"/>
    <cellStyle name="Normal 3 5 2 2 5" xfId="28640" xr:uid="{00000000-0005-0000-0000-0000BF610000}"/>
    <cellStyle name="Normal 3 5 2 2 5 2" xfId="28641" xr:uid="{00000000-0005-0000-0000-0000C0610000}"/>
    <cellStyle name="Normal 3 5 2 2 5 2 2" xfId="28642" xr:uid="{00000000-0005-0000-0000-0000C1610000}"/>
    <cellStyle name="Normal 3 5 2 2 5 3" xfId="28643" xr:uid="{00000000-0005-0000-0000-0000C2610000}"/>
    <cellStyle name="Normal 3 5 2 2 6" xfId="28644" xr:uid="{00000000-0005-0000-0000-0000C3610000}"/>
    <cellStyle name="Normal 3 5 2 2 6 2" xfId="28645" xr:uid="{00000000-0005-0000-0000-0000C4610000}"/>
    <cellStyle name="Normal 3 5 2 2 7" xfId="28646" xr:uid="{00000000-0005-0000-0000-0000C5610000}"/>
    <cellStyle name="Normal 3 5 2 2 8" xfId="28647" xr:uid="{00000000-0005-0000-0000-0000C6610000}"/>
    <cellStyle name="Normal 3 5 2 3" xfId="2807" xr:uid="{00000000-0005-0000-0000-0000C7610000}"/>
    <cellStyle name="Normal 3 5 2 3 2" xfId="2808" xr:uid="{00000000-0005-0000-0000-0000C8610000}"/>
    <cellStyle name="Normal 3 5 2 3 2 2" xfId="2809" xr:uid="{00000000-0005-0000-0000-0000C9610000}"/>
    <cellStyle name="Normal 3 5 2 3 2 2 2" xfId="28648" xr:uid="{00000000-0005-0000-0000-0000CA610000}"/>
    <cellStyle name="Normal 3 5 2 3 2 2 2 2" xfId="28649" xr:uid="{00000000-0005-0000-0000-0000CB610000}"/>
    <cellStyle name="Normal 3 5 2 3 2 2 2 2 2" xfId="28650" xr:uid="{00000000-0005-0000-0000-0000CC610000}"/>
    <cellStyle name="Normal 3 5 2 3 2 2 2 3" xfId="28651" xr:uid="{00000000-0005-0000-0000-0000CD610000}"/>
    <cellStyle name="Normal 3 5 2 3 2 2 3" xfId="28652" xr:uid="{00000000-0005-0000-0000-0000CE610000}"/>
    <cellStyle name="Normal 3 5 2 3 2 2 3 2" xfId="28653" xr:uid="{00000000-0005-0000-0000-0000CF610000}"/>
    <cellStyle name="Normal 3 5 2 3 2 2 4" xfId="28654" xr:uid="{00000000-0005-0000-0000-0000D0610000}"/>
    <cellStyle name="Normal 3 5 2 3 2 2 5" xfId="28655" xr:uid="{00000000-0005-0000-0000-0000D1610000}"/>
    <cellStyle name="Normal 3 5 2 3 2 3" xfId="2810" xr:uid="{00000000-0005-0000-0000-0000D2610000}"/>
    <cellStyle name="Normal 3 5 2 3 2 3 2" xfId="28656" xr:uid="{00000000-0005-0000-0000-0000D3610000}"/>
    <cellStyle name="Normal 3 5 2 3 2 3 2 2" xfId="28657" xr:uid="{00000000-0005-0000-0000-0000D4610000}"/>
    <cellStyle name="Normal 3 5 2 3 2 3 2 2 2" xfId="28658" xr:uid="{00000000-0005-0000-0000-0000D5610000}"/>
    <cellStyle name="Normal 3 5 2 3 2 3 2 3" xfId="28659" xr:uid="{00000000-0005-0000-0000-0000D6610000}"/>
    <cellStyle name="Normal 3 5 2 3 2 3 3" xfId="28660" xr:uid="{00000000-0005-0000-0000-0000D7610000}"/>
    <cellStyle name="Normal 3 5 2 3 2 3 3 2" xfId="28661" xr:uid="{00000000-0005-0000-0000-0000D8610000}"/>
    <cellStyle name="Normal 3 5 2 3 2 3 4" xfId="28662" xr:uid="{00000000-0005-0000-0000-0000D9610000}"/>
    <cellStyle name="Normal 3 5 2 3 2 3 5" xfId="28663" xr:uid="{00000000-0005-0000-0000-0000DA610000}"/>
    <cellStyle name="Normal 3 5 2 3 2 4" xfId="28664" xr:uid="{00000000-0005-0000-0000-0000DB610000}"/>
    <cellStyle name="Normal 3 5 2 3 2 4 2" xfId="28665" xr:uid="{00000000-0005-0000-0000-0000DC610000}"/>
    <cellStyle name="Normal 3 5 2 3 2 4 2 2" xfId="28666" xr:uid="{00000000-0005-0000-0000-0000DD610000}"/>
    <cellStyle name="Normal 3 5 2 3 2 4 3" xfId="28667" xr:uid="{00000000-0005-0000-0000-0000DE610000}"/>
    <cellStyle name="Normal 3 5 2 3 2 5" xfId="28668" xr:uid="{00000000-0005-0000-0000-0000DF610000}"/>
    <cellStyle name="Normal 3 5 2 3 2 5 2" xfId="28669" xr:uid="{00000000-0005-0000-0000-0000E0610000}"/>
    <cellStyle name="Normal 3 5 2 3 2 6" xfId="28670" xr:uid="{00000000-0005-0000-0000-0000E1610000}"/>
    <cellStyle name="Normal 3 5 2 3 2 7" xfId="28671" xr:uid="{00000000-0005-0000-0000-0000E2610000}"/>
    <cellStyle name="Normal 3 5 2 3 3" xfId="2811" xr:uid="{00000000-0005-0000-0000-0000E3610000}"/>
    <cellStyle name="Normal 3 5 2 3 3 2" xfId="28672" xr:uid="{00000000-0005-0000-0000-0000E4610000}"/>
    <cellStyle name="Normal 3 5 2 3 3 2 2" xfId="28673" xr:uid="{00000000-0005-0000-0000-0000E5610000}"/>
    <cellStyle name="Normal 3 5 2 3 3 2 2 2" xfId="28674" xr:uid="{00000000-0005-0000-0000-0000E6610000}"/>
    <cellStyle name="Normal 3 5 2 3 3 2 3" xfId="28675" xr:uid="{00000000-0005-0000-0000-0000E7610000}"/>
    <cellStyle name="Normal 3 5 2 3 3 3" xfId="28676" xr:uid="{00000000-0005-0000-0000-0000E8610000}"/>
    <cellStyle name="Normal 3 5 2 3 3 3 2" xfId="28677" xr:uid="{00000000-0005-0000-0000-0000E9610000}"/>
    <cellStyle name="Normal 3 5 2 3 3 4" xfId="28678" xr:uid="{00000000-0005-0000-0000-0000EA610000}"/>
    <cellStyle name="Normal 3 5 2 3 3 5" xfId="28679" xr:uid="{00000000-0005-0000-0000-0000EB610000}"/>
    <cellStyle name="Normal 3 5 2 3 4" xfId="2812" xr:uid="{00000000-0005-0000-0000-0000EC610000}"/>
    <cellStyle name="Normal 3 5 2 3 4 2" xfId="28680" xr:uid="{00000000-0005-0000-0000-0000ED610000}"/>
    <cellStyle name="Normal 3 5 2 3 4 2 2" xfId="28681" xr:uid="{00000000-0005-0000-0000-0000EE610000}"/>
    <cellStyle name="Normal 3 5 2 3 4 2 2 2" xfId="28682" xr:uid="{00000000-0005-0000-0000-0000EF610000}"/>
    <cellStyle name="Normal 3 5 2 3 4 2 3" xfId="28683" xr:uid="{00000000-0005-0000-0000-0000F0610000}"/>
    <cellStyle name="Normal 3 5 2 3 4 3" xfId="28684" xr:uid="{00000000-0005-0000-0000-0000F1610000}"/>
    <cellStyle name="Normal 3 5 2 3 4 3 2" xfId="28685" xr:uid="{00000000-0005-0000-0000-0000F2610000}"/>
    <cellStyle name="Normal 3 5 2 3 4 4" xfId="28686" xr:uid="{00000000-0005-0000-0000-0000F3610000}"/>
    <cellStyle name="Normal 3 5 2 3 4 5" xfId="28687" xr:uid="{00000000-0005-0000-0000-0000F4610000}"/>
    <cellStyle name="Normal 3 5 2 3 5" xfId="28688" xr:uid="{00000000-0005-0000-0000-0000F5610000}"/>
    <cellStyle name="Normal 3 5 2 3 5 2" xfId="28689" xr:uid="{00000000-0005-0000-0000-0000F6610000}"/>
    <cellStyle name="Normal 3 5 2 3 5 2 2" xfId="28690" xr:uid="{00000000-0005-0000-0000-0000F7610000}"/>
    <cellStyle name="Normal 3 5 2 3 5 3" xfId="28691" xr:uid="{00000000-0005-0000-0000-0000F8610000}"/>
    <cellStyle name="Normal 3 5 2 3 6" xfId="28692" xr:uid="{00000000-0005-0000-0000-0000F9610000}"/>
    <cellStyle name="Normal 3 5 2 3 6 2" xfId="28693" xr:uid="{00000000-0005-0000-0000-0000FA610000}"/>
    <cellStyle name="Normal 3 5 2 3 7" xfId="28694" xr:uid="{00000000-0005-0000-0000-0000FB610000}"/>
    <cellStyle name="Normal 3 5 2 3 8" xfId="28695" xr:uid="{00000000-0005-0000-0000-0000FC610000}"/>
    <cellStyle name="Normal 3 5 2 4" xfId="2813" xr:uid="{00000000-0005-0000-0000-0000FD610000}"/>
    <cellStyle name="Normal 3 5 2 4 2" xfId="2814" xr:uid="{00000000-0005-0000-0000-0000FE610000}"/>
    <cellStyle name="Normal 3 5 2 4 2 2" xfId="2815" xr:uid="{00000000-0005-0000-0000-0000FF610000}"/>
    <cellStyle name="Normal 3 5 2 4 2 2 2" xfId="28696" xr:uid="{00000000-0005-0000-0000-000000620000}"/>
    <cellStyle name="Normal 3 5 2 4 2 2 2 2" xfId="28697" xr:uid="{00000000-0005-0000-0000-000001620000}"/>
    <cellStyle name="Normal 3 5 2 4 2 2 2 2 2" xfId="28698" xr:uid="{00000000-0005-0000-0000-000002620000}"/>
    <cellStyle name="Normal 3 5 2 4 2 2 2 3" xfId="28699" xr:uid="{00000000-0005-0000-0000-000003620000}"/>
    <cellStyle name="Normal 3 5 2 4 2 2 3" xfId="28700" xr:uid="{00000000-0005-0000-0000-000004620000}"/>
    <cellStyle name="Normal 3 5 2 4 2 2 3 2" xfId="28701" xr:uid="{00000000-0005-0000-0000-000005620000}"/>
    <cellStyle name="Normal 3 5 2 4 2 2 4" xfId="28702" xr:uid="{00000000-0005-0000-0000-000006620000}"/>
    <cellStyle name="Normal 3 5 2 4 2 2 5" xfId="28703" xr:uid="{00000000-0005-0000-0000-000007620000}"/>
    <cellStyle name="Normal 3 5 2 4 2 3" xfId="2816" xr:uid="{00000000-0005-0000-0000-000008620000}"/>
    <cellStyle name="Normal 3 5 2 4 2 3 2" xfId="28704" xr:uid="{00000000-0005-0000-0000-000009620000}"/>
    <cellStyle name="Normal 3 5 2 4 2 3 2 2" xfId="28705" xr:uid="{00000000-0005-0000-0000-00000A620000}"/>
    <cellStyle name="Normal 3 5 2 4 2 3 2 2 2" xfId="28706" xr:uid="{00000000-0005-0000-0000-00000B620000}"/>
    <cellStyle name="Normal 3 5 2 4 2 3 2 3" xfId="28707" xr:uid="{00000000-0005-0000-0000-00000C620000}"/>
    <cellStyle name="Normal 3 5 2 4 2 3 3" xfId="28708" xr:uid="{00000000-0005-0000-0000-00000D620000}"/>
    <cellStyle name="Normal 3 5 2 4 2 3 3 2" xfId="28709" xr:uid="{00000000-0005-0000-0000-00000E620000}"/>
    <cellStyle name="Normal 3 5 2 4 2 3 4" xfId="28710" xr:uid="{00000000-0005-0000-0000-00000F620000}"/>
    <cellStyle name="Normal 3 5 2 4 2 3 5" xfId="28711" xr:uid="{00000000-0005-0000-0000-000010620000}"/>
    <cellStyle name="Normal 3 5 2 4 2 4" xfId="28712" xr:uid="{00000000-0005-0000-0000-000011620000}"/>
    <cellStyle name="Normal 3 5 2 4 2 4 2" xfId="28713" xr:uid="{00000000-0005-0000-0000-000012620000}"/>
    <cellStyle name="Normal 3 5 2 4 2 4 2 2" xfId="28714" xr:uid="{00000000-0005-0000-0000-000013620000}"/>
    <cellStyle name="Normal 3 5 2 4 2 4 3" xfId="28715" xr:uid="{00000000-0005-0000-0000-000014620000}"/>
    <cellStyle name="Normal 3 5 2 4 2 5" xfId="28716" xr:uid="{00000000-0005-0000-0000-000015620000}"/>
    <cellStyle name="Normal 3 5 2 4 2 5 2" xfId="28717" xr:uid="{00000000-0005-0000-0000-000016620000}"/>
    <cellStyle name="Normal 3 5 2 4 2 6" xfId="28718" xr:uid="{00000000-0005-0000-0000-000017620000}"/>
    <cellStyle name="Normal 3 5 2 4 2 7" xfId="28719" xr:uid="{00000000-0005-0000-0000-000018620000}"/>
    <cellStyle name="Normal 3 5 2 4 3" xfId="2817" xr:uid="{00000000-0005-0000-0000-000019620000}"/>
    <cellStyle name="Normal 3 5 2 4 3 2" xfId="28720" xr:uid="{00000000-0005-0000-0000-00001A620000}"/>
    <cellStyle name="Normal 3 5 2 4 3 2 2" xfId="28721" xr:uid="{00000000-0005-0000-0000-00001B620000}"/>
    <cellStyle name="Normal 3 5 2 4 3 2 2 2" xfId="28722" xr:uid="{00000000-0005-0000-0000-00001C620000}"/>
    <cellStyle name="Normal 3 5 2 4 3 2 3" xfId="28723" xr:uid="{00000000-0005-0000-0000-00001D620000}"/>
    <cellStyle name="Normal 3 5 2 4 3 3" xfId="28724" xr:uid="{00000000-0005-0000-0000-00001E620000}"/>
    <cellStyle name="Normal 3 5 2 4 3 3 2" xfId="28725" xr:uid="{00000000-0005-0000-0000-00001F620000}"/>
    <cellStyle name="Normal 3 5 2 4 3 4" xfId="28726" xr:uid="{00000000-0005-0000-0000-000020620000}"/>
    <cellStyle name="Normal 3 5 2 4 3 5" xfId="28727" xr:uid="{00000000-0005-0000-0000-000021620000}"/>
    <cellStyle name="Normal 3 5 2 4 4" xfId="2818" xr:uid="{00000000-0005-0000-0000-000022620000}"/>
    <cellStyle name="Normal 3 5 2 4 4 2" xfId="28728" xr:uid="{00000000-0005-0000-0000-000023620000}"/>
    <cellStyle name="Normal 3 5 2 4 4 2 2" xfId="28729" xr:uid="{00000000-0005-0000-0000-000024620000}"/>
    <cellStyle name="Normal 3 5 2 4 4 2 2 2" xfId="28730" xr:uid="{00000000-0005-0000-0000-000025620000}"/>
    <cellStyle name="Normal 3 5 2 4 4 2 3" xfId="28731" xr:uid="{00000000-0005-0000-0000-000026620000}"/>
    <cellStyle name="Normal 3 5 2 4 4 3" xfId="28732" xr:uid="{00000000-0005-0000-0000-000027620000}"/>
    <cellStyle name="Normal 3 5 2 4 4 3 2" xfId="28733" xr:uid="{00000000-0005-0000-0000-000028620000}"/>
    <cellStyle name="Normal 3 5 2 4 4 4" xfId="28734" xr:uid="{00000000-0005-0000-0000-000029620000}"/>
    <cellStyle name="Normal 3 5 2 4 4 5" xfId="28735" xr:uid="{00000000-0005-0000-0000-00002A620000}"/>
    <cellStyle name="Normal 3 5 2 4 5" xfId="28736" xr:uid="{00000000-0005-0000-0000-00002B620000}"/>
    <cellStyle name="Normal 3 5 2 4 5 2" xfId="28737" xr:uid="{00000000-0005-0000-0000-00002C620000}"/>
    <cellStyle name="Normal 3 5 2 4 5 2 2" xfId="28738" xr:uid="{00000000-0005-0000-0000-00002D620000}"/>
    <cellStyle name="Normal 3 5 2 4 5 3" xfId="28739" xr:uid="{00000000-0005-0000-0000-00002E620000}"/>
    <cellStyle name="Normal 3 5 2 4 6" xfId="28740" xr:uid="{00000000-0005-0000-0000-00002F620000}"/>
    <cellStyle name="Normal 3 5 2 4 6 2" xfId="28741" xr:uid="{00000000-0005-0000-0000-000030620000}"/>
    <cellStyle name="Normal 3 5 2 4 7" xfId="28742" xr:uid="{00000000-0005-0000-0000-000031620000}"/>
    <cellStyle name="Normal 3 5 2 4 8" xfId="28743" xr:uid="{00000000-0005-0000-0000-000032620000}"/>
    <cellStyle name="Normal 3 5 2 5" xfId="2819" xr:uid="{00000000-0005-0000-0000-000033620000}"/>
    <cellStyle name="Normal 3 5 2 5 2" xfId="2820" xr:uid="{00000000-0005-0000-0000-000034620000}"/>
    <cellStyle name="Normal 3 5 2 5 2 2" xfId="2821" xr:uid="{00000000-0005-0000-0000-000035620000}"/>
    <cellStyle name="Normal 3 5 2 5 2 2 2" xfId="28744" xr:uid="{00000000-0005-0000-0000-000036620000}"/>
    <cellStyle name="Normal 3 5 2 5 2 2 2 2" xfId="28745" xr:uid="{00000000-0005-0000-0000-000037620000}"/>
    <cellStyle name="Normal 3 5 2 5 2 2 2 2 2" xfId="28746" xr:uid="{00000000-0005-0000-0000-000038620000}"/>
    <cellStyle name="Normal 3 5 2 5 2 2 2 3" xfId="28747" xr:uid="{00000000-0005-0000-0000-000039620000}"/>
    <cellStyle name="Normal 3 5 2 5 2 2 3" xfId="28748" xr:uid="{00000000-0005-0000-0000-00003A620000}"/>
    <cellStyle name="Normal 3 5 2 5 2 2 3 2" xfId="28749" xr:uid="{00000000-0005-0000-0000-00003B620000}"/>
    <cellStyle name="Normal 3 5 2 5 2 2 4" xfId="28750" xr:uid="{00000000-0005-0000-0000-00003C620000}"/>
    <cellStyle name="Normal 3 5 2 5 2 2 5" xfId="28751" xr:uid="{00000000-0005-0000-0000-00003D620000}"/>
    <cellStyle name="Normal 3 5 2 5 2 3" xfId="2822" xr:uid="{00000000-0005-0000-0000-00003E620000}"/>
    <cellStyle name="Normal 3 5 2 5 2 3 2" xfId="28752" xr:uid="{00000000-0005-0000-0000-00003F620000}"/>
    <cellStyle name="Normal 3 5 2 5 2 3 2 2" xfId="28753" xr:uid="{00000000-0005-0000-0000-000040620000}"/>
    <cellStyle name="Normal 3 5 2 5 2 3 2 2 2" xfId="28754" xr:uid="{00000000-0005-0000-0000-000041620000}"/>
    <cellStyle name="Normal 3 5 2 5 2 3 2 3" xfId="28755" xr:uid="{00000000-0005-0000-0000-000042620000}"/>
    <cellStyle name="Normal 3 5 2 5 2 3 3" xfId="28756" xr:uid="{00000000-0005-0000-0000-000043620000}"/>
    <cellStyle name="Normal 3 5 2 5 2 3 3 2" xfId="28757" xr:uid="{00000000-0005-0000-0000-000044620000}"/>
    <cellStyle name="Normal 3 5 2 5 2 3 4" xfId="28758" xr:uid="{00000000-0005-0000-0000-000045620000}"/>
    <cellStyle name="Normal 3 5 2 5 2 3 5" xfId="28759" xr:uid="{00000000-0005-0000-0000-000046620000}"/>
    <cellStyle name="Normal 3 5 2 5 2 4" xfId="28760" xr:uid="{00000000-0005-0000-0000-000047620000}"/>
    <cellStyle name="Normal 3 5 2 5 2 4 2" xfId="28761" xr:uid="{00000000-0005-0000-0000-000048620000}"/>
    <cellStyle name="Normal 3 5 2 5 2 4 2 2" xfId="28762" xr:uid="{00000000-0005-0000-0000-000049620000}"/>
    <cellStyle name="Normal 3 5 2 5 2 4 3" xfId="28763" xr:uid="{00000000-0005-0000-0000-00004A620000}"/>
    <cellStyle name="Normal 3 5 2 5 2 5" xfId="28764" xr:uid="{00000000-0005-0000-0000-00004B620000}"/>
    <cellStyle name="Normal 3 5 2 5 2 5 2" xfId="28765" xr:uid="{00000000-0005-0000-0000-00004C620000}"/>
    <cellStyle name="Normal 3 5 2 5 2 6" xfId="28766" xr:uid="{00000000-0005-0000-0000-00004D620000}"/>
    <cellStyle name="Normal 3 5 2 5 2 7" xfId="28767" xr:uid="{00000000-0005-0000-0000-00004E620000}"/>
    <cellStyle name="Normal 3 5 2 5 3" xfId="2823" xr:uid="{00000000-0005-0000-0000-00004F620000}"/>
    <cellStyle name="Normal 3 5 2 5 3 2" xfId="28768" xr:uid="{00000000-0005-0000-0000-000050620000}"/>
    <cellStyle name="Normal 3 5 2 5 3 2 2" xfId="28769" xr:uid="{00000000-0005-0000-0000-000051620000}"/>
    <cellStyle name="Normal 3 5 2 5 3 2 2 2" xfId="28770" xr:uid="{00000000-0005-0000-0000-000052620000}"/>
    <cellStyle name="Normal 3 5 2 5 3 2 3" xfId="28771" xr:uid="{00000000-0005-0000-0000-000053620000}"/>
    <cellStyle name="Normal 3 5 2 5 3 3" xfId="28772" xr:uid="{00000000-0005-0000-0000-000054620000}"/>
    <cellStyle name="Normal 3 5 2 5 3 3 2" xfId="28773" xr:uid="{00000000-0005-0000-0000-000055620000}"/>
    <cellStyle name="Normal 3 5 2 5 3 4" xfId="28774" xr:uid="{00000000-0005-0000-0000-000056620000}"/>
    <cellStyle name="Normal 3 5 2 5 3 5" xfId="28775" xr:uid="{00000000-0005-0000-0000-000057620000}"/>
    <cellStyle name="Normal 3 5 2 5 4" xfId="2824" xr:uid="{00000000-0005-0000-0000-000058620000}"/>
    <cellStyle name="Normal 3 5 2 5 4 2" xfId="28776" xr:uid="{00000000-0005-0000-0000-000059620000}"/>
    <cellStyle name="Normal 3 5 2 5 4 2 2" xfId="28777" xr:uid="{00000000-0005-0000-0000-00005A620000}"/>
    <cellStyle name="Normal 3 5 2 5 4 2 2 2" xfId="28778" xr:uid="{00000000-0005-0000-0000-00005B620000}"/>
    <cellStyle name="Normal 3 5 2 5 4 2 3" xfId="28779" xr:uid="{00000000-0005-0000-0000-00005C620000}"/>
    <cellStyle name="Normal 3 5 2 5 4 3" xfId="28780" xr:uid="{00000000-0005-0000-0000-00005D620000}"/>
    <cellStyle name="Normal 3 5 2 5 4 3 2" xfId="28781" xr:uid="{00000000-0005-0000-0000-00005E620000}"/>
    <cellStyle name="Normal 3 5 2 5 4 4" xfId="28782" xr:uid="{00000000-0005-0000-0000-00005F620000}"/>
    <cellStyle name="Normal 3 5 2 5 4 5" xfId="28783" xr:uid="{00000000-0005-0000-0000-000060620000}"/>
    <cellStyle name="Normal 3 5 2 5 5" xfId="28784" xr:uid="{00000000-0005-0000-0000-000061620000}"/>
    <cellStyle name="Normal 3 5 2 5 5 2" xfId="28785" xr:uid="{00000000-0005-0000-0000-000062620000}"/>
    <cellStyle name="Normal 3 5 2 5 5 2 2" xfId="28786" xr:uid="{00000000-0005-0000-0000-000063620000}"/>
    <cellStyle name="Normal 3 5 2 5 5 3" xfId="28787" xr:uid="{00000000-0005-0000-0000-000064620000}"/>
    <cellStyle name="Normal 3 5 2 5 6" xfId="28788" xr:uid="{00000000-0005-0000-0000-000065620000}"/>
    <cellStyle name="Normal 3 5 2 5 6 2" xfId="28789" xr:uid="{00000000-0005-0000-0000-000066620000}"/>
    <cellStyle name="Normal 3 5 2 5 7" xfId="28790" xr:uid="{00000000-0005-0000-0000-000067620000}"/>
    <cellStyle name="Normal 3 5 2 5 8" xfId="28791" xr:uid="{00000000-0005-0000-0000-000068620000}"/>
    <cellStyle name="Normal 3 5 2 6" xfId="2825" xr:uid="{00000000-0005-0000-0000-000069620000}"/>
    <cellStyle name="Normal 3 5 2 6 2" xfId="2826" xr:uid="{00000000-0005-0000-0000-00006A620000}"/>
    <cellStyle name="Normal 3 5 2 6 2 2" xfId="28792" xr:uid="{00000000-0005-0000-0000-00006B620000}"/>
    <cellStyle name="Normal 3 5 2 6 2 2 2" xfId="28793" xr:uid="{00000000-0005-0000-0000-00006C620000}"/>
    <cellStyle name="Normal 3 5 2 6 2 2 2 2" xfId="28794" xr:uid="{00000000-0005-0000-0000-00006D620000}"/>
    <cellStyle name="Normal 3 5 2 6 2 2 3" xfId="28795" xr:uid="{00000000-0005-0000-0000-00006E620000}"/>
    <cellStyle name="Normal 3 5 2 6 2 3" xfId="28796" xr:uid="{00000000-0005-0000-0000-00006F620000}"/>
    <cellStyle name="Normal 3 5 2 6 2 3 2" xfId="28797" xr:uid="{00000000-0005-0000-0000-000070620000}"/>
    <cellStyle name="Normal 3 5 2 6 2 4" xfId="28798" xr:uid="{00000000-0005-0000-0000-000071620000}"/>
    <cellStyle name="Normal 3 5 2 6 2 5" xfId="28799" xr:uid="{00000000-0005-0000-0000-000072620000}"/>
    <cellStyle name="Normal 3 5 2 6 3" xfId="2827" xr:uid="{00000000-0005-0000-0000-000073620000}"/>
    <cellStyle name="Normal 3 5 2 6 3 2" xfId="28800" xr:uid="{00000000-0005-0000-0000-000074620000}"/>
    <cellStyle name="Normal 3 5 2 6 3 2 2" xfId="28801" xr:uid="{00000000-0005-0000-0000-000075620000}"/>
    <cellStyle name="Normal 3 5 2 6 3 2 2 2" xfId="28802" xr:uid="{00000000-0005-0000-0000-000076620000}"/>
    <cellStyle name="Normal 3 5 2 6 3 2 3" xfId="28803" xr:uid="{00000000-0005-0000-0000-000077620000}"/>
    <cellStyle name="Normal 3 5 2 6 3 3" xfId="28804" xr:uid="{00000000-0005-0000-0000-000078620000}"/>
    <cellStyle name="Normal 3 5 2 6 3 3 2" xfId="28805" xr:uid="{00000000-0005-0000-0000-000079620000}"/>
    <cellStyle name="Normal 3 5 2 6 3 4" xfId="28806" xr:uid="{00000000-0005-0000-0000-00007A620000}"/>
    <cellStyle name="Normal 3 5 2 6 3 5" xfId="28807" xr:uid="{00000000-0005-0000-0000-00007B620000}"/>
    <cellStyle name="Normal 3 5 2 6 4" xfId="28808" xr:uid="{00000000-0005-0000-0000-00007C620000}"/>
    <cellStyle name="Normal 3 5 2 6 4 2" xfId="28809" xr:uid="{00000000-0005-0000-0000-00007D620000}"/>
    <cellStyle name="Normal 3 5 2 6 4 2 2" xfId="28810" xr:uid="{00000000-0005-0000-0000-00007E620000}"/>
    <cellStyle name="Normal 3 5 2 6 4 3" xfId="28811" xr:uid="{00000000-0005-0000-0000-00007F620000}"/>
    <cellStyle name="Normal 3 5 2 6 5" xfId="28812" xr:uid="{00000000-0005-0000-0000-000080620000}"/>
    <cellStyle name="Normal 3 5 2 6 5 2" xfId="28813" xr:uid="{00000000-0005-0000-0000-000081620000}"/>
    <cellStyle name="Normal 3 5 2 6 6" xfId="28814" xr:uid="{00000000-0005-0000-0000-000082620000}"/>
    <cellStyle name="Normal 3 5 2 6 7" xfId="28815" xr:uid="{00000000-0005-0000-0000-000083620000}"/>
    <cellStyle name="Normal 3 5 2 7" xfId="2828" xr:uid="{00000000-0005-0000-0000-000084620000}"/>
    <cellStyle name="Normal 3 5 2 7 2" xfId="28816" xr:uid="{00000000-0005-0000-0000-000085620000}"/>
    <cellStyle name="Normal 3 5 2 7 2 2" xfId="28817" xr:uid="{00000000-0005-0000-0000-000086620000}"/>
    <cellStyle name="Normal 3 5 2 7 2 2 2" xfId="28818" xr:uid="{00000000-0005-0000-0000-000087620000}"/>
    <cellStyle name="Normal 3 5 2 7 2 3" xfId="28819" xr:uid="{00000000-0005-0000-0000-000088620000}"/>
    <cellStyle name="Normal 3 5 2 7 3" xfId="28820" xr:uid="{00000000-0005-0000-0000-000089620000}"/>
    <cellStyle name="Normal 3 5 2 7 3 2" xfId="28821" xr:uid="{00000000-0005-0000-0000-00008A620000}"/>
    <cellStyle name="Normal 3 5 2 7 4" xfId="28822" xr:uid="{00000000-0005-0000-0000-00008B620000}"/>
    <cellStyle name="Normal 3 5 2 7 5" xfId="28823" xr:uid="{00000000-0005-0000-0000-00008C620000}"/>
    <cellStyle name="Normal 3 5 2 8" xfId="2829" xr:uid="{00000000-0005-0000-0000-00008D620000}"/>
    <cellStyle name="Normal 3 5 2 8 2" xfId="28824" xr:uid="{00000000-0005-0000-0000-00008E620000}"/>
    <cellStyle name="Normal 3 5 2 8 2 2" xfId="28825" xr:uid="{00000000-0005-0000-0000-00008F620000}"/>
    <cellStyle name="Normal 3 5 2 8 2 2 2" xfId="28826" xr:uid="{00000000-0005-0000-0000-000090620000}"/>
    <cellStyle name="Normal 3 5 2 8 2 3" xfId="28827" xr:uid="{00000000-0005-0000-0000-000091620000}"/>
    <cellStyle name="Normal 3 5 2 8 3" xfId="28828" xr:uid="{00000000-0005-0000-0000-000092620000}"/>
    <cellStyle name="Normal 3 5 2 8 3 2" xfId="28829" xr:uid="{00000000-0005-0000-0000-000093620000}"/>
    <cellStyle name="Normal 3 5 2 8 4" xfId="28830" xr:uid="{00000000-0005-0000-0000-000094620000}"/>
    <cellStyle name="Normal 3 5 2 8 5" xfId="28831" xr:uid="{00000000-0005-0000-0000-000095620000}"/>
    <cellStyle name="Normal 3 5 2 9" xfId="28832" xr:uid="{00000000-0005-0000-0000-000096620000}"/>
    <cellStyle name="Normal 3 5 2 9 2" xfId="28833" xr:uid="{00000000-0005-0000-0000-000097620000}"/>
    <cellStyle name="Normal 3 5 2 9 2 2" xfId="28834" xr:uid="{00000000-0005-0000-0000-000098620000}"/>
    <cellStyle name="Normal 3 5 2 9 3" xfId="28835" xr:uid="{00000000-0005-0000-0000-000099620000}"/>
    <cellStyle name="Normal 3 5 3" xfId="2830" xr:uid="{00000000-0005-0000-0000-00009A620000}"/>
    <cellStyle name="Normal 3 5 3 2" xfId="2831" xr:uid="{00000000-0005-0000-0000-00009B620000}"/>
    <cellStyle name="Normal 3 5 3 2 2" xfId="2832" xr:uid="{00000000-0005-0000-0000-00009C620000}"/>
    <cellStyle name="Normal 3 5 3 2 2 2" xfId="28836" xr:uid="{00000000-0005-0000-0000-00009D620000}"/>
    <cellStyle name="Normal 3 5 3 2 2 2 2" xfId="28837" xr:uid="{00000000-0005-0000-0000-00009E620000}"/>
    <cellStyle name="Normal 3 5 3 2 2 2 2 2" xfId="28838" xr:uid="{00000000-0005-0000-0000-00009F620000}"/>
    <cellStyle name="Normal 3 5 3 2 2 2 3" xfId="28839" xr:uid="{00000000-0005-0000-0000-0000A0620000}"/>
    <cellStyle name="Normal 3 5 3 2 2 3" xfId="28840" xr:uid="{00000000-0005-0000-0000-0000A1620000}"/>
    <cellStyle name="Normal 3 5 3 2 2 3 2" xfId="28841" xr:uid="{00000000-0005-0000-0000-0000A2620000}"/>
    <cellStyle name="Normal 3 5 3 2 2 4" xfId="28842" xr:uid="{00000000-0005-0000-0000-0000A3620000}"/>
    <cellStyle name="Normal 3 5 3 2 2 5" xfId="28843" xr:uid="{00000000-0005-0000-0000-0000A4620000}"/>
    <cellStyle name="Normal 3 5 3 2 3" xfId="2833" xr:uid="{00000000-0005-0000-0000-0000A5620000}"/>
    <cellStyle name="Normal 3 5 3 2 3 2" xfId="28844" xr:uid="{00000000-0005-0000-0000-0000A6620000}"/>
    <cellStyle name="Normal 3 5 3 2 3 2 2" xfId="28845" xr:uid="{00000000-0005-0000-0000-0000A7620000}"/>
    <cellStyle name="Normal 3 5 3 2 3 2 2 2" xfId="28846" xr:uid="{00000000-0005-0000-0000-0000A8620000}"/>
    <cellStyle name="Normal 3 5 3 2 3 2 3" xfId="28847" xr:uid="{00000000-0005-0000-0000-0000A9620000}"/>
    <cellStyle name="Normal 3 5 3 2 3 3" xfId="28848" xr:uid="{00000000-0005-0000-0000-0000AA620000}"/>
    <cellStyle name="Normal 3 5 3 2 3 3 2" xfId="28849" xr:uid="{00000000-0005-0000-0000-0000AB620000}"/>
    <cellStyle name="Normal 3 5 3 2 3 4" xfId="28850" xr:uid="{00000000-0005-0000-0000-0000AC620000}"/>
    <cellStyle name="Normal 3 5 3 2 3 5" xfId="28851" xr:uid="{00000000-0005-0000-0000-0000AD620000}"/>
    <cellStyle name="Normal 3 5 3 2 4" xfId="28852" xr:uid="{00000000-0005-0000-0000-0000AE620000}"/>
    <cellStyle name="Normal 3 5 3 2 4 2" xfId="28853" xr:uid="{00000000-0005-0000-0000-0000AF620000}"/>
    <cellStyle name="Normal 3 5 3 2 4 2 2" xfId="28854" xr:uid="{00000000-0005-0000-0000-0000B0620000}"/>
    <cellStyle name="Normal 3 5 3 2 4 3" xfId="28855" xr:uid="{00000000-0005-0000-0000-0000B1620000}"/>
    <cellStyle name="Normal 3 5 3 2 5" xfId="28856" xr:uid="{00000000-0005-0000-0000-0000B2620000}"/>
    <cellStyle name="Normal 3 5 3 2 5 2" xfId="28857" xr:uid="{00000000-0005-0000-0000-0000B3620000}"/>
    <cellStyle name="Normal 3 5 3 2 6" xfId="28858" xr:uid="{00000000-0005-0000-0000-0000B4620000}"/>
    <cellStyle name="Normal 3 5 3 2 7" xfId="28859" xr:uid="{00000000-0005-0000-0000-0000B5620000}"/>
    <cellStyle name="Normal 3 5 3 3" xfId="2834" xr:uid="{00000000-0005-0000-0000-0000B6620000}"/>
    <cellStyle name="Normal 3 5 3 3 2" xfId="28860" xr:uid="{00000000-0005-0000-0000-0000B7620000}"/>
    <cellStyle name="Normal 3 5 3 3 2 2" xfId="28861" xr:uid="{00000000-0005-0000-0000-0000B8620000}"/>
    <cellStyle name="Normal 3 5 3 3 2 2 2" xfId="28862" xr:uid="{00000000-0005-0000-0000-0000B9620000}"/>
    <cellStyle name="Normal 3 5 3 3 2 3" xfId="28863" xr:uid="{00000000-0005-0000-0000-0000BA620000}"/>
    <cellStyle name="Normal 3 5 3 3 3" xfId="28864" xr:uid="{00000000-0005-0000-0000-0000BB620000}"/>
    <cellStyle name="Normal 3 5 3 3 3 2" xfId="28865" xr:uid="{00000000-0005-0000-0000-0000BC620000}"/>
    <cellStyle name="Normal 3 5 3 3 4" xfId="28866" xr:uid="{00000000-0005-0000-0000-0000BD620000}"/>
    <cellStyle name="Normal 3 5 3 3 5" xfId="28867" xr:uid="{00000000-0005-0000-0000-0000BE620000}"/>
    <cellStyle name="Normal 3 5 3 4" xfId="2835" xr:uid="{00000000-0005-0000-0000-0000BF620000}"/>
    <cellStyle name="Normal 3 5 3 4 2" xfId="28868" xr:uid="{00000000-0005-0000-0000-0000C0620000}"/>
    <cellStyle name="Normal 3 5 3 4 2 2" xfId="28869" xr:uid="{00000000-0005-0000-0000-0000C1620000}"/>
    <cellStyle name="Normal 3 5 3 4 2 2 2" xfId="28870" xr:uid="{00000000-0005-0000-0000-0000C2620000}"/>
    <cellStyle name="Normal 3 5 3 4 2 3" xfId="28871" xr:uid="{00000000-0005-0000-0000-0000C3620000}"/>
    <cellStyle name="Normal 3 5 3 4 3" xfId="28872" xr:uid="{00000000-0005-0000-0000-0000C4620000}"/>
    <cellStyle name="Normal 3 5 3 4 3 2" xfId="28873" xr:uid="{00000000-0005-0000-0000-0000C5620000}"/>
    <cellStyle name="Normal 3 5 3 4 4" xfId="28874" xr:uid="{00000000-0005-0000-0000-0000C6620000}"/>
    <cellStyle name="Normal 3 5 3 4 5" xfId="28875" xr:uid="{00000000-0005-0000-0000-0000C7620000}"/>
    <cellStyle name="Normal 3 5 3 5" xfId="28876" xr:uid="{00000000-0005-0000-0000-0000C8620000}"/>
    <cellStyle name="Normal 3 5 3 5 2" xfId="28877" xr:uid="{00000000-0005-0000-0000-0000C9620000}"/>
    <cellStyle name="Normal 3 5 3 5 2 2" xfId="28878" xr:uid="{00000000-0005-0000-0000-0000CA620000}"/>
    <cellStyle name="Normal 3 5 3 5 3" xfId="28879" xr:uid="{00000000-0005-0000-0000-0000CB620000}"/>
    <cellStyle name="Normal 3 5 3 6" xfId="28880" xr:uid="{00000000-0005-0000-0000-0000CC620000}"/>
    <cellStyle name="Normal 3 5 3 6 2" xfId="28881" xr:uid="{00000000-0005-0000-0000-0000CD620000}"/>
    <cellStyle name="Normal 3 5 3 7" xfId="28882" xr:uid="{00000000-0005-0000-0000-0000CE620000}"/>
    <cellStyle name="Normal 3 5 3 8" xfId="28883" xr:uid="{00000000-0005-0000-0000-0000CF620000}"/>
    <cellStyle name="Normal 3 5 4" xfId="2836" xr:uid="{00000000-0005-0000-0000-0000D0620000}"/>
    <cellStyle name="Normal 3 5 4 2" xfId="2837" xr:uid="{00000000-0005-0000-0000-0000D1620000}"/>
    <cellStyle name="Normal 3 5 4 2 2" xfId="2838" xr:uid="{00000000-0005-0000-0000-0000D2620000}"/>
    <cellStyle name="Normal 3 5 4 2 2 2" xfId="28884" xr:uid="{00000000-0005-0000-0000-0000D3620000}"/>
    <cellStyle name="Normal 3 5 4 2 2 2 2" xfId="28885" xr:uid="{00000000-0005-0000-0000-0000D4620000}"/>
    <cellStyle name="Normal 3 5 4 2 2 2 2 2" xfId="28886" xr:uid="{00000000-0005-0000-0000-0000D5620000}"/>
    <cellStyle name="Normal 3 5 4 2 2 2 3" xfId="28887" xr:uid="{00000000-0005-0000-0000-0000D6620000}"/>
    <cellStyle name="Normal 3 5 4 2 2 3" xfId="28888" xr:uid="{00000000-0005-0000-0000-0000D7620000}"/>
    <cellStyle name="Normal 3 5 4 2 2 3 2" xfId="28889" xr:uid="{00000000-0005-0000-0000-0000D8620000}"/>
    <cellStyle name="Normal 3 5 4 2 2 4" xfId="28890" xr:uid="{00000000-0005-0000-0000-0000D9620000}"/>
    <cellStyle name="Normal 3 5 4 2 2 5" xfId="28891" xr:uid="{00000000-0005-0000-0000-0000DA620000}"/>
    <cellStyle name="Normal 3 5 4 2 3" xfId="2839" xr:uid="{00000000-0005-0000-0000-0000DB620000}"/>
    <cellStyle name="Normal 3 5 4 2 3 2" xfId="28892" xr:uid="{00000000-0005-0000-0000-0000DC620000}"/>
    <cellStyle name="Normal 3 5 4 2 3 2 2" xfId="28893" xr:uid="{00000000-0005-0000-0000-0000DD620000}"/>
    <cellStyle name="Normal 3 5 4 2 3 2 2 2" xfId="28894" xr:uid="{00000000-0005-0000-0000-0000DE620000}"/>
    <cellStyle name="Normal 3 5 4 2 3 2 3" xfId="28895" xr:uid="{00000000-0005-0000-0000-0000DF620000}"/>
    <cellStyle name="Normal 3 5 4 2 3 3" xfId="28896" xr:uid="{00000000-0005-0000-0000-0000E0620000}"/>
    <cellStyle name="Normal 3 5 4 2 3 3 2" xfId="28897" xr:uid="{00000000-0005-0000-0000-0000E1620000}"/>
    <cellStyle name="Normal 3 5 4 2 3 4" xfId="28898" xr:uid="{00000000-0005-0000-0000-0000E2620000}"/>
    <cellStyle name="Normal 3 5 4 2 3 5" xfId="28899" xr:uid="{00000000-0005-0000-0000-0000E3620000}"/>
    <cellStyle name="Normal 3 5 4 2 4" xfId="28900" xr:uid="{00000000-0005-0000-0000-0000E4620000}"/>
    <cellStyle name="Normal 3 5 4 2 4 2" xfId="28901" xr:uid="{00000000-0005-0000-0000-0000E5620000}"/>
    <cellStyle name="Normal 3 5 4 2 4 2 2" xfId="28902" xr:uid="{00000000-0005-0000-0000-0000E6620000}"/>
    <cellStyle name="Normal 3 5 4 2 4 3" xfId="28903" xr:uid="{00000000-0005-0000-0000-0000E7620000}"/>
    <cellStyle name="Normal 3 5 4 2 5" xfId="28904" xr:uid="{00000000-0005-0000-0000-0000E8620000}"/>
    <cellStyle name="Normal 3 5 4 2 5 2" xfId="28905" xr:uid="{00000000-0005-0000-0000-0000E9620000}"/>
    <cellStyle name="Normal 3 5 4 2 6" xfId="28906" xr:uid="{00000000-0005-0000-0000-0000EA620000}"/>
    <cellStyle name="Normal 3 5 4 2 7" xfId="28907" xr:uid="{00000000-0005-0000-0000-0000EB620000}"/>
    <cellStyle name="Normal 3 5 4 3" xfId="2840" xr:uid="{00000000-0005-0000-0000-0000EC620000}"/>
    <cellStyle name="Normal 3 5 4 3 2" xfId="28908" xr:uid="{00000000-0005-0000-0000-0000ED620000}"/>
    <cellStyle name="Normal 3 5 4 3 2 2" xfId="28909" xr:uid="{00000000-0005-0000-0000-0000EE620000}"/>
    <cellStyle name="Normal 3 5 4 3 2 2 2" xfId="28910" xr:uid="{00000000-0005-0000-0000-0000EF620000}"/>
    <cellStyle name="Normal 3 5 4 3 2 3" xfId="28911" xr:uid="{00000000-0005-0000-0000-0000F0620000}"/>
    <cellStyle name="Normal 3 5 4 3 3" xfId="28912" xr:uid="{00000000-0005-0000-0000-0000F1620000}"/>
    <cellStyle name="Normal 3 5 4 3 3 2" xfId="28913" xr:uid="{00000000-0005-0000-0000-0000F2620000}"/>
    <cellStyle name="Normal 3 5 4 3 4" xfId="28914" xr:uid="{00000000-0005-0000-0000-0000F3620000}"/>
    <cellStyle name="Normal 3 5 4 3 5" xfId="28915" xr:uid="{00000000-0005-0000-0000-0000F4620000}"/>
    <cellStyle name="Normal 3 5 4 4" xfId="2841" xr:uid="{00000000-0005-0000-0000-0000F5620000}"/>
    <cellStyle name="Normal 3 5 4 4 2" xfId="28916" xr:uid="{00000000-0005-0000-0000-0000F6620000}"/>
    <cellStyle name="Normal 3 5 4 4 2 2" xfId="28917" xr:uid="{00000000-0005-0000-0000-0000F7620000}"/>
    <cellStyle name="Normal 3 5 4 4 2 2 2" xfId="28918" xr:uid="{00000000-0005-0000-0000-0000F8620000}"/>
    <cellStyle name="Normal 3 5 4 4 2 3" xfId="28919" xr:uid="{00000000-0005-0000-0000-0000F9620000}"/>
    <cellStyle name="Normal 3 5 4 4 3" xfId="28920" xr:uid="{00000000-0005-0000-0000-0000FA620000}"/>
    <cellStyle name="Normal 3 5 4 4 3 2" xfId="28921" xr:uid="{00000000-0005-0000-0000-0000FB620000}"/>
    <cellStyle name="Normal 3 5 4 4 4" xfId="28922" xr:uid="{00000000-0005-0000-0000-0000FC620000}"/>
    <cellStyle name="Normal 3 5 4 4 5" xfId="28923" xr:uid="{00000000-0005-0000-0000-0000FD620000}"/>
    <cellStyle name="Normal 3 5 4 5" xfId="28924" xr:uid="{00000000-0005-0000-0000-0000FE620000}"/>
    <cellStyle name="Normal 3 5 4 5 2" xfId="28925" xr:uid="{00000000-0005-0000-0000-0000FF620000}"/>
    <cellStyle name="Normal 3 5 4 5 2 2" xfId="28926" xr:uid="{00000000-0005-0000-0000-000000630000}"/>
    <cellStyle name="Normal 3 5 4 5 3" xfId="28927" xr:uid="{00000000-0005-0000-0000-000001630000}"/>
    <cellStyle name="Normal 3 5 4 6" xfId="28928" xr:uid="{00000000-0005-0000-0000-000002630000}"/>
    <cellStyle name="Normal 3 5 4 6 2" xfId="28929" xr:uid="{00000000-0005-0000-0000-000003630000}"/>
    <cellStyle name="Normal 3 5 4 7" xfId="28930" xr:uid="{00000000-0005-0000-0000-000004630000}"/>
    <cellStyle name="Normal 3 5 4 8" xfId="28931" xr:uid="{00000000-0005-0000-0000-000005630000}"/>
    <cellStyle name="Normal 3 5 5" xfId="2842" xr:uid="{00000000-0005-0000-0000-000006630000}"/>
    <cellStyle name="Normal 3 5 5 2" xfId="2843" xr:uid="{00000000-0005-0000-0000-000007630000}"/>
    <cellStyle name="Normal 3 5 5 2 2" xfId="2844" xr:uid="{00000000-0005-0000-0000-000008630000}"/>
    <cellStyle name="Normal 3 5 5 2 2 2" xfId="28932" xr:uid="{00000000-0005-0000-0000-000009630000}"/>
    <cellStyle name="Normal 3 5 5 2 2 2 2" xfId="28933" xr:uid="{00000000-0005-0000-0000-00000A630000}"/>
    <cellStyle name="Normal 3 5 5 2 2 2 2 2" xfId="28934" xr:uid="{00000000-0005-0000-0000-00000B630000}"/>
    <cellStyle name="Normal 3 5 5 2 2 2 3" xfId="28935" xr:uid="{00000000-0005-0000-0000-00000C630000}"/>
    <cellStyle name="Normal 3 5 5 2 2 3" xfId="28936" xr:uid="{00000000-0005-0000-0000-00000D630000}"/>
    <cellStyle name="Normal 3 5 5 2 2 3 2" xfId="28937" xr:uid="{00000000-0005-0000-0000-00000E630000}"/>
    <cellStyle name="Normal 3 5 5 2 2 4" xfId="28938" xr:uid="{00000000-0005-0000-0000-00000F630000}"/>
    <cellStyle name="Normal 3 5 5 2 2 5" xfId="28939" xr:uid="{00000000-0005-0000-0000-000010630000}"/>
    <cellStyle name="Normal 3 5 5 2 3" xfId="2845" xr:uid="{00000000-0005-0000-0000-000011630000}"/>
    <cellStyle name="Normal 3 5 5 2 3 2" xfId="28940" xr:uid="{00000000-0005-0000-0000-000012630000}"/>
    <cellStyle name="Normal 3 5 5 2 3 2 2" xfId="28941" xr:uid="{00000000-0005-0000-0000-000013630000}"/>
    <cellStyle name="Normal 3 5 5 2 3 2 2 2" xfId="28942" xr:uid="{00000000-0005-0000-0000-000014630000}"/>
    <cellStyle name="Normal 3 5 5 2 3 2 3" xfId="28943" xr:uid="{00000000-0005-0000-0000-000015630000}"/>
    <cellStyle name="Normal 3 5 5 2 3 3" xfId="28944" xr:uid="{00000000-0005-0000-0000-000016630000}"/>
    <cellStyle name="Normal 3 5 5 2 3 3 2" xfId="28945" xr:uid="{00000000-0005-0000-0000-000017630000}"/>
    <cellStyle name="Normal 3 5 5 2 3 4" xfId="28946" xr:uid="{00000000-0005-0000-0000-000018630000}"/>
    <cellStyle name="Normal 3 5 5 2 3 5" xfId="28947" xr:uid="{00000000-0005-0000-0000-000019630000}"/>
    <cellStyle name="Normal 3 5 5 2 4" xfId="28948" xr:uid="{00000000-0005-0000-0000-00001A630000}"/>
    <cellStyle name="Normal 3 5 5 2 4 2" xfId="28949" xr:uid="{00000000-0005-0000-0000-00001B630000}"/>
    <cellStyle name="Normal 3 5 5 2 4 2 2" xfId="28950" xr:uid="{00000000-0005-0000-0000-00001C630000}"/>
    <cellStyle name="Normal 3 5 5 2 4 3" xfId="28951" xr:uid="{00000000-0005-0000-0000-00001D630000}"/>
    <cellStyle name="Normal 3 5 5 2 5" xfId="28952" xr:uid="{00000000-0005-0000-0000-00001E630000}"/>
    <cellStyle name="Normal 3 5 5 2 5 2" xfId="28953" xr:uid="{00000000-0005-0000-0000-00001F630000}"/>
    <cellStyle name="Normal 3 5 5 2 6" xfId="28954" xr:uid="{00000000-0005-0000-0000-000020630000}"/>
    <cellStyle name="Normal 3 5 5 2 7" xfId="28955" xr:uid="{00000000-0005-0000-0000-000021630000}"/>
    <cellStyle name="Normal 3 5 5 3" xfId="2846" xr:uid="{00000000-0005-0000-0000-000022630000}"/>
    <cellStyle name="Normal 3 5 5 3 2" xfId="28956" xr:uid="{00000000-0005-0000-0000-000023630000}"/>
    <cellStyle name="Normal 3 5 5 3 2 2" xfId="28957" xr:uid="{00000000-0005-0000-0000-000024630000}"/>
    <cellStyle name="Normal 3 5 5 3 2 2 2" xfId="28958" xr:uid="{00000000-0005-0000-0000-000025630000}"/>
    <cellStyle name="Normal 3 5 5 3 2 3" xfId="28959" xr:uid="{00000000-0005-0000-0000-000026630000}"/>
    <cellStyle name="Normal 3 5 5 3 3" xfId="28960" xr:uid="{00000000-0005-0000-0000-000027630000}"/>
    <cellStyle name="Normal 3 5 5 3 3 2" xfId="28961" xr:uid="{00000000-0005-0000-0000-000028630000}"/>
    <cellStyle name="Normal 3 5 5 3 4" xfId="28962" xr:uid="{00000000-0005-0000-0000-000029630000}"/>
    <cellStyle name="Normal 3 5 5 3 5" xfId="28963" xr:uid="{00000000-0005-0000-0000-00002A630000}"/>
    <cellStyle name="Normal 3 5 5 4" xfId="2847" xr:uid="{00000000-0005-0000-0000-00002B630000}"/>
    <cellStyle name="Normal 3 5 5 4 2" xfId="28964" xr:uid="{00000000-0005-0000-0000-00002C630000}"/>
    <cellStyle name="Normal 3 5 5 4 2 2" xfId="28965" xr:uid="{00000000-0005-0000-0000-00002D630000}"/>
    <cellStyle name="Normal 3 5 5 4 2 2 2" xfId="28966" xr:uid="{00000000-0005-0000-0000-00002E630000}"/>
    <cellStyle name="Normal 3 5 5 4 2 3" xfId="28967" xr:uid="{00000000-0005-0000-0000-00002F630000}"/>
    <cellStyle name="Normal 3 5 5 4 3" xfId="28968" xr:uid="{00000000-0005-0000-0000-000030630000}"/>
    <cellStyle name="Normal 3 5 5 4 3 2" xfId="28969" xr:uid="{00000000-0005-0000-0000-000031630000}"/>
    <cellStyle name="Normal 3 5 5 4 4" xfId="28970" xr:uid="{00000000-0005-0000-0000-000032630000}"/>
    <cellStyle name="Normal 3 5 5 4 5" xfId="28971" xr:uid="{00000000-0005-0000-0000-000033630000}"/>
    <cellStyle name="Normal 3 5 5 5" xfId="28972" xr:uid="{00000000-0005-0000-0000-000034630000}"/>
    <cellStyle name="Normal 3 5 5 5 2" xfId="28973" xr:uid="{00000000-0005-0000-0000-000035630000}"/>
    <cellStyle name="Normal 3 5 5 5 2 2" xfId="28974" xr:uid="{00000000-0005-0000-0000-000036630000}"/>
    <cellStyle name="Normal 3 5 5 5 3" xfId="28975" xr:uid="{00000000-0005-0000-0000-000037630000}"/>
    <cellStyle name="Normal 3 5 5 6" xfId="28976" xr:uid="{00000000-0005-0000-0000-000038630000}"/>
    <cellStyle name="Normal 3 5 5 6 2" xfId="28977" xr:uid="{00000000-0005-0000-0000-000039630000}"/>
    <cellStyle name="Normal 3 5 5 7" xfId="28978" xr:uid="{00000000-0005-0000-0000-00003A630000}"/>
    <cellStyle name="Normal 3 5 5 8" xfId="28979" xr:uid="{00000000-0005-0000-0000-00003B630000}"/>
    <cellStyle name="Normal 3 5 6" xfId="2848" xr:uid="{00000000-0005-0000-0000-00003C630000}"/>
    <cellStyle name="Normal 3 5 6 2" xfId="2849" xr:uid="{00000000-0005-0000-0000-00003D630000}"/>
    <cellStyle name="Normal 3 5 6 2 2" xfId="2850" xr:uid="{00000000-0005-0000-0000-00003E630000}"/>
    <cellStyle name="Normal 3 5 6 2 2 2" xfId="28980" xr:uid="{00000000-0005-0000-0000-00003F630000}"/>
    <cellStyle name="Normal 3 5 6 2 2 2 2" xfId="28981" xr:uid="{00000000-0005-0000-0000-000040630000}"/>
    <cellStyle name="Normal 3 5 6 2 2 2 2 2" xfId="28982" xr:uid="{00000000-0005-0000-0000-000041630000}"/>
    <cellStyle name="Normal 3 5 6 2 2 2 3" xfId="28983" xr:uid="{00000000-0005-0000-0000-000042630000}"/>
    <cellStyle name="Normal 3 5 6 2 2 3" xfId="28984" xr:uid="{00000000-0005-0000-0000-000043630000}"/>
    <cellStyle name="Normal 3 5 6 2 2 3 2" xfId="28985" xr:uid="{00000000-0005-0000-0000-000044630000}"/>
    <cellStyle name="Normal 3 5 6 2 2 4" xfId="28986" xr:uid="{00000000-0005-0000-0000-000045630000}"/>
    <cellStyle name="Normal 3 5 6 2 2 5" xfId="28987" xr:uid="{00000000-0005-0000-0000-000046630000}"/>
    <cellStyle name="Normal 3 5 6 2 3" xfId="2851" xr:uid="{00000000-0005-0000-0000-000047630000}"/>
    <cellStyle name="Normal 3 5 6 2 3 2" xfId="28988" xr:uid="{00000000-0005-0000-0000-000048630000}"/>
    <cellStyle name="Normal 3 5 6 2 3 2 2" xfId="28989" xr:uid="{00000000-0005-0000-0000-000049630000}"/>
    <cellStyle name="Normal 3 5 6 2 3 2 2 2" xfId="28990" xr:uid="{00000000-0005-0000-0000-00004A630000}"/>
    <cellStyle name="Normal 3 5 6 2 3 2 3" xfId="28991" xr:uid="{00000000-0005-0000-0000-00004B630000}"/>
    <cellStyle name="Normal 3 5 6 2 3 3" xfId="28992" xr:uid="{00000000-0005-0000-0000-00004C630000}"/>
    <cellStyle name="Normal 3 5 6 2 3 3 2" xfId="28993" xr:uid="{00000000-0005-0000-0000-00004D630000}"/>
    <cellStyle name="Normal 3 5 6 2 3 4" xfId="28994" xr:uid="{00000000-0005-0000-0000-00004E630000}"/>
    <cellStyle name="Normal 3 5 6 2 3 5" xfId="28995" xr:uid="{00000000-0005-0000-0000-00004F630000}"/>
    <cellStyle name="Normal 3 5 6 2 4" xfId="28996" xr:uid="{00000000-0005-0000-0000-000050630000}"/>
    <cellStyle name="Normal 3 5 6 2 4 2" xfId="28997" xr:uid="{00000000-0005-0000-0000-000051630000}"/>
    <cellStyle name="Normal 3 5 6 2 4 2 2" xfId="28998" xr:uid="{00000000-0005-0000-0000-000052630000}"/>
    <cellStyle name="Normal 3 5 6 2 4 3" xfId="28999" xr:uid="{00000000-0005-0000-0000-000053630000}"/>
    <cellStyle name="Normal 3 5 6 2 5" xfId="29000" xr:uid="{00000000-0005-0000-0000-000054630000}"/>
    <cellStyle name="Normal 3 5 6 2 5 2" xfId="29001" xr:uid="{00000000-0005-0000-0000-000055630000}"/>
    <cellStyle name="Normal 3 5 6 2 6" xfId="29002" xr:uid="{00000000-0005-0000-0000-000056630000}"/>
    <cellStyle name="Normal 3 5 6 2 7" xfId="29003" xr:uid="{00000000-0005-0000-0000-000057630000}"/>
    <cellStyle name="Normal 3 5 6 3" xfId="2852" xr:uid="{00000000-0005-0000-0000-000058630000}"/>
    <cellStyle name="Normal 3 5 6 3 2" xfId="29004" xr:uid="{00000000-0005-0000-0000-000059630000}"/>
    <cellStyle name="Normal 3 5 6 3 2 2" xfId="29005" xr:uid="{00000000-0005-0000-0000-00005A630000}"/>
    <cellStyle name="Normal 3 5 6 3 2 2 2" xfId="29006" xr:uid="{00000000-0005-0000-0000-00005B630000}"/>
    <cellStyle name="Normal 3 5 6 3 2 3" xfId="29007" xr:uid="{00000000-0005-0000-0000-00005C630000}"/>
    <cellStyle name="Normal 3 5 6 3 3" xfId="29008" xr:uid="{00000000-0005-0000-0000-00005D630000}"/>
    <cellStyle name="Normal 3 5 6 3 3 2" xfId="29009" xr:uid="{00000000-0005-0000-0000-00005E630000}"/>
    <cellStyle name="Normal 3 5 6 3 4" xfId="29010" xr:uid="{00000000-0005-0000-0000-00005F630000}"/>
    <cellStyle name="Normal 3 5 6 3 5" xfId="29011" xr:uid="{00000000-0005-0000-0000-000060630000}"/>
    <cellStyle name="Normal 3 5 6 4" xfId="2853" xr:uid="{00000000-0005-0000-0000-000061630000}"/>
    <cellStyle name="Normal 3 5 6 4 2" xfId="29012" xr:uid="{00000000-0005-0000-0000-000062630000}"/>
    <cellStyle name="Normal 3 5 6 4 2 2" xfId="29013" xr:uid="{00000000-0005-0000-0000-000063630000}"/>
    <cellStyle name="Normal 3 5 6 4 2 2 2" xfId="29014" xr:uid="{00000000-0005-0000-0000-000064630000}"/>
    <cellStyle name="Normal 3 5 6 4 2 3" xfId="29015" xr:uid="{00000000-0005-0000-0000-000065630000}"/>
    <cellStyle name="Normal 3 5 6 4 3" xfId="29016" xr:uid="{00000000-0005-0000-0000-000066630000}"/>
    <cellStyle name="Normal 3 5 6 4 3 2" xfId="29017" xr:uid="{00000000-0005-0000-0000-000067630000}"/>
    <cellStyle name="Normal 3 5 6 4 4" xfId="29018" xr:uid="{00000000-0005-0000-0000-000068630000}"/>
    <cellStyle name="Normal 3 5 6 4 5" xfId="29019" xr:uid="{00000000-0005-0000-0000-000069630000}"/>
    <cellStyle name="Normal 3 5 6 5" xfId="29020" xr:uid="{00000000-0005-0000-0000-00006A630000}"/>
    <cellStyle name="Normal 3 5 6 5 2" xfId="29021" xr:uid="{00000000-0005-0000-0000-00006B630000}"/>
    <cellStyle name="Normal 3 5 6 5 2 2" xfId="29022" xr:uid="{00000000-0005-0000-0000-00006C630000}"/>
    <cellStyle name="Normal 3 5 6 5 3" xfId="29023" xr:uid="{00000000-0005-0000-0000-00006D630000}"/>
    <cellStyle name="Normal 3 5 6 6" xfId="29024" xr:uid="{00000000-0005-0000-0000-00006E630000}"/>
    <cellStyle name="Normal 3 5 6 6 2" xfId="29025" xr:uid="{00000000-0005-0000-0000-00006F630000}"/>
    <cellStyle name="Normal 3 5 6 7" xfId="29026" xr:uid="{00000000-0005-0000-0000-000070630000}"/>
    <cellStyle name="Normal 3 5 6 8" xfId="29027" xr:uid="{00000000-0005-0000-0000-000071630000}"/>
    <cellStyle name="Normal 3 5 7" xfId="2854" xr:uid="{00000000-0005-0000-0000-000072630000}"/>
    <cellStyle name="Normal 3 5 7 2" xfId="2855" xr:uid="{00000000-0005-0000-0000-000073630000}"/>
    <cellStyle name="Normal 3 5 7 2 2" xfId="29028" xr:uid="{00000000-0005-0000-0000-000074630000}"/>
    <cellStyle name="Normal 3 5 7 2 2 2" xfId="29029" xr:uid="{00000000-0005-0000-0000-000075630000}"/>
    <cellStyle name="Normal 3 5 7 2 2 2 2" xfId="29030" xr:uid="{00000000-0005-0000-0000-000076630000}"/>
    <cellStyle name="Normal 3 5 7 2 2 3" xfId="29031" xr:uid="{00000000-0005-0000-0000-000077630000}"/>
    <cellStyle name="Normal 3 5 7 2 3" xfId="29032" xr:uid="{00000000-0005-0000-0000-000078630000}"/>
    <cellStyle name="Normal 3 5 7 2 3 2" xfId="29033" xr:uid="{00000000-0005-0000-0000-000079630000}"/>
    <cellStyle name="Normal 3 5 7 2 4" xfId="29034" xr:uid="{00000000-0005-0000-0000-00007A630000}"/>
    <cellStyle name="Normal 3 5 7 2 5" xfId="29035" xr:uid="{00000000-0005-0000-0000-00007B630000}"/>
    <cellStyle name="Normal 3 5 7 3" xfId="2856" xr:uid="{00000000-0005-0000-0000-00007C630000}"/>
    <cellStyle name="Normal 3 5 7 3 2" xfId="29036" xr:uid="{00000000-0005-0000-0000-00007D630000}"/>
    <cellStyle name="Normal 3 5 7 3 2 2" xfId="29037" xr:uid="{00000000-0005-0000-0000-00007E630000}"/>
    <cellStyle name="Normal 3 5 7 3 2 2 2" xfId="29038" xr:uid="{00000000-0005-0000-0000-00007F630000}"/>
    <cellStyle name="Normal 3 5 7 3 2 3" xfId="29039" xr:uid="{00000000-0005-0000-0000-000080630000}"/>
    <cellStyle name="Normal 3 5 7 3 3" xfId="29040" xr:uid="{00000000-0005-0000-0000-000081630000}"/>
    <cellStyle name="Normal 3 5 7 3 3 2" xfId="29041" xr:uid="{00000000-0005-0000-0000-000082630000}"/>
    <cellStyle name="Normal 3 5 7 3 4" xfId="29042" xr:uid="{00000000-0005-0000-0000-000083630000}"/>
    <cellStyle name="Normal 3 5 7 3 5" xfId="29043" xr:uid="{00000000-0005-0000-0000-000084630000}"/>
    <cellStyle name="Normal 3 5 7 4" xfId="29044" xr:uid="{00000000-0005-0000-0000-000085630000}"/>
    <cellStyle name="Normal 3 5 7 4 2" xfId="29045" xr:uid="{00000000-0005-0000-0000-000086630000}"/>
    <cellStyle name="Normal 3 5 7 4 2 2" xfId="29046" xr:uid="{00000000-0005-0000-0000-000087630000}"/>
    <cellStyle name="Normal 3 5 7 4 3" xfId="29047" xr:uid="{00000000-0005-0000-0000-000088630000}"/>
    <cellStyle name="Normal 3 5 7 5" xfId="29048" xr:uid="{00000000-0005-0000-0000-000089630000}"/>
    <cellStyle name="Normal 3 5 7 5 2" xfId="29049" xr:uid="{00000000-0005-0000-0000-00008A630000}"/>
    <cellStyle name="Normal 3 5 7 6" xfId="29050" xr:uid="{00000000-0005-0000-0000-00008B630000}"/>
    <cellStyle name="Normal 3 5 7 7" xfId="29051" xr:uid="{00000000-0005-0000-0000-00008C630000}"/>
    <cellStyle name="Normal 3 5 8" xfId="2857" xr:uid="{00000000-0005-0000-0000-00008D630000}"/>
    <cellStyle name="Normal 3 5 8 2" xfId="29052" xr:uid="{00000000-0005-0000-0000-00008E630000}"/>
    <cellStyle name="Normal 3 5 8 2 2" xfId="29053" xr:uid="{00000000-0005-0000-0000-00008F630000}"/>
    <cellStyle name="Normal 3 5 8 2 2 2" xfId="29054" xr:uid="{00000000-0005-0000-0000-000090630000}"/>
    <cellStyle name="Normal 3 5 8 2 3" xfId="29055" xr:uid="{00000000-0005-0000-0000-000091630000}"/>
    <cellStyle name="Normal 3 5 8 3" xfId="29056" xr:uid="{00000000-0005-0000-0000-000092630000}"/>
    <cellStyle name="Normal 3 5 8 3 2" xfId="29057" xr:uid="{00000000-0005-0000-0000-000093630000}"/>
    <cellStyle name="Normal 3 5 8 4" xfId="29058" xr:uid="{00000000-0005-0000-0000-000094630000}"/>
    <cellStyle name="Normal 3 5 8 5" xfId="29059" xr:uid="{00000000-0005-0000-0000-000095630000}"/>
    <cellStyle name="Normal 3 5 9" xfId="2858" xr:uid="{00000000-0005-0000-0000-000096630000}"/>
    <cellStyle name="Normal 3 5 9 2" xfId="29060" xr:uid="{00000000-0005-0000-0000-000097630000}"/>
    <cellStyle name="Normal 3 5 9 2 2" xfId="29061" xr:uid="{00000000-0005-0000-0000-000098630000}"/>
    <cellStyle name="Normal 3 5 9 2 2 2" xfId="29062" xr:uid="{00000000-0005-0000-0000-000099630000}"/>
    <cellStyle name="Normal 3 5 9 2 3" xfId="29063" xr:uid="{00000000-0005-0000-0000-00009A630000}"/>
    <cellStyle name="Normal 3 5 9 3" xfId="29064" xr:uid="{00000000-0005-0000-0000-00009B630000}"/>
    <cellStyle name="Normal 3 5 9 3 2" xfId="29065" xr:uid="{00000000-0005-0000-0000-00009C630000}"/>
    <cellStyle name="Normal 3 5 9 4" xfId="29066" xr:uid="{00000000-0005-0000-0000-00009D630000}"/>
    <cellStyle name="Normal 3 5 9 5" xfId="29067" xr:uid="{00000000-0005-0000-0000-00009E630000}"/>
    <cellStyle name="Normal 3 6" xfId="2859" xr:uid="{00000000-0005-0000-0000-00009F630000}"/>
    <cellStyle name="Normal 3 6 10" xfId="29068" xr:uid="{00000000-0005-0000-0000-0000A0630000}"/>
    <cellStyle name="Normal 3 6 10 2" xfId="29069" xr:uid="{00000000-0005-0000-0000-0000A1630000}"/>
    <cellStyle name="Normal 3 6 11" xfId="29070" xr:uid="{00000000-0005-0000-0000-0000A2630000}"/>
    <cellStyle name="Normal 3 6 12" xfId="29071" xr:uid="{00000000-0005-0000-0000-0000A3630000}"/>
    <cellStyle name="Normal 3 6 2" xfId="2860" xr:uid="{00000000-0005-0000-0000-0000A4630000}"/>
    <cellStyle name="Normal 3 6 2 2" xfId="2861" xr:uid="{00000000-0005-0000-0000-0000A5630000}"/>
    <cellStyle name="Normal 3 6 2 2 2" xfId="2862" xr:uid="{00000000-0005-0000-0000-0000A6630000}"/>
    <cellStyle name="Normal 3 6 2 2 2 2" xfId="29072" xr:uid="{00000000-0005-0000-0000-0000A7630000}"/>
    <cellStyle name="Normal 3 6 2 2 2 2 2" xfId="29073" xr:uid="{00000000-0005-0000-0000-0000A8630000}"/>
    <cellStyle name="Normal 3 6 2 2 2 2 2 2" xfId="29074" xr:uid="{00000000-0005-0000-0000-0000A9630000}"/>
    <cellStyle name="Normal 3 6 2 2 2 2 3" xfId="29075" xr:uid="{00000000-0005-0000-0000-0000AA630000}"/>
    <cellStyle name="Normal 3 6 2 2 2 3" xfId="29076" xr:uid="{00000000-0005-0000-0000-0000AB630000}"/>
    <cellStyle name="Normal 3 6 2 2 2 3 2" xfId="29077" xr:uid="{00000000-0005-0000-0000-0000AC630000}"/>
    <cellStyle name="Normal 3 6 2 2 2 4" xfId="29078" xr:uid="{00000000-0005-0000-0000-0000AD630000}"/>
    <cellStyle name="Normal 3 6 2 2 2 5" xfId="29079" xr:uid="{00000000-0005-0000-0000-0000AE630000}"/>
    <cellStyle name="Normal 3 6 2 2 3" xfId="2863" xr:uid="{00000000-0005-0000-0000-0000AF630000}"/>
    <cellStyle name="Normal 3 6 2 2 3 2" xfId="29080" xr:uid="{00000000-0005-0000-0000-0000B0630000}"/>
    <cellStyle name="Normal 3 6 2 2 3 2 2" xfId="29081" xr:uid="{00000000-0005-0000-0000-0000B1630000}"/>
    <cellStyle name="Normal 3 6 2 2 3 2 2 2" xfId="29082" xr:uid="{00000000-0005-0000-0000-0000B2630000}"/>
    <cellStyle name="Normal 3 6 2 2 3 2 3" xfId="29083" xr:uid="{00000000-0005-0000-0000-0000B3630000}"/>
    <cellStyle name="Normal 3 6 2 2 3 3" xfId="29084" xr:uid="{00000000-0005-0000-0000-0000B4630000}"/>
    <cellStyle name="Normal 3 6 2 2 3 3 2" xfId="29085" xr:uid="{00000000-0005-0000-0000-0000B5630000}"/>
    <cellStyle name="Normal 3 6 2 2 3 4" xfId="29086" xr:uid="{00000000-0005-0000-0000-0000B6630000}"/>
    <cellStyle name="Normal 3 6 2 2 3 5" xfId="29087" xr:uid="{00000000-0005-0000-0000-0000B7630000}"/>
    <cellStyle name="Normal 3 6 2 2 4" xfId="29088" xr:uid="{00000000-0005-0000-0000-0000B8630000}"/>
    <cellStyle name="Normal 3 6 2 2 4 2" xfId="29089" xr:uid="{00000000-0005-0000-0000-0000B9630000}"/>
    <cellStyle name="Normal 3 6 2 2 4 2 2" xfId="29090" xr:uid="{00000000-0005-0000-0000-0000BA630000}"/>
    <cellStyle name="Normal 3 6 2 2 4 3" xfId="29091" xr:uid="{00000000-0005-0000-0000-0000BB630000}"/>
    <cellStyle name="Normal 3 6 2 2 5" xfId="29092" xr:uid="{00000000-0005-0000-0000-0000BC630000}"/>
    <cellStyle name="Normal 3 6 2 2 5 2" xfId="29093" xr:uid="{00000000-0005-0000-0000-0000BD630000}"/>
    <cellStyle name="Normal 3 6 2 2 6" xfId="29094" xr:uid="{00000000-0005-0000-0000-0000BE630000}"/>
    <cellStyle name="Normal 3 6 2 2 7" xfId="29095" xr:uid="{00000000-0005-0000-0000-0000BF630000}"/>
    <cellStyle name="Normal 3 6 2 3" xfId="2864" xr:uid="{00000000-0005-0000-0000-0000C0630000}"/>
    <cellStyle name="Normal 3 6 2 3 2" xfId="29096" xr:uid="{00000000-0005-0000-0000-0000C1630000}"/>
    <cellStyle name="Normal 3 6 2 3 2 2" xfId="29097" xr:uid="{00000000-0005-0000-0000-0000C2630000}"/>
    <cellStyle name="Normal 3 6 2 3 2 2 2" xfId="29098" xr:uid="{00000000-0005-0000-0000-0000C3630000}"/>
    <cellStyle name="Normal 3 6 2 3 2 3" xfId="29099" xr:uid="{00000000-0005-0000-0000-0000C4630000}"/>
    <cellStyle name="Normal 3 6 2 3 3" xfId="29100" xr:uid="{00000000-0005-0000-0000-0000C5630000}"/>
    <cellStyle name="Normal 3 6 2 3 3 2" xfId="29101" xr:uid="{00000000-0005-0000-0000-0000C6630000}"/>
    <cellStyle name="Normal 3 6 2 3 4" xfId="29102" xr:uid="{00000000-0005-0000-0000-0000C7630000}"/>
    <cellStyle name="Normal 3 6 2 3 5" xfId="29103" xr:uid="{00000000-0005-0000-0000-0000C8630000}"/>
    <cellStyle name="Normal 3 6 2 4" xfId="2865" xr:uid="{00000000-0005-0000-0000-0000C9630000}"/>
    <cellStyle name="Normal 3 6 2 4 2" xfId="29104" xr:uid="{00000000-0005-0000-0000-0000CA630000}"/>
    <cellStyle name="Normal 3 6 2 4 2 2" xfId="29105" xr:uid="{00000000-0005-0000-0000-0000CB630000}"/>
    <cellStyle name="Normal 3 6 2 4 2 2 2" xfId="29106" xr:uid="{00000000-0005-0000-0000-0000CC630000}"/>
    <cellStyle name="Normal 3 6 2 4 2 3" xfId="29107" xr:uid="{00000000-0005-0000-0000-0000CD630000}"/>
    <cellStyle name="Normal 3 6 2 4 3" xfId="29108" xr:uid="{00000000-0005-0000-0000-0000CE630000}"/>
    <cellStyle name="Normal 3 6 2 4 3 2" xfId="29109" xr:uid="{00000000-0005-0000-0000-0000CF630000}"/>
    <cellStyle name="Normal 3 6 2 4 4" xfId="29110" xr:uid="{00000000-0005-0000-0000-0000D0630000}"/>
    <cellStyle name="Normal 3 6 2 4 5" xfId="29111" xr:uid="{00000000-0005-0000-0000-0000D1630000}"/>
    <cellStyle name="Normal 3 6 2 5" xfId="29112" xr:uid="{00000000-0005-0000-0000-0000D2630000}"/>
    <cellStyle name="Normal 3 6 2 5 2" xfId="29113" xr:uid="{00000000-0005-0000-0000-0000D3630000}"/>
    <cellStyle name="Normal 3 6 2 5 2 2" xfId="29114" xr:uid="{00000000-0005-0000-0000-0000D4630000}"/>
    <cellStyle name="Normal 3 6 2 5 3" xfId="29115" xr:uid="{00000000-0005-0000-0000-0000D5630000}"/>
    <cellStyle name="Normal 3 6 2 6" xfId="29116" xr:uid="{00000000-0005-0000-0000-0000D6630000}"/>
    <cellStyle name="Normal 3 6 2 6 2" xfId="29117" xr:uid="{00000000-0005-0000-0000-0000D7630000}"/>
    <cellStyle name="Normal 3 6 2 7" xfId="29118" xr:uid="{00000000-0005-0000-0000-0000D8630000}"/>
    <cellStyle name="Normal 3 6 2 8" xfId="29119" xr:uid="{00000000-0005-0000-0000-0000D9630000}"/>
    <cellStyle name="Normal 3 6 3" xfId="2866" xr:uid="{00000000-0005-0000-0000-0000DA630000}"/>
    <cellStyle name="Normal 3 6 3 2" xfId="2867" xr:uid="{00000000-0005-0000-0000-0000DB630000}"/>
    <cellStyle name="Normal 3 6 3 2 2" xfId="2868" xr:uid="{00000000-0005-0000-0000-0000DC630000}"/>
    <cellStyle name="Normal 3 6 3 2 2 2" xfId="29120" xr:uid="{00000000-0005-0000-0000-0000DD630000}"/>
    <cellStyle name="Normal 3 6 3 2 2 2 2" xfId="29121" xr:uid="{00000000-0005-0000-0000-0000DE630000}"/>
    <cellStyle name="Normal 3 6 3 2 2 2 2 2" xfId="29122" xr:uid="{00000000-0005-0000-0000-0000DF630000}"/>
    <cellStyle name="Normal 3 6 3 2 2 2 3" xfId="29123" xr:uid="{00000000-0005-0000-0000-0000E0630000}"/>
    <cellStyle name="Normal 3 6 3 2 2 3" xfId="29124" xr:uid="{00000000-0005-0000-0000-0000E1630000}"/>
    <cellStyle name="Normal 3 6 3 2 2 3 2" xfId="29125" xr:uid="{00000000-0005-0000-0000-0000E2630000}"/>
    <cellStyle name="Normal 3 6 3 2 2 4" xfId="29126" xr:uid="{00000000-0005-0000-0000-0000E3630000}"/>
    <cellStyle name="Normal 3 6 3 2 2 5" xfId="29127" xr:uid="{00000000-0005-0000-0000-0000E4630000}"/>
    <cellStyle name="Normal 3 6 3 2 3" xfId="2869" xr:uid="{00000000-0005-0000-0000-0000E5630000}"/>
    <cellStyle name="Normal 3 6 3 2 3 2" xfId="29128" xr:uid="{00000000-0005-0000-0000-0000E6630000}"/>
    <cellStyle name="Normal 3 6 3 2 3 2 2" xfId="29129" xr:uid="{00000000-0005-0000-0000-0000E7630000}"/>
    <cellStyle name="Normal 3 6 3 2 3 2 2 2" xfId="29130" xr:uid="{00000000-0005-0000-0000-0000E8630000}"/>
    <cellStyle name="Normal 3 6 3 2 3 2 3" xfId="29131" xr:uid="{00000000-0005-0000-0000-0000E9630000}"/>
    <cellStyle name="Normal 3 6 3 2 3 3" xfId="29132" xr:uid="{00000000-0005-0000-0000-0000EA630000}"/>
    <cellStyle name="Normal 3 6 3 2 3 3 2" xfId="29133" xr:uid="{00000000-0005-0000-0000-0000EB630000}"/>
    <cellStyle name="Normal 3 6 3 2 3 4" xfId="29134" xr:uid="{00000000-0005-0000-0000-0000EC630000}"/>
    <cellStyle name="Normal 3 6 3 2 3 5" xfId="29135" xr:uid="{00000000-0005-0000-0000-0000ED630000}"/>
    <cellStyle name="Normal 3 6 3 2 4" xfId="29136" xr:uid="{00000000-0005-0000-0000-0000EE630000}"/>
    <cellStyle name="Normal 3 6 3 2 4 2" xfId="29137" xr:uid="{00000000-0005-0000-0000-0000EF630000}"/>
    <cellStyle name="Normal 3 6 3 2 4 2 2" xfId="29138" xr:uid="{00000000-0005-0000-0000-0000F0630000}"/>
    <cellStyle name="Normal 3 6 3 2 4 3" xfId="29139" xr:uid="{00000000-0005-0000-0000-0000F1630000}"/>
    <cellStyle name="Normal 3 6 3 2 5" xfId="29140" xr:uid="{00000000-0005-0000-0000-0000F2630000}"/>
    <cellStyle name="Normal 3 6 3 2 5 2" xfId="29141" xr:uid="{00000000-0005-0000-0000-0000F3630000}"/>
    <cellStyle name="Normal 3 6 3 2 6" xfId="29142" xr:uid="{00000000-0005-0000-0000-0000F4630000}"/>
    <cellStyle name="Normal 3 6 3 2 7" xfId="29143" xr:uid="{00000000-0005-0000-0000-0000F5630000}"/>
    <cellStyle name="Normal 3 6 3 3" xfId="2870" xr:uid="{00000000-0005-0000-0000-0000F6630000}"/>
    <cellStyle name="Normal 3 6 3 3 2" xfId="29144" xr:uid="{00000000-0005-0000-0000-0000F7630000}"/>
    <cellStyle name="Normal 3 6 3 3 2 2" xfId="29145" xr:uid="{00000000-0005-0000-0000-0000F8630000}"/>
    <cellStyle name="Normal 3 6 3 3 2 2 2" xfId="29146" xr:uid="{00000000-0005-0000-0000-0000F9630000}"/>
    <cellStyle name="Normal 3 6 3 3 2 3" xfId="29147" xr:uid="{00000000-0005-0000-0000-0000FA630000}"/>
    <cellStyle name="Normal 3 6 3 3 3" xfId="29148" xr:uid="{00000000-0005-0000-0000-0000FB630000}"/>
    <cellStyle name="Normal 3 6 3 3 3 2" xfId="29149" xr:uid="{00000000-0005-0000-0000-0000FC630000}"/>
    <cellStyle name="Normal 3 6 3 3 4" xfId="29150" xr:uid="{00000000-0005-0000-0000-0000FD630000}"/>
    <cellStyle name="Normal 3 6 3 3 5" xfId="29151" xr:uid="{00000000-0005-0000-0000-0000FE630000}"/>
    <cellStyle name="Normal 3 6 3 4" xfId="2871" xr:uid="{00000000-0005-0000-0000-0000FF630000}"/>
    <cellStyle name="Normal 3 6 3 4 2" xfId="29152" xr:uid="{00000000-0005-0000-0000-000000640000}"/>
    <cellStyle name="Normal 3 6 3 4 2 2" xfId="29153" xr:uid="{00000000-0005-0000-0000-000001640000}"/>
    <cellStyle name="Normal 3 6 3 4 2 2 2" xfId="29154" xr:uid="{00000000-0005-0000-0000-000002640000}"/>
    <cellStyle name="Normal 3 6 3 4 2 3" xfId="29155" xr:uid="{00000000-0005-0000-0000-000003640000}"/>
    <cellStyle name="Normal 3 6 3 4 3" xfId="29156" xr:uid="{00000000-0005-0000-0000-000004640000}"/>
    <cellStyle name="Normal 3 6 3 4 3 2" xfId="29157" xr:uid="{00000000-0005-0000-0000-000005640000}"/>
    <cellStyle name="Normal 3 6 3 4 4" xfId="29158" xr:uid="{00000000-0005-0000-0000-000006640000}"/>
    <cellStyle name="Normal 3 6 3 4 5" xfId="29159" xr:uid="{00000000-0005-0000-0000-000007640000}"/>
    <cellStyle name="Normal 3 6 3 5" xfId="29160" xr:uid="{00000000-0005-0000-0000-000008640000}"/>
    <cellStyle name="Normal 3 6 3 5 2" xfId="29161" xr:uid="{00000000-0005-0000-0000-000009640000}"/>
    <cellStyle name="Normal 3 6 3 5 2 2" xfId="29162" xr:uid="{00000000-0005-0000-0000-00000A640000}"/>
    <cellStyle name="Normal 3 6 3 5 3" xfId="29163" xr:uid="{00000000-0005-0000-0000-00000B640000}"/>
    <cellStyle name="Normal 3 6 3 6" xfId="29164" xr:uid="{00000000-0005-0000-0000-00000C640000}"/>
    <cellStyle name="Normal 3 6 3 6 2" xfId="29165" xr:uid="{00000000-0005-0000-0000-00000D640000}"/>
    <cellStyle name="Normal 3 6 3 7" xfId="29166" xr:uid="{00000000-0005-0000-0000-00000E640000}"/>
    <cellStyle name="Normal 3 6 3 8" xfId="29167" xr:uid="{00000000-0005-0000-0000-00000F640000}"/>
    <cellStyle name="Normal 3 6 4" xfId="2872" xr:uid="{00000000-0005-0000-0000-000010640000}"/>
    <cellStyle name="Normal 3 6 4 2" xfId="2873" xr:uid="{00000000-0005-0000-0000-000011640000}"/>
    <cellStyle name="Normal 3 6 4 2 2" xfId="2874" xr:uid="{00000000-0005-0000-0000-000012640000}"/>
    <cellStyle name="Normal 3 6 4 2 2 2" xfId="29168" xr:uid="{00000000-0005-0000-0000-000013640000}"/>
    <cellStyle name="Normal 3 6 4 2 2 2 2" xfId="29169" xr:uid="{00000000-0005-0000-0000-000014640000}"/>
    <cellStyle name="Normal 3 6 4 2 2 2 2 2" xfId="29170" xr:uid="{00000000-0005-0000-0000-000015640000}"/>
    <cellStyle name="Normal 3 6 4 2 2 2 3" xfId="29171" xr:uid="{00000000-0005-0000-0000-000016640000}"/>
    <cellStyle name="Normal 3 6 4 2 2 3" xfId="29172" xr:uid="{00000000-0005-0000-0000-000017640000}"/>
    <cellStyle name="Normal 3 6 4 2 2 3 2" xfId="29173" xr:uid="{00000000-0005-0000-0000-000018640000}"/>
    <cellStyle name="Normal 3 6 4 2 2 4" xfId="29174" xr:uid="{00000000-0005-0000-0000-000019640000}"/>
    <cellStyle name="Normal 3 6 4 2 2 5" xfId="29175" xr:uid="{00000000-0005-0000-0000-00001A640000}"/>
    <cellStyle name="Normal 3 6 4 2 3" xfId="2875" xr:uid="{00000000-0005-0000-0000-00001B640000}"/>
    <cellStyle name="Normal 3 6 4 2 3 2" xfId="29176" xr:uid="{00000000-0005-0000-0000-00001C640000}"/>
    <cellStyle name="Normal 3 6 4 2 3 2 2" xfId="29177" xr:uid="{00000000-0005-0000-0000-00001D640000}"/>
    <cellStyle name="Normal 3 6 4 2 3 2 2 2" xfId="29178" xr:uid="{00000000-0005-0000-0000-00001E640000}"/>
    <cellStyle name="Normal 3 6 4 2 3 2 3" xfId="29179" xr:uid="{00000000-0005-0000-0000-00001F640000}"/>
    <cellStyle name="Normal 3 6 4 2 3 3" xfId="29180" xr:uid="{00000000-0005-0000-0000-000020640000}"/>
    <cellStyle name="Normal 3 6 4 2 3 3 2" xfId="29181" xr:uid="{00000000-0005-0000-0000-000021640000}"/>
    <cellStyle name="Normal 3 6 4 2 3 4" xfId="29182" xr:uid="{00000000-0005-0000-0000-000022640000}"/>
    <cellStyle name="Normal 3 6 4 2 3 5" xfId="29183" xr:uid="{00000000-0005-0000-0000-000023640000}"/>
    <cellStyle name="Normal 3 6 4 2 4" xfId="29184" xr:uid="{00000000-0005-0000-0000-000024640000}"/>
    <cellStyle name="Normal 3 6 4 2 4 2" xfId="29185" xr:uid="{00000000-0005-0000-0000-000025640000}"/>
    <cellStyle name="Normal 3 6 4 2 4 2 2" xfId="29186" xr:uid="{00000000-0005-0000-0000-000026640000}"/>
    <cellStyle name="Normal 3 6 4 2 4 3" xfId="29187" xr:uid="{00000000-0005-0000-0000-000027640000}"/>
    <cellStyle name="Normal 3 6 4 2 5" xfId="29188" xr:uid="{00000000-0005-0000-0000-000028640000}"/>
    <cellStyle name="Normal 3 6 4 2 5 2" xfId="29189" xr:uid="{00000000-0005-0000-0000-000029640000}"/>
    <cellStyle name="Normal 3 6 4 2 6" xfId="29190" xr:uid="{00000000-0005-0000-0000-00002A640000}"/>
    <cellStyle name="Normal 3 6 4 2 7" xfId="29191" xr:uid="{00000000-0005-0000-0000-00002B640000}"/>
    <cellStyle name="Normal 3 6 4 3" xfId="2876" xr:uid="{00000000-0005-0000-0000-00002C640000}"/>
    <cellStyle name="Normal 3 6 4 3 2" xfId="29192" xr:uid="{00000000-0005-0000-0000-00002D640000}"/>
    <cellStyle name="Normal 3 6 4 3 2 2" xfId="29193" xr:uid="{00000000-0005-0000-0000-00002E640000}"/>
    <cellStyle name="Normal 3 6 4 3 2 2 2" xfId="29194" xr:uid="{00000000-0005-0000-0000-00002F640000}"/>
    <cellStyle name="Normal 3 6 4 3 2 3" xfId="29195" xr:uid="{00000000-0005-0000-0000-000030640000}"/>
    <cellStyle name="Normal 3 6 4 3 3" xfId="29196" xr:uid="{00000000-0005-0000-0000-000031640000}"/>
    <cellStyle name="Normal 3 6 4 3 3 2" xfId="29197" xr:uid="{00000000-0005-0000-0000-000032640000}"/>
    <cellStyle name="Normal 3 6 4 3 4" xfId="29198" xr:uid="{00000000-0005-0000-0000-000033640000}"/>
    <cellStyle name="Normal 3 6 4 3 5" xfId="29199" xr:uid="{00000000-0005-0000-0000-000034640000}"/>
    <cellStyle name="Normal 3 6 4 4" xfId="2877" xr:uid="{00000000-0005-0000-0000-000035640000}"/>
    <cellStyle name="Normal 3 6 4 4 2" xfId="29200" xr:uid="{00000000-0005-0000-0000-000036640000}"/>
    <cellStyle name="Normal 3 6 4 4 2 2" xfId="29201" xr:uid="{00000000-0005-0000-0000-000037640000}"/>
    <cellStyle name="Normal 3 6 4 4 2 2 2" xfId="29202" xr:uid="{00000000-0005-0000-0000-000038640000}"/>
    <cellStyle name="Normal 3 6 4 4 2 3" xfId="29203" xr:uid="{00000000-0005-0000-0000-000039640000}"/>
    <cellStyle name="Normal 3 6 4 4 3" xfId="29204" xr:uid="{00000000-0005-0000-0000-00003A640000}"/>
    <cellStyle name="Normal 3 6 4 4 3 2" xfId="29205" xr:uid="{00000000-0005-0000-0000-00003B640000}"/>
    <cellStyle name="Normal 3 6 4 4 4" xfId="29206" xr:uid="{00000000-0005-0000-0000-00003C640000}"/>
    <cellStyle name="Normal 3 6 4 4 5" xfId="29207" xr:uid="{00000000-0005-0000-0000-00003D640000}"/>
    <cellStyle name="Normal 3 6 4 5" xfId="29208" xr:uid="{00000000-0005-0000-0000-00003E640000}"/>
    <cellStyle name="Normal 3 6 4 5 2" xfId="29209" xr:uid="{00000000-0005-0000-0000-00003F640000}"/>
    <cellStyle name="Normal 3 6 4 5 2 2" xfId="29210" xr:uid="{00000000-0005-0000-0000-000040640000}"/>
    <cellStyle name="Normal 3 6 4 5 3" xfId="29211" xr:uid="{00000000-0005-0000-0000-000041640000}"/>
    <cellStyle name="Normal 3 6 4 6" xfId="29212" xr:uid="{00000000-0005-0000-0000-000042640000}"/>
    <cellStyle name="Normal 3 6 4 6 2" xfId="29213" xr:uid="{00000000-0005-0000-0000-000043640000}"/>
    <cellStyle name="Normal 3 6 4 7" xfId="29214" xr:uid="{00000000-0005-0000-0000-000044640000}"/>
    <cellStyle name="Normal 3 6 4 8" xfId="29215" xr:uid="{00000000-0005-0000-0000-000045640000}"/>
    <cellStyle name="Normal 3 6 5" xfId="2878" xr:uid="{00000000-0005-0000-0000-000046640000}"/>
    <cellStyle name="Normal 3 6 5 2" xfId="2879" xr:uid="{00000000-0005-0000-0000-000047640000}"/>
    <cellStyle name="Normal 3 6 5 2 2" xfId="2880" xr:uid="{00000000-0005-0000-0000-000048640000}"/>
    <cellStyle name="Normal 3 6 5 2 2 2" xfId="29216" xr:uid="{00000000-0005-0000-0000-000049640000}"/>
    <cellStyle name="Normal 3 6 5 2 2 2 2" xfId="29217" xr:uid="{00000000-0005-0000-0000-00004A640000}"/>
    <cellStyle name="Normal 3 6 5 2 2 2 2 2" xfId="29218" xr:uid="{00000000-0005-0000-0000-00004B640000}"/>
    <cellStyle name="Normal 3 6 5 2 2 2 3" xfId="29219" xr:uid="{00000000-0005-0000-0000-00004C640000}"/>
    <cellStyle name="Normal 3 6 5 2 2 3" xfId="29220" xr:uid="{00000000-0005-0000-0000-00004D640000}"/>
    <cellStyle name="Normal 3 6 5 2 2 3 2" xfId="29221" xr:uid="{00000000-0005-0000-0000-00004E640000}"/>
    <cellStyle name="Normal 3 6 5 2 2 4" xfId="29222" xr:uid="{00000000-0005-0000-0000-00004F640000}"/>
    <cellStyle name="Normal 3 6 5 2 2 5" xfId="29223" xr:uid="{00000000-0005-0000-0000-000050640000}"/>
    <cellStyle name="Normal 3 6 5 2 3" xfId="2881" xr:uid="{00000000-0005-0000-0000-000051640000}"/>
    <cellStyle name="Normal 3 6 5 2 3 2" xfId="29224" xr:uid="{00000000-0005-0000-0000-000052640000}"/>
    <cellStyle name="Normal 3 6 5 2 3 2 2" xfId="29225" xr:uid="{00000000-0005-0000-0000-000053640000}"/>
    <cellStyle name="Normal 3 6 5 2 3 2 2 2" xfId="29226" xr:uid="{00000000-0005-0000-0000-000054640000}"/>
    <cellStyle name="Normal 3 6 5 2 3 2 3" xfId="29227" xr:uid="{00000000-0005-0000-0000-000055640000}"/>
    <cellStyle name="Normal 3 6 5 2 3 3" xfId="29228" xr:uid="{00000000-0005-0000-0000-000056640000}"/>
    <cellStyle name="Normal 3 6 5 2 3 3 2" xfId="29229" xr:uid="{00000000-0005-0000-0000-000057640000}"/>
    <cellStyle name="Normal 3 6 5 2 3 4" xfId="29230" xr:uid="{00000000-0005-0000-0000-000058640000}"/>
    <cellStyle name="Normal 3 6 5 2 3 5" xfId="29231" xr:uid="{00000000-0005-0000-0000-000059640000}"/>
    <cellStyle name="Normal 3 6 5 2 4" xfId="29232" xr:uid="{00000000-0005-0000-0000-00005A640000}"/>
    <cellStyle name="Normal 3 6 5 2 4 2" xfId="29233" xr:uid="{00000000-0005-0000-0000-00005B640000}"/>
    <cellStyle name="Normal 3 6 5 2 4 2 2" xfId="29234" xr:uid="{00000000-0005-0000-0000-00005C640000}"/>
    <cellStyle name="Normal 3 6 5 2 4 3" xfId="29235" xr:uid="{00000000-0005-0000-0000-00005D640000}"/>
    <cellStyle name="Normal 3 6 5 2 5" xfId="29236" xr:uid="{00000000-0005-0000-0000-00005E640000}"/>
    <cellStyle name="Normal 3 6 5 2 5 2" xfId="29237" xr:uid="{00000000-0005-0000-0000-00005F640000}"/>
    <cellStyle name="Normal 3 6 5 2 6" xfId="29238" xr:uid="{00000000-0005-0000-0000-000060640000}"/>
    <cellStyle name="Normal 3 6 5 2 7" xfId="29239" xr:uid="{00000000-0005-0000-0000-000061640000}"/>
    <cellStyle name="Normal 3 6 5 3" xfId="2882" xr:uid="{00000000-0005-0000-0000-000062640000}"/>
    <cellStyle name="Normal 3 6 5 3 2" xfId="29240" xr:uid="{00000000-0005-0000-0000-000063640000}"/>
    <cellStyle name="Normal 3 6 5 3 2 2" xfId="29241" xr:uid="{00000000-0005-0000-0000-000064640000}"/>
    <cellStyle name="Normal 3 6 5 3 2 2 2" xfId="29242" xr:uid="{00000000-0005-0000-0000-000065640000}"/>
    <cellStyle name="Normal 3 6 5 3 2 3" xfId="29243" xr:uid="{00000000-0005-0000-0000-000066640000}"/>
    <cellStyle name="Normal 3 6 5 3 3" xfId="29244" xr:uid="{00000000-0005-0000-0000-000067640000}"/>
    <cellStyle name="Normal 3 6 5 3 3 2" xfId="29245" xr:uid="{00000000-0005-0000-0000-000068640000}"/>
    <cellStyle name="Normal 3 6 5 3 4" xfId="29246" xr:uid="{00000000-0005-0000-0000-000069640000}"/>
    <cellStyle name="Normal 3 6 5 3 5" xfId="29247" xr:uid="{00000000-0005-0000-0000-00006A640000}"/>
    <cellStyle name="Normal 3 6 5 4" xfId="2883" xr:uid="{00000000-0005-0000-0000-00006B640000}"/>
    <cellStyle name="Normal 3 6 5 4 2" xfId="29248" xr:uid="{00000000-0005-0000-0000-00006C640000}"/>
    <cellStyle name="Normal 3 6 5 4 2 2" xfId="29249" xr:uid="{00000000-0005-0000-0000-00006D640000}"/>
    <cellStyle name="Normal 3 6 5 4 2 2 2" xfId="29250" xr:uid="{00000000-0005-0000-0000-00006E640000}"/>
    <cellStyle name="Normal 3 6 5 4 2 3" xfId="29251" xr:uid="{00000000-0005-0000-0000-00006F640000}"/>
    <cellStyle name="Normal 3 6 5 4 3" xfId="29252" xr:uid="{00000000-0005-0000-0000-000070640000}"/>
    <cellStyle name="Normal 3 6 5 4 3 2" xfId="29253" xr:uid="{00000000-0005-0000-0000-000071640000}"/>
    <cellStyle name="Normal 3 6 5 4 4" xfId="29254" xr:uid="{00000000-0005-0000-0000-000072640000}"/>
    <cellStyle name="Normal 3 6 5 4 5" xfId="29255" xr:uid="{00000000-0005-0000-0000-000073640000}"/>
    <cellStyle name="Normal 3 6 5 5" xfId="29256" xr:uid="{00000000-0005-0000-0000-000074640000}"/>
    <cellStyle name="Normal 3 6 5 5 2" xfId="29257" xr:uid="{00000000-0005-0000-0000-000075640000}"/>
    <cellStyle name="Normal 3 6 5 5 2 2" xfId="29258" xr:uid="{00000000-0005-0000-0000-000076640000}"/>
    <cellStyle name="Normal 3 6 5 5 3" xfId="29259" xr:uid="{00000000-0005-0000-0000-000077640000}"/>
    <cellStyle name="Normal 3 6 5 6" xfId="29260" xr:uid="{00000000-0005-0000-0000-000078640000}"/>
    <cellStyle name="Normal 3 6 5 6 2" xfId="29261" xr:uid="{00000000-0005-0000-0000-000079640000}"/>
    <cellStyle name="Normal 3 6 5 7" xfId="29262" xr:uid="{00000000-0005-0000-0000-00007A640000}"/>
    <cellStyle name="Normal 3 6 5 8" xfId="29263" xr:uid="{00000000-0005-0000-0000-00007B640000}"/>
    <cellStyle name="Normal 3 6 6" xfId="2884" xr:uid="{00000000-0005-0000-0000-00007C640000}"/>
    <cellStyle name="Normal 3 6 6 2" xfId="2885" xr:uid="{00000000-0005-0000-0000-00007D640000}"/>
    <cellStyle name="Normal 3 6 6 2 2" xfId="29264" xr:uid="{00000000-0005-0000-0000-00007E640000}"/>
    <cellStyle name="Normal 3 6 6 2 2 2" xfId="29265" xr:uid="{00000000-0005-0000-0000-00007F640000}"/>
    <cellStyle name="Normal 3 6 6 2 2 2 2" xfId="29266" xr:uid="{00000000-0005-0000-0000-000080640000}"/>
    <cellStyle name="Normal 3 6 6 2 2 3" xfId="29267" xr:uid="{00000000-0005-0000-0000-000081640000}"/>
    <cellStyle name="Normal 3 6 6 2 3" xfId="29268" xr:uid="{00000000-0005-0000-0000-000082640000}"/>
    <cellStyle name="Normal 3 6 6 2 3 2" xfId="29269" xr:uid="{00000000-0005-0000-0000-000083640000}"/>
    <cellStyle name="Normal 3 6 6 2 4" xfId="29270" xr:uid="{00000000-0005-0000-0000-000084640000}"/>
    <cellStyle name="Normal 3 6 6 2 5" xfId="29271" xr:uid="{00000000-0005-0000-0000-000085640000}"/>
    <cellStyle name="Normal 3 6 6 3" xfId="2886" xr:uid="{00000000-0005-0000-0000-000086640000}"/>
    <cellStyle name="Normal 3 6 6 3 2" xfId="29272" xr:uid="{00000000-0005-0000-0000-000087640000}"/>
    <cellStyle name="Normal 3 6 6 3 2 2" xfId="29273" xr:uid="{00000000-0005-0000-0000-000088640000}"/>
    <cellStyle name="Normal 3 6 6 3 2 2 2" xfId="29274" xr:uid="{00000000-0005-0000-0000-000089640000}"/>
    <cellStyle name="Normal 3 6 6 3 2 3" xfId="29275" xr:uid="{00000000-0005-0000-0000-00008A640000}"/>
    <cellStyle name="Normal 3 6 6 3 3" xfId="29276" xr:uid="{00000000-0005-0000-0000-00008B640000}"/>
    <cellStyle name="Normal 3 6 6 3 3 2" xfId="29277" xr:uid="{00000000-0005-0000-0000-00008C640000}"/>
    <cellStyle name="Normal 3 6 6 3 4" xfId="29278" xr:uid="{00000000-0005-0000-0000-00008D640000}"/>
    <cellStyle name="Normal 3 6 6 3 5" xfId="29279" xr:uid="{00000000-0005-0000-0000-00008E640000}"/>
    <cellStyle name="Normal 3 6 6 4" xfId="29280" xr:uid="{00000000-0005-0000-0000-00008F640000}"/>
    <cellStyle name="Normal 3 6 6 4 2" xfId="29281" xr:uid="{00000000-0005-0000-0000-000090640000}"/>
    <cellStyle name="Normal 3 6 6 4 2 2" xfId="29282" xr:uid="{00000000-0005-0000-0000-000091640000}"/>
    <cellStyle name="Normal 3 6 6 4 3" xfId="29283" xr:uid="{00000000-0005-0000-0000-000092640000}"/>
    <cellStyle name="Normal 3 6 6 5" xfId="29284" xr:uid="{00000000-0005-0000-0000-000093640000}"/>
    <cellStyle name="Normal 3 6 6 5 2" xfId="29285" xr:uid="{00000000-0005-0000-0000-000094640000}"/>
    <cellStyle name="Normal 3 6 6 6" xfId="29286" xr:uid="{00000000-0005-0000-0000-000095640000}"/>
    <cellStyle name="Normal 3 6 6 7" xfId="29287" xr:uid="{00000000-0005-0000-0000-000096640000}"/>
    <cellStyle name="Normal 3 6 7" xfId="2887" xr:uid="{00000000-0005-0000-0000-000097640000}"/>
    <cellStyle name="Normal 3 6 7 2" xfId="29288" xr:uid="{00000000-0005-0000-0000-000098640000}"/>
    <cellStyle name="Normal 3 6 7 2 2" xfId="29289" xr:uid="{00000000-0005-0000-0000-000099640000}"/>
    <cellStyle name="Normal 3 6 7 2 2 2" xfId="29290" xr:uid="{00000000-0005-0000-0000-00009A640000}"/>
    <cellStyle name="Normal 3 6 7 2 3" xfId="29291" xr:uid="{00000000-0005-0000-0000-00009B640000}"/>
    <cellStyle name="Normal 3 6 7 3" xfId="29292" xr:uid="{00000000-0005-0000-0000-00009C640000}"/>
    <cellStyle name="Normal 3 6 7 3 2" xfId="29293" xr:uid="{00000000-0005-0000-0000-00009D640000}"/>
    <cellStyle name="Normal 3 6 7 4" xfId="29294" xr:uid="{00000000-0005-0000-0000-00009E640000}"/>
    <cellStyle name="Normal 3 6 7 5" xfId="29295" xr:uid="{00000000-0005-0000-0000-00009F640000}"/>
    <cellStyle name="Normal 3 6 8" xfId="2888" xr:uid="{00000000-0005-0000-0000-0000A0640000}"/>
    <cellStyle name="Normal 3 6 8 2" xfId="29296" xr:uid="{00000000-0005-0000-0000-0000A1640000}"/>
    <cellStyle name="Normal 3 6 8 2 2" xfId="29297" xr:uid="{00000000-0005-0000-0000-0000A2640000}"/>
    <cellStyle name="Normal 3 6 8 2 2 2" xfId="29298" xr:uid="{00000000-0005-0000-0000-0000A3640000}"/>
    <cellStyle name="Normal 3 6 8 2 3" xfId="29299" xr:uid="{00000000-0005-0000-0000-0000A4640000}"/>
    <cellStyle name="Normal 3 6 8 3" xfId="29300" xr:uid="{00000000-0005-0000-0000-0000A5640000}"/>
    <cellStyle name="Normal 3 6 8 3 2" xfId="29301" xr:uid="{00000000-0005-0000-0000-0000A6640000}"/>
    <cellStyle name="Normal 3 6 8 4" xfId="29302" xr:uid="{00000000-0005-0000-0000-0000A7640000}"/>
    <cellStyle name="Normal 3 6 8 5" xfId="29303" xr:uid="{00000000-0005-0000-0000-0000A8640000}"/>
    <cellStyle name="Normal 3 6 9" xfId="29304" xr:uid="{00000000-0005-0000-0000-0000A9640000}"/>
    <cellStyle name="Normal 3 6 9 2" xfId="29305" xr:uid="{00000000-0005-0000-0000-0000AA640000}"/>
    <cellStyle name="Normal 3 6 9 2 2" xfId="29306" xr:uid="{00000000-0005-0000-0000-0000AB640000}"/>
    <cellStyle name="Normal 3 6 9 3" xfId="29307" xr:uid="{00000000-0005-0000-0000-0000AC640000}"/>
    <cellStyle name="Normal 3 7" xfId="2889" xr:uid="{00000000-0005-0000-0000-0000AD640000}"/>
    <cellStyle name="Normal 3 7 10" xfId="29308" xr:uid="{00000000-0005-0000-0000-0000AE640000}"/>
    <cellStyle name="Normal 3 7 10 2" xfId="29309" xr:uid="{00000000-0005-0000-0000-0000AF640000}"/>
    <cellStyle name="Normal 3 7 11" xfId="29310" xr:uid="{00000000-0005-0000-0000-0000B0640000}"/>
    <cellStyle name="Normal 3 7 12" xfId="29311" xr:uid="{00000000-0005-0000-0000-0000B1640000}"/>
    <cellStyle name="Normal 3 7 2" xfId="2890" xr:uid="{00000000-0005-0000-0000-0000B2640000}"/>
    <cellStyle name="Normal 3 7 2 2" xfId="2891" xr:uid="{00000000-0005-0000-0000-0000B3640000}"/>
    <cellStyle name="Normal 3 7 2 2 2" xfId="2892" xr:uid="{00000000-0005-0000-0000-0000B4640000}"/>
    <cellStyle name="Normal 3 7 2 2 2 2" xfId="29312" xr:uid="{00000000-0005-0000-0000-0000B5640000}"/>
    <cellStyle name="Normal 3 7 2 2 2 2 2" xfId="29313" xr:uid="{00000000-0005-0000-0000-0000B6640000}"/>
    <cellStyle name="Normal 3 7 2 2 2 2 2 2" xfId="29314" xr:uid="{00000000-0005-0000-0000-0000B7640000}"/>
    <cellStyle name="Normal 3 7 2 2 2 2 3" xfId="29315" xr:uid="{00000000-0005-0000-0000-0000B8640000}"/>
    <cellStyle name="Normal 3 7 2 2 2 3" xfId="29316" xr:uid="{00000000-0005-0000-0000-0000B9640000}"/>
    <cellStyle name="Normal 3 7 2 2 2 3 2" xfId="29317" xr:uid="{00000000-0005-0000-0000-0000BA640000}"/>
    <cellStyle name="Normal 3 7 2 2 2 4" xfId="29318" xr:uid="{00000000-0005-0000-0000-0000BB640000}"/>
    <cellStyle name="Normal 3 7 2 2 2 5" xfId="29319" xr:uid="{00000000-0005-0000-0000-0000BC640000}"/>
    <cellStyle name="Normal 3 7 2 2 3" xfId="2893" xr:uid="{00000000-0005-0000-0000-0000BD640000}"/>
    <cellStyle name="Normal 3 7 2 2 3 2" xfId="29320" xr:uid="{00000000-0005-0000-0000-0000BE640000}"/>
    <cellStyle name="Normal 3 7 2 2 3 2 2" xfId="29321" xr:uid="{00000000-0005-0000-0000-0000BF640000}"/>
    <cellStyle name="Normal 3 7 2 2 3 2 2 2" xfId="29322" xr:uid="{00000000-0005-0000-0000-0000C0640000}"/>
    <cellStyle name="Normal 3 7 2 2 3 2 3" xfId="29323" xr:uid="{00000000-0005-0000-0000-0000C1640000}"/>
    <cellStyle name="Normal 3 7 2 2 3 3" xfId="29324" xr:uid="{00000000-0005-0000-0000-0000C2640000}"/>
    <cellStyle name="Normal 3 7 2 2 3 3 2" xfId="29325" xr:uid="{00000000-0005-0000-0000-0000C3640000}"/>
    <cellStyle name="Normal 3 7 2 2 3 4" xfId="29326" xr:uid="{00000000-0005-0000-0000-0000C4640000}"/>
    <cellStyle name="Normal 3 7 2 2 3 5" xfId="29327" xr:uid="{00000000-0005-0000-0000-0000C5640000}"/>
    <cellStyle name="Normal 3 7 2 2 4" xfId="29328" xr:uid="{00000000-0005-0000-0000-0000C6640000}"/>
    <cellStyle name="Normal 3 7 2 2 4 2" xfId="29329" xr:uid="{00000000-0005-0000-0000-0000C7640000}"/>
    <cellStyle name="Normal 3 7 2 2 4 2 2" xfId="29330" xr:uid="{00000000-0005-0000-0000-0000C8640000}"/>
    <cellStyle name="Normal 3 7 2 2 4 3" xfId="29331" xr:uid="{00000000-0005-0000-0000-0000C9640000}"/>
    <cellStyle name="Normal 3 7 2 2 5" xfId="29332" xr:uid="{00000000-0005-0000-0000-0000CA640000}"/>
    <cellStyle name="Normal 3 7 2 2 5 2" xfId="29333" xr:uid="{00000000-0005-0000-0000-0000CB640000}"/>
    <cellStyle name="Normal 3 7 2 2 6" xfId="29334" xr:uid="{00000000-0005-0000-0000-0000CC640000}"/>
    <cellStyle name="Normal 3 7 2 2 7" xfId="29335" xr:uid="{00000000-0005-0000-0000-0000CD640000}"/>
    <cellStyle name="Normal 3 7 2 3" xfId="2894" xr:uid="{00000000-0005-0000-0000-0000CE640000}"/>
    <cellStyle name="Normal 3 7 2 3 2" xfId="29336" xr:uid="{00000000-0005-0000-0000-0000CF640000}"/>
    <cellStyle name="Normal 3 7 2 3 2 2" xfId="29337" xr:uid="{00000000-0005-0000-0000-0000D0640000}"/>
    <cellStyle name="Normal 3 7 2 3 2 2 2" xfId="29338" xr:uid="{00000000-0005-0000-0000-0000D1640000}"/>
    <cellStyle name="Normal 3 7 2 3 2 3" xfId="29339" xr:uid="{00000000-0005-0000-0000-0000D2640000}"/>
    <cellStyle name="Normal 3 7 2 3 3" xfId="29340" xr:uid="{00000000-0005-0000-0000-0000D3640000}"/>
    <cellStyle name="Normal 3 7 2 3 3 2" xfId="29341" xr:uid="{00000000-0005-0000-0000-0000D4640000}"/>
    <cellStyle name="Normal 3 7 2 3 4" xfId="29342" xr:uid="{00000000-0005-0000-0000-0000D5640000}"/>
    <cellStyle name="Normal 3 7 2 3 5" xfId="29343" xr:uid="{00000000-0005-0000-0000-0000D6640000}"/>
    <cellStyle name="Normal 3 7 2 4" xfId="2895" xr:uid="{00000000-0005-0000-0000-0000D7640000}"/>
    <cellStyle name="Normal 3 7 2 4 2" xfId="29344" xr:uid="{00000000-0005-0000-0000-0000D8640000}"/>
    <cellStyle name="Normal 3 7 2 4 2 2" xfId="29345" xr:uid="{00000000-0005-0000-0000-0000D9640000}"/>
    <cellStyle name="Normal 3 7 2 4 2 2 2" xfId="29346" xr:uid="{00000000-0005-0000-0000-0000DA640000}"/>
    <cellStyle name="Normal 3 7 2 4 2 3" xfId="29347" xr:uid="{00000000-0005-0000-0000-0000DB640000}"/>
    <cellStyle name="Normal 3 7 2 4 3" xfId="29348" xr:uid="{00000000-0005-0000-0000-0000DC640000}"/>
    <cellStyle name="Normal 3 7 2 4 3 2" xfId="29349" xr:uid="{00000000-0005-0000-0000-0000DD640000}"/>
    <cellStyle name="Normal 3 7 2 4 4" xfId="29350" xr:uid="{00000000-0005-0000-0000-0000DE640000}"/>
    <cellStyle name="Normal 3 7 2 4 5" xfId="29351" xr:uid="{00000000-0005-0000-0000-0000DF640000}"/>
    <cellStyle name="Normal 3 7 2 5" xfId="29352" xr:uid="{00000000-0005-0000-0000-0000E0640000}"/>
    <cellStyle name="Normal 3 7 2 5 2" xfId="29353" xr:uid="{00000000-0005-0000-0000-0000E1640000}"/>
    <cellStyle name="Normal 3 7 2 5 2 2" xfId="29354" xr:uid="{00000000-0005-0000-0000-0000E2640000}"/>
    <cellStyle name="Normal 3 7 2 5 3" xfId="29355" xr:uid="{00000000-0005-0000-0000-0000E3640000}"/>
    <cellStyle name="Normal 3 7 2 6" xfId="29356" xr:uid="{00000000-0005-0000-0000-0000E4640000}"/>
    <cellStyle name="Normal 3 7 2 6 2" xfId="29357" xr:uid="{00000000-0005-0000-0000-0000E5640000}"/>
    <cellStyle name="Normal 3 7 2 7" xfId="29358" xr:uid="{00000000-0005-0000-0000-0000E6640000}"/>
    <cellStyle name="Normal 3 7 2 8" xfId="29359" xr:uid="{00000000-0005-0000-0000-0000E7640000}"/>
    <cellStyle name="Normal 3 7 3" xfId="2896" xr:uid="{00000000-0005-0000-0000-0000E8640000}"/>
    <cellStyle name="Normal 3 7 3 2" xfId="2897" xr:uid="{00000000-0005-0000-0000-0000E9640000}"/>
    <cellStyle name="Normal 3 7 3 2 2" xfId="2898" xr:uid="{00000000-0005-0000-0000-0000EA640000}"/>
    <cellStyle name="Normal 3 7 3 2 2 2" xfId="29360" xr:uid="{00000000-0005-0000-0000-0000EB640000}"/>
    <cellStyle name="Normal 3 7 3 2 2 2 2" xfId="29361" xr:uid="{00000000-0005-0000-0000-0000EC640000}"/>
    <cellStyle name="Normal 3 7 3 2 2 2 2 2" xfId="29362" xr:uid="{00000000-0005-0000-0000-0000ED640000}"/>
    <cellStyle name="Normal 3 7 3 2 2 2 3" xfId="29363" xr:uid="{00000000-0005-0000-0000-0000EE640000}"/>
    <cellStyle name="Normal 3 7 3 2 2 3" xfId="29364" xr:uid="{00000000-0005-0000-0000-0000EF640000}"/>
    <cellStyle name="Normal 3 7 3 2 2 3 2" xfId="29365" xr:uid="{00000000-0005-0000-0000-0000F0640000}"/>
    <cellStyle name="Normal 3 7 3 2 2 4" xfId="29366" xr:uid="{00000000-0005-0000-0000-0000F1640000}"/>
    <cellStyle name="Normal 3 7 3 2 2 5" xfId="29367" xr:uid="{00000000-0005-0000-0000-0000F2640000}"/>
    <cellStyle name="Normal 3 7 3 2 3" xfId="2899" xr:uid="{00000000-0005-0000-0000-0000F3640000}"/>
    <cellStyle name="Normal 3 7 3 2 3 2" xfId="29368" xr:uid="{00000000-0005-0000-0000-0000F4640000}"/>
    <cellStyle name="Normal 3 7 3 2 3 2 2" xfId="29369" xr:uid="{00000000-0005-0000-0000-0000F5640000}"/>
    <cellStyle name="Normal 3 7 3 2 3 2 2 2" xfId="29370" xr:uid="{00000000-0005-0000-0000-0000F6640000}"/>
    <cellStyle name="Normal 3 7 3 2 3 2 3" xfId="29371" xr:uid="{00000000-0005-0000-0000-0000F7640000}"/>
    <cellStyle name="Normal 3 7 3 2 3 3" xfId="29372" xr:uid="{00000000-0005-0000-0000-0000F8640000}"/>
    <cellStyle name="Normal 3 7 3 2 3 3 2" xfId="29373" xr:uid="{00000000-0005-0000-0000-0000F9640000}"/>
    <cellStyle name="Normal 3 7 3 2 3 4" xfId="29374" xr:uid="{00000000-0005-0000-0000-0000FA640000}"/>
    <cellStyle name="Normal 3 7 3 2 3 5" xfId="29375" xr:uid="{00000000-0005-0000-0000-0000FB640000}"/>
    <cellStyle name="Normal 3 7 3 2 4" xfId="29376" xr:uid="{00000000-0005-0000-0000-0000FC640000}"/>
    <cellStyle name="Normal 3 7 3 2 4 2" xfId="29377" xr:uid="{00000000-0005-0000-0000-0000FD640000}"/>
    <cellStyle name="Normal 3 7 3 2 4 2 2" xfId="29378" xr:uid="{00000000-0005-0000-0000-0000FE640000}"/>
    <cellStyle name="Normal 3 7 3 2 4 3" xfId="29379" xr:uid="{00000000-0005-0000-0000-0000FF640000}"/>
    <cellStyle name="Normal 3 7 3 2 5" xfId="29380" xr:uid="{00000000-0005-0000-0000-000000650000}"/>
    <cellStyle name="Normal 3 7 3 2 5 2" xfId="29381" xr:uid="{00000000-0005-0000-0000-000001650000}"/>
    <cellStyle name="Normal 3 7 3 2 6" xfId="29382" xr:uid="{00000000-0005-0000-0000-000002650000}"/>
    <cellStyle name="Normal 3 7 3 2 7" xfId="29383" xr:uid="{00000000-0005-0000-0000-000003650000}"/>
    <cellStyle name="Normal 3 7 3 3" xfId="2900" xr:uid="{00000000-0005-0000-0000-000004650000}"/>
    <cellStyle name="Normal 3 7 3 3 2" xfId="29384" xr:uid="{00000000-0005-0000-0000-000005650000}"/>
    <cellStyle name="Normal 3 7 3 3 2 2" xfId="29385" xr:uid="{00000000-0005-0000-0000-000006650000}"/>
    <cellStyle name="Normal 3 7 3 3 2 2 2" xfId="29386" xr:uid="{00000000-0005-0000-0000-000007650000}"/>
    <cellStyle name="Normal 3 7 3 3 2 3" xfId="29387" xr:uid="{00000000-0005-0000-0000-000008650000}"/>
    <cellStyle name="Normal 3 7 3 3 3" xfId="29388" xr:uid="{00000000-0005-0000-0000-000009650000}"/>
    <cellStyle name="Normal 3 7 3 3 3 2" xfId="29389" xr:uid="{00000000-0005-0000-0000-00000A650000}"/>
    <cellStyle name="Normal 3 7 3 3 4" xfId="29390" xr:uid="{00000000-0005-0000-0000-00000B650000}"/>
    <cellStyle name="Normal 3 7 3 3 5" xfId="29391" xr:uid="{00000000-0005-0000-0000-00000C650000}"/>
    <cellStyle name="Normal 3 7 3 4" xfId="2901" xr:uid="{00000000-0005-0000-0000-00000D650000}"/>
    <cellStyle name="Normal 3 7 3 4 2" xfId="29392" xr:uid="{00000000-0005-0000-0000-00000E650000}"/>
    <cellStyle name="Normal 3 7 3 4 2 2" xfId="29393" xr:uid="{00000000-0005-0000-0000-00000F650000}"/>
    <cellStyle name="Normal 3 7 3 4 2 2 2" xfId="29394" xr:uid="{00000000-0005-0000-0000-000010650000}"/>
    <cellStyle name="Normal 3 7 3 4 2 3" xfId="29395" xr:uid="{00000000-0005-0000-0000-000011650000}"/>
    <cellStyle name="Normal 3 7 3 4 3" xfId="29396" xr:uid="{00000000-0005-0000-0000-000012650000}"/>
    <cellStyle name="Normal 3 7 3 4 3 2" xfId="29397" xr:uid="{00000000-0005-0000-0000-000013650000}"/>
    <cellStyle name="Normal 3 7 3 4 4" xfId="29398" xr:uid="{00000000-0005-0000-0000-000014650000}"/>
    <cellStyle name="Normal 3 7 3 4 5" xfId="29399" xr:uid="{00000000-0005-0000-0000-000015650000}"/>
    <cellStyle name="Normal 3 7 3 5" xfId="29400" xr:uid="{00000000-0005-0000-0000-000016650000}"/>
    <cellStyle name="Normal 3 7 3 5 2" xfId="29401" xr:uid="{00000000-0005-0000-0000-000017650000}"/>
    <cellStyle name="Normal 3 7 3 5 2 2" xfId="29402" xr:uid="{00000000-0005-0000-0000-000018650000}"/>
    <cellStyle name="Normal 3 7 3 5 3" xfId="29403" xr:uid="{00000000-0005-0000-0000-000019650000}"/>
    <cellStyle name="Normal 3 7 3 6" xfId="29404" xr:uid="{00000000-0005-0000-0000-00001A650000}"/>
    <cellStyle name="Normal 3 7 3 6 2" xfId="29405" xr:uid="{00000000-0005-0000-0000-00001B650000}"/>
    <cellStyle name="Normal 3 7 3 7" xfId="29406" xr:uid="{00000000-0005-0000-0000-00001C650000}"/>
    <cellStyle name="Normal 3 7 3 8" xfId="29407" xr:uid="{00000000-0005-0000-0000-00001D650000}"/>
    <cellStyle name="Normal 3 7 4" xfId="2902" xr:uid="{00000000-0005-0000-0000-00001E650000}"/>
    <cellStyle name="Normal 3 7 4 2" xfId="2903" xr:uid="{00000000-0005-0000-0000-00001F650000}"/>
    <cellStyle name="Normal 3 7 4 2 2" xfId="2904" xr:uid="{00000000-0005-0000-0000-000020650000}"/>
    <cellStyle name="Normal 3 7 4 2 2 2" xfId="29408" xr:uid="{00000000-0005-0000-0000-000021650000}"/>
    <cellStyle name="Normal 3 7 4 2 2 2 2" xfId="29409" xr:uid="{00000000-0005-0000-0000-000022650000}"/>
    <cellStyle name="Normal 3 7 4 2 2 2 2 2" xfId="29410" xr:uid="{00000000-0005-0000-0000-000023650000}"/>
    <cellStyle name="Normal 3 7 4 2 2 2 3" xfId="29411" xr:uid="{00000000-0005-0000-0000-000024650000}"/>
    <cellStyle name="Normal 3 7 4 2 2 3" xfId="29412" xr:uid="{00000000-0005-0000-0000-000025650000}"/>
    <cellStyle name="Normal 3 7 4 2 2 3 2" xfId="29413" xr:uid="{00000000-0005-0000-0000-000026650000}"/>
    <cellStyle name="Normal 3 7 4 2 2 4" xfId="29414" xr:uid="{00000000-0005-0000-0000-000027650000}"/>
    <cellStyle name="Normal 3 7 4 2 2 5" xfId="29415" xr:uid="{00000000-0005-0000-0000-000028650000}"/>
    <cellStyle name="Normal 3 7 4 2 3" xfId="2905" xr:uid="{00000000-0005-0000-0000-000029650000}"/>
    <cellStyle name="Normal 3 7 4 2 3 2" xfId="29416" xr:uid="{00000000-0005-0000-0000-00002A650000}"/>
    <cellStyle name="Normal 3 7 4 2 3 2 2" xfId="29417" xr:uid="{00000000-0005-0000-0000-00002B650000}"/>
    <cellStyle name="Normal 3 7 4 2 3 2 2 2" xfId="29418" xr:uid="{00000000-0005-0000-0000-00002C650000}"/>
    <cellStyle name="Normal 3 7 4 2 3 2 3" xfId="29419" xr:uid="{00000000-0005-0000-0000-00002D650000}"/>
    <cellStyle name="Normal 3 7 4 2 3 3" xfId="29420" xr:uid="{00000000-0005-0000-0000-00002E650000}"/>
    <cellStyle name="Normal 3 7 4 2 3 3 2" xfId="29421" xr:uid="{00000000-0005-0000-0000-00002F650000}"/>
    <cellStyle name="Normal 3 7 4 2 3 4" xfId="29422" xr:uid="{00000000-0005-0000-0000-000030650000}"/>
    <cellStyle name="Normal 3 7 4 2 3 5" xfId="29423" xr:uid="{00000000-0005-0000-0000-000031650000}"/>
    <cellStyle name="Normal 3 7 4 2 4" xfId="29424" xr:uid="{00000000-0005-0000-0000-000032650000}"/>
    <cellStyle name="Normal 3 7 4 2 4 2" xfId="29425" xr:uid="{00000000-0005-0000-0000-000033650000}"/>
    <cellStyle name="Normal 3 7 4 2 4 2 2" xfId="29426" xr:uid="{00000000-0005-0000-0000-000034650000}"/>
    <cellStyle name="Normal 3 7 4 2 4 3" xfId="29427" xr:uid="{00000000-0005-0000-0000-000035650000}"/>
    <cellStyle name="Normal 3 7 4 2 5" xfId="29428" xr:uid="{00000000-0005-0000-0000-000036650000}"/>
    <cellStyle name="Normal 3 7 4 2 5 2" xfId="29429" xr:uid="{00000000-0005-0000-0000-000037650000}"/>
    <cellStyle name="Normal 3 7 4 2 6" xfId="29430" xr:uid="{00000000-0005-0000-0000-000038650000}"/>
    <cellStyle name="Normal 3 7 4 2 7" xfId="29431" xr:uid="{00000000-0005-0000-0000-000039650000}"/>
    <cellStyle name="Normal 3 7 4 3" xfId="2906" xr:uid="{00000000-0005-0000-0000-00003A650000}"/>
    <cellStyle name="Normal 3 7 4 3 2" xfId="29432" xr:uid="{00000000-0005-0000-0000-00003B650000}"/>
    <cellStyle name="Normal 3 7 4 3 2 2" xfId="29433" xr:uid="{00000000-0005-0000-0000-00003C650000}"/>
    <cellStyle name="Normal 3 7 4 3 2 2 2" xfId="29434" xr:uid="{00000000-0005-0000-0000-00003D650000}"/>
    <cellStyle name="Normal 3 7 4 3 2 3" xfId="29435" xr:uid="{00000000-0005-0000-0000-00003E650000}"/>
    <cellStyle name="Normal 3 7 4 3 3" xfId="29436" xr:uid="{00000000-0005-0000-0000-00003F650000}"/>
    <cellStyle name="Normal 3 7 4 3 3 2" xfId="29437" xr:uid="{00000000-0005-0000-0000-000040650000}"/>
    <cellStyle name="Normal 3 7 4 3 4" xfId="29438" xr:uid="{00000000-0005-0000-0000-000041650000}"/>
    <cellStyle name="Normal 3 7 4 3 5" xfId="29439" xr:uid="{00000000-0005-0000-0000-000042650000}"/>
    <cellStyle name="Normal 3 7 4 4" xfId="2907" xr:uid="{00000000-0005-0000-0000-000043650000}"/>
    <cellStyle name="Normal 3 7 4 4 2" xfId="29440" xr:uid="{00000000-0005-0000-0000-000044650000}"/>
    <cellStyle name="Normal 3 7 4 4 2 2" xfId="29441" xr:uid="{00000000-0005-0000-0000-000045650000}"/>
    <cellStyle name="Normal 3 7 4 4 2 2 2" xfId="29442" xr:uid="{00000000-0005-0000-0000-000046650000}"/>
    <cellStyle name="Normal 3 7 4 4 2 3" xfId="29443" xr:uid="{00000000-0005-0000-0000-000047650000}"/>
    <cellStyle name="Normal 3 7 4 4 3" xfId="29444" xr:uid="{00000000-0005-0000-0000-000048650000}"/>
    <cellStyle name="Normal 3 7 4 4 3 2" xfId="29445" xr:uid="{00000000-0005-0000-0000-000049650000}"/>
    <cellStyle name="Normal 3 7 4 4 4" xfId="29446" xr:uid="{00000000-0005-0000-0000-00004A650000}"/>
    <cellStyle name="Normal 3 7 4 4 5" xfId="29447" xr:uid="{00000000-0005-0000-0000-00004B650000}"/>
    <cellStyle name="Normal 3 7 4 5" xfId="29448" xr:uid="{00000000-0005-0000-0000-00004C650000}"/>
    <cellStyle name="Normal 3 7 4 5 2" xfId="29449" xr:uid="{00000000-0005-0000-0000-00004D650000}"/>
    <cellStyle name="Normal 3 7 4 5 2 2" xfId="29450" xr:uid="{00000000-0005-0000-0000-00004E650000}"/>
    <cellStyle name="Normal 3 7 4 5 3" xfId="29451" xr:uid="{00000000-0005-0000-0000-00004F650000}"/>
    <cellStyle name="Normal 3 7 4 6" xfId="29452" xr:uid="{00000000-0005-0000-0000-000050650000}"/>
    <cellStyle name="Normal 3 7 4 6 2" xfId="29453" xr:uid="{00000000-0005-0000-0000-000051650000}"/>
    <cellStyle name="Normal 3 7 4 7" xfId="29454" xr:uid="{00000000-0005-0000-0000-000052650000}"/>
    <cellStyle name="Normal 3 7 4 8" xfId="29455" xr:uid="{00000000-0005-0000-0000-000053650000}"/>
    <cellStyle name="Normal 3 7 5" xfId="2908" xr:uid="{00000000-0005-0000-0000-000054650000}"/>
    <cellStyle name="Normal 3 7 5 2" xfId="2909" xr:uid="{00000000-0005-0000-0000-000055650000}"/>
    <cellStyle name="Normal 3 7 5 2 2" xfId="2910" xr:uid="{00000000-0005-0000-0000-000056650000}"/>
    <cellStyle name="Normal 3 7 5 2 2 2" xfId="29456" xr:uid="{00000000-0005-0000-0000-000057650000}"/>
    <cellStyle name="Normal 3 7 5 2 2 2 2" xfId="29457" xr:uid="{00000000-0005-0000-0000-000058650000}"/>
    <cellStyle name="Normal 3 7 5 2 2 2 2 2" xfId="29458" xr:uid="{00000000-0005-0000-0000-000059650000}"/>
    <cellStyle name="Normal 3 7 5 2 2 2 3" xfId="29459" xr:uid="{00000000-0005-0000-0000-00005A650000}"/>
    <cellStyle name="Normal 3 7 5 2 2 3" xfId="29460" xr:uid="{00000000-0005-0000-0000-00005B650000}"/>
    <cellStyle name="Normal 3 7 5 2 2 3 2" xfId="29461" xr:uid="{00000000-0005-0000-0000-00005C650000}"/>
    <cellStyle name="Normal 3 7 5 2 2 4" xfId="29462" xr:uid="{00000000-0005-0000-0000-00005D650000}"/>
    <cellStyle name="Normal 3 7 5 2 2 5" xfId="29463" xr:uid="{00000000-0005-0000-0000-00005E650000}"/>
    <cellStyle name="Normal 3 7 5 2 3" xfId="2911" xr:uid="{00000000-0005-0000-0000-00005F650000}"/>
    <cellStyle name="Normal 3 7 5 2 3 2" xfId="29464" xr:uid="{00000000-0005-0000-0000-000060650000}"/>
    <cellStyle name="Normal 3 7 5 2 3 2 2" xfId="29465" xr:uid="{00000000-0005-0000-0000-000061650000}"/>
    <cellStyle name="Normal 3 7 5 2 3 2 2 2" xfId="29466" xr:uid="{00000000-0005-0000-0000-000062650000}"/>
    <cellStyle name="Normal 3 7 5 2 3 2 3" xfId="29467" xr:uid="{00000000-0005-0000-0000-000063650000}"/>
    <cellStyle name="Normal 3 7 5 2 3 3" xfId="29468" xr:uid="{00000000-0005-0000-0000-000064650000}"/>
    <cellStyle name="Normal 3 7 5 2 3 3 2" xfId="29469" xr:uid="{00000000-0005-0000-0000-000065650000}"/>
    <cellStyle name="Normal 3 7 5 2 3 4" xfId="29470" xr:uid="{00000000-0005-0000-0000-000066650000}"/>
    <cellStyle name="Normal 3 7 5 2 3 5" xfId="29471" xr:uid="{00000000-0005-0000-0000-000067650000}"/>
    <cellStyle name="Normal 3 7 5 2 4" xfId="29472" xr:uid="{00000000-0005-0000-0000-000068650000}"/>
    <cellStyle name="Normal 3 7 5 2 4 2" xfId="29473" xr:uid="{00000000-0005-0000-0000-000069650000}"/>
    <cellStyle name="Normal 3 7 5 2 4 2 2" xfId="29474" xr:uid="{00000000-0005-0000-0000-00006A650000}"/>
    <cellStyle name="Normal 3 7 5 2 4 3" xfId="29475" xr:uid="{00000000-0005-0000-0000-00006B650000}"/>
    <cellStyle name="Normal 3 7 5 2 5" xfId="29476" xr:uid="{00000000-0005-0000-0000-00006C650000}"/>
    <cellStyle name="Normal 3 7 5 2 5 2" xfId="29477" xr:uid="{00000000-0005-0000-0000-00006D650000}"/>
    <cellStyle name="Normal 3 7 5 2 6" xfId="29478" xr:uid="{00000000-0005-0000-0000-00006E650000}"/>
    <cellStyle name="Normal 3 7 5 2 7" xfId="29479" xr:uid="{00000000-0005-0000-0000-00006F650000}"/>
    <cellStyle name="Normal 3 7 5 3" xfId="2912" xr:uid="{00000000-0005-0000-0000-000070650000}"/>
    <cellStyle name="Normal 3 7 5 3 2" xfId="29480" xr:uid="{00000000-0005-0000-0000-000071650000}"/>
    <cellStyle name="Normal 3 7 5 3 2 2" xfId="29481" xr:uid="{00000000-0005-0000-0000-000072650000}"/>
    <cellStyle name="Normal 3 7 5 3 2 2 2" xfId="29482" xr:uid="{00000000-0005-0000-0000-000073650000}"/>
    <cellStyle name="Normal 3 7 5 3 2 3" xfId="29483" xr:uid="{00000000-0005-0000-0000-000074650000}"/>
    <cellStyle name="Normal 3 7 5 3 3" xfId="29484" xr:uid="{00000000-0005-0000-0000-000075650000}"/>
    <cellStyle name="Normal 3 7 5 3 3 2" xfId="29485" xr:uid="{00000000-0005-0000-0000-000076650000}"/>
    <cellStyle name="Normal 3 7 5 3 4" xfId="29486" xr:uid="{00000000-0005-0000-0000-000077650000}"/>
    <cellStyle name="Normal 3 7 5 3 5" xfId="29487" xr:uid="{00000000-0005-0000-0000-000078650000}"/>
    <cellStyle name="Normal 3 7 5 4" xfId="2913" xr:uid="{00000000-0005-0000-0000-000079650000}"/>
    <cellStyle name="Normal 3 7 5 4 2" xfId="29488" xr:uid="{00000000-0005-0000-0000-00007A650000}"/>
    <cellStyle name="Normal 3 7 5 4 2 2" xfId="29489" xr:uid="{00000000-0005-0000-0000-00007B650000}"/>
    <cellStyle name="Normal 3 7 5 4 2 2 2" xfId="29490" xr:uid="{00000000-0005-0000-0000-00007C650000}"/>
    <cellStyle name="Normal 3 7 5 4 2 3" xfId="29491" xr:uid="{00000000-0005-0000-0000-00007D650000}"/>
    <cellStyle name="Normal 3 7 5 4 3" xfId="29492" xr:uid="{00000000-0005-0000-0000-00007E650000}"/>
    <cellStyle name="Normal 3 7 5 4 3 2" xfId="29493" xr:uid="{00000000-0005-0000-0000-00007F650000}"/>
    <cellStyle name="Normal 3 7 5 4 4" xfId="29494" xr:uid="{00000000-0005-0000-0000-000080650000}"/>
    <cellStyle name="Normal 3 7 5 4 5" xfId="29495" xr:uid="{00000000-0005-0000-0000-000081650000}"/>
    <cellStyle name="Normal 3 7 5 5" xfId="29496" xr:uid="{00000000-0005-0000-0000-000082650000}"/>
    <cellStyle name="Normal 3 7 5 5 2" xfId="29497" xr:uid="{00000000-0005-0000-0000-000083650000}"/>
    <cellStyle name="Normal 3 7 5 5 2 2" xfId="29498" xr:uid="{00000000-0005-0000-0000-000084650000}"/>
    <cellStyle name="Normal 3 7 5 5 3" xfId="29499" xr:uid="{00000000-0005-0000-0000-000085650000}"/>
    <cellStyle name="Normal 3 7 5 6" xfId="29500" xr:uid="{00000000-0005-0000-0000-000086650000}"/>
    <cellStyle name="Normal 3 7 5 6 2" xfId="29501" xr:uid="{00000000-0005-0000-0000-000087650000}"/>
    <cellStyle name="Normal 3 7 5 7" xfId="29502" xr:uid="{00000000-0005-0000-0000-000088650000}"/>
    <cellStyle name="Normal 3 7 5 8" xfId="29503" xr:uid="{00000000-0005-0000-0000-000089650000}"/>
    <cellStyle name="Normal 3 7 6" xfId="2914" xr:uid="{00000000-0005-0000-0000-00008A650000}"/>
    <cellStyle name="Normal 3 7 6 2" xfId="2915" xr:uid="{00000000-0005-0000-0000-00008B650000}"/>
    <cellStyle name="Normal 3 7 6 2 2" xfId="29504" xr:uid="{00000000-0005-0000-0000-00008C650000}"/>
    <cellStyle name="Normal 3 7 6 2 2 2" xfId="29505" xr:uid="{00000000-0005-0000-0000-00008D650000}"/>
    <cellStyle name="Normal 3 7 6 2 2 2 2" xfId="29506" xr:uid="{00000000-0005-0000-0000-00008E650000}"/>
    <cellStyle name="Normal 3 7 6 2 2 3" xfId="29507" xr:uid="{00000000-0005-0000-0000-00008F650000}"/>
    <cellStyle name="Normal 3 7 6 2 3" xfId="29508" xr:uid="{00000000-0005-0000-0000-000090650000}"/>
    <cellStyle name="Normal 3 7 6 2 3 2" xfId="29509" xr:uid="{00000000-0005-0000-0000-000091650000}"/>
    <cellStyle name="Normal 3 7 6 2 4" xfId="29510" xr:uid="{00000000-0005-0000-0000-000092650000}"/>
    <cellStyle name="Normal 3 7 6 2 5" xfId="29511" xr:uid="{00000000-0005-0000-0000-000093650000}"/>
    <cellStyle name="Normal 3 7 6 3" xfId="2916" xr:uid="{00000000-0005-0000-0000-000094650000}"/>
    <cellStyle name="Normal 3 7 6 3 2" xfId="29512" xr:uid="{00000000-0005-0000-0000-000095650000}"/>
    <cellStyle name="Normal 3 7 6 3 2 2" xfId="29513" xr:uid="{00000000-0005-0000-0000-000096650000}"/>
    <cellStyle name="Normal 3 7 6 3 2 2 2" xfId="29514" xr:uid="{00000000-0005-0000-0000-000097650000}"/>
    <cellStyle name="Normal 3 7 6 3 2 3" xfId="29515" xr:uid="{00000000-0005-0000-0000-000098650000}"/>
    <cellStyle name="Normal 3 7 6 3 3" xfId="29516" xr:uid="{00000000-0005-0000-0000-000099650000}"/>
    <cellStyle name="Normal 3 7 6 3 3 2" xfId="29517" xr:uid="{00000000-0005-0000-0000-00009A650000}"/>
    <cellStyle name="Normal 3 7 6 3 4" xfId="29518" xr:uid="{00000000-0005-0000-0000-00009B650000}"/>
    <cellStyle name="Normal 3 7 6 3 5" xfId="29519" xr:uid="{00000000-0005-0000-0000-00009C650000}"/>
    <cellStyle name="Normal 3 7 6 4" xfId="29520" xr:uid="{00000000-0005-0000-0000-00009D650000}"/>
    <cellStyle name="Normal 3 7 6 4 2" xfId="29521" xr:uid="{00000000-0005-0000-0000-00009E650000}"/>
    <cellStyle name="Normal 3 7 6 4 2 2" xfId="29522" xr:uid="{00000000-0005-0000-0000-00009F650000}"/>
    <cellStyle name="Normal 3 7 6 4 3" xfId="29523" xr:uid="{00000000-0005-0000-0000-0000A0650000}"/>
    <cellStyle name="Normal 3 7 6 5" xfId="29524" xr:uid="{00000000-0005-0000-0000-0000A1650000}"/>
    <cellStyle name="Normal 3 7 6 5 2" xfId="29525" xr:uid="{00000000-0005-0000-0000-0000A2650000}"/>
    <cellStyle name="Normal 3 7 6 6" xfId="29526" xr:uid="{00000000-0005-0000-0000-0000A3650000}"/>
    <cellStyle name="Normal 3 7 6 7" xfId="29527" xr:uid="{00000000-0005-0000-0000-0000A4650000}"/>
    <cellStyle name="Normal 3 7 7" xfId="2917" xr:uid="{00000000-0005-0000-0000-0000A5650000}"/>
    <cellStyle name="Normal 3 7 7 2" xfId="29528" xr:uid="{00000000-0005-0000-0000-0000A6650000}"/>
    <cellStyle name="Normal 3 7 7 2 2" xfId="29529" xr:uid="{00000000-0005-0000-0000-0000A7650000}"/>
    <cellStyle name="Normal 3 7 7 2 2 2" xfId="29530" xr:uid="{00000000-0005-0000-0000-0000A8650000}"/>
    <cellStyle name="Normal 3 7 7 2 3" xfId="29531" xr:uid="{00000000-0005-0000-0000-0000A9650000}"/>
    <cellStyle name="Normal 3 7 7 3" xfId="29532" xr:uid="{00000000-0005-0000-0000-0000AA650000}"/>
    <cellStyle name="Normal 3 7 7 3 2" xfId="29533" xr:uid="{00000000-0005-0000-0000-0000AB650000}"/>
    <cellStyle name="Normal 3 7 7 4" xfId="29534" xr:uid="{00000000-0005-0000-0000-0000AC650000}"/>
    <cellStyle name="Normal 3 7 7 5" xfId="29535" xr:uid="{00000000-0005-0000-0000-0000AD650000}"/>
    <cellStyle name="Normal 3 7 8" xfId="2918" xr:uid="{00000000-0005-0000-0000-0000AE650000}"/>
    <cellStyle name="Normal 3 7 8 2" xfId="29536" xr:uid="{00000000-0005-0000-0000-0000AF650000}"/>
    <cellStyle name="Normal 3 7 8 2 2" xfId="29537" xr:uid="{00000000-0005-0000-0000-0000B0650000}"/>
    <cellStyle name="Normal 3 7 8 2 2 2" xfId="29538" xr:uid="{00000000-0005-0000-0000-0000B1650000}"/>
    <cellStyle name="Normal 3 7 8 2 3" xfId="29539" xr:uid="{00000000-0005-0000-0000-0000B2650000}"/>
    <cellStyle name="Normal 3 7 8 3" xfId="29540" xr:uid="{00000000-0005-0000-0000-0000B3650000}"/>
    <cellStyle name="Normal 3 7 8 3 2" xfId="29541" xr:uid="{00000000-0005-0000-0000-0000B4650000}"/>
    <cellStyle name="Normal 3 7 8 4" xfId="29542" xr:uid="{00000000-0005-0000-0000-0000B5650000}"/>
    <cellStyle name="Normal 3 7 8 5" xfId="29543" xr:uid="{00000000-0005-0000-0000-0000B6650000}"/>
    <cellStyle name="Normal 3 7 9" xfId="29544" xr:uid="{00000000-0005-0000-0000-0000B7650000}"/>
    <cellStyle name="Normal 3 7 9 2" xfId="29545" xr:uid="{00000000-0005-0000-0000-0000B8650000}"/>
    <cellStyle name="Normal 3 7 9 2 2" xfId="29546" xr:uid="{00000000-0005-0000-0000-0000B9650000}"/>
    <cellStyle name="Normal 3 7 9 3" xfId="29547" xr:uid="{00000000-0005-0000-0000-0000BA650000}"/>
    <cellStyle name="Normal 3 8" xfId="2919" xr:uid="{00000000-0005-0000-0000-0000BB650000}"/>
    <cellStyle name="Normal 3 8 2" xfId="2920" xr:uid="{00000000-0005-0000-0000-0000BC650000}"/>
    <cellStyle name="Normal 3 8 2 2" xfId="2921" xr:uid="{00000000-0005-0000-0000-0000BD650000}"/>
    <cellStyle name="Normal 3 8 2 2 2" xfId="2922" xr:uid="{00000000-0005-0000-0000-0000BE650000}"/>
    <cellStyle name="Normal 3 8 2 2 2 2" xfId="29548" xr:uid="{00000000-0005-0000-0000-0000BF650000}"/>
    <cellStyle name="Normal 3 8 2 2 2 2 2" xfId="29549" xr:uid="{00000000-0005-0000-0000-0000C0650000}"/>
    <cellStyle name="Normal 3 8 2 2 2 2 2 2" xfId="29550" xr:uid="{00000000-0005-0000-0000-0000C1650000}"/>
    <cellStyle name="Normal 3 8 2 2 2 2 3" xfId="29551" xr:uid="{00000000-0005-0000-0000-0000C2650000}"/>
    <cellStyle name="Normal 3 8 2 2 2 3" xfId="29552" xr:uid="{00000000-0005-0000-0000-0000C3650000}"/>
    <cellStyle name="Normal 3 8 2 2 2 3 2" xfId="29553" xr:uid="{00000000-0005-0000-0000-0000C4650000}"/>
    <cellStyle name="Normal 3 8 2 2 2 4" xfId="29554" xr:uid="{00000000-0005-0000-0000-0000C5650000}"/>
    <cellStyle name="Normal 3 8 2 2 2 5" xfId="29555" xr:uid="{00000000-0005-0000-0000-0000C6650000}"/>
    <cellStyle name="Normal 3 8 2 2 3" xfId="2923" xr:uid="{00000000-0005-0000-0000-0000C7650000}"/>
    <cellStyle name="Normal 3 8 2 2 3 2" xfId="29556" xr:uid="{00000000-0005-0000-0000-0000C8650000}"/>
    <cellStyle name="Normal 3 8 2 2 3 2 2" xfId="29557" xr:uid="{00000000-0005-0000-0000-0000C9650000}"/>
    <cellStyle name="Normal 3 8 2 2 3 2 2 2" xfId="29558" xr:uid="{00000000-0005-0000-0000-0000CA650000}"/>
    <cellStyle name="Normal 3 8 2 2 3 2 3" xfId="29559" xr:uid="{00000000-0005-0000-0000-0000CB650000}"/>
    <cellStyle name="Normal 3 8 2 2 3 3" xfId="29560" xr:uid="{00000000-0005-0000-0000-0000CC650000}"/>
    <cellStyle name="Normal 3 8 2 2 3 3 2" xfId="29561" xr:uid="{00000000-0005-0000-0000-0000CD650000}"/>
    <cellStyle name="Normal 3 8 2 2 3 4" xfId="29562" xr:uid="{00000000-0005-0000-0000-0000CE650000}"/>
    <cellStyle name="Normal 3 8 2 2 3 5" xfId="29563" xr:uid="{00000000-0005-0000-0000-0000CF650000}"/>
    <cellStyle name="Normal 3 8 2 2 4" xfId="29564" xr:uid="{00000000-0005-0000-0000-0000D0650000}"/>
    <cellStyle name="Normal 3 8 2 2 4 2" xfId="29565" xr:uid="{00000000-0005-0000-0000-0000D1650000}"/>
    <cellStyle name="Normal 3 8 2 2 4 2 2" xfId="29566" xr:uid="{00000000-0005-0000-0000-0000D2650000}"/>
    <cellStyle name="Normal 3 8 2 2 4 3" xfId="29567" xr:uid="{00000000-0005-0000-0000-0000D3650000}"/>
    <cellStyle name="Normal 3 8 2 2 5" xfId="29568" xr:uid="{00000000-0005-0000-0000-0000D4650000}"/>
    <cellStyle name="Normal 3 8 2 2 5 2" xfId="29569" xr:uid="{00000000-0005-0000-0000-0000D5650000}"/>
    <cellStyle name="Normal 3 8 2 2 6" xfId="29570" xr:uid="{00000000-0005-0000-0000-0000D6650000}"/>
    <cellStyle name="Normal 3 8 2 2 7" xfId="29571" xr:uid="{00000000-0005-0000-0000-0000D7650000}"/>
    <cellStyle name="Normal 3 8 2 3" xfId="2924" xr:uid="{00000000-0005-0000-0000-0000D8650000}"/>
    <cellStyle name="Normal 3 8 2 3 2" xfId="29572" xr:uid="{00000000-0005-0000-0000-0000D9650000}"/>
    <cellStyle name="Normal 3 8 2 3 2 2" xfId="29573" xr:uid="{00000000-0005-0000-0000-0000DA650000}"/>
    <cellStyle name="Normal 3 8 2 3 2 2 2" xfId="29574" xr:uid="{00000000-0005-0000-0000-0000DB650000}"/>
    <cellStyle name="Normal 3 8 2 3 2 3" xfId="29575" xr:uid="{00000000-0005-0000-0000-0000DC650000}"/>
    <cellStyle name="Normal 3 8 2 3 3" xfId="29576" xr:uid="{00000000-0005-0000-0000-0000DD650000}"/>
    <cellStyle name="Normal 3 8 2 3 3 2" xfId="29577" xr:uid="{00000000-0005-0000-0000-0000DE650000}"/>
    <cellStyle name="Normal 3 8 2 3 4" xfId="29578" xr:uid="{00000000-0005-0000-0000-0000DF650000}"/>
    <cellStyle name="Normal 3 8 2 3 5" xfId="29579" xr:uid="{00000000-0005-0000-0000-0000E0650000}"/>
    <cellStyle name="Normal 3 8 2 4" xfId="2925" xr:uid="{00000000-0005-0000-0000-0000E1650000}"/>
    <cellStyle name="Normal 3 8 2 4 2" xfId="29580" xr:uid="{00000000-0005-0000-0000-0000E2650000}"/>
    <cellStyle name="Normal 3 8 2 4 2 2" xfId="29581" xr:uid="{00000000-0005-0000-0000-0000E3650000}"/>
    <cellStyle name="Normal 3 8 2 4 2 2 2" xfId="29582" xr:uid="{00000000-0005-0000-0000-0000E4650000}"/>
    <cellStyle name="Normal 3 8 2 4 2 3" xfId="29583" xr:uid="{00000000-0005-0000-0000-0000E5650000}"/>
    <cellStyle name="Normal 3 8 2 4 3" xfId="29584" xr:uid="{00000000-0005-0000-0000-0000E6650000}"/>
    <cellStyle name="Normal 3 8 2 4 3 2" xfId="29585" xr:uid="{00000000-0005-0000-0000-0000E7650000}"/>
    <cellStyle name="Normal 3 8 2 4 4" xfId="29586" xr:uid="{00000000-0005-0000-0000-0000E8650000}"/>
    <cellStyle name="Normal 3 8 2 4 5" xfId="29587" xr:uid="{00000000-0005-0000-0000-0000E9650000}"/>
    <cellStyle name="Normal 3 8 2 5" xfId="29588" xr:uid="{00000000-0005-0000-0000-0000EA650000}"/>
    <cellStyle name="Normal 3 8 2 5 2" xfId="29589" xr:uid="{00000000-0005-0000-0000-0000EB650000}"/>
    <cellStyle name="Normal 3 8 2 5 2 2" xfId="29590" xr:uid="{00000000-0005-0000-0000-0000EC650000}"/>
    <cellStyle name="Normal 3 8 2 5 3" xfId="29591" xr:uid="{00000000-0005-0000-0000-0000ED650000}"/>
    <cellStyle name="Normal 3 8 2 6" xfId="29592" xr:uid="{00000000-0005-0000-0000-0000EE650000}"/>
    <cellStyle name="Normal 3 8 2 6 2" xfId="29593" xr:uid="{00000000-0005-0000-0000-0000EF650000}"/>
    <cellStyle name="Normal 3 8 2 7" xfId="29594" xr:uid="{00000000-0005-0000-0000-0000F0650000}"/>
    <cellStyle name="Normal 3 8 2 8" xfId="29595" xr:uid="{00000000-0005-0000-0000-0000F1650000}"/>
    <cellStyle name="Normal 3 8 3" xfId="2926" xr:uid="{00000000-0005-0000-0000-0000F2650000}"/>
    <cellStyle name="Normal 3 8 3 2" xfId="2927" xr:uid="{00000000-0005-0000-0000-0000F3650000}"/>
    <cellStyle name="Normal 3 8 3 2 2" xfId="29596" xr:uid="{00000000-0005-0000-0000-0000F4650000}"/>
    <cellStyle name="Normal 3 8 3 2 2 2" xfId="29597" xr:uid="{00000000-0005-0000-0000-0000F5650000}"/>
    <cellStyle name="Normal 3 8 3 2 2 2 2" xfId="29598" xr:uid="{00000000-0005-0000-0000-0000F6650000}"/>
    <cellStyle name="Normal 3 8 3 2 2 3" xfId="29599" xr:uid="{00000000-0005-0000-0000-0000F7650000}"/>
    <cellStyle name="Normal 3 8 3 2 3" xfId="29600" xr:uid="{00000000-0005-0000-0000-0000F8650000}"/>
    <cellStyle name="Normal 3 8 3 2 3 2" xfId="29601" xr:uid="{00000000-0005-0000-0000-0000F9650000}"/>
    <cellStyle name="Normal 3 8 3 2 4" xfId="29602" xr:uid="{00000000-0005-0000-0000-0000FA650000}"/>
    <cellStyle name="Normal 3 8 3 2 5" xfId="29603" xr:uid="{00000000-0005-0000-0000-0000FB650000}"/>
    <cellStyle name="Normal 3 8 3 3" xfId="2928" xr:uid="{00000000-0005-0000-0000-0000FC650000}"/>
    <cellStyle name="Normal 3 8 3 3 2" xfId="29604" xr:uid="{00000000-0005-0000-0000-0000FD650000}"/>
    <cellStyle name="Normal 3 8 3 3 2 2" xfId="29605" xr:uid="{00000000-0005-0000-0000-0000FE650000}"/>
    <cellStyle name="Normal 3 8 3 3 2 2 2" xfId="29606" xr:uid="{00000000-0005-0000-0000-0000FF650000}"/>
    <cellStyle name="Normal 3 8 3 3 2 3" xfId="29607" xr:uid="{00000000-0005-0000-0000-000000660000}"/>
    <cellStyle name="Normal 3 8 3 3 3" xfId="29608" xr:uid="{00000000-0005-0000-0000-000001660000}"/>
    <cellStyle name="Normal 3 8 3 3 3 2" xfId="29609" xr:uid="{00000000-0005-0000-0000-000002660000}"/>
    <cellStyle name="Normal 3 8 3 3 4" xfId="29610" xr:uid="{00000000-0005-0000-0000-000003660000}"/>
    <cellStyle name="Normal 3 8 3 3 5" xfId="29611" xr:uid="{00000000-0005-0000-0000-000004660000}"/>
    <cellStyle name="Normal 3 8 3 4" xfId="29612" xr:uid="{00000000-0005-0000-0000-000005660000}"/>
    <cellStyle name="Normal 3 8 3 4 2" xfId="29613" xr:uid="{00000000-0005-0000-0000-000006660000}"/>
    <cellStyle name="Normal 3 8 3 4 2 2" xfId="29614" xr:uid="{00000000-0005-0000-0000-000007660000}"/>
    <cellStyle name="Normal 3 8 3 4 3" xfId="29615" xr:uid="{00000000-0005-0000-0000-000008660000}"/>
    <cellStyle name="Normal 3 8 3 5" xfId="29616" xr:uid="{00000000-0005-0000-0000-000009660000}"/>
    <cellStyle name="Normal 3 8 3 5 2" xfId="29617" xr:uid="{00000000-0005-0000-0000-00000A660000}"/>
    <cellStyle name="Normal 3 8 3 6" xfId="29618" xr:uid="{00000000-0005-0000-0000-00000B660000}"/>
    <cellStyle name="Normal 3 8 3 7" xfId="29619" xr:uid="{00000000-0005-0000-0000-00000C660000}"/>
    <cellStyle name="Normal 3 8 4" xfId="2929" xr:uid="{00000000-0005-0000-0000-00000D660000}"/>
    <cellStyle name="Normal 3 8 4 2" xfId="29620" xr:uid="{00000000-0005-0000-0000-00000E660000}"/>
    <cellStyle name="Normal 3 8 4 2 2" xfId="29621" xr:uid="{00000000-0005-0000-0000-00000F660000}"/>
    <cellStyle name="Normal 3 8 4 2 2 2" xfId="29622" xr:uid="{00000000-0005-0000-0000-000010660000}"/>
    <cellStyle name="Normal 3 8 4 2 3" xfId="29623" xr:uid="{00000000-0005-0000-0000-000011660000}"/>
    <cellStyle name="Normal 3 8 4 3" xfId="29624" xr:uid="{00000000-0005-0000-0000-000012660000}"/>
    <cellStyle name="Normal 3 8 4 3 2" xfId="29625" xr:uid="{00000000-0005-0000-0000-000013660000}"/>
    <cellStyle name="Normal 3 8 4 4" xfId="29626" xr:uid="{00000000-0005-0000-0000-000014660000}"/>
    <cellStyle name="Normal 3 8 4 5" xfId="29627" xr:uid="{00000000-0005-0000-0000-000015660000}"/>
    <cellStyle name="Normal 3 8 5" xfId="2930" xr:uid="{00000000-0005-0000-0000-000016660000}"/>
    <cellStyle name="Normal 3 8 5 2" xfId="29628" xr:uid="{00000000-0005-0000-0000-000017660000}"/>
    <cellStyle name="Normal 3 8 5 2 2" xfId="29629" xr:uid="{00000000-0005-0000-0000-000018660000}"/>
    <cellStyle name="Normal 3 8 5 2 2 2" xfId="29630" xr:uid="{00000000-0005-0000-0000-000019660000}"/>
    <cellStyle name="Normal 3 8 5 2 3" xfId="29631" xr:uid="{00000000-0005-0000-0000-00001A660000}"/>
    <cellStyle name="Normal 3 8 5 3" xfId="29632" xr:uid="{00000000-0005-0000-0000-00001B660000}"/>
    <cellStyle name="Normal 3 8 5 3 2" xfId="29633" xr:uid="{00000000-0005-0000-0000-00001C660000}"/>
    <cellStyle name="Normal 3 8 5 4" xfId="29634" xr:uid="{00000000-0005-0000-0000-00001D660000}"/>
    <cellStyle name="Normal 3 8 5 5" xfId="29635" xr:uid="{00000000-0005-0000-0000-00001E660000}"/>
    <cellStyle name="Normal 3 8 6" xfId="29636" xr:uid="{00000000-0005-0000-0000-00001F660000}"/>
    <cellStyle name="Normal 3 8 6 2" xfId="29637" xr:uid="{00000000-0005-0000-0000-000020660000}"/>
    <cellStyle name="Normal 3 8 6 2 2" xfId="29638" xr:uid="{00000000-0005-0000-0000-000021660000}"/>
    <cellStyle name="Normal 3 8 6 3" xfId="29639" xr:uid="{00000000-0005-0000-0000-000022660000}"/>
    <cellStyle name="Normal 3 8 7" xfId="29640" xr:uid="{00000000-0005-0000-0000-000023660000}"/>
    <cellStyle name="Normal 3 8 7 2" xfId="29641" xr:uid="{00000000-0005-0000-0000-000024660000}"/>
    <cellStyle name="Normal 3 8 8" xfId="29642" xr:uid="{00000000-0005-0000-0000-000025660000}"/>
    <cellStyle name="Normal 3 8 9" xfId="29643" xr:uid="{00000000-0005-0000-0000-000026660000}"/>
    <cellStyle name="Normal 3 9" xfId="2931" xr:uid="{00000000-0005-0000-0000-000027660000}"/>
    <cellStyle name="Normal 3 9 2" xfId="2932" xr:uid="{00000000-0005-0000-0000-000028660000}"/>
    <cellStyle name="Normal 3 9 2 2" xfId="2933" xr:uid="{00000000-0005-0000-0000-000029660000}"/>
    <cellStyle name="Normal 3 9 2 2 2" xfId="29644" xr:uid="{00000000-0005-0000-0000-00002A660000}"/>
    <cellStyle name="Normal 3 9 2 2 2 2" xfId="29645" xr:uid="{00000000-0005-0000-0000-00002B660000}"/>
    <cellStyle name="Normal 3 9 2 2 2 2 2" xfId="29646" xr:uid="{00000000-0005-0000-0000-00002C660000}"/>
    <cellStyle name="Normal 3 9 2 2 2 3" xfId="29647" xr:uid="{00000000-0005-0000-0000-00002D660000}"/>
    <cellStyle name="Normal 3 9 2 2 3" xfId="29648" xr:uid="{00000000-0005-0000-0000-00002E660000}"/>
    <cellStyle name="Normal 3 9 2 2 3 2" xfId="29649" xr:uid="{00000000-0005-0000-0000-00002F660000}"/>
    <cellStyle name="Normal 3 9 2 2 4" xfId="29650" xr:uid="{00000000-0005-0000-0000-000030660000}"/>
    <cellStyle name="Normal 3 9 2 2 5" xfId="29651" xr:uid="{00000000-0005-0000-0000-000031660000}"/>
    <cellStyle name="Normal 3 9 2 3" xfId="2934" xr:uid="{00000000-0005-0000-0000-000032660000}"/>
    <cellStyle name="Normal 3 9 2 3 2" xfId="29652" xr:uid="{00000000-0005-0000-0000-000033660000}"/>
    <cellStyle name="Normal 3 9 2 3 2 2" xfId="29653" xr:uid="{00000000-0005-0000-0000-000034660000}"/>
    <cellStyle name="Normal 3 9 2 3 2 2 2" xfId="29654" xr:uid="{00000000-0005-0000-0000-000035660000}"/>
    <cellStyle name="Normal 3 9 2 3 2 3" xfId="29655" xr:uid="{00000000-0005-0000-0000-000036660000}"/>
    <cellStyle name="Normal 3 9 2 3 3" xfId="29656" xr:uid="{00000000-0005-0000-0000-000037660000}"/>
    <cellStyle name="Normal 3 9 2 3 3 2" xfId="29657" xr:uid="{00000000-0005-0000-0000-000038660000}"/>
    <cellStyle name="Normal 3 9 2 3 4" xfId="29658" xr:uid="{00000000-0005-0000-0000-000039660000}"/>
    <cellStyle name="Normal 3 9 2 3 5" xfId="29659" xr:uid="{00000000-0005-0000-0000-00003A660000}"/>
    <cellStyle name="Normal 3 9 2 4" xfId="29660" xr:uid="{00000000-0005-0000-0000-00003B660000}"/>
    <cellStyle name="Normal 3 9 2 4 2" xfId="29661" xr:uid="{00000000-0005-0000-0000-00003C660000}"/>
    <cellStyle name="Normal 3 9 2 4 2 2" xfId="29662" xr:uid="{00000000-0005-0000-0000-00003D660000}"/>
    <cellStyle name="Normal 3 9 2 4 3" xfId="29663" xr:uid="{00000000-0005-0000-0000-00003E660000}"/>
    <cellStyle name="Normal 3 9 2 5" xfId="29664" xr:uid="{00000000-0005-0000-0000-00003F660000}"/>
    <cellStyle name="Normal 3 9 2 5 2" xfId="29665" xr:uid="{00000000-0005-0000-0000-000040660000}"/>
    <cellStyle name="Normal 3 9 2 6" xfId="29666" xr:uid="{00000000-0005-0000-0000-000041660000}"/>
    <cellStyle name="Normal 3 9 2 7" xfId="29667" xr:uid="{00000000-0005-0000-0000-000042660000}"/>
    <cellStyle name="Normal 3 9 3" xfId="2935" xr:uid="{00000000-0005-0000-0000-000043660000}"/>
    <cellStyle name="Normal 3 9 3 2" xfId="29668" xr:uid="{00000000-0005-0000-0000-000044660000}"/>
    <cellStyle name="Normal 3 9 3 2 2" xfId="29669" xr:uid="{00000000-0005-0000-0000-000045660000}"/>
    <cellStyle name="Normal 3 9 3 2 2 2" xfId="29670" xr:uid="{00000000-0005-0000-0000-000046660000}"/>
    <cellStyle name="Normal 3 9 3 2 3" xfId="29671" xr:uid="{00000000-0005-0000-0000-000047660000}"/>
    <cellStyle name="Normal 3 9 3 3" xfId="29672" xr:uid="{00000000-0005-0000-0000-000048660000}"/>
    <cellStyle name="Normal 3 9 3 3 2" xfId="29673" xr:uid="{00000000-0005-0000-0000-000049660000}"/>
    <cellStyle name="Normal 3 9 3 4" xfId="29674" xr:uid="{00000000-0005-0000-0000-00004A660000}"/>
    <cellStyle name="Normal 3 9 3 5" xfId="29675" xr:uid="{00000000-0005-0000-0000-00004B660000}"/>
    <cellStyle name="Normal 3 9 4" xfId="2936" xr:uid="{00000000-0005-0000-0000-00004C660000}"/>
    <cellStyle name="Normal 3 9 4 2" xfId="29676" xr:uid="{00000000-0005-0000-0000-00004D660000}"/>
    <cellStyle name="Normal 3 9 4 2 2" xfId="29677" xr:uid="{00000000-0005-0000-0000-00004E660000}"/>
    <cellStyle name="Normal 3 9 4 2 2 2" xfId="29678" xr:uid="{00000000-0005-0000-0000-00004F660000}"/>
    <cellStyle name="Normal 3 9 4 2 3" xfId="29679" xr:uid="{00000000-0005-0000-0000-000050660000}"/>
    <cellStyle name="Normal 3 9 4 3" xfId="29680" xr:uid="{00000000-0005-0000-0000-000051660000}"/>
    <cellStyle name="Normal 3 9 4 3 2" xfId="29681" xr:uid="{00000000-0005-0000-0000-000052660000}"/>
    <cellStyle name="Normal 3 9 4 4" xfId="29682" xr:uid="{00000000-0005-0000-0000-000053660000}"/>
    <cellStyle name="Normal 3 9 4 5" xfId="29683" xr:uid="{00000000-0005-0000-0000-000054660000}"/>
    <cellStyle name="Normal 3 9 5" xfId="29684" xr:uid="{00000000-0005-0000-0000-000055660000}"/>
    <cellStyle name="Normal 3 9 5 2" xfId="29685" xr:uid="{00000000-0005-0000-0000-000056660000}"/>
    <cellStyle name="Normal 3 9 5 2 2" xfId="29686" xr:uid="{00000000-0005-0000-0000-000057660000}"/>
    <cellStyle name="Normal 3 9 5 3" xfId="29687" xr:uid="{00000000-0005-0000-0000-000058660000}"/>
    <cellStyle name="Normal 3 9 6" xfId="29688" xr:uid="{00000000-0005-0000-0000-000059660000}"/>
    <cellStyle name="Normal 3 9 6 2" xfId="29689" xr:uid="{00000000-0005-0000-0000-00005A660000}"/>
    <cellStyle name="Normal 3 9 7" xfId="29690" xr:uid="{00000000-0005-0000-0000-00005B660000}"/>
    <cellStyle name="Normal 3 9 8" xfId="29691" xr:uid="{00000000-0005-0000-0000-00005C660000}"/>
    <cellStyle name="Normal 3_Target Well Data" xfId="6419" xr:uid="{00000000-0005-0000-0000-00005D660000}"/>
    <cellStyle name="Normal 30" xfId="2937" xr:uid="{00000000-0005-0000-0000-00005E660000}"/>
    <cellStyle name="Normal 30 2" xfId="29692" xr:uid="{00000000-0005-0000-0000-00005F660000}"/>
    <cellStyle name="Normal 30 2 2" xfId="29693" xr:uid="{00000000-0005-0000-0000-000060660000}"/>
    <cellStyle name="Normal 30 2 2 2" xfId="29694" xr:uid="{00000000-0005-0000-0000-000061660000}"/>
    <cellStyle name="Normal 30 2 3" xfId="29695" xr:uid="{00000000-0005-0000-0000-000062660000}"/>
    <cellStyle name="Normal 30 3" xfId="29696" xr:uid="{00000000-0005-0000-0000-000063660000}"/>
    <cellStyle name="Normal 30 3 2" xfId="29697" xr:uid="{00000000-0005-0000-0000-000064660000}"/>
    <cellStyle name="Normal 30 4" xfId="29698" xr:uid="{00000000-0005-0000-0000-000065660000}"/>
    <cellStyle name="Normal 30 5" xfId="29699" xr:uid="{00000000-0005-0000-0000-000066660000}"/>
    <cellStyle name="Normal 31" xfId="2938" xr:uid="{00000000-0005-0000-0000-000067660000}"/>
    <cellStyle name="Normal 32" xfId="2939" xr:uid="{00000000-0005-0000-0000-000068660000}"/>
    <cellStyle name="Normal 32 2" xfId="29700" xr:uid="{00000000-0005-0000-0000-000069660000}"/>
    <cellStyle name="Normal 32 2 2" xfId="29701" xr:uid="{00000000-0005-0000-0000-00006A660000}"/>
    <cellStyle name="Normal 32 2 2 2" xfId="29702" xr:uid="{00000000-0005-0000-0000-00006B660000}"/>
    <cellStyle name="Normal 32 2 3" xfId="29703" xr:uid="{00000000-0005-0000-0000-00006C660000}"/>
    <cellStyle name="Normal 32 3" xfId="29704" xr:uid="{00000000-0005-0000-0000-00006D660000}"/>
    <cellStyle name="Normal 32 3 2" xfId="29705" xr:uid="{00000000-0005-0000-0000-00006E660000}"/>
    <cellStyle name="Normal 32 4" xfId="29706" xr:uid="{00000000-0005-0000-0000-00006F660000}"/>
    <cellStyle name="Normal 32 5" xfId="29707" xr:uid="{00000000-0005-0000-0000-000070660000}"/>
    <cellStyle name="Normal 33" xfId="2940" xr:uid="{00000000-0005-0000-0000-000071660000}"/>
    <cellStyle name="Normal 33 2" xfId="29708" xr:uid="{00000000-0005-0000-0000-000072660000}"/>
    <cellStyle name="Normal 33 2 2" xfId="29709" xr:uid="{00000000-0005-0000-0000-000073660000}"/>
    <cellStyle name="Normal 33 2 2 2" xfId="29710" xr:uid="{00000000-0005-0000-0000-000074660000}"/>
    <cellStyle name="Normal 33 2 3" xfId="29711" xr:uid="{00000000-0005-0000-0000-000075660000}"/>
    <cellStyle name="Normal 33 3" xfId="29712" xr:uid="{00000000-0005-0000-0000-000076660000}"/>
    <cellStyle name="Normal 33 3 2" xfId="29713" xr:uid="{00000000-0005-0000-0000-000077660000}"/>
    <cellStyle name="Normal 33 4" xfId="29714" xr:uid="{00000000-0005-0000-0000-000078660000}"/>
    <cellStyle name="Normal 33 5" xfId="29715" xr:uid="{00000000-0005-0000-0000-000079660000}"/>
    <cellStyle name="Normal 34" xfId="2941" xr:uid="{00000000-0005-0000-0000-00007A660000}"/>
    <cellStyle name="Normal 34 2" xfId="29716" xr:uid="{00000000-0005-0000-0000-00007B660000}"/>
    <cellStyle name="Normal 34 2 2" xfId="29717" xr:uid="{00000000-0005-0000-0000-00007C660000}"/>
    <cellStyle name="Normal 34 2 2 2" xfId="29718" xr:uid="{00000000-0005-0000-0000-00007D660000}"/>
    <cellStyle name="Normal 34 2 3" xfId="29719" xr:uid="{00000000-0005-0000-0000-00007E660000}"/>
    <cellStyle name="Normal 34 3" xfId="29720" xr:uid="{00000000-0005-0000-0000-00007F660000}"/>
    <cellStyle name="Normal 34 3 2" xfId="29721" xr:uid="{00000000-0005-0000-0000-000080660000}"/>
    <cellStyle name="Normal 34 4" xfId="29722" xr:uid="{00000000-0005-0000-0000-000081660000}"/>
    <cellStyle name="Normal 34 5" xfId="29723" xr:uid="{00000000-0005-0000-0000-000082660000}"/>
    <cellStyle name="Normal 35" xfId="2942" xr:uid="{00000000-0005-0000-0000-000083660000}"/>
    <cellStyle name="Normal 35 2" xfId="29724" xr:uid="{00000000-0005-0000-0000-000084660000}"/>
    <cellStyle name="Normal 35 2 2" xfId="29725" xr:uid="{00000000-0005-0000-0000-000085660000}"/>
    <cellStyle name="Normal 35 2 2 2" xfId="29726" xr:uid="{00000000-0005-0000-0000-000086660000}"/>
    <cellStyle name="Normal 35 2 3" xfId="29727" xr:uid="{00000000-0005-0000-0000-000087660000}"/>
    <cellStyle name="Normal 35 3" xfId="29728" xr:uid="{00000000-0005-0000-0000-000088660000}"/>
    <cellStyle name="Normal 35 3 2" xfId="29729" xr:uid="{00000000-0005-0000-0000-000089660000}"/>
    <cellStyle name="Normal 35 4" xfId="29730" xr:uid="{00000000-0005-0000-0000-00008A660000}"/>
    <cellStyle name="Normal 35 5" xfId="29731" xr:uid="{00000000-0005-0000-0000-00008B660000}"/>
    <cellStyle name="Normal 36" xfId="12" xr:uid="{00000000-0005-0000-0000-00008C660000}"/>
    <cellStyle name="Normal 36 2" xfId="6428" xr:uid="{00000000-0005-0000-0000-00008D660000}"/>
    <cellStyle name="Normal 36 2 2" xfId="29732" xr:uid="{00000000-0005-0000-0000-00008E660000}"/>
    <cellStyle name="Normal 36 2 2 2" xfId="29733" xr:uid="{00000000-0005-0000-0000-00008F660000}"/>
    <cellStyle name="Normal 36 2 3" xfId="29734" xr:uid="{00000000-0005-0000-0000-000090660000}"/>
    <cellStyle name="Normal 36 2 4" xfId="57578" xr:uid="{00000000-0005-0000-0000-000091660000}"/>
    <cellStyle name="Normal 36 2 4 2" xfId="57586" xr:uid="{00000000-0005-0000-0000-000092660000}"/>
    <cellStyle name="Normal 36 3" xfId="29735" xr:uid="{00000000-0005-0000-0000-000093660000}"/>
    <cellStyle name="Normal 36 3 2" xfId="29736" xr:uid="{00000000-0005-0000-0000-000094660000}"/>
    <cellStyle name="Normal 36 4" xfId="29737" xr:uid="{00000000-0005-0000-0000-000095660000}"/>
    <cellStyle name="Normal 36 5" xfId="29738" xr:uid="{00000000-0005-0000-0000-000096660000}"/>
    <cellStyle name="Normal 37" xfId="6424" xr:uid="{00000000-0005-0000-0000-000097660000}"/>
    <cellStyle name="Normal 37 2" xfId="29739" xr:uid="{00000000-0005-0000-0000-000098660000}"/>
    <cellStyle name="Normal 37 2 2" xfId="29740" xr:uid="{00000000-0005-0000-0000-000099660000}"/>
    <cellStyle name="Normal 37 3" xfId="29741" xr:uid="{00000000-0005-0000-0000-00009A660000}"/>
    <cellStyle name="Normal 37 4" xfId="57580" xr:uid="{00000000-0005-0000-0000-00009B660000}"/>
    <cellStyle name="Normal 37 5" xfId="57582" xr:uid="{00000000-0005-0000-0000-00009C660000}"/>
    <cellStyle name="Normal 38" xfId="29742" xr:uid="{00000000-0005-0000-0000-00009D660000}"/>
    <cellStyle name="Normal 38 2" xfId="29743" xr:uid="{00000000-0005-0000-0000-00009E660000}"/>
    <cellStyle name="Normal 38 2 2" xfId="29744" xr:uid="{00000000-0005-0000-0000-00009F660000}"/>
    <cellStyle name="Normal 38 3" xfId="29745" xr:uid="{00000000-0005-0000-0000-0000A0660000}"/>
    <cellStyle name="Normal 39" xfId="57573" xr:uid="{00000000-0005-0000-0000-0000A1660000}"/>
    <cellStyle name="Normal 4" xfId="4" xr:uid="{00000000-0005-0000-0000-0000A2660000}"/>
    <cellStyle name="Normal 4 10" xfId="2943" xr:uid="{00000000-0005-0000-0000-0000A3660000}"/>
    <cellStyle name="Normal 4 10 2" xfId="2944" xr:uid="{00000000-0005-0000-0000-0000A4660000}"/>
    <cellStyle name="Normal 4 10 2 2" xfId="2945" xr:uid="{00000000-0005-0000-0000-0000A5660000}"/>
    <cellStyle name="Normal 4 10 2 2 2" xfId="29746" xr:uid="{00000000-0005-0000-0000-0000A6660000}"/>
    <cellStyle name="Normal 4 10 2 2 2 2" xfId="29747" xr:uid="{00000000-0005-0000-0000-0000A7660000}"/>
    <cellStyle name="Normal 4 10 2 2 2 2 2" xfId="29748" xr:uid="{00000000-0005-0000-0000-0000A8660000}"/>
    <cellStyle name="Normal 4 10 2 2 2 3" xfId="29749" xr:uid="{00000000-0005-0000-0000-0000A9660000}"/>
    <cellStyle name="Normal 4 10 2 2 3" xfId="29750" xr:uid="{00000000-0005-0000-0000-0000AA660000}"/>
    <cellStyle name="Normal 4 10 2 2 3 2" xfId="29751" xr:uid="{00000000-0005-0000-0000-0000AB660000}"/>
    <cellStyle name="Normal 4 10 2 2 4" xfId="29752" xr:uid="{00000000-0005-0000-0000-0000AC660000}"/>
    <cellStyle name="Normal 4 10 2 2 5" xfId="29753" xr:uid="{00000000-0005-0000-0000-0000AD660000}"/>
    <cellStyle name="Normal 4 10 2 3" xfId="2946" xr:uid="{00000000-0005-0000-0000-0000AE660000}"/>
    <cellStyle name="Normal 4 10 2 3 2" xfId="29754" xr:uid="{00000000-0005-0000-0000-0000AF660000}"/>
    <cellStyle name="Normal 4 10 2 3 2 2" xfId="29755" xr:uid="{00000000-0005-0000-0000-0000B0660000}"/>
    <cellStyle name="Normal 4 10 2 3 2 2 2" xfId="29756" xr:uid="{00000000-0005-0000-0000-0000B1660000}"/>
    <cellStyle name="Normal 4 10 2 3 2 3" xfId="29757" xr:uid="{00000000-0005-0000-0000-0000B2660000}"/>
    <cellStyle name="Normal 4 10 2 3 3" xfId="29758" xr:uid="{00000000-0005-0000-0000-0000B3660000}"/>
    <cellStyle name="Normal 4 10 2 3 3 2" xfId="29759" xr:uid="{00000000-0005-0000-0000-0000B4660000}"/>
    <cellStyle name="Normal 4 10 2 3 4" xfId="29760" xr:uid="{00000000-0005-0000-0000-0000B5660000}"/>
    <cellStyle name="Normal 4 10 2 3 5" xfId="29761" xr:uid="{00000000-0005-0000-0000-0000B6660000}"/>
    <cellStyle name="Normal 4 10 2 4" xfId="29762" xr:uid="{00000000-0005-0000-0000-0000B7660000}"/>
    <cellStyle name="Normal 4 10 2 4 2" xfId="29763" xr:uid="{00000000-0005-0000-0000-0000B8660000}"/>
    <cellStyle name="Normal 4 10 2 4 2 2" xfId="29764" xr:uid="{00000000-0005-0000-0000-0000B9660000}"/>
    <cellStyle name="Normal 4 10 2 4 3" xfId="29765" xr:uid="{00000000-0005-0000-0000-0000BA660000}"/>
    <cellStyle name="Normal 4 10 2 5" xfId="29766" xr:uid="{00000000-0005-0000-0000-0000BB660000}"/>
    <cellStyle name="Normal 4 10 2 5 2" xfId="29767" xr:uid="{00000000-0005-0000-0000-0000BC660000}"/>
    <cellStyle name="Normal 4 10 2 6" xfId="29768" xr:uid="{00000000-0005-0000-0000-0000BD660000}"/>
    <cellStyle name="Normal 4 10 2 7" xfId="29769" xr:uid="{00000000-0005-0000-0000-0000BE660000}"/>
    <cellStyle name="Normal 4 10 3" xfId="2947" xr:uid="{00000000-0005-0000-0000-0000BF660000}"/>
    <cellStyle name="Normal 4 10 3 2" xfId="29770" xr:uid="{00000000-0005-0000-0000-0000C0660000}"/>
    <cellStyle name="Normal 4 10 3 2 2" xfId="29771" xr:uid="{00000000-0005-0000-0000-0000C1660000}"/>
    <cellStyle name="Normal 4 10 3 2 2 2" xfId="29772" xr:uid="{00000000-0005-0000-0000-0000C2660000}"/>
    <cellStyle name="Normal 4 10 3 2 3" xfId="29773" xr:uid="{00000000-0005-0000-0000-0000C3660000}"/>
    <cellStyle name="Normal 4 10 3 3" xfId="29774" xr:uid="{00000000-0005-0000-0000-0000C4660000}"/>
    <cellStyle name="Normal 4 10 3 3 2" xfId="29775" xr:uid="{00000000-0005-0000-0000-0000C5660000}"/>
    <cellStyle name="Normal 4 10 3 4" xfId="29776" xr:uid="{00000000-0005-0000-0000-0000C6660000}"/>
    <cellStyle name="Normal 4 10 3 5" xfId="29777" xr:uid="{00000000-0005-0000-0000-0000C7660000}"/>
    <cellStyle name="Normal 4 10 4" xfId="2948" xr:uid="{00000000-0005-0000-0000-0000C8660000}"/>
    <cellStyle name="Normal 4 10 4 2" xfId="29778" xr:uid="{00000000-0005-0000-0000-0000C9660000}"/>
    <cellStyle name="Normal 4 10 4 2 2" xfId="29779" xr:uid="{00000000-0005-0000-0000-0000CA660000}"/>
    <cellStyle name="Normal 4 10 4 2 2 2" xfId="29780" xr:uid="{00000000-0005-0000-0000-0000CB660000}"/>
    <cellStyle name="Normal 4 10 4 2 3" xfId="29781" xr:uid="{00000000-0005-0000-0000-0000CC660000}"/>
    <cellStyle name="Normal 4 10 4 3" xfId="29782" xr:uid="{00000000-0005-0000-0000-0000CD660000}"/>
    <cellStyle name="Normal 4 10 4 3 2" xfId="29783" xr:uid="{00000000-0005-0000-0000-0000CE660000}"/>
    <cellStyle name="Normal 4 10 4 4" xfId="29784" xr:uid="{00000000-0005-0000-0000-0000CF660000}"/>
    <cellStyle name="Normal 4 10 4 5" xfId="29785" xr:uid="{00000000-0005-0000-0000-0000D0660000}"/>
    <cellStyle name="Normal 4 10 5" xfId="29786" xr:uid="{00000000-0005-0000-0000-0000D1660000}"/>
    <cellStyle name="Normal 4 10 5 2" xfId="29787" xr:uid="{00000000-0005-0000-0000-0000D2660000}"/>
    <cellStyle name="Normal 4 10 5 2 2" xfId="29788" xr:uid="{00000000-0005-0000-0000-0000D3660000}"/>
    <cellStyle name="Normal 4 10 5 3" xfId="29789" xr:uid="{00000000-0005-0000-0000-0000D4660000}"/>
    <cellStyle name="Normal 4 10 6" xfId="29790" xr:uid="{00000000-0005-0000-0000-0000D5660000}"/>
    <cellStyle name="Normal 4 10 6 2" xfId="29791" xr:uid="{00000000-0005-0000-0000-0000D6660000}"/>
    <cellStyle name="Normal 4 10 7" xfId="29792" xr:uid="{00000000-0005-0000-0000-0000D7660000}"/>
    <cellStyle name="Normal 4 10 8" xfId="29793" xr:uid="{00000000-0005-0000-0000-0000D8660000}"/>
    <cellStyle name="Normal 4 11" xfId="2949" xr:uid="{00000000-0005-0000-0000-0000D9660000}"/>
    <cellStyle name="Normal 4 11 2" xfId="2950" xr:uid="{00000000-0005-0000-0000-0000DA660000}"/>
    <cellStyle name="Normal 4 11 2 2" xfId="2951" xr:uid="{00000000-0005-0000-0000-0000DB660000}"/>
    <cellStyle name="Normal 4 11 2 2 2" xfId="29794" xr:uid="{00000000-0005-0000-0000-0000DC660000}"/>
    <cellStyle name="Normal 4 11 2 2 2 2" xfId="29795" xr:uid="{00000000-0005-0000-0000-0000DD660000}"/>
    <cellStyle name="Normal 4 11 2 2 2 2 2" xfId="29796" xr:uid="{00000000-0005-0000-0000-0000DE660000}"/>
    <cellStyle name="Normal 4 11 2 2 2 3" xfId="29797" xr:uid="{00000000-0005-0000-0000-0000DF660000}"/>
    <cellStyle name="Normal 4 11 2 2 3" xfId="29798" xr:uid="{00000000-0005-0000-0000-0000E0660000}"/>
    <cellStyle name="Normal 4 11 2 2 3 2" xfId="29799" xr:uid="{00000000-0005-0000-0000-0000E1660000}"/>
    <cellStyle name="Normal 4 11 2 2 4" xfId="29800" xr:uid="{00000000-0005-0000-0000-0000E2660000}"/>
    <cellStyle name="Normal 4 11 2 2 5" xfId="29801" xr:uid="{00000000-0005-0000-0000-0000E3660000}"/>
    <cellStyle name="Normal 4 11 2 3" xfId="2952" xr:uid="{00000000-0005-0000-0000-0000E4660000}"/>
    <cellStyle name="Normal 4 11 2 3 2" xfId="29802" xr:uid="{00000000-0005-0000-0000-0000E5660000}"/>
    <cellStyle name="Normal 4 11 2 3 2 2" xfId="29803" xr:uid="{00000000-0005-0000-0000-0000E6660000}"/>
    <cellStyle name="Normal 4 11 2 3 2 2 2" xfId="29804" xr:uid="{00000000-0005-0000-0000-0000E7660000}"/>
    <cellStyle name="Normal 4 11 2 3 2 3" xfId="29805" xr:uid="{00000000-0005-0000-0000-0000E8660000}"/>
    <cellStyle name="Normal 4 11 2 3 3" xfId="29806" xr:uid="{00000000-0005-0000-0000-0000E9660000}"/>
    <cellStyle name="Normal 4 11 2 3 3 2" xfId="29807" xr:uid="{00000000-0005-0000-0000-0000EA660000}"/>
    <cellStyle name="Normal 4 11 2 3 4" xfId="29808" xr:uid="{00000000-0005-0000-0000-0000EB660000}"/>
    <cellStyle name="Normal 4 11 2 3 5" xfId="29809" xr:uid="{00000000-0005-0000-0000-0000EC660000}"/>
    <cellStyle name="Normal 4 11 2 4" xfId="29810" xr:uid="{00000000-0005-0000-0000-0000ED660000}"/>
    <cellStyle name="Normal 4 11 2 4 2" xfId="29811" xr:uid="{00000000-0005-0000-0000-0000EE660000}"/>
    <cellStyle name="Normal 4 11 2 4 2 2" xfId="29812" xr:uid="{00000000-0005-0000-0000-0000EF660000}"/>
    <cellStyle name="Normal 4 11 2 4 3" xfId="29813" xr:uid="{00000000-0005-0000-0000-0000F0660000}"/>
    <cellStyle name="Normal 4 11 2 5" xfId="29814" xr:uid="{00000000-0005-0000-0000-0000F1660000}"/>
    <cellStyle name="Normal 4 11 2 5 2" xfId="29815" xr:uid="{00000000-0005-0000-0000-0000F2660000}"/>
    <cellStyle name="Normal 4 11 2 6" xfId="29816" xr:uid="{00000000-0005-0000-0000-0000F3660000}"/>
    <cellStyle name="Normal 4 11 2 7" xfId="29817" xr:uid="{00000000-0005-0000-0000-0000F4660000}"/>
    <cellStyle name="Normal 4 11 3" xfId="2953" xr:uid="{00000000-0005-0000-0000-0000F5660000}"/>
    <cellStyle name="Normal 4 11 3 2" xfId="29818" xr:uid="{00000000-0005-0000-0000-0000F6660000}"/>
    <cellStyle name="Normal 4 11 3 2 2" xfId="29819" xr:uid="{00000000-0005-0000-0000-0000F7660000}"/>
    <cellStyle name="Normal 4 11 3 2 2 2" xfId="29820" xr:uid="{00000000-0005-0000-0000-0000F8660000}"/>
    <cellStyle name="Normal 4 11 3 2 3" xfId="29821" xr:uid="{00000000-0005-0000-0000-0000F9660000}"/>
    <cellStyle name="Normal 4 11 3 3" xfId="29822" xr:uid="{00000000-0005-0000-0000-0000FA660000}"/>
    <cellStyle name="Normal 4 11 3 3 2" xfId="29823" xr:uid="{00000000-0005-0000-0000-0000FB660000}"/>
    <cellStyle name="Normal 4 11 3 4" xfId="29824" xr:uid="{00000000-0005-0000-0000-0000FC660000}"/>
    <cellStyle name="Normal 4 11 3 5" xfId="29825" xr:uid="{00000000-0005-0000-0000-0000FD660000}"/>
    <cellStyle name="Normal 4 11 4" xfId="2954" xr:uid="{00000000-0005-0000-0000-0000FE660000}"/>
    <cellStyle name="Normal 4 11 4 2" xfId="29826" xr:uid="{00000000-0005-0000-0000-0000FF660000}"/>
    <cellStyle name="Normal 4 11 4 2 2" xfId="29827" xr:uid="{00000000-0005-0000-0000-000000670000}"/>
    <cellStyle name="Normal 4 11 4 2 2 2" xfId="29828" xr:uid="{00000000-0005-0000-0000-000001670000}"/>
    <cellStyle name="Normal 4 11 4 2 3" xfId="29829" xr:uid="{00000000-0005-0000-0000-000002670000}"/>
    <cellStyle name="Normal 4 11 4 3" xfId="29830" xr:uid="{00000000-0005-0000-0000-000003670000}"/>
    <cellStyle name="Normal 4 11 4 3 2" xfId="29831" xr:uid="{00000000-0005-0000-0000-000004670000}"/>
    <cellStyle name="Normal 4 11 4 4" xfId="29832" xr:uid="{00000000-0005-0000-0000-000005670000}"/>
    <cellStyle name="Normal 4 11 4 5" xfId="29833" xr:uid="{00000000-0005-0000-0000-000006670000}"/>
    <cellStyle name="Normal 4 11 5" xfId="29834" xr:uid="{00000000-0005-0000-0000-000007670000}"/>
    <cellStyle name="Normal 4 11 5 2" xfId="29835" xr:uid="{00000000-0005-0000-0000-000008670000}"/>
    <cellStyle name="Normal 4 11 5 2 2" xfId="29836" xr:uid="{00000000-0005-0000-0000-000009670000}"/>
    <cellStyle name="Normal 4 11 5 3" xfId="29837" xr:uid="{00000000-0005-0000-0000-00000A670000}"/>
    <cellStyle name="Normal 4 11 6" xfId="29838" xr:uid="{00000000-0005-0000-0000-00000B670000}"/>
    <cellStyle name="Normal 4 11 6 2" xfId="29839" xr:uid="{00000000-0005-0000-0000-00000C670000}"/>
    <cellStyle name="Normal 4 11 7" xfId="29840" xr:uid="{00000000-0005-0000-0000-00000D670000}"/>
    <cellStyle name="Normal 4 11 8" xfId="29841" xr:uid="{00000000-0005-0000-0000-00000E670000}"/>
    <cellStyle name="Normal 4 12" xfId="2955" xr:uid="{00000000-0005-0000-0000-00000F670000}"/>
    <cellStyle name="Normal 4 12 2" xfId="2956" xr:uid="{00000000-0005-0000-0000-000010670000}"/>
    <cellStyle name="Normal 4 12 2 2" xfId="29842" xr:uid="{00000000-0005-0000-0000-000011670000}"/>
    <cellStyle name="Normal 4 12 2 2 2" xfId="29843" xr:uid="{00000000-0005-0000-0000-000012670000}"/>
    <cellStyle name="Normal 4 12 2 2 2 2" xfId="29844" xr:uid="{00000000-0005-0000-0000-000013670000}"/>
    <cellStyle name="Normal 4 12 2 2 3" xfId="29845" xr:uid="{00000000-0005-0000-0000-000014670000}"/>
    <cellStyle name="Normal 4 12 2 3" xfId="29846" xr:uid="{00000000-0005-0000-0000-000015670000}"/>
    <cellStyle name="Normal 4 12 2 3 2" xfId="29847" xr:uid="{00000000-0005-0000-0000-000016670000}"/>
    <cellStyle name="Normal 4 12 2 4" xfId="29848" xr:uid="{00000000-0005-0000-0000-000017670000}"/>
    <cellStyle name="Normal 4 12 2 5" xfId="29849" xr:uid="{00000000-0005-0000-0000-000018670000}"/>
    <cellStyle name="Normal 4 12 3" xfId="2957" xr:uid="{00000000-0005-0000-0000-000019670000}"/>
    <cellStyle name="Normal 4 12 3 2" xfId="29850" xr:uid="{00000000-0005-0000-0000-00001A670000}"/>
    <cellStyle name="Normal 4 12 3 2 2" xfId="29851" xr:uid="{00000000-0005-0000-0000-00001B670000}"/>
    <cellStyle name="Normal 4 12 3 2 2 2" xfId="29852" xr:uid="{00000000-0005-0000-0000-00001C670000}"/>
    <cellStyle name="Normal 4 12 3 2 3" xfId="29853" xr:uid="{00000000-0005-0000-0000-00001D670000}"/>
    <cellStyle name="Normal 4 12 3 3" xfId="29854" xr:uid="{00000000-0005-0000-0000-00001E670000}"/>
    <cellStyle name="Normal 4 12 3 3 2" xfId="29855" xr:uid="{00000000-0005-0000-0000-00001F670000}"/>
    <cellStyle name="Normal 4 12 3 4" xfId="29856" xr:uid="{00000000-0005-0000-0000-000020670000}"/>
    <cellStyle name="Normal 4 12 3 5" xfId="29857" xr:uid="{00000000-0005-0000-0000-000021670000}"/>
    <cellStyle name="Normal 4 12 4" xfId="29858" xr:uid="{00000000-0005-0000-0000-000022670000}"/>
    <cellStyle name="Normal 4 12 4 2" xfId="29859" xr:uid="{00000000-0005-0000-0000-000023670000}"/>
    <cellStyle name="Normal 4 12 4 2 2" xfId="29860" xr:uid="{00000000-0005-0000-0000-000024670000}"/>
    <cellStyle name="Normal 4 12 4 3" xfId="29861" xr:uid="{00000000-0005-0000-0000-000025670000}"/>
    <cellStyle name="Normal 4 12 5" xfId="29862" xr:uid="{00000000-0005-0000-0000-000026670000}"/>
    <cellStyle name="Normal 4 12 5 2" xfId="29863" xr:uid="{00000000-0005-0000-0000-000027670000}"/>
    <cellStyle name="Normal 4 12 6" xfId="29864" xr:uid="{00000000-0005-0000-0000-000028670000}"/>
    <cellStyle name="Normal 4 12 7" xfId="29865" xr:uid="{00000000-0005-0000-0000-000029670000}"/>
    <cellStyle name="Normal 4 13" xfId="2958" xr:uid="{00000000-0005-0000-0000-00002A670000}"/>
    <cellStyle name="Normal 4 13 2" xfId="2959" xr:uid="{00000000-0005-0000-0000-00002B670000}"/>
    <cellStyle name="Normal 4 13 2 2" xfId="29866" xr:uid="{00000000-0005-0000-0000-00002C670000}"/>
    <cellStyle name="Normal 4 13 2 2 2" xfId="29867" xr:uid="{00000000-0005-0000-0000-00002D670000}"/>
    <cellStyle name="Normal 4 13 2 2 2 2" xfId="29868" xr:uid="{00000000-0005-0000-0000-00002E670000}"/>
    <cellStyle name="Normal 4 13 2 2 3" xfId="29869" xr:uid="{00000000-0005-0000-0000-00002F670000}"/>
    <cellStyle name="Normal 4 13 2 3" xfId="29870" xr:uid="{00000000-0005-0000-0000-000030670000}"/>
    <cellStyle name="Normal 4 13 2 3 2" xfId="29871" xr:uid="{00000000-0005-0000-0000-000031670000}"/>
    <cellStyle name="Normal 4 13 2 4" xfId="29872" xr:uid="{00000000-0005-0000-0000-000032670000}"/>
    <cellStyle name="Normal 4 13 2 5" xfId="29873" xr:uid="{00000000-0005-0000-0000-000033670000}"/>
    <cellStyle name="Normal 4 13 3" xfId="2960" xr:uid="{00000000-0005-0000-0000-000034670000}"/>
    <cellStyle name="Normal 4 13 3 2" xfId="29874" xr:uid="{00000000-0005-0000-0000-000035670000}"/>
    <cellStyle name="Normal 4 13 3 2 2" xfId="29875" xr:uid="{00000000-0005-0000-0000-000036670000}"/>
    <cellStyle name="Normal 4 13 3 2 2 2" xfId="29876" xr:uid="{00000000-0005-0000-0000-000037670000}"/>
    <cellStyle name="Normal 4 13 3 2 3" xfId="29877" xr:uid="{00000000-0005-0000-0000-000038670000}"/>
    <cellStyle name="Normal 4 13 3 3" xfId="29878" xr:uid="{00000000-0005-0000-0000-000039670000}"/>
    <cellStyle name="Normal 4 13 3 3 2" xfId="29879" xr:uid="{00000000-0005-0000-0000-00003A670000}"/>
    <cellStyle name="Normal 4 13 3 4" xfId="29880" xr:uid="{00000000-0005-0000-0000-00003B670000}"/>
    <cellStyle name="Normal 4 13 3 5" xfId="29881" xr:uid="{00000000-0005-0000-0000-00003C670000}"/>
    <cellStyle name="Normal 4 13 4" xfId="29882" xr:uid="{00000000-0005-0000-0000-00003D670000}"/>
    <cellStyle name="Normal 4 13 4 2" xfId="29883" xr:uid="{00000000-0005-0000-0000-00003E670000}"/>
    <cellStyle name="Normal 4 13 4 2 2" xfId="29884" xr:uid="{00000000-0005-0000-0000-00003F670000}"/>
    <cellStyle name="Normal 4 13 4 3" xfId="29885" xr:uid="{00000000-0005-0000-0000-000040670000}"/>
    <cellStyle name="Normal 4 13 5" xfId="29886" xr:uid="{00000000-0005-0000-0000-000041670000}"/>
    <cellStyle name="Normal 4 13 5 2" xfId="29887" xr:uid="{00000000-0005-0000-0000-000042670000}"/>
    <cellStyle name="Normal 4 13 6" xfId="29888" xr:uid="{00000000-0005-0000-0000-000043670000}"/>
    <cellStyle name="Normal 4 13 7" xfId="29889" xr:uid="{00000000-0005-0000-0000-000044670000}"/>
    <cellStyle name="Normal 4 14" xfId="2961" xr:uid="{00000000-0005-0000-0000-000045670000}"/>
    <cellStyle name="Normal 4 14 2" xfId="2962" xr:uid="{00000000-0005-0000-0000-000046670000}"/>
    <cellStyle name="Normal 4 14 2 2" xfId="29890" xr:uid="{00000000-0005-0000-0000-000047670000}"/>
    <cellStyle name="Normal 4 14 2 2 2" xfId="29891" xr:uid="{00000000-0005-0000-0000-000048670000}"/>
    <cellStyle name="Normal 4 14 2 2 2 2" xfId="29892" xr:uid="{00000000-0005-0000-0000-000049670000}"/>
    <cellStyle name="Normal 4 14 2 2 3" xfId="29893" xr:uid="{00000000-0005-0000-0000-00004A670000}"/>
    <cellStyle name="Normal 4 14 2 3" xfId="29894" xr:uid="{00000000-0005-0000-0000-00004B670000}"/>
    <cellStyle name="Normal 4 14 2 3 2" xfId="29895" xr:uid="{00000000-0005-0000-0000-00004C670000}"/>
    <cellStyle name="Normal 4 14 2 4" xfId="29896" xr:uid="{00000000-0005-0000-0000-00004D670000}"/>
    <cellStyle name="Normal 4 14 2 5" xfId="29897" xr:uid="{00000000-0005-0000-0000-00004E670000}"/>
    <cellStyle name="Normal 4 14 3" xfId="29898" xr:uid="{00000000-0005-0000-0000-00004F670000}"/>
    <cellStyle name="Normal 4 14 3 2" xfId="29899" xr:uid="{00000000-0005-0000-0000-000050670000}"/>
    <cellStyle name="Normal 4 14 3 2 2" xfId="29900" xr:uid="{00000000-0005-0000-0000-000051670000}"/>
    <cellStyle name="Normal 4 14 3 3" xfId="29901" xr:uid="{00000000-0005-0000-0000-000052670000}"/>
    <cellStyle name="Normal 4 14 4" xfId="29902" xr:uid="{00000000-0005-0000-0000-000053670000}"/>
    <cellStyle name="Normal 4 14 4 2" xfId="29903" xr:uid="{00000000-0005-0000-0000-000054670000}"/>
    <cellStyle name="Normal 4 14 5" xfId="29904" xr:uid="{00000000-0005-0000-0000-000055670000}"/>
    <cellStyle name="Normal 4 14 6" xfId="29905" xr:uid="{00000000-0005-0000-0000-000056670000}"/>
    <cellStyle name="Normal 4 15" xfId="2963" xr:uid="{00000000-0005-0000-0000-000057670000}"/>
    <cellStyle name="Normal 4 15 2" xfId="29906" xr:uid="{00000000-0005-0000-0000-000058670000}"/>
    <cellStyle name="Normal 4 15 2 2" xfId="29907" xr:uid="{00000000-0005-0000-0000-000059670000}"/>
    <cellStyle name="Normal 4 15 2 2 2" xfId="29908" xr:uid="{00000000-0005-0000-0000-00005A670000}"/>
    <cellStyle name="Normal 4 15 2 3" xfId="29909" xr:uid="{00000000-0005-0000-0000-00005B670000}"/>
    <cellStyle name="Normal 4 15 3" xfId="29910" xr:uid="{00000000-0005-0000-0000-00005C670000}"/>
    <cellStyle name="Normal 4 15 3 2" xfId="29911" xr:uid="{00000000-0005-0000-0000-00005D670000}"/>
    <cellStyle name="Normal 4 15 4" xfId="29912" xr:uid="{00000000-0005-0000-0000-00005E670000}"/>
    <cellStyle name="Normal 4 15 5" xfId="29913" xr:uid="{00000000-0005-0000-0000-00005F670000}"/>
    <cellStyle name="Normal 4 16" xfId="2964" xr:uid="{00000000-0005-0000-0000-000060670000}"/>
    <cellStyle name="Normal 4 16 2" xfId="29914" xr:uid="{00000000-0005-0000-0000-000061670000}"/>
    <cellStyle name="Normal 4 16 2 2" xfId="29915" xr:uid="{00000000-0005-0000-0000-000062670000}"/>
    <cellStyle name="Normal 4 16 2 2 2" xfId="29916" xr:uid="{00000000-0005-0000-0000-000063670000}"/>
    <cellStyle name="Normal 4 16 2 3" xfId="29917" xr:uid="{00000000-0005-0000-0000-000064670000}"/>
    <cellStyle name="Normal 4 16 3" xfId="29918" xr:uid="{00000000-0005-0000-0000-000065670000}"/>
    <cellStyle name="Normal 4 16 3 2" xfId="29919" xr:uid="{00000000-0005-0000-0000-000066670000}"/>
    <cellStyle name="Normal 4 16 4" xfId="29920" xr:uid="{00000000-0005-0000-0000-000067670000}"/>
    <cellStyle name="Normal 4 16 5" xfId="29921" xr:uid="{00000000-0005-0000-0000-000068670000}"/>
    <cellStyle name="Normal 4 17" xfId="2965" xr:uid="{00000000-0005-0000-0000-000069670000}"/>
    <cellStyle name="Normal 4 17 2" xfId="29922" xr:uid="{00000000-0005-0000-0000-00006A670000}"/>
    <cellStyle name="Normal 4 17 2 2" xfId="29923" xr:uid="{00000000-0005-0000-0000-00006B670000}"/>
    <cellStyle name="Normal 4 17 2 2 2" xfId="29924" xr:uid="{00000000-0005-0000-0000-00006C670000}"/>
    <cellStyle name="Normal 4 17 2 3" xfId="29925" xr:uid="{00000000-0005-0000-0000-00006D670000}"/>
    <cellStyle name="Normal 4 17 3" xfId="29926" xr:uid="{00000000-0005-0000-0000-00006E670000}"/>
    <cellStyle name="Normal 4 17 3 2" xfId="29927" xr:uid="{00000000-0005-0000-0000-00006F670000}"/>
    <cellStyle name="Normal 4 17 4" xfId="29928" xr:uid="{00000000-0005-0000-0000-000070670000}"/>
    <cellStyle name="Normal 4 17 5" xfId="29929" xr:uid="{00000000-0005-0000-0000-000071670000}"/>
    <cellStyle name="Normal 4 2" xfId="2966" xr:uid="{00000000-0005-0000-0000-000072670000}"/>
    <cellStyle name="Normal 4 2 10" xfId="2967" xr:uid="{00000000-0005-0000-0000-000073670000}"/>
    <cellStyle name="Normal 4 2 10 2" xfId="29930" xr:uid="{00000000-0005-0000-0000-000074670000}"/>
    <cellStyle name="Normal 4 2 10 2 2" xfId="29931" xr:uid="{00000000-0005-0000-0000-000075670000}"/>
    <cellStyle name="Normal 4 2 10 2 2 2" xfId="29932" xr:uid="{00000000-0005-0000-0000-000076670000}"/>
    <cellStyle name="Normal 4 2 10 2 3" xfId="29933" xr:uid="{00000000-0005-0000-0000-000077670000}"/>
    <cellStyle name="Normal 4 2 10 3" xfId="29934" xr:uid="{00000000-0005-0000-0000-000078670000}"/>
    <cellStyle name="Normal 4 2 10 3 2" xfId="29935" xr:uid="{00000000-0005-0000-0000-000079670000}"/>
    <cellStyle name="Normal 4 2 10 4" xfId="29936" xr:uid="{00000000-0005-0000-0000-00007A670000}"/>
    <cellStyle name="Normal 4 2 10 5" xfId="29937" xr:uid="{00000000-0005-0000-0000-00007B670000}"/>
    <cellStyle name="Normal 4 2 11" xfId="29938" xr:uid="{00000000-0005-0000-0000-00007C670000}"/>
    <cellStyle name="Normal 4 2 11 2" xfId="29939" xr:uid="{00000000-0005-0000-0000-00007D670000}"/>
    <cellStyle name="Normal 4 2 11 2 2" xfId="29940" xr:uid="{00000000-0005-0000-0000-00007E670000}"/>
    <cellStyle name="Normal 4 2 11 3" xfId="29941" xr:uid="{00000000-0005-0000-0000-00007F670000}"/>
    <cellStyle name="Normal 4 2 12" xfId="29942" xr:uid="{00000000-0005-0000-0000-000080670000}"/>
    <cellStyle name="Normal 4 2 12 2" xfId="29943" xr:uid="{00000000-0005-0000-0000-000081670000}"/>
    <cellStyle name="Normal 4 2 13" xfId="29944" xr:uid="{00000000-0005-0000-0000-000082670000}"/>
    <cellStyle name="Normal 4 2 14" xfId="29945" xr:uid="{00000000-0005-0000-0000-000083670000}"/>
    <cellStyle name="Normal 4 2 2" xfId="2968" xr:uid="{00000000-0005-0000-0000-000084670000}"/>
    <cellStyle name="Normal 4 2 2 10" xfId="29946" xr:uid="{00000000-0005-0000-0000-000085670000}"/>
    <cellStyle name="Normal 4 2 2 10 2" xfId="29947" xr:uid="{00000000-0005-0000-0000-000086670000}"/>
    <cellStyle name="Normal 4 2 2 10 2 2" xfId="29948" xr:uid="{00000000-0005-0000-0000-000087670000}"/>
    <cellStyle name="Normal 4 2 2 10 3" xfId="29949" xr:uid="{00000000-0005-0000-0000-000088670000}"/>
    <cellStyle name="Normal 4 2 2 11" xfId="29950" xr:uid="{00000000-0005-0000-0000-000089670000}"/>
    <cellStyle name="Normal 4 2 2 11 2" xfId="29951" xr:uid="{00000000-0005-0000-0000-00008A670000}"/>
    <cellStyle name="Normal 4 2 2 12" xfId="29952" xr:uid="{00000000-0005-0000-0000-00008B670000}"/>
    <cellStyle name="Normal 4 2 2 13" xfId="29953" xr:uid="{00000000-0005-0000-0000-00008C670000}"/>
    <cellStyle name="Normal 4 2 2 2" xfId="2969" xr:uid="{00000000-0005-0000-0000-00008D670000}"/>
    <cellStyle name="Normal 4 2 2 2 10" xfId="29954" xr:uid="{00000000-0005-0000-0000-00008E670000}"/>
    <cellStyle name="Normal 4 2 2 2 10 2" xfId="29955" xr:uid="{00000000-0005-0000-0000-00008F670000}"/>
    <cellStyle name="Normal 4 2 2 2 11" xfId="29956" xr:uid="{00000000-0005-0000-0000-000090670000}"/>
    <cellStyle name="Normal 4 2 2 2 12" xfId="29957" xr:uid="{00000000-0005-0000-0000-000091670000}"/>
    <cellStyle name="Normal 4 2 2 2 2" xfId="2970" xr:uid="{00000000-0005-0000-0000-000092670000}"/>
    <cellStyle name="Normal 4 2 2 2 2 2" xfId="2971" xr:uid="{00000000-0005-0000-0000-000093670000}"/>
    <cellStyle name="Normal 4 2 2 2 2 2 2" xfId="2972" xr:uid="{00000000-0005-0000-0000-000094670000}"/>
    <cellStyle name="Normal 4 2 2 2 2 2 2 2" xfId="29958" xr:uid="{00000000-0005-0000-0000-000095670000}"/>
    <cellStyle name="Normal 4 2 2 2 2 2 2 2 2" xfId="29959" xr:uid="{00000000-0005-0000-0000-000096670000}"/>
    <cellStyle name="Normal 4 2 2 2 2 2 2 2 2 2" xfId="29960" xr:uid="{00000000-0005-0000-0000-000097670000}"/>
    <cellStyle name="Normal 4 2 2 2 2 2 2 2 3" xfId="29961" xr:uid="{00000000-0005-0000-0000-000098670000}"/>
    <cellStyle name="Normal 4 2 2 2 2 2 2 3" xfId="29962" xr:uid="{00000000-0005-0000-0000-000099670000}"/>
    <cellStyle name="Normal 4 2 2 2 2 2 2 3 2" xfId="29963" xr:uid="{00000000-0005-0000-0000-00009A670000}"/>
    <cellStyle name="Normal 4 2 2 2 2 2 2 4" xfId="29964" xr:uid="{00000000-0005-0000-0000-00009B670000}"/>
    <cellStyle name="Normal 4 2 2 2 2 2 2 5" xfId="29965" xr:uid="{00000000-0005-0000-0000-00009C670000}"/>
    <cellStyle name="Normal 4 2 2 2 2 2 3" xfId="2973" xr:uid="{00000000-0005-0000-0000-00009D670000}"/>
    <cellStyle name="Normal 4 2 2 2 2 2 3 2" xfId="29966" xr:uid="{00000000-0005-0000-0000-00009E670000}"/>
    <cellStyle name="Normal 4 2 2 2 2 2 3 2 2" xfId="29967" xr:uid="{00000000-0005-0000-0000-00009F670000}"/>
    <cellStyle name="Normal 4 2 2 2 2 2 3 2 2 2" xfId="29968" xr:uid="{00000000-0005-0000-0000-0000A0670000}"/>
    <cellStyle name="Normal 4 2 2 2 2 2 3 2 3" xfId="29969" xr:uid="{00000000-0005-0000-0000-0000A1670000}"/>
    <cellStyle name="Normal 4 2 2 2 2 2 3 3" xfId="29970" xr:uid="{00000000-0005-0000-0000-0000A2670000}"/>
    <cellStyle name="Normal 4 2 2 2 2 2 3 3 2" xfId="29971" xr:uid="{00000000-0005-0000-0000-0000A3670000}"/>
    <cellStyle name="Normal 4 2 2 2 2 2 3 4" xfId="29972" xr:uid="{00000000-0005-0000-0000-0000A4670000}"/>
    <cellStyle name="Normal 4 2 2 2 2 2 3 5" xfId="29973" xr:uid="{00000000-0005-0000-0000-0000A5670000}"/>
    <cellStyle name="Normal 4 2 2 2 2 2 4" xfId="29974" xr:uid="{00000000-0005-0000-0000-0000A6670000}"/>
    <cellStyle name="Normal 4 2 2 2 2 2 4 2" xfId="29975" xr:uid="{00000000-0005-0000-0000-0000A7670000}"/>
    <cellStyle name="Normal 4 2 2 2 2 2 4 2 2" xfId="29976" xr:uid="{00000000-0005-0000-0000-0000A8670000}"/>
    <cellStyle name="Normal 4 2 2 2 2 2 4 3" xfId="29977" xr:uid="{00000000-0005-0000-0000-0000A9670000}"/>
    <cellStyle name="Normal 4 2 2 2 2 2 5" xfId="29978" xr:uid="{00000000-0005-0000-0000-0000AA670000}"/>
    <cellStyle name="Normal 4 2 2 2 2 2 5 2" xfId="29979" xr:uid="{00000000-0005-0000-0000-0000AB670000}"/>
    <cellStyle name="Normal 4 2 2 2 2 2 6" xfId="29980" xr:uid="{00000000-0005-0000-0000-0000AC670000}"/>
    <cellStyle name="Normal 4 2 2 2 2 2 7" xfId="29981" xr:uid="{00000000-0005-0000-0000-0000AD670000}"/>
    <cellStyle name="Normal 4 2 2 2 2 3" xfId="2974" xr:uid="{00000000-0005-0000-0000-0000AE670000}"/>
    <cellStyle name="Normal 4 2 2 2 2 3 2" xfId="29982" xr:uid="{00000000-0005-0000-0000-0000AF670000}"/>
    <cellStyle name="Normal 4 2 2 2 2 3 2 2" xfId="29983" xr:uid="{00000000-0005-0000-0000-0000B0670000}"/>
    <cellStyle name="Normal 4 2 2 2 2 3 2 2 2" xfId="29984" xr:uid="{00000000-0005-0000-0000-0000B1670000}"/>
    <cellStyle name="Normal 4 2 2 2 2 3 2 3" xfId="29985" xr:uid="{00000000-0005-0000-0000-0000B2670000}"/>
    <cellStyle name="Normal 4 2 2 2 2 3 3" xfId="29986" xr:uid="{00000000-0005-0000-0000-0000B3670000}"/>
    <cellStyle name="Normal 4 2 2 2 2 3 3 2" xfId="29987" xr:uid="{00000000-0005-0000-0000-0000B4670000}"/>
    <cellStyle name="Normal 4 2 2 2 2 3 4" xfId="29988" xr:uid="{00000000-0005-0000-0000-0000B5670000}"/>
    <cellStyle name="Normal 4 2 2 2 2 3 5" xfId="29989" xr:uid="{00000000-0005-0000-0000-0000B6670000}"/>
    <cellStyle name="Normal 4 2 2 2 2 4" xfId="2975" xr:uid="{00000000-0005-0000-0000-0000B7670000}"/>
    <cellStyle name="Normal 4 2 2 2 2 4 2" xfId="29990" xr:uid="{00000000-0005-0000-0000-0000B8670000}"/>
    <cellStyle name="Normal 4 2 2 2 2 4 2 2" xfId="29991" xr:uid="{00000000-0005-0000-0000-0000B9670000}"/>
    <cellStyle name="Normal 4 2 2 2 2 4 2 2 2" xfId="29992" xr:uid="{00000000-0005-0000-0000-0000BA670000}"/>
    <cellStyle name="Normal 4 2 2 2 2 4 2 3" xfId="29993" xr:uid="{00000000-0005-0000-0000-0000BB670000}"/>
    <cellStyle name="Normal 4 2 2 2 2 4 3" xfId="29994" xr:uid="{00000000-0005-0000-0000-0000BC670000}"/>
    <cellStyle name="Normal 4 2 2 2 2 4 3 2" xfId="29995" xr:uid="{00000000-0005-0000-0000-0000BD670000}"/>
    <cellStyle name="Normal 4 2 2 2 2 4 4" xfId="29996" xr:uid="{00000000-0005-0000-0000-0000BE670000}"/>
    <cellStyle name="Normal 4 2 2 2 2 4 5" xfId="29997" xr:uid="{00000000-0005-0000-0000-0000BF670000}"/>
    <cellStyle name="Normal 4 2 2 2 2 5" xfId="29998" xr:uid="{00000000-0005-0000-0000-0000C0670000}"/>
    <cellStyle name="Normal 4 2 2 2 2 5 2" xfId="29999" xr:uid="{00000000-0005-0000-0000-0000C1670000}"/>
    <cellStyle name="Normal 4 2 2 2 2 5 2 2" xfId="30000" xr:uid="{00000000-0005-0000-0000-0000C2670000}"/>
    <cellStyle name="Normal 4 2 2 2 2 5 3" xfId="30001" xr:uid="{00000000-0005-0000-0000-0000C3670000}"/>
    <cellStyle name="Normal 4 2 2 2 2 6" xfId="30002" xr:uid="{00000000-0005-0000-0000-0000C4670000}"/>
    <cellStyle name="Normal 4 2 2 2 2 6 2" xfId="30003" xr:uid="{00000000-0005-0000-0000-0000C5670000}"/>
    <cellStyle name="Normal 4 2 2 2 2 7" xfId="30004" xr:uid="{00000000-0005-0000-0000-0000C6670000}"/>
    <cellStyle name="Normal 4 2 2 2 2 8" xfId="30005" xr:uid="{00000000-0005-0000-0000-0000C7670000}"/>
    <cellStyle name="Normal 4 2 2 2 3" xfId="2976" xr:uid="{00000000-0005-0000-0000-0000C8670000}"/>
    <cellStyle name="Normal 4 2 2 2 3 2" xfId="2977" xr:uid="{00000000-0005-0000-0000-0000C9670000}"/>
    <cellStyle name="Normal 4 2 2 2 3 2 2" xfId="2978" xr:uid="{00000000-0005-0000-0000-0000CA670000}"/>
    <cellStyle name="Normal 4 2 2 2 3 2 2 2" xfId="30006" xr:uid="{00000000-0005-0000-0000-0000CB670000}"/>
    <cellStyle name="Normal 4 2 2 2 3 2 2 2 2" xfId="30007" xr:uid="{00000000-0005-0000-0000-0000CC670000}"/>
    <cellStyle name="Normal 4 2 2 2 3 2 2 2 2 2" xfId="30008" xr:uid="{00000000-0005-0000-0000-0000CD670000}"/>
    <cellStyle name="Normal 4 2 2 2 3 2 2 2 3" xfId="30009" xr:uid="{00000000-0005-0000-0000-0000CE670000}"/>
    <cellStyle name="Normal 4 2 2 2 3 2 2 3" xfId="30010" xr:uid="{00000000-0005-0000-0000-0000CF670000}"/>
    <cellStyle name="Normal 4 2 2 2 3 2 2 3 2" xfId="30011" xr:uid="{00000000-0005-0000-0000-0000D0670000}"/>
    <cellStyle name="Normal 4 2 2 2 3 2 2 4" xfId="30012" xr:uid="{00000000-0005-0000-0000-0000D1670000}"/>
    <cellStyle name="Normal 4 2 2 2 3 2 2 5" xfId="30013" xr:uid="{00000000-0005-0000-0000-0000D2670000}"/>
    <cellStyle name="Normal 4 2 2 2 3 2 3" xfId="2979" xr:uid="{00000000-0005-0000-0000-0000D3670000}"/>
    <cellStyle name="Normal 4 2 2 2 3 2 3 2" xfId="30014" xr:uid="{00000000-0005-0000-0000-0000D4670000}"/>
    <cellStyle name="Normal 4 2 2 2 3 2 3 2 2" xfId="30015" xr:uid="{00000000-0005-0000-0000-0000D5670000}"/>
    <cellStyle name="Normal 4 2 2 2 3 2 3 2 2 2" xfId="30016" xr:uid="{00000000-0005-0000-0000-0000D6670000}"/>
    <cellStyle name="Normal 4 2 2 2 3 2 3 2 3" xfId="30017" xr:uid="{00000000-0005-0000-0000-0000D7670000}"/>
    <cellStyle name="Normal 4 2 2 2 3 2 3 3" xfId="30018" xr:uid="{00000000-0005-0000-0000-0000D8670000}"/>
    <cellStyle name="Normal 4 2 2 2 3 2 3 3 2" xfId="30019" xr:uid="{00000000-0005-0000-0000-0000D9670000}"/>
    <cellStyle name="Normal 4 2 2 2 3 2 3 4" xfId="30020" xr:uid="{00000000-0005-0000-0000-0000DA670000}"/>
    <cellStyle name="Normal 4 2 2 2 3 2 3 5" xfId="30021" xr:uid="{00000000-0005-0000-0000-0000DB670000}"/>
    <cellStyle name="Normal 4 2 2 2 3 2 4" xfId="30022" xr:uid="{00000000-0005-0000-0000-0000DC670000}"/>
    <cellStyle name="Normal 4 2 2 2 3 2 4 2" xfId="30023" xr:uid="{00000000-0005-0000-0000-0000DD670000}"/>
    <cellStyle name="Normal 4 2 2 2 3 2 4 2 2" xfId="30024" xr:uid="{00000000-0005-0000-0000-0000DE670000}"/>
    <cellStyle name="Normal 4 2 2 2 3 2 4 3" xfId="30025" xr:uid="{00000000-0005-0000-0000-0000DF670000}"/>
    <cellStyle name="Normal 4 2 2 2 3 2 5" xfId="30026" xr:uid="{00000000-0005-0000-0000-0000E0670000}"/>
    <cellStyle name="Normal 4 2 2 2 3 2 5 2" xfId="30027" xr:uid="{00000000-0005-0000-0000-0000E1670000}"/>
    <cellStyle name="Normal 4 2 2 2 3 2 6" xfId="30028" xr:uid="{00000000-0005-0000-0000-0000E2670000}"/>
    <cellStyle name="Normal 4 2 2 2 3 2 7" xfId="30029" xr:uid="{00000000-0005-0000-0000-0000E3670000}"/>
    <cellStyle name="Normal 4 2 2 2 3 3" xfId="2980" xr:uid="{00000000-0005-0000-0000-0000E4670000}"/>
    <cellStyle name="Normal 4 2 2 2 3 3 2" xfId="30030" xr:uid="{00000000-0005-0000-0000-0000E5670000}"/>
    <cellStyle name="Normal 4 2 2 2 3 3 2 2" xfId="30031" xr:uid="{00000000-0005-0000-0000-0000E6670000}"/>
    <cellStyle name="Normal 4 2 2 2 3 3 2 2 2" xfId="30032" xr:uid="{00000000-0005-0000-0000-0000E7670000}"/>
    <cellStyle name="Normal 4 2 2 2 3 3 2 3" xfId="30033" xr:uid="{00000000-0005-0000-0000-0000E8670000}"/>
    <cellStyle name="Normal 4 2 2 2 3 3 3" xfId="30034" xr:uid="{00000000-0005-0000-0000-0000E9670000}"/>
    <cellStyle name="Normal 4 2 2 2 3 3 3 2" xfId="30035" xr:uid="{00000000-0005-0000-0000-0000EA670000}"/>
    <cellStyle name="Normal 4 2 2 2 3 3 4" xfId="30036" xr:uid="{00000000-0005-0000-0000-0000EB670000}"/>
    <cellStyle name="Normal 4 2 2 2 3 3 5" xfId="30037" xr:uid="{00000000-0005-0000-0000-0000EC670000}"/>
    <cellStyle name="Normal 4 2 2 2 3 4" xfId="2981" xr:uid="{00000000-0005-0000-0000-0000ED670000}"/>
    <cellStyle name="Normal 4 2 2 2 3 4 2" xfId="30038" xr:uid="{00000000-0005-0000-0000-0000EE670000}"/>
    <cellStyle name="Normal 4 2 2 2 3 4 2 2" xfId="30039" xr:uid="{00000000-0005-0000-0000-0000EF670000}"/>
    <cellStyle name="Normal 4 2 2 2 3 4 2 2 2" xfId="30040" xr:uid="{00000000-0005-0000-0000-0000F0670000}"/>
    <cellStyle name="Normal 4 2 2 2 3 4 2 3" xfId="30041" xr:uid="{00000000-0005-0000-0000-0000F1670000}"/>
    <cellStyle name="Normal 4 2 2 2 3 4 3" xfId="30042" xr:uid="{00000000-0005-0000-0000-0000F2670000}"/>
    <cellStyle name="Normal 4 2 2 2 3 4 3 2" xfId="30043" xr:uid="{00000000-0005-0000-0000-0000F3670000}"/>
    <cellStyle name="Normal 4 2 2 2 3 4 4" xfId="30044" xr:uid="{00000000-0005-0000-0000-0000F4670000}"/>
    <cellStyle name="Normal 4 2 2 2 3 4 5" xfId="30045" xr:uid="{00000000-0005-0000-0000-0000F5670000}"/>
    <cellStyle name="Normal 4 2 2 2 3 5" xfId="30046" xr:uid="{00000000-0005-0000-0000-0000F6670000}"/>
    <cellStyle name="Normal 4 2 2 2 3 5 2" xfId="30047" xr:uid="{00000000-0005-0000-0000-0000F7670000}"/>
    <cellStyle name="Normal 4 2 2 2 3 5 2 2" xfId="30048" xr:uid="{00000000-0005-0000-0000-0000F8670000}"/>
    <cellStyle name="Normal 4 2 2 2 3 5 3" xfId="30049" xr:uid="{00000000-0005-0000-0000-0000F9670000}"/>
    <cellStyle name="Normal 4 2 2 2 3 6" xfId="30050" xr:uid="{00000000-0005-0000-0000-0000FA670000}"/>
    <cellStyle name="Normal 4 2 2 2 3 6 2" xfId="30051" xr:uid="{00000000-0005-0000-0000-0000FB670000}"/>
    <cellStyle name="Normal 4 2 2 2 3 7" xfId="30052" xr:uid="{00000000-0005-0000-0000-0000FC670000}"/>
    <cellStyle name="Normal 4 2 2 2 3 8" xfId="30053" xr:uid="{00000000-0005-0000-0000-0000FD670000}"/>
    <cellStyle name="Normal 4 2 2 2 4" xfId="2982" xr:uid="{00000000-0005-0000-0000-0000FE670000}"/>
    <cellStyle name="Normal 4 2 2 2 4 2" xfId="2983" xr:uid="{00000000-0005-0000-0000-0000FF670000}"/>
    <cellStyle name="Normal 4 2 2 2 4 2 2" xfId="2984" xr:uid="{00000000-0005-0000-0000-000000680000}"/>
    <cellStyle name="Normal 4 2 2 2 4 2 2 2" xfId="30054" xr:uid="{00000000-0005-0000-0000-000001680000}"/>
    <cellStyle name="Normal 4 2 2 2 4 2 2 2 2" xfId="30055" xr:uid="{00000000-0005-0000-0000-000002680000}"/>
    <cellStyle name="Normal 4 2 2 2 4 2 2 2 2 2" xfId="30056" xr:uid="{00000000-0005-0000-0000-000003680000}"/>
    <cellStyle name="Normal 4 2 2 2 4 2 2 2 3" xfId="30057" xr:uid="{00000000-0005-0000-0000-000004680000}"/>
    <cellStyle name="Normal 4 2 2 2 4 2 2 3" xfId="30058" xr:uid="{00000000-0005-0000-0000-000005680000}"/>
    <cellStyle name="Normal 4 2 2 2 4 2 2 3 2" xfId="30059" xr:uid="{00000000-0005-0000-0000-000006680000}"/>
    <cellStyle name="Normal 4 2 2 2 4 2 2 4" xfId="30060" xr:uid="{00000000-0005-0000-0000-000007680000}"/>
    <cellStyle name="Normal 4 2 2 2 4 2 2 5" xfId="30061" xr:uid="{00000000-0005-0000-0000-000008680000}"/>
    <cellStyle name="Normal 4 2 2 2 4 2 3" xfId="2985" xr:uid="{00000000-0005-0000-0000-000009680000}"/>
    <cellStyle name="Normal 4 2 2 2 4 2 3 2" xfId="30062" xr:uid="{00000000-0005-0000-0000-00000A680000}"/>
    <cellStyle name="Normal 4 2 2 2 4 2 3 2 2" xfId="30063" xr:uid="{00000000-0005-0000-0000-00000B680000}"/>
    <cellStyle name="Normal 4 2 2 2 4 2 3 2 2 2" xfId="30064" xr:uid="{00000000-0005-0000-0000-00000C680000}"/>
    <cellStyle name="Normal 4 2 2 2 4 2 3 2 3" xfId="30065" xr:uid="{00000000-0005-0000-0000-00000D680000}"/>
    <cellStyle name="Normal 4 2 2 2 4 2 3 3" xfId="30066" xr:uid="{00000000-0005-0000-0000-00000E680000}"/>
    <cellStyle name="Normal 4 2 2 2 4 2 3 3 2" xfId="30067" xr:uid="{00000000-0005-0000-0000-00000F680000}"/>
    <cellStyle name="Normal 4 2 2 2 4 2 3 4" xfId="30068" xr:uid="{00000000-0005-0000-0000-000010680000}"/>
    <cellStyle name="Normal 4 2 2 2 4 2 3 5" xfId="30069" xr:uid="{00000000-0005-0000-0000-000011680000}"/>
    <cellStyle name="Normal 4 2 2 2 4 2 4" xfId="30070" xr:uid="{00000000-0005-0000-0000-000012680000}"/>
    <cellStyle name="Normal 4 2 2 2 4 2 4 2" xfId="30071" xr:uid="{00000000-0005-0000-0000-000013680000}"/>
    <cellStyle name="Normal 4 2 2 2 4 2 4 2 2" xfId="30072" xr:uid="{00000000-0005-0000-0000-000014680000}"/>
    <cellStyle name="Normal 4 2 2 2 4 2 4 3" xfId="30073" xr:uid="{00000000-0005-0000-0000-000015680000}"/>
    <cellStyle name="Normal 4 2 2 2 4 2 5" xfId="30074" xr:uid="{00000000-0005-0000-0000-000016680000}"/>
    <cellStyle name="Normal 4 2 2 2 4 2 5 2" xfId="30075" xr:uid="{00000000-0005-0000-0000-000017680000}"/>
    <cellStyle name="Normal 4 2 2 2 4 2 6" xfId="30076" xr:uid="{00000000-0005-0000-0000-000018680000}"/>
    <cellStyle name="Normal 4 2 2 2 4 2 7" xfId="30077" xr:uid="{00000000-0005-0000-0000-000019680000}"/>
    <cellStyle name="Normal 4 2 2 2 4 3" xfId="2986" xr:uid="{00000000-0005-0000-0000-00001A680000}"/>
    <cellStyle name="Normal 4 2 2 2 4 3 2" xfId="30078" xr:uid="{00000000-0005-0000-0000-00001B680000}"/>
    <cellStyle name="Normal 4 2 2 2 4 3 2 2" xfId="30079" xr:uid="{00000000-0005-0000-0000-00001C680000}"/>
    <cellStyle name="Normal 4 2 2 2 4 3 2 2 2" xfId="30080" xr:uid="{00000000-0005-0000-0000-00001D680000}"/>
    <cellStyle name="Normal 4 2 2 2 4 3 2 3" xfId="30081" xr:uid="{00000000-0005-0000-0000-00001E680000}"/>
    <cellStyle name="Normal 4 2 2 2 4 3 3" xfId="30082" xr:uid="{00000000-0005-0000-0000-00001F680000}"/>
    <cellStyle name="Normal 4 2 2 2 4 3 3 2" xfId="30083" xr:uid="{00000000-0005-0000-0000-000020680000}"/>
    <cellStyle name="Normal 4 2 2 2 4 3 4" xfId="30084" xr:uid="{00000000-0005-0000-0000-000021680000}"/>
    <cellStyle name="Normal 4 2 2 2 4 3 5" xfId="30085" xr:uid="{00000000-0005-0000-0000-000022680000}"/>
    <cellStyle name="Normal 4 2 2 2 4 4" xfId="2987" xr:uid="{00000000-0005-0000-0000-000023680000}"/>
    <cellStyle name="Normal 4 2 2 2 4 4 2" xfId="30086" xr:uid="{00000000-0005-0000-0000-000024680000}"/>
    <cellStyle name="Normal 4 2 2 2 4 4 2 2" xfId="30087" xr:uid="{00000000-0005-0000-0000-000025680000}"/>
    <cellStyle name="Normal 4 2 2 2 4 4 2 2 2" xfId="30088" xr:uid="{00000000-0005-0000-0000-000026680000}"/>
    <cellStyle name="Normal 4 2 2 2 4 4 2 3" xfId="30089" xr:uid="{00000000-0005-0000-0000-000027680000}"/>
    <cellStyle name="Normal 4 2 2 2 4 4 3" xfId="30090" xr:uid="{00000000-0005-0000-0000-000028680000}"/>
    <cellStyle name="Normal 4 2 2 2 4 4 3 2" xfId="30091" xr:uid="{00000000-0005-0000-0000-000029680000}"/>
    <cellStyle name="Normal 4 2 2 2 4 4 4" xfId="30092" xr:uid="{00000000-0005-0000-0000-00002A680000}"/>
    <cellStyle name="Normal 4 2 2 2 4 4 5" xfId="30093" xr:uid="{00000000-0005-0000-0000-00002B680000}"/>
    <cellStyle name="Normal 4 2 2 2 4 5" xfId="30094" xr:uid="{00000000-0005-0000-0000-00002C680000}"/>
    <cellStyle name="Normal 4 2 2 2 4 5 2" xfId="30095" xr:uid="{00000000-0005-0000-0000-00002D680000}"/>
    <cellStyle name="Normal 4 2 2 2 4 5 2 2" xfId="30096" xr:uid="{00000000-0005-0000-0000-00002E680000}"/>
    <cellStyle name="Normal 4 2 2 2 4 5 3" xfId="30097" xr:uid="{00000000-0005-0000-0000-00002F680000}"/>
    <cellStyle name="Normal 4 2 2 2 4 6" xfId="30098" xr:uid="{00000000-0005-0000-0000-000030680000}"/>
    <cellStyle name="Normal 4 2 2 2 4 6 2" xfId="30099" xr:uid="{00000000-0005-0000-0000-000031680000}"/>
    <cellStyle name="Normal 4 2 2 2 4 7" xfId="30100" xr:uid="{00000000-0005-0000-0000-000032680000}"/>
    <cellStyle name="Normal 4 2 2 2 4 8" xfId="30101" xr:uid="{00000000-0005-0000-0000-000033680000}"/>
    <cellStyle name="Normal 4 2 2 2 5" xfId="2988" xr:uid="{00000000-0005-0000-0000-000034680000}"/>
    <cellStyle name="Normal 4 2 2 2 5 2" xfId="2989" xr:uid="{00000000-0005-0000-0000-000035680000}"/>
    <cellStyle name="Normal 4 2 2 2 5 2 2" xfId="2990" xr:uid="{00000000-0005-0000-0000-000036680000}"/>
    <cellStyle name="Normal 4 2 2 2 5 2 2 2" xfId="30102" xr:uid="{00000000-0005-0000-0000-000037680000}"/>
    <cellStyle name="Normal 4 2 2 2 5 2 2 2 2" xfId="30103" xr:uid="{00000000-0005-0000-0000-000038680000}"/>
    <cellStyle name="Normal 4 2 2 2 5 2 2 2 2 2" xfId="30104" xr:uid="{00000000-0005-0000-0000-000039680000}"/>
    <cellStyle name="Normal 4 2 2 2 5 2 2 2 3" xfId="30105" xr:uid="{00000000-0005-0000-0000-00003A680000}"/>
    <cellStyle name="Normal 4 2 2 2 5 2 2 3" xfId="30106" xr:uid="{00000000-0005-0000-0000-00003B680000}"/>
    <cellStyle name="Normal 4 2 2 2 5 2 2 3 2" xfId="30107" xr:uid="{00000000-0005-0000-0000-00003C680000}"/>
    <cellStyle name="Normal 4 2 2 2 5 2 2 4" xfId="30108" xr:uid="{00000000-0005-0000-0000-00003D680000}"/>
    <cellStyle name="Normal 4 2 2 2 5 2 2 5" xfId="30109" xr:uid="{00000000-0005-0000-0000-00003E680000}"/>
    <cellStyle name="Normal 4 2 2 2 5 2 3" xfId="2991" xr:uid="{00000000-0005-0000-0000-00003F680000}"/>
    <cellStyle name="Normal 4 2 2 2 5 2 3 2" xfId="30110" xr:uid="{00000000-0005-0000-0000-000040680000}"/>
    <cellStyle name="Normal 4 2 2 2 5 2 3 2 2" xfId="30111" xr:uid="{00000000-0005-0000-0000-000041680000}"/>
    <cellStyle name="Normal 4 2 2 2 5 2 3 2 2 2" xfId="30112" xr:uid="{00000000-0005-0000-0000-000042680000}"/>
    <cellStyle name="Normal 4 2 2 2 5 2 3 2 3" xfId="30113" xr:uid="{00000000-0005-0000-0000-000043680000}"/>
    <cellStyle name="Normal 4 2 2 2 5 2 3 3" xfId="30114" xr:uid="{00000000-0005-0000-0000-000044680000}"/>
    <cellStyle name="Normal 4 2 2 2 5 2 3 3 2" xfId="30115" xr:uid="{00000000-0005-0000-0000-000045680000}"/>
    <cellStyle name="Normal 4 2 2 2 5 2 3 4" xfId="30116" xr:uid="{00000000-0005-0000-0000-000046680000}"/>
    <cellStyle name="Normal 4 2 2 2 5 2 3 5" xfId="30117" xr:uid="{00000000-0005-0000-0000-000047680000}"/>
    <cellStyle name="Normal 4 2 2 2 5 2 4" xfId="30118" xr:uid="{00000000-0005-0000-0000-000048680000}"/>
    <cellStyle name="Normal 4 2 2 2 5 2 4 2" xfId="30119" xr:uid="{00000000-0005-0000-0000-000049680000}"/>
    <cellStyle name="Normal 4 2 2 2 5 2 4 2 2" xfId="30120" xr:uid="{00000000-0005-0000-0000-00004A680000}"/>
    <cellStyle name="Normal 4 2 2 2 5 2 4 3" xfId="30121" xr:uid="{00000000-0005-0000-0000-00004B680000}"/>
    <cellStyle name="Normal 4 2 2 2 5 2 5" xfId="30122" xr:uid="{00000000-0005-0000-0000-00004C680000}"/>
    <cellStyle name="Normal 4 2 2 2 5 2 5 2" xfId="30123" xr:uid="{00000000-0005-0000-0000-00004D680000}"/>
    <cellStyle name="Normal 4 2 2 2 5 2 6" xfId="30124" xr:uid="{00000000-0005-0000-0000-00004E680000}"/>
    <cellStyle name="Normal 4 2 2 2 5 2 7" xfId="30125" xr:uid="{00000000-0005-0000-0000-00004F680000}"/>
    <cellStyle name="Normal 4 2 2 2 5 3" xfId="2992" xr:uid="{00000000-0005-0000-0000-000050680000}"/>
    <cellStyle name="Normal 4 2 2 2 5 3 2" xfId="30126" xr:uid="{00000000-0005-0000-0000-000051680000}"/>
    <cellStyle name="Normal 4 2 2 2 5 3 2 2" xfId="30127" xr:uid="{00000000-0005-0000-0000-000052680000}"/>
    <cellStyle name="Normal 4 2 2 2 5 3 2 2 2" xfId="30128" xr:uid="{00000000-0005-0000-0000-000053680000}"/>
    <cellStyle name="Normal 4 2 2 2 5 3 2 3" xfId="30129" xr:uid="{00000000-0005-0000-0000-000054680000}"/>
    <cellStyle name="Normal 4 2 2 2 5 3 3" xfId="30130" xr:uid="{00000000-0005-0000-0000-000055680000}"/>
    <cellStyle name="Normal 4 2 2 2 5 3 3 2" xfId="30131" xr:uid="{00000000-0005-0000-0000-000056680000}"/>
    <cellStyle name="Normal 4 2 2 2 5 3 4" xfId="30132" xr:uid="{00000000-0005-0000-0000-000057680000}"/>
    <cellStyle name="Normal 4 2 2 2 5 3 5" xfId="30133" xr:uid="{00000000-0005-0000-0000-000058680000}"/>
    <cellStyle name="Normal 4 2 2 2 5 4" xfId="2993" xr:uid="{00000000-0005-0000-0000-000059680000}"/>
    <cellStyle name="Normal 4 2 2 2 5 4 2" xfId="30134" xr:uid="{00000000-0005-0000-0000-00005A680000}"/>
    <cellStyle name="Normal 4 2 2 2 5 4 2 2" xfId="30135" xr:uid="{00000000-0005-0000-0000-00005B680000}"/>
    <cellStyle name="Normal 4 2 2 2 5 4 2 2 2" xfId="30136" xr:uid="{00000000-0005-0000-0000-00005C680000}"/>
    <cellStyle name="Normal 4 2 2 2 5 4 2 3" xfId="30137" xr:uid="{00000000-0005-0000-0000-00005D680000}"/>
    <cellStyle name="Normal 4 2 2 2 5 4 3" xfId="30138" xr:uid="{00000000-0005-0000-0000-00005E680000}"/>
    <cellStyle name="Normal 4 2 2 2 5 4 3 2" xfId="30139" xr:uid="{00000000-0005-0000-0000-00005F680000}"/>
    <cellStyle name="Normal 4 2 2 2 5 4 4" xfId="30140" xr:uid="{00000000-0005-0000-0000-000060680000}"/>
    <cellStyle name="Normal 4 2 2 2 5 4 5" xfId="30141" xr:uid="{00000000-0005-0000-0000-000061680000}"/>
    <cellStyle name="Normal 4 2 2 2 5 5" xfId="30142" xr:uid="{00000000-0005-0000-0000-000062680000}"/>
    <cellStyle name="Normal 4 2 2 2 5 5 2" xfId="30143" xr:uid="{00000000-0005-0000-0000-000063680000}"/>
    <cellStyle name="Normal 4 2 2 2 5 5 2 2" xfId="30144" xr:uid="{00000000-0005-0000-0000-000064680000}"/>
    <cellStyle name="Normal 4 2 2 2 5 5 3" xfId="30145" xr:uid="{00000000-0005-0000-0000-000065680000}"/>
    <cellStyle name="Normal 4 2 2 2 5 6" xfId="30146" xr:uid="{00000000-0005-0000-0000-000066680000}"/>
    <cellStyle name="Normal 4 2 2 2 5 6 2" xfId="30147" xr:uid="{00000000-0005-0000-0000-000067680000}"/>
    <cellStyle name="Normal 4 2 2 2 5 7" xfId="30148" xr:uid="{00000000-0005-0000-0000-000068680000}"/>
    <cellStyle name="Normal 4 2 2 2 5 8" xfId="30149" xr:uid="{00000000-0005-0000-0000-000069680000}"/>
    <cellStyle name="Normal 4 2 2 2 6" xfId="2994" xr:uid="{00000000-0005-0000-0000-00006A680000}"/>
    <cellStyle name="Normal 4 2 2 2 6 2" xfId="2995" xr:uid="{00000000-0005-0000-0000-00006B680000}"/>
    <cellStyle name="Normal 4 2 2 2 6 2 2" xfId="30150" xr:uid="{00000000-0005-0000-0000-00006C680000}"/>
    <cellStyle name="Normal 4 2 2 2 6 2 2 2" xfId="30151" xr:uid="{00000000-0005-0000-0000-00006D680000}"/>
    <cellStyle name="Normal 4 2 2 2 6 2 2 2 2" xfId="30152" xr:uid="{00000000-0005-0000-0000-00006E680000}"/>
    <cellStyle name="Normal 4 2 2 2 6 2 2 3" xfId="30153" xr:uid="{00000000-0005-0000-0000-00006F680000}"/>
    <cellStyle name="Normal 4 2 2 2 6 2 3" xfId="30154" xr:uid="{00000000-0005-0000-0000-000070680000}"/>
    <cellStyle name="Normal 4 2 2 2 6 2 3 2" xfId="30155" xr:uid="{00000000-0005-0000-0000-000071680000}"/>
    <cellStyle name="Normal 4 2 2 2 6 2 4" xfId="30156" xr:uid="{00000000-0005-0000-0000-000072680000}"/>
    <cellStyle name="Normal 4 2 2 2 6 2 5" xfId="30157" xr:uid="{00000000-0005-0000-0000-000073680000}"/>
    <cellStyle name="Normal 4 2 2 2 6 3" xfId="2996" xr:uid="{00000000-0005-0000-0000-000074680000}"/>
    <cellStyle name="Normal 4 2 2 2 6 3 2" xfId="30158" xr:uid="{00000000-0005-0000-0000-000075680000}"/>
    <cellStyle name="Normal 4 2 2 2 6 3 2 2" xfId="30159" xr:uid="{00000000-0005-0000-0000-000076680000}"/>
    <cellStyle name="Normal 4 2 2 2 6 3 2 2 2" xfId="30160" xr:uid="{00000000-0005-0000-0000-000077680000}"/>
    <cellStyle name="Normal 4 2 2 2 6 3 2 3" xfId="30161" xr:uid="{00000000-0005-0000-0000-000078680000}"/>
    <cellStyle name="Normal 4 2 2 2 6 3 3" xfId="30162" xr:uid="{00000000-0005-0000-0000-000079680000}"/>
    <cellStyle name="Normal 4 2 2 2 6 3 3 2" xfId="30163" xr:uid="{00000000-0005-0000-0000-00007A680000}"/>
    <cellStyle name="Normal 4 2 2 2 6 3 4" xfId="30164" xr:uid="{00000000-0005-0000-0000-00007B680000}"/>
    <cellStyle name="Normal 4 2 2 2 6 3 5" xfId="30165" xr:uid="{00000000-0005-0000-0000-00007C680000}"/>
    <cellStyle name="Normal 4 2 2 2 6 4" xfId="30166" xr:uid="{00000000-0005-0000-0000-00007D680000}"/>
    <cellStyle name="Normal 4 2 2 2 6 4 2" xfId="30167" xr:uid="{00000000-0005-0000-0000-00007E680000}"/>
    <cellStyle name="Normal 4 2 2 2 6 4 2 2" xfId="30168" xr:uid="{00000000-0005-0000-0000-00007F680000}"/>
    <cellStyle name="Normal 4 2 2 2 6 4 3" xfId="30169" xr:uid="{00000000-0005-0000-0000-000080680000}"/>
    <cellStyle name="Normal 4 2 2 2 6 5" xfId="30170" xr:uid="{00000000-0005-0000-0000-000081680000}"/>
    <cellStyle name="Normal 4 2 2 2 6 5 2" xfId="30171" xr:uid="{00000000-0005-0000-0000-000082680000}"/>
    <cellStyle name="Normal 4 2 2 2 6 6" xfId="30172" xr:uid="{00000000-0005-0000-0000-000083680000}"/>
    <cellStyle name="Normal 4 2 2 2 6 7" xfId="30173" xr:uid="{00000000-0005-0000-0000-000084680000}"/>
    <cellStyle name="Normal 4 2 2 2 7" xfId="2997" xr:uid="{00000000-0005-0000-0000-000085680000}"/>
    <cellStyle name="Normal 4 2 2 2 7 2" xfId="30174" xr:uid="{00000000-0005-0000-0000-000086680000}"/>
    <cellStyle name="Normal 4 2 2 2 7 2 2" xfId="30175" xr:uid="{00000000-0005-0000-0000-000087680000}"/>
    <cellStyle name="Normal 4 2 2 2 7 2 2 2" xfId="30176" xr:uid="{00000000-0005-0000-0000-000088680000}"/>
    <cellStyle name="Normal 4 2 2 2 7 2 3" xfId="30177" xr:uid="{00000000-0005-0000-0000-000089680000}"/>
    <cellStyle name="Normal 4 2 2 2 7 3" xfId="30178" xr:uid="{00000000-0005-0000-0000-00008A680000}"/>
    <cellStyle name="Normal 4 2 2 2 7 3 2" xfId="30179" xr:uid="{00000000-0005-0000-0000-00008B680000}"/>
    <cellStyle name="Normal 4 2 2 2 7 4" xfId="30180" xr:uid="{00000000-0005-0000-0000-00008C680000}"/>
    <cellStyle name="Normal 4 2 2 2 7 5" xfId="30181" xr:uid="{00000000-0005-0000-0000-00008D680000}"/>
    <cellStyle name="Normal 4 2 2 2 8" xfId="2998" xr:uid="{00000000-0005-0000-0000-00008E680000}"/>
    <cellStyle name="Normal 4 2 2 2 8 2" xfId="30182" xr:uid="{00000000-0005-0000-0000-00008F680000}"/>
    <cellStyle name="Normal 4 2 2 2 8 2 2" xfId="30183" xr:uid="{00000000-0005-0000-0000-000090680000}"/>
    <cellStyle name="Normal 4 2 2 2 8 2 2 2" xfId="30184" xr:uid="{00000000-0005-0000-0000-000091680000}"/>
    <cellStyle name="Normal 4 2 2 2 8 2 3" xfId="30185" xr:uid="{00000000-0005-0000-0000-000092680000}"/>
    <cellStyle name="Normal 4 2 2 2 8 3" xfId="30186" xr:uid="{00000000-0005-0000-0000-000093680000}"/>
    <cellStyle name="Normal 4 2 2 2 8 3 2" xfId="30187" xr:uid="{00000000-0005-0000-0000-000094680000}"/>
    <cellStyle name="Normal 4 2 2 2 8 4" xfId="30188" xr:uid="{00000000-0005-0000-0000-000095680000}"/>
    <cellStyle name="Normal 4 2 2 2 8 5" xfId="30189" xr:uid="{00000000-0005-0000-0000-000096680000}"/>
    <cellStyle name="Normal 4 2 2 2 9" xfId="30190" xr:uid="{00000000-0005-0000-0000-000097680000}"/>
    <cellStyle name="Normal 4 2 2 2 9 2" xfId="30191" xr:uid="{00000000-0005-0000-0000-000098680000}"/>
    <cellStyle name="Normal 4 2 2 2 9 2 2" xfId="30192" xr:uid="{00000000-0005-0000-0000-000099680000}"/>
    <cellStyle name="Normal 4 2 2 2 9 3" xfId="30193" xr:uid="{00000000-0005-0000-0000-00009A680000}"/>
    <cellStyle name="Normal 4 2 2 3" xfId="2999" xr:uid="{00000000-0005-0000-0000-00009B680000}"/>
    <cellStyle name="Normal 4 2 2 3 2" xfId="3000" xr:uid="{00000000-0005-0000-0000-00009C680000}"/>
    <cellStyle name="Normal 4 2 2 3 2 2" xfId="3001" xr:uid="{00000000-0005-0000-0000-00009D680000}"/>
    <cellStyle name="Normal 4 2 2 3 2 2 2" xfId="30194" xr:uid="{00000000-0005-0000-0000-00009E680000}"/>
    <cellStyle name="Normal 4 2 2 3 2 2 2 2" xfId="30195" xr:uid="{00000000-0005-0000-0000-00009F680000}"/>
    <cellStyle name="Normal 4 2 2 3 2 2 2 2 2" xfId="30196" xr:uid="{00000000-0005-0000-0000-0000A0680000}"/>
    <cellStyle name="Normal 4 2 2 3 2 2 2 3" xfId="30197" xr:uid="{00000000-0005-0000-0000-0000A1680000}"/>
    <cellStyle name="Normal 4 2 2 3 2 2 3" xfId="30198" xr:uid="{00000000-0005-0000-0000-0000A2680000}"/>
    <cellStyle name="Normal 4 2 2 3 2 2 3 2" xfId="30199" xr:uid="{00000000-0005-0000-0000-0000A3680000}"/>
    <cellStyle name="Normal 4 2 2 3 2 2 4" xfId="30200" xr:uid="{00000000-0005-0000-0000-0000A4680000}"/>
    <cellStyle name="Normal 4 2 2 3 2 2 5" xfId="30201" xr:uid="{00000000-0005-0000-0000-0000A5680000}"/>
    <cellStyle name="Normal 4 2 2 3 2 3" xfId="3002" xr:uid="{00000000-0005-0000-0000-0000A6680000}"/>
    <cellStyle name="Normal 4 2 2 3 2 3 2" xfId="30202" xr:uid="{00000000-0005-0000-0000-0000A7680000}"/>
    <cellStyle name="Normal 4 2 2 3 2 3 2 2" xfId="30203" xr:uid="{00000000-0005-0000-0000-0000A8680000}"/>
    <cellStyle name="Normal 4 2 2 3 2 3 2 2 2" xfId="30204" xr:uid="{00000000-0005-0000-0000-0000A9680000}"/>
    <cellStyle name="Normal 4 2 2 3 2 3 2 3" xfId="30205" xr:uid="{00000000-0005-0000-0000-0000AA680000}"/>
    <cellStyle name="Normal 4 2 2 3 2 3 3" xfId="30206" xr:uid="{00000000-0005-0000-0000-0000AB680000}"/>
    <cellStyle name="Normal 4 2 2 3 2 3 3 2" xfId="30207" xr:uid="{00000000-0005-0000-0000-0000AC680000}"/>
    <cellStyle name="Normal 4 2 2 3 2 3 4" xfId="30208" xr:uid="{00000000-0005-0000-0000-0000AD680000}"/>
    <cellStyle name="Normal 4 2 2 3 2 3 5" xfId="30209" xr:uid="{00000000-0005-0000-0000-0000AE680000}"/>
    <cellStyle name="Normal 4 2 2 3 2 4" xfId="30210" xr:uid="{00000000-0005-0000-0000-0000AF680000}"/>
    <cellStyle name="Normal 4 2 2 3 2 4 2" xfId="30211" xr:uid="{00000000-0005-0000-0000-0000B0680000}"/>
    <cellStyle name="Normal 4 2 2 3 2 4 2 2" xfId="30212" xr:uid="{00000000-0005-0000-0000-0000B1680000}"/>
    <cellStyle name="Normal 4 2 2 3 2 4 3" xfId="30213" xr:uid="{00000000-0005-0000-0000-0000B2680000}"/>
    <cellStyle name="Normal 4 2 2 3 2 5" xfId="30214" xr:uid="{00000000-0005-0000-0000-0000B3680000}"/>
    <cellStyle name="Normal 4 2 2 3 2 5 2" xfId="30215" xr:uid="{00000000-0005-0000-0000-0000B4680000}"/>
    <cellStyle name="Normal 4 2 2 3 2 6" xfId="30216" xr:uid="{00000000-0005-0000-0000-0000B5680000}"/>
    <cellStyle name="Normal 4 2 2 3 2 7" xfId="30217" xr:uid="{00000000-0005-0000-0000-0000B6680000}"/>
    <cellStyle name="Normal 4 2 2 3 3" xfId="3003" xr:uid="{00000000-0005-0000-0000-0000B7680000}"/>
    <cellStyle name="Normal 4 2 2 3 3 2" xfId="30218" xr:uid="{00000000-0005-0000-0000-0000B8680000}"/>
    <cellStyle name="Normal 4 2 2 3 3 2 2" xfId="30219" xr:uid="{00000000-0005-0000-0000-0000B9680000}"/>
    <cellStyle name="Normal 4 2 2 3 3 2 2 2" xfId="30220" xr:uid="{00000000-0005-0000-0000-0000BA680000}"/>
    <cellStyle name="Normal 4 2 2 3 3 2 3" xfId="30221" xr:uid="{00000000-0005-0000-0000-0000BB680000}"/>
    <cellStyle name="Normal 4 2 2 3 3 3" xfId="30222" xr:uid="{00000000-0005-0000-0000-0000BC680000}"/>
    <cellStyle name="Normal 4 2 2 3 3 3 2" xfId="30223" xr:uid="{00000000-0005-0000-0000-0000BD680000}"/>
    <cellStyle name="Normal 4 2 2 3 3 4" xfId="30224" xr:uid="{00000000-0005-0000-0000-0000BE680000}"/>
    <cellStyle name="Normal 4 2 2 3 3 5" xfId="30225" xr:uid="{00000000-0005-0000-0000-0000BF680000}"/>
    <cellStyle name="Normal 4 2 2 3 4" xfId="3004" xr:uid="{00000000-0005-0000-0000-0000C0680000}"/>
    <cellStyle name="Normal 4 2 2 3 4 2" xfId="30226" xr:uid="{00000000-0005-0000-0000-0000C1680000}"/>
    <cellStyle name="Normal 4 2 2 3 4 2 2" xfId="30227" xr:uid="{00000000-0005-0000-0000-0000C2680000}"/>
    <cellStyle name="Normal 4 2 2 3 4 2 2 2" xfId="30228" xr:uid="{00000000-0005-0000-0000-0000C3680000}"/>
    <cellStyle name="Normal 4 2 2 3 4 2 3" xfId="30229" xr:uid="{00000000-0005-0000-0000-0000C4680000}"/>
    <cellStyle name="Normal 4 2 2 3 4 3" xfId="30230" xr:uid="{00000000-0005-0000-0000-0000C5680000}"/>
    <cellStyle name="Normal 4 2 2 3 4 3 2" xfId="30231" xr:uid="{00000000-0005-0000-0000-0000C6680000}"/>
    <cellStyle name="Normal 4 2 2 3 4 4" xfId="30232" xr:uid="{00000000-0005-0000-0000-0000C7680000}"/>
    <cellStyle name="Normal 4 2 2 3 4 5" xfId="30233" xr:uid="{00000000-0005-0000-0000-0000C8680000}"/>
    <cellStyle name="Normal 4 2 2 3 5" xfId="30234" xr:uid="{00000000-0005-0000-0000-0000C9680000}"/>
    <cellStyle name="Normal 4 2 2 3 5 2" xfId="30235" xr:uid="{00000000-0005-0000-0000-0000CA680000}"/>
    <cellStyle name="Normal 4 2 2 3 5 2 2" xfId="30236" xr:uid="{00000000-0005-0000-0000-0000CB680000}"/>
    <cellStyle name="Normal 4 2 2 3 5 3" xfId="30237" xr:uid="{00000000-0005-0000-0000-0000CC680000}"/>
    <cellStyle name="Normal 4 2 2 3 6" xfId="30238" xr:uid="{00000000-0005-0000-0000-0000CD680000}"/>
    <cellStyle name="Normal 4 2 2 3 6 2" xfId="30239" xr:uid="{00000000-0005-0000-0000-0000CE680000}"/>
    <cellStyle name="Normal 4 2 2 3 7" xfId="30240" xr:uid="{00000000-0005-0000-0000-0000CF680000}"/>
    <cellStyle name="Normal 4 2 2 3 8" xfId="30241" xr:uid="{00000000-0005-0000-0000-0000D0680000}"/>
    <cellStyle name="Normal 4 2 2 4" xfId="3005" xr:uid="{00000000-0005-0000-0000-0000D1680000}"/>
    <cellStyle name="Normal 4 2 2 4 2" xfId="3006" xr:uid="{00000000-0005-0000-0000-0000D2680000}"/>
    <cellStyle name="Normal 4 2 2 4 2 2" xfId="3007" xr:uid="{00000000-0005-0000-0000-0000D3680000}"/>
    <cellStyle name="Normal 4 2 2 4 2 2 2" xfId="30242" xr:uid="{00000000-0005-0000-0000-0000D4680000}"/>
    <cellStyle name="Normal 4 2 2 4 2 2 2 2" xfId="30243" xr:uid="{00000000-0005-0000-0000-0000D5680000}"/>
    <cellStyle name="Normal 4 2 2 4 2 2 2 2 2" xfId="30244" xr:uid="{00000000-0005-0000-0000-0000D6680000}"/>
    <cellStyle name="Normal 4 2 2 4 2 2 2 3" xfId="30245" xr:uid="{00000000-0005-0000-0000-0000D7680000}"/>
    <cellStyle name="Normal 4 2 2 4 2 2 3" xfId="30246" xr:uid="{00000000-0005-0000-0000-0000D8680000}"/>
    <cellStyle name="Normal 4 2 2 4 2 2 3 2" xfId="30247" xr:uid="{00000000-0005-0000-0000-0000D9680000}"/>
    <cellStyle name="Normal 4 2 2 4 2 2 4" xfId="30248" xr:uid="{00000000-0005-0000-0000-0000DA680000}"/>
    <cellStyle name="Normal 4 2 2 4 2 2 5" xfId="30249" xr:uid="{00000000-0005-0000-0000-0000DB680000}"/>
    <cellStyle name="Normal 4 2 2 4 2 3" xfId="3008" xr:uid="{00000000-0005-0000-0000-0000DC680000}"/>
    <cellStyle name="Normal 4 2 2 4 2 3 2" xfId="30250" xr:uid="{00000000-0005-0000-0000-0000DD680000}"/>
    <cellStyle name="Normal 4 2 2 4 2 3 2 2" xfId="30251" xr:uid="{00000000-0005-0000-0000-0000DE680000}"/>
    <cellStyle name="Normal 4 2 2 4 2 3 2 2 2" xfId="30252" xr:uid="{00000000-0005-0000-0000-0000DF680000}"/>
    <cellStyle name="Normal 4 2 2 4 2 3 2 3" xfId="30253" xr:uid="{00000000-0005-0000-0000-0000E0680000}"/>
    <cellStyle name="Normal 4 2 2 4 2 3 3" xfId="30254" xr:uid="{00000000-0005-0000-0000-0000E1680000}"/>
    <cellStyle name="Normal 4 2 2 4 2 3 3 2" xfId="30255" xr:uid="{00000000-0005-0000-0000-0000E2680000}"/>
    <cellStyle name="Normal 4 2 2 4 2 3 4" xfId="30256" xr:uid="{00000000-0005-0000-0000-0000E3680000}"/>
    <cellStyle name="Normal 4 2 2 4 2 3 5" xfId="30257" xr:uid="{00000000-0005-0000-0000-0000E4680000}"/>
    <cellStyle name="Normal 4 2 2 4 2 4" xfId="30258" xr:uid="{00000000-0005-0000-0000-0000E5680000}"/>
    <cellStyle name="Normal 4 2 2 4 2 4 2" xfId="30259" xr:uid="{00000000-0005-0000-0000-0000E6680000}"/>
    <cellStyle name="Normal 4 2 2 4 2 4 2 2" xfId="30260" xr:uid="{00000000-0005-0000-0000-0000E7680000}"/>
    <cellStyle name="Normal 4 2 2 4 2 4 3" xfId="30261" xr:uid="{00000000-0005-0000-0000-0000E8680000}"/>
    <cellStyle name="Normal 4 2 2 4 2 5" xfId="30262" xr:uid="{00000000-0005-0000-0000-0000E9680000}"/>
    <cellStyle name="Normal 4 2 2 4 2 5 2" xfId="30263" xr:uid="{00000000-0005-0000-0000-0000EA680000}"/>
    <cellStyle name="Normal 4 2 2 4 2 6" xfId="30264" xr:uid="{00000000-0005-0000-0000-0000EB680000}"/>
    <cellStyle name="Normal 4 2 2 4 2 7" xfId="30265" xr:uid="{00000000-0005-0000-0000-0000EC680000}"/>
    <cellStyle name="Normal 4 2 2 4 3" xfId="3009" xr:uid="{00000000-0005-0000-0000-0000ED680000}"/>
    <cellStyle name="Normal 4 2 2 4 3 2" xfId="30266" xr:uid="{00000000-0005-0000-0000-0000EE680000}"/>
    <cellStyle name="Normal 4 2 2 4 3 2 2" xfId="30267" xr:uid="{00000000-0005-0000-0000-0000EF680000}"/>
    <cellStyle name="Normal 4 2 2 4 3 2 2 2" xfId="30268" xr:uid="{00000000-0005-0000-0000-0000F0680000}"/>
    <cellStyle name="Normal 4 2 2 4 3 2 3" xfId="30269" xr:uid="{00000000-0005-0000-0000-0000F1680000}"/>
    <cellStyle name="Normal 4 2 2 4 3 3" xfId="30270" xr:uid="{00000000-0005-0000-0000-0000F2680000}"/>
    <cellStyle name="Normal 4 2 2 4 3 3 2" xfId="30271" xr:uid="{00000000-0005-0000-0000-0000F3680000}"/>
    <cellStyle name="Normal 4 2 2 4 3 4" xfId="30272" xr:uid="{00000000-0005-0000-0000-0000F4680000}"/>
    <cellStyle name="Normal 4 2 2 4 3 5" xfId="30273" xr:uid="{00000000-0005-0000-0000-0000F5680000}"/>
    <cellStyle name="Normal 4 2 2 4 4" xfId="3010" xr:uid="{00000000-0005-0000-0000-0000F6680000}"/>
    <cellStyle name="Normal 4 2 2 4 4 2" xfId="30274" xr:uid="{00000000-0005-0000-0000-0000F7680000}"/>
    <cellStyle name="Normal 4 2 2 4 4 2 2" xfId="30275" xr:uid="{00000000-0005-0000-0000-0000F8680000}"/>
    <cellStyle name="Normal 4 2 2 4 4 2 2 2" xfId="30276" xr:uid="{00000000-0005-0000-0000-0000F9680000}"/>
    <cellStyle name="Normal 4 2 2 4 4 2 3" xfId="30277" xr:uid="{00000000-0005-0000-0000-0000FA680000}"/>
    <cellStyle name="Normal 4 2 2 4 4 3" xfId="30278" xr:uid="{00000000-0005-0000-0000-0000FB680000}"/>
    <cellStyle name="Normal 4 2 2 4 4 3 2" xfId="30279" xr:uid="{00000000-0005-0000-0000-0000FC680000}"/>
    <cellStyle name="Normal 4 2 2 4 4 4" xfId="30280" xr:uid="{00000000-0005-0000-0000-0000FD680000}"/>
    <cellStyle name="Normal 4 2 2 4 4 5" xfId="30281" xr:uid="{00000000-0005-0000-0000-0000FE680000}"/>
    <cellStyle name="Normal 4 2 2 4 5" xfId="30282" xr:uid="{00000000-0005-0000-0000-0000FF680000}"/>
    <cellStyle name="Normal 4 2 2 4 5 2" xfId="30283" xr:uid="{00000000-0005-0000-0000-000000690000}"/>
    <cellStyle name="Normal 4 2 2 4 5 2 2" xfId="30284" xr:uid="{00000000-0005-0000-0000-000001690000}"/>
    <cellStyle name="Normal 4 2 2 4 5 3" xfId="30285" xr:uid="{00000000-0005-0000-0000-000002690000}"/>
    <cellStyle name="Normal 4 2 2 4 6" xfId="30286" xr:uid="{00000000-0005-0000-0000-000003690000}"/>
    <cellStyle name="Normal 4 2 2 4 6 2" xfId="30287" xr:uid="{00000000-0005-0000-0000-000004690000}"/>
    <cellStyle name="Normal 4 2 2 4 7" xfId="30288" xr:uid="{00000000-0005-0000-0000-000005690000}"/>
    <cellStyle name="Normal 4 2 2 4 8" xfId="30289" xr:uid="{00000000-0005-0000-0000-000006690000}"/>
    <cellStyle name="Normal 4 2 2 5" xfId="3011" xr:uid="{00000000-0005-0000-0000-000007690000}"/>
    <cellStyle name="Normal 4 2 2 5 2" xfId="3012" xr:uid="{00000000-0005-0000-0000-000008690000}"/>
    <cellStyle name="Normal 4 2 2 5 2 2" xfId="3013" xr:uid="{00000000-0005-0000-0000-000009690000}"/>
    <cellStyle name="Normal 4 2 2 5 2 2 2" xfId="30290" xr:uid="{00000000-0005-0000-0000-00000A690000}"/>
    <cellStyle name="Normal 4 2 2 5 2 2 2 2" xfId="30291" xr:uid="{00000000-0005-0000-0000-00000B690000}"/>
    <cellStyle name="Normal 4 2 2 5 2 2 2 2 2" xfId="30292" xr:uid="{00000000-0005-0000-0000-00000C690000}"/>
    <cellStyle name="Normal 4 2 2 5 2 2 2 3" xfId="30293" xr:uid="{00000000-0005-0000-0000-00000D690000}"/>
    <cellStyle name="Normal 4 2 2 5 2 2 3" xfId="30294" xr:uid="{00000000-0005-0000-0000-00000E690000}"/>
    <cellStyle name="Normal 4 2 2 5 2 2 3 2" xfId="30295" xr:uid="{00000000-0005-0000-0000-00000F690000}"/>
    <cellStyle name="Normal 4 2 2 5 2 2 4" xfId="30296" xr:uid="{00000000-0005-0000-0000-000010690000}"/>
    <cellStyle name="Normal 4 2 2 5 2 2 5" xfId="30297" xr:uid="{00000000-0005-0000-0000-000011690000}"/>
    <cellStyle name="Normal 4 2 2 5 2 3" xfId="3014" xr:uid="{00000000-0005-0000-0000-000012690000}"/>
    <cellStyle name="Normal 4 2 2 5 2 3 2" xfId="30298" xr:uid="{00000000-0005-0000-0000-000013690000}"/>
    <cellStyle name="Normal 4 2 2 5 2 3 2 2" xfId="30299" xr:uid="{00000000-0005-0000-0000-000014690000}"/>
    <cellStyle name="Normal 4 2 2 5 2 3 2 2 2" xfId="30300" xr:uid="{00000000-0005-0000-0000-000015690000}"/>
    <cellStyle name="Normal 4 2 2 5 2 3 2 3" xfId="30301" xr:uid="{00000000-0005-0000-0000-000016690000}"/>
    <cellStyle name="Normal 4 2 2 5 2 3 3" xfId="30302" xr:uid="{00000000-0005-0000-0000-000017690000}"/>
    <cellStyle name="Normal 4 2 2 5 2 3 3 2" xfId="30303" xr:uid="{00000000-0005-0000-0000-000018690000}"/>
    <cellStyle name="Normal 4 2 2 5 2 3 4" xfId="30304" xr:uid="{00000000-0005-0000-0000-000019690000}"/>
    <cellStyle name="Normal 4 2 2 5 2 3 5" xfId="30305" xr:uid="{00000000-0005-0000-0000-00001A690000}"/>
    <cellStyle name="Normal 4 2 2 5 2 4" xfId="30306" xr:uid="{00000000-0005-0000-0000-00001B690000}"/>
    <cellStyle name="Normal 4 2 2 5 2 4 2" xfId="30307" xr:uid="{00000000-0005-0000-0000-00001C690000}"/>
    <cellStyle name="Normal 4 2 2 5 2 4 2 2" xfId="30308" xr:uid="{00000000-0005-0000-0000-00001D690000}"/>
    <cellStyle name="Normal 4 2 2 5 2 4 3" xfId="30309" xr:uid="{00000000-0005-0000-0000-00001E690000}"/>
    <cellStyle name="Normal 4 2 2 5 2 5" xfId="30310" xr:uid="{00000000-0005-0000-0000-00001F690000}"/>
    <cellStyle name="Normal 4 2 2 5 2 5 2" xfId="30311" xr:uid="{00000000-0005-0000-0000-000020690000}"/>
    <cellStyle name="Normal 4 2 2 5 2 6" xfId="30312" xr:uid="{00000000-0005-0000-0000-000021690000}"/>
    <cellStyle name="Normal 4 2 2 5 2 7" xfId="30313" xr:uid="{00000000-0005-0000-0000-000022690000}"/>
    <cellStyle name="Normal 4 2 2 5 3" xfId="3015" xr:uid="{00000000-0005-0000-0000-000023690000}"/>
    <cellStyle name="Normal 4 2 2 5 3 2" xfId="30314" xr:uid="{00000000-0005-0000-0000-000024690000}"/>
    <cellStyle name="Normal 4 2 2 5 3 2 2" xfId="30315" xr:uid="{00000000-0005-0000-0000-000025690000}"/>
    <cellStyle name="Normal 4 2 2 5 3 2 2 2" xfId="30316" xr:uid="{00000000-0005-0000-0000-000026690000}"/>
    <cellStyle name="Normal 4 2 2 5 3 2 3" xfId="30317" xr:uid="{00000000-0005-0000-0000-000027690000}"/>
    <cellStyle name="Normal 4 2 2 5 3 3" xfId="30318" xr:uid="{00000000-0005-0000-0000-000028690000}"/>
    <cellStyle name="Normal 4 2 2 5 3 3 2" xfId="30319" xr:uid="{00000000-0005-0000-0000-000029690000}"/>
    <cellStyle name="Normal 4 2 2 5 3 4" xfId="30320" xr:uid="{00000000-0005-0000-0000-00002A690000}"/>
    <cellStyle name="Normal 4 2 2 5 3 5" xfId="30321" xr:uid="{00000000-0005-0000-0000-00002B690000}"/>
    <cellStyle name="Normal 4 2 2 5 4" xfId="3016" xr:uid="{00000000-0005-0000-0000-00002C690000}"/>
    <cellStyle name="Normal 4 2 2 5 4 2" xfId="30322" xr:uid="{00000000-0005-0000-0000-00002D690000}"/>
    <cellStyle name="Normal 4 2 2 5 4 2 2" xfId="30323" xr:uid="{00000000-0005-0000-0000-00002E690000}"/>
    <cellStyle name="Normal 4 2 2 5 4 2 2 2" xfId="30324" xr:uid="{00000000-0005-0000-0000-00002F690000}"/>
    <cellStyle name="Normal 4 2 2 5 4 2 3" xfId="30325" xr:uid="{00000000-0005-0000-0000-000030690000}"/>
    <cellStyle name="Normal 4 2 2 5 4 3" xfId="30326" xr:uid="{00000000-0005-0000-0000-000031690000}"/>
    <cellStyle name="Normal 4 2 2 5 4 3 2" xfId="30327" xr:uid="{00000000-0005-0000-0000-000032690000}"/>
    <cellStyle name="Normal 4 2 2 5 4 4" xfId="30328" xr:uid="{00000000-0005-0000-0000-000033690000}"/>
    <cellStyle name="Normal 4 2 2 5 4 5" xfId="30329" xr:uid="{00000000-0005-0000-0000-000034690000}"/>
    <cellStyle name="Normal 4 2 2 5 5" xfId="30330" xr:uid="{00000000-0005-0000-0000-000035690000}"/>
    <cellStyle name="Normal 4 2 2 5 5 2" xfId="30331" xr:uid="{00000000-0005-0000-0000-000036690000}"/>
    <cellStyle name="Normal 4 2 2 5 5 2 2" xfId="30332" xr:uid="{00000000-0005-0000-0000-000037690000}"/>
    <cellStyle name="Normal 4 2 2 5 5 3" xfId="30333" xr:uid="{00000000-0005-0000-0000-000038690000}"/>
    <cellStyle name="Normal 4 2 2 5 6" xfId="30334" xr:uid="{00000000-0005-0000-0000-000039690000}"/>
    <cellStyle name="Normal 4 2 2 5 6 2" xfId="30335" xr:uid="{00000000-0005-0000-0000-00003A690000}"/>
    <cellStyle name="Normal 4 2 2 5 7" xfId="30336" xr:uid="{00000000-0005-0000-0000-00003B690000}"/>
    <cellStyle name="Normal 4 2 2 5 8" xfId="30337" xr:uid="{00000000-0005-0000-0000-00003C690000}"/>
    <cellStyle name="Normal 4 2 2 6" xfId="3017" xr:uid="{00000000-0005-0000-0000-00003D690000}"/>
    <cellStyle name="Normal 4 2 2 6 2" xfId="3018" xr:uid="{00000000-0005-0000-0000-00003E690000}"/>
    <cellStyle name="Normal 4 2 2 6 2 2" xfId="3019" xr:uid="{00000000-0005-0000-0000-00003F690000}"/>
    <cellStyle name="Normal 4 2 2 6 2 2 2" xfId="30338" xr:uid="{00000000-0005-0000-0000-000040690000}"/>
    <cellStyle name="Normal 4 2 2 6 2 2 2 2" xfId="30339" xr:uid="{00000000-0005-0000-0000-000041690000}"/>
    <cellStyle name="Normal 4 2 2 6 2 2 2 2 2" xfId="30340" xr:uid="{00000000-0005-0000-0000-000042690000}"/>
    <cellStyle name="Normal 4 2 2 6 2 2 2 3" xfId="30341" xr:uid="{00000000-0005-0000-0000-000043690000}"/>
    <cellStyle name="Normal 4 2 2 6 2 2 3" xfId="30342" xr:uid="{00000000-0005-0000-0000-000044690000}"/>
    <cellStyle name="Normal 4 2 2 6 2 2 3 2" xfId="30343" xr:uid="{00000000-0005-0000-0000-000045690000}"/>
    <cellStyle name="Normal 4 2 2 6 2 2 4" xfId="30344" xr:uid="{00000000-0005-0000-0000-000046690000}"/>
    <cellStyle name="Normal 4 2 2 6 2 2 5" xfId="30345" xr:uid="{00000000-0005-0000-0000-000047690000}"/>
    <cellStyle name="Normal 4 2 2 6 2 3" xfId="3020" xr:uid="{00000000-0005-0000-0000-000048690000}"/>
    <cellStyle name="Normal 4 2 2 6 2 3 2" xfId="30346" xr:uid="{00000000-0005-0000-0000-000049690000}"/>
    <cellStyle name="Normal 4 2 2 6 2 3 2 2" xfId="30347" xr:uid="{00000000-0005-0000-0000-00004A690000}"/>
    <cellStyle name="Normal 4 2 2 6 2 3 2 2 2" xfId="30348" xr:uid="{00000000-0005-0000-0000-00004B690000}"/>
    <cellStyle name="Normal 4 2 2 6 2 3 2 3" xfId="30349" xr:uid="{00000000-0005-0000-0000-00004C690000}"/>
    <cellStyle name="Normal 4 2 2 6 2 3 3" xfId="30350" xr:uid="{00000000-0005-0000-0000-00004D690000}"/>
    <cellStyle name="Normal 4 2 2 6 2 3 3 2" xfId="30351" xr:uid="{00000000-0005-0000-0000-00004E690000}"/>
    <cellStyle name="Normal 4 2 2 6 2 3 4" xfId="30352" xr:uid="{00000000-0005-0000-0000-00004F690000}"/>
    <cellStyle name="Normal 4 2 2 6 2 3 5" xfId="30353" xr:uid="{00000000-0005-0000-0000-000050690000}"/>
    <cellStyle name="Normal 4 2 2 6 2 4" xfId="30354" xr:uid="{00000000-0005-0000-0000-000051690000}"/>
    <cellStyle name="Normal 4 2 2 6 2 4 2" xfId="30355" xr:uid="{00000000-0005-0000-0000-000052690000}"/>
    <cellStyle name="Normal 4 2 2 6 2 4 2 2" xfId="30356" xr:uid="{00000000-0005-0000-0000-000053690000}"/>
    <cellStyle name="Normal 4 2 2 6 2 4 3" xfId="30357" xr:uid="{00000000-0005-0000-0000-000054690000}"/>
    <cellStyle name="Normal 4 2 2 6 2 5" xfId="30358" xr:uid="{00000000-0005-0000-0000-000055690000}"/>
    <cellStyle name="Normal 4 2 2 6 2 5 2" xfId="30359" xr:uid="{00000000-0005-0000-0000-000056690000}"/>
    <cellStyle name="Normal 4 2 2 6 2 6" xfId="30360" xr:uid="{00000000-0005-0000-0000-000057690000}"/>
    <cellStyle name="Normal 4 2 2 6 2 7" xfId="30361" xr:uid="{00000000-0005-0000-0000-000058690000}"/>
    <cellStyle name="Normal 4 2 2 6 3" xfId="3021" xr:uid="{00000000-0005-0000-0000-000059690000}"/>
    <cellStyle name="Normal 4 2 2 6 3 2" xfId="30362" xr:uid="{00000000-0005-0000-0000-00005A690000}"/>
    <cellStyle name="Normal 4 2 2 6 3 2 2" xfId="30363" xr:uid="{00000000-0005-0000-0000-00005B690000}"/>
    <cellStyle name="Normal 4 2 2 6 3 2 2 2" xfId="30364" xr:uid="{00000000-0005-0000-0000-00005C690000}"/>
    <cellStyle name="Normal 4 2 2 6 3 2 3" xfId="30365" xr:uid="{00000000-0005-0000-0000-00005D690000}"/>
    <cellStyle name="Normal 4 2 2 6 3 3" xfId="30366" xr:uid="{00000000-0005-0000-0000-00005E690000}"/>
    <cellStyle name="Normal 4 2 2 6 3 3 2" xfId="30367" xr:uid="{00000000-0005-0000-0000-00005F690000}"/>
    <cellStyle name="Normal 4 2 2 6 3 4" xfId="30368" xr:uid="{00000000-0005-0000-0000-000060690000}"/>
    <cellStyle name="Normal 4 2 2 6 3 5" xfId="30369" xr:uid="{00000000-0005-0000-0000-000061690000}"/>
    <cellStyle name="Normal 4 2 2 6 4" xfId="3022" xr:uid="{00000000-0005-0000-0000-000062690000}"/>
    <cellStyle name="Normal 4 2 2 6 4 2" xfId="30370" xr:uid="{00000000-0005-0000-0000-000063690000}"/>
    <cellStyle name="Normal 4 2 2 6 4 2 2" xfId="30371" xr:uid="{00000000-0005-0000-0000-000064690000}"/>
    <cellStyle name="Normal 4 2 2 6 4 2 2 2" xfId="30372" xr:uid="{00000000-0005-0000-0000-000065690000}"/>
    <cellStyle name="Normal 4 2 2 6 4 2 3" xfId="30373" xr:uid="{00000000-0005-0000-0000-000066690000}"/>
    <cellStyle name="Normal 4 2 2 6 4 3" xfId="30374" xr:uid="{00000000-0005-0000-0000-000067690000}"/>
    <cellStyle name="Normal 4 2 2 6 4 3 2" xfId="30375" xr:uid="{00000000-0005-0000-0000-000068690000}"/>
    <cellStyle name="Normal 4 2 2 6 4 4" xfId="30376" xr:uid="{00000000-0005-0000-0000-000069690000}"/>
    <cellStyle name="Normal 4 2 2 6 4 5" xfId="30377" xr:uid="{00000000-0005-0000-0000-00006A690000}"/>
    <cellStyle name="Normal 4 2 2 6 5" xfId="30378" xr:uid="{00000000-0005-0000-0000-00006B690000}"/>
    <cellStyle name="Normal 4 2 2 6 5 2" xfId="30379" xr:uid="{00000000-0005-0000-0000-00006C690000}"/>
    <cellStyle name="Normal 4 2 2 6 5 2 2" xfId="30380" xr:uid="{00000000-0005-0000-0000-00006D690000}"/>
    <cellStyle name="Normal 4 2 2 6 5 3" xfId="30381" xr:uid="{00000000-0005-0000-0000-00006E690000}"/>
    <cellStyle name="Normal 4 2 2 6 6" xfId="30382" xr:uid="{00000000-0005-0000-0000-00006F690000}"/>
    <cellStyle name="Normal 4 2 2 6 6 2" xfId="30383" xr:uid="{00000000-0005-0000-0000-000070690000}"/>
    <cellStyle name="Normal 4 2 2 6 7" xfId="30384" xr:uid="{00000000-0005-0000-0000-000071690000}"/>
    <cellStyle name="Normal 4 2 2 6 8" xfId="30385" xr:uid="{00000000-0005-0000-0000-000072690000}"/>
    <cellStyle name="Normal 4 2 2 7" xfId="3023" xr:uid="{00000000-0005-0000-0000-000073690000}"/>
    <cellStyle name="Normal 4 2 2 7 2" xfId="3024" xr:uid="{00000000-0005-0000-0000-000074690000}"/>
    <cellStyle name="Normal 4 2 2 7 2 2" xfId="30386" xr:uid="{00000000-0005-0000-0000-000075690000}"/>
    <cellStyle name="Normal 4 2 2 7 2 2 2" xfId="30387" xr:uid="{00000000-0005-0000-0000-000076690000}"/>
    <cellStyle name="Normal 4 2 2 7 2 2 2 2" xfId="30388" xr:uid="{00000000-0005-0000-0000-000077690000}"/>
    <cellStyle name="Normal 4 2 2 7 2 2 3" xfId="30389" xr:uid="{00000000-0005-0000-0000-000078690000}"/>
    <cellStyle name="Normal 4 2 2 7 2 3" xfId="30390" xr:uid="{00000000-0005-0000-0000-000079690000}"/>
    <cellStyle name="Normal 4 2 2 7 2 3 2" xfId="30391" xr:uid="{00000000-0005-0000-0000-00007A690000}"/>
    <cellStyle name="Normal 4 2 2 7 2 4" xfId="30392" xr:uid="{00000000-0005-0000-0000-00007B690000}"/>
    <cellStyle name="Normal 4 2 2 7 2 5" xfId="30393" xr:uid="{00000000-0005-0000-0000-00007C690000}"/>
    <cellStyle name="Normal 4 2 2 7 3" xfId="3025" xr:uid="{00000000-0005-0000-0000-00007D690000}"/>
    <cellStyle name="Normal 4 2 2 7 3 2" xfId="30394" xr:uid="{00000000-0005-0000-0000-00007E690000}"/>
    <cellStyle name="Normal 4 2 2 7 3 2 2" xfId="30395" xr:uid="{00000000-0005-0000-0000-00007F690000}"/>
    <cellStyle name="Normal 4 2 2 7 3 2 2 2" xfId="30396" xr:uid="{00000000-0005-0000-0000-000080690000}"/>
    <cellStyle name="Normal 4 2 2 7 3 2 3" xfId="30397" xr:uid="{00000000-0005-0000-0000-000081690000}"/>
    <cellStyle name="Normal 4 2 2 7 3 3" xfId="30398" xr:uid="{00000000-0005-0000-0000-000082690000}"/>
    <cellStyle name="Normal 4 2 2 7 3 3 2" xfId="30399" xr:uid="{00000000-0005-0000-0000-000083690000}"/>
    <cellStyle name="Normal 4 2 2 7 3 4" xfId="30400" xr:uid="{00000000-0005-0000-0000-000084690000}"/>
    <cellStyle name="Normal 4 2 2 7 3 5" xfId="30401" xr:uid="{00000000-0005-0000-0000-000085690000}"/>
    <cellStyle name="Normal 4 2 2 7 4" xfId="30402" xr:uid="{00000000-0005-0000-0000-000086690000}"/>
    <cellStyle name="Normal 4 2 2 7 4 2" xfId="30403" xr:uid="{00000000-0005-0000-0000-000087690000}"/>
    <cellStyle name="Normal 4 2 2 7 4 2 2" xfId="30404" xr:uid="{00000000-0005-0000-0000-000088690000}"/>
    <cellStyle name="Normal 4 2 2 7 4 3" xfId="30405" xr:uid="{00000000-0005-0000-0000-000089690000}"/>
    <cellStyle name="Normal 4 2 2 7 5" xfId="30406" xr:uid="{00000000-0005-0000-0000-00008A690000}"/>
    <cellStyle name="Normal 4 2 2 7 5 2" xfId="30407" xr:uid="{00000000-0005-0000-0000-00008B690000}"/>
    <cellStyle name="Normal 4 2 2 7 6" xfId="30408" xr:uid="{00000000-0005-0000-0000-00008C690000}"/>
    <cellStyle name="Normal 4 2 2 7 7" xfId="30409" xr:uid="{00000000-0005-0000-0000-00008D690000}"/>
    <cellStyle name="Normal 4 2 2 8" xfId="3026" xr:uid="{00000000-0005-0000-0000-00008E690000}"/>
    <cellStyle name="Normal 4 2 2 8 2" xfId="30410" xr:uid="{00000000-0005-0000-0000-00008F690000}"/>
    <cellStyle name="Normal 4 2 2 8 2 2" xfId="30411" xr:uid="{00000000-0005-0000-0000-000090690000}"/>
    <cellStyle name="Normal 4 2 2 8 2 2 2" xfId="30412" xr:uid="{00000000-0005-0000-0000-000091690000}"/>
    <cellStyle name="Normal 4 2 2 8 2 3" xfId="30413" xr:uid="{00000000-0005-0000-0000-000092690000}"/>
    <cellStyle name="Normal 4 2 2 8 3" xfId="30414" xr:uid="{00000000-0005-0000-0000-000093690000}"/>
    <cellStyle name="Normal 4 2 2 8 3 2" xfId="30415" xr:uid="{00000000-0005-0000-0000-000094690000}"/>
    <cellStyle name="Normal 4 2 2 8 4" xfId="30416" xr:uid="{00000000-0005-0000-0000-000095690000}"/>
    <cellStyle name="Normal 4 2 2 8 5" xfId="30417" xr:uid="{00000000-0005-0000-0000-000096690000}"/>
    <cellStyle name="Normal 4 2 2 9" xfId="3027" xr:uid="{00000000-0005-0000-0000-000097690000}"/>
    <cellStyle name="Normal 4 2 2 9 2" xfId="30418" xr:uid="{00000000-0005-0000-0000-000098690000}"/>
    <cellStyle name="Normal 4 2 2 9 2 2" xfId="30419" xr:uid="{00000000-0005-0000-0000-000099690000}"/>
    <cellStyle name="Normal 4 2 2 9 2 2 2" xfId="30420" xr:uid="{00000000-0005-0000-0000-00009A690000}"/>
    <cellStyle name="Normal 4 2 2 9 2 3" xfId="30421" xr:uid="{00000000-0005-0000-0000-00009B690000}"/>
    <cellStyle name="Normal 4 2 2 9 3" xfId="30422" xr:uid="{00000000-0005-0000-0000-00009C690000}"/>
    <cellStyle name="Normal 4 2 2 9 3 2" xfId="30423" xr:uid="{00000000-0005-0000-0000-00009D690000}"/>
    <cellStyle name="Normal 4 2 2 9 4" xfId="30424" xr:uid="{00000000-0005-0000-0000-00009E690000}"/>
    <cellStyle name="Normal 4 2 2 9 5" xfId="30425" xr:uid="{00000000-0005-0000-0000-00009F690000}"/>
    <cellStyle name="Normal 4 2 3" xfId="3028" xr:uid="{00000000-0005-0000-0000-0000A0690000}"/>
    <cellStyle name="Normal 4 2 3 10" xfId="30426" xr:uid="{00000000-0005-0000-0000-0000A1690000}"/>
    <cellStyle name="Normal 4 2 3 10 2" xfId="30427" xr:uid="{00000000-0005-0000-0000-0000A2690000}"/>
    <cellStyle name="Normal 4 2 3 11" xfId="30428" xr:uid="{00000000-0005-0000-0000-0000A3690000}"/>
    <cellStyle name="Normal 4 2 3 12" xfId="30429" xr:uid="{00000000-0005-0000-0000-0000A4690000}"/>
    <cellStyle name="Normal 4 2 3 2" xfId="3029" xr:uid="{00000000-0005-0000-0000-0000A5690000}"/>
    <cellStyle name="Normal 4 2 3 2 2" xfId="3030" xr:uid="{00000000-0005-0000-0000-0000A6690000}"/>
    <cellStyle name="Normal 4 2 3 2 2 2" xfId="3031" xr:uid="{00000000-0005-0000-0000-0000A7690000}"/>
    <cellStyle name="Normal 4 2 3 2 2 2 2" xfId="30430" xr:uid="{00000000-0005-0000-0000-0000A8690000}"/>
    <cellStyle name="Normal 4 2 3 2 2 2 2 2" xfId="30431" xr:uid="{00000000-0005-0000-0000-0000A9690000}"/>
    <cellStyle name="Normal 4 2 3 2 2 2 2 2 2" xfId="30432" xr:uid="{00000000-0005-0000-0000-0000AA690000}"/>
    <cellStyle name="Normal 4 2 3 2 2 2 2 3" xfId="30433" xr:uid="{00000000-0005-0000-0000-0000AB690000}"/>
    <cellStyle name="Normal 4 2 3 2 2 2 3" xfId="30434" xr:uid="{00000000-0005-0000-0000-0000AC690000}"/>
    <cellStyle name="Normal 4 2 3 2 2 2 3 2" xfId="30435" xr:uid="{00000000-0005-0000-0000-0000AD690000}"/>
    <cellStyle name="Normal 4 2 3 2 2 2 4" xfId="30436" xr:uid="{00000000-0005-0000-0000-0000AE690000}"/>
    <cellStyle name="Normal 4 2 3 2 2 2 5" xfId="30437" xr:uid="{00000000-0005-0000-0000-0000AF690000}"/>
    <cellStyle name="Normal 4 2 3 2 2 3" xfId="3032" xr:uid="{00000000-0005-0000-0000-0000B0690000}"/>
    <cellStyle name="Normal 4 2 3 2 2 3 2" xfId="30438" xr:uid="{00000000-0005-0000-0000-0000B1690000}"/>
    <cellStyle name="Normal 4 2 3 2 2 3 2 2" xfId="30439" xr:uid="{00000000-0005-0000-0000-0000B2690000}"/>
    <cellStyle name="Normal 4 2 3 2 2 3 2 2 2" xfId="30440" xr:uid="{00000000-0005-0000-0000-0000B3690000}"/>
    <cellStyle name="Normal 4 2 3 2 2 3 2 3" xfId="30441" xr:uid="{00000000-0005-0000-0000-0000B4690000}"/>
    <cellStyle name="Normal 4 2 3 2 2 3 3" xfId="30442" xr:uid="{00000000-0005-0000-0000-0000B5690000}"/>
    <cellStyle name="Normal 4 2 3 2 2 3 3 2" xfId="30443" xr:uid="{00000000-0005-0000-0000-0000B6690000}"/>
    <cellStyle name="Normal 4 2 3 2 2 3 4" xfId="30444" xr:uid="{00000000-0005-0000-0000-0000B7690000}"/>
    <cellStyle name="Normal 4 2 3 2 2 3 5" xfId="30445" xr:uid="{00000000-0005-0000-0000-0000B8690000}"/>
    <cellStyle name="Normal 4 2 3 2 2 4" xfId="30446" xr:uid="{00000000-0005-0000-0000-0000B9690000}"/>
    <cellStyle name="Normal 4 2 3 2 2 4 2" xfId="30447" xr:uid="{00000000-0005-0000-0000-0000BA690000}"/>
    <cellStyle name="Normal 4 2 3 2 2 4 2 2" xfId="30448" xr:uid="{00000000-0005-0000-0000-0000BB690000}"/>
    <cellStyle name="Normal 4 2 3 2 2 4 3" xfId="30449" xr:uid="{00000000-0005-0000-0000-0000BC690000}"/>
    <cellStyle name="Normal 4 2 3 2 2 5" xfId="30450" xr:uid="{00000000-0005-0000-0000-0000BD690000}"/>
    <cellStyle name="Normal 4 2 3 2 2 5 2" xfId="30451" xr:uid="{00000000-0005-0000-0000-0000BE690000}"/>
    <cellStyle name="Normal 4 2 3 2 2 6" xfId="30452" xr:uid="{00000000-0005-0000-0000-0000BF690000}"/>
    <cellStyle name="Normal 4 2 3 2 2 7" xfId="30453" xr:uid="{00000000-0005-0000-0000-0000C0690000}"/>
    <cellStyle name="Normal 4 2 3 2 3" xfId="3033" xr:uid="{00000000-0005-0000-0000-0000C1690000}"/>
    <cellStyle name="Normal 4 2 3 2 3 2" xfId="30454" xr:uid="{00000000-0005-0000-0000-0000C2690000}"/>
    <cellStyle name="Normal 4 2 3 2 3 2 2" xfId="30455" xr:uid="{00000000-0005-0000-0000-0000C3690000}"/>
    <cellStyle name="Normal 4 2 3 2 3 2 2 2" xfId="30456" xr:uid="{00000000-0005-0000-0000-0000C4690000}"/>
    <cellStyle name="Normal 4 2 3 2 3 2 3" xfId="30457" xr:uid="{00000000-0005-0000-0000-0000C5690000}"/>
    <cellStyle name="Normal 4 2 3 2 3 3" xfId="30458" xr:uid="{00000000-0005-0000-0000-0000C6690000}"/>
    <cellStyle name="Normal 4 2 3 2 3 3 2" xfId="30459" xr:uid="{00000000-0005-0000-0000-0000C7690000}"/>
    <cellStyle name="Normal 4 2 3 2 3 4" xfId="30460" xr:uid="{00000000-0005-0000-0000-0000C8690000}"/>
    <cellStyle name="Normal 4 2 3 2 3 5" xfId="30461" xr:uid="{00000000-0005-0000-0000-0000C9690000}"/>
    <cellStyle name="Normal 4 2 3 2 4" xfId="3034" xr:uid="{00000000-0005-0000-0000-0000CA690000}"/>
    <cellStyle name="Normal 4 2 3 2 4 2" xfId="30462" xr:uid="{00000000-0005-0000-0000-0000CB690000}"/>
    <cellStyle name="Normal 4 2 3 2 4 2 2" xfId="30463" xr:uid="{00000000-0005-0000-0000-0000CC690000}"/>
    <cellStyle name="Normal 4 2 3 2 4 2 2 2" xfId="30464" xr:uid="{00000000-0005-0000-0000-0000CD690000}"/>
    <cellStyle name="Normal 4 2 3 2 4 2 3" xfId="30465" xr:uid="{00000000-0005-0000-0000-0000CE690000}"/>
    <cellStyle name="Normal 4 2 3 2 4 3" xfId="30466" xr:uid="{00000000-0005-0000-0000-0000CF690000}"/>
    <cellStyle name="Normal 4 2 3 2 4 3 2" xfId="30467" xr:uid="{00000000-0005-0000-0000-0000D0690000}"/>
    <cellStyle name="Normal 4 2 3 2 4 4" xfId="30468" xr:uid="{00000000-0005-0000-0000-0000D1690000}"/>
    <cellStyle name="Normal 4 2 3 2 4 5" xfId="30469" xr:uid="{00000000-0005-0000-0000-0000D2690000}"/>
    <cellStyle name="Normal 4 2 3 2 5" xfId="30470" xr:uid="{00000000-0005-0000-0000-0000D3690000}"/>
    <cellStyle name="Normal 4 2 3 2 5 2" xfId="30471" xr:uid="{00000000-0005-0000-0000-0000D4690000}"/>
    <cellStyle name="Normal 4 2 3 2 5 2 2" xfId="30472" xr:uid="{00000000-0005-0000-0000-0000D5690000}"/>
    <cellStyle name="Normal 4 2 3 2 5 3" xfId="30473" xr:uid="{00000000-0005-0000-0000-0000D6690000}"/>
    <cellStyle name="Normal 4 2 3 2 6" xfId="30474" xr:uid="{00000000-0005-0000-0000-0000D7690000}"/>
    <cellStyle name="Normal 4 2 3 2 6 2" xfId="30475" xr:uid="{00000000-0005-0000-0000-0000D8690000}"/>
    <cellStyle name="Normal 4 2 3 2 7" xfId="30476" xr:uid="{00000000-0005-0000-0000-0000D9690000}"/>
    <cellStyle name="Normal 4 2 3 2 8" xfId="30477" xr:uid="{00000000-0005-0000-0000-0000DA690000}"/>
    <cellStyle name="Normal 4 2 3 3" xfId="3035" xr:uid="{00000000-0005-0000-0000-0000DB690000}"/>
    <cellStyle name="Normal 4 2 3 3 2" xfId="3036" xr:uid="{00000000-0005-0000-0000-0000DC690000}"/>
    <cellStyle name="Normal 4 2 3 3 2 2" xfId="3037" xr:uid="{00000000-0005-0000-0000-0000DD690000}"/>
    <cellStyle name="Normal 4 2 3 3 2 2 2" xfId="30478" xr:uid="{00000000-0005-0000-0000-0000DE690000}"/>
    <cellStyle name="Normal 4 2 3 3 2 2 2 2" xfId="30479" xr:uid="{00000000-0005-0000-0000-0000DF690000}"/>
    <cellStyle name="Normal 4 2 3 3 2 2 2 2 2" xfId="30480" xr:uid="{00000000-0005-0000-0000-0000E0690000}"/>
    <cellStyle name="Normal 4 2 3 3 2 2 2 3" xfId="30481" xr:uid="{00000000-0005-0000-0000-0000E1690000}"/>
    <cellStyle name="Normal 4 2 3 3 2 2 3" xfId="30482" xr:uid="{00000000-0005-0000-0000-0000E2690000}"/>
    <cellStyle name="Normal 4 2 3 3 2 2 3 2" xfId="30483" xr:uid="{00000000-0005-0000-0000-0000E3690000}"/>
    <cellStyle name="Normal 4 2 3 3 2 2 4" xfId="30484" xr:uid="{00000000-0005-0000-0000-0000E4690000}"/>
    <cellStyle name="Normal 4 2 3 3 2 2 5" xfId="30485" xr:uid="{00000000-0005-0000-0000-0000E5690000}"/>
    <cellStyle name="Normal 4 2 3 3 2 3" xfId="3038" xr:uid="{00000000-0005-0000-0000-0000E6690000}"/>
    <cellStyle name="Normal 4 2 3 3 2 3 2" xfId="30486" xr:uid="{00000000-0005-0000-0000-0000E7690000}"/>
    <cellStyle name="Normal 4 2 3 3 2 3 2 2" xfId="30487" xr:uid="{00000000-0005-0000-0000-0000E8690000}"/>
    <cellStyle name="Normal 4 2 3 3 2 3 2 2 2" xfId="30488" xr:uid="{00000000-0005-0000-0000-0000E9690000}"/>
    <cellStyle name="Normal 4 2 3 3 2 3 2 3" xfId="30489" xr:uid="{00000000-0005-0000-0000-0000EA690000}"/>
    <cellStyle name="Normal 4 2 3 3 2 3 3" xfId="30490" xr:uid="{00000000-0005-0000-0000-0000EB690000}"/>
    <cellStyle name="Normal 4 2 3 3 2 3 3 2" xfId="30491" xr:uid="{00000000-0005-0000-0000-0000EC690000}"/>
    <cellStyle name="Normal 4 2 3 3 2 3 4" xfId="30492" xr:uid="{00000000-0005-0000-0000-0000ED690000}"/>
    <cellStyle name="Normal 4 2 3 3 2 3 5" xfId="30493" xr:uid="{00000000-0005-0000-0000-0000EE690000}"/>
    <cellStyle name="Normal 4 2 3 3 2 4" xfId="30494" xr:uid="{00000000-0005-0000-0000-0000EF690000}"/>
    <cellStyle name="Normal 4 2 3 3 2 4 2" xfId="30495" xr:uid="{00000000-0005-0000-0000-0000F0690000}"/>
    <cellStyle name="Normal 4 2 3 3 2 4 2 2" xfId="30496" xr:uid="{00000000-0005-0000-0000-0000F1690000}"/>
    <cellStyle name="Normal 4 2 3 3 2 4 3" xfId="30497" xr:uid="{00000000-0005-0000-0000-0000F2690000}"/>
    <cellStyle name="Normal 4 2 3 3 2 5" xfId="30498" xr:uid="{00000000-0005-0000-0000-0000F3690000}"/>
    <cellStyle name="Normal 4 2 3 3 2 5 2" xfId="30499" xr:uid="{00000000-0005-0000-0000-0000F4690000}"/>
    <cellStyle name="Normal 4 2 3 3 2 6" xfId="30500" xr:uid="{00000000-0005-0000-0000-0000F5690000}"/>
    <cellStyle name="Normal 4 2 3 3 2 7" xfId="30501" xr:uid="{00000000-0005-0000-0000-0000F6690000}"/>
    <cellStyle name="Normal 4 2 3 3 3" xfId="3039" xr:uid="{00000000-0005-0000-0000-0000F7690000}"/>
    <cellStyle name="Normal 4 2 3 3 3 2" xfId="30502" xr:uid="{00000000-0005-0000-0000-0000F8690000}"/>
    <cellStyle name="Normal 4 2 3 3 3 2 2" xfId="30503" xr:uid="{00000000-0005-0000-0000-0000F9690000}"/>
    <cellStyle name="Normal 4 2 3 3 3 2 2 2" xfId="30504" xr:uid="{00000000-0005-0000-0000-0000FA690000}"/>
    <cellStyle name="Normal 4 2 3 3 3 2 3" xfId="30505" xr:uid="{00000000-0005-0000-0000-0000FB690000}"/>
    <cellStyle name="Normal 4 2 3 3 3 3" xfId="30506" xr:uid="{00000000-0005-0000-0000-0000FC690000}"/>
    <cellStyle name="Normal 4 2 3 3 3 3 2" xfId="30507" xr:uid="{00000000-0005-0000-0000-0000FD690000}"/>
    <cellStyle name="Normal 4 2 3 3 3 4" xfId="30508" xr:uid="{00000000-0005-0000-0000-0000FE690000}"/>
    <cellStyle name="Normal 4 2 3 3 3 5" xfId="30509" xr:uid="{00000000-0005-0000-0000-0000FF690000}"/>
    <cellStyle name="Normal 4 2 3 3 4" xfId="3040" xr:uid="{00000000-0005-0000-0000-0000006A0000}"/>
    <cellStyle name="Normal 4 2 3 3 4 2" xfId="30510" xr:uid="{00000000-0005-0000-0000-0000016A0000}"/>
    <cellStyle name="Normal 4 2 3 3 4 2 2" xfId="30511" xr:uid="{00000000-0005-0000-0000-0000026A0000}"/>
    <cellStyle name="Normal 4 2 3 3 4 2 2 2" xfId="30512" xr:uid="{00000000-0005-0000-0000-0000036A0000}"/>
    <cellStyle name="Normal 4 2 3 3 4 2 3" xfId="30513" xr:uid="{00000000-0005-0000-0000-0000046A0000}"/>
    <cellStyle name="Normal 4 2 3 3 4 3" xfId="30514" xr:uid="{00000000-0005-0000-0000-0000056A0000}"/>
    <cellStyle name="Normal 4 2 3 3 4 3 2" xfId="30515" xr:uid="{00000000-0005-0000-0000-0000066A0000}"/>
    <cellStyle name="Normal 4 2 3 3 4 4" xfId="30516" xr:uid="{00000000-0005-0000-0000-0000076A0000}"/>
    <cellStyle name="Normal 4 2 3 3 4 5" xfId="30517" xr:uid="{00000000-0005-0000-0000-0000086A0000}"/>
    <cellStyle name="Normal 4 2 3 3 5" xfId="30518" xr:uid="{00000000-0005-0000-0000-0000096A0000}"/>
    <cellStyle name="Normal 4 2 3 3 5 2" xfId="30519" xr:uid="{00000000-0005-0000-0000-00000A6A0000}"/>
    <cellStyle name="Normal 4 2 3 3 5 2 2" xfId="30520" xr:uid="{00000000-0005-0000-0000-00000B6A0000}"/>
    <cellStyle name="Normal 4 2 3 3 5 3" xfId="30521" xr:uid="{00000000-0005-0000-0000-00000C6A0000}"/>
    <cellStyle name="Normal 4 2 3 3 6" xfId="30522" xr:uid="{00000000-0005-0000-0000-00000D6A0000}"/>
    <cellStyle name="Normal 4 2 3 3 6 2" xfId="30523" xr:uid="{00000000-0005-0000-0000-00000E6A0000}"/>
    <cellStyle name="Normal 4 2 3 3 7" xfId="30524" xr:uid="{00000000-0005-0000-0000-00000F6A0000}"/>
    <cellStyle name="Normal 4 2 3 3 8" xfId="30525" xr:uid="{00000000-0005-0000-0000-0000106A0000}"/>
    <cellStyle name="Normal 4 2 3 4" xfId="3041" xr:uid="{00000000-0005-0000-0000-0000116A0000}"/>
    <cellStyle name="Normal 4 2 3 4 2" xfId="3042" xr:uid="{00000000-0005-0000-0000-0000126A0000}"/>
    <cellStyle name="Normal 4 2 3 4 2 2" xfId="3043" xr:uid="{00000000-0005-0000-0000-0000136A0000}"/>
    <cellStyle name="Normal 4 2 3 4 2 2 2" xfId="30526" xr:uid="{00000000-0005-0000-0000-0000146A0000}"/>
    <cellStyle name="Normal 4 2 3 4 2 2 2 2" xfId="30527" xr:uid="{00000000-0005-0000-0000-0000156A0000}"/>
    <cellStyle name="Normal 4 2 3 4 2 2 2 2 2" xfId="30528" xr:uid="{00000000-0005-0000-0000-0000166A0000}"/>
    <cellStyle name="Normal 4 2 3 4 2 2 2 3" xfId="30529" xr:uid="{00000000-0005-0000-0000-0000176A0000}"/>
    <cellStyle name="Normal 4 2 3 4 2 2 3" xfId="30530" xr:uid="{00000000-0005-0000-0000-0000186A0000}"/>
    <cellStyle name="Normal 4 2 3 4 2 2 3 2" xfId="30531" xr:uid="{00000000-0005-0000-0000-0000196A0000}"/>
    <cellStyle name="Normal 4 2 3 4 2 2 4" xfId="30532" xr:uid="{00000000-0005-0000-0000-00001A6A0000}"/>
    <cellStyle name="Normal 4 2 3 4 2 2 5" xfId="30533" xr:uid="{00000000-0005-0000-0000-00001B6A0000}"/>
    <cellStyle name="Normal 4 2 3 4 2 3" xfId="3044" xr:uid="{00000000-0005-0000-0000-00001C6A0000}"/>
    <cellStyle name="Normal 4 2 3 4 2 3 2" xfId="30534" xr:uid="{00000000-0005-0000-0000-00001D6A0000}"/>
    <cellStyle name="Normal 4 2 3 4 2 3 2 2" xfId="30535" xr:uid="{00000000-0005-0000-0000-00001E6A0000}"/>
    <cellStyle name="Normal 4 2 3 4 2 3 2 2 2" xfId="30536" xr:uid="{00000000-0005-0000-0000-00001F6A0000}"/>
    <cellStyle name="Normal 4 2 3 4 2 3 2 3" xfId="30537" xr:uid="{00000000-0005-0000-0000-0000206A0000}"/>
    <cellStyle name="Normal 4 2 3 4 2 3 3" xfId="30538" xr:uid="{00000000-0005-0000-0000-0000216A0000}"/>
    <cellStyle name="Normal 4 2 3 4 2 3 3 2" xfId="30539" xr:uid="{00000000-0005-0000-0000-0000226A0000}"/>
    <cellStyle name="Normal 4 2 3 4 2 3 4" xfId="30540" xr:uid="{00000000-0005-0000-0000-0000236A0000}"/>
    <cellStyle name="Normal 4 2 3 4 2 3 5" xfId="30541" xr:uid="{00000000-0005-0000-0000-0000246A0000}"/>
    <cellStyle name="Normal 4 2 3 4 2 4" xfId="30542" xr:uid="{00000000-0005-0000-0000-0000256A0000}"/>
    <cellStyle name="Normal 4 2 3 4 2 4 2" xfId="30543" xr:uid="{00000000-0005-0000-0000-0000266A0000}"/>
    <cellStyle name="Normal 4 2 3 4 2 4 2 2" xfId="30544" xr:uid="{00000000-0005-0000-0000-0000276A0000}"/>
    <cellStyle name="Normal 4 2 3 4 2 4 3" xfId="30545" xr:uid="{00000000-0005-0000-0000-0000286A0000}"/>
    <cellStyle name="Normal 4 2 3 4 2 5" xfId="30546" xr:uid="{00000000-0005-0000-0000-0000296A0000}"/>
    <cellStyle name="Normal 4 2 3 4 2 5 2" xfId="30547" xr:uid="{00000000-0005-0000-0000-00002A6A0000}"/>
    <cellStyle name="Normal 4 2 3 4 2 6" xfId="30548" xr:uid="{00000000-0005-0000-0000-00002B6A0000}"/>
    <cellStyle name="Normal 4 2 3 4 2 7" xfId="30549" xr:uid="{00000000-0005-0000-0000-00002C6A0000}"/>
    <cellStyle name="Normal 4 2 3 4 3" xfId="3045" xr:uid="{00000000-0005-0000-0000-00002D6A0000}"/>
    <cellStyle name="Normal 4 2 3 4 3 2" xfId="30550" xr:uid="{00000000-0005-0000-0000-00002E6A0000}"/>
    <cellStyle name="Normal 4 2 3 4 3 2 2" xfId="30551" xr:uid="{00000000-0005-0000-0000-00002F6A0000}"/>
    <cellStyle name="Normal 4 2 3 4 3 2 2 2" xfId="30552" xr:uid="{00000000-0005-0000-0000-0000306A0000}"/>
    <cellStyle name="Normal 4 2 3 4 3 2 3" xfId="30553" xr:uid="{00000000-0005-0000-0000-0000316A0000}"/>
    <cellStyle name="Normal 4 2 3 4 3 3" xfId="30554" xr:uid="{00000000-0005-0000-0000-0000326A0000}"/>
    <cellStyle name="Normal 4 2 3 4 3 3 2" xfId="30555" xr:uid="{00000000-0005-0000-0000-0000336A0000}"/>
    <cellStyle name="Normal 4 2 3 4 3 4" xfId="30556" xr:uid="{00000000-0005-0000-0000-0000346A0000}"/>
    <cellStyle name="Normal 4 2 3 4 3 5" xfId="30557" xr:uid="{00000000-0005-0000-0000-0000356A0000}"/>
    <cellStyle name="Normal 4 2 3 4 4" xfId="3046" xr:uid="{00000000-0005-0000-0000-0000366A0000}"/>
    <cellStyle name="Normal 4 2 3 4 4 2" xfId="30558" xr:uid="{00000000-0005-0000-0000-0000376A0000}"/>
    <cellStyle name="Normal 4 2 3 4 4 2 2" xfId="30559" xr:uid="{00000000-0005-0000-0000-0000386A0000}"/>
    <cellStyle name="Normal 4 2 3 4 4 2 2 2" xfId="30560" xr:uid="{00000000-0005-0000-0000-0000396A0000}"/>
    <cellStyle name="Normal 4 2 3 4 4 2 3" xfId="30561" xr:uid="{00000000-0005-0000-0000-00003A6A0000}"/>
    <cellStyle name="Normal 4 2 3 4 4 3" xfId="30562" xr:uid="{00000000-0005-0000-0000-00003B6A0000}"/>
    <cellStyle name="Normal 4 2 3 4 4 3 2" xfId="30563" xr:uid="{00000000-0005-0000-0000-00003C6A0000}"/>
    <cellStyle name="Normal 4 2 3 4 4 4" xfId="30564" xr:uid="{00000000-0005-0000-0000-00003D6A0000}"/>
    <cellStyle name="Normal 4 2 3 4 4 5" xfId="30565" xr:uid="{00000000-0005-0000-0000-00003E6A0000}"/>
    <cellStyle name="Normal 4 2 3 4 5" xfId="30566" xr:uid="{00000000-0005-0000-0000-00003F6A0000}"/>
    <cellStyle name="Normal 4 2 3 4 5 2" xfId="30567" xr:uid="{00000000-0005-0000-0000-0000406A0000}"/>
    <cellStyle name="Normal 4 2 3 4 5 2 2" xfId="30568" xr:uid="{00000000-0005-0000-0000-0000416A0000}"/>
    <cellStyle name="Normal 4 2 3 4 5 3" xfId="30569" xr:uid="{00000000-0005-0000-0000-0000426A0000}"/>
    <cellStyle name="Normal 4 2 3 4 6" xfId="30570" xr:uid="{00000000-0005-0000-0000-0000436A0000}"/>
    <cellStyle name="Normal 4 2 3 4 6 2" xfId="30571" xr:uid="{00000000-0005-0000-0000-0000446A0000}"/>
    <cellStyle name="Normal 4 2 3 4 7" xfId="30572" xr:uid="{00000000-0005-0000-0000-0000456A0000}"/>
    <cellStyle name="Normal 4 2 3 4 8" xfId="30573" xr:uid="{00000000-0005-0000-0000-0000466A0000}"/>
    <cellStyle name="Normal 4 2 3 5" xfId="3047" xr:uid="{00000000-0005-0000-0000-0000476A0000}"/>
    <cellStyle name="Normal 4 2 3 5 2" xfId="3048" xr:uid="{00000000-0005-0000-0000-0000486A0000}"/>
    <cellStyle name="Normal 4 2 3 5 2 2" xfId="3049" xr:uid="{00000000-0005-0000-0000-0000496A0000}"/>
    <cellStyle name="Normal 4 2 3 5 2 2 2" xfId="30574" xr:uid="{00000000-0005-0000-0000-00004A6A0000}"/>
    <cellStyle name="Normal 4 2 3 5 2 2 2 2" xfId="30575" xr:uid="{00000000-0005-0000-0000-00004B6A0000}"/>
    <cellStyle name="Normal 4 2 3 5 2 2 2 2 2" xfId="30576" xr:uid="{00000000-0005-0000-0000-00004C6A0000}"/>
    <cellStyle name="Normal 4 2 3 5 2 2 2 3" xfId="30577" xr:uid="{00000000-0005-0000-0000-00004D6A0000}"/>
    <cellStyle name="Normal 4 2 3 5 2 2 3" xfId="30578" xr:uid="{00000000-0005-0000-0000-00004E6A0000}"/>
    <cellStyle name="Normal 4 2 3 5 2 2 3 2" xfId="30579" xr:uid="{00000000-0005-0000-0000-00004F6A0000}"/>
    <cellStyle name="Normal 4 2 3 5 2 2 4" xfId="30580" xr:uid="{00000000-0005-0000-0000-0000506A0000}"/>
    <cellStyle name="Normal 4 2 3 5 2 2 5" xfId="30581" xr:uid="{00000000-0005-0000-0000-0000516A0000}"/>
    <cellStyle name="Normal 4 2 3 5 2 3" xfId="3050" xr:uid="{00000000-0005-0000-0000-0000526A0000}"/>
    <cellStyle name="Normal 4 2 3 5 2 3 2" xfId="30582" xr:uid="{00000000-0005-0000-0000-0000536A0000}"/>
    <cellStyle name="Normal 4 2 3 5 2 3 2 2" xfId="30583" xr:uid="{00000000-0005-0000-0000-0000546A0000}"/>
    <cellStyle name="Normal 4 2 3 5 2 3 2 2 2" xfId="30584" xr:uid="{00000000-0005-0000-0000-0000556A0000}"/>
    <cellStyle name="Normal 4 2 3 5 2 3 2 3" xfId="30585" xr:uid="{00000000-0005-0000-0000-0000566A0000}"/>
    <cellStyle name="Normal 4 2 3 5 2 3 3" xfId="30586" xr:uid="{00000000-0005-0000-0000-0000576A0000}"/>
    <cellStyle name="Normal 4 2 3 5 2 3 3 2" xfId="30587" xr:uid="{00000000-0005-0000-0000-0000586A0000}"/>
    <cellStyle name="Normal 4 2 3 5 2 3 4" xfId="30588" xr:uid="{00000000-0005-0000-0000-0000596A0000}"/>
    <cellStyle name="Normal 4 2 3 5 2 3 5" xfId="30589" xr:uid="{00000000-0005-0000-0000-00005A6A0000}"/>
    <cellStyle name="Normal 4 2 3 5 2 4" xfId="30590" xr:uid="{00000000-0005-0000-0000-00005B6A0000}"/>
    <cellStyle name="Normal 4 2 3 5 2 4 2" xfId="30591" xr:uid="{00000000-0005-0000-0000-00005C6A0000}"/>
    <cellStyle name="Normal 4 2 3 5 2 4 2 2" xfId="30592" xr:uid="{00000000-0005-0000-0000-00005D6A0000}"/>
    <cellStyle name="Normal 4 2 3 5 2 4 3" xfId="30593" xr:uid="{00000000-0005-0000-0000-00005E6A0000}"/>
    <cellStyle name="Normal 4 2 3 5 2 5" xfId="30594" xr:uid="{00000000-0005-0000-0000-00005F6A0000}"/>
    <cellStyle name="Normal 4 2 3 5 2 5 2" xfId="30595" xr:uid="{00000000-0005-0000-0000-0000606A0000}"/>
    <cellStyle name="Normal 4 2 3 5 2 6" xfId="30596" xr:uid="{00000000-0005-0000-0000-0000616A0000}"/>
    <cellStyle name="Normal 4 2 3 5 2 7" xfId="30597" xr:uid="{00000000-0005-0000-0000-0000626A0000}"/>
    <cellStyle name="Normal 4 2 3 5 3" xfId="3051" xr:uid="{00000000-0005-0000-0000-0000636A0000}"/>
    <cellStyle name="Normal 4 2 3 5 3 2" xfId="30598" xr:uid="{00000000-0005-0000-0000-0000646A0000}"/>
    <cellStyle name="Normal 4 2 3 5 3 2 2" xfId="30599" xr:uid="{00000000-0005-0000-0000-0000656A0000}"/>
    <cellStyle name="Normal 4 2 3 5 3 2 2 2" xfId="30600" xr:uid="{00000000-0005-0000-0000-0000666A0000}"/>
    <cellStyle name="Normal 4 2 3 5 3 2 3" xfId="30601" xr:uid="{00000000-0005-0000-0000-0000676A0000}"/>
    <cellStyle name="Normal 4 2 3 5 3 3" xfId="30602" xr:uid="{00000000-0005-0000-0000-0000686A0000}"/>
    <cellStyle name="Normal 4 2 3 5 3 3 2" xfId="30603" xr:uid="{00000000-0005-0000-0000-0000696A0000}"/>
    <cellStyle name="Normal 4 2 3 5 3 4" xfId="30604" xr:uid="{00000000-0005-0000-0000-00006A6A0000}"/>
    <cellStyle name="Normal 4 2 3 5 3 5" xfId="30605" xr:uid="{00000000-0005-0000-0000-00006B6A0000}"/>
    <cellStyle name="Normal 4 2 3 5 4" xfId="3052" xr:uid="{00000000-0005-0000-0000-00006C6A0000}"/>
    <cellStyle name="Normal 4 2 3 5 4 2" xfId="30606" xr:uid="{00000000-0005-0000-0000-00006D6A0000}"/>
    <cellStyle name="Normal 4 2 3 5 4 2 2" xfId="30607" xr:uid="{00000000-0005-0000-0000-00006E6A0000}"/>
    <cellStyle name="Normal 4 2 3 5 4 2 2 2" xfId="30608" xr:uid="{00000000-0005-0000-0000-00006F6A0000}"/>
    <cellStyle name="Normal 4 2 3 5 4 2 3" xfId="30609" xr:uid="{00000000-0005-0000-0000-0000706A0000}"/>
    <cellStyle name="Normal 4 2 3 5 4 3" xfId="30610" xr:uid="{00000000-0005-0000-0000-0000716A0000}"/>
    <cellStyle name="Normal 4 2 3 5 4 3 2" xfId="30611" xr:uid="{00000000-0005-0000-0000-0000726A0000}"/>
    <cellStyle name="Normal 4 2 3 5 4 4" xfId="30612" xr:uid="{00000000-0005-0000-0000-0000736A0000}"/>
    <cellStyle name="Normal 4 2 3 5 4 5" xfId="30613" xr:uid="{00000000-0005-0000-0000-0000746A0000}"/>
    <cellStyle name="Normal 4 2 3 5 5" xfId="30614" xr:uid="{00000000-0005-0000-0000-0000756A0000}"/>
    <cellStyle name="Normal 4 2 3 5 5 2" xfId="30615" xr:uid="{00000000-0005-0000-0000-0000766A0000}"/>
    <cellStyle name="Normal 4 2 3 5 5 2 2" xfId="30616" xr:uid="{00000000-0005-0000-0000-0000776A0000}"/>
    <cellStyle name="Normal 4 2 3 5 5 3" xfId="30617" xr:uid="{00000000-0005-0000-0000-0000786A0000}"/>
    <cellStyle name="Normal 4 2 3 5 6" xfId="30618" xr:uid="{00000000-0005-0000-0000-0000796A0000}"/>
    <cellStyle name="Normal 4 2 3 5 6 2" xfId="30619" xr:uid="{00000000-0005-0000-0000-00007A6A0000}"/>
    <cellStyle name="Normal 4 2 3 5 7" xfId="30620" xr:uid="{00000000-0005-0000-0000-00007B6A0000}"/>
    <cellStyle name="Normal 4 2 3 5 8" xfId="30621" xr:uid="{00000000-0005-0000-0000-00007C6A0000}"/>
    <cellStyle name="Normal 4 2 3 6" xfId="3053" xr:uid="{00000000-0005-0000-0000-00007D6A0000}"/>
    <cellStyle name="Normal 4 2 3 6 2" xfId="3054" xr:uid="{00000000-0005-0000-0000-00007E6A0000}"/>
    <cellStyle name="Normal 4 2 3 6 2 2" xfId="30622" xr:uid="{00000000-0005-0000-0000-00007F6A0000}"/>
    <cellStyle name="Normal 4 2 3 6 2 2 2" xfId="30623" xr:uid="{00000000-0005-0000-0000-0000806A0000}"/>
    <cellStyle name="Normal 4 2 3 6 2 2 2 2" xfId="30624" xr:uid="{00000000-0005-0000-0000-0000816A0000}"/>
    <cellStyle name="Normal 4 2 3 6 2 2 3" xfId="30625" xr:uid="{00000000-0005-0000-0000-0000826A0000}"/>
    <cellStyle name="Normal 4 2 3 6 2 3" xfId="30626" xr:uid="{00000000-0005-0000-0000-0000836A0000}"/>
    <cellStyle name="Normal 4 2 3 6 2 3 2" xfId="30627" xr:uid="{00000000-0005-0000-0000-0000846A0000}"/>
    <cellStyle name="Normal 4 2 3 6 2 4" xfId="30628" xr:uid="{00000000-0005-0000-0000-0000856A0000}"/>
    <cellStyle name="Normal 4 2 3 6 2 5" xfId="30629" xr:uid="{00000000-0005-0000-0000-0000866A0000}"/>
    <cellStyle name="Normal 4 2 3 6 3" xfId="3055" xr:uid="{00000000-0005-0000-0000-0000876A0000}"/>
    <cellStyle name="Normal 4 2 3 6 3 2" xfId="30630" xr:uid="{00000000-0005-0000-0000-0000886A0000}"/>
    <cellStyle name="Normal 4 2 3 6 3 2 2" xfId="30631" xr:uid="{00000000-0005-0000-0000-0000896A0000}"/>
    <cellStyle name="Normal 4 2 3 6 3 2 2 2" xfId="30632" xr:uid="{00000000-0005-0000-0000-00008A6A0000}"/>
    <cellStyle name="Normal 4 2 3 6 3 2 3" xfId="30633" xr:uid="{00000000-0005-0000-0000-00008B6A0000}"/>
    <cellStyle name="Normal 4 2 3 6 3 3" xfId="30634" xr:uid="{00000000-0005-0000-0000-00008C6A0000}"/>
    <cellStyle name="Normal 4 2 3 6 3 3 2" xfId="30635" xr:uid="{00000000-0005-0000-0000-00008D6A0000}"/>
    <cellStyle name="Normal 4 2 3 6 3 4" xfId="30636" xr:uid="{00000000-0005-0000-0000-00008E6A0000}"/>
    <cellStyle name="Normal 4 2 3 6 3 5" xfId="30637" xr:uid="{00000000-0005-0000-0000-00008F6A0000}"/>
    <cellStyle name="Normal 4 2 3 6 4" xfId="30638" xr:uid="{00000000-0005-0000-0000-0000906A0000}"/>
    <cellStyle name="Normal 4 2 3 6 4 2" xfId="30639" xr:uid="{00000000-0005-0000-0000-0000916A0000}"/>
    <cellStyle name="Normal 4 2 3 6 4 2 2" xfId="30640" xr:uid="{00000000-0005-0000-0000-0000926A0000}"/>
    <cellStyle name="Normal 4 2 3 6 4 3" xfId="30641" xr:uid="{00000000-0005-0000-0000-0000936A0000}"/>
    <cellStyle name="Normal 4 2 3 6 5" xfId="30642" xr:uid="{00000000-0005-0000-0000-0000946A0000}"/>
    <cellStyle name="Normal 4 2 3 6 5 2" xfId="30643" xr:uid="{00000000-0005-0000-0000-0000956A0000}"/>
    <cellStyle name="Normal 4 2 3 6 6" xfId="30644" xr:uid="{00000000-0005-0000-0000-0000966A0000}"/>
    <cellStyle name="Normal 4 2 3 6 7" xfId="30645" xr:uid="{00000000-0005-0000-0000-0000976A0000}"/>
    <cellStyle name="Normal 4 2 3 7" xfId="3056" xr:uid="{00000000-0005-0000-0000-0000986A0000}"/>
    <cellStyle name="Normal 4 2 3 7 2" xfId="30646" xr:uid="{00000000-0005-0000-0000-0000996A0000}"/>
    <cellStyle name="Normal 4 2 3 7 2 2" xfId="30647" xr:uid="{00000000-0005-0000-0000-00009A6A0000}"/>
    <cellStyle name="Normal 4 2 3 7 2 2 2" xfId="30648" xr:uid="{00000000-0005-0000-0000-00009B6A0000}"/>
    <cellStyle name="Normal 4 2 3 7 2 3" xfId="30649" xr:uid="{00000000-0005-0000-0000-00009C6A0000}"/>
    <cellStyle name="Normal 4 2 3 7 3" xfId="30650" xr:uid="{00000000-0005-0000-0000-00009D6A0000}"/>
    <cellStyle name="Normal 4 2 3 7 3 2" xfId="30651" xr:uid="{00000000-0005-0000-0000-00009E6A0000}"/>
    <cellStyle name="Normal 4 2 3 7 4" xfId="30652" xr:uid="{00000000-0005-0000-0000-00009F6A0000}"/>
    <cellStyle name="Normal 4 2 3 7 5" xfId="30653" xr:uid="{00000000-0005-0000-0000-0000A06A0000}"/>
    <cellStyle name="Normal 4 2 3 8" xfId="3057" xr:uid="{00000000-0005-0000-0000-0000A16A0000}"/>
    <cellStyle name="Normal 4 2 3 8 2" xfId="30654" xr:uid="{00000000-0005-0000-0000-0000A26A0000}"/>
    <cellStyle name="Normal 4 2 3 8 2 2" xfId="30655" xr:uid="{00000000-0005-0000-0000-0000A36A0000}"/>
    <cellStyle name="Normal 4 2 3 8 2 2 2" xfId="30656" xr:uid="{00000000-0005-0000-0000-0000A46A0000}"/>
    <cellStyle name="Normal 4 2 3 8 2 3" xfId="30657" xr:uid="{00000000-0005-0000-0000-0000A56A0000}"/>
    <cellStyle name="Normal 4 2 3 8 3" xfId="30658" xr:uid="{00000000-0005-0000-0000-0000A66A0000}"/>
    <cellStyle name="Normal 4 2 3 8 3 2" xfId="30659" xr:uid="{00000000-0005-0000-0000-0000A76A0000}"/>
    <cellStyle name="Normal 4 2 3 8 4" xfId="30660" xr:uid="{00000000-0005-0000-0000-0000A86A0000}"/>
    <cellStyle name="Normal 4 2 3 8 5" xfId="30661" xr:uid="{00000000-0005-0000-0000-0000A96A0000}"/>
    <cellStyle name="Normal 4 2 3 9" xfId="30662" xr:uid="{00000000-0005-0000-0000-0000AA6A0000}"/>
    <cellStyle name="Normal 4 2 3 9 2" xfId="30663" xr:uid="{00000000-0005-0000-0000-0000AB6A0000}"/>
    <cellStyle name="Normal 4 2 3 9 2 2" xfId="30664" xr:uid="{00000000-0005-0000-0000-0000AC6A0000}"/>
    <cellStyle name="Normal 4 2 3 9 3" xfId="30665" xr:uid="{00000000-0005-0000-0000-0000AD6A0000}"/>
    <cellStyle name="Normal 4 2 4" xfId="3058" xr:uid="{00000000-0005-0000-0000-0000AE6A0000}"/>
    <cellStyle name="Normal 4 2 4 2" xfId="3059" xr:uid="{00000000-0005-0000-0000-0000AF6A0000}"/>
    <cellStyle name="Normal 4 2 4 2 2" xfId="3060" xr:uid="{00000000-0005-0000-0000-0000B06A0000}"/>
    <cellStyle name="Normal 4 2 4 2 2 2" xfId="30666" xr:uid="{00000000-0005-0000-0000-0000B16A0000}"/>
    <cellStyle name="Normal 4 2 4 2 2 2 2" xfId="30667" xr:uid="{00000000-0005-0000-0000-0000B26A0000}"/>
    <cellStyle name="Normal 4 2 4 2 2 2 2 2" xfId="30668" xr:uid="{00000000-0005-0000-0000-0000B36A0000}"/>
    <cellStyle name="Normal 4 2 4 2 2 2 3" xfId="30669" xr:uid="{00000000-0005-0000-0000-0000B46A0000}"/>
    <cellStyle name="Normal 4 2 4 2 2 3" xfId="30670" xr:uid="{00000000-0005-0000-0000-0000B56A0000}"/>
    <cellStyle name="Normal 4 2 4 2 2 3 2" xfId="30671" xr:uid="{00000000-0005-0000-0000-0000B66A0000}"/>
    <cellStyle name="Normal 4 2 4 2 2 4" xfId="30672" xr:uid="{00000000-0005-0000-0000-0000B76A0000}"/>
    <cellStyle name="Normal 4 2 4 2 2 5" xfId="30673" xr:uid="{00000000-0005-0000-0000-0000B86A0000}"/>
    <cellStyle name="Normal 4 2 4 2 3" xfId="3061" xr:uid="{00000000-0005-0000-0000-0000B96A0000}"/>
    <cellStyle name="Normal 4 2 4 2 3 2" xfId="30674" xr:uid="{00000000-0005-0000-0000-0000BA6A0000}"/>
    <cellStyle name="Normal 4 2 4 2 3 2 2" xfId="30675" xr:uid="{00000000-0005-0000-0000-0000BB6A0000}"/>
    <cellStyle name="Normal 4 2 4 2 3 2 2 2" xfId="30676" xr:uid="{00000000-0005-0000-0000-0000BC6A0000}"/>
    <cellStyle name="Normal 4 2 4 2 3 2 3" xfId="30677" xr:uid="{00000000-0005-0000-0000-0000BD6A0000}"/>
    <cellStyle name="Normal 4 2 4 2 3 3" xfId="30678" xr:uid="{00000000-0005-0000-0000-0000BE6A0000}"/>
    <cellStyle name="Normal 4 2 4 2 3 3 2" xfId="30679" xr:uid="{00000000-0005-0000-0000-0000BF6A0000}"/>
    <cellStyle name="Normal 4 2 4 2 3 4" xfId="30680" xr:uid="{00000000-0005-0000-0000-0000C06A0000}"/>
    <cellStyle name="Normal 4 2 4 2 3 5" xfId="30681" xr:uid="{00000000-0005-0000-0000-0000C16A0000}"/>
    <cellStyle name="Normal 4 2 4 2 4" xfId="30682" xr:uid="{00000000-0005-0000-0000-0000C26A0000}"/>
    <cellStyle name="Normal 4 2 4 2 4 2" xfId="30683" xr:uid="{00000000-0005-0000-0000-0000C36A0000}"/>
    <cellStyle name="Normal 4 2 4 2 4 2 2" xfId="30684" xr:uid="{00000000-0005-0000-0000-0000C46A0000}"/>
    <cellStyle name="Normal 4 2 4 2 4 3" xfId="30685" xr:uid="{00000000-0005-0000-0000-0000C56A0000}"/>
    <cellStyle name="Normal 4 2 4 2 5" xfId="30686" xr:uid="{00000000-0005-0000-0000-0000C66A0000}"/>
    <cellStyle name="Normal 4 2 4 2 5 2" xfId="30687" xr:uid="{00000000-0005-0000-0000-0000C76A0000}"/>
    <cellStyle name="Normal 4 2 4 2 6" xfId="30688" xr:uid="{00000000-0005-0000-0000-0000C86A0000}"/>
    <cellStyle name="Normal 4 2 4 2 7" xfId="30689" xr:uid="{00000000-0005-0000-0000-0000C96A0000}"/>
    <cellStyle name="Normal 4 2 4 3" xfId="3062" xr:uid="{00000000-0005-0000-0000-0000CA6A0000}"/>
    <cellStyle name="Normal 4 2 4 3 2" xfId="30690" xr:uid="{00000000-0005-0000-0000-0000CB6A0000}"/>
    <cellStyle name="Normal 4 2 4 3 2 2" xfId="30691" xr:uid="{00000000-0005-0000-0000-0000CC6A0000}"/>
    <cellStyle name="Normal 4 2 4 3 2 2 2" xfId="30692" xr:uid="{00000000-0005-0000-0000-0000CD6A0000}"/>
    <cellStyle name="Normal 4 2 4 3 2 3" xfId="30693" xr:uid="{00000000-0005-0000-0000-0000CE6A0000}"/>
    <cellStyle name="Normal 4 2 4 3 3" xfId="30694" xr:uid="{00000000-0005-0000-0000-0000CF6A0000}"/>
    <cellStyle name="Normal 4 2 4 3 3 2" xfId="30695" xr:uid="{00000000-0005-0000-0000-0000D06A0000}"/>
    <cellStyle name="Normal 4 2 4 3 4" xfId="30696" xr:uid="{00000000-0005-0000-0000-0000D16A0000}"/>
    <cellStyle name="Normal 4 2 4 3 5" xfId="30697" xr:uid="{00000000-0005-0000-0000-0000D26A0000}"/>
    <cellStyle name="Normal 4 2 4 4" xfId="3063" xr:uid="{00000000-0005-0000-0000-0000D36A0000}"/>
    <cellStyle name="Normal 4 2 4 4 2" xfId="30698" xr:uid="{00000000-0005-0000-0000-0000D46A0000}"/>
    <cellStyle name="Normal 4 2 4 4 2 2" xfId="30699" xr:uid="{00000000-0005-0000-0000-0000D56A0000}"/>
    <cellStyle name="Normal 4 2 4 4 2 2 2" xfId="30700" xr:uid="{00000000-0005-0000-0000-0000D66A0000}"/>
    <cellStyle name="Normal 4 2 4 4 2 3" xfId="30701" xr:uid="{00000000-0005-0000-0000-0000D76A0000}"/>
    <cellStyle name="Normal 4 2 4 4 3" xfId="30702" xr:uid="{00000000-0005-0000-0000-0000D86A0000}"/>
    <cellStyle name="Normal 4 2 4 4 3 2" xfId="30703" xr:uid="{00000000-0005-0000-0000-0000D96A0000}"/>
    <cellStyle name="Normal 4 2 4 4 4" xfId="30704" xr:uid="{00000000-0005-0000-0000-0000DA6A0000}"/>
    <cellStyle name="Normal 4 2 4 4 5" xfId="30705" xr:uid="{00000000-0005-0000-0000-0000DB6A0000}"/>
    <cellStyle name="Normal 4 2 4 5" xfId="30706" xr:uid="{00000000-0005-0000-0000-0000DC6A0000}"/>
    <cellStyle name="Normal 4 2 4 5 2" xfId="30707" xr:uid="{00000000-0005-0000-0000-0000DD6A0000}"/>
    <cellStyle name="Normal 4 2 4 5 2 2" xfId="30708" xr:uid="{00000000-0005-0000-0000-0000DE6A0000}"/>
    <cellStyle name="Normal 4 2 4 5 3" xfId="30709" xr:uid="{00000000-0005-0000-0000-0000DF6A0000}"/>
    <cellStyle name="Normal 4 2 4 6" xfId="30710" xr:uid="{00000000-0005-0000-0000-0000E06A0000}"/>
    <cellStyle name="Normal 4 2 4 6 2" xfId="30711" xr:uid="{00000000-0005-0000-0000-0000E16A0000}"/>
    <cellStyle name="Normal 4 2 4 7" xfId="30712" xr:uid="{00000000-0005-0000-0000-0000E26A0000}"/>
    <cellStyle name="Normal 4 2 4 8" xfId="30713" xr:uid="{00000000-0005-0000-0000-0000E36A0000}"/>
    <cellStyle name="Normal 4 2 5" xfId="3064" xr:uid="{00000000-0005-0000-0000-0000E46A0000}"/>
    <cellStyle name="Normal 4 2 5 2" xfId="3065" xr:uid="{00000000-0005-0000-0000-0000E56A0000}"/>
    <cellStyle name="Normal 4 2 5 2 2" xfId="3066" xr:uid="{00000000-0005-0000-0000-0000E66A0000}"/>
    <cellStyle name="Normal 4 2 5 2 2 2" xfId="30714" xr:uid="{00000000-0005-0000-0000-0000E76A0000}"/>
    <cellStyle name="Normal 4 2 5 2 2 2 2" xfId="30715" xr:uid="{00000000-0005-0000-0000-0000E86A0000}"/>
    <cellStyle name="Normal 4 2 5 2 2 2 2 2" xfId="30716" xr:uid="{00000000-0005-0000-0000-0000E96A0000}"/>
    <cellStyle name="Normal 4 2 5 2 2 2 3" xfId="30717" xr:uid="{00000000-0005-0000-0000-0000EA6A0000}"/>
    <cellStyle name="Normal 4 2 5 2 2 3" xfId="30718" xr:uid="{00000000-0005-0000-0000-0000EB6A0000}"/>
    <cellStyle name="Normal 4 2 5 2 2 3 2" xfId="30719" xr:uid="{00000000-0005-0000-0000-0000EC6A0000}"/>
    <cellStyle name="Normal 4 2 5 2 2 4" xfId="30720" xr:uid="{00000000-0005-0000-0000-0000ED6A0000}"/>
    <cellStyle name="Normal 4 2 5 2 2 5" xfId="30721" xr:uid="{00000000-0005-0000-0000-0000EE6A0000}"/>
    <cellStyle name="Normal 4 2 5 2 3" xfId="3067" xr:uid="{00000000-0005-0000-0000-0000EF6A0000}"/>
    <cellStyle name="Normal 4 2 5 2 3 2" xfId="30722" xr:uid="{00000000-0005-0000-0000-0000F06A0000}"/>
    <cellStyle name="Normal 4 2 5 2 3 2 2" xfId="30723" xr:uid="{00000000-0005-0000-0000-0000F16A0000}"/>
    <cellStyle name="Normal 4 2 5 2 3 2 2 2" xfId="30724" xr:uid="{00000000-0005-0000-0000-0000F26A0000}"/>
    <cellStyle name="Normal 4 2 5 2 3 2 3" xfId="30725" xr:uid="{00000000-0005-0000-0000-0000F36A0000}"/>
    <cellStyle name="Normal 4 2 5 2 3 3" xfId="30726" xr:uid="{00000000-0005-0000-0000-0000F46A0000}"/>
    <cellStyle name="Normal 4 2 5 2 3 3 2" xfId="30727" xr:uid="{00000000-0005-0000-0000-0000F56A0000}"/>
    <cellStyle name="Normal 4 2 5 2 3 4" xfId="30728" xr:uid="{00000000-0005-0000-0000-0000F66A0000}"/>
    <cellStyle name="Normal 4 2 5 2 3 5" xfId="30729" xr:uid="{00000000-0005-0000-0000-0000F76A0000}"/>
    <cellStyle name="Normal 4 2 5 2 4" xfId="30730" xr:uid="{00000000-0005-0000-0000-0000F86A0000}"/>
    <cellStyle name="Normal 4 2 5 2 4 2" xfId="30731" xr:uid="{00000000-0005-0000-0000-0000F96A0000}"/>
    <cellStyle name="Normal 4 2 5 2 4 2 2" xfId="30732" xr:uid="{00000000-0005-0000-0000-0000FA6A0000}"/>
    <cellStyle name="Normal 4 2 5 2 4 3" xfId="30733" xr:uid="{00000000-0005-0000-0000-0000FB6A0000}"/>
    <cellStyle name="Normal 4 2 5 2 5" xfId="30734" xr:uid="{00000000-0005-0000-0000-0000FC6A0000}"/>
    <cellStyle name="Normal 4 2 5 2 5 2" xfId="30735" xr:uid="{00000000-0005-0000-0000-0000FD6A0000}"/>
    <cellStyle name="Normal 4 2 5 2 6" xfId="30736" xr:uid="{00000000-0005-0000-0000-0000FE6A0000}"/>
    <cellStyle name="Normal 4 2 5 2 7" xfId="30737" xr:uid="{00000000-0005-0000-0000-0000FF6A0000}"/>
    <cellStyle name="Normal 4 2 5 3" xfId="3068" xr:uid="{00000000-0005-0000-0000-0000006B0000}"/>
    <cellStyle name="Normal 4 2 5 3 2" xfId="30738" xr:uid="{00000000-0005-0000-0000-0000016B0000}"/>
    <cellStyle name="Normal 4 2 5 3 2 2" xfId="30739" xr:uid="{00000000-0005-0000-0000-0000026B0000}"/>
    <cellStyle name="Normal 4 2 5 3 2 2 2" xfId="30740" xr:uid="{00000000-0005-0000-0000-0000036B0000}"/>
    <cellStyle name="Normal 4 2 5 3 2 3" xfId="30741" xr:uid="{00000000-0005-0000-0000-0000046B0000}"/>
    <cellStyle name="Normal 4 2 5 3 3" xfId="30742" xr:uid="{00000000-0005-0000-0000-0000056B0000}"/>
    <cellStyle name="Normal 4 2 5 3 3 2" xfId="30743" xr:uid="{00000000-0005-0000-0000-0000066B0000}"/>
    <cellStyle name="Normal 4 2 5 3 4" xfId="30744" xr:uid="{00000000-0005-0000-0000-0000076B0000}"/>
    <cellStyle name="Normal 4 2 5 3 5" xfId="30745" xr:uid="{00000000-0005-0000-0000-0000086B0000}"/>
    <cellStyle name="Normal 4 2 5 4" xfId="3069" xr:uid="{00000000-0005-0000-0000-0000096B0000}"/>
    <cellStyle name="Normal 4 2 5 4 2" xfId="30746" xr:uid="{00000000-0005-0000-0000-00000A6B0000}"/>
    <cellStyle name="Normal 4 2 5 4 2 2" xfId="30747" xr:uid="{00000000-0005-0000-0000-00000B6B0000}"/>
    <cellStyle name="Normal 4 2 5 4 2 2 2" xfId="30748" xr:uid="{00000000-0005-0000-0000-00000C6B0000}"/>
    <cellStyle name="Normal 4 2 5 4 2 3" xfId="30749" xr:uid="{00000000-0005-0000-0000-00000D6B0000}"/>
    <cellStyle name="Normal 4 2 5 4 3" xfId="30750" xr:uid="{00000000-0005-0000-0000-00000E6B0000}"/>
    <cellStyle name="Normal 4 2 5 4 3 2" xfId="30751" xr:uid="{00000000-0005-0000-0000-00000F6B0000}"/>
    <cellStyle name="Normal 4 2 5 4 4" xfId="30752" xr:uid="{00000000-0005-0000-0000-0000106B0000}"/>
    <cellStyle name="Normal 4 2 5 4 5" xfId="30753" xr:uid="{00000000-0005-0000-0000-0000116B0000}"/>
    <cellStyle name="Normal 4 2 5 5" xfId="30754" xr:uid="{00000000-0005-0000-0000-0000126B0000}"/>
    <cellStyle name="Normal 4 2 5 5 2" xfId="30755" xr:uid="{00000000-0005-0000-0000-0000136B0000}"/>
    <cellStyle name="Normal 4 2 5 5 2 2" xfId="30756" xr:uid="{00000000-0005-0000-0000-0000146B0000}"/>
    <cellStyle name="Normal 4 2 5 5 3" xfId="30757" xr:uid="{00000000-0005-0000-0000-0000156B0000}"/>
    <cellStyle name="Normal 4 2 5 6" xfId="30758" xr:uid="{00000000-0005-0000-0000-0000166B0000}"/>
    <cellStyle name="Normal 4 2 5 6 2" xfId="30759" xr:uid="{00000000-0005-0000-0000-0000176B0000}"/>
    <cellStyle name="Normal 4 2 5 7" xfId="30760" xr:uid="{00000000-0005-0000-0000-0000186B0000}"/>
    <cellStyle name="Normal 4 2 5 8" xfId="30761" xr:uid="{00000000-0005-0000-0000-0000196B0000}"/>
    <cellStyle name="Normal 4 2 6" xfId="3070" xr:uid="{00000000-0005-0000-0000-00001A6B0000}"/>
    <cellStyle name="Normal 4 2 6 2" xfId="3071" xr:uid="{00000000-0005-0000-0000-00001B6B0000}"/>
    <cellStyle name="Normal 4 2 6 2 2" xfId="3072" xr:uid="{00000000-0005-0000-0000-00001C6B0000}"/>
    <cellStyle name="Normal 4 2 6 2 2 2" xfId="30762" xr:uid="{00000000-0005-0000-0000-00001D6B0000}"/>
    <cellStyle name="Normal 4 2 6 2 2 2 2" xfId="30763" xr:uid="{00000000-0005-0000-0000-00001E6B0000}"/>
    <cellStyle name="Normal 4 2 6 2 2 2 2 2" xfId="30764" xr:uid="{00000000-0005-0000-0000-00001F6B0000}"/>
    <cellStyle name="Normal 4 2 6 2 2 2 3" xfId="30765" xr:uid="{00000000-0005-0000-0000-0000206B0000}"/>
    <cellStyle name="Normal 4 2 6 2 2 3" xfId="30766" xr:uid="{00000000-0005-0000-0000-0000216B0000}"/>
    <cellStyle name="Normal 4 2 6 2 2 3 2" xfId="30767" xr:uid="{00000000-0005-0000-0000-0000226B0000}"/>
    <cellStyle name="Normal 4 2 6 2 2 4" xfId="30768" xr:uid="{00000000-0005-0000-0000-0000236B0000}"/>
    <cellStyle name="Normal 4 2 6 2 2 5" xfId="30769" xr:uid="{00000000-0005-0000-0000-0000246B0000}"/>
    <cellStyle name="Normal 4 2 6 2 3" xfId="3073" xr:uid="{00000000-0005-0000-0000-0000256B0000}"/>
    <cellStyle name="Normal 4 2 6 2 3 2" xfId="30770" xr:uid="{00000000-0005-0000-0000-0000266B0000}"/>
    <cellStyle name="Normal 4 2 6 2 3 2 2" xfId="30771" xr:uid="{00000000-0005-0000-0000-0000276B0000}"/>
    <cellStyle name="Normal 4 2 6 2 3 2 2 2" xfId="30772" xr:uid="{00000000-0005-0000-0000-0000286B0000}"/>
    <cellStyle name="Normal 4 2 6 2 3 2 3" xfId="30773" xr:uid="{00000000-0005-0000-0000-0000296B0000}"/>
    <cellStyle name="Normal 4 2 6 2 3 3" xfId="30774" xr:uid="{00000000-0005-0000-0000-00002A6B0000}"/>
    <cellStyle name="Normal 4 2 6 2 3 3 2" xfId="30775" xr:uid="{00000000-0005-0000-0000-00002B6B0000}"/>
    <cellStyle name="Normal 4 2 6 2 3 4" xfId="30776" xr:uid="{00000000-0005-0000-0000-00002C6B0000}"/>
    <cellStyle name="Normal 4 2 6 2 3 5" xfId="30777" xr:uid="{00000000-0005-0000-0000-00002D6B0000}"/>
    <cellStyle name="Normal 4 2 6 2 4" xfId="30778" xr:uid="{00000000-0005-0000-0000-00002E6B0000}"/>
    <cellStyle name="Normal 4 2 6 2 4 2" xfId="30779" xr:uid="{00000000-0005-0000-0000-00002F6B0000}"/>
    <cellStyle name="Normal 4 2 6 2 4 2 2" xfId="30780" xr:uid="{00000000-0005-0000-0000-0000306B0000}"/>
    <cellStyle name="Normal 4 2 6 2 4 3" xfId="30781" xr:uid="{00000000-0005-0000-0000-0000316B0000}"/>
    <cellStyle name="Normal 4 2 6 2 5" xfId="30782" xr:uid="{00000000-0005-0000-0000-0000326B0000}"/>
    <cellStyle name="Normal 4 2 6 2 5 2" xfId="30783" xr:uid="{00000000-0005-0000-0000-0000336B0000}"/>
    <cellStyle name="Normal 4 2 6 2 6" xfId="30784" xr:uid="{00000000-0005-0000-0000-0000346B0000}"/>
    <cellStyle name="Normal 4 2 6 2 7" xfId="30785" xr:uid="{00000000-0005-0000-0000-0000356B0000}"/>
    <cellStyle name="Normal 4 2 6 3" xfId="3074" xr:uid="{00000000-0005-0000-0000-0000366B0000}"/>
    <cellStyle name="Normal 4 2 6 3 2" xfId="30786" xr:uid="{00000000-0005-0000-0000-0000376B0000}"/>
    <cellStyle name="Normal 4 2 6 3 2 2" xfId="30787" xr:uid="{00000000-0005-0000-0000-0000386B0000}"/>
    <cellStyle name="Normal 4 2 6 3 2 2 2" xfId="30788" xr:uid="{00000000-0005-0000-0000-0000396B0000}"/>
    <cellStyle name="Normal 4 2 6 3 2 3" xfId="30789" xr:uid="{00000000-0005-0000-0000-00003A6B0000}"/>
    <cellStyle name="Normal 4 2 6 3 3" xfId="30790" xr:uid="{00000000-0005-0000-0000-00003B6B0000}"/>
    <cellStyle name="Normal 4 2 6 3 3 2" xfId="30791" xr:uid="{00000000-0005-0000-0000-00003C6B0000}"/>
    <cellStyle name="Normal 4 2 6 3 4" xfId="30792" xr:uid="{00000000-0005-0000-0000-00003D6B0000}"/>
    <cellStyle name="Normal 4 2 6 3 5" xfId="30793" xr:uid="{00000000-0005-0000-0000-00003E6B0000}"/>
    <cellStyle name="Normal 4 2 6 4" xfId="3075" xr:uid="{00000000-0005-0000-0000-00003F6B0000}"/>
    <cellStyle name="Normal 4 2 6 4 2" xfId="30794" xr:uid="{00000000-0005-0000-0000-0000406B0000}"/>
    <cellStyle name="Normal 4 2 6 4 2 2" xfId="30795" xr:uid="{00000000-0005-0000-0000-0000416B0000}"/>
    <cellStyle name="Normal 4 2 6 4 2 2 2" xfId="30796" xr:uid="{00000000-0005-0000-0000-0000426B0000}"/>
    <cellStyle name="Normal 4 2 6 4 2 3" xfId="30797" xr:uid="{00000000-0005-0000-0000-0000436B0000}"/>
    <cellStyle name="Normal 4 2 6 4 3" xfId="30798" xr:uid="{00000000-0005-0000-0000-0000446B0000}"/>
    <cellStyle name="Normal 4 2 6 4 3 2" xfId="30799" xr:uid="{00000000-0005-0000-0000-0000456B0000}"/>
    <cellStyle name="Normal 4 2 6 4 4" xfId="30800" xr:uid="{00000000-0005-0000-0000-0000466B0000}"/>
    <cellStyle name="Normal 4 2 6 4 5" xfId="30801" xr:uid="{00000000-0005-0000-0000-0000476B0000}"/>
    <cellStyle name="Normal 4 2 6 5" xfId="30802" xr:uid="{00000000-0005-0000-0000-0000486B0000}"/>
    <cellStyle name="Normal 4 2 6 5 2" xfId="30803" xr:uid="{00000000-0005-0000-0000-0000496B0000}"/>
    <cellStyle name="Normal 4 2 6 5 2 2" xfId="30804" xr:uid="{00000000-0005-0000-0000-00004A6B0000}"/>
    <cellStyle name="Normal 4 2 6 5 3" xfId="30805" xr:uid="{00000000-0005-0000-0000-00004B6B0000}"/>
    <cellStyle name="Normal 4 2 6 6" xfId="30806" xr:uid="{00000000-0005-0000-0000-00004C6B0000}"/>
    <cellStyle name="Normal 4 2 6 6 2" xfId="30807" xr:uid="{00000000-0005-0000-0000-00004D6B0000}"/>
    <cellStyle name="Normal 4 2 6 7" xfId="30808" xr:uid="{00000000-0005-0000-0000-00004E6B0000}"/>
    <cellStyle name="Normal 4 2 6 8" xfId="30809" xr:uid="{00000000-0005-0000-0000-00004F6B0000}"/>
    <cellStyle name="Normal 4 2 7" xfId="3076" xr:uid="{00000000-0005-0000-0000-0000506B0000}"/>
    <cellStyle name="Normal 4 2 7 2" xfId="3077" xr:uid="{00000000-0005-0000-0000-0000516B0000}"/>
    <cellStyle name="Normal 4 2 7 2 2" xfId="3078" xr:uid="{00000000-0005-0000-0000-0000526B0000}"/>
    <cellStyle name="Normal 4 2 7 2 2 2" xfId="30810" xr:uid="{00000000-0005-0000-0000-0000536B0000}"/>
    <cellStyle name="Normal 4 2 7 2 2 2 2" xfId="30811" xr:uid="{00000000-0005-0000-0000-0000546B0000}"/>
    <cellStyle name="Normal 4 2 7 2 2 2 2 2" xfId="30812" xr:uid="{00000000-0005-0000-0000-0000556B0000}"/>
    <cellStyle name="Normal 4 2 7 2 2 2 3" xfId="30813" xr:uid="{00000000-0005-0000-0000-0000566B0000}"/>
    <cellStyle name="Normal 4 2 7 2 2 3" xfId="30814" xr:uid="{00000000-0005-0000-0000-0000576B0000}"/>
    <cellStyle name="Normal 4 2 7 2 2 3 2" xfId="30815" xr:uid="{00000000-0005-0000-0000-0000586B0000}"/>
    <cellStyle name="Normal 4 2 7 2 2 4" xfId="30816" xr:uid="{00000000-0005-0000-0000-0000596B0000}"/>
    <cellStyle name="Normal 4 2 7 2 2 5" xfId="30817" xr:uid="{00000000-0005-0000-0000-00005A6B0000}"/>
    <cellStyle name="Normal 4 2 7 2 3" xfId="3079" xr:uid="{00000000-0005-0000-0000-00005B6B0000}"/>
    <cellStyle name="Normal 4 2 7 2 3 2" xfId="30818" xr:uid="{00000000-0005-0000-0000-00005C6B0000}"/>
    <cellStyle name="Normal 4 2 7 2 3 2 2" xfId="30819" xr:uid="{00000000-0005-0000-0000-00005D6B0000}"/>
    <cellStyle name="Normal 4 2 7 2 3 2 2 2" xfId="30820" xr:uid="{00000000-0005-0000-0000-00005E6B0000}"/>
    <cellStyle name="Normal 4 2 7 2 3 2 3" xfId="30821" xr:uid="{00000000-0005-0000-0000-00005F6B0000}"/>
    <cellStyle name="Normal 4 2 7 2 3 3" xfId="30822" xr:uid="{00000000-0005-0000-0000-0000606B0000}"/>
    <cellStyle name="Normal 4 2 7 2 3 3 2" xfId="30823" xr:uid="{00000000-0005-0000-0000-0000616B0000}"/>
    <cellStyle name="Normal 4 2 7 2 3 4" xfId="30824" xr:uid="{00000000-0005-0000-0000-0000626B0000}"/>
    <cellStyle name="Normal 4 2 7 2 3 5" xfId="30825" xr:uid="{00000000-0005-0000-0000-0000636B0000}"/>
    <cellStyle name="Normal 4 2 7 2 4" xfId="30826" xr:uid="{00000000-0005-0000-0000-0000646B0000}"/>
    <cellStyle name="Normal 4 2 7 2 4 2" xfId="30827" xr:uid="{00000000-0005-0000-0000-0000656B0000}"/>
    <cellStyle name="Normal 4 2 7 2 4 2 2" xfId="30828" xr:uid="{00000000-0005-0000-0000-0000666B0000}"/>
    <cellStyle name="Normal 4 2 7 2 4 3" xfId="30829" xr:uid="{00000000-0005-0000-0000-0000676B0000}"/>
    <cellStyle name="Normal 4 2 7 2 5" xfId="30830" xr:uid="{00000000-0005-0000-0000-0000686B0000}"/>
    <cellStyle name="Normal 4 2 7 2 5 2" xfId="30831" xr:uid="{00000000-0005-0000-0000-0000696B0000}"/>
    <cellStyle name="Normal 4 2 7 2 6" xfId="30832" xr:uid="{00000000-0005-0000-0000-00006A6B0000}"/>
    <cellStyle name="Normal 4 2 7 2 7" xfId="30833" xr:uid="{00000000-0005-0000-0000-00006B6B0000}"/>
    <cellStyle name="Normal 4 2 7 3" xfId="3080" xr:uid="{00000000-0005-0000-0000-00006C6B0000}"/>
    <cellStyle name="Normal 4 2 7 3 2" xfId="30834" xr:uid="{00000000-0005-0000-0000-00006D6B0000}"/>
    <cellStyle name="Normal 4 2 7 3 2 2" xfId="30835" xr:uid="{00000000-0005-0000-0000-00006E6B0000}"/>
    <cellStyle name="Normal 4 2 7 3 2 2 2" xfId="30836" xr:uid="{00000000-0005-0000-0000-00006F6B0000}"/>
    <cellStyle name="Normal 4 2 7 3 2 3" xfId="30837" xr:uid="{00000000-0005-0000-0000-0000706B0000}"/>
    <cellStyle name="Normal 4 2 7 3 3" xfId="30838" xr:uid="{00000000-0005-0000-0000-0000716B0000}"/>
    <cellStyle name="Normal 4 2 7 3 3 2" xfId="30839" xr:uid="{00000000-0005-0000-0000-0000726B0000}"/>
    <cellStyle name="Normal 4 2 7 3 4" xfId="30840" xr:uid="{00000000-0005-0000-0000-0000736B0000}"/>
    <cellStyle name="Normal 4 2 7 3 5" xfId="30841" xr:uid="{00000000-0005-0000-0000-0000746B0000}"/>
    <cellStyle name="Normal 4 2 7 4" xfId="3081" xr:uid="{00000000-0005-0000-0000-0000756B0000}"/>
    <cellStyle name="Normal 4 2 7 4 2" xfId="30842" xr:uid="{00000000-0005-0000-0000-0000766B0000}"/>
    <cellStyle name="Normal 4 2 7 4 2 2" xfId="30843" xr:uid="{00000000-0005-0000-0000-0000776B0000}"/>
    <cellStyle name="Normal 4 2 7 4 2 2 2" xfId="30844" xr:uid="{00000000-0005-0000-0000-0000786B0000}"/>
    <cellStyle name="Normal 4 2 7 4 2 3" xfId="30845" xr:uid="{00000000-0005-0000-0000-0000796B0000}"/>
    <cellStyle name="Normal 4 2 7 4 3" xfId="30846" xr:uid="{00000000-0005-0000-0000-00007A6B0000}"/>
    <cellStyle name="Normal 4 2 7 4 3 2" xfId="30847" xr:uid="{00000000-0005-0000-0000-00007B6B0000}"/>
    <cellStyle name="Normal 4 2 7 4 4" xfId="30848" xr:uid="{00000000-0005-0000-0000-00007C6B0000}"/>
    <cellStyle name="Normal 4 2 7 4 5" xfId="30849" xr:uid="{00000000-0005-0000-0000-00007D6B0000}"/>
    <cellStyle name="Normal 4 2 7 5" xfId="30850" xr:uid="{00000000-0005-0000-0000-00007E6B0000}"/>
    <cellStyle name="Normal 4 2 7 5 2" xfId="30851" xr:uid="{00000000-0005-0000-0000-00007F6B0000}"/>
    <cellStyle name="Normal 4 2 7 5 2 2" xfId="30852" xr:uid="{00000000-0005-0000-0000-0000806B0000}"/>
    <cellStyle name="Normal 4 2 7 5 3" xfId="30853" xr:uid="{00000000-0005-0000-0000-0000816B0000}"/>
    <cellStyle name="Normal 4 2 7 6" xfId="30854" xr:uid="{00000000-0005-0000-0000-0000826B0000}"/>
    <cellStyle name="Normal 4 2 7 6 2" xfId="30855" xr:uid="{00000000-0005-0000-0000-0000836B0000}"/>
    <cellStyle name="Normal 4 2 7 7" xfId="30856" xr:uid="{00000000-0005-0000-0000-0000846B0000}"/>
    <cellStyle name="Normal 4 2 7 8" xfId="30857" xr:uid="{00000000-0005-0000-0000-0000856B0000}"/>
    <cellStyle name="Normal 4 2 8" xfId="3082" xr:uid="{00000000-0005-0000-0000-0000866B0000}"/>
    <cellStyle name="Normal 4 2 8 2" xfId="3083" xr:uid="{00000000-0005-0000-0000-0000876B0000}"/>
    <cellStyle name="Normal 4 2 8 2 2" xfId="30858" xr:uid="{00000000-0005-0000-0000-0000886B0000}"/>
    <cellStyle name="Normal 4 2 8 2 2 2" xfId="30859" xr:uid="{00000000-0005-0000-0000-0000896B0000}"/>
    <cellStyle name="Normal 4 2 8 2 2 2 2" xfId="30860" xr:uid="{00000000-0005-0000-0000-00008A6B0000}"/>
    <cellStyle name="Normal 4 2 8 2 2 3" xfId="30861" xr:uid="{00000000-0005-0000-0000-00008B6B0000}"/>
    <cellStyle name="Normal 4 2 8 2 3" xfId="30862" xr:uid="{00000000-0005-0000-0000-00008C6B0000}"/>
    <cellStyle name="Normal 4 2 8 2 3 2" xfId="30863" xr:uid="{00000000-0005-0000-0000-00008D6B0000}"/>
    <cellStyle name="Normal 4 2 8 2 4" xfId="30864" xr:uid="{00000000-0005-0000-0000-00008E6B0000}"/>
    <cellStyle name="Normal 4 2 8 2 5" xfId="30865" xr:uid="{00000000-0005-0000-0000-00008F6B0000}"/>
    <cellStyle name="Normal 4 2 8 3" xfId="3084" xr:uid="{00000000-0005-0000-0000-0000906B0000}"/>
    <cellStyle name="Normal 4 2 8 3 2" xfId="30866" xr:uid="{00000000-0005-0000-0000-0000916B0000}"/>
    <cellStyle name="Normal 4 2 8 3 2 2" xfId="30867" xr:uid="{00000000-0005-0000-0000-0000926B0000}"/>
    <cellStyle name="Normal 4 2 8 3 2 2 2" xfId="30868" xr:uid="{00000000-0005-0000-0000-0000936B0000}"/>
    <cellStyle name="Normal 4 2 8 3 2 3" xfId="30869" xr:uid="{00000000-0005-0000-0000-0000946B0000}"/>
    <cellStyle name="Normal 4 2 8 3 3" xfId="30870" xr:uid="{00000000-0005-0000-0000-0000956B0000}"/>
    <cellStyle name="Normal 4 2 8 3 3 2" xfId="30871" xr:uid="{00000000-0005-0000-0000-0000966B0000}"/>
    <cellStyle name="Normal 4 2 8 3 4" xfId="30872" xr:uid="{00000000-0005-0000-0000-0000976B0000}"/>
    <cellStyle name="Normal 4 2 8 3 5" xfId="30873" xr:uid="{00000000-0005-0000-0000-0000986B0000}"/>
    <cellStyle name="Normal 4 2 8 4" xfId="30874" xr:uid="{00000000-0005-0000-0000-0000996B0000}"/>
    <cellStyle name="Normal 4 2 8 4 2" xfId="30875" xr:uid="{00000000-0005-0000-0000-00009A6B0000}"/>
    <cellStyle name="Normal 4 2 8 4 2 2" xfId="30876" xr:uid="{00000000-0005-0000-0000-00009B6B0000}"/>
    <cellStyle name="Normal 4 2 8 4 3" xfId="30877" xr:uid="{00000000-0005-0000-0000-00009C6B0000}"/>
    <cellStyle name="Normal 4 2 8 5" xfId="30878" xr:uid="{00000000-0005-0000-0000-00009D6B0000}"/>
    <cellStyle name="Normal 4 2 8 5 2" xfId="30879" xr:uid="{00000000-0005-0000-0000-00009E6B0000}"/>
    <cellStyle name="Normal 4 2 8 6" xfId="30880" xr:uid="{00000000-0005-0000-0000-00009F6B0000}"/>
    <cellStyle name="Normal 4 2 8 7" xfId="30881" xr:uid="{00000000-0005-0000-0000-0000A06B0000}"/>
    <cellStyle name="Normal 4 2 9" xfId="3085" xr:uid="{00000000-0005-0000-0000-0000A16B0000}"/>
    <cellStyle name="Normal 4 2 9 2" xfId="30882" xr:uid="{00000000-0005-0000-0000-0000A26B0000}"/>
    <cellStyle name="Normal 4 2 9 2 2" xfId="30883" xr:uid="{00000000-0005-0000-0000-0000A36B0000}"/>
    <cellStyle name="Normal 4 2 9 2 2 2" xfId="30884" xr:uid="{00000000-0005-0000-0000-0000A46B0000}"/>
    <cellStyle name="Normal 4 2 9 2 3" xfId="30885" xr:uid="{00000000-0005-0000-0000-0000A56B0000}"/>
    <cellStyle name="Normal 4 2 9 3" xfId="30886" xr:uid="{00000000-0005-0000-0000-0000A66B0000}"/>
    <cellStyle name="Normal 4 2 9 3 2" xfId="30887" xr:uid="{00000000-0005-0000-0000-0000A76B0000}"/>
    <cellStyle name="Normal 4 2 9 4" xfId="30888" xr:uid="{00000000-0005-0000-0000-0000A86B0000}"/>
    <cellStyle name="Normal 4 2 9 5" xfId="30889" xr:uid="{00000000-0005-0000-0000-0000A96B0000}"/>
    <cellStyle name="Normal 4 3" xfId="3086" xr:uid="{00000000-0005-0000-0000-0000AA6B0000}"/>
    <cellStyle name="Normal 4 3 10" xfId="3087" xr:uid="{00000000-0005-0000-0000-0000AB6B0000}"/>
    <cellStyle name="Normal 4 3 10 2" xfId="30890" xr:uid="{00000000-0005-0000-0000-0000AC6B0000}"/>
    <cellStyle name="Normal 4 3 10 2 2" xfId="30891" xr:uid="{00000000-0005-0000-0000-0000AD6B0000}"/>
    <cellStyle name="Normal 4 3 10 2 2 2" xfId="30892" xr:uid="{00000000-0005-0000-0000-0000AE6B0000}"/>
    <cellStyle name="Normal 4 3 10 2 3" xfId="30893" xr:uid="{00000000-0005-0000-0000-0000AF6B0000}"/>
    <cellStyle name="Normal 4 3 10 3" xfId="30894" xr:uid="{00000000-0005-0000-0000-0000B06B0000}"/>
    <cellStyle name="Normal 4 3 10 3 2" xfId="30895" xr:uid="{00000000-0005-0000-0000-0000B16B0000}"/>
    <cellStyle name="Normal 4 3 10 4" xfId="30896" xr:uid="{00000000-0005-0000-0000-0000B26B0000}"/>
    <cellStyle name="Normal 4 3 10 5" xfId="30897" xr:uid="{00000000-0005-0000-0000-0000B36B0000}"/>
    <cellStyle name="Normal 4 3 11" xfId="30898" xr:uid="{00000000-0005-0000-0000-0000B46B0000}"/>
    <cellStyle name="Normal 4 3 11 2" xfId="30899" xr:uid="{00000000-0005-0000-0000-0000B56B0000}"/>
    <cellStyle name="Normal 4 3 11 2 2" xfId="30900" xr:uid="{00000000-0005-0000-0000-0000B66B0000}"/>
    <cellStyle name="Normal 4 3 11 3" xfId="30901" xr:uid="{00000000-0005-0000-0000-0000B76B0000}"/>
    <cellStyle name="Normal 4 3 12" xfId="30902" xr:uid="{00000000-0005-0000-0000-0000B86B0000}"/>
    <cellStyle name="Normal 4 3 12 2" xfId="30903" xr:uid="{00000000-0005-0000-0000-0000B96B0000}"/>
    <cellStyle name="Normal 4 3 13" xfId="30904" xr:uid="{00000000-0005-0000-0000-0000BA6B0000}"/>
    <cellStyle name="Normal 4 3 14" xfId="30905" xr:uid="{00000000-0005-0000-0000-0000BB6B0000}"/>
    <cellStyle name="Normal 4 3 2" xfId="3088" xr:uid="{00000000-0005-0000-0000-0000BC6B0000}"/>
    <cellStyle name="Normal 4 3 2 10" xfId="30906" xr:uid="{00000000-0005-0000-0000-0000BD6B0000}"/>
    <cellStyle name="Normal 4 3 2 10 2" xfId="30907" xr:uid="{00000000-0005-0000-0000-0000BE6B0000}"/>
    <cellStyle name="Normal 4 3 2 10 2 2" xfId="30908" xr:uid="{00000000-0005-0000-0000-0000BF6B0000}"/>
    <cellStyle name="Normal 4 3 2 10 3" xfId="30909" xr:uid="{00000000-0005-0000-0000-0000C06B0000}"/>
    <cellStyle name="Normal 4 3 2 11" xfId="30910" xr:uid="{00000000-0005-0000-0000-0000C16B0000}"/>
    <cellStyle name="Normal 4 3 2 11 2" xfId="30911" xr:uid="{00000000-0005-0000-0000-0000C26B0000}"/>
    <cellStyle name="Normal 4 3 2 12" xfId="30912" xr:uid="{00000000-0005-0000-0000-0000C36B0000}"/>
    <cellStyle name="Normal 4 3 2 13" xfId="30913" xr:uid="{00000000-0005-0000-0000-0000C46B0000}"/>
    <cellStyle name="Normal 4 3 2 2" xfId="3089" xr:uid="{00000000-0005-0000-0000-0000C56B0000}"/>
    <cellStyle name="Normal 4 3 2 2 10" xfId="30914" xr:uid="{00000000-0005-0000-0000-0000C66B0000}"/>
    <cellStyle name="Normal 4 3 2 2 10 2" xfId="30915" xr:uid="{00000000-0005-0000-0000-0000C76B0000}"/>
    <cellStyle name="Normal 4 3 2 2 11" xfId="30916" xr:uid="{00000000-0005-0000-0000-0000C86B0000}"/>
    <cellStyle name="Normal 4 3 2 2 12" xfId="30917" xr:uid="{00000000-0005-0000-0000-0000C96B0000}"/>
    <cellStyle name="Normal 4 3 2 2 2" xfId="3090" xr:uid="{00000000-0005-0000-0000-0000CA6B0000}"/>
    <cellStyle name="Normal 4 3 2 2 2 2" xfId="3091" xr:uid="{00000000-0005-0000-0000-0000CB6B0000}"/>
    <cellStyle name="Normal 4 3 2 2 2 2 2" xfId="3092" xr:uid="{00000000-0005-0000-0000-0000CC6B0000}"/>
    <cellStyle name="Normal 4 3 2 2 2 2 2 2" xfId="30918" xr:uid="{00000000-0005-0000-0000-0000CD6B0000}"/>
    <cellStyle name="Normal 4 3 2 2 2 2 2 2 2" xfId="30919" xr:uid="{00000000-0005-0000-0000-0000CE6B0000}"/>
    <cellStyle name="Normal 4 3 2 2 2 2 2 2 2 2" xfId="30920" xr:uid="{00000000-0005-0000-0000-0000CF6B0000}"/>
    <cellStyle name="Normal 4 3 2 2 2 2 2 2 3" xfId="30921" xr:uid="{00000000-0005-0000-0000-0000D06B0000}"/>
    <cellStyle name="Normal 4 3 2 2 2 2 2 3" xfId="30922" xr:uid="{00000000-0005-0000-0000-0000D16B0000}"/>
    <cellStyle name="Normal 4 3 2 2 2 2 2 3 2" xfId="30923" xr:uid="{00000000-0005-0000-0000-0000D26B0000}"/>
    <cellStyle name="Normal 4 3 2 2 2 2 2 4" xfId="30924" xr:uid="{00000000-0005-0000-0000-0000D36B0000}"/>
    <cellStyle name="Normal 4 3 2 2 2 2 2 5" xfId="30925" xr:uid="{00000000-0005-0000-0000-0000D46B0000}"/>
    <cellStyle name="Normal 4 3 2 2 2 2 3" xfId="3093" xr:uid="{00000000-0005-0000-0000-0000D56B0000}"/>
    <cellStyle name="Normal 4 3 2 2 2 2 3 2" xfId="30926" xr:uid="{00000000-0005-0000-0000-0000D66B0000}"/>
    <cellStyle name="Normal 4 3 2 2 2 2 3 2 2" xfId="30927" xr:uid="{00000000-0005-0000-0000-0000D76B0000}"/>
    <cellStyle name="Normal 4 3 2 2 2 2 3 2 2 2" xfId="30928" xr:uid="{00000000-0005-0000-0000-0000D86B0000}"/>
    <cellStyle name="Normal 4 3 2 2 2 2 3 2 3" xfId="30929" xr:uid="{00000000-0005-0000-0000-0000D96B0000}"/>
    <cellStyle name="Normal 4 3 2 2 2 2 3 3" xfId="30930" xr:uid="{00000000-0005-0000-0000-0000DA6B0000}"/>
    <cellStyle name="Normal 4 3 2 2 2 2 3 3 2" xfId="30931" xr:uid="{00000000-0005-0000-0000-0000DB6B0000}"/>
    <cellStyle name="Normal 4 3 2 2 2 2 3 4" xfId="30932" xr:uid="{00000000-0005-0000-0000-0000DC6B0000}"/>
    <cellStyle name="Normal 4 3 2 2 2 2 3 5" xfId="30933" xr:uid="{00000000-0005-0000-0000-0000DD6B0000}"/>
    <cellStyle name="Normal 4 3 2 2 2 2 4" xfId="30934" xr:uid="{00000000-0005-0000-0000-0000DE6B0000}"/>
    <cellStyle name="Normal 4 3 2 2 2 2 4 2" xfId="30935" xr:uid="{00000000-0005-0000-0000-0000DF6B0000}"/>
    <cellStyle name="Normal 4 3 2 2 2 2 4 2 2" xfId="30936" xr:uid="{00000000-0005-0000-0000-0000E06B0000}"/>
    <cellStyle name="Normal 4 3 2 2 2 2 4 3" xfId="30937" xr:uid="{00000000-0005-0000-0000-0000E16B0000}"/>
    <cellStyle name="Normal 4 3 2 2 2 2 5" xfId="30938" xr:uid="{00000000-0005-0000-0000-0000E26B0000}"/>
    <cellStyle name="Normal 4 3 2 2 2 2 5 2" xfId="30939" xr:uid="{00000000-0005-0000-0000-0000E36B0000}"/>
    <cellStyle name="Normal 4 3 2 2 2 2 6" xfId="30940" xr:uid="{00000000-0005-0000-0000-0000E46B0000}"/>
    <cellStyle name="Normal 4 3 2 2 2 2 7" xfId="30941" xr:uid="{00000000-0005-0000-0000-0000E56B0000}"/>
    <cellStyle name="Normal 4 3 2 2 2 3" xfId="3094" xr:uid="{00000000-0005-0000-0000-0000E66B0000}"/>
    <cellStyle name="Normal 4 3 2 2 2 3 2" xfId="30942" xr:uid="{00000000-0005-0000-0000-0000E76B0000}"/>
    <cellStyle name="Normal 4 3 2 2 2 3 2 2" xfId="30943" xr:uid="{00000000-0005-0000-0000-0000E86B0000}"/>
    <cellStyle name="Normal 4 3 2 2 2 3 2 2 2" xfId="30944" xr:uid="{00000000-0005-0000-0000-0000E96B0000}"/>
    <cellStyle name="Normal 4 3 2 2 2 3 2 3" xfId="30945" xr:uid="{00000000-0005-0000-0000-0000EA6B0000}"/>
    <cellStyle name="Normal 4 3 2 2 2 3 3" xfId="30946" xr:uid="{00000000-0005-0000-0000-0000EB6B0000}"/>
    <cellStyle name="Normal 4 3 2 2 2 3 3 2" xfId="30947" xr:uid="{00000000-0005-0000-0000-0000EC6B0000}"/>
    <cellStyle name="Normal 4 3 2 2 2 3 4" xfId="30948" xr:uid="{00000000-0005-0000-0000-0000ED6B0000}"/>
    <cellStyle name="Normal 4 3 2 2 2 3 5" xfId="30949" xr:uid="{00000000-0005-0000-0000-0000EE6B0000}"/>
    <cellStyle name="Normal 4 3 2 2 2 4" xfId="3095" xr:uid="{00000000-0005-0000-0000-0000EF6B0000}"/>
    <cellStyle name="Normal 4 3 2 2 2 4 2" xfId="30950" xr:uid="{00000000-0005-0000-0000-0000F06B0000}"/>
    <cellStyle name="Normal 4 3 2 2 2 4 2 2" xfId="30951" xr:uid="{00000000-0005-0000-0000-0000F16B0000}"/>
    <cellStyle name="Normal 4 3 2 2 2 4 2 2 2" xfId="30952" xr:uid="{00000000-0005-0000-0000-0000F26B0000}"/>
    <cellStyle name="Normal 4 3 2 2 2 4 2 3" xfId="30953" xr:uid="{00000000-0005-0000-0000-0000F36B0000}"/>
    <cellStyle name="Normal 4 3 2 2 2 4 3" xfId="30954" xr:uid="{00000000-0005-0000-0000-0000F46B0000}"/>
    <cellStyle name="Normal 4 3 2 2 2 4 3 2" xfId="30955" xr:uid="{00000000-0005-0000-0000-0000F56B0000}"/>
    <cellStyle name="Normal 4 3 2 2 2 4 4" xfId="30956" xr:uid="{00000000-0005-0000-0000-0000F66B0000}"/>
    <cellStyle name="Normal 4 3 2 2 2 4 5" xfId="30957" xr:uid="{00000000-0005-0000-0000-0000F76B0000}"/>
    <cellStyle name="Normal 4 3 2 2 2 5" xfId="30958" xr:uid="{00000000-0005-0000-0000-0000F86B0000}"/>
    <cellStyle name="Normal 4 3 2 2 2 5 2" xfId="30959" xr:uid="{00000000-0005-0000-0000-0000F96B0000}"/>
    <cellStyle name="Normal 4 3 2 2 2 5 2 2" xfId="30960" xr:uid="{00000000-0005-0000-0000-0000FA6B0000}"/>
    <cellStyle name="Normal 4 3 2 2 2 5 3" xfId="30961" xr:uid="{00000000-0005-0000-0000-0000FB6B0000}"/>
    <cellStyle name="Normal 4 3 2 2 2 6" xfId="30962" xr:uid="{00000000-0005-0000-0000-0000FC6B0000}"/>
    <cellStyle name="Normal 4 3 2 2 2 6 2" xfId="30963" xr:uid="{00000000-0005-0000-0000-0000FD6B0000}"/>
    <cellStyle name="Normal 4 3 2 2 2 7" xfId="30964" xr:uid="{00000000-0005-0000-0000-0000FE6B0000}"/>
    <cellStyle name="Normal 4 3 2 2 2 8" xfId="30965" xr:uid="{00000000-0005-0000-0000-0000FF6B0000}"/>
    <cellStyle name="Normal 4 3 2 2 3" xfId="3096" xr:uid="{00000000-0005-0000-0000-0000006C0000}"/>
    <cellStyle name="Normal 4 3 2 2 3 2" xfId="3097" xr:uid="{00000000-0005-0000-0000-0000016C0000}"/>
    <cellStyle name="Normal 4 3 2 2 3 2 2" xfId="3098" xr:uid="{00000000-0005-0000-0000-0000026C0000}"/>
    <cellStyle name="Normal 4 3 2 2 3 2 2 2" xfId="30966" xr:uid="{00000000-0005-0000-0000-0000036C0000}"/>
    <cellStyle name="Normal 4 3 2 2 3 2 2 2 2" xfId="30967" xr:uid="{00000000-0005-0000-0000-0000046C0000}"/>
    <cellStyle name="Normal 4 3 2 2 3 2 2 2 2 2" xfId="30968" xr:uid="{00000000-0005-0000-0000-0000056C0000}"/>
    <cellStyle name="Normal 4 3 2 2 3 2 2 2 3" xfId="30969" xr:uid="{00000000-0005-0000-0000-0000066C0000}"/>
    <cellStyle name="Normal 4 3 2 2 3 2 2 3" xfId="30970" xr:uid="{00000000-0005-0000-0000-0000076C0000}"/>
    <cellStyle name="Normal 4 3 2 2 3 2 2 3 2" xfId="30971" xr:uid="{00000000-0005-0000-0000-0000086C0000}"/>
    <cellStyle name="Normal 4 3 2 2 3 2 2 4" xfId="30972" xr:uid="{00000000-0005-0000-0000-0000096C0000}"/>
    <cellStyle name="Normal 4 3 2 2 3 2 2 5" xfId="30973" xr:uid="{00000000-0005-0000-0000-00000A6C0000}"/>
    <cellStyle name="Normal 4 3 2 2 3 2 3" xfId="3099" xr:uid="{00000000-0005-0000-0000-00000B6C0000}"/>
    <cellStyle name="Normal 4 3 2 2 3 2 3 2" xfId="30974" xr:uid="{00000000-0005-0000-0000-00000C6C0000}"/>
    <cellStyle name="Normal 4 3 2 2 3 2 3 2 2" xfId="30975" xr:uid="{00000000-0005-0000-0000-00000D6C0000}"/>
    <cellStyle name="Normal 4 3 2 2 3 2 3 2 2 2" xfId="30976" xr:uid="{00000000-0005-0000-0000-00000E6C0000}"/>
    <cellStyle name="Normal 4 3 2 2 3 2 3 2 3" xfId="30977" xr:uid="{00000000-0005-0000-0000-00000F6C0000}"/>
    <cellStyle name="Normal 4 3 2 2 3 2 3 3" xfId="30978" xr:uid="{00000000-0005-0000-0000-0000106C0000}"/>
    <cellStyle name="Normal 4 3 2 2 3 2 3 3 2" xfId="30979" xr:uid="{00000000-0005-0000-0000-0000116C0000}"/>
    <cellStyle name="Normal 4 3 2 2 3 2 3 4" xfId="30980" xr:uid="{00000000-0005-0000-0000-0000126C0000}"/>
    <cellStyle name="Normal 4 3 2 2 3 2 3 5" xfId="30981" xr:uid="{00000000-0005-0000-0000-0000136C0000}"/>
    <cellStyle name="Normal 4 3 2 2 3 2 4" xfId="30982" xr:uid="{00000000-0005-0000-0000-0000146C0000}"/>
    <cellStyle name="Normal 4 3 2 2 3 2 4 2" xfId="30983" xr:uid="{00000000-0005-0000-0000-0000156C0000}"/>
    <cellStyle name="Normal 4 3 2 2 3 2 4 2 2" xfId="30984" xr:uid="{00000000-0005-0000-0000-0000166C0000}"/>
    <cellStyle name="Normal 4 3 2 2 3 2 4 3" xfId="30985" xr:uid="{00000000-0005-0000-0000-0000176C0000}"/>
    <cellStyle name="Normal 4 3 2 2 3 2 5" xfId="30986" xr:uid="{00000000-0005-0000-0000-0000186C0000}"/>
    <cellStyle name="Normal 4 3 2 2 3 2 5 2" xfId="30987" xr:uid="{00000000-0005-0000-0000-0000196C0000}"/>
    <cellStyle name="Normal 4 3 2 2 3 2 6" xfId="30988" xr:uid="{00000000-0005-0000-0000-00001A6C0000}"/>
    <cellStyle name="Normal 4 3 2 2 3 2 7" xfId="30989" xr:uid="{00000000-0005-0000-0000-00001B6C0000}"/>
    <cellStyle name="Normal 4 3 2 2 3 3" xfId="3100" xr:uid="{00000000-0005-0000-0000-00001C6C0000}"/>
    <cellStyle name="Normal 4 3 2 2 3 3 2" xfId="30990" xr:uid="{00000000-0005-0000-0000-00001D6C0000}"/>
    <cellStyle name="Normal 4 3 2 2 3 3 2 2" xfId="30991" xr:uid="{00000000-0005-0000-0000-00001E6C0000}"/>
    <cellStyle name="Normal 4 3 2 2 3 3 2 2 2" xfId="30992" xr:uid="{00000000-0005-0000-0000-00001F6C0000}"/>
    <cellStyle name="Normal 4 3 2 2 3 3 2 3" xfId="30993" xr:uid="{00000000-0005-0000-0000-0000206C0000}"/>
    <cellStyle name="Normal 4 3 2 2 3 3 3" xfId="30994" xr:uid="{00000000-0005-0000-0000-0000216C0000}"/>
    <cellStyle name="Normal 4 3 2 2 3 3 3 2" xfId="30995" xr:uid="{00000000-0005-0000-0000-0000226C0000}"/>
    <cellStyle name="Normal 4 3 2 2 3 3 4" xfId="30996" xr:uid="{00000000-0005-0000-0000-0000236C0000}"/>
    <cellStyle name="Normal 4 3 2 2 3 3 5" xfId="30997" xr:uid="{00000000-0005-0000-0000-0000246C0000}"/>
    <cellStyle name="Normal 4 3 2 2 3 4" xfId="3101" xr:uid="{00000000-0005-0000-0000-0000256C0000}"/>
    <cellStyle name="Normal 4 3 2 2 3 4 2" xfId="30998" xr:uid="{00000000-0005-0000-0000-0000266C0000}"/>
    <cellStyle name="Normal 4 3 2 2 3 4 2 2" xfId="30999" xr:uid="{00000000-0005-0000-0000-0000276C0000}"/>
    <cellStyle name="Normal 4 3 2 2 3 4 2 2 2" xfId="31000" xr:uid="{00000000-0005-0000-0000-0000286C0000}"/>
    <cellStyle name="Normal 4 3 2 2 3 4 2 3" xfId="31001" xr:uid="{00000000-0005-0000-0000-0000296C0000}"/>
    <cellStyle name="Normal 4 3 2 2 3 4 3" xfId="31002" xr:uid="{00000000-0005-0000-0000-00002A6C0000}"/>
    <cellStyle name="Normal 4 3 2 2 3 4 3 2" xfId="31003" xr:uid="{00000000-0005-0000-0000-00002B6C0000}"/>
    <cellStyle name="Normal 4 3 2 2 3 4 4" xfId="31004" xr:uid="{00000000-0005-0000-0000-00002C6C0000}"/>
    <cellStyle name="Normal 4 3 2 2 3 4 5" xfId="31005" xr:uid="{00000000-0005-0000-0000-00002D6C0000}"/>
    <cellStyle name="Normal 4 3 2 2 3 5" xfId="31006" xr:uid="{00000000-0005-0000-0000-00002E6C0000}"/>
    <cellStyle name="Normal 4 3 2 2 3 5 2" xfId="31007" xr:uid="{00000000-0005-0000-0000-00002F6C0000}"/>
    <cellStyle name="Normal 4 3 2 2 3 5 2 2" xfId="31008" xr:uid="{00000000-0005-0000-0000-0000306C0000}"/>
    <cellStyle name="Normal 4 3 2 2 3 5 3" xfId="31009" xr:uid="{00000000-0005-0000-0000-0000316C0000}"/>
    <cellStyle name="Normal 4 3 2 2 3 6" xfId="31010" xr:uid="{00000000-0005-0000-0000-0000326C0000}"/>
    <cellStyle name="Normal 4 3 2 2 3 6 2" xfId="31011" xr:uid="{00000000-0005-0000-0000-0000336C0000}"/>
    <cellStyle name="Normal 4 3 2 2 3 7" xfId="31012" xr:uid="{00000000-0005-0000-0000-0000346C0000}"/>
    <cellStyle name="Normal 4 3 2 2 3 8" xfId="31013" xr:uid="{00000000-0005-0000-0000-0000356C0000}"/>
    <cellStyle name="Normal 4 3 2 2 4" xfId="3102" xr:uid="{00000000-0005-0000-0000-0000366C0000}"/>
    <cellStyle name="Normal 4 3 2 2 4 2" xfId="3103" xr:uid="{00000000-0005-0000-0000-0000376C0000}"/>
    <cellStyle name="Normal 4 3 2 2 4 2 2" xfId="3104" xr:uid="{00000000-0005-0000-0000-0000386C0000}"/>
    <cellStyle name="Normal 4 3 2 2 4 2 2 2" xfId="31014" xr:uid="{00000000-0005-0000-0000-0000396C0000}"/>
    <cellStyle name="Normal 4 3 2 2 4 2 2 2 2" xfId="31015" xr:uid="{00000000-0005-0000-0000-00003A6C0000}"/>
    <cellStyle name="Normal 4 3 2 2 4 2 2 2 2 2" xfId="31016" xr:uid="{00000000-0005-0000-0000-00003B6C0000}"/>
    <cellStyle name="Normal 4 3 2 2 4 2 2 2 3" xfId="31017" xr:uid="{00000000-0005-0000-0000-00003C6C0000}"/>
    <cellStyle name="Normal 4 3 2 2 4 2 2 3" xfId="31018" xr:uid="{00000000-0005-0000-0000-00003D6C0000}"/>
    <cellStyle name="Normal 4 3 2 2 4 2 2 3 2" xfId="31019" xr:uid="{00000000-0005-0000-0000-00003E6C0000}"/>
    <cellStyle name="Normal 4 3 2 2 4 2 2 4" xfId="31020" xr:uid="{00000000-0005-0000-0000-00003F6C0000}"/>
    <cellStyle name="Normal 4 3 2 2 4 2 2 5" xfId="31021" xr:uid="{00000000-0005-0000-0000-0000406C0000}"/>
    <cellStyle name="Normal 4 3 2 2 4 2 3" xfId="3105" xr:uid="{00000000-0005-0000-0000-0000416C0000}"/>
    <cellStyle name="Normal 4 3 2 2 4 2 3 2" xfId="31022" xr:uid="{00000000-0005-0000-0000-0000426C0000}"/>
    <cellStyle name="Normal 4 3 2 2 4 2 3 2 2" xfId="31023" xr:uid="{00000000-0005-0000-0000-0000436C0000}"/>
    <cellStyle name="Normal 4 3 2 2 4 2 3 2 2 2" xfId="31024" xr:uid="{00000000-0005-0000-0000-0000446C0000}"/>
    <cellStyle name="Normal 4 3 2 2 4 2 3 2 3" xfId="31025" xr:uid="{00000000-0005-0000-0000-0000456C0000}"/>
    <cellStyle name="Normal 4 3 2 2 4 2 3 3" xfId="31026" xr:uid="{00000000-0005-0000-0000-0000466C0000}"/>
    <cellStyle name="Normal 4 3 2 2 4 2 3 3 2" xfId="31027" xr:uid="{00000000-0005-0000-0000-0000476C0000}"/>
    <cellStyle name="Normal 4 3 2 2 4 2 3 4" xfId="31028" xr:uid="{00000000-0005-0000-0000-0000486C0000}"/>
    <cellStyle name="Normal 4 3 2 2 4 2 3 5" xfId="31029" xr:uid="{00000000-0005-0000-0000-0000496C0000}"/>
    <cellStyle name="Normal 4 3 2 2 4 2 4" xfId="31030" xr:uid="{00000000-0005-0000-0000-00004A6C0000}"/>
    <cellStyle name="Normal 4 3 2 2 4 2 4 2" xfId="31031" xr:uid="{00000000-0005-0000-0000-00004B6C0000}"/>
    <cellStyle name="Normal 4 3 2 2 4 2 4 2 2" xfId="31032" xr:uid="{00000000-0005-0000-0000-00004C6C0000}"/>
    <cellStyle name="Normal 4 3 2 2 4 2 4 3" xfId="31033" xr:uid="{00000000-0005-0000-0000-00004D6C0000}"/>
    <cellStyle name="Normal 4 3 2 2 4 2 5" xfId="31034" xr:uid="{00000000-0005-0000-0000-00004E6C0000}"/>
    <cellStyle name="Normal 4 3 2 2 4 2 5 2" xfId="31035" xr:uid="{00000000-0005-0000-0000-00004F6C0000}"/>
    <cellStyle name="Normal 4 3 2 2 4 2 6" xfId="31036" xr:uid="{00000000-0005-0000-0000-0000506C0000}"/>
    <cellStyle name="Normal 4 3 2 2 4 2 7" xfId="31037" xr:uid="{00000000-0005-0000-0000-0000516C0000}"/>
    <cellStyle name="Normal 4 3 2 2 4 3" xfId="3106" xr:uid="{00000000-0005-0000-0000-0000526C0000}"/>
    <cellStyle name="Normal 4 3 2 2 4 3 2" xfId="31038" xr:uid="{00000000-0005-0000-0000-0000536C0000}"/>
    <cellStyle name="Normal 4 3 2 2 4 3 2 2" xfId="31039" xr:uid="{00000000-0005-0000-0000-0000546C0000}"/>
    <cellStyle name="Normal 4 3 2 2 4 3 2 2 2" xfId="31040" xr:uid="{00000000-0005-0000-0000-0000556C0000}"/>
    <cellStyle name="Normal 4 3 2 2 4 3 2 3" xfId="31041" xr:uid="{00000000-0005-0000-0000-0000566C0000}"/>
    <cellStyle name="Normal 4 3 2 2 4 3 3" xfId="31042" xr:uid="{00000000-0005-0000-0000-0000576C0000}"/>
    <cellStyle name="Normal 4 3 2 2 4 3 3 2" xfId="31043" xr:uid="{00000000-0005-0000-0000-0000586C0000}"/>
    <cellStyle name="Normal 4 3 2 2 4 3 4" xfId="31044" xr:uid="{00000000-0005-0000-0000-0000596C0000}"/>
    <cellStyle name="Normal 4 3 2 2 4 3 5" xfId="31045" xr:uid="{00000000-0005-0000-0000-00005A6C0000}"/>
    <cellStyle name="Normal 4 3 2 2 4 4" xfId="3107" xr:uid="{00000000-0005-0000-0000-00005B6C0000}"/>
    <cellStyle name="Normal 4 3 2 2 4 4 2" xfId="31046" xr:uid="{00000000-0005-0000-0000-00005C6C0000}"/>
    <cellStyle name="Normal 4 3 2 2 4 4 2 2" xfId="31047" xr:uid="{00000000-0005-0000-0000-00005D6C0000}"/>
    <cellStyle name="Normal 4 3 2 2 4 4 2 2 2" xfId="31048" xr:uid="{00000000-0005-0000-0000-00005E6C0000}"/>
    <cellStyle name="Normal 4 3 2 2 4 4 2 3" xfId="31049" xr:uid="{00000000-0005-0000-0000-00005F6C0000}"/>
    <cellStyle name="Normal 4 3 2 2 4 4 3" xfId="31050" xr:uid="{00000000-0005-0000-0000-0000606C0000}"/>
    <cellStyle name="Normal 4 3 2 2 4 4 3 2" xfId="31051" xr:uid="{00000000-0005-0000-0000-0000616C0000}"/>
    <cellStyle name="Normal 4 3 2 2 4 4 4" xfId="31052" xr:uid="{00000000-0005-0000-0000-0000626C0000}"/>
    <cellStyle name="Normal 4 3 2 2 4 4 5" xfId="31053" xr:uid="{00000000-0005-0000-0000-0000636C0000}"/>
    <cellStyle name="Normal 4 3 2 2 4 5" xfId="31054" xr:uid="{00000000-0005-0000-0000-0000646C0000}"/>
    <cellStyle name="Normal 4 3 2 2 4 5 2" xfId="31055" xr:uid="{00000000-0005-0000-0000-0000656C0000}"/>
    <cellStyle name="Normal 4 3 2 2 4 5 2 2" xfId="31056" xr:uid="{00000000-0005-0000-0000-0000666C0000}"/>
    <cellStyle name="Normal 4 3 2 2 4 5 3" xfId="31057" xr:uid="{00000000-0005-0000-0000-0000676C0000}"/>
    <cellStyle name="Normal 4 3 2 2 4 6" xfId="31058" xr:uid="{00000000-0005-0000-0000-0000686C0000}"/>
    <cellStyle name="Normal 4 3 2 2 4 6 2" xfId="31059" xr:uid="{00000000-0005-0000-0000-0000696C0000}"/>
    <cellStyle name="Normal 4 3 2 2 4 7" xfId="31060" xr:uid="{00000000-0005-0000-0000-00006A6C0000}"/>
    <cellStyle name="Normal 4 3 2 2 4 8" xfId="31061" xr:uid="{00000000-0005-0000-0000-00006B6C0000}"/>
    <cellStyle name="Normal 4 3 2 2 5" xfId="3108" xr:uid="{00000000-0005-0000-0000-00006C6C0000}"/>
    <cellStyle name="Normal 4 3 2 2 5 2" xfId="3109" xr:uid="{00000000-0005-0000-0000-00006D6C0000}"/>
    <cellStyle name="Normal 4 3 2 2 5 2 2" xfId="3110" xr:uid="{00000000-0005-0000-0000-00006E6C0000}"/>
    <cellStyle name="Normal 4 3 2 2 5 2 2 2" xfId="31062" xr:uid="{00000000-0005-0000-0000-00006F6C0000}"/>
    <cellStyle name="Normal 4 3 2 2 5 2 2 2 2" xfId="31063" xr:uid="{00000000-0005-0000-0000-0000706C0000}"/>
    <cellStyle name="Normal 4 3 2 2 5 2 2 2 2 2" xfId="31064" xr:uid="{00000000-0005-0000-0000-0000716C0000}"/>
    <cellStyle name="Normal 4 3 2 2 5 2 2 2 3" xfId="31065" xr:uid="{00000000-0005-0000-0000-0000726C0000}"/>
    <cellStyle name="Normal 4 3 2 2 5 2 2 3" xfId="31066" xr:uid="{00000000-0005-0000-0000-0000736C0000}"/>
    <cellStyle name="Normal 4 3 2 2 5 2 2 3 2" xfId="31067" xr:uid="{00000000-0005-0000-0000-0000746C0000}"/>
    <cellStyle name="Normal 4 3 2 2 5 2 2 4" xfId="31068" xr:uid="{00000000-0005-0000-0000-0000756C0000}"/>
    <cellStyle name="Normal 4 3 2 2 5 2 2 5" xfId="31069" xr:uid="{00000000-0005-0000-0000-0000766C0000}"/>
    <cellStyle name="Normal 4 3 2 2 5 2 3" xfId="3111" xr:uid="{00000000-0005-0000-0000-0000776C0000}"/>
    <cellStyle name="Normal 4 3 2 2 5 2 3 2" xfId="31070" xr:uid="{00000000-0005-0000-0000-0000786C0000}"/>
    <cellStyle name="Normal 4 3 2 2 5 2 3 2 2" xfId="31071" xr:uid="{00000000-0005-0000-0000-0000796C0000}"/>
    <cellStyle name="Normal 4 3 2 2 5 2 3 2 2 2" xfId="31072" xr:uid="{00000000-0005-0000-0000-00007A6C0000}"/>
    <cellStyle name="Normal 4 3 2 2 5 2 3 2 3" xfId="31073" xr:uid="{00000000-0005-0000-0000-00007B6C0000}"/>
    <cellStyle name="Normal 4 3 2 2 5 2 3 3" xfId="31074" xr:uid="{00000000-0005-0000-0000-00007C6C0000}"/>
    <cellStyle name="Normal 4 3 2 2 5 2 3 3 2" xfId="31075" xr:uid="{00000000-0005-0000-0000-00007D6C0000}"/>
    <cellStyle name="Normal 4 3 2 2 5 2 3 4" xfId="31076" xr:uid="{00000000-0005-0000-0000-00007E6C0000}"/>
    <cellStyle name="Normal 4 3 2 2 5 2 3 5" xfId="31077" xr:uid="{00000000-0005-0000-0000-00007F6C0000}"/>
    <cellStyle name="Normal 4 3 2 2 5 2 4" xfId="31078" xr:uid="{00000000-0005-0000-0000-0000806C0000}"/>
    <cellStyle name="Normal 4 3 2 2 5 2 4 2" xfId="31079" xr:uid="{00000000-0005-0000-0000-0000816C0000}"/>
    <cellStyle name="Normal 4 3 2 2 5 2 4 2 2" xfId="31080" xr:uid="{00000000-0005-0000-0000-0000826C0000}"/>
    <cellStyle name="Normal 4 3 2 2 5 2 4 3" xfId="31081" xr:uid="{00000000-0005-0000-0000-0000836C0000}"/>
    <cellStyle name="Normal 4 3 2 2 5 2 5" xfId="31082" xr:uid="{00000000-0005-0000-0000-0000846C0000}"/>
    <cellStyle name="Normal 4 3 2 2 5 2 5 2" xfId="31083" xr:uid="{00000000-0005-0000-0000-0000856C0000}"/>
    <cellStyle name="Normal 4 3 2 2 5 2 6" xfId="31084" xr:uid="{00000000-0005-0000-0000-0000866C0000}"/>
    <cellStyle name="Normal 4 3 2 2 5 2 7" xfId="31085" xr:uid="{00000000-0005-0000-0000-0000876C0000}"/>
    <cellStyle name="Normal 4 3 2 2 5 3" xfId="3112" xr:uid="{00000000-0005-0000-0000-0000886C0000}"/>
    <cellStyle name="Normal 4 3 2 2 5 3 2" xfId="31086" xr:uid="{00000000-0005-0000-0000-0000896C0000}"/>
    <cellStyle name="Normal 4 3 2 2 5 3 2 2" xfId="31087" xr:uid="{00000000-0005-0000-0000-00008A6C0000}"/>
    <cellStyle name="Normal 4 3 2 2 5 3 2 2 2" xfId="31088" xr:uid="{00000000-0005-0000-0000-00008B6C0000}"/>
    <cellStyle name="Normal 4 3 2 2 5 3 2 3" xfId="31089" xr:uid="{00000000-0005-0000-0000-00008C6C0000}"/>
    <cellStyle name="Normal 4 3 2 2 5 3 3" xfId="31090" xr:uid="{00000000-0005-0000-0000-00008D6C0000}"/>
    <cellStyle name="Normal 4 3 2 2 5 3 3 2" xfId="31091" xr:uid="{00000000-0005-0000-0000-00008E6C0000}"/>
    <cellStyle name="Normal 4 3 2 2 5 3 4" xfId="31092" xr:uid="{00000000-0005-0000-0000-00008F6C0000}"/>
    <cellStyle name="Normal 4 3 2 2 5 3 5" xfId="31093" xr:uid="{00000000-0005-0000-0000-0000906C0000}"/>
    <cellStyle name="Normal 4 3 2 2 5 4" xfId="3113" xr:uid="{00000000-0005-0000-0000-0000916C0000}"/>
    <cellStyle name="Normal 4 3 2 2 5 4 2" xfId="31094" xr:uid="{00000000-0005-0000-0000-0000926C0000}"/>
    <cellStyle name="Normal 4 3 2 2 5 4 2 2" xfId="31095" xr:uid="{00000000-0005-0000-0000-0000936C0000}"/>
    <cellStyle name="Normal 4 3 2 2 5 4 2 2 2" xfId="31096" xr:uid="{00000000-0005-0000-0000-0000946C0000}"/>
    <cellStyle name="Normal 4 3 2 2 5 4 2 3" xfId="31097" xr:uid="{00000000-0005-0000-0000-0000956C0000}"/>
    <cellStyle name="Normal 4 3 2 2 5 4 3" xfId="31098" xr:uid="{00000000-0005-0000-0000-0000966C0000}"/>
    <cellStyle name="Normal 4 3 2 2 5 4 3 2" xfId="31099" xr:uid="{00000000-0005-0000-0000-0000976C0000}"/>
    <cellStyle name="Normal 4 3 2 2 5 4 4" xfId="31100" xr:uid="{00000000-0005-0000-0000-0000986C0000}"/>
    <cellStyle name="Normal 4 3 2 2 5 4 5" xfId="31101" xr:uid="{00000000-0005-0000-0000-0000996C0000}"/>
    <cellStyle name="Normal 4 3 2 2 5 5" xfId="31102" xr:uid="{00000000-0005-0000-0000-00009A6C0000}"/>
    <cellStyle name="Normal 4 3 2 2 5 5 2" xfId="31103" xr:uid="{00000000-0005-0000-0000-00009B6C0000}"/>
    <cellStyle name="Normal 4 3 2 2 5 5 2 2" xfId="31104" xr:uid="{00000000-0005-0000-0000-00009C6C0000}"/>
    <cellStyle name="Normal 4 3 2 2 5 5 3" xfId="31105" xr:uid="{00000000-0005-0000-0000-00009D6C0000}"/>
    <cellStyle name="Normal 4 3 2 2 5 6" xfId="31106" xr:uid="{00000000-0005-0000-0000-00009E6C0000}"/>
    <cellStyle name="Normal 4 3 2 2 5 6 2" xfId="31107" xr:uid="{00000000-0005-0000-0000-00009F6C0000}"/>
    <cellStyle name="Normal 4 3 2 2 5 7" xfId="31108" xr:uid="{00000000-0005-0000-0000-0000A06C0000}"/>
    <cellStyle name="Normal 4 3 2 2 5 8" xfId="31109" xr:uid="{00000000-0005-0000-0000-0000A16C0000}"/>
    <cellStyle name="Normal 4 3 2 2 6" xfId="3114" xr:uid="{00000000-0005-0000-0000-0000A26C0000}"/>
    <cellStyle name="Normal 4 3 2 2 6 2" xfId="3115" xr:uid="{00000000-0005-0000-0000-0000A36C0000}"/>
    <cellStyle name="Normal 4 3 2 2 6 2 2" xfId="31110" xr:uid="{00000000-0005-0000-0000-0000A46C0000}"/>
    <cellStyle name="Normal 4 3 2 2 6 2 2 2" xfId="31111" xr:uid="{00000000-0005-0000-0000-0000A56C0000}"/>
    <cellStyle name="Normal 4 3 2 2 6 2 2 2 2" xfId="31112" xr:uid="{00000000-0005-0000-0000-0000A66C0000}"/>
    <cellStyle name="Normal 4 3 2 2 6 2 2 3" xfId="31113" xr:uid="{00000000-0005-0000-0000-0000A76C0000}"/>
    <cellStyle name="Normal 4 3 2 2 6 2 3" xfId="31114" xr:uid="{00000000-0005-0000-0000-0000A86C0000}"/>
    <cellStyle name="Normal 4 3 2 2 6 2 3 2" xfId="31115" xr:uid="{00000000-0005-0000-0000-0000A96C0000}"/>
    <cellStyle name="Normal 4 3 2 2 6 2 4" xfId="31116" xr:uid="{00000000-0005-0000-0000-0000AA6C0000}"/>
    <cellStyle name="Normal 4 3 2 2 6 2 5" xfId="31117" xr:uid="{00000000-0005-0000-0000-0000AB6C0000}"/>
    <cellStyle name="Normal 4 3 2 2 6 3" xfId="3116" xr:uid="{00000000-0005-0000-0000-0000AC6C0000}"/>
    <cellStyle name="Normal 4 3 2 2 6 3 2" xfId="31118" xr:uid="{00000000-0005-0000-0000-0000AD6C0000}"/>
    <cellStyle name="Normal 4 3 2 2 6 3 2 2" xfId="31119" xr:uid="{00000000-0005-0000-0000-0000AE6C0000}"/>
    <cellStyle name="Normal 4 3 2 2 6 3 2 2 2" xfId="31120" xr:uid="{00000000-0005-0000-0000-0000AF6C0000}"/>
    <cellStyle name="Normal 4 3 2 2 6 3 2 3" xfId="31121" xr:uid="{00000000-0005-0000-0000-0000B06C0000}"/>
    <cellStyle name="Normal 4 3 2 2 6 3 3" xfId="31122" xr:uid="{00000000-0005-0000-0000-0000B16C0000}"/>
    <cellStyle name="Normal 4 3 2 2 6 3 3 2" xfId="31123" xr:uid="{00000000-0005-0000-0000-0000B26C0000}"/>
    <cellStyle name="Normal 4 3 2 2 6 3 4" xfId="31124" xr:uid="{00000000-0005-0000-0000-0000B36C0000}"/>
    <cellStyle name="Normal 4 3 2 2 6 3 5" xfId="31125" xr:uid="{00000000-0005-0000-0000-0000B46C0000}"/>
    <cellStyle name="Normal 4 3 2 2 6 4" xfId="31126" xr:uid="{00000000-0005-0000-0000-0000B56C0000}"/>
    <cellStyle name="Normal 4 3 2 2 6 4 2" xfId="31127" xr:uid="{00000000-0005-0000-0000-0000B66C0000}"/>
    <cellStyle name="Normal 4 3 2 2 6 4 2 2" xfId="31128" xr:uid="{00000000-0005-0000-0000-0000B76C0000}"/>
    <cellStyle name="Normal 4 3 2 2 6 4 3" xfId="31129" xr:uid="{00000000-0005-0000-0000-0000B86C0000}"/>
    <cellStyle name="Normal 4 3 2 2 6 5" xfId="31130" xr:uid="{00000000-0005-0000-0000-0000B96C0000}"/>
    <cellStyle name="Normal 4 3 2 2 6 5 2" xfId="31131" xr:uid="{00000000-0005-0000-0000-0000BA6C0000}"/>
    <cellStyle name="Normal 4 3 2 2 6 6" xfId="31132" xr:uid="{00000000-0005-0000-0000-0000BB6C0000}"/>
    <cellStyle name="Normal 4 3 2 2 6 7" xfId="31133" xr:uid="{00000000-0005-0000-0000-0000BC6C0000}"/>
    <cellStyle name="Normal 4 3 2 2 7" xfId="3117" xr:uid="{00000000-0005-0000-0000-0000BD6C0000}"/>
    <cellStyle name="Normal 4 3 2 2 7 2" xfId="31134" xr:uid="{00000000-0005-0000-0000-0000BE6C0000}"/>
    <cellStyle name="Normal 4 3 2 2 7 2 2" xfId="31135" xr:uid="{00000000-0005-0000-0000-0000BF6C0000}"/>
    <cellStyle name="Normal 4 3 2 2 7 2 2 2" xfId="31136" xr:uid="{00000000-0005-0000-0000-0000C06C0000}"/>
    <cellStyle name="Normal 4 3 2 2 7 2 3" xfId="31137" xr:uid="{00000000-0005-0000-0000-0000C16C0000}"/>
    <cellStyle name="Normal 4 3 2 2 7 3" xfId="31138" xr:uid="{00000000-0005-0000-0000-0000C26C0000}"/>
    <cellStyle name="Normal 4 3 2 2 7 3 2" xfId="31139" xr:uid="{00000000-0005-0000-0000-0000C36C0000}"/>
    <cellStyle name="Normal 4 3 2 2 7 4" xfId="31140" xr:uid="{00000000-0005-0000-0000-0000C46C0000}"/>
    <cellStyle name="Normal 4 3 2 2 7 5" xfId="31141" xr:uid="{00000000-0005-0000-0000-0000C56C0000}"/>
    <cellStyle name="Normal 4 3 2 2 8" xfId="3118" xr:uid="{00000000-0005-0000-0000-0000C66C0000}"/>
    <cellStyle name="Normal 4 3 2 2 8 2" xfId="31142" xr:uid="{00000000-0005-0000-0000-0000C76C0000}"/>
    <cellStyle name="Normal 4 3 2 2 8 2 2" xfId="31143" xr:uid="{00000000-0005-0000-0000-0000C86C0000}"/>
    <cellStyle name="Normal 4 3 2 2 8 2 2 2" xfId="31144" xr:uid="{00000000-0005-0000-0000-0000C96C0000}"/>
    <cellStyle name="Normal 4 3 2 2 8 2 3" xfId="31145" xr:uid="{00000000-0005-0000-0000-0000CA6C0000}"/>
    <cellStyle name="Normal 4 3 2 2 8 3" xfId="31146" xr:uid="{00000000-0005-0000-0000-0000CB6C0000}"/>
    <cellStyle name="Normal 4 3 2 2 8 3 2" xfId="31147" xr:uid="{00000000-0005-0000-0000-0000CC6C0000}"/>
    <cellStyle name="Normal 4 3 2 2 8 4" xfId="31148" xr:uid="{00000000-0005-0000-0000-0000CD6C0000}"/>
    <cellStyle name="Normal 4 3 2 2 8 5" xfId="31149" xr:uid="{00000000-0005-0000-0000-0000CE6C0000}"/>
    <cellStyle name="Normal 4 3 2 2 9" xfId="31150" xr:uid="{00000000-0005-0000-0000-0000CF6C0000}"/>
    <cellStyle name="Normal 4 3 2 2 9 2" xfId="31151" xr:uid="{00000000-0005-0000-0000-0000D06C0000}"/>
    <cellStyle name="Normal 4 3 2 2 9 2 2" xfId="31152" xr:uid="{00000000-0005-0000-0000-0000D16C0000}"/>
    <cellStyle name="Normal 4 3 2 2 9 3" xfId="31153" xr:uid="{00000000-0005-0000-0000-0000D26C0000}"/>
    <cellStyle name="Normal 4 3 2 3" xfId="3119" xr:uid="{00000000-0005-0000-0000-0000D36C0000}"/>
    <cellStyle name="Normal 4 3 2 3 2" xfId="3120" xr:uid="{00000000-0005-0000-0000-0000D46C0000}"/>
    <cellStyle name="Normal 4 3 2 3 2 2" xfId="3121" xr:uid="{00000000-0005-0000-0000-0000D56C0000}"/>
    <cellStyle name="Normal 4 3 2 3 2 2 2" xfId="31154" xr:uid="{00000000-0005-0000-0000-0000D66C0000}"/>
    <cellStyle name="Normal 4 3 2 3 2 2 2 2" xfId="31155" xr:uid="{00000000-0005-0000-0000-0000D76C0000}"/>
    <cellStyle name="Normal 4 3 2 3 2 2 2 2 2" xfId="31156" xr:uid="{00000000-0005-0000-0000-0000D86C0000}"/>
    <cellStyle name="Normal 4 3 2 3 2 2 2 3" xfId="31157" xr:uid="{00000000-0005-0000-0000-0000D96C0000}"/>
    <cellStyle name="Normal 4 3 2 3 2 2 3" xfId="31158" xr:uid="{00000000-0005-0000-0000-0000DA6C0000}"/>
    <cellStyle name="Normal 4 3 2 3 2 2 3 2" xfId="31159" xr:uid="{00000000-0005-0000-0000-0000DB6C0000}"/>
    <cellStyle name="Normal 4 3 2 3 2 2 4" xfId="31160" xr:uid="{00000000-0005-0000-0000-0000DC6C0000}"/>
    <cellStyle name="Normal 4 3 2 3 2 2 5" xfId="31161" xr:uid="{00000000-0005-0000-0000-0000DD6C0000}"/>
    <cellStyle name="Normal 4 3 2 3 2 3" xfId="3122" xr:uid="{00000000-0005-0000-0000-0000DE6C0000}"/>
    <cellStyle name="Normal 4 3 2 3 2 3 2" xfId="31162" xr:uid="{00000000-0005-0000-0000-0000DF6C0000}"/>
    <cellStyle name="Normal 4 3 2 3 2 3 2 2" xfId="31163" xr:uid="{00000000-0005-0000-0000-0000E06C0000}"/>
    <cellStyle name="Normal 4 3 2 3 2 3 2 2 2" xfId="31164" xr:uid="{00000000-0005-0000-0000-0000E16C0000}"/>
    <cellStyle name="Normal 4 3 2 3 2 3 2 3" xfId="31165" xr:uid="{00000000-0005-0000-0000-0000E26C0000}"/>
    <cellStyle name="Normal 4 3 2 3 2 3 3" xfId="31166" xr:uid="{00000000-0005-0000-0000-0000E36C0000}"/>
    <cellStyle name="Normal 4 3 2 3 2 3 3 2" xfId="31167" xr:uid="{00000000-0005-0000-0000-0000E46C0000}"/>
    <cellStyle name="Normal 4 3 2 3 2 3 4" xfId="31168" xr:uid="{00000000-0005-0000-0000-0000E56C0000}"/>
    <cellStyle name="Normal 4 3 2 3 2 3 5" xfId="31169" xr:uid="{00000000-0005-0000-0000-0000E66C0000}"/>
    <cellStyle name="Normal 4 3 2 3 2 4" xfId="31170" xr:uid="{00000000-0005-0000-0000-0000E76C0000}"/>
    <cellStyle name="Normal 4 3 2 3 2 4 2" xfId="31171" xr:uid="{00000000-0005-0000-0000-0000E86C0000}"/>
    <cellStyle name="Normal 4 3 2 3 2 4 2 2" xfId="31172" xr:uid="{00000000-0005-0000-0000-0000E96C0000}"/>
    <cellStyle name="Normal 4 3 2 3 2 4 3" xfId="31173" xr:uid="{00000000-0005-0000-0000-0000EA6C0000}"/>
    <cellStyle name="Normal 4 3 2 3 2 5" xfId="31174" xr:uid="{00000000-0005-0000-0000-0000EB6C0000}"/>
    <cellStyle name="Normal 4 3 2 3 2 5 2" xfId="31175" xr:uid="{00000000-0005-0000-0000-0000EC6C0000}"/>
    <cellStyle name="Normal 4 3 2 3 2 6" xfId="31176" xr:uid="{00000000-0005-0000-0000-0000ED6C0000}"/>
    <cellStyle name="Normal 4 3 2 3 2 7" xfId="31177" xr:uid="{00000000-0005-0000-0000-0000EE6C0000}"/>
    <cellStyle name="Normal 4 3 2 3 3" xfId="3123" xr:uid="{00000000-0005-0000-0000-0000EF6C0000}"/>
    <cellStyle name="Normal 4 3 2 3 3 2" xfId="31178" xr:uid="{00000000-0005-0000-0000-0000F06C0000}"/>
    <cellStyle name="Normal 4 3 2 3 3 2 2" xfId="31179" xr:uid="{00000000-0005-0000-0000-0000F16C0000}"/>
    <cellStyle name="Normal 4 3 2 3 3 2 2 2" xfId="31180" xr:uid="{00000000-0005-0000-0000-0000F26C0000}"/>
    <cellStyle name="Normal 4 3 2 3 3 2 3" xfId="31181" xr:uid="{00000000-0005-0000-0000-0000F36C0000}"/>
    <cellStyle name="Normal 4 3 2 3 3 3" xfId="31182" xr:uid="{00000000-0005-0000-0000-0000F46C0000}"/>
    <cellStyle name="Normal 4 3 2 3 3 3 2" xfId="31183" xr:uid="{00000000-0005-0000-0000-0000F56C0000}"/>
    <cellStyle name="Normal 4 3 2 3 3 4" xfId="31184" xr:uid="{00000000-0005-0000-0000-0000F66C0000}"/>
    <cellStyle name="Normal 4 3 2 3 3 5" xfId="31185" xr:uid="{00000000-0005-0000-0000-0000F76C0000}"/>
    <cellStyle name="Normal 4 3 2 3 4" xfId="3124" xr:uid="{00000000-0005-0000-0000-0000F86C0000}"/>
    <cellStyle name="Normal 4 3 2 3 4 2" xfId="31186" xr:uid="{00000000-0005-0000-0000-0000F96C0000}"/>
    <cellStyle name="Normal 4 3 2 3 4 2 2" xfId="31187" xr:uid="{00000000-0005-0000-0000-0000FA6C0000}"/>
    <cellStyle name="Normal 4 3 2 3 4 2 2 2" xfId="31188" xr:uid="{00000000-0005-0000-0000-0000FB6C0000}"/>
    <cellStyle name="Normal 4 3 2 3 4 2 3" xfId="31189" xr:uid="{00000000-0005-0000-0000-0000FC6C0000}"/>
    <cellStyle name="Normal 4 3 2 3 4 3" xfId="31190" xr:uid="{00000000-0005-0000-0000-0000FD6C0000}"/>
    <cellStyle name="Normal 4 3 2 3 4 3 2" xfId="31191" xr:uid="{00000000-0005-0000-0000-0000FE6C0000}"/>
    <cellStyle name="Normal 4 3 2 3 4 4" xfId="31192" xr:uid="{00000000-0005-0000-0000-0000FF6C0000}"/>
    <cellStyle name="Normal 4 3 2 3 4 5" xfId="31193" xr:uid="{00000000-0005-0000-0000-0000006D0000}"/>
    <cellStyle name="Normal 4 3 2 3 5" xfId="31194" xr:uid="{00000000-0005-0000-0000-0000016D0000}"/>
    <cellStyle name="Normal 4 3 2 3 5 2" xfId="31195" xr:uid="{00000000-0005-0000-0000-0000026D0000}"/>
    <cellStyle name="Normal 4 3 2 3 5 2 2" xfId="31196" xr:uid="{00000000-0005-0000-0000-0000036D0000}"/>
    <cellStyle name="Normal 4 3 2 3 5 3" xfId="31197" xr:uid="{00000000-0005-0000-0000-0000046D0000}"/>
    <cellStyle name="Normal 4 3 2 3 6" xfId="31198" xr:uid="{00000000-0005-0000-0000-0000056D0000}"/>
    <cellStyle name="Normal 4 3 2 3 6 2" xfId="31199" xr:uid="{00000000-0005-0000-0000-0000066D0000}"/>
    <cellStyle name="Normal 4 3 2 3 7" xfId="31200" xr:uid="{00000000-0005-0000-0000-0000076D0000}"/>
    <cellStyle name="Normal 4 3 2 3 8" xfId="31201" xr:uid="{00000000-0005-0000-0000-0000086D0000}"/>
    <cellStyle name="Normal 4 3 2 4" xfId="3125" xr:uid="{00000000-0005-0000-0000-0000096D0000}"/>
    <cellStyle name="Normal 4 3 2 4 2" xfId="3126" xr:uid="{00000000-0005-0000-0000-00000A6D0000}"/>
    <cellStyle name="Normal 4 3 2 4 2 2" xfId="3127" xr:uid="{00000000-0005-0000-0000-00000B6D0000}"/>
    <cellStyle name="Normal 4 3 2 4 2 2 2" xfId="31202" xr:uid="{00000000-0005-0000-0000-00000C6D0000}"/>
    <cellStyle name="Normal 4 3 2 4 2 2 2 2" xfId="31203" xr:uid="{00000000-0005-0000-0000-00000D6D0000}"/>
    <cellStyle name="Normal 4 3 2 4 2 2 2 2 2" xfId="31204" xr:uid="{00000000-0005-0000-0000-00000E6D0000}"/>
    <cellStyle name="Normal 4 3 2 4 2 2 2 3" xfId="31205" xr:uid="{00000000-0005-0000-0000-00000F6D0000}"/>
    <cellStyle name="Normal 4 3 2 4 2 2 3" xfId="31206" xr:uid="{00000000-0005-0000-0000-0000106D0000}"/>
    <cellStyle name="Normal 4 3 2 4 2 2 3 2" xfId="31207" xr:uid="{00000000-0005-0000-0000-0000116D0000}"/>
    <cellStyle name="Normal 4 3 2 4 2 2 4" xfId="31208" xr:uid="{00000000-0005-0000-0000-0000126D0000}"/>
    <cellStyle name="Normal 4 3 2 4 2 2 5" xfId="31209" xr:uid="{00000000-0005-0000-0000-0000136D0000}"/>
    <cellStyle name="Normal 4 3 2 4 2 3" xfId="3128" xr:uid="{00000000-0005-0000-0000-0000146D0000}"/>
    <cellStyle name="Normal 4 3 2 4 2 3 2" xfId="31210" xr:uid="{00000000-0005-0000-0000-0000156D0000}"/>
    <cellStyle name="Normal 4 3 2 4 2 3 2 2" xfId="31211" xr:uid="{00000000-0005-0000-0000-0000166D0000}"/>
    <cellStyle name="Normal 4 3 2 4 2 3 2 2 2" xfId="31212" xr:uid="{00000000-0005-0000-0000-0000176D0000}"/>
    <cellStyle name="Normal 4 3 2 4 2 3 2 3" xfId="31213" xr:uid="{00000000-0005-0000-0000-0000186D0000}"/>
    <cellStyle name="Normal 4 3 2 4 2 3 3" xfId="31214" xr:uid="{00000000-0005-0000-0000-0000196D0000}"/>
    <cellStyle name="Normal 4 3 2 4 2 3 3 2" xfId="31215" xr:uid="{00000000-0005-0000-0000-00001A6D0000}"/>
    <cellStyle name="Normal 4 3 2 4 2 3 4" xfId="31216" xr:uid="{00000000-0005-0000-0000-00001B6D0000}"/>
    <cellStyle name="Normal 4 3 2 4 2 3 5" xfId="31217" xr:uid="{00000000-0005-0000-0000-00001C6D0000}"/>
    <cellStyle name="Normal 4 3 2 4 2 4" xfId="31218" xr:uid="{00000000-0005-0000-0000-00001D6D0000}"/>
    <cellStyle name="Normal 4 3 2 4 2 4 2" xfId="31219" xr:uid="{00000000-0005-0000-0000-00001E6D0000}"/>
    <cellStyle name="Normal 4 3 2 4 2 4 2 2" xfId="31220" xr:uid="{00000000-0005-0000-0000-00001F6D0000}"/>
    <cellStyle name="Normal 4 3 2 4 2 4 3" xfId="31221" xr:uid="{00000000-0005-0000-0000-0000206D0000}"/>
    <cellStyle name="Normal 4 3 2 4 2 5" xfId="31222" xr:uid="{00000000-0005-0000-0000-0000216D0000}"/>
    <cellStyle name="Normal 4 3 2 4 2 5 2" xfId="31223" xr:uid="{00000000-0005-0000-0000-0000226D0000}"/>
    <cellStyle name="Normal 4 3 2 4 2 6" xfId="31224" xr:uid="{00000000-0005-0000-0000-0000236D0000}"/>
    <cellStyle name="Normal 4 3 2 4 2 7" xfId="31225" xr:uid="{00000000-0005-0000-0000-0000246D0000}"/>
    <cellStyle name="Normal 4 3 2 4 3" xfId="3129" xr:uid="{00000000-0005-0000-0000-0000256D0000}"/>
    <cellStyle name="Normal 4 3 2 4 3 2" xfId="31226" xr:uid="{00000000-0005-0000-0000-0000266D0000}"/>
    <cellStyle name="Normal 4 3 2 4 3 2 2" xfId="31227" xr:uid="{00000000-0005-0000-0000-0000276D0000}"/>
    <cellStyle name="Normal 4 3 2 4 3 2 2 2" xfId="31228" xr:uid="{00000000-0005-0000-0000-0000286D0000}"/>
    <cellStyle name="Normal 4 3 2 4 3 2 3" xfId="31229" xr:uid="{00000000-0005-0000-0000-0000296D0000}"/>
    <cellStyle name="Normal 4 3 2 4 3 3" xfId="31230" xr:uid="{00000000-0005-0000-0000-00002A6D0000}"/>
    <cellStyle name="Normal 4 3 2 4 3 3 2" xfId="31231" xr:uid="{00000000-0005-0000-0000-00002B6D0000}"/>
    <cellStyle name="Normal 4 3 2 4 3 4" xfId="31232" xr:uid="{00000000-0005-0000-0000-00002C6D0000}"/>
    <cellStyle name="Normal 4 3 2 4 3 5" xfId="31233" xr:uid="{00000000-0005-0000-0000-00002D6D0000}"/>
    <cellStyle name="Normal 4 3 2 4 4" xfId="3130" xr:uid="{00000000-0005-0000-0000-00002E6D0000}"/>
    <cellStyle name="Normal 4 3 2 4 4 2" xfId="31234" xr:uid="{00000000-0005-0000-0000-00002F6D0000}"/>
    <cellStyle name="Normal 4 3 2 4 4 2 2" xfId="31235" xr:uid="{00000000-0005-0000-0000-0000306D0000}"/>
    <cellStyle name="Normal 4 3 2 4 4 2 2 2" xfId="31236" xr:uid="{00000000-0005-0000-0000-0000316D0000}"/>
    <cellStyle name="Normal 4 3 2 4 4 2 3" xfId="31237" xr:uid="{00000000-0005-0000-0000-0000326D0000}"/>
    <cellStyle name="Normal 4 3 2 4 4 3" xfId="31238" xr:uid="{00000000-0005-0000-0000-0000336D0000}"/>
    <cellStyle name="Normal 4 3 2 4 4 3 2" xfId="31239" xr:uid="{00000000-0005-0000-0000-0000346D0000}"/>
    <cellStyle name="Normal 4 3 2 4 4 4" xfId="31240" xr:uid="{00000000-0005-0000-0000-0000356D0000}"/>
    <cellStyle name="Normal 4 3 2 4 4 5" xfId="31241" xr:uid="{00000000-0005-0000-0000-0000366D0000}"/>
    <cellStyle name="Normal 4 3 2 4 5" xfId="31242" xr:uid="{00000000-0005-0000-0000-0000376D0000}"/>
    <cellStyle name="Normal 4 3 2 4 5 2" xfId="31243" xr:uid="{00000000-0005-0000-0000-0000386D0000}"/>
    <cellStyle name="Normal 4 3 2 4 5 2 2" xfId="31244" xr:uid="{00000000-0005-0000-0000-0000396D0000}"/>
    <cellStyle name="Normal 4 3 2 4 5 3" xfId="31245" xr:uid="{00000000-0005-0000-0000-00003A6D0000}"/>
    <cellStyle name="Normal 4 3 2 4 6" xfId="31246" xr:uid="{00000000-0005-0000-0000-00003B6D0000}"/>
    <cellStyle name="Normal 4 3 2 4 6 2" xfId="31247" xr:uid="{00000000-0005-0000-0000-00003C6D0000}"/>
    <cellStyle name="Normal 4 3 2 4 7" xfId="31248" xr:uid="{00000000-0005-0000-0000-00003D6D0000}"/>
    <cellStyle name="Normal 4 3 2 4 8" xfId="31249" xr:uid="{00000000-0005-0000-0000-00003E6D0000}"/>
    <cellStyle name="Normal 4 3 2 5" xfId="3131" xr:uid="{00000000-0005-0000-0000-00003F6D0000}"/>
    <cellStyle name="Normal 4 3 2 5 2" xfId="3132" xr:uid="{00000000-0005-0000-0000-0000406D0000}"/>
    <cellStyle name="Normal 4 3 2 5 2 2" xfId="3133" xr:uid="{00000000-0005-0000-0000-0000416D0000}"/>
    <cellStyle name="Normal 4 3 2 5 2 2 2" xfId="31250" xr:uid="{00000000-0005-0000-0000-0000426D0000}"/>
    <cellStyle name="Normal 4 3 2 5 2 2 2 2" xfId="31251" xr:uid="{00000000-0005-0000-0000-0000436D0000}"/>
    <cellStyle name="Normal 4 3 2 5 2 2 2 2 2" xfId="31252" xr:uid="{00000000-0005-0000-0000-0000446D0000}"/>
    <cellStyle name="Normal 4 3 2 5 2 2 2 3" xfId="31253" xr:uid="{00000000-0005-0000-0000-0000456D0000}"/>
    <cellStyle name="Normal 4 3 2 5 2 2 3" xfId="31254" xr:uid="{00000000-0005-0000-0000-0000466D0000}"/>
    <cellStyle name="Normal 4 3 2 5 2 2 3 2" xfId="31255" xr:uid="{00000000-0005-0000-0000-0000476D0000}"/>
    <cellStyle name="Normal 4 3 2 5 2 2 4" xfId="31256" xr:uid="{00000000-0005-0000-0000-0000486D0000}"/>
    <cellStyle name="Normal 4 3 2 5 2 2 5" xfId="31257" xr:uid="{00000000-0005-0000-0000-0000496D0000}"/>
    <cellStyle name="Normal 4 3 2 5 2 3" xfId="3134" xr:uid="{00000000-0005-0000-0000-00004A6D0000}"/>
    <cellStyle name="Normal 4 3 2 5 2 3 2" xfId="31258" xr:uid="{00000000-0005-0000-0000-00004B6D0000}"/>
    <cellStyle name="Normal 4 3 2 5 2 3 2 2" xfId="31259" xr:uid="{00000000-0005-0000-0000-00004C6D0000}"/>
    <cellStyle name="Normal 4 3 2 5 2 3 2 2 2" xfId="31260" xr:uid="{00000000-0005-0000-0000-00004D6D0000}"/>
    <cellStyle name="Normal 4 3 2 5 2 3 2 3" xfId="31261" xr:uid="{00000000-0005-0000-0000-00004E6D0000}"/>
    <cellStyle name="Normal 4 3 2 5 2 3 3" xfId="31262" xr:uid="{00000000-0005-0000-0000-00004F6D0000}"/>
    <cellStyle name="Normal 4 3 2 5 2 3 3 2" xfId="31263" xr:uid="{00000000-0005-0000-0000-0000506D0000}"/>
    <cellStyle name="Normal 4 3 2 5 2 3 4" xfId="31264" xr:uid="{00000000-0005-0000-0000-0000516D0000}"/>
    <cellStyle name="Normal 4 3 2 5 2 3 5" xfId="31265" xr:uid="{00000000-0005-0000-0000-0000526D0000}"/>
    <cellStyle name="Normal 4 3 2 5 2 4" xfId="31266" xr:uid="{00000000-0005-0000-0000-0000536D0000}"/>
    <cellStyle name="Normal 4 3 2 5 2 4 2" xfId="31267" xr:uid="{00000000-0005-0000-0000-0000546D0000}"/>
    <cellStyle name="Normal 4 3 2 5 2 4 2 2" xfId="31268" xr:uid="{00000000-0005-0000-0000-0000556D0000}"/>
    <cellStyle name="Normal 4 3 2 5 2 4 3" xfId="31269" xr:uid="{00000000-0005-0000-0000-0000566D0000}"/>
    <cellStyle name="Normal 4 3 2 5 2 5" xfId="31270" xr:uid="{00000000-0005-0000-0000-0000576D0000}"/>
    <cellStyle name="Normal 4 3 2 5 2 5 2" xfId="31271" xr:uid="{00000000-0005-0000-0000-0000586D0000}"/>
    <cellStyle name="Normal 4 3 2 5 2 6" xfId="31272" xr:uid="{00000000-0005-0000-0000-0000596D0000}"/>
    <cellStyle name="Normal 4 3 2 5 2 7" xfId="31273" xr:uid="{00000000-0005-0000-0000-00005A6D0000}"/>
    <cellStyle name="Normal 4 3 2 5 3" xfId="3135" xr:uid="{00000000-0005-0000-0000-00005B6D0000}"/>
    <cellStyle name="Normal 4 3 2 5 3 2" xfId="31274" xr:uid="{00000000-0005-0000-0000-00005C6D0000}"/>
    <cellStyle name="Normal 4 3 2 5 3 2 2" xfId="31275" xr:uid="{00000000-0005-0000-0000-00005D6D0000}"/>
    <cellStyle name="Normal 4 3 2 5 3 2 2 2" xfId="31276" xr:uid="{00000000-0005-0000-0000-00005E6D0000}"/>
    <cellStyle name="Normal 4 3 2 5 3 2 3" xfId="31277" xr:uid="{00000000-0005-0000-0000-00005F6D0000}"/>
    <cellStyle name="Normal 4 3 2 5 3 3" xfId="31278" xr:uid="{00000000-0005-0000-0000-0000606D0000}"/>
    <cellStyle name="Normal 4 3 2 5 3 3 2" xfId="31279" xr:uid="{00000000-0005-0000-0000-0000616D0000}"/>
    <cellStyle name="Normal 4 3 2 5 3 4" xfId="31280" xr:uid="{00000000-0005-0000-0000-0000626D0000}"/>
    <cellStyle name="Normal 4 3 2 5 3 5" xfId="31281" xr:uid="{00000000-0005-0000-0000-0000636D0000}"/>
    <cellStyle name="Normal 4 3 2 5 4" xfId="3136" xr:uid="{00000000-0005-0000-0000-0000646D0000}"/>
    <cellStyle name="Normal 4 3 2 5 4 2" xfId="31282" xr:uid="{00000000-0005-0000-0000-0000656D0000}"/>
    <cellStyle name="Normal 4 3 2 5 4 2 2" xfId="31283" xr:uid="{00000000-0005-0000-0000-0000666D0000}"/>
    <cellStyle name="Normal 4 3 2 5 4 2 2 2" xfId="31284" xr:uid="{00000000-0005-0000-0000-0000676D0000}"/>
    <cellStyle name="Normal 4 3 2 5 4 2 3" xfId="31285" xr:uid="{00000000-0005-0000-0000-0000686D0000}"/>
    <cellStyle name="Normal 4 3 2 5 4 3" xfId="31286" xr:uid="{00000000-0005-0000-0000-0000696D0000}"/>
    <cellStyle name="Normal 4 3 2 5 4 3 2" xfId="31287" xr:uid="{00000000-0005-0000-0000-00006A6D0000}"/>
    <cellStyle name="Normal 4 3 2 5 4 4" xfId="31288" xr:uid="{00000000-0005-0000-0000-00006B6D0000}"/>
    <cellStyle name="Normal 4 3 2 5 4 5" xfId="31289" xr:uid="{00000000-0005-0000-0000-00006C6D0000}"/>
    <cellStyle name="Normal 4 3 2 5 5" xfId="31290" xr:uid="{00000000-0005-0000-0000-00006D6D0000}"/>
    <cellStyle name="Normal 4 3 2 5 5 2" xfId="31291" xr:uid="{00000000-0005-0000-0000-00006E6D0000}"/>
    <cellStyle name="Normal 4 3 2 5 5 2 2" xfId="31292" xr:uid="{00000000-0005-0000-0000-00006F6D0000}"/>
    <cellStyle name="Normal 4 3 2 5 5 3" xfId="31293" xr:uid="{00000000-0005-0000-0000-0000706D0000}"/>
    <cellStyle name="Normal 4 3 2 5 6" xfId="31294" xr:uid="{00000000-0005-0000-0000-0000716D0000}"/>
    <cellStyle name="Normal 4 3 2 5 6 2" xfId="31295" xr:uid="{00000000-0005-0000-0000-0000726D0000}"/>
    <cellStyle name="Normal 4 3 2 5 7" xfId="31296" xr:uid="{00000000-0005-0000-0000-0000736D0000}"/>
    <cellStyle name="Normal 4 3 2 5 8" xfId="31297" xr:uid="{00000000-0005-0000-0000-0000746D0000}"/>
    <cellStyle name="Normal 4 3 2 6" xfId="3137" xr:uid="{00000000-0005-0000-0000-0000756D0000}"/>
    <cellStyle name="Normal 4 3 2 6 2" xfId="3138" xr:uid="{00000000-0005-0000-0000-0000766D0000}"/>
    <cellStyle name="Normal 4 3 2 6 2 2" xfId="3139" xr:uid="{00000000-0005-0000-0000-0000776D0000}"/>
    <cellStyle name="Normal 4 3 2 6 2 2 2" xfId="31298" xr:uid="{00000000-0005-0000-0000-0000786D0000}"/>
    <cellStyle name="Normal 4 3 2 6 2 2 2 2" xfId="31299" xr:uid="{00000000-0005-0000-0000-0000796D0000}"/>
    <cellStyle name="Normal 4 3 2 6 2 2 2 2 2" xfId="31300" xr:uid="{00000000-0005-0000-0000-00007A6D0000}"/>
    <cellStyle name="Normal 4 3 2 6 2 2 2 3" xfId="31301" xr:uid="{00000000-0005-0000-0000-00007B6D0000}"/>
    <cellStyle name="Normal 4 3 2 6 2 2 3" xfId="31302" xr:uid="{00000000-0005-0000-0000-00007C6D0000}"/>
    <cellStyle name="Normal 4 3 2 6 2 2 3 2" xfId="31303" xr:uid="{00000000-0005-0000-0000-00007D6D0000}"/>
    <cellStyle name="Normal 4 3 2 6 2 2 4" xfId="31304" xr:uid="{00000000-0005-0000-0000-00007E6D0000}"/>
    <cellStyle name="Normal 4 3 2 6 2 2 5" xfId="31305" xr:uid="{00000000-0005-0000-0000-00007F6D0000}"/>
    <cellStyle name="Normal 4 3 2 6 2 3" xfId="3140" xr:uid="{00000000-0005-0000-0000-0000806D0000}"/>
    <cellStyle name="Normal 4 3 2 6 2 3 2" xfId="31306" xr:uid="{00000000-0005-0000-0000-0000816D0000}"/>
    <cellStyle name="Normal 4 3 2 6 2 3 2 2" xfId="31307" xr:uid="{00000000-0005-0000-0000-0000826D0000}"/>
    <cellStyle name="Normal 4 3 2 6 2 3 2 2 2" xfId="31308" xr:uid="{00000000-0005-0000-0000-0000836D0000}"/>
    <cellStyle name="Normal 4 3 2 6 2 3 2 3" xfId="31309" xr:uid="{00000000-0005-0000-0000-0000846D0000}"/>
    <cellStyle name="Normal 4 3 2 6 2 3 3" xfId="31310" xr:uid="{00000000-0005-0000-0000-0000856D0000}"/>
    <cellStyle name="Normal 4 3 2 6 2 3 3 2" xfId="31311" xr:uid="{00000000-0005-0000-0000-0000866D0000}"/>
    <cellStyle name="Normal 4 3 2 6 2 3 4" xfId="31312" xr:uid="{00000000-0005-0000-0000-0000876D0000}"/>
    <cellStyle name="Normal 4 3 2 6 2 3 5" xfId="31313" xr:uid="{00000000-0005-0000-0000-0000886D0000}"/>
    <cellStyle name="Normal 4 3 2 6 2 4" xfId="31314" xr:uid="{00000000-0005-0000-0000-0000896D0000}"/>
    <cellStyle name="Normal 4 3 2 6 2 4 2" xfId="31315" xr:uid="{00000000-0005-0000-0000-00008A6D0000}"/>
    <cellStyle name="Normal 4 3 2 6 2 4 2 2" xfId="31316" xr:uid="{00000000-0005-0000-0000-00008B6D0000}"/>
    <cellStyle name="Normal 4 3 2 6 2 4 3" xfId="31317" xr:uid="{00000000-0005-0000-0000-00008C6D0000}"/>
    <cellStyle name="Normal 4 3 2 6 2 5" xfId="31318" xr:uid="{00000000-0005-0000-0000-00008D6D0000}"/>
    <cellStyle name="Normal 4 3 2 6 2 5 2" xfId="31319" xr:uid="{00000000-0005-0000-0000-00008E6D0000}"/>
    <cellStyle name="Normal 4 3 2 6 2 6" xfId="31320" xr:uid="{00000000-0005-0000-0000-00008F6D0000}"/>
    <cellStyle name="Normal 4 3 2 6 2 7" xfId="31321" xr:uid="{00000000-0005-0000-0000-0000906D0000}"/>
    <cellStyle name="Normal 4 3 2 6 3" xfId="3141" xr:uid="{00000000-0005-0000-0000-0000916D0000}"/>
    <cellStyle name="Normal 4 3 2 6 3 2" xfId="31322" xr:uid="{00000000-0005-0000-0000-0000926D0000}"/>
    <cellStyle name="Normal 4 3 2 6 3 2 2" xfId="31323" xr:uid="{00000000-0005-0000-0000-0000936D0000}"/>
    <cellStyle name="Normal 4 3 2 6 3 2 2 2" xfId="31324" xr:uid="{00000000-0005-0000-0000-0000946D0000}"/>
    <cellStyle name="Normal 4 3 2 6 3 2 3" xfId="31325" xr:uid="{00000000-0005-0000-0000-0000956D0000}"/>
    <cellStyle name="Normal 4 3 2 6 3 3" xfId="31326" xr:uid="{00000000-0005-0000-0000-0000966D0000}"/>
    <cellStyle name="Normal 4 3 2 6 3 3 2" xfId="31327" xr:uid="{00000000-0005-0000-0000-0000976D0000}"/>
    <cellStyle name="Normal 4 3 2 6 3 4" xfId="31328" xr:uid="{00000000-0005-0000-0000-0000986D0000}"/>
    <cellStyle name="Normal 4 3 2 6 3 5" xfId="31329" xr:uid="{00000000-0005-0000-0000-0000996D0000}"/>
    <cellStyle name="Normal 4 3 2 6 4" xfId="3142" xr:uid="{00000000-0005-0000-0000-00009A6D0000}"/>
    <cellStyle name="Normal 4 3 2 6 4 2" xfId="31330" xr:uid="{00000000-0005-0000-0000-00009B6D0000}"/>
    <cellStyle name="Normal 4 3 2 6 4 2 2" xfId="31331" xr:uid="{00000000-0005-0000-0000-00009C6D0000}"/>
    <cellStyle name="Normal 4 3 2 6 4 2 2 2" xfId="31332" xr:uid="{00000000-0005-0000-0000-00009D6D0000}"/>
    <cellStyle name="Normal 4 3 2 6 4 2 3" xfId="31333" xr:uid="{00000000-0005-0000-0000-00009E6D0000}"/>
    <cellStyle name="Normal 4 3 2 6 4 3" xfId="31334" xr:uid="{00000000-0005-0000-0000-00009F6D0000}"/>
    <cellStyle name="Normal 4 3 2 6 4 3 2" xfId="31335" xr:uid="{00000000-0005-0000-0000-0000A06D0000}"/>
    <cellStyle name="Normal 4 3 2 6 4 4" xfId="31336" xr:uid="{00000000-0005-0000-0000-0000A16D0000}"/>
    <cellStyle name="Normal 4 3 2 6 4 5" xfId="31337" xr:uid="{00000000-0005-0000-0000-0000A26D0000}"/>
    <cellStyle name="Normal 4 3 2 6 5" xfId="31338" xr:uid="{00000000-0005-0000-0000-0000A36D0000}"/>
    <cellStyle name="Normal 4 3 2 6 5 2" xfId="31339" xr:uid="{00000000-0005-0000-0000-0000A46D0000}"/>
    <cellStyle name="Normal 4 3 2 6 5 2 2" xfId="31340" xr:uid="{00000000-0005-0000-0000-0000A56D0000}"/>
    <cellStyle name="Normal 4 3 2 6 5 3" xfId="31341" xr:uid="{00000000-0005-0000-0000-0000A66D0000}"/>
    <cellStyle name="Normal 4 3 2 6 6" xfId="31342" xr:uid="{00000000-0005-0000-0000-0000A76D0000}"/>
    <cellStyle name="Normal 4 3 2 6 6 2" xfId="31343" xr:uid="{00000000-0005-0000-0000-0000A86D0000}"/>
    <cellStyle name="Normal 4 3 2 6 7" xfId="31344" xr:uid="{00000000-0005-0000-0000-0000A96D0000}"/>
    <cellStyle name="Normal 4 3 2 6 8" xfId="31345" xr:uid="{00000000-0005-0000-0000-0000AA6D0000}"/>
    <cellStyle name="Normal 4 3 2 7" xfId="3143" xr:uid="{00000000-0005-0000-0000-0000AB6D0000}"/>
    <cellStyle name="Normal 4 3 2 7 2" xfId="3144" xr:uid="{00000000-0005-0000-0000-0000AC6D0000}"/>
    <cellStyle name="Normal 4 3 2 7 2 2" xfId="31346" xr:uid="{00000000-0005-0000-0000-0000AD6D0000}"/>
    <cellStyle name="Normal 4 3 2 7 2 2 2" xfId="31347" xr:uid="{00000000-0005-0000-0000-0000AE6D0000}"/>
    <cellStyle name="Normal 4 3 2 7 2 2 2 2" xfId="31348" xr:uid="{00000000-0005-0000-0000-0000AF6D0000}"/>
    <cellStyle name="Normal 4 3 2 7 2 2 3" xfId="31349" xr:uid="{00000000-0005-0000-0000-0000B06D0000}"/>
    <cellStyle name="Normal 4 3 2 7 2 3" xfId="31350" xr:uid="{00000000-0005-0000-0000-0000B16D0000}"/>
    <cellStyle name="Normal 4 3 2 7 2 3 2" xfId="31351" xr:uid="{00000000-0005-0000-0000-0000B26D0000}"/>
    <cellStyle name="Normal 4 3 2 7 2 4" xfId="31352" xr:uid="{00000000-0005-0000-0000-0000B36D0000}"/>
    <cellStyle name="Normal 4 3 2 7 2 5" xfId="31353" xr:uid="{00000000-0005-0000-0000-0000B46D0000}"/>
    <cellStyle name="Normal 4 3 2 7 3" xfId="3145" xr:uid="{00000000-0005-0000-0000-0000B56D0000}"/>
    <cellStyle name="Normal 4 3 2 7 3 2" xfId="31354" xr:uid="{00000000-0005-0000-0000-0000B66D0000}"/>
    <cellStyle name="Normal 4 3 2 7 3 2 2" xfId="31355" xr:uid="{00000000-0005-0000-0000-0000B76D0000}"/>
    <cellStyle name="Normal 4 3 2 7 3 2 2 2" xfId="31356" xr:uid="{00000000-0005-0000-0000-0000B86D0000}"/>
    <cellStyle name="Normal 4 3 2 7 3 2 3" xfId="31357" xr:uid="{00000000-0005-0000-0000-0000B96D0000}"/>
    <cellStyle name="Normal 4 3 2 7 3 3" xfId="31358" xr:uid="{00000000-0005-0000-0000-0000BA6D0000}"/>
    <cellStyle name="Normal 4 3 2 7 3 3 2" xfId="31359" xr:uid="{00000000-0005-0000-0000-0000BB6D0000}"/>
    <cellStyle name="Normal 4 3 2 7 3 4" xfId="31360" xr:uid="{00000000-0005-0000-0000-0000BC6D0000}"/>
    <cellStyle name="Normal 4 3 2 7 3 5" xfId="31361" xr:uid="{00000000-0005-0000-0000-0000BD6D0000}"/>
    <cellStyle name="Normal 4 3 2 7 4" xfId="31362" xr:uid="{00000000-0005-0000-0000-0000BE6D0000}"/>
    <cellStyle name="Normal 4 3 2 7 4 2" xfId="31363" xr:uid="{00000000-0005-0000-0000-0000BF6D0000}"/>
    <cellStyle name="Normal 4 3 2 7 4 2 2" xfId="31364" xr:uid="{00000000-0005-0000-0000-0000C06D0000}"/>
    <cellStyle name="Normal 4 3 2 7 4 3" xfId="31365" xr:uid="{00000000-0005-0000-0000-0000C16D0000}"/>
    <cellStyle name="Normal 4 3 2 7 5" xfId="31366" xr:uid="{00000000-0005-0000-0000-0000C26D0000}"/>
    <cellStyle name="Normal 4 3 2 7 5 2" xfId="31367" xr:uid="{00000000-0005-0000-0000-0000C36D0000}"/>
    <cellStyle name="Normal 4 3 2 7 6" xfId="31368" xr:uid="{00000000-0005-0000-0000-0000C46D0000}"/>
    <cellStyle name="Normal 4 3 2 7 7" xfId="31369" xr:uid="{00000000-0005-0000-0000-0000C56D0000}"/>
    <cellStyle name="Normal 4 3 2 8" xfId="3146" xr:uid="{00000000-0005-0000-0000-0000C66D0000}"/>
    <cellStyle name="Normal 4 3 2 8 2" xfId="31370" xr:uid="{00000000-0005-0000-0000-0000C76D0000}"/>
    <cellStyle name="Normal 4 3 2 8 2 2" xfId="31371" xr:uid="{00000000-0005-0000-0000-0000C86D0000}"/>
    <cellStyle name="Normal 4 3 2 8 2 2 2" xfId="31372" xr:uid="{00000000-0005-0000-0000-0000C96D0000}"/>
    <cellStyle name="Normal 4 3 2 8 2 3" xfId="31373" xr:uid="{00000000-0005-0000-0000-0000CA6D0000}"/>
    <cellStyle name="Normal 4 3 2 8 3" xfId="31374" xr:uid="{00000000-0005-0000-0000-0000CB6D0000}"/>
    <cellStyle name="Normal 4 3 2 8 3 2" xfId="31375" xr:uid="{00000000-0005-0000-0000-0000CC6D0000}"/>
    <cellStyle name="Normal 4 3 2 8 4" xfId="31376" xr:uid="{00000000-0005-0000-0000-0000CD6D0000}"/>
    <cellStyle name="Normal 4 3 2 8 5" xfId="31377" xr:uid="{00000000-0005-0000-0000-0000CE6D0000}"/>
    <cellStyle name="Normal 4 3 2 9" xfId="3147" xr:uid="{00000000-0005-0000-0000-0000CF6D0000}"/>
    <cellStyle name="Normal 4 3 2 9 2" xfId="31378" xr:uid="{00000000-0005-0000-0000-0000D06D0000}"/>
    <cellStyle name="Normal 4 3 2 9 2 2" xfId="31379" xr:uid="{00000000-0005-0000-0000-0000D16D0000}"/>
    <cellStyle name="Normal 4 3 2 9 2 2 2" xfId="31380" xr:uid="{00000000-0005-0000-0000-0000D26D0000}"/>
    <cellStyle name="Normal 4 3 2 9 2 3" xfId="31381" xr:uid="{00000000-0005-0000-0000-0000D36D0000}"/>
    <cellStyle name="Normal 4 3 2 9 3" xfId="31382" xr:uid="{00000000-0005-0000-0000-0000D46D0000}"/>
    <cellStyle name="Normal 4 3 2 9 3 2" xfId="31383" xr:uid="{00000000-0005-0000-0000-0000D56D0000}"/>
    <cellStyle name="Normal 4 3 2 9 4" xfId="31384" xr:uid="{00000000-0005-0000-0000-0000D66D0000}"/>
    <cellStyle name="Normal 4 3 2 9 5" xfId="31385" xr:uid="{00000000-0005-0000-0000-0000D76D0000}"/>
    <cellStyle name="Normal 4 3 3" xfId="3148" xr:uid="{00000000-0005-0000-0000-0000D86D0000}"/>
    <cellStyle name="Normal 4 3 3 10" xfId="31386" xr:uid="{00000000-0005-0000-0000-0000D96D0000}"/>
    <cellStyle name="Normal 4 3 3 10 2" xfId="31387" xr:uid="{00000000-0005-0000-0000-0000DA6D0000}"/>
    <cellStyle name="Normal 4 3 3 11" xfId="31388" xr:uid="{00000000-0005-0000-0000-0000DB6D0000}"/>
    <cellStyle name="Normal 4 3 3 12" xfId="31389" xr:uid="{00000000-0005-0000-0000-0000DC6D0000}"/>
    <cellStyle name="Normal 4 3 3 2" xfId="3149" xr:uid="{00000000-0005-0000-0000-0000DD6D0000}"/>
    <cellStyle name="Normal 4 3 3 2 2" xfId="3150" xr:uid="{00000000-0005-0000-0000-0000DE6D0000}"/>
    <cellStyle name="Normal 4 3 3 2 2 2" xfId="3151" xr:uid="{00000000-0005-0000-0000-0000DF6D0000}"/>
    <cellStyle name="Normal 4 3 3 2 2 2 2" xfId="31390" xr:uid="{00000000-0005-0000-0000-0000E06D0000}"/>
    <cellStyle name="Normal 4 3 3 2 2 2 2 2" xfId="31391" xr:uid="{00000000-0005-0000-0000-0000E16D0000}"/>
    <cellStyle name="Normal 4 3 3 2 2 2 2 2 2" xfId="31392" xr:uid="{00000000-0005-0000-0000-0000E26D0000}"/>
    <cellStyle name="Normal 4 3 3 2 2 2 2 3" xfId="31393" xr:uid="{00000000-0005-0000-0000-0000E36D0000}"/>
    <cellStyle name="Normal 4 3 3 2 2 2 3" xfId="31394" xr:uid="{00000000-0005-0000-0000-0000E46D0000}"/>
    <cellStyle name="Normal 4 3 3 2 2 2 3 2" xfId="31395" xr:uid="{00000000-0005-0000-0000-0000E56D0000}"/>
    <cellStyle name="Normal 4 3 3 2 2 2 4" xfId="31396" xr:uid="{00000000-0005-0000-0000-0000E66D0000}"/>
    <cellStyle name="Normal 4 3 3 2 2 2 5" xfId="31397" xr:uid="{00000000-0005-0000-0000-0000E76D0000}"/>
    <cellStyle name="Normal 4 3 3 2 2 3" xfId="3152" xr:uid="{00000000-0005-0000-0000-0000E86D0000}"/>
    <cellStyle name="Normal 4 3 3 2 2 3 2" xfId="31398" xr:uid="{00000000-0005-0000-0000-0000E96D0000}"/>
    <cellStyle name="Normal 4 3 3 2 2 3 2 2" xfId="31399" xr:uid="{00000000-0005-0000-0000-0000EA6D0000}"/>
    <cellStyle name="Normal 4 3 3 2 2 3 2 2 2" xfId="31400" xr:uid="{00000000-0005-0000-0000-0000EB6D0000}"/>
    <cellStyle name="Normal 4 3 3 2 2 3 2 3" xfId="31401" xr:uid="{00000000-0005-0000-0000-0000EC6D0000}"/>
    <cellStyle name="Normal 4 3 3 2 2 3 3" xfId="31402" xr:uid="{00000000-0005-0000-0000-0000ED6D0000}"/>
    <cellStyle name="Normal 4 3 3 2 2 3 3 2" xfId="31403" xr:uid="{00000000-0005-0000-0000-0000EE6D0000}"/>
    <cellStyle name="Normal 4 3 3 2 2 3 4" xfId="31404" xr:uid="{00000000-0005-0000-0000-0000EF6D0000}"/>
    <cellStyle name="Normal 4 3 3 2 2 3 5" xfId="31405" xr:uid="{00000000-0005-0000-0000-0000F06D0000}"/>
    <cellStyle name="Normal 4 3 3 2 2 4" xfId="31406" xr:uid="{00000000-0005-0000-0000-0000F16D0000}"/>
    <cellStyle name="Normal 4 3 3 2 2 4 2" xfId="31407" xr:uid="{00000000-0005-0000-0000-0000F26D0000}"/>
    <cellStyle name="Normal 4 3 3 2 2 4 2 2" xfId="31408" xr:uid="{00000000-0005-0000-0000-0000F36D0000}"/>
    <cellStyle name="Normal 4 3 3 2 2 4 3" xfId="31409" xr:uid="{00000000-0005-0000-0000-0000F46D0000}"/>
    <cellStyle name="Normal 4 3 3 2 2 5" xfId="31410" xr:uid="{00000000-0005-0000-0000-0000F56D0000}"/>
    <cellStyle name="Normal 4 3 3 2 2 5 2" xfId="31411" xr:uid="{00000000-0005-0000-0000-0000F66D0000}"/>
    <cellStyle name="Normal 4 3 3 2 2 6" xfId="31412" xr:uid="{00000000-0005-0000-0000-0000F76D0000}"/>
    <cellStyle name="Normal 4 3 3 2 2 7" xfId="31413" xr:uid="{00000000-0005-0000-0000-0000F86D0000}"/>
    <cellStyle name="Normal 4 3 3 2 3" xfId="3153" xr:uid="{00000000-0005-0000-0000-0000F96D0000}"/>
    <cellStyle name="Normal 4 3 3 2 3 2" xfId="31414" xr:uid="{00000000-0005-0000-0000-0000FA6D0000}"/>
    <cellStyle name="Normal 4 3 3 2 3 2 2" xfId="31415" xr:uid="{00000000-0005-0000-0000-0000FB6D0000}"/>
    <cellStyle name="Normal 4 3 3 2 3 2 2 2" xfId="31416" xr:uid="{00000000-0005-0000-0000-0000FC6D0000}"/>
    <cellStyle name="Normal 4 3 3 2 3 2 3" xfId="31417" xr:uid="{00000000-0005-0000-0000-0000FD6D0000}"/>
    <cellStyle name="Normal 4 3 3 2 3 3" xfId="31418" xr:uid="{00000000-0005-0000-0000-0000FE6D0000}"/>
    <cellStyle name="Normal 4 3 3 2 3 3 2" xfId="31419" xr:uid="{00000000-0005-0000-0000-0000FF6D0000}"/>
    <cellStyle name="Normal 4 3 3 2 3 4" xfId="31420" xr:uid="{00000000-0005-0000-0000-0000006E0000}"/>
    <cellStyle name="Normal 4 3 3 2 3 5" xfId="31421" xr:uid="{00000000-0005-0000-0000-0000016E0000}"/>
    <cellStyle name="Normal 4 3 3 2 4" xfId="3154" xr:uid="{00000000-0005-0000-0000-0000026E0000}"/>
    <cellStyle name="Normal 4 3 3 2 4 2" xfId="31422" xr:uid="{00000000-0005-0000-0000-0000036E0000}"/>
    <cellStyle name="Normal 4 3 3 2 4 2 2" xfId="31423" xr:uid="{00000000-0005-0000-0000-0000046E0000}"/>
    <cellStyle name="Normal 4 3 3 2 4 2 2 2" xfId="31424" xr:uid="{00000000-0005-0000-0000-0000056E0000}"/>
    <cellStyle name="Normal 4 3 3 2 4 2 3" xfId="31425" xr:uid="{00000000-0005-0000-0000-0000066E0000}"/>
    <cellStyle name="Normal 4 3 3 2 4 3" xfId="31426" xr:uid="{00000000-0005-0000-0000-0000076E0000}"/>
    <cellStyle name="Normal 4 3 3 2 4 3 2" xfId="31427" xr:uid="{00000000-0005-0000-0000-0000086E0000}"/>
    <cellStyle name="Normal 4 3 3 2 4 4" xfId="31428" xr:uid="{00000000-0005-0000-0000-0000096E0000}"/>
    <cellStyle name="Normal 4 3 3 2 4 5" xfId="31429" xr:uid="{00000000-0005-0000-0000-00000A6E0000}"/>
    <cellStyle name="Normal 4 3 3 2 5" xfId="31430" xr:uid="{00000000-0005-0000-0000-00000B6E0000}"/>
    <cellStyle name="Normal 4 3 3 2 5 2" xfId="31431" xr:uid="{00000000-0005-0000-0000-00000C6E0000}"/>
    <cellStyle name="Normal 4 3 3 2 5 2 2" xfId="31432" xr:uid="{00000000-0005-0000-0000-00000D6E0000}"/>
    <cellStyle name="Normal 4 3 3 2 5 3" xfId="31433" xr:uid="{00000000-0005-0000-0000-00000E6E0000}"/>
    <cellStyle name="Normal 4 3 3 2 6" xfId="31434" xr:uid="{00000000-0005-0000-0000-00000F6E0000}"/>
    <cellStyle name="Normal 4 3 3 2 6 2" xfId="31435" xr:uid="{00000000-0005-0000-0000-0000106E0000}"/>
    <cellStyle name="Normal 4 3 3 2 7" xfId="31436" xr:uid="{00000000-0005-0000-0000-0000116E0000}"/>
    <cellStyle name="Normal 4 3 3 2 8" xfId="31437" xr:uid="{00000000-0005-0000-0000-0000126E0000}"/>
    <cellStyle name="Normal 4 3 3 3" xfId="3155" xr:uid="{00000000-0005-0000-0000-0000136E0000}"/>
    <cellStyle name="Normal 4 3 3 3 2" xfId="3156" xr:uid="{00000000-0005-0000-0000-0000146E0000}"/>
    <cellStyle name="Normal 4 3 3 3 2 2" xfId="3157" xr:uid="{00000000-0005-0000-0000-0000156E0000}"/>
    <cellStyle name="Normal 4 3 3 3 2 2 2" xfId="31438" xr:uid="{00000000-0005-0000-0000-0000166E0000}"/>
    <cellStyle name="Normal 4 3 3 3 2 2 2 2" xfId="31439" xr:uid="{00000000-0005-0000-0000-0000176E0000}"/>
    <cellStyle name="Normal 4 3 3 3 2 2 2 2 2" xfId="31440" xr:uid="{00000000-0005-0000-0000-0000186E0000}"/>
    <cellStyle name="Normal 4 3 3 3 2 2 2 3" xfId="31441" xr:uid="{00000000-0005-0000-0000-0000196E0000}"/>
    <cellStyle name="Normal 4 3 3 3 2 2 3" xfId="31442" xr:uid="{00000000-0005-0000-0000-00001A6E0000}"/>
    <cellStyle name="Normal 4 3 3 3 2 2 3 2" xfId="31443" xr:uid="{00000000-0005-0000-0000-00001B6E0000}"/>
    <cellStyle name="Normal 4 3 3 3 2 2 4" xfId="31444" xr:uid="{00000000-0005-0000-0000-00001C6E0000}"/>
    <cellStyle name="Normal 4 3 3 3 2 2 5" xfId="31445" xr:uid="{00000000-0005-0000-0000-00001D6E0000}"/>
    <cellStyle name="Normal 4 3 3 3 2 3" xfId="3158" xr:uid="{00000000-0005-0000-0000-00001E6E0000}"/>
    <cellStyle name="Normal 4 3 3 3 2 3 2" xfId="31446" xr:uid="{00000000-0005-0000-0000-00001F6E0000}"/>
    <cellStyle name="Normal 4 3 3 3 2 3 2 2" xfId="31447" xr:uid="{00000000-0005-0000-0000-0000206E0000}"/>
    <cellStyle name="Normal 4 3 3 3 2 3 2 2 2" xfId="31448" xr:uid="{00000000-0005-0000-0000-0000216E0000}"/>
    <cellStyle name="Normal 4 3 3 3 2 3 2 3" xfId="31449" xr:uid="{00000000-0005-0000-0000-0000226E0000}"/>
    <cellStyle name="Normal 4 3 3 3 2 3 3" xfId="31450" xr:uid="{00000000-0005-0000-0000-0000236E0000}"/>
    <cellStyle name="Normal 4 3 3 3 2 3 3 2" xfId="31451" xr:uid="{00000000-0005-0000-0000-0000246E0000}"/>
    <cellStyle name="Normal 4 3 3 3 2 3 4" xfId="31452" xr:uid="{00000000-0005-0000-0000-0000256E0000}"/>
    <cellStyle name="Normal 4 3 3 3 2 3 5" xfId="31453" xr:uid="{00000000-0005-0000-0000-0000266E0000}"/>
    <cellStyle name="Normal 4 3 3 3 2 4" xfId="31454" xr:uid="{00000000-0005-0000-0000-0000276E0000}"/>
    <cellStyle name="Normal 4 3 3 3 2 4 2" xfId="31455" xr:uid="{00000000-0005-0000-0000-0000286E0000}"/>
    <cellStyle name="Normal 4 3 3 3 2 4 2 2" xfId="31456" xr:uid="{00000000-0005-0000-0000-0000296E0000}"/>
    <cellStyle name="Normal 4 3 3 3 2 4 3" xfId="31457" xr:uid="{00000000-0005-0000-0000-00002A6E0000}"/>
    <cellStyle name="Normal 4 3 3 3 2 5" xfId="31458" xr:uid="{00000000-0005-0000-0000-00002B6E0000}"/>
    <cellStyle name="Normal 4 3 3 3 2 5 2" xfId="31459" xr:uid="{00000000-0005-0000-0000-00002C6E0000}"/>
    <cellStyle name="Normal 4 3 3 3 2 6" xfId="31460" xr:uid="{00000000-0005-0000-0000-00002D6E0000}"/>
    <cellStyle name="Normal 4 3 3 3 2 7" xfId="31461" xr:uid="{00000000-0005-0000-0000-00002E6E0000}"/>
    <cellStyle name="Normal 4 3 3 3 3" xfId="3159" xr:uid="{00000000-0005-0000-0000-00002F6E0000}"/>
    <cellStyle name="Normal 4 3 3 3 3 2" xfId="31462" xr:uid="{00000000-0005-0000-0000-0000306E0000}"/>
    <cellStyle name="Normal 4 3 3 3 3 2 2" xfId="31463" xr:uid="{00000000-0005-0000-0000-0000316E0000}"/>
    <cellStyle name="Normal 4 3 3 3 3 2 2 2" xfId="31464" xr:uid="{00000000-0005-0000-0000-0000326E0000}"/>
    <cellStyle name="Normal 4 3 3 3 3 2 3" xfId="31465" xr:uid="{00000000-0005-0000-0000-0000336E0000}"/>
    <cellStyle name="Normal 4 3 3 3 3 3" xfId="31466" xr:uid="{00000000-0005-0000-0000-0000346E0000}"/>
    <cellStyle name="Normal 4 3 3 3 3 3 2" xfId="31467" xr:uid="{00000000-0005-0000-0000-0000356E0000}"/>
    <cellStyle name="Normal 4 3 3 3 3 4" xfId="31468" xr:uid="{00000000-0005-0000-0000-0000366E0000}"/>
    <cellStyle name="Normal 4 3 3 3 3 5" xfId="31469" xr:uid="{00000000-0005-0000-0000-0000376E0000}"/>
    <cellStyle name="Normal 4 3 3 3 4" xfId="3160" xr:uid="{00000000-0005-0000-0000-0000386E0000}"/>
    <cellStyle name="Normal 4 3 3 3 4 2" xfId="31470" xr:uid="{00000000-0005-0000-0000-0000396E0000}"/>
    <cellStyle name="Normal 4 3 3 3 4 2 2" xfId="31471" xr:uid="{00000000-0005-0000-0000-00003A6E0000}"/>
    <cellStyle name="Normal 4 3 3 3 4 2 2 2" xfId="31472" xr:uid="{00000000-0005-0000-0000-00003B6E0000}"/>
    <cellStyle name="Normal 4 3 3 3 4 2 3" xfId="31473" xr:uid="{00000000-0005-0000-0000-00003C6E0000}"/>
    <cellStyle name="Normal 4 3 3 3 4 3" xfId="31474" xr:uid="{00000000-0005-0000-0000-00003D6E0000}"/>
    <cellStyle name="Normal 4 3 3 3 4 3 2" xfId="31475" xr:uid="{00000000-0005-0000-0000-00003E6E0000}"/>
    <cellStyle name="Normal 4 3 3 3 4 4" xfId="31476" xr:uid="{00000000-0005-0000-0000-00003F6E0000}"/>
    <cellStyle name="Normal 4 3 3 3 4 5" xfId="31477" xr:uid="{00000000-0005-0000-0000-0000406E0000}"/>
    <cellStyle name="Normal 4 3 3 3 5" xfId="31478" xr:uid="{00000000-0005-0000-0000-0000416E0000}"/>
    <cellStyle name="Normal 4 3 3 3 5 2" xfId="31479" xr:uid="{00000000-0005-0000-0000-0000426E0000}"/>
    <cellStyle name="Normal 4 3 3 3 5 2 2" xfId="31480" xr:uid="{00000000-0005-0000-0000-0000436E0000}"/>
    <cellStyle name="Normal 4 3 3 3 5 3" xfId="31481" xr:uid="{00000000-0005-0000-0000-0000446E0000}"/>
    <cellStyle name="Normal 4 3 3 3 6" xfId="31482" xr:uid="{00000000-0005-0000-0000-0000456E0000}"/>
    <cellStyle name="Normal 4 3 3 3 6 2" xfId="31483" xr:uid="{00000000-0005-0000-0000-0000466E0000}"/>
    <cellStyle name="Normal 4 3 3 3 7" xfId="31484" xr:uid="{00000000-0005-0000-0000-0000476E0000}"/>
    <cellStyle name="Normal 4 3 3 3 8" xfId="31485" xr:uid="{00000000-0005-0000-0000-0000486E0000}"/>
    <cellStyle name="Normal 4 3 3 4" xfId="3161" xr:uid="{00000000-0005-0000-0000-0000496E0000}"/>
    <cellStyle name="Normal 4 3 3 4 2" xfId="3162" xr:uid="{00000000-0005-0000-0000-00004A6E0000}"/>
    <cellStyle name="Normal 4 3 3 4 2 2" xfId="3163" xr:uid="{00000000-0005-0000-0000-00004B6E0000}"/>
    <cellStyle name="Normal 4 3 3 4 2 2 2" xfId="31486" xr:uid="{00000000-0005-0000-0000-00004C6E0000}"/>
    <cellStyle name="Normal 4 3 3 4 2 2 2 2" xfId="31487" xr:uid="{00000000-0005-0000-0000-00004D6E0000}"/>
    <cellStyle name="Normal 4 3 3 4 2 2 2 2 2" xfId="31488" xr:uid="{00000000-0005-0000-0000-00004E6E0000}"/>
    <cellStyle name="Normal 4 3 3 4 2 2 2 3" xfId="31489" xr:uid="{00000000-0005-0000-0000-00004F6E0000}"/>
    <cellStyle name="Normal 4 3 3 4 2 2 3" xfId="31490" xr:uid="{00000000-0005-0000-0000-0000506E0000}"/>
    <cellStyle name="Normal 4 3 3 4 2 2 3 2" xfId="31491" xr:uid="{00000000-0005-0000-0000-0000516E0000}"/>
    <cellStyle name="Normal 4 3 3 4 2 2 4" xfId="31492" xr:uid="{00000000-0005-0000-0000-0000526E0000}"/>
    <cellStyle name="Normal 4 3 3 4 2 2 5" xfId="31493" xr:uid="{00000000-0005-0000-0000-0000536E0000}"/>
    <cellStyle name="Normal 4 3 3 4 2 3" xfId="3164" xr:uid="{00000000-0005-0000-0000-0000546E0000}"/>
    <cellStyle name="Normal 4 3 3 4 2 3 2" xfId="31494" xr:uid="{00000000-0005-0000-0000-0000556E0000}"/>
    <cellStyle name="Normal 4 3 3 4 2 3 2 2" xfId="31495" xr:uid="{00000000-0005-0000-0000-0000566E0000}"/>
    <cellStyle name="Normal 4 3 3 4 2 3 2 2 2" xfId="31496" xr:uid="{00000000-0005-0000-0000-0000576E0000}"/>
    <cellStyle name="Normal 4 3 3 4 2 3 2 3" xfId="31497" xr:uid="{00000000-0005-0000-0000-0000586E0000}"/>
    <cellStyle name="Normal 4 3 3 4 2 3 3" xfId="31498" xr:uid="{00000000-0005-0000-0000-0000596E0000}"/>
    <cellStyle name="Normal 4 3 3 4 2 3 3 2" xfId="31499" xr:uid="{00000000-0005-0000-0000-00005A6E0000}"/>
    <cellStyle name="Normal 4 3 3 4 2 3 4" xfId="31500" xr:uid="{00000000-0005-0000-0000-00005B6E0000}"/>
    <cellStyle name="Normal 4 3 3 4 2 3 5" xfId="31501" xr:uid="{00000000-0005-0000-0000-00005C6E0000}"/>
    <cellStyle name="Normal 4 3 3 4 2 4" xfId="31502" xr:uid="{00000000-0005-0000-0000-00005D6E0000}"/>
    <cellStyle name="Normal 4 3 3 4 2 4 2" xfId="31503" xr:uid="{00000000-0005-0000-0000-00005E6E0000}"/>
    <cellStyle name="Normal 4 3 3 4 2 4 2 2" xfId="31504" xr:uid="{00000000-0005-0000-0000-00005F6E0000}"/>
    <cellStyle name="Normal 4 3 3 4 2 4 3" xfId="31505" xr:uid="{00000000-0005-0000-0000-0000606E0000}"/>
    <cellStyle name="Normal 4 3 3 4 2 5" xfId="31506" xr:uid="{00000000-0005-0000-0000-0000616E0000}"/>
    <cellStyle name="Normal 4 3 3 4 2 5 2" xfId="31507" xr:uid="{00000000-0005-0000-0000-0000626E0000}"/>
    <cellStyle name="Normal 4 3 3 4 2 6" xfId="31508" xr:uid="{00000000-0005-0000-0000-0000636E0000}"/>
    <cellStyle name="Normal 4 3 3 4 2 7" xfId="31509" xr:uid="{00000000-0005-0000-0000-0000646E0000}"/>
    <cellStyle name="Normal 4 3 3 4 3" xfId="3165" xr:uid="{00000000-0005-0000-0000-0000656E0000}"/>
    <cellStyle name="Normal 4 3 3 4 3 2" xfId="31510" xr:uid="{00000000-0005-0000-0000-0000666E0000}"/>
    <cellStyle name="Normal 4 3 3 4 3 2 2" xfId="31511" xr:uid="{00000000-0005-0000-0000-0000676E0000}"/>
    <cellStyle name="Normal 4 3 3 4 3 2 2 2" xfId="31512" xr:uid="{00000000-0005-0000-0000-0000686E0000}"/>
    <cellStyle name="Normal 4 3 3 4 3 2 3" xfId="31513" xr:uid="{00000000-0005-0000-0000-0000696E0000}"/>
    <cellStyle name="Normal 4 3 3 4 3 3" xfId="31514" xr:uid="{00000000-0005-0000-0000-00006A6E0000}"/>
    <cellStyle name="Normal 4 3 3 4 3 3 2" xfId="31515" xr:uid="{00000000-0005-0000-0000-00006B6E0000}"/>
    <cellStyle name="Normal 4 3 3 4 3 4" xfId="31516" xr:uid="{00000000-0005-0000-0000-00006C6E0000}"/>
    <cellStyle name="Normal 4 3 3 4 3 5" xfId="31517" xr:uid="{00000000-0005-0000-0000-00006D6E0000}"/>
    <cellStyle name="Normal 4 3 3 4 4" xfId="3166" xr:uid="{00000000-0005-0000-0000-00006E6E0000}"/>
    <cellStyle name="Normal 4 3 3 4 4 2" xfId="31518" xr:uid="{00000000-0005-0000-0000-00006F6E0000}"/>
    <cellStyle name="Normal 4 3 3 4 4 2 2" xfId="31519" xr:uid="{00000000-0005-0000-0000-0000706E0000}"/>
    <cellStyle name="Normal 4 3 3 4 4 2 2 2" xfId="31520" xr:uid="{00000000-0005-0000-0000-0000716E0000}"/>
    <cellStyle name="Normal 4 3 3 4 4 2 3" xfId="31521" xr:uid="{00000000-0005-0000-0000-0000726E0000}"/>
    <cellStyle name="Normal 4 3 3 4 4 3" xfId="31522" xr:uid="{00000000-0005-0000-0000-0000736E0000}"/>
    <cellStyle name="Normal 4 3 3 4 4 3 2" xfId="31523" xr:uid="{00000000-0005-0000-0000-0000746E0000}"/>
    <cellStyle name="Normal 4 3 3 4 4 4" xfId="31524" xr:uid="{00000000-0005-0000-0000-0000756E0000}"/>
    <cellStyle name="Normal 4 3 3 4 4 5" xfId="31525" xr:uid="{00000000-0005-0000-0000-0000766E0000}"/>
    <cellStyle name="Normal 4 3 3 4 5" xfId="31526" xr:uid="{00000000-0005-0000-0000-0000776E0000}"/>
    <cellStyle name="Normal 4 3 3 4 5 2" xfId="31527" xr:uid="{00000000-0005-0000-0000-0000786E0000}"/>
    <cellStyle name="Normal 4 3 3 4 5 2 2" xfId="31528" xr:uid="{00000000-0005-0000-0000-0000796E0000}"/>
    <cellStyle name="Normal 4 3 3 4 5 3" xfId="31529" xr:uid="{00000000-0005-0000-0000-00007A6E0000}"/>
    <cellStyle name="Normal 4 3 3 4 6" xfId="31530" xr:uid="{00000000-0005-0000-0000-00007B6E0000}"/>
    <cellStyle name="Normal 4 3 3 4 6 2" xfId="31531" xr:uid="{00000000-0005-0000-0000-00007C6E0000}"/>
    <cellStyle name="Normal 4 3 3 4 7" xfId="31532" xr:uid="{00000000-0005-0000-0000-00007D6E0000}"/>
    <cellStyle name="Normal 4 3 3 4 8" xfId="31533" xr:uid="{00000000-0005-0000-0000-00007E6E0000}"/>
    <cellStyle name="Normal 4 3 3 5" xfId="3167" xr:uid="{00000000-0005-0000-0000-00007F6E0000}"/>
    <cellStyle name="Normal 4 3 3 5 2" xfId="3168" xr:uid="{00000000-0005-0000-0000-0000806E0000}"/>
    <cellStyle name="Normal 4 3 3 5 2 2" xfId="3169" xr:uid="{00000000-0005-0000-0000-0000816E0000}"/>
    <cellStyle name="Normal 4 3 3 5 2 2 2" xfId="31534" xr:uid="{00000000-0005-0000-0000-0000826E0000}"/>
    <cellStyle name="Normal 4 3 3 5 2 2 2 2" xfId="31535" xr:uid="{00000000-0005-0000-0000-0000836E0000}"/>
    <cellStyle name="Normal 4 3 3 5 2 2 2 2 2" xfId="31536" xr:uid="{00000000-0005-0000-0000-0000846E0000}"/>
    <cellStyle name="Normal 4 3 3 5 2 2 2 3" xfId="31537" xr:uid="{00000000-0005-0000-0000-0000856E0000}"/>
    <cellStyle name="Normal 4 3 3 5 2 2 3" xfId="31538" xr:uid="{00000000-0005-0000-0000-0000866E0000}"/>
    <cellStyle name="Normal 4 3 3 5 2 2 3 2" xfId="31539" xr:uid="{00000000-0005-0000-0000-0000876E0000}"/>
    <cellStyle name="Normal 4 3 3 5 2 2 4" xfId="31540" xr:uid="{00000000-0005-0000-0000-0000886E0000}"/>
    <cellStyle name="Normal 4 3 3 5 2 2 5" xfId="31541" xr:uid="{00000000-0005-0000-0000-0000896E0000}"/>
    <cellStyle name="Normal 4 3 3 5 2 3" xfId="3170" xr:uid="{00000000-0005-0000-0000-00008A6E0000}"/>
    <cellStyle name="Normal 4 3 3 5 2 3 2" xfId="31542" xr:uid="{00000000-0005-0000-0000-00008B6E0000}"/>
    <cellStyle name="Normal 4 3 3 5 2 3 2 2" xfId="31543" xr:uid="{00000000-0005-0000-0000-00008C6E0000}"/>
    <cellStyle name="Normal 4 3 3 5 2 3 2 2 2" xfId="31544" xr:uid="{00000000-0005-0000-0000-00008D6E0000}"/>
    <cellStyle name="Normal 4 3 3 5 2 3 2 3" xfId="31545" xr:uid="{00000000-0005-0000-0000-00008E6E0000}"/>
    <cellStyle name="Normal 4 3 3 5 2 3 3" xfId="31546" xr:uid="{00000000-0005-0000-0000-00008F6E0000}"/>
    <cellStyle name="Normal 4 3 3 5 2 3 3 2" xfId="31547" xr:uid="{00000000-0005-0000-0000-0000906E0000}"/>
    <cellStyle name="Normal 4 3 3 5 2 3 4" xfId="31548" xr:uid="{00000000-0005-0000-0000-0000916E0000}"/>
    <cellStyle name="Normal 4 3 3 5 2 3 5" xfId="31549" xr:uid="{00000000-0005-0000-0000-0000926E0000}"/>
    <cellStyle name="Normal 4 3 3 5 2 4" xfId="31550" xr:uid="{00000000-0005-0000-0000-0000936E0000}"/>
    <cellStyle name="Normal 4 3 3 5 2 4 2" xfId="31551" xr:uid="{00000000-0005-0000-0000-0000946E0000}"/>
    <cellStyle name="Normal 4 3 3 5 2 4 2 2" xfId="31552" xr:uid="{00000000-0005-0000-0000-0000956E0000}"/>
    <cellStyle name="Normal 4 3 3 5 2 4 3" xfId="31553" xr:uid="{00000000-0005-0000-0000-0000966E0000}"/>
    <cellStyle name="Normal 4 3 3 5 2 5" xfId="31554" xr:uid="{00000000-0005-0000-0000-0000976E0000}"/>
    <cellStyle name="Normal 4 3 3 5 2 5 2" xfId="31555" xr:uid="{00000000-0005-0000-0000-0000986E0000}"/>
    <cellStyle name="Normal 4 3 3 5 2 6" xfId="31556" xr:uid="{00000000-0005-0000-0000-0000996E0000}"/>
    <cellStyle name="Normal 4 3 3 5 2 7" xfId="31557" xr:uid="{00000000-0005-0000-0000-00009A6E0000}"/>
    <cellStyle name="Normal 4 3 3 5 3" xfId="3171" xr:uid="{00000000-0005-0000-0000-00009B6E0000}"/>
    <cellStyle name="Normal 4 3 3 5 3 2" xfId="31558" xr:uid="{00000000-0005-0000-0000-00009C6E0000}"/>
    <cellStyle name="Normal 4 3 3 5 3 2 2" xfId="31559" xr:uid="{00000000-0005-0000-0000-00009D6E0000}"/>
    <cellStyle name="Normal 4 3 3 5 3 2 2 2" xfId="31560" xr:uid="{00000000-0005-0000-0000-00009E6E0000}"/>
    <cellStyle name="Normal 4 3 3 5 3 2 3" xfId="31561" xr:uid="{00000000-0005-0000-0000-00009F6E0000}"/>
    <cellStyle name="Normal 4 3 3 5 3 3" xfId="31562" xr:uid="{00000000-0005-0000-0000-0000A06E0000}"/>
    <cellStyle name="Normal 4 3 3 5 3 3 2" xfId="31563" xr:uid="{00000000-0005-0000-0000-0000A16E0000}"/>
    <cellStyle name="Normal 4 3 3 5 3 4" xfId="31564" xr:uid="{00000000-0005-0000-0000-0000A26E0000}"/>
    <cellStyle name="Normal 4 3 3 5 3 5" xfId="31565" xr:uid="{00000000-0005-0000-0000-0000A36E0000}"/>
    <cellStyle name="Normal 4 3 3 5 4" xfId="3172" xr:uid="{00000000-0005-0000-0000-0000A46E0000}"/>
    <cellStyle name="Normal 4 3 3 5 4 2" xfId="31566" xr:uid="{00000000-0005-0000-0000-0000A56E0000}"/>
    <cellStyle name="Normal 4 3 3 5 4 2 2" xfId="31567" xr:uid="{00000000-0005-0000-0000-0000A66E0000}"/>
    <cellStyle name="Normal 4 3 3 5 4 2 2 2" xfId="31568" xr:uid="{00000000-0005-0000-0000-0000A76E0000}"/>
    <cellStyle name="Normal 4 3 3 5 4 2 3" xfId="31569" xr:uid="{00000000-0005-0000-0000-0000A86E0000}"/>
    <cellStyle name="Normal 4 3 3 5 4 3" xfId="31570" xr:uid="{00000000-0005-0000-0000-0000A96E0000}"/>
    <cellStyle name="Normal 4 3 3 5 4 3 2" xfId="31571" xr:uid="{00000000-0005-0000-0000-0000AA6E0000}"/>
    <cellStyle name="Normal 4 3 3 5 4 4" xfId="31572" xr:uid="{00000000-0005-0000-0000-0000AB6E0000}"/>
    <cellStyle name="Normal 4 3 3 5 4 5" xfId="31573" xr:uid="{00000000-0005-0000-0000-0000AC6E0000}"/>
    <cellStyle name="Normal 4 3 3 5 5" xfId="31574" xr:uid="{00000000-0005-0000-0000-0000AD6E0000}"/>
    <cellStyle name="Normal 4 3 3 5 5 2" xfId="31575" xr:uid="{00000000-0005-0000-0000-0000AE6E0000}"/>
    <cellStyle name="Normal 4 3 3 5 5 2 2" xfId="31576" xr:uid="{00000000-0005-0000-0000-0000AF6E0000}"/>
    <cellStyle name="Normal 4 3 3 5 5 3" xfId="31577" xr:uid="{00000000-0005-0000-0000-0000B06E0000}"/>
    <cellStyle name="Normal 4 3 3 5 6" xfId="31578" xr:uid="{00000000-0005-0000-0000-0000B16E0000}"/>
    <cellStyle name="Normal 4 3 3 5 6 2" xfId="31579" xr:uid="{00000000-0005-0000-0000-0000B26E0000}"/>
    <cellStyle name="Normal 4 3 3 5 7" xfId="31580" xr:uid="{00000000-0005-0000-0000-0000B36E0000}"/>
    <cellStyle name="Normal 4 3 3 5 8" xfId="31581" xr:uid="{00000000-0005-0000-0000-0000B46E0000}"/>
    <cellStyle name="Normal 4 3 3 6" xfId="3173" xr:uid="{00000000-0005-0000-0000-0000B56E0000}"/>
    <cellStyle name="Normal 4 3 3 6 2" xfId="3174" xr:uid="{00000000-0005-0000-0000-0000B66E0000}"/>
    <cellStyle name="Normal 4 3 3 6 2 2" xfId="31582" xr:uid="{00000000-0005-0000-0000-0000B76E0000}"/>
    <cellStyle name="Normal 4 3 3 6 2 2 2" xfId="31583" xr:uid="{00000000-0005-0000-0000-0000B86E0000}"/>
    <cellStyle name="Normal 4 3 3 6 2 2 2 2" xfId="31584" xr:uid="{00000000-0005-0000-0000-0000B96E0000}"/>
    <cellStyle name="Normal 4 3 3 6 2 2 3" xfId="31585" xr:uid="{00000000-0005-0000-0000-0000BA6E0000}"/>
    <cellStyle name="Normal 4 3 3 6 2 3" xfId="31586" xr:uid="{00000000-0005-0000-0000-0000BB6E0000}"/>
    <cellStyle name="Normal 4 3 3 6 2 3 2" xfId="31587" xr:uid="{00000000-0005-0000-0000-0000BC6E0000}"/>
    <cellStyle name="Normal 4 3 3 6 2 4" xfId="31588" xr:uid="{00000000-0005-0000-0000-0000BD6E0000}"/>
    <cellStyle name="Normal 4 3 3 6 2 5" xfId="31589" xr:uid="{00000000-0005-0000-0000-0000BE6E0000}"/>
    <cellStyle name="Normal 4 3 3 6 3" xfId="3175" xr:uid="{00000000-0005-0000-0000-0000BF6E0000}"/>
    <cellStyle name="Normal 4 3 3 6 3 2" xfId="31590" xr:uid="{00000000-0005-0000-0000-0000C06E0000}"/>
    <cellStyle name="Normal 4 3 3 6 3 2 2" xfId="31591" xr:uid="{00000000-0005-0000-0000-0000C16E0000}"/>
    <cellStyle name="Normal 4 3 3 6 3 2 2 2" xfId="31592" xr:uid="{00000000-0005-0000-0000-0000C26E0000}"/>
    <cellStyle name="Normal 4 3 3 6 3 2 3" xfId="31593" xr:uid="{00000000-0005-0000-0000-0000C36E0000}"/>
    <cellStyle name="Normal 4 3 3 6 3 3" xfId="31594" xr:uid="{00000000-0005-0000-0000-0000C46E0000}"/>
    <cellStyle name="Normal 4 3 3 6 3 3 2" xfId="31595" xr:uid="{00000000-0005-0000-0000-0000C56E0000}"/>
    <cellStyle name="Normal 4 3 3 6 3 4" xfId="31596" xr:uid="{00000000-0005-0000-0000-0000C66E0000}"/>
    <cellStyle name="Normal 4 3 3 6 3 5" xfId="31597" xr:uid="{00000000-0005-0000-0000-0000C76E0000}"/>
    <cellStyle name="Normal 4 3 3 6 4" xfId="31598" xr:uid="{00000000-0005-0000-0000-0000C86E0000}"/>
    <cellStyle name="Normal 4 3 3 6 4 2" xfId="31599" xr:uid="{00000000-0005-0000-0000-0000C96E0000}"/>
    <cellStyle name="Normal 4 3 3 6 4 2 2" xfId="31600" xr:uid="{00000000-0005-0000-0000-0000CA6E0000}"/>
    <cellStyle name="Normal 4 3 3 6 4 3" xfId="31601" xr:uid="{00000000-0005-0000-0000-0000CB6E0000}"/>
    <cellStyle name="Normal 4 3 3 6 5" xfId="31602" xr:uid="{00000000-0005-0000-0000-0000CC6E0000}"/>
    <cellStyle name="Normal 4 3 3 6 5 2" xfId="31603" xr:uid="{00000000-0005-0000-0000-0000CD6E0000}"/>
    <cellStyle name="Normal 4 3 3 6 6" xfId="31604" xr:uid="{00000000-0005-0000-0000-0000CE6E0000}"/>
    <cellStyle name="Normal 4 3 3 6 7" xfId="31605" xr:uid="{00000000-0005-0000-0000-0000CF6E0000}"/>
    <cellStyle name="Normal 4 3 3 7" xfId="3176" xr:uid="{00000000-0005-0000-0000-0000D06E0000}"/>
    <cellStyle name="Normal 4 3 3 7 2" xfId="31606" xr:uid="{00000000-0005-0000-0000-0000D16E0000}"/>
    <cellStyle name="Normal 4 3 3 7 2 2" xfId="31607" xr:uid="{00000000-0005-0000-0000-0000D26E0000}"/>
    <cellStyle name="Normal 4 3 3 7 2 2 2" xfId="31608" xr:uid="{00000000-0005-0000-0000-0000D36E0000}"/>
    <cellStyle name="Normal 4 3 3 7 2 3" xfId="31609" xr:uid="{00000000-0005-0000-0000-0000D46E0000}"/>
    <cellStyle name="Normal 4 3 3 7 3" xfId="31610" xr:uid="{00000000-0005-0000-0000-0000D56E0000}"/>
    <cellStyle name="Normal 4 3 3 7 3 2" xfId="31611" xr:uid="{00000000-0005-0000-0000-0000D66E0000}"/>
    <cellStyle name="Normal 4 3 3 7 4" xfId="31612" xr:uid="{00000000-0005-0000-0000-0000D76E0000}"/>
    <cellStyle name="Normal 4 3 3 7 5" xfId="31613" xr:uid="{00000000-0005-0000-0000-0000D86E0000}"/>
    <cellStyle name="Normal 4 3 3 8" xfId="3177" xr:uid="{00000000-0005-0000-0000-0000D96E0000}"/>
    <cellStyle name="Normal 4 3 3 8 2" xfId="31614" xr:uid="{00000000-0005-0000-0000-0000DA6E0000}"/>
    <cellStyle name="Normal 4 3 3 8 2 2" xfId="31615" xr:uid="{00000000-0005-0000-0000-0000DB6E0000}"/>
    <cellStyle name="Normal 4 3 3 8 2 2 2" xfId="31616" xr:uid="{00000000-0005-0000-0000-0000DC6E0000}"/>
    <cellStyle name="Normal 4 3 3 8 2 3" xfId="31617" xr:uid="{00000000-0005-0000-0000-0000DD6E0000}"/>
    <cellStyle name="Normal 4 3 3 8 3" xfId="31618" xr:uid="{00000000-0005-0000-0000-0000DE6E0000}"/>
    <cellStyle name="Normal 4 3 3 8 3 2" xfId="31619" xr:uid="{00000000-0005-0000-0000-0000DF6E0000}"/>
    <cellStyle name="Normal 4 3 3 8 4" xfId="31620" xr:uid="{00000000-0005-0000-0000-0000E06E0000}"/>
    <cellStyle name="Normal 4 3 3 8 5" xfId="31621" xr:uid="{00000000-0005-0000-0000-0000E16E0000}"/>
    <cellStyle name="Normal 4 3 3 9" xfId="31622" xr:uid="{00000000-0005-0000-0000-0000E26E0000}"/>
    <cellStyle name="Normal 4 3 3 9 2" xfId="31623" xr:uid="{00000000-0005-0000-0000-0000E36E0000}"/>
    <cellStyle name="Normal 4 3 3 9 2 2" xfId="31624" xr:uid="{00000000-0005-0000-0000-0000E46E0000}"/>
    <cellStyle name="Normal 4 3 3 9 3" xfId="31625" xr:uid="{00000000-0005-0000-0000-0000E56E0000}"/>
    <cellStyle name="Normal 4 3 4" xfId="3178" xr:uid="{00000000-0005-0000-0000-0000E66E0000}"/>
    <cellStyle name="Normal 4 3 4 2" xfId="3179" xr:uid="{00000000-0005-0000-0000-0000E76E0000}"/>
    <cellStyle name="Normal 4 3 4 2 2" xfId="3180" xr:uid="{00000000-0005-0000-0000-0000E86E0000}"/>
    <cellStyle name="Normal 4 3 4 2 2 2" xfId="31626" xr:uid="{00000000-0005-0000-0000-0000E96E0000}"/>
    <cellStyle name="Normal 4 3 4 2 2 2 2" xfId="31627" xr:uid="{00000000-0005-0000-0000-0000EA6E0000}"/>
    <cellStyle name="Normal 4 3 4 2 2 2 2 2" xfId="31628" xr:uid="{00000000-0005-0000-0000-0000EB6E0000}"/>
    <cellStyle name="Normal 4 3 4 2 2 2 3" xfId="31629" xr:uid="{00000000-0005-0000-0000-0000EC6E0000}"/>
    <cellStyle name="Normal 4 3 4 2 2 3" xfId="31630" xr:uid="{00000000-0005-0000-0000-0000ED6E0000}"/>
    <cellStyle name="Normal 4 3 4 2 2 3 2" xfId="31631" xr:uid="{00000000-0005-0000-0000-0000EE6E0000}"/>
    <cellStyle name="Normal 4 3 4 2 2 4" xfId="31632" xr:uid="{00000000-0005-0000-0000-0000EF6E0000}"/>
    <cellStyle name="Normal 4 3 4 2 2 5" xfId="31633" xr:uid="{00000000-0005-0000-0000-0000F06E0000}"/>
    <cellStyle name="Normal 4 3 4 2 3" xfId="3181" xr:uid="{00000000-0005-0000-0000-0000F16E0000}"/>
    <cellStyle name="Normal 4 3 4 2 3 2" xfId="31634" xr:uid="{00000000-0005-0000-0000-0000F26E0000}"/>
    <cellStyle name="Normal 4 3 4 2 3 2 2" xfId="31635" xr:uid="{00000000-0005-0000-0000-0000F36E0000}"/>
    <cellStyle name="Normal 4 3 4 2 3 2 2 2" xfId="31636" xr:uid="{00000000-0005-0000-0000-0000F46E0000}"/>
    <cellStyle name="Normal 4 3 4 2 3 2 3" xfId="31637" xr:uid="{00000000-0005-0000-0000-0000F56E0000}"/>
    <cellStyle name="Normal 4 3 4 2 3 3" xfId="31638" xr:uid="{00000000-0005-0000-0000-0000F66E0000}"/>
    <cellStyle name="Normal 4 3 4 2 3 3 2" xfId="31639" xr:uid="{00000000-0005-0000-0000-0000F76E0000}"/>
    <cellStyle name="Normal 4 3 4 2 3 4" xfId="31640" xr:uid="{00000000-0005-0000-0000-0000F86E0000}"/>
    <cellStyle name="Normal 4 3 4 2 3 5" xfId="31641" xr:uid="{00000000-0005-0000-0000-0000F96E0000}"/>
    <cellStyle name="Normal 4 3 4 2 4" xfId="31642" xr:uid="{00000000-0005-0000-0000-0000FA6E0000}"/>
    <cellStyle name="Normal 4 3 4 2 4 2" xfId="31643" xr:uid="{00000000-0005-0000-0000-0000FB6E0000}"/>
    <cellStyle name="Normal 4 3 4 2 4 2 2" xfId="31644" xr:uid="{00000000-0005-0000-0000-0000FC6E0000}"/>
    <cellStyle name="Normal 4 3 4 2 4 3" xfId="31645" xr:uid="{00000000-0005-0000-0000-0000FD6E0000}"/>
    <cellStyle name="Normal 4 3 4 2 5" xfId="31646" xr:uid="{00000000-0005-0000-0000-0000FE6E0000}"/>
    <cellStyle name="Normal 4 3 4 2 5 2" xfId="31647" xr:uid="{00000000-0005-0000-0000-0000FF6E0000}"/>
    <cellStyle name="Normal 4 3 4 2 6" xfId="31648" xr:uid="{00000000-0005-0000-0000-0000006F0000}"/>
    <cellStyle name="Normal 4 3 4 2 7" xfId="31649" xr:uid="{00000000-0005-0000-0000-0000016F0000}"/>
    <cellStyle name="Normal 4 3 4 3" xfId="3182" xr:uid="{00000000-0005-0000-0000-0000026F0000}"/>
    <cellStyle name="Normal 4 3 4 3 2" xfId="31650" xr:uid="{00000000-0005-0000-0000-0000036F0000}"/>
    <cellStyle name="Normal 4 3 4 3 2 2" xfId="31651" xr:uid="{00000000-0005-0000-0000-0000046F0000}"/>
    <cellStyle name="Normal 4 3 4 3 2 2 2" xfId="31652" xr:uid="{00000000-0005-0000-0000-0000056F0000}"/>
    <cellStyle name="Normal 4 3 4 3 2 3" xfId="31653" xr:uid="{00000000-0005-0000-0000-0000066F0000}"/>
    <cellStyle name="Normal 4 3 4 3 3" xfId="31654" xr:uid="{00000000-0005-0000-0000-0000076F0000}"/>
    <cellStyle name="Normal 4 3 4 3 3 2" xfId="31655" xr:uid="{00000000-0005-0000-0000-0000086F0000}"/>
    <cellStyle name="Normal 4 3 4 3 4" xfId="31656" xr:uid="{00000000-0005-0000-0000-0000096F0000}"/>
    <cellStyle name="Normal 4 3 4 3 5" xfId="31657" xr:uid="{00000000-0005-0000-0000-00000A6F0000}"/>
    <cellStyle name="Normal 4 3 4 4" xfId="3183" xr:uid="{00000000-0005-0000-0000-00000B6F0000}"/>
    <cellStyle name="Normal 4 3 4 4 2" xfId="31658" xr:uid="{00000000-0005-0000-0000-00000C6F0000}"/>
    <cellStyle name="Normal 4 3 4 4 2 2" xfId="31659" xr:uid="{00000000-0005-0000-0000-00000D6F0000}"/>
    <cellStyle name="Normal 4 3 4 4 2 2 2" xfId="31660" xr:uid="{00000000-0005-0000-0000-00000E6F0000}"/>
    <cellStyle name="Normal 4 3 4 4 2 3" xfId="31661" xr:uid="{00000000-0005-0000-0000-00000F6F0000}"/>
    <cellStyle name="Normal 4 3 4 4 3" xfId="31662" xr:uid="{00000000-0005-0000-0000-0000106F0000}"/>
    <cellStyle name="Normal 4 3 4 4 3 2" xfId="31663" xr:uid="{00000000-0005-0000-0000-0000116F0000}"/>
    <cellStyle name="Normal 4 3 4 4 4" xfId="31664" xr:uid="{00000000-0005-0000-0000-0000126F0000}"/>
    <cellStyle name="Normal 4 3 4 4 5" xfId="31665" xr:uid="{00000000-0005-0000-0000-0000136F0000}"/>
    <cellStyle name="Normal 4 3 4 5" xfId="31666" xr:uid="{00000000-0005-0000-0000-0000146F0000}"/>
    <cellStyle name="Normal 4 3 4 5 2" xfId="31667" xr:uid="{00000000-0005-0000-0000-0000156F0000}"/>
    <cellStyle name="Normal 4 3 4 5 2 2" xfId="31668" xr:uid="{00000000-0005-0000-0000-0000166F0000}"/>
    <cellStyle name="Normal 4 3 4 5 3" xfId="31669" xr:uid="{00000000-0005-0000-0000-0000176F0000}"/>
    <cellStyle name="Normal 4 3 4 6" xfId="31670" xr:uid="{00000000-0005-0000-0000-0000186F0000}"/>
    <cellStyle name="Normal 4 3 4 6 2" xfId="31671" xr:uid="{00000000-0005-0000-0000-0000196F0000}"/>
    <cellStyle name="Normal 4 3 4 7" xfId="31672" xr:uid="{00000000-0005-0000-0000-00001A6F0000}"/>
    <cellStyle name="Normal 4 3 4 8" xfId="31673" xr:uid="{00000000-0005-0000-0000-00001B6F0000}"/>
    <cellStyle name="Normal 4 3 5" xfId="3184" xr:uid="{00000000-0005-0000-0000-00001C6F0000}"/>
    <cellStyle name="Normal 4 3 5 2" xfId="3185" xr:uid="{00000000-0005-0000-0000-00001D6F0000}"/>
    <cellStyle name="Normal 4 3 5 2 2" xfId="3186" xr:uid="{00000000-0005-0000-0000-00001E6F0000}"/>
    <cellStyle name="Normal 4 3 5 2 2 2" xfId="31674" xr:uid="{00000000-0005-0000-0000-00001F6F0000}"/>
    <cellStyle name="Normal 4 3 5 2 2 2 2" xfId="31675" xr:uid="{00000000-0005-0000-0000-0000206F0000}"/>
    <cellStyle name="Normal 4 3 5 2 2 2 2 2" xfId="31676" xr:uid="{00000000-0005-0000-0000-0000216F0000}"/>
    <cellStyle name="Normal 4 3 5 2 2 2 3" xfId="31677" xr:uid="{00000000-0005-0000-0000-0000226F0000}"/>
    <cellStyle name="Normal 4 3 5 2 2 3" xfId="31678" xr:uid="{00000000-0005-0000-0000-0000236F0000}"/>
    <cellStyle name="Normal 4 3 5 2 2 3 2" xfId="31679" xr:uid="{00000000-0005-0000-0000-0000246F0000}"/>
    <cellStyle name="Normal 4 3 5 2 2 4" xfId="31680" xr:uid="{00000000-0005-0000-0000-0000256F0000}"/>
    <cellStyle name="Normal 4 3 5 2 2 5" xfId="31681" xr:uid="{00000000-0005-0000-0000-0000266F0000}"/>
    <cellStyle name="Normal 4 3 5 2 3" xfId="3187" xr:uid="{00000000-0005-0000-0000-0000276F0000}"/>
    <cellStyle name="Normal 4 3 5 2 3 2" xfId="31682" xr:uid="{00000000-0005-0000-0000-0000286F0000}"/>
    <cellStyle name="Normal 4 3 5 2 3 2 2" xfId="31683" xr:uid="{00000000-0005-0000-0000-0000296F0000}"/>
    <cellStyle name="Normal 4 3 5 2 3 2 2 2" xfId="31684" xr:uid="{00000000-0005-0000-0000-00002A6F0000}"/>
    <cellStyle name="Normal 4 3 5 2 3 2 3" xfId="31685" xr:uid="{00000000-0005-0000-0000-00002B6F0000}"/>
    <cellStyle name="Normal 4 3 5 2 3 3" xfId="31686" xr:uid="{00000000-0005-0000-0000-00002C6F0000}"/>
    <cellStyle name="Normal 4 3 5 2 3 3 2" xfId="31687" xr:uid="{00000000-0005-0000-0000-00002D6F0000}"/>
    <cellStyle name="Normal 4 3 5 2 3 4" xfId="31688" xr:uid="{00000000-0005-0000-0000-00002E6F0000}"/>
    <cellStyle name="Normal 4 3 5 2 3 5" xfId="31689" xr:uid="{00000000-0005-0000-0000-00002F6F0000}"/>
    <cellStyle name="Normal 4 3 5 2 4" xfId="31690" xr:uid="{00000000-0005-0000-0000-0000306F0000}"/>
    <cellStyle name="Normal 4 3 5 2 4 2" xfId="31691" xr:uid="{00000000-0005-0000-0000-0000316F0000}"/>
    <cellStyle name="Normal 4 3 5 2 4 2 2" xfId="31692" xr:uid="{00000000-0005-0000-0000-0000326F0000}"/>
    <cellStyle name="Normal 4 3 5 2 4 3" xfId="31693" xr:uid="{00000000-0005-0000-0000-0000336F0000}"/>
    <cellStyle name="Normal 4 3 5 2 5" xfId="31694" xr:uid="{00000000-0005-0000-0000-0000346F0000}"/>
    <cellStyle name="Normal 4 3 5 2 5 2" xfId="31695" xr:uid="{00000000-0005-0000-0000-0000356F0000}"/>
    <cellStyle name="Normal 4 3 5 2 6" xfId="31696" xr:uid="{00000000-0005-0000-0000-0000366F0000}"/>
    <cellStyle name="Normal 4 3 5 2 7" xfId="31697" xr:uid="{00000000-0005-0000-0000-0000376F0000}"/>
    <cellStyle name="Normal 4 3 5 3" xfId="3188" xr:uid="{00000000-0005-0000-0000-0000386F0000}"/>
    <cellStyle name="Normal 4 3 5 3 2" xfId="31698" xr:uid="{00000000-0005-0000-0000-0000396F0000}"/>
    <cellStyle name="Normal 4 3 5 3 2 2" xfId="31699" xr:uid="{00000000-0005-0000-0000-00003A6F0000}"/>
    <cellStyle name="Normal 4 3 5 3 2 2 2" xfId="31700" xr:uid="{00000000-0005-0000-0000-00003B6F0000}"/>
    <cellStyle name="Normal 4 3 5 3 2 3" xfId="31701" xr:uid="{00000000-0005-0000-0000-00003C6F0000}"/>
    <cellStyle name="Normal 4 3 5 3 3" xfId="31702" xr:uid="{00000000-0005-0000-0000-00003D6F0000}"/>
    <cellStyle name="Normal 4 3 5 3 3 2" xfId="31703" xr:uid="{00000000-0005-0000-0000-00003E6F0000}"/>
    <cellStyle name="Normal 4 3 5 3 4" xfId="31704" xr:uid="{00000000-0005-0000-0000-00003F6F0000}"/>
    <cellStyle name="Normal 4 3 5 3 5" xfId="31705" xr:uid="{00000000-0005-0000-0000-0000406F0000}"/>
    <cellStyle name="Normal 4 3 5 4" xfId="3189" xr:uid="{00000000-0005-0000-0000-0000416F0000}"/>
    <cellStyle name="Normal 4 3 5 4 2" xfId="31706" xr:uid="{00000000-0005-0000-0000-0000426F0000}"/>
    <cellStyle name="Normal 4 3 5 4 2 2" xfId="31707" xr:uid="{00000000-0005-0000-0000-0000436F0000}"/>
    <cellStyle name="Normal 4 3 5 4 2 2 2" xfId="31708" xr:uid="{00000000-0005-0000-0000-0000446F0000}"/>
    <cellStyle name="Normal 4 3 5 4 2 3" xfId="31709" xr:uid="{00000000-0005-0000-0000-0000456F0000}"/>
    <cellStyle name="Normal 4 3 5 4 3" xfId="31710" xr:uid="{00000000-0005-0000-0000-0000466F0000}"/>
    <cellStyle name="Normal 4 3 5 4 3 2" xfId="31711" xr:uid="{00000000-0005-0000-0000-0000476F0000}"/>
    <cellStyle name="Normal 4 3 5 4 4" xfId="31712" xr:uid="{00000000-0005-0000-0000-0000486F0000}"/>
    <cellStyle name="Normal 4 3 5 4 5" xfId="31713" xr:uid="{00000000-0005-0000-0000-0000496F0000}"/>
    <cellStyle name="Normal 4 3 5 5" xfId="31714" xr:uid="{00000000-0005-0000-0000-00004A6F0000}"/>
    <cellStyle name="Normal 4 3 5 5 2" xfId="31715" xr:uid="{00000000-0005-0000-0000-00004B6F0000}"/>
    <cellStyle name="Normal 4 3 5 5 2 2" xfId="31716" xr:uid="{00000000-0005-0000-0000-00004C6F0000}"/>
    <cellStyle name="Normal 4 3 5 5 3" xfId="31717" xr:uid="{00000000-0005-0000-0000-00004D6F0000}"/>
    <cellStyle name="Normal 4 3 5 6" xfId="31718" xr:uid="{00000000-0005-0000-0000-00004E6F0000}"/>
    <cellStyle name="Normal 4 3 5 6 2" xfId="31719" xr:uid="{00000000-0005-0000-0000-00004F6F0000}"/>
    <cellStyle name="Normal 4 3 5 7" xfId="31720" xr:uid="{00000000-0005-0000-0000-0000506F0000}"/>
    <cellStyle name="Normal 4 3 5 8" xfId="31721" xr:uid="{00000000-0005-0000-0000-0000516F0000}"/>
    <cellStyle name="Normal 4 3 6" xfId="3190" xr:uid="{00000000-0005-0000-0000-0000526F0000}"/>
    <cellStyle name="Normal 4 3 6 2" xfId="3191" xr:uid="{00000000-0005-0000-0000-0000536F0000}"/>
    <cellStyle name="Normal 4 3 6 2 2" xfId="3192" xr:uid="{00000000-0005-0000-0000-0000546F0000}"/>
    <cellStyle name="Normal 4 3 6 2 2 2" xfId="31722" xr:uid="{00000000-0005-0000-0000-0000556F0000}"/>
    <cellStyle name="Normal 4 3 6 2 2 2 2" xfId="31723" xr:uid="{00000000-0005-0000-0000-0000566F0000}"/>
    <cellStyle name="Normal 4 3 6 2 2 2 2 2" xfId="31724" xr:uid="{00000000-0005-0000-0000-0000576F0000}"/>
    <cellStyle name="Normal 4 3 6 2 2 2 3" xfId="31725" xr:uid="{00000000-0005-0000-0000-0000586F0000}"/>
    <cellStyle name="Normal 4 3 6 2 2 3" xfId="31726" xr:uid="{00000000-0005-0000-0000-0000596F0000}"/>
    <cellStyle name="Normal 4 3 6 2 2 3 2" xfId="31727" xr:uid="{00000000-0005-0000-0000-00005A6F0000}"/>
    <cellStyle name="Normal 4 3 6 2 2 4" xfId="31728" xr:uid="{00000000-0005-0000-0000-00005B6F0000}"/>
    <cellStyle name="Normal 4 3 6 2 2 5" xfId="31729" xr:uid="{00000000-0005-0000-0000-00005C6F0000}"/>
    <cellStyle name="Normal 4 3 6 2 3" xfId="3193" xr:uid="{00000000-0005-0000-0000-00005D6F0000}"/>
    <cellStyle name="Normal 4 3 6 2 3 2" xfId="31730" xr:uid="{00000000-0005-0000-0000-00005E6F0000}"/>
    <cellStyle name="Normal 4 3 6 2 3 2 2" xfId="31731" xr:uid="{00000000-0005-0000-0000-00005F6F0000}"/>
    <cellStyle name="Normal 4 3 6 2 3 2 2 2" xfId="31732" xr:uid="{00000000-0005-0000-0000-0000606F0000}"/>
    <cellStyle name="Normal 4 3 6 2 3 2 3" xfId="31733" xr:uid="{00000000-0005-0000-0000-0000616F0000}"/>
    <cellStyle name="Normal 4 3 6 2 3 3" xfId="31734" xr:uid="{00000000-0005-0000-0000-0000626F0000}"/>
    <cellStyle name="Normal 4 3 6 2 3 3 2" xfId="31735" xr:uid="{00000000-0005-0000-0000-0000636F0000}"/>
    <cellStyle name="Normal 4 3 6 2 3 4" xfId="31736" xr:uid="{00000000-0005-0000-0000-0000646F0000}"/>
    <cellStyle name="Normal 4 3 6 2 3 5" xfId="31737" xr:uid="{00000000-0005-0000-0000-0000656F0000}"/>
    <cellStyle name="Normal 4 3 6 2 4" xfId="31738" xr:uid="{00000000-0005-0000-0000-0000666F0000}"/>
    <cellStyle name="Normal 4 3 6 2 4 2" xfId="31739" xr:uid="{00000000-0005-0000-0000-0000676F0000}"/>
    <cellStyle name="Normal 4 3 6 2 4 2 2" xfId="31740" xr:uid="{00000000-0005-0000-0000-0000686F0000}"/>
    <cellStyle name="Normal 4 3 6 2 4 3" xfId="31741" xr:uid="{00000000-0005-0000-0000-0000696F0000}"/>
    <cellStyle name="Normal 4 3 6 2 5" xfId="31742" xr:uid="{00000000-0005-0000-0000-00006A6F0000}"/>
    <cellStyle name="Normal 4 3 6 2 5 2" xfId="31743" xr:uid="{00000000-0005-0000-0000-00006B6F0000}"/>
    <cellStyle name="Normal 4 3 6 2 6" xfId="31744" xr:uid="{00000000-0005-0000-0000-00006C6F0000}"/>
    <cellStyle name="Normal 4 3 6 2 7" xfId="31745" xr:uid="{00000000-0005-0000-0000-00006D6F0000}"/>
    <cellStyle name="Normal 4 3 6 3" xfId="3194" xr:uid="{00000000-0005-0000-0000-00006E6F0000}"/>
    <cellStyle name="Normal 4 3 6 3 2" xfId="31746" xr:uid="{00000000-0005-0000-0000-00006F6F0000}"/>
    <cellStyle name="Normal 4 3 6 3 2 2" xfId="31747" xr:uid="{00000000-0005-0000-0000-0000706F0000}"/>
    <cellStyle name="Normal 4 3 6 3 2 2 2" xfId="31748" xr:uid="{00000000-0005-0000-0000-0000716F0000}"/>
    <cellStyle name="Normal 4 3 6 3 2 3" xfId="31749" xr:uid="{00000000-0005-0000-0000-0000726F0000}"/>
    <cellStyle name="Normal 4 3 6 3 3" xfId="31750" xr:uid="{00000000-0005-0000-0000-0000736F0000}"/>
    <cellStyle name="Normal 4 3 6 3 3 2" xfId="31751" xr:uid="{00000000-0005-0000-0000-0000746F0000}"/>
    <cellStyle name="Normal 4 3 6 3 4" xfId="31752" xr:uid="{00000000-0005-0000-0000-0000756F0000}"/>
    <cellStyle name="Normal 4 3 6 3 5" xfId="31753" xr:uid="{00000000-0005-0000-0000-0000766F0000}"/>
    <cellStyle name="Normal 4 3 6 4" xfId="3195" xr:uid="{00000000-0005-0000-0000-0000776F0000}"/>
    <cellStyle name="Normal 4 3 6 4 2" xfId="31754" xr:uid="{00000000-0005-0000-0000-0000786F0000}"/>
    <cellStyle name="Normal 4 3 6 4 2 2" xfId="31755" xr:uid="{00000000-0005-0000-0000-0000796F0000}"/>
    <cellStyle name="Normal 4 3 6 4 2 2 2" xfId="31756" xr:uid="{00000000-0005-0000-0000-00007A6F0000}"/>
    <cellStyle name="Normal 4 3 6 4 2 3" xfId="31757" xr:uid="{00000000-0005-0000-0000-00007B6F0000}"/>
    <cellStyle name="Normal 4 3 6 4 3" xfId="31758" xr:uid="{00000000-0005-0000-0000-00007C6F0000}"/>
    <cellStyle name="Normal 4 3 6 4 3 2" xfId="31759" xr:uid="{00000000-0005-0000-0000-00007D6F0000}"/>
    <cellStyle name="Normal 4 3 6 4 4" xfId="31760" xr:uid="{00000000-0005-0000-0000-00007E6F0000}"/>
    <cellStyle name="Normal 4 3 6 4 5" xfId="31761" xr:uid="{00000000-0005-0000-0000-00007F6F0000}"/>
    <cellStyle name="Normal 4 3 6 5" xfId="31762" xr:uid="{00000000-0005-0000-0000-0000806F0000}"/>
    <cellStyle name="Normal 4 3 6 5 2" xfId="31763" xr:uid="{00000000-0005-0000-0000-0000816F0000}"/>
    <cellStyle name="Normal 4 3 6 5 2 2" xfId="31764" xr:uid="{00000000-0005-0000-0000-0000826F0000}"/>
    <cellStyle name="Normal 4 3 6 5 3" xfId="31765" xr:uid="{00000000-0005-0000-0000-0000836F0000}"/>
    <cellStyle name="Normal 4 3 6 6" xfId="31766" xr:uid="{00000000-0005-0000-0000-0000846F0000}"/>
    <cellStyle name="Normal 4 3 6 6 2" xfId="31767" xr:uid="{00000000-0005-0000-0000-0000856F0000}"/>
    <cellStyle name="Normal 4 3 6 7" xfId="31768" xr:uid="{00000000-0005-0000-0000-0000866F0000}"/>
    <cellStyle name="Normal 4 3 6 8" xfId="31769" xr:uid="{00000000-0005-0000-0000-0000876F0000}"/>
    <cellStyle name="Normal 4 3 7" xfId="3196" xr:uid="{00000000-0005-0000-0000-0000886F0000}"/>
    <cellStyle name="Normal 4 3 7 2" xfId="3197" xr:uid="{00000000-0005-0000-0000-0000896F0000}"/>
    <cellStyle name="Normal 4 3 7 2 2" xfId="3198" xr:uid="{00000000-0005-0000-0000-00008A6F0000}"/>
    <cellStyle name="Normal 4 3 7 2 2 2" xfId="31770" xr:uid="{00000000-0005-0000-0000-00008B6F0000}"/>
    <cellStyle name="Normal 4 3 7 2 2 2 2" xfId="31771" xr:uid="{00000000-0005-0000-0000-00008C6F0000}"/>
    <cellStyle name="Normal 4 3 7 2 2 2 2 2" xfId="31772" xr:uid="{00000000-0005-0000-0000-00008D6F0000}"/>
    <cellStyle name="Normal 4 3 7 2 2 2 3" xfId="31773" xr:uid="{00000000-0005-0000-0000-00008E6F0000}"/>
    <cellStyle name="Normal 4 3 7 2 2 3" xfId="31774" xr:uid="{00000000-0005-0000-0000-00008F6F0000}"/>
    <cellStyle name="Normal 4 3 7 2 2 3 2" xfId="31775" xr:uid="{00000000-0005-0000-0000-0000906F0000}"/>
    <cellStyle name="Normal 4 3 7 2 2 4" xfId="31776" xr:uid="{00000000-0005-0000-0000-0000916F0000}"/>
    <cellStyle name="Normal 4 3 7 2 2 5" xfId="31777" xr:uid="{00000000-0005-0000-0000-0000926F0000}"/>
    <cellStyle name="Normal 4 3 7 2 3" xfId="3199" xr:uid="{00000000-0005-0000-0000-0000936F0000}"/>
    <cellStyle name="Normal 4 3 7 2 3 2" xfId="31778" xr:uid="{00000000-0005-0000-0000-0000946F0000}"/>
    <cellStyle name="Normal 4 3 7 2 3 2 2" xfId="31779" xr:uid="{00000000-0005-0000-0000-0000956F0000}"/>
    <cellStyle name="Normal 4 3 7 2 3 2 2 2" xfId="31780" xr:uid="{00000000-0005-0000-0000-0000966F0000}"/>
    <cellStyle name="Normal 4 3 7 2 3 2 3" xfId="31781" xr:uid="{00000000-0005-0000-0000-0000976F0000}"/>
    <cellStyle name="Normal 4 3 7 2 3 3" xfId="31782" xr:uid="{00000000-0005-0000-0000-0000986F0000}"/>
    <cellStyle name="Normal 4 3 7 2 3 3 2" xfId="31783" xr:uid="{00000000-0005-0000-0000-0000996F0000}"/>
    <cellStyle name="Normal 4 3 7 2 3 4" xfId="31784" xr:uid="{00000000-0005-0000-0000-00009A6F0000}"/>
    <cellStyle name="Normal 4 3 7 2 3 5" xfId="31785" xr:uid="{00000000-0005-0000-0000-00009B6F0000}"/>
    <cellStyle name="Normal 4 3 7 2 4" xfId="31786" xr:uid="{00000000-0005-0000-0000-00009C6F0000}"/>
    <cellStyle name="Normal 4 3 7 2 4 2" xfId="31787" xr:uid="{00000000-0005-0000-0000-00009D6F0000}"/>
    <cellStyle name="Normal 4 3 7 2 4 2 2" xfId="31788" xr:uid="{00000000-0005-0000-0000-00009E6F0000}"/>
    <cellStyle name="Normal 4 3 7 2 4 3" xfId="31789" xr:uid="{00000000-0005-0000-0000-00009F6F0000}"/>
    <cellStyle name="Normal 4 3 7 2 5" xfId="31790" xr:uid="{00000000-0005-0000-0000-0000A06F0000}"/>
    <cellStyle name="Normal 4 3 7 2 5 2" xfId="31791" xr:uid="{00000000-0005-0000-0000-0000A16F0000}"/>
    <cellStyle name="Normal 4 3 7 2 6" xfId="31792" xr:uid="{00000000-0005-0000-0000-0000A26F0000}"/>
    <cellStyle name="Normal 4 3 7 2 7" xfId="31793" xr:uid="{00000000-0005-0000-0000-0000A36F0000}"/>
    <cellStyle name="Normal 4 3 7 3" xfId="3200" xr:uid="{00000000-0005-0000-0000-0000A46F0000}"/>
    <cellStyle name="Normal 4 3 7 3 2" xfId="31794" xr:uid="{00000000-0005-0000-0000-0000A56F0000}"/>
    <cellStyle name="Normal 4 3 7 3 2 2" xfId="31795" xr:uid="{00000000-0005-0000-0000-0000A66F0000}"/>
    <cellStyle name="Normal 4 3 7 3 2 2 2" xfId="31796" xr:uid="{00000000-0005-0000-0000-0000A76F0000}"/>
    <cellStyle name="Normal 4 3 7 3 2 3" xfId="31797" xr:uid="{00000000-0005-0000-0000-0000A86F0000}"/>
    <cellStyle name="Normal 4 3 7 3 3" xfId="31798" xr:uid="{00000000-0005-0000-0000-0000A96F0000}"/>
    <cellStyle name="Normal 4 3 7 3 3 2" xfId="31799" xr:uid="{00000000-0005-0000-0000-0000AA6F0000}"/>
    <cellStyle name="Normal 4 3 7 3 4" xfId="31800" xr:uid="{00000000-0005-0000-0000-0000AB6F0000}"/>
    <cellStyle name="Normal 4 3 7 3 5" xfId="31801" xr:uid="{00000000-0005-0000-0000-0000AC6F0000}"/>
    <cellStyle name="Normal 4 3 7 4" xfId="3201" xr:uid="{00000000-0005-0000-0000-0000AD6F0000}"/>
    <cellStyle name="Normal 4 3 7 4 2" xfId="31802" xr:uid="{00000000-0005-0000-0000-0000AE6F0000}"/>
    <cellStyle name="Normal 4 3 7 4 2 2" xfId="31803" xr:uid="{00000000-0005-0000-0000-0000AF6F0000}"/>
    <cellStyle name="Normal 4 3 7 4 2 2 2" xfId="31804" xr:uid="{00000000-0005-0000-0000-0000B06F0000}"/>
    <cellStyle name="Normal 4 3 7 4 2 3" xfId="31805" xr:uid="{00000000-0005-0000-0000-0000B16F0000}"/>
    <cellStyle name="Normal 4 3 7 4 3" xfId="31806" xr:uid="{00000000-0005-0000-0000-0000B26F0000}"/>
    <cellStyle name="Normal 4 3 7 4 3 2" xfId="31807" xr:uid="{00000000-0005-0000-0000-0000B36F0000}"/>
    <cellStyle name="Normal 4 3 7 4 4" xfId="31808" xr:uid="{00000000-0005-0000-0000-0000B46F0000}"/>
    <cellStyle name="Normal 4 3 7 4 5" xfId="31809" xr:uid="{00000000-0005-0000-0000-0000B56F0000}"/>
    <cellStyle name="Normal 4 3 7 5" xfId="31810" xr:uid="{00000000-0005-0000-0000-0000B66F0000}"/>
    <cellStyle name="Normal 4 3 7 5 2" xfId="31811" xr:uid="{00000000-0005-0000-0000-0000B76F0000}"/>
    <cellStyle name="Normal 4 3 7 5 2 2" xfId="31812" xr:uid="{00000000-0005-0000-0000-0000B86F0000}"/>
    <cellStyle name="Normal 4 3 7 5 3" xfId="31813" xr:uid="{00000000-0005-0000-0000-0000B96F0000}"/>
    <cellStyle name="Normal 4 3 7 6" xfId="31814" xr:uid="{00000000-0005-0000-0000-0000BA6F0000}"/>
    <cellStyle name="Normal 4 3 7 6 2" xfId="31815" xr:uid="{00000000-0005-0000-0000-0000BB6F0000}"/>
    <cellStyle name="Normal 4 3 7 7" xfId="31816" xr:uid="{00000000-0005-0000-0000-0000BC6F0000}"/>
    <cellStyle name="Normal 4 3 7 8" xfId="31817" xr:uid="{00000000-0005-0000-0000-0000BD6F0000}"/>
    <cellStyle name="Normal 4 3 8" xfId="3202" xr:uid="{00000000-0005-0000-0000-0000BE6F0000}"/>
    <cellStyle name="Normal 4 3 8 2" xfId="3203" xr:uid="{00000000-0005-0000-0000-0000BF6F0000}"/>
    <cellStyle name="Normal 4 3 8 2 2" xfId="31818" xr:uid="{00000000-0005-0000-0000-0000C06F0000}"/>
    <cellStyle name="Normal 4 3 8 2 2 2" xfId="31819" xr:uid="{00000000-0005-0000-0000-0000C16F0000}"/>
    <cellStyle name="Normal 4 3 8 2 2 2 2" xfId="31820" xr:uid="{00000000-0005-0000-0000-0000C26F0000}"/>
    <cellStyle name="Normal 4 3 8 2 2 3" xfId="31821" xr:uid="{00000000-0005-0000-0000-0000C36F0000}"/>
    <cellStyle name="Normal 4 3 8 2 3" xfId="31822" xr:uid="{00000000-0005-0000-0000-0000C46F0000}"/>
    <cellStyle name="Normal 4 3 8 2 3 2" xfId="31823" xr:uid="{00000000-0005-0000-0000-0000C56F0000}"/>
    <cellStyle name="Normal 4 3 8 2 4" xfId="31824" xr:uid="{00000000-0005-0000-0000-0000C66F0000}"/>
    <cellStyle name="Normal 4 3 8 2 5" xfId="31825" xr:uid="{00000000-0005-0000-0000-0000C76F0000}"/>
    <cellStyle name="Normal 4 3 8 3" xfId="3204" xr:uid="{00000000-0005-0000-0000-0000C86F0000}"/>
    <cellStyle name="Normal 4 3 8 3 2" xfId="31826" xr:uid="{00000000-0005-0000-0000-0000C96F0000}"/>
    <cellStyle name="Normal 4 3 8 3 2 2" xfId="31827" xr:uid="{00000000-0005-0000-0000-0000CA6F0000}"/>
    <cellStyle name="Normal 4 3 8 3 2 2 2" xfId="31828" xr:uid="{00000000-0005-0000-0000-0000CB6F0000}"/>
    <cellStyle name="Normal 4 3 8 3 2 3" xfId="31829" xr:uid="{00000000-0005-0000-0000-0000CC6F0000}"/>
    <cellStyle name="Normal 4 3 8 3 3" xfId="31830" xr:uid="{00000000-0005-0000-0000-0000CD6F0000}"/>
    <cellStyle name="Normal 4 3 8 3 3 2" xfId="31831" xr:uid="{00000000-0005-0000-0000-0000CE6F0000}"/>
    <cellStyle name="Normal 4 3 8 3 4" xfId="31832" xr:uid="{00000000-0005-0000-0000-0000CF6F0000}"/>
    <cellStyle name="Normal 4 3 8 3 5" xfId="31833" xr:uid="{00000000-0005-0000-0000-0000D06F0000}"/>
    <cellStyle name="Normal 4 3 8 4" xfId="31834" xr:uid="{00000000-0005-0000-0000-0000D16F0000}"/>
    <cellStyle name="Normal 4 3 8 4 2" xfId="31835" xr:uid="{00000000-0005-0000-0000-0000D26F0000}"/>
    <cellStyle name="Normal 4 3 8 4 2 2" xfId="31836" xr:uid="{00000000-0005-0000-0000-0000D36F0000}"/>
    <cellStyle name="Normal 4 3 8 4 3" xfId="31837" xr:uid="{00000000-0005-0000-0000-0000D46F0000}"/>
    <cellStyle name="Normal 4 3 8 5" xfId="31838" xr:uid="{00000000-0005-0000-0000-0000D56F0000}"/>
    <cellStyle name="Normal 4 3 8 5 2" xfId="31839" xr:uid="{00000000-0005-0000-0000-0000D66F0000}"/>
    <cellStyle name="Normal 4 3 8 6" xfId="31840" xr:uid="{00000000-0005-0000-0000-0000D76F0000}"/>
    <cellStyle name="Normal 4 3 8 7" xfId="31841" xr:uid="{00000000-0005-0000-0000-0000D86F0000}"/>
    <cellStyle name="Normal 4 3 9" xfId="3205" xr:uid="{00000000-0005-0000-0000-0000D96F0000}"/>
    <cellStyle name="Normal 4 3 9 2" xfId="31842" xr:uid="{00000000-0005-0000-0000-0000DA6F0000}"/>
    <cellStyle name="Normal 4 3 9 2 2" xfId="31843" xr:uid="{00000000-0005-0000-0000-0000DB6F0000}"/>
    <cellStyle name="Normal 4 3 9 2 2 2" xfId="31844" xr:uid="{00000000-0005-0000-0000-0000DC6F0000}"/>
    <cellStyle name="Normal 4 3 9 2 3" xfId="31845" xr:uid="{00000000-0005-0000-0000-0000DD6F0000}"/>
    <cellStyle name="Normal 4 3 9 3" xfId="31846" xr:uid="{00000000-0005-0000-0000-0000DE6F0000}"/>
    <cellStyle name="Normal 4 3 9 3 2" xfId="31847" xr:uid="{00000000-0005-0000-0000-0000DF6F0000}"/>
    <cellStyle name="Normal 4 3 9 4" xfId="31848" xr:uid="{00000000-0005-0000-0000-0000E06F0000}"/>
    <cellStyle name="Normal 4 3 9 5" xfId="31849" xr:uid="{00000000-0005-0000-0000-0000E16F0000}"/>
    <cellStyle name="Normal 4 4" xfId="3206" xr:uid="{00000000-0005-0000-0000-0000E26F0000}"/>
    <cellStyle name="Normal 4 4 10" xfId="31850" xr:uid="{00000000-0005-0000-0000-0000E36F0000}"/>
    <cellStyle name="Normal 4 4 10 2" xfId="31851" xr:uid="{00000000-0005-0000-0000-0000E46F0000}"/>
    <cellStyle name="Normal 4 4 10 2 2" xfId="31852" xr:uid="{00000000-0005-0000-0000-0000E56F0000}"/>
    <cellStyle name="Normal 4 4 10 3" xfId="31853" xr:uid="{00000000-0005-0000-0000-0000E66F0000}"/>
    <cellStyle name="Normal 4 4 11" xfId="31854" xr:uid="{00000000-0005-0000-0000-0000E76F0000}"/>
    <cellStyle name="Normal 4 4 11 2" xfId="31855" xr:uid="{00000000-0005-0000-0000-0000E86F0000}"/>
    <cellStyle name="Normal 4 4 12" xfId="31856" xr:uid="{00000000-0005-0000-0000-0000E96F0000}"/>
    <cellStyle name="Normal 4 4 13" xfId="31857" xr:uid="{00000000-0005-0000-0000-0000EA6F0000}"/>
    <cellStyle name="Normal 4 4 2" xfId="3207" xr:uid="{00000000-0005-0000-0000-0000EB6F0000}"/>
    <cellStyle name="Normal 4 4 2 10" xfId="31858" xr:uid="{00000000-0005-0000-0000-0000EC6F0000}"/>
    <cellStyle name="Normal 4 4 2 10 2" xfId="31859" xr:uid="{00000000-0005-0000-0000-0000ED6F0000}"/>
    <cellStyle name="Normal 4 4 2 11" xfId="31860" xr:uid="{00000000-0005-0000-0000-0000EE6F0000}"/>
    <cellStyle name="Normal 4 4 2 12" xfId="31861" xr:uid="{00000000-0005-0000-0000-0000EF6F0000}"/>
    <cellStyle name="Normal 4 4 2 2" xfId="3208" xr:uid="{00000000-0005-0000-0000-0000F06F0000}"/>
    <cellStyle name="Normal 4 4 2 2 2" xfId="3209" xr:uid="{00000000-0005-0000-0000-0000F16F0000}"/>
    <cellStyle name="Normal 4 4 2 2 2 2" xfId="3210" xr:uid="{00000000-0005-0000-0000-0000F26F0000}"/>
    <cellStyle name="Normal 4 4 2 2 2 2 2" xfId="31862" xr:uid="{00000000-0005-0000-0000-0000F36F0000}"/>
    <cellStyle name="Normal 4 4 2 2 2 2 2 2" xfId="31863" xr:uid="{00000000-0005-0000-0000-0000F46F0000}"/>
    <cellStyle name="Normal 4 4 2 2 2 2 2 2 2" xfId="31864" xr:uid="{00000000-0005-0000-0000-0000F56F0000}"/>
    <cellStyle name="Normal 4 4 2 2 2 2 2 3" xfId="31865" xr:uid="{00000000-0005-0000-0000-0000F66F0000}"/>
    <cellStyle name="Normal 4 4 2 2 2 2 3" xfId="31866" xr:uid="{00000000-0005-0000-0000-0000F76F0000}"/>
    <cellStyle name="Normal 4 4 2 2 2 2 3 2" xfId="31867" xr:uid="{00000000-0005-0000-0000-0000F86F0000}"/>
    <cellStyle name="Normal 4 4 2 2 2 2 4" xfId="31868" xr:uid="{00000000-0005-0000-0000-0000F96F0000}"/>
    <cellStyle name="Normal 4 4 2 2 2 2 5" xfId="31869" xr:uid="{00000000-0005-0000-0000-0000FA6F0000}"/>
    <cellStyle name="Normal 4 4 2 2 2 3" xfId="3211" xr:uid="{00000000-0005-0000-0000-0000FB6F0000}"/>
    <cellStyle name="Normal 4 4 2 2 2 3 2" xfId="31870" xr:uid="{00000000-0005-0000-0000-0000FC6F0000}"/>
    <cellStyle name="Normal 4 4 2 2 2 3 2 2" xfId="31871" xr:uid="{00000000-0005-0000-0000-0000FD6F0000}"/>
    <cellStyle name="Normal 4 4 2 2 2 3 2 2 2" xfId="31872" xr:uid="{00000000-0005-0000-0000-0000FE6F0000}"/>
    <cellStyle name="Normal 4 4 2 2 2 3 2 3" xfId="31873" xr:uid="{00000000-0005-0000-0000-0000FF6F0000}"/>
    <cellStyle name="Normal 4 4 2 2 2 3 3" xfId="31874" xr:uid="{00000000-0005-0000-0000-000000700000}"/>
    <cellStyle name="Normal 4 4 2 2 2 3 3 2" xfId="31875" xr:uid="{00000000-0005-0000-0000-000001700000}"/>
    <cellStyle name="Normal 4 4 2 2 2 3 4" xfId="31876" xr:uid="{00000000-0005-0000-0000-000002700000}"/>
    <cellStyle name="Normal 4 4 2 2 2 3 5" xfId="31877" xr:uid="{00000000-0005-0000-0000-000003700000}"/>
    <cellStyle name="Normal 4 4 2 2 2 4" xfId="31878" xr:uid="{00000000-0005-0000-0000-000004700000}"/>
    <cellStyle name="Normal 4 4 2 2 2 4 2" xfId="31879" xr:uid="{00000000-0005-0000-0000-000005700000}"/>
    <cellStyle name="Normal 4 4 2 2 2 4 2 2" xfId="31880" xr:uid="{00000000-0005-0000-0000-000006700000}"/>
    <cellStyle name="Normal 4 4 2 2 2 4 3" xfId="31881" xr:uid="{00000000-0005-0000-0000-000007700000}"/>
    <cellStyle name="Normal 4 4 2 2 2 5" xfId="31882" xr:uid="{00000000-0005-0000-0000-000008700000}"/>
    <cellStyle name="Normal 4 4 2 2 2 5 2" xfId="31883" xr:uid="{00000000-0005-0000-0000-000009700000}"/>
    <cellStyle name="Normal 4 4 2 2 2 6" xfId="31884" xr:uid="{00000000-0005-0000-0000-00000A700000}"/>
    <cellStyle name="Normal 4 4 2 2 2 7" xfId="31885" xr:uid="{00000000-0005-0000-0000-00000B700000}"/>
    <cellStyle name="Normal 4 4 2 2 3" xfId="3212" xr:uid="{00000000-0005-0000-0000-00000C700000}"/>
    <cellStyle name="Normal 4 4 2 2 3 2" xfId="31886" xr:uid="{00000000-0005-0000-0000-00000D700000}"/>
    <cellStyle name="Normal 4 4 2 2 3 2 2" xfId="31887" xr:uid="{00000000-0005-0000-0000-00000E700000}"/>
    <cellStyle name="Normal 4 4 2 2 3 2 2 2" xfId="31888" xr:uid="{00000000-0005-0000-0000-00000F700000}"/>
    <cellStyle name="Normal 4 4 2 2 3 2 3" xfId="31889" xr:uid="{00000000-0005-0000-0000-000010700000}"/>
    <cellStyle name="Normal 4 4 2 2 3 3" xfId="31890" xr:uid="{00000000-0005-0000-0000-000011700000}"/>
    <cellStyle name="Normal 4 4 2 2 3 3 2" xfId="31891" xr:uid="{00000000-0005-0000-0000-000012700000}"/>
    <cellStyle name="Normal 4 4 2 2 3 4" xfId="31892" xr:uid="{00000000-0005-0000-0000-000013700000}"/>
    <cellStyle name="Normal 4 4 2 2 3 5" xfId="31893" xr:uid="{00000000-0005-0000-0000-000014700000}"/>
    <cellStyle name="Normal 4 4 2 2 4" xfId="3213" xr:uid="{00000000-0005-0000-0000-000015700000}"/>
    <cellStyle name="Normal 4 4 2 2 4 2" xfId="31894" xr:uid="{00000000-0005-0000-0000-000016700000}"/>
    <cellStyle name="Normal 4 4 2 2 4 2 2" xfId="31895" xr:uid="{00000000-0005-0000-0000-000017700000}"/>
    <cellStyle name="Normal 4 4 2 2 4 2 2 2" xfId="31896" xr:uid="{00000000-0005-0000-0000-000018700000}"/>
    <cellStyle name="Normal 4 4 2 2 4 2 3" xfId="31897" xr:uid="{00000000-0005-0000-0000-000019700000}"/>
    <cellStyle name="Normal 4 4 2 2 4 3" xfId="31898" xr:uid="{00000000-0005-0000-0000-00001A700000}"/>
    <cellStyle name="Normal 4 4 2 2 4 3 2" xfId="31899" xr:uid="{00000000-0005-0000-0000-00001B700000}"/>
    <cellStyle name="Normal 4 4 2 2 4 4" xfId="31900" xr:uid="{00000000-0005-0000-0000-00001C700000}"/>
    <cellStyle name="Normal 4 4 2 2 4 5" xfId="31901" xr:uid="{00000000-0005-0000-0000-00001D700000}"/>
    <cellStyle name="Normal 4 4 2 2 5" xfId="31902" xr:uid="{00000000-0005-0000-0000-00001E700000}"/>
    <cellStyle name="Normal 4 4 2 2 5 2" xfId="31903" xr:uid="{00000000-0005-0000-0000-00001F700000}"/>
    <cellStyle name="Normal 4 4 2 2 5 2 2" xfId="31904" xr:uid="{00000000-0005-0000-0000-000020700000}"/>
    <cellStyle name="Normal 4 4 2 2 5 3" xfId="31905" xr:uid="{00000000-0005-0000-0000-000021700000}"/>
    <cellStyle name="Normal 4 4 2 2 6" xfId="31906" xr:uid="{00000000-0005-0000-0000-000022700000}"/>
    <cellStyle name="Normal 4 4 2 2 6 2" xfId="31907" xr:uid="{00000000-0005-0000-0000-000023700000}"/>
    <cellStyle name="Normal 4 4 2 2 7" xfId="31908" xr:uid="{00000000-0005-0000-0000-000024700000}"/>
    <cellStyle name="Normal 4 4 2 2 8" xfId="31909" xr:uid="{00000000-0005-0000-0000-000025700000}"/>
    <cellStyle name="Normal 4 4 2 3" xfId="3214" xr:uid="{00000000-0005-0000-0000-000026700000}"/>
    <cellStyle name="Normal 4 4 2 3 2" xfId="3215" xr:uid="{00000000-0005-0000-0000-000027700000}"/>
    <cellStyle name="Normal 4 4 2 3 2 2" xfId="3216" xr:uid="{00000000-0005-0000-0000-000028700000}"/>
    <cellStyle name="Normal 4 4 2 3 2 2 2" xfId="31910" xr:uid="{00000000-0005-0000-0000-000029700000}"/>
    <cellStyle name="Normal 4 4 2 3 2 2 2 2" xfId="31911" xr:uid="{00000000-0005-0000-0000-00002A700000}"/>
    <cellStyle name="Normal 4 4 2 3 2 2 2 2 2" xfId="31912" xr:uid="{00000000-0005-0000-0000-00002B700000}"/>
    <cellStyle name="Normal 4 4 2 3 2 2 2 3" xfId="31913" xr:uid="{00000000-0005-0000-0000-00002C700000}"/>
    <cellStyle name="Normal 4 4 2 3 2 2 3" xfId="31914" xr:uid="{00000000-0005-0000-0000-00002D700000}"/>
    <cellStyle name="Normal 4 4 2 3 2 2 3 2" xfId="31915" xr:uid="{00000000-0005-0000-0000-00002E700000}"/>
    <cellStyle name="Normal 4 4 2 3 2 2 4" xfId="31916" xr:uid="{00000000-0005-0000-0000-00002F700000}"/>
    <cellStyle name="Normal 4 4 2 3 2 2 5" xfId="31917" xr:uid="{00000000-0005-0000-0000-000030700000}"/>
    <cellStyle name="Normal 4 4 2 3 2 3" xfId="3217" xr:uid="{00000000-0005-0000-0000-000031700000}"/>
    <cellStyle name="Normal 4 4 2 3 2 3 2" xfId="31918" xr:uid="{00000000-0005-0000-0000-000032700000}"/>
    <cellStyle name="Normal 4 4 2 3 2 3 2 2" xfId="31919" xr:uid="{00000000-0005-0000-0000-000033700000}"/>
    <cellStyle name="Normal 4 4 2 3 2 3 2 2 2" xfId="31920" xr:uid="{00000000-0005-0000-0000-000034700000}"/>
    <cellStyle name="Normal 4 4 2 3 2 3 2 3" xfId="31921" xr:uid="{00000000-0005-0000-0000-000035700000}"/>
    <cellStyle name="Normal 4 4 2 3 2 3 3" xfId="31922" xr:uid="{00000000-0005-0000-0000-000036700000}"/>
    <cellStyle name="Normal 4 4 2 3 2 3 3 2" xfId="31923" xr:uid="{00000000-0005-0000-0000-000037700000}"/>
    <cellStyle name="Normal 4 4 2 3 2 3 4" xfId="31924" xr:uid="{00000000-0005-0000-0000-000038700000}"/>
    <cellStyle name="Normal 4 4 2 3 2 3 5" xfId="31925" xr:uid="{00000000-0005-0000-0000-000039700000}"/>
    <cellStyle name="Normal 4 4 2 3 2 4" xfId="31926" xr:uid="{00000000-0005-0000-0000-00003A700000}"/>
    <cellStyle name="Normal 4 4 2 3 2 4 2" xfId="31927" xr:uid="{00000000-0005-0000-0000-00003B700000}"/>
    <cellStyle name="Normal 4 4 2 3 2 4 2 2" xfId="31928" xr:uid="{00000000-0005-0000-0000-00003C700000}"/>
    <cellStyle name="Normal 4 4 2 3 2 4 3" xfId="31929" xr:uid="{00000000-0005-0000-0000-00003D700000}"/>
    <cellStyle name="Normal 4 4 2 3 2 5" xfId="31930" xr:uid="{00000000-0005-0000-0000-00003E700000}"/>
    <cellStyle name="Normal 4 4 2 3 2 5 2" xfId="31931" xr:uid="{00000000-0005-0000-0000-00003F700000}"/>
    <cellStyle name="Normal 4 4 2 3 2 6" xfId="31932" xr:uid="{00000000-0005-0000-0000-000040700000}"/>
    <cellStyle name="Normal 4 4 2 3 2 7" xfId="31933" xr:uid="{00000000-0005-0000-0000-000041700000}"/>
    <cellStyle name="Normal 4 4 2 3 3" xfId="3218" xr:uid="{00000000-0005-0000-0000-000042700000}"/>
    <cellStyle name="Normal 4 4 2 3 3 2" xfId="31934" xr:uid="{00000000-0005-0000-0000-000043700000}"/>
    <cellStyle name="Normal 4 4 2 3 3 2 2" xfId="31935" xr:uid="{00000000-0005-0000-0000-000044700000}"/>
    <cellStyle name="Normal 4 4 2 3 3 2 2 2" xfId="31936" xr:uid="{00000000-0005-0000-0000-000045700000}"/>
    <cellStyle name="Normal 4 4 2 3 3 2 3" xfId="31937" xr:uid="{00000000-0005-0000-0000-000046700000}"/>
    <cellStyle name="Normal 4 4 2 3 3 3" xfId="31938" xr:uid="{00000000-0005-0000-0000-000047700000}"/>
    <cellStyle name="Normal 4 4 2 3 3 3 2" xfId="31939" xr:uid="{00000000-0005-0000-0000-000048700000}"/>
    <cellStyle name="Normal 4 4 2 3 3 4" xfId="31940" xr:uid="{00000000-0005-0000-0000-000049700000}"/>
    <cellStyle name="Normal 4 4 2 3 3 5" xfId="31941" xr:uid="{00000000-0005-0000-0000-00004A700000}"/>
    <cellStyle name="Normal 4 4 2 3 4" xfId="3219" xr:uid="{00000000-0005-0000-0000-00004B700000}"/>
    <cellStyle name="Normal 4 4 2 3 4 2" xfId="31942" xr:uid="{00000000-0005-0000-0000-00004C700000}"/>
    <cellStyle name="Normal 4 4 2 3 4 2 2" xfId="31943" xr:uid="{00000000-0005-0000-0000-00004D700000}"/>
    <cellStyle name="Normal 4 4 2 3 4 2 2 2" xfId="31944" xr:uid="{00000000-0005-0000-0000-00004E700000}"/>
    <cellStyle name="Normal 4 4 2 3 4 2 3" xfId="31945" xr:uid="{00000000-0005-0000-0000-00004F700000}"/>
    <cellStyle name="Normal 4 4 2 3 4 3" xfId="31946" xr:uid="{00000000-0005-0000-0000-000050700000}"/>
    <cellStyle name="Normal 4 4 2 3 4 3 2" xfId="31947" xr:uid="{00000000-0005-0000-0000-000051700000}"/>
    <cellStyle name="Normal 4 4 2 3 4 4" xfId="31948" xr:uid="{00000000-0005-0000-0000-000052700000}"/>
    <cellStyle name="Normal 4 4 2 3 4 5" xfId="31949" xr:uid="{00000000-0005-0000-0000-000053700000}"/>
    <cellStyle name="Normal 4 4 2 3 5" xfId="31950" xr:uid="{00000000-0005-0000-0000-000054700000}"/>
    <cellStyle name="Normal 4 4 2 3 5 2" xfId="31951" xr:uid="{00000000-0005-0000-0000-000055700000}"/>
    <cellStyle name="Normal 4 4 2 3 5 2 2" xfId="31952" xr:uid="{00000000-0005-0000-0000-000056700000}"/>
    <cellStyle name="Normal 4 4 2 3 5 3" xfId="31953" xr:uid="{00000000-0005-0000-0000-000057700000}"/>
    <cellStyle name="Normal 4 4 2 3 6" xfId="31954" xr:uid="{00000000-0005-0000-0000-000058700000}"/>
    <cellStyle name="Normal 4 4 2 3 6 2" xfId="31955" xr:uid="{00000000-0005-0000-0000-000059700000}"/>
    <cellStyle name="Normal 4 4 2 3 7" xfId="31956" xr:uid="{00000000-0005-0000-0000-00005A700000}"/>
    <cellStyle name="Normal 4 4 2 3 8" xfId="31957" xr:uid="{00000000-0005-0000-0000-00005B700000}"/>
    <cellStyle name="Normal 4 4 2 4" xfId="3220" xr:uid="{00000000-0005-0000-0000-00005C700000}"/>
    <cellStyle name="Normal 4 4 2 4 2" xfId="3221" xr:uid="{00000000-0005-0000-0000-00005D700000}"/>
    <cellStyle name="Normal 4 4 2 4 2 2" xfId="3222" xr:uid="{00000000-0005-0000-0000-00005E700000}"/>
    <cellStyle name="Normal 4 4 2 4 2 2 2" xfId="31958" xr:uid="{00000000-0005-0000-0000-00005F700000}"/>
    <cellStyle name="Normal 4 4 2 4 2 2 2 2" xfId="31959" xr:uid="{00000000-0005-0000-0000-000060700000}"/>
    <cellStyle name="Normal 4 4 2 4 2 2 2 2 2" xfId="31960" xr:uid="{00000000-0005-0000-0000-000061700000}"/>
    <cellStyle name="Normal 4 4 2 4 2 2 2 3" xfId="31961" xr:uid="{00000000-0005-0000-0000-000062700000}"/>
    <cellStyle name="Normal 4 4 2 4 2 2 3" xfId="31962" xr:uid="{00000000-0005-0000-0000-000063700000}"/>
    <cellStyle name="Normal 4 4 2 4 2 2 3 2" xfId="31963" xr:uid="{00000000-0005-0000-0000-000064700000}"/>
    <cellStyle name="Normal 4 4 2 4 2 2 4" xfId="31964" xr:uid="{00000000-0005-0000-0000-000065700000}"/>
    <cellStyle name="Normal 4 4 2 4 2 2 5" xfId="31965" xr:uid="{00000000-0005-0000-0000-000066700000}"/>
    <cellStyle name="Normal 4 4 2 4 2 3" xfId="3223" xr:uid="{00000000-0005-0000-0000-000067700000}"/>
    <cellStyle name="Normal 4 4 2 4 2 3 2" xfId="31966" xr:uid="{00000000-0005-0000-0000-000068700000}"/>
    <cellStyle name="Normal 4 4 2 4 2 3 2 2" xfId="31967" xr:uid="{00000000-0005-0000-0000-000069700000}"/>
    <cellStyle name="Normal 4 4 2 4 2 3 2 2 2" xfId="31968" xr:uid="{00000000-0005-0000-0000-00006A700000}"/>
    <cellStyle name="Normal 4 4 2 4 2 3 2 3" xfId="31969" xr:uid="{00000000-0005-0000-0000-00006B700000}"/>
    <cellStyle name="Normal 4 4 2 4 2 3 3" xfId="31970" xr:uid="{00000000-0005-0000-0000-00006C700000}"/>
    <cellStyle name="Normal 4 4 2 4 2 3 3 2" xfId="31971" xr:uid="{00000000-0005-0000-0000-00006D700000}"/>
    <cellStyle name="Normal 4 4 2 4 2 3 4" xfId="31972" xr:uid="{00000000-0005-0000-0000-00006E700000}"/>
    <cellStyle name="Normal 4 4 2 4 2 3 5" xfId="31973" xr:uid="{00000000-0005-0000-0000-00006F700000}"/>
    <cellStyle name="Normal 4 4 2 4 2 4" xfId="31974" xr:uid="{00000000-0005-0000-0000-000070700000}"/>
    <cellStyle name="Normal 4 4 2 4 2 4 2" xfId="31975" xr:uid="{00000000-0005-0000-0000-000071700000}"/>
    <cellStyle name="Normal 4 4 2 4 2 4 2 2" xfId="31976" xr:uid="{00000000-0005-0000-0000-000072700000}"/>
    <cellStyle name="Normal 4 4 2 4 2 4 3" xfId="31977" xr:uid="{00000000-0005-0000-0000-000073700000}"/>
    <cellStyle name="Normal 4 4 2 4 2 5" xfId="31978" xr:uid="{00000000-0005-0000-0000-000074700000}"/>
    <cellStyle name="Normal 4 4 2 4 2 5 2" xfId="31979" xr:uid="{00000000-0005-0000-0000-000075700000}"/>
    <cellStyle name="Normal 4 4 2 4 2 6" xfId="31980" xr:uid="{00000000-0005-0000-0000-000076700000}"/>
    <cellStyle name="Normal 4 4 2 4 2 7" xfId="31981" xr:uid="{00000000-0005-0000-0000-000077700000}"/>
    <cellStyle name="Normal 4 4 2 4 3" xfId="3224" xr:uid="{00000000-0005-0000-0000-000078700000}"/>
    <cellStyle name="Normal 4 4 2 4 3 2" xfId="31982" xr:uid="{00000000-0005-0000-0000-000079700000}"/>
    <cellStyle name="Normal 4 4 2 4 3 2 2" xfId="31983" xr:uid="{00000000-0005-0000-0000-00007A700000}"/>
    <cellStyle name="Normal 4 4 2 4 3 2 2 2" xfId="31984" xr:uid="{00000000-0005-0000-0000-00007B700000}"/>
    <cellStyle name="Normal 4 4 2 4 3 2 3" xfId="31985" xr:uid="{00000000-0005-0000-0000-00007C700000}"/>
    <cellStyle name="Normal 4 4 2 4 3 3" xfId="31986" xr:uid="{00000000-0005-0000-0000-00007D700000}"/>
    <cellStyle name="Normal 4 4 2 4 3 3 2" xfId="31987" xr:uid="{00000000-0005-0000-0000-00007E700000}"/>
    <cellStyle name="Normal 4 4 2 4 3 4" xfId="31988" xr:uid="{00000000-0005-0000-0000-00007F700000}"/>
    <cellStyle name="Normal 4 4 2 4 3 5" xfId="31989" xr:uid="{00000000-0005-0000-0000-000080700000}"/>
    <cellStyle name="Normal 4 4 2 4 4" xfId="3225" xr:uid="{00000000-0005-0000-0000-000081700000}"/>
    <cellStyle name="Normal 4 4 2 4 4 2" xfId="31990" xr:uid="{00000000-0005-0000-0000-000082700000}"/>
    <cellStyle name="Normal 4 4 2 4 4 2 2" xfId="31991" xr:uid="{00000000-0005-0000-0000-000083700000}"/>
    <cellStyle name="Normal 4 4 2 4 4 2 2 2" xfId="31992" xr:uid="{00000000-0005-0000-0000-000084700000}"/>
    <cellStyle name="Normal 4 4 2 4 4 2 3" xfId="31993" xr:uid="{00000000-0005-0000-0000-000085700000}"/>
    <cellStyle name="Normal 4 4 2 4 4 3" xfId="31994" xr:uid="{00000000-0005-0000-0000-000086700000}"/>
    <cellStyle name="Normal 4 4 2 4 4 3 2" xfId="31995" xr:uid="{00000000-0005-0000-0000-000087700000}"/>
    <cellStyle name="Normal 4 4 2 4 4 4" xfId="31996" xr:uid="{00000000-0005-0000-0000-000088700000}"/>
    <cellStyle name="Normal 4 4 2 4 4 5" xfId="31997" xr:uid="{00000000-0005-0000-0000-000089700000}"/>
    <cellStyle name="Normal 4 4 2 4 5" xfId="31998" xr:uid="{00000000-0005-0000-0000-00008A700000}"/>
    <cellStyle name="Normal 4 4 2 4 5 2" xfId="31999" xr:uid="{00000000-0005-0000-0000-00008B700000}"/>
    <cellStyle name="Normal 4 4 2 4 5 2 2" xfId="32000" xr:uid="{00000000-0005-0000-0000-00008C700000}"/>
    <cellStyle name="Normal 4 4 2 4 5 3" xfId="32001" xr:uid="{00000000-0005-0000-0000-00008D700000}"/>
    <cellStyle name="Normal 4 4 2 4 6" xfId="32002" xr:uid="{00000000-0005-0000-0000-00008E700000}"/>
    <cellStyle name="Normal 4 4 2 4 6 2" xfId="32003" xr:uid="{00000000-0005-0000-0000-00008F700000}"/>
    <cellStyle name="Normal 4 4 2 4 7" xfId="32004" xr:uid="{00000000-0005-0000-0000-000090700000}"/>
    <cellStyle name="Normal 4 4 2 4 8" xfId="32005" xr:uid="{00000000-0005-0000-0000-000091700000}"/>
    <cellStyle name="Normal 4 4 2 5" xfId="3226" xr:uid="{00000000-0005-0000-0000-000092700000}"/>
    <cellStyle name="Normal 4 4 2 5 2" xfId="3227" xr:uid="{00000000-0005-0000-0000-000093700000}"/>
    <cellStyle name="Normal 4 4 2 5 2 2" xfId="3228" xr:uid="{00000000-0005-0000-0000-000094700000}"/>
    <cellStyle name="Normal 4 4 2 5 2 2 2" xfId="32006" xr:uid="{00000000-0005-0000-0000-000095700000}"/>
    <cellStyle name="Normal 4 4 2 5 2 2 2 2" xfId="32007" xr:uid="{00000000-0005-0000-0000-000096700000}"/>
    <cellStyle name="Normal 4 4 2 5 2 2 2 2 2" xfId="32008" xr:uid="{00000000-0005-0000-0000-000097700000}"/>
    <cellStyle name="Normal 4 4 2 5 2 2 2 3" xfId="32009" xr:uid="{00000000-0005-0000-0000-000098700000}"/>
    <cellStyle name="Normal 4 4 2 5 2 2 3" xfId="32010" xr:uid="{00000000-0005-0000-0000-000099700000}"/>
    <cellStyle name="Normal 4 4 2 5 2 2 3 2" xfId="32011" xr:uid="{00000000-0005-0000-0000-00009A700000}"/>
    <cellStyle name="Normal 4 4 2 5 2 2 4" xfId="32012" xr:uid="{00000000-0005-0000-0000-00009B700000}"/>
    <cellStyle name="Normal 4 4 2 5 2 2 5" xfId="32013" xr:uid="{00000000-0005-0000-0000-00009C700000}"/>
    <cellStyle name="Normal 4 4 2 5 2 3" xfId="3229" xr:uid="{00000000-0005-0000-0000-00009D700000}"/>
    <cellStyle name="Normal 4 4 2 5 2 3 2" xfId="32014" xr:uid="{00000000-0005-0000-0000-00009E700000}"/>
    <cellStyle name="Normal 4 4 2 5 2 3 2 2" xfId="32015" xr:uid="{00000000-0005-0000-0000-00009F700000}"/>
    <cellStyle name="Normal 4 4 2 5 2 3 2 2 2" xfId="32016" xr:uid="{00000000-0005-0000-0000-0000A0700000}"/>
    <cellStyle name="Normal 4 4 2 5 2 3 2 3" xfId="32017" xr:uid="{00000000-0005-0000-0000-0000A1700000}"/>
    <cellStyle name="Normal 4 4 2 5 2 3 3" xfId="32018" xr:uid="{00000000-0005-0000-0000-0000A2700000}"/>
    <cellStyle name="Normal 4 4 2 5 2 3 3 2" xfId="32019" xr:uid="{00000000-0005-0000-0000-0000A3700000}"/>
    <cellStyle name="Normal 4 4 2 5 2 3 4" xfId="32020" xr:uid="{00000000-0005-0000-0000-0000A4700000}"/>
    <cellStyle name="Normal 4 4 2 5 2 3 5" xfId="32021" xr:uid="{00000000-0005-0000-0000-0000A5700000}"/>
    <cellStyle name="Normal 4 4 2 5 2 4" xfId="32022" xr:uid="{00000000-0005-0000-0000-0000A6700000}"/>
    <cellStyle name="Normal 4 4 2 5 2 4 2" xfId="32023" xr:uid="{00000000-0005-0000-0000-0000A7700000}"/>
    <cellStyle name="Normal 4 4 2 5 2 4 2 2" xfId="32024" xr:uid="{00000000-0005-0000-0000-0000A8700000}"/>
    <cellStyle name="Normal 4 4 2 5 2 4 3" xfId="32025" xr:uid="{00000000-0005-0000-0000-0000A9700000}"/>
    <cellStyle name="Normal 4 4 2 5 2 5" xfId="32026" xr:uid="{00000000-0005-0000-0000-0000AA700000}"/>
    <cellStyle name="Normal 4 4 2 5 2 5 2" xfId="32027" xr:uid="{00000000-0005-0000-0000-0000AB700000}"/>
    <cellStyle name="Normal 4 4 2 5 2 6" xfId="32028" xr:uid="{00000000-0005-0000-0000-0000AC700000}"/>
    <cellStyle name="Normal 4 4 2 5 2 7" xfId="32029" xr:uid="{00000000-0005-0000-0000-0000AD700000}"/>
    <cellStyle name="Normal 4 4 2 5 3" xfId="3230" xr:uid="{00000000-0005-0000-0000-0000AE700000}"/>
    <cellStyle name="Normal 4 4 2 5 3 2" xfId="32030" xr:uid="{00000000-0005-0000-0000-0000AF700000}"/>
    <cellStyle name="Normal 4 4 2 5 3 2 2" xfId="32031" xr:uid="{00000000-0005-0000-0000-0000B0700000}"/>
    <cellStyle name="Normal 4 4 2 5 3 2 2 2" xfId="32032" xr:uid="{00000000-0005-0000-0000-0000B1700000}"/>
    <cellStyle name="Normal 4 4 2 5 3 2 3" xfId="32033" xr:uid="{00000000-0005-0000-0000-0000B2700000}"/>
    <cellStyle name="Normal 4 4 2 5 3 3" xfId="32034" xr:uid="{00000000-0005-0000-0000-0000B3700000}"/>
    <cellStyle name="Normal 4 4 2 5 3 3 2" xfId="32035" xr:uid="{00000000-0005-0000-0000-0000B4700000}"/>
    <cellStyle name="Normal 4 4 2 5 3 4" xfId="32036" xr:uid="{00000000-0005-0000-0000-0000B5700000}"/>
    <cellStyle name="Normal 4 4 2 5 3 5" xfId="32037" xr:uid="{00000000-0005-0000-0000-0000B6700000}"/>
    <cellStyle name="Normal 4 4 2 5 4" xfId="3231" xr:uid="{00000000-0005-0000-0000-0000B7700000}"/>
    <cellStyle name="Normal 4 4 2 5 4 2" xfId="32038" xr:uid="{00000000-0005-0000-0000-0000B8700000}"/>
    <cellStyle name="Normal 4 4 2 5 4 2 2" xfId="32039" xr:uid="{00000000-0005-0000-0000-0000B9700000}"/>
    <cellStyle name="Normal 4 4 2 5 4 2 2 2" xfId="32040" xr:uid="{00000000-0005-0000-0000-0000BA700000}"/>
    <cellStyle name="Normal 4 4 2 5 4 2 3" xfId="32041" xr:uid="{00000000-0005-0000-0000-0000BB700000}"/>
    <cellStyle name="Normal 4 4 2 5 4 3" xfId="32042" xr:uid="{00000000-0005-0000-0000-0000BC700000}"/>
    <cellStyle name="Normal 4 4 2 5 4 3 2" xfId="32043" xr:uid="{00000000-0005-0000-0000-0000BD700000}"/>
    <cellStyle name="Normal 4 4 2 5 4 4" xfId="32044" xr:uid="{00000000-0005-0000-0000-0000BE700000}"/>
    <cellStyle name="Normal 4 4 2 5 4 5" xfId="32045" xr:uid="{00000000-0005-0000-0000-0000BF700000}"/>
    <cellStyle name="Normal 4 4 2 5 5" xfId="32046" xr:uid="{00000000-0005-0000-0000-0000C0700000}"/>
    <cellStyle name="Normal 4 4 2 5 5 2" xfId="32047" xr:uid="{00000000-0005-0000-0000-0000C1700000}"/>
    <cellStyle name="Normal 4 4 2 5 5 2 2" xfId="32048" xr:uid="{00000000-0005-0000-0000-0000C2700000}"/>
    <cellStyle name="Normal 4 4 2 5 5 3" xfId="32049" xr:uid="{00000000-0005-0000-0000-0000C3700000}"/>
    <cellStyle name="Normal 4 4 2 5 6" xfId="32050" xr:uid="{00000000-0005-0000-0000-0000C4700000}"/>
    <cellStyle name="Normal 4 4 2 5 6 2" xfId="32051" xr:uid="{00000000-0005-0000-0000-0000C5700000}"/>
    <cellStyle name="Normal 4 4 2 5 7" xfId="32052" xr:uid="{00000000-0005-0000-0000-0000C6700000}"/>
    <cellStyle name="Normal 4 4 2 5 8" xfId="32053" xr:uid="{00000000-0005-0000-0000-0000C7700000}"/>
    <cellStyle name="Normal 4 4 2 6" xfId="3232" xr:uid="{00000000-0005-0000-0000-0000C8700000}"/>
    <cellStyle name="Normal 4 4 2 6 2" xfId="3233" xr:uid="{00000000-0005-0000-0000-0000C9700000}"/>
    <cellStyle name="Normal 4 4 2 6 2 2" xfId="32054" xr:uid="{00000000-0005-0000-0000-0000CA700000}"/>
    <cellStyle name="Normal 4 4 2 6 2 2 2" xfId="32055" xr:uid="{00000000-0005-0000-0000-0000CB700000}"/>
    <cellStyle name="Normal 4 4 2 6 2 2 2 2" xfId="32056" xr:uid="{00000000-0005-0000-0000-0000CC700000}"/>
    <cellStyle name="Normal 4 4 2 6 2 2 3" xfId="32057" xr:uid="{00000000-0005-0000-0000-0000CD700000}"/>
    <cellStyle name="Normal 4 4 2 6 2 3" xfId="32058" xr:uid="{00000000-0005-0000-0000-0000CE700000}"/>
    <cellStyle name="Normal 4 4 2 6 2 3 2" xfId="32059" xr:uid="{00000000-0005-0000-0000-0000CF700000}"/>
    <cellStyle name="Normal 4 4 2 6 2 4" xfId="32060" xr:uid="{00000000-0005-0000-0000-0000D0700000}"/>
    <cellStyle name="Normal 4 4 2 6 2 5" xfId="32061" xr:uid="{00000000-0005-0000-0000-0000D1700000}"/>
    <cellStyle name="Normal 4 4 2 6 3" xfId="3234" xr:uid="{00000000-0005-0000-0000-0000D2700000}"/>
    <cellStyle name="Normal 4 4 2 6 3 2" xfId="32062" xr:uid="{00000000-0005-0000-0000-0000D3700000}"/>
    <cellStyle name="Normal 4 4 2 6 3 2 2" xfId="32063" xr:uid="{00000000-0005-0000-0000-0000D4700000}"/>
    <cellStyle name="Normal 4 4 2 6 3 2 2 2" xfId="32064" xr:uid="{00000000-0005-0000-0000-0000D5700000}"/>
    <cellStyle name="Normal 4 4 2 6 3 2 3" xfId="32065" xr:uid="{00000000-0005-0000-0000-0000D6700000}"/>
    <cellStyle name="Normal 4 4 2 6 3 3" xfId="32066" xr:uid="{00000000-0005-0000-0000-0000D7700000}"/>
    <cellStyle name="Normal 4 4 2 6 3 3 2" xfId="32067" xr:uid="{00000000-0005-0000-0000-0000D8700000}"/>
    <cellStyle name="Normal 4 4 2 6 3 4" xfId="32068" xr:uid="{00000000-0005-0000-0000-0000D9700000}"/>
    <cellStyle name="Normal 4 4 2 6 3 5" xfId="32069" xr:uid="{00000000-0005-0000-0000-0000DA700000}"/>
    <cellStyle name="Normal 4 4 2 6 4" xfId="32070" xr:uid="{00000000-0005-0000-0000-0000DB700000}"/>
    <cellStyle name="Normal 4 4 2 6 4 2" xfId="32071" xr:uid="{00000000-0005-0000-0000-0000DC700000}"/>
    <cellStyle name="Normal 4 4 2 6 4 2 2" xfId="32072" xr:uid="{00000000-0005-0000-0000-0000DD700000}"/>
    <cellStyle name="Normal 4 4 2 6 4 3" xfId="32073" xr:uid="{00000000-0005-0000-0000-0000DE700000}"/>
    <cellStyle name="Normal 4 4 2 6 5" xfId="32074" xr:uid="{00000000-0005-0000-0000-0000DF700000}"/>
    <cellStyle name="Normal 4 4 2 6 5 2" xfId="32075" xr:uid="{00000000-0005-0000-0000-0000E0700000}"/>
    <cellStyle name="Normal 4 4 2 6 6" xfId="32076" xr:uid="{00000000-0005-0000-0000-0000E1700000}"/>
    <cellStyle name="Normal 4 4 2 6 7" xfId="32077" xr:uid="{00000000-0005-0000-0000-0000E2700000}"/>
    <cellStyle name="Normal 4 4 2 7" xfId="3235" xr:uid="{00000000-0005-0000-0000-0000E3700000}"/>
    <cellStyle name="Normal 4 4 2 7 2" xfId="32078" xr:uid="{00000000-0005-0000-0000-0000E4700000}"/>
    <cellStyle name="Normal 4 4 2 7 2 2" xfId="32079" xr:uid="{00000000-0005-0000-0000-0000E5700000}"/>
    <cellStyle name="Normal 4 4 2 7 2 2 2" xfId="32080" xr:uid="{00000000-0005-0000-0000-0000E6700000}"/>
    <cellStyle name="Normal 4 4 2 7 2 3" xfId="32081" xr:uid="{00000000-0005-0000-0000-0000E7700000}"/>
    <cellStyle name="Normal 4 4 2 7 3" xfId="32082" xr:uid="{00000000-0005-0000-0000-0000E8700000}"/>
    <cellStyle name="Normal 4 4 2 7 3 2" xfId="32083" xr:uid="{00000000-0005-0000-0000-0000E9700000}"/>
    <cellStyle name="Normal 4 4 2 7 4" xfId="32084" xr:uid="{00000000-0005-0000-0000-0000EA700000}"/>
    <cellStyle name="Normal 4 4 2 7 5" xfId="32085" xr:uid="{00000000-0005-0000-0000-0000EB700000}"/>
    <cellStyle name="Normal 4 4 2 8" xfId="3236" xr:uid="{00000000-0005-0000-0000-0000EC700000}"/>
    <cellStyle name="Normal 4 4 2 8 2" xfId="32086" xr:uid="{00000000-0005-0000-0000-0000ED700000}"/>
    <cellStyle name="Normal 4 4 2 8 2 2" xfId="32087" xr:uid="{00000000-0005-0000-0000-0000EE700000}"/>
    <cellStyle name="Normal 4 4 2 8 2 2 2" xfId="32088" xr:uid="{00000000-0005-0000-0000-0000EF700000}"/>
    <cellStyle name="Normal 4 4 2 8 2 3" xfId="32089" xr:uid="{00000000-0005-0000-0000-0000F0700000}"/>
    <cellStyle name="Normal 4 4 2 8 3" xfId="32090" xr:uid="{00000000-0005-0000-0000-0000F1700000}"/>
    <cellStyle name="Normal 4 4 2 8 3 2" xfId="32091" xr:uid="{00000000-0005-0000-0000-0000F2700000}"/>
    <cellStyle name="Normal 4 4 2 8 4" xfId="32092" xr:uid="{00000000-0005-0000-0000-0000F3700000}"/>
    <cellStyle name="Normal 4 4 2 8 5" xfId="32093" xr:uid="{00000000-0005-0000-0000-0000F4700000}"/>
    <cellStyle name="Normal 4 4 2 9" xfId="32094" xr:uid="{00000000-0005-0000-0000-0000F5700000}"/>
    <cellStyle name="Normal 4 4 2 9 2" xfId="32095" xr:uid="{00000000-0005-0000-0000-0000F6700000}"/>
    <cellStyle name="Normal 4 4 2 9 2 2" xfId="32096" xr:uid="{00000000-0005-0000-0000-0000F7700000}"/>
    <cellStyle name="Normal 4 4 2 9 3" xfId="32097" xr:uid="{00000000-0005-0000-0000-0000F8700000}"/>
    <cellStyle name="Normal 4 4 3" xfId="3237" xr:uid="{00000000-0005-0000-0000-0000F9700000}"/>
    <cellStyle name="Normal 4 4 3 2" xfId="3238" xr:uid="{00000000-0005-0000-0000-0000FA700000}"/>
    <cellStyle name="Normal 4 4 3 2 2" xfId="3239" xr:uid="{00000000-0005-0000-0000-0000FB700000}"/>
    <cellStyle name="Normal 4 4 3 2 2 2" xfId="32098" xr:uid="{00000000-0005-0000-0000-0000FC700000}"/>
    <cellStyle name="Normal 4 4 3 2 2 2 2" xfId="32099" xr:uid="{00000000-0005-0000-0000-0000FD700000}"/>
    <cellStyle name="Normal 4 4 3 2 2 2 2 2" xfId="32100" xr:uid="{00000000-0005-0000-0000-0000FE700000}"/>
    <cellStyle name="Normal 4 4 3 2 2 2 3" xfId="32101" xr:uid="{00000000-0005-0000-0000-0000FF700000}"/>
    <cellStyle name="Normal 4 4 3 2 2 3" xfId="32102" xr:uid="{00000000-0005-0000-0000-000000710000}"/>
    <cellStyle name="Normal 4 4 3 2 2 3 2" xfId="32103" xr:uid="{00000000-0005-0000-0000-000001710000}"/>
    <cellStyle name="Normal 4 4 3 2 2 4" xfId="32104" xr:uid="{00000000-0005-0000-0000-000002710000}"/>
    <cellStyle name="Normal 4 4 3 2 2 5" xfId="32105" xr:uid="{00000000-0005-0000-0000-000003710000}"/>
    <cellStyle name="Normal 4 4 3 2 3" xfId="3240" xr:uid="{00000000-0005-0000-0000-000004710000}"/>
    <cellStyle name="Normal 4 4 3 2 3 2" xfId="32106" xr:uid="{00000000-0005-0000-0000-000005710000}"/>
    <cellStyle name="Normal 4 4 3 2 3 2 2" xfId="32107" xr:uid="{00000000-0005-0000-0000-000006710000}"/>
    <cellStyle name="Normal 4 4 3 2 3 2 2 2" xfId="32108" xr:uid="{00000000-0005-0000-0000-000007710000}"/>
    <cellStyle name="Normal 4 4 3 2 3 2 3" xfId="32109" xr:uid="{00000000-0005-0000-0000-000008710000}"/>
    <cellStyle name="Normal 4 4 3 2 3 3" xfId="32110" xr:uid="{00000000-0005-0000-0000-000009710000}"/>
    <cellStyle name="Normal 4 4 3 2 3 3 2" xfId="32111" xr:uid="{00000000-0005-0000-0000-00000A710000}"/>
    <cellStyle name="Normal 4 4 3 2 3 4" xfId="32112" xr:uid="{00000000-0005-0000-0000-00000B710000}"/>
    <cellStyle name="Normal 4 4 3 2 3 5" xfId="32113" xr:uid="{00000000-0005-0000-0000-00000C710000}"/>
    <cellStyle name="Normal 4 4 3 2 4" xfId="32114" xr:uid="{00000000-0005-0000-0000-00000D710000}"/>
    <cellStyle name="Normal 4 4 3 2 4 2" xfId="32115" xr:uid="{00000000-0005-0000-0000-00000E710000}"/>
    <cellStyle name="Normal 4 4 3 2 4 2 2" xfId="32116" xr:uid="{00000000-0005-0000-0000-00000F710000}"/>
    <cellStyle name="Normal 4 4 3 2 4 3" xfId="32117" xr:uid="{00000000-0005-0000-0000-000010710000}"/>
    <cellStyle name="Normal 4 4 3 2 5" xfId="32118" xr:uid="{00000000-0005-0000-0000-000011710000}"/>
    <cellStyle name="Normal 4 4 3 2 5 2" xfId="32119" xr:uid="{00000000-0005-0000-0000-000012710000}"/>
    <cellStyle name="Normal 4 4 3 2 6" xfId="32120" xr:uid="{00000000-0005-0000-0000-000013710000}"/>
    <cellStyle name="Normal 4 4 3 2 7" xfId="32121" xr:uid="{00000000-0005-0000-0000-000014710000}"/>
    <cellStyle name="Normal 4 4 3 3" xfId="3241" xr:uid="{00000000-0005-0000-0000-000015710000}"/>
    <cellStyle name="Normal 4 4 3 3 2" xfId="32122" xr:uid="{00000000-0005-0000-0000-000016710000}"/>
    <cellStyle name="Normal 4 4 3 3 2 2" xfId="32123" xr:uid="{00000000-0005-0000-0000-000017710000}"/>
    <cellStyle name="Normal 4 4 3 3 2 2 2" xfId="32124" xr:uid="{00000000-0005-0000-0000-000018710000}"/>
    <cellStyle name="Normal 4 4 3 3 2 3" xfId="32125" xr:uid="{00000000-0005-0000-0000-000019710000}"/>
    <cellStyle name="Normal 4 4 3 3 3" xfId="32126" xr:uid="{00000000-0005-0000-0000-00001A710000}"/>
    <cellStyle name="Normal 4 4 3 3 3 2" xfId="32127" xr:uid="{00000000-0005-0000-0000-00001B710000}"/>
    <cellStyle name="Normal 4 4 3 3 4" xfId="32128" xr:uid="{00000000-0005-0000-0000-00001C710000}"/>
    <cellStyle name="Normal 4 4 3 3 5" xfId="32129" xr:uid="{00000000-0005-0000-0000-00001D710000}"/>
    <cellStyle name="Normal 4 4 3 4" xfId="3242" xr:uid="{00000000-0005-0000-0000-00001E710000}"/>
    <cellStyle name="Normal 4 4 3 4 2" xfId="32130" xr:uid="{00000000-0005-0000-0000-00001F710000}"/>
    <cellStyle name="Normal 4 4 3 4 2 2" xfId="32131" xr:uid="{00000000-0005-0000-0000-000020710000}"/>
    <cellStyle name="Normal 4 4 3 4 2 2 2" xfId="32132" xr:uid="{00000000-0005-0000-0000-000021710000}"/>
    <cellStyle name="Normal 4 4 3 4 2 3" xfId="32133" xr:uid="{00000000-0005-0000-0000-000022710000}"/>
    <cellStyle name="Normal 4 4 3 4 3" xfId="32134" xr:uid="{00000000-0005-0000-0000-000023710000}"/>
    <cellStyle name="Normal 4 4 3 4 3 2" xfId="32135" xr:uid="{00000000-0005-0000-0000-000024710000}"/>
    <cellStyle name="Normal 4 4 3 4 4" xfId="32136" xr:uid="{00000000-0005-0000-0000-000025710000}"/>
    <cellStyle name="Normal 4 4 3 4 5" xfId="32137" xr:uid="{00000000-0005-0000-0000-000026710000}"/>
    <cellStyle name="Normal 4 4 3 5" xfId="32138" xr:uid="{00000000-0005-0000-0000-000027710000}"/>
    <cellStyle name="Normal 4 4 3 5 2" xfId="32139" xr:uid="{00000000-0005-0000-0000-000028710000}"/>
    <cellStyle name="Normal 4 4 3 5 2 2" xfId="32140" xr:uid="{00000000-0005-0000-0000-000029710000}"/>
    <cellStyle name="Normal 4 4 3 5 3" xfId="32141" xr:uid="{00000000-0005-0000-0000-00002A710000}"/>
    <cellStyle name="Normal 4 4 3 6" xfId="32142" xr:uid="{00000000-0005-0000-0000-00002B710000}"/>
    <cellStyle name="Normal 4 4 3 6 2" xfId="32143" xr:uid="{00000000-0005-0000-0000-00002C710000}"/>
    <cellStyle name="Normal 4 4 3 7" xfId="32144" xr:uid="{00000000-0005-0000-0000-00002D710000}"/>
    <cellStyle name="Normal 4 4 3 8" xfId="32145" xr:uid="{00000000-0005-0000-0000-00002E710000}"/>
    <cellStyle name="Normal 4 4 4" xfId="3243" xr:uid="{00000000-0005-0000-0000-00002F710000}"/>
    <cellStyle name="Normal 4 4 4 2" xfId="3244" xr:uid="{00000000-0005-0000-0000-000030710000}"/>
    <cellStyle name="Normal 4 4 4 2 2" xfId="3245" xr:uid="{00000000-0005-0000-0000-000031710000}"/>
    <cellStyle name="Normal 4 4 4 2 2 2" xfId="32146" xr:uid="{00000000-0005-0000-0000-000032710000}"/>
    <cellStyle name="Normal 4 4 4 2 2 2 2" xfId="32147" xr:uid="{00000000-0005-0000-0000-000033710000}"/>
    <cellStyle name="Normal 4 4 4 2 2 2 2 2" xfId="32148" xr:uid="{00000000-0005-0000-0000-000034710000}"/>
    <cellStyle name="Normal 4 4 4 2 2 2 3" xfId="32149" xr:uid="{00000000-0005-0000-0000-000035710000}"/>
    <cellStyle name="Normal 4 4 4 2 2 3" xfId="32150" xr:uid="{00000000-0005-0000-0000-000036710000}"/>
    <cellStyle name="Normal 4 4 4 2 2 3 2" xfId="32151" xr:uid="{00000000-0005-0000-0000-000037710000}"/>
    <cellStyle name="Normal 4 4 4 2 2 4" xfId="32152" xr:uid="{00000000-0005-0000-0000-000038710000}"/>
    <cellStyle name="Normal 4 4 4 2 2 5" xfId="32153" xr:uid="{00000000-0005-0000-0000-000039710000}"/>
    <cellStyle name="Normal 4 4 4 2 3" xfId="3246" xr:uid="{00000000-0005-0000-0000-00003A710000}"/>
    <cellStyle name="Normal 4 4 4 2 3 2" xfId="32154" xr:uid="{00000000-0005-0000-0000-00003B710000}"/>
    <cellStyle name="Normal 4 4 4 2 3 2 2" xfId="32155" xr:uid="{00000000-0005-0000-0000-00003C710000}"/>
    <cellStyle name="Normal 4 4 4 2 3 2 2 2" xfId="32156" xr:uid="{00000000-0005-0000-0000-00003D710000}"/>
    <cellStyle name="Normal 4 4 4 2 3 2 3" xfId="32157" xr:uid="{00000000-0005-0000-0000-00003E710000}"/>
    <cellStyle name="Normal 4 4 4 2 3 3" xfId="32158" xr:uid="{00000000-0005-0000-0000-00003F710000}"/>
    <cellStyle name="Normal 4 4 4 2 3 3 2" xfId="32159" xr:uid="{00000000-0005-0000-0000-000040710000}"/>
    <cellStyle name="Normal 4 4 4 2 3 4" xfId="32160" xr:uid="{00000000-0005-0000-0000-000041710000}"/>
    <cellStyle name="Normal 4 4 4 2 3 5" xfId="32161" xr:uid="{00000000-0005-0000-0000-000042710000}"/>
    <cellStyle name="Normal 4 4 4 2 4" xfId="32162" xr:uid="{00000000-0005-0000-0000-000043710000}"/>
    <cellStyle name="Normal 4 4 4 2 4 2" xfId="32163" xr:uid="{00000000-0005-0000-0000-000044710000}"/>
    <cellStyle name="Normal 4 4 4 2 4 2 2" xfId="32164" xr:uid="{00000000-0005-0000-0000-000045710000}"/>
    <cellStyle name="Normal 4 4 4 2 4 3" xfId="32165" xr:uid="{00000000-0005-0000-0000-000046710000}"/>
    <cellStyle name="Normal 4 4 4 2 5" xfId="32166" xr:uid="{00000000-0005-0000-0000-000047710000}"/>
    <cellStyle name="Normal 4 4 4 2 5 2" xfId="32167" xr:uid="{00000000-0005-0000-0000-000048710000}"/>
    <cellStyle name="Normal 4 4 4 2 6" xfId="32168" xr:uid="{00000000-0005-0000-0000-000049710000}"/>
    <cellStyle name="Normal 4 4 4 2 7" xfId="32169" xr:uid="{00000000-0005-0000-0000-00004A710000}"/>
    <cellStyle name="Normal 4 4 4 3" xfId="3247" xr:uid="{00000000-0005-0000-0000-00004B710000}"/>
    <cellStyle name="Normal 4 4 4 3 2" xfId="32170" xr:uid="{00000000-0005-0000-0000-00004C710000}"/>
    <cellStyle name="Normal 4 4 4 3 2 2" xfId="32171" xr:uid="{00000000-0005-0000-0000-00004D710000}"/>
    <cellStyle name="Normal 4 4 4 3 2 2 2" xfId="32172" xr:uid="{00000000-0005-0000-0000-00004E710000}"/>
    <cellStyle name="Normal 4 4 4 3 2 3" xfId="32173" xr:uid="{00000000-0005-0000-0000-00004F710000}"/>
    <cellStyle name="Normal 4 4 4 3 3" xfId="32174" xr:uid="{00000000-0005-0000-0000-000050710000}"/>
    <cellStyle name="Normal 4 4 4 3 3 2" xfId="32175" xr:uid="{00000000-0005-0000-0000-000051710000}"/>
    <cellStyle name="Normal 4 4 4 3 4" xfId="32176" xr:uid="{00000000-0005-0000-0000-000052710000}"/>
    <cellStyle name="Normal 4 4 4 3 5" xfId="32177" xr:uid="{00000000-0005-0000-0000-000053710000}"/>
    <cellStyle name="Normal 4 4 4 4" xfId="3248" xr:uid="{00000000-0005-0000-0000-000054710000}"/>
    <cellStyle name="Normal 4 4 4 4 2" xfId="32178" xr:uid="{00000000-0005-0000-0000-000055710000}"/>
    <cellStyle name="Normal 4 4 4 4 2 2" xfId="32179" xr:uid="{00000000-0005-0000-0000-000056710000}"/>
    <cellStyle name="Normal 4 4 4 4 2 2 2" xfId="32180" xr:uid="{00000000-0005-0000-0000-000057710000}"/>
    <cellStyle name="Normal 4 4 4 4 2 3" xfId="32181" xr:uid="{00000000-0005-0000-0000-000058710000}"/>
    <cellStyle name="Normal 4 4 4 4 3" xfId="32182" xr:uid="{00000000-0005-0000-0000-000059710000}"/>
    <cellStyle name="Normal 4 4 4 4 3 2" xfId="32183" xr:uid="{00000000-0005-0000-0000-00005A710000}"/>
    <cellStyle name="Normal 4 4 4 4 4" xfId="32184" xr:uid="{00000000-0005-0000-0000-00005B710000}"/>
    <cellStyle name="Normal 4 4 4 4 5" xfId="32185" xr:uid="{00000000-0005-0000-0000-00005C710000}"/>
    <cellStyle name="Normal 4 4 4 5" xfId="32186" xr:uid="{00000000-0005-0000-0000-00005D710000}"/>
    <cellStyle name="Normal 4 4 4 5 2" xfId="32187" xr:uid="{00000000-0005-0000-0000-00005E710000}"/>
    <cellStyle name="Normal 4 4 4 5 2 2" xfId="32188" xr:uid="{00000000-0005-0000-0000-00005F710000}"/>
    <cellStyle name="Normal 4 4 4 5 3" xfId="32189" xr:uid="{00000000-0005-0000-0000-000060710000}"/>
    <cellStyle name="Normal 4 4 4 6" xfId="32190" xr:uid="{00000000-0005-0000-0000-000061710000}"/>
    <cellStyle name="Normal 4 4 4 6 2" xfId="32191" xr:uid="{00000000-0005-0000-0000-000062710000}"/>
    <cellStyle name="Normal 4 4 4 7" xfId="32192" xr:uid="{00000000-0005-0000-0000-000063710000}"/>
    <cellStyle name="Normal 4 4 4 8" xfId="32193" xr:uid="{00000000-0005-0000-0000-000064710000}"/>
    <cellStyle name="Normal 4 4 5" xfId="3249" xr:uid="{00000000-0005-0000-0000-000065710000}"/>
    <cellStyle name="Normal 4 4 5 2" xfId="3250" xr:uid="{00000000-0005-0000-0000-000066710000}"/>
    <cellStyle name="Normal 4 4 5 2 2" xfId="3251" xr:uid="{00000000-0005-0000-0000-000067710000}"/>
    <cellStyle name="Normal 4 4 5 2 2 2" xfId="32194" xr:uid="{00000000-0005-0000-0000-000068710000}"/>
    <cellStyle name="Normal 4 4 5 2 2 2 2" xfId="32195" xr:uid="{00000000-0005-0000-0000-000069710000}"/>
    <cellStyle name="Normal 4 4 5 2 2 2 2 2" xfId="32196" xr:uid="{00000000-0005-0000-0000-00006A710000}"/>
    <cellStyle name="Normal 4 4 5 2 2 2 3" xfId="32197" xr:uid="{00000000-0005-0000-0000-00006B710000}"/>
    <cellStyle name="Normal 4 4 5 2 2 3" xfId="32198" xr:uid="{00000000-0005-0000-0000-00006C710000}"/>
    <cellStyle name="Normal 4 4 5 2 2 3 2" xfId="32199" xr:uid="{00000000-0005-0000-0000-00006D710000}"/>
    <cellStyle name="Normal 4 4 5 2 2 4" xfId="32200" xr:uid="{00000000-0005-0000-0000-00006E710000}"/>
    <cellStyle name="Normal 4 4 5 2 2 5" xfId="32201" xr:uid="{00000000-0005-0000-0000-00006F710000}"/>
    <cellStyle name="Normal 4 4 5 2 3" xfId="3252" xr:uid="{00000000-0005-0000-0000-000070710000}"/>
    <cellStyle name="Normal 4 4 5 2 3 2" xfId="32202" xr:uid="{00000000-0005-0000-0000-000071710000}"/>
    <cellStyle name="Normal 4 4 5 2 3 2 2" xfId="32203" xr:uid="{00000000-0005-0000-0000-000072710000}"/>
    <cellStyle name="Normal 4 4 5 2 3 2 2 2" xfId="32204" xr:uid="{00000000-0005-0000-0000-000073710000}"/>
    <cellStyle name="Normal 4 4 5 2 3 2 3" xfId="32205" xr:uid="{00000000-0005-0000-0000-000074710000}"/>
    <cellStyle name="Normal 4 4 5 2 3 3" xfId="32206" xr:uid="{00000000-0005-0000-0000-000075710000}"/>
    <cellStyle name="Normal 4 4 5 2 3 3 2" xfId="32207" xr:uid="{00000000-0005-0000-0000-000076710000}"/>
    <cellStyle name="Normal 4 4 5 2 3 4" xfId="32208" xr:uid="{00000000-0005-0000-0000-000077710000}"/>
    <cellStyle name="Normal 4 4 5 2 3 5" xfId="32209" xr:uid="{00000000-0005-0000-0000-000078710000}"/>
    <cellStyle name="Normal 4 4 5 2 4" xfId="32210" xr:uid="{00000000-0005-0000-0000-000079710000}"/>
    <cellStyle name="Normal 4 4 5 2 4 2" xfId="32211" xr:uid="{00000000-0005-0000-0000-00007A710000}"/>
    <cellStyle name="Normal 4 4 5 2 4 2 2" xfId="32212" xr:uid="{00000000-0005-0000-0000-00007B710000}"/>
    <cellStyle name="Normal 4 4 5 2 4 3" xfId="32213" xr:uid="{00000000-0005-0000-0000-00007C710000}"/>
    <cellStyle name="Normal 4 4 5 2 5" xfId="32214" xr:uid="{00000000-0005-0000-0000-00007D710000}"/>
    <cellStyle name="Normal 4 4 5 2 5 2" xfId="32215" xr:uid="{00000000-0005-0000-0000-00007E710000}"/>
    <cellStyle name="Normal 4 4 5 2 6" xfId="32216" xr:uid="{00000000-0005-0000-0000-00007F710000}"/>
    <cellStyle name="Normal 4 4 5 2 7" xfId="32217" xr:uid="{00000000-0005-0000-0000-000080710000}"/>
    <cellStyle name="Normal 4 4 5 3" xfId="3253" xr:uid="{00000000-0005-0000-0000-000081710000}"/>
    <cellStyle name="Normal 4 4 5 3 2" xfId="32218" xr:uid="{00000000-0005-0000-0000-000082710000}"/>
    <cellStyle name="Normal 4 4 5 3 2 2" xfId="32219" xr:uid="{00000000-0005-0000-0000-000083710000}"/>
    <cellStyle name="Normal 4 4 5 3 2 2 2" xfId="32220" xr:uid="{00000000-0005-0000-0000-000084710000}"/>
    <cellStyle name="Normal 4 4 5 3 2 3" xfId="32221" xr:uid="{00000000-0005-0000-0000-000085710000}"/>
    <cellStyle name="Normal 4 4 5 3 3" xfId="32222" xr:uid="{00000000-0005-0000-0000-000086710000}"/>
    <cellStyle name="Normal 4 4 5 3 3 2" xfId="32223" xr:uid="{00000000-0005-0000-0000-000087710000}"/>
    <cellStyle name="Normal 4 4 5 3 4" xfId="32224" xr:uid="{00000000-0005-0000-0000-000088710000}"/>
    <cellStyle name="Normal 4 4 5 3 5" xfId="32225" xr:uid="{00000000-0005-0000-0000-000089710000}"/>
    <cellStyle name="Normal 4 4 5 4" xfId="3254" xr:uid="{00000000-0005-0000-0000-00008A710000}"/>
    <cellStyle name="Normal 4 4 5 4 2" xfId="32226" xr:uid="{00000000-0005-0000-0000-00008B710000}"/>
    <cellStyle name="Normal 4 4 5 4 2 2" xfId="32227" xr:uid="{00000000-0005-0000-0000-00008C710000}"/>
    <cellStyle name="Normal 4 4 5 4 2 2 2" xfId="32228" xr:uid="{00000000-0005-0000-0000-00008D710000}"/>
    <cellStyle name="Normal 4 4 5 4 2 3" xfId="32229" xr:uid="{00000000-0005-0000-0000-00008E710000}"/>
    <cellStyle name="Normal 4 4 5 4 3" xfId="32230" xr:uid="{00000000-0005-0000-0000-00008F710000}"/>
    <cellStyle name="Normal 4 4 5 4 3 2" xfId="32231" xr:uid="{00000000-0005-0000-0000-000090710000}"/>
    <cellStyle name="Normal 4 4 5 4 4" xfId="32232" xr:uid="{00000000-0005-0000-0000-000091710000}"/>
    <cellStyle name="Normal 4 4 5 4 5" xfId="32233" xr:uid="{00000000-0005-0000-0000-000092710000}"/>
    <cellStyle name="Normal 4 4 5 5" xfId="32234" xr:uid="{00000000-0005-0000-0000-000093710000}"/>
    <cellStyle name="Normal 4 4 5 5 2" xfId="32235" xr:uid="{00000000-0005-0000-0000-000094710000}"/>
    <cellStyle name="Normal 4 4 5 5 2 2" xfId="32236" xr:uid="{00000000-0005-0000-0000-000095710000}"/>
    <cellStyle name="Normal 4 4 5 5 3" xfId="32237" xr:uid="{00000000-0005-0000-0000-000096710000}"/>
    <cellStyle name="Normal 4 4 5 6" xfId="32238" xr:uid="{00000000-0005-0000-0000-000097710000}"/>
    <cellStyle name="Normal 4 4 5 6 2" xfId="32239" xr:uid="{00000000-0005-0000-0000-000098710000}"/>
    <cellStyle name="Normal 4 4 5 7" xfId="32240" xr:uid="{00000000-0005-0000-0000-000099710000}"/>
    <cellStyle name="Normal 4 4 5 8" xfId="32241" xr:uid="{00000000-0005-0000-0000-00009A710000}"/>
    <cellStyle name="Normal 4 4 6" xfId="3255" xr:uid="{00000000-0005-0000-0000-00009B710000}"/>
    <cellStyle name="Normal 4 4 6 2" xfId="3256" xr:uid="{00000000-0005-0000-0000-00009C710000}"/>
    <cellStyle name="Normal 4 4 6 2 2" xfId="3257" xr:uid="{00000000-0005-0000-0000-00009D710000}"/>
    <cellStyle name="Normal 4 4 6 2 2 2" xfId="32242" xr:uid="{00000000-0005-0000-0000-00009E710000}"/>
    <cellStyle name="Normal 4 4 6 2 2 2 2" xfId="32243" xr:uid="{00000000-0005-0000-0000-00009F710000}"/>
    <cellStyle name="Normal 4 4 6 2 2 2 2 2" xfId="32244" xr:uid="{00000000-0005-0000-0000-0000A0710000}"/>
    <cellStyle name="Normal 4 4 6 2 2 2 3" xfId="32245" xr:uid="{00000000-0005-0000-0000-0000A1710000}"/>
    <cellStyle name="Normal 4 4 6 2 2 3" xfId="32246" xr:uid="{00000000-0005-0000-0000-0000A2710000}"/>
    <cellStyle name="Normal 4 4 6 2 2 3 2" xfId="32247" xr:uid="{00000000-0005-0000-0000-0000A3710000}"/>
    <cellStyle name="Normal 4 4 6 2 2 4" xfId="32248" xr:uid="{00000000-0005-0000-0000-0000A4710000}"/>
    <cellStyle name="Normal 4 4 6 2 2 5" xfId="32249" xr:uid="{00000000-0005-0000-0000-0000A5710000}"/>
    <cellStyle name="Normal 4 4 6 2 3" xfId="3258" xr:uid="{00000000-0005-0000-0000-0000A6710000}"/>
    <cellStyle name="Normal 4 4 6 2 3 2" xfId="32250" xr:uid="{00000000-0005-0000-0000-0000A7710000}"/>
    <cellStyle name="Normal 4 4 6 2 3 2 2" xfId="32251" xr:uid="{00000000-0005-0000-0000-0000A8710000}"/>
    <cellStyle name="Normal 4 4 6 2 3 2 2 2" xfId="32252" xr:uid="{00000000-0005-0000-0000-0000A9710000}"/>
    <cellStyle name="Normal 4 4 6 2 3 2 3" xfId="32253" xr:uid="{00000000-0005-0000-0000-0000AA710000}"/>
    <cellStyle name="Normal 4 4 6 2 3 3" xfId="32254" xr:uid="{00000000-0005-0000-0000-0000AB710000}"/>
    <cellStyle name="Normal 4 4 6 2 3 3 2" xfId="32255" xr:uid="{00000000-0005-0000-0000-0000AC710000}"/>
    <cellStyle name="Normal 4 4 6 2 3 4" xfId="32256" xr:uid="{00000000-0005-0000-0000-0000AD710000}"/>
    <cellStyle name="Normal 4 4 6 2 3 5" xfId="32257" xr:uid="{00000000-0005-0000-0000-0000AE710000}"/>
    <cellStyle name="Normal 4 4 6 2 4" xfId="32258" xr:uid="{00000000-0005-0000-0000-0000AF710000}"/>
    <cellStyle name="Normal 4 4 6 2 4 2" xfId="32259" xr:uid="{00000000-0005-0000-0000-0000B0710000}"/>
    <cellStyle name="Normal 4 4 6 2 4 2 2" xfId="32260" xr:uid="{00000000-0005-0000-0000-0000B1710000}"/>
    <cellStyle name="Normal 4 4 6 2 4 3" xfId="32261" xr:uid="{00000000-0005-0000-0000-0000B2710000}"/>
    <cellStyle name="Normal 4 4 6 2 5" xfId="32262" xr:uid="{00000000-0005-0000-0000-0000B3710000}"/>
    <cellStyle name="Normal 4 4 6 2 5 2" xfId="32263" xr:uid="{00000000-0005-0000-0000-0000B4710000}"/>
    <cellStyle name="Normal 4 4 6 2 6" xfId="32264" xr:uid="{00000000-0005-0000-0000-0000B5710000}"/>
    <cellStyle name="Normal 4 4 6 2 7" xfId="32265" xr:uid="{00000000-0005-0000-0000-0000B6710000}"/>
    <cellStyle name="Normal 4 4 6 3" xfId="3259" xr:uid="{00000000-0005-0000-0000-0000B7710000}"/>
    <cellStyle name="Normal 4 4 6 3 2" xfId="32266" xr:uid="{00000000-0005-0000-0000-0000B8710000}"/>
    <cellStyle name="Normal 4 4 6 3 2 2" xfId="32267" xr:uid="{00000000-0005-0000-0000-0000B9710000}"/>
    <cellStyle name="Normal 4 4 6 3 2 2 2" xfId="32268" xr:uid="{00000000-0005-0000-0000-0000BA710000}"/>
    <cellStyle name="Normal 4 4 6 3 2 3" xfId="32269" xr:uid="{00000000-0005-0000-0000-0000BB710000}"/>
    <cellStyle name="Normal 4 4 6 3 3" xfId="32270" xr:uid="{00000000-0005-0000-0000-0000BC710000}"/>
    <cellStyle name="Normal 4 4 6 3 3 2" xfId="32271" xr:uid="{00000000-0005-0000-0000-0000BD710000}"/>
    <cellStyle name="Normal 4 4 6 3 4" xfId="32272" xr:uid="{00000000-0005-0000-0000-0000BE710000}"/>
    <cellStyle name="Normal 4 4 6 3 5" xfId="32273" xr:uid="{00000000-0005-0000-0000-0000BF710000}"/>
    <cellStyle name="Normal 4 4 6 4" xfId="3260" xr:uid="{00000000-0005-0000-0000-0000C0710000}"/>
    <cellStyle name="Normal 4 4 6 4 2" xfId="32274" xr:uid="{00000000-0005-0000-0000-0000C1710000}"/>
    <cellStyle name="Normal 4 4 6 4 2 2" xfId="32275" xr:uid="{00000000-0005-0000-0000-0000C2710000}"/>
    <cellStyle name="Normal 4 4 6 4 2 2 2" xfId="32276" xr:uid="{00000000-0005-0000-0000-0000C3710000}"/>
    <cellStyle name="Normal 4 4 6 4 2 3" xfId="32277" xr:uid="{00000000-0005-0000-0000-0000C4710000}"/>
    <cellStyle name="Normal 4 4 6 4 3" xfId="32278" xr:uid="{00000000-0005-0000-0000-0000C5710000}"/>
    <cellStyle name="Normal 4 4 6 4 3 2" xfId="32279" xr:uid="{00000000-0005-0000-0000-0000C6710000}"/>
    <cellStyle name="Normal 4 4 6 4 4" xfId="32280" xr:uid="{00000000-0005-0000-0000-0000C7710000}"/>
    <cellStyle name="Normal 4 4 6 4 5" xfId="32281" xr:uid="{00000000-0005-0000-0000-0000C8710000}"/>
    <cellStyle name="Normal 4 4 6 5" xfId="32282" xr:uid="{00000000-0005-0000-0000-0000C9710000}"/>
    <cellStyle name="Normal 4 4 6 5 2" xfId="32283" xr:uid="{00000000-0005-0000-0000-0000CA710000}"/>
    <cellStyle name="Normal 4 4 6 5 2 2" xfId="32284" xr:uid="{00000000-0005-0000-0000-0000CB710000}"/>
    <cellStyle name="Normal 4 4 6 5 3" xfId="32285" xr:uid="{00000000-0005-0000-0000-0000CC710000}"/>
    <cellStyle name="Normal 4 4 6 6" xfId="32286" xr:uid="{00000000-0005-0000-0000-0000CD710000}"/>
    <cellStyle name="Normal 4 4 6 6 2" xfId="32287" xr:uid="{00000000-0005-0000-0000-0000CE710000}"/>
    <cellStyle name="Normal 4 4 6 7" xfId="32288" xr:uid="{00000000-0005-0000-0000-0000CF710000}"/>
    <cellStyle name="Normal 4 4 6 8" xfId="32289" xr:uid="{00000000-0005-0000-0000-0000D0710000}"/>
    <cellStyle name="Normal 4 4 7" xfId="3261" xr:uid="{00000000-0005-0000-0000-0000D1710000}"/>
    <cellStyle name="Normal 4 4 7 2" xfId="3262" xr:uid="{00000000-0005-0000-0000-0000D2710000}"/>
    <cellStyle name="Normal 4 4 7 2 2" xfId="32290" xr:uid="{00000000-0005-0000-0000-0000D3710000}"/>
    <cellStyle name="Normal 4 4 7 2 2 2" xfId="32291" xr:uid="{00000000-0005-0000-0000-0000D4710000}"/>
    <cellStyle name="Normal 4 4 7 2 2 2 2" xfId="32292" xr:uid="{00000000-0005-0000-0000-0000D5710000}"/>
    <cellStyle name="Normal 4 4 7 2 2 3" xfId="32293" xr:uid="{00000000-0005-0000-0000-0000D6710000}"/>
    <cellStyle name="Normal 4 4 7 2 3" xfId="32294" xr:uid="{00000000-0005-0000-0000-0000D7710000}"/>
    <cellStyle name="Normal 4 4 7 2 3 2" xfId="32295" xr:uid="{00000000-0005-0000-0000-0000D8710000}"/>
    <cellStyle name="Normal 4 4 7 2 4" xfId="32296" xr:uid="{00000000-0005-0000-0000-0000D9710000}"/>
    <cellStyle name="Normal 4 4 7 2 5" xfId="32297" xr:uid="{00000000-0005-0000-0000-0000DA710000}"/>
    <cellStyle name="Normal 4 4 7 3" xfId="3263" xr:uid="{00000000-0005-0000-0000-0000DB710000}"/>
    <cellStyle name="Normal 4 4 7 3 2" xfId="32298" xr:uid="{00000000-0005-0000-0000-0000DC710000}"/>
    <cellStyle name="Normal 4 4 7 3 2 2" xfId="32299" xr:uid="{00000000-0005-0000-0000-0000DD710000}"/>
    <cellStyle name="Normal 4 4 7 3 2 2 2" xfId="32300" xr:uid="{00000000-0005-0000-0000-0000DE710000}"/>
    <cellStyle name="Normal 4 4 7 3 2 3" xfId="32301" xr:uid="{00000000-0005-0000-0000-0000DF710000}"/>
    <cellStyle name="Normal 4 4 7 3 3" xfId="32302" xr:uid="{00000000-0005-0000-0000-0000E0710000}"/>
    <cellStyle name="Normal 4 4 7 3 3 2" xfId="32303" xr:uid="{00000000-0005-0000-0000-0000E1710000}"/>
    <cellStyle name="Normal 4 4 7 3 4" xfId="32304" xr:uid="{00000000-0005-0000-0000-0000E2710000}"/>
    <cellStyle name="Normal 4 4 7 3 5" xfId="32305" xr:uid="{00000000-0005-0000-0000-0000E3710000}"/>
    <cellStyle name="Normal 4 4 7 4" xfId="32306" xr:uid="{00000000-0005-0000-0000-0000E4710000}"/>
    <cellStyle name="Normal 4 4 7 4 2" xfId="32307" xr:uid="{00000000-0005-0000-0000-0000E5710000}"/>
    <cellStyle name="Normal 4 4 7 4 2 2" xfId="32308" xr:uid="{00000000-0005-0000-0000-0000E6710000}"/>
    <cellStyle name="Normal 4 4 7 4 3" xfId="32309" xr:uid="{00000000-0005-0000-0000-0000E7710000}"/>
    <cellStyle name="Normal 4 4 7 5" xfId="32310" xr:uid="{00000000-0005-0000-0000-0000E8710000}"/>
    <cellStyle name="Normal 4 4 7 5 2" xfId="32311" xr:uid="{00000000-0005-0000-0000-0000E9710000}"/>
    <cellStyle name="Normal 4 4 7 6" xfId="32312" xr:uid="{00000000-0005-0000-0000-0000EA710000}"/>
    <cellStyle name="Normal 4 4 7 7" xfId="32313" xr:uid="{00000000-0005-0000-0000-0000EB710000}"/>
    <cellStyle name="Normal 4 4 8" xfId="3264" xr:uid="{00000000-0005-0000-0000-0000EC710000}"/>
    <cellStyle name="Normal 4 4 8 2" xfId="32314" xr:uid="{00000000-0005-0000-0000-0000ED710000}"/>
    <cellStyle name="Normal 4 4 8 2 2" xfId="32315" xr:uid="{00000000-0005-0000-0000-0000EE710000}"/>
    <cellStyle name="Normal 4 4 8 2 2 2" xfId="32316" xr:uid="{00000000-0005-0000-0000-0000EF710000}"/>
    <cellStyle name="Normal 4 4 8 2 3" xfId="32317" xr:uid="{00000000-0005-0000-0000-0000F0710000}"/>
    <cellStyle name="Normal 4 4 8 3" xfId="32318" xr:uid="{00000000-0005-0000-0000-0000F1710000}"/>
    <cellStyle name="Normal 4 4 8 3 2" xfId="32319" xr:uid="{00000000-0005-0000-0000-0000F2710000}"/>
    <cellStyle name="Normal 4 4 8 4" xfId="32320" xr:uid="{00000000-0005-0000-0000-0000F3710000}"/>
    <cellStyle name="Normal 4 4 8 5" xfId="32321" xr:uid="{00000000-0005-0000-0000-0000F4710000}"/>
    <cellStyle name="Normal 4 4 9" xfId="3265" xr:uid="{00000000-0005-0000-0000-0000F5710000}"/>
    <cellStyle name="Normal 4 4 9 2" xfId="32322" xr:uid="{00000000-0005-0000-0000-0000F6710000}"/>
    <cellStyle name="Normal 4 4 9 2 2" xfId="32323" xr:uid="{00000000-0005-0000-0000-0000F7710000}"/>
    <cellStyle name="Normal 4 4 9 2 2 2" xfId="32324" xr:uid="{00000000-0005-0000-0000-0000F8710000}"/>
    <cellStyle name="Normal 4 4 9 2 3" xfId="32325" xr:uid="{00000000-0005-0000-0000-0000F9710000}"/>
    <cellStyle name="Normal 4 4 9 3" xfId="32326" xr:uid="{00000000-0005-0000-0000-0000FA710000}"/>
    <cellStyle name="Normal 4 4 9 3 2" xfId="32327" xr:uid="{00000000-0005-0000-0000-0000FB710000}"/>
    <cellStyle name="Normal 4 4 9 4" xfId="32328" xr:uid="{00000000-0005-0000-0000-0000FC710000}"/>
    <cellStyle name="Normal 4 4 9 5" xfId="32329" xr:uid="{00000000-0005-0000-0000-0000FD710000}"/>
    <cellStyle name="Normal 4 5" xfId="3266" xr:uid="{00000000-0005-0000-0000-0000FE710000}"/>
    <cellStyle name="Normal 4 5 10" xfId="32330" xr:uid="{00000000-0005-0000-0000-0000FF710000}"/>
    <cellStyle name="Normal 4 5 10 2" xfId="32331" xr:uid="{00000000-0005-0000-0000-000000720000}"/>
    <cellStyle name="Normal 4 5 10 2 2" xfId="32332" xr:uid="{00000000-0005-0000-0000-000001720000}"/>
    <cellStyle name="Normal 4 5 10 3" xfId="32333" xr:uid="{00000000-0005-0000-0000-000002720000}"/>
    <cellStyle name="Normal 4 5 11" xfId="32334" xr:uid="{00000000-0005-0000-0000-000003720000}"/>
    <cellStyle name="Normal 4 5 11 2" xfId="32335" xr:uid="{00000000-0005-0000-0000-000004720000}"/>
    <cellStyle name="Normal 4 5 12" xfId="32336" xr:uid="{00000000-0005-0000-0000-000005720000}"/>
    <cellStyle name="Normal 4 5 13" xfId="32337" xr:uid="{00000000-0005-0000-0000-000006720000}"/>
    <cellStyle name="Normal 4 5 2" xfId="3267" xr:uid="{00000000-0005-0000-0000-000007720000}"/>
    <cellStyle name="Normal 4 5 2 10" xfId="32338" xr:uid="{00000000-0005-0000-0000-000008720000}"/>
    <cellStyle name="Normal 4 5 2 10 2" xfId="32339" xr:uid="{00000000-0005-0000-0000-000009720000}"/>
    <cellStyle name="Normal 4 5 2 11" xfId="32340" xr:uid="{00000000-0005-0000-0000-00000A720000}"/>
    <cellStyle name="Normal 4 5 2 12" xfId="32341" xr:uid="{00000000-0005-0000-0000-00000B720000}"/>
    <cellStyle name="Normal 4 5 2 2" xfId="3268" xr:uid="{00000000-0005-0000-0000-00000C720000}"/>
    <cellStyle name="Normal 4 5 2 2 2" xfId="3269" xr:uid="{00000000-0005-0000-0000-00000D720000}"/>
    <cellStyle name="Normal 4 5 2 2 2 2" xfId="3270" xr:uid="{00000000-0005-0000-0000-00000E720000}"/>
    <cellStyle name="Normal 4 5 2 2 2 2 2" xfId="32342" xr:uid="{00000000-0005-0000-0000-00000F720000}"/>
    <cellStyle name="Normal 4 5 2 2 2 2 2 2" xfId="32343" xr:uid="{00000000-0005-0000-0000-000010720000}"/>
    <cellStyle name="Normal 4 5 2 2 2 2 2 2 2" xfId="32344" xr:uid="{00000000-0005-0000-0000-000011720000}"/>
    <cellStyle name="Normal 4 5 2 2 2 2 2 3" xfId="32345" xr:uid="{00000000-0005-0000-0000-000012720000}"/>
    <cellStyle name="Normal 4 5 2 2 2 2 3" xfId="32346" xr:uid="{00000000-0005-0000-0000-000013720000}"/>
    <cellStyle name="Normal 4 5 2 2 2 2 3 2" xfId="32347" xr:uid="{00000000-0005-0000-0000-000014720000}"/>
    <cellStyle name="Normal 4 5 2 2 2 2 4" xfId="32348" xr:uid="{00000000-0005-0000-0000-000015720000}"/>
    <cellStyle name="Normal 4 5 2 2 2 2 5" xfId="32349" xr:uid="{00000000-0005-0000-0000-000016720000}"/>
    <cellStyle name="Normal 4 5 2 2 2 3" xfId="3271" xr:uid="{00000000-0005-0000-0000-000017720000}"/>
    <cellStyle name="Normal 4 5 2 2 2 3 2" xfId="32350" xr:uid="{00000000-0005-0000-0000-000018720000}"/>
    <cellStyle name="Normal 4 5 2 2 2 3 2 2" xfId="32351" xr:uid="{00000000-0005-0000-0000-000019720000}"/>
    <cellStyle name="Normal 4 5 2 2 2 3 2 2 2" xfId="32352" xr:uid="{00000000-0005-0000-0000-00001A720000}"/>
    <cellStyle name="Normal 4 5 2 2 2 3 2 3" xfId="32353" xr:uid="{00000000-0005-0000-0000-00001B720000}"/>
    <cellStyle name="Normal 4 5 2 2 2 3 3" xfId="32354" xr:uid="{00000000-0005-0000-0000-00001C720000}"/>
    <cellStyle name="Normal 4 5 2 2 2 3 3 2" xfId="32355" xr:uid="{00000000-0005-0000-0000-00001D720000}"/>
    <cellStyle name="Normal 4 5 2 2 2 3 4" xfId="32356" xr:uid="{00000000-0005-0000-0000-00001E720000}"/>
    <cellStyle name="Normal 4 5 2 2 2 3 5" xfId="32357" xr:uid="{00000000-0005-0000-0000-00001F720000}"/>
    <cellStyle name="Normal 4 5 2 2 2 4" xfId="32358" xr:uid="{00000000-0005-0000-0000-000020720000}"/>
    <cellStyle name="Normal 4 5 2 2 2 4 2" xfId="32359" xr:uid="{00000000-0005-0000-0000-000021720000}"/>
    <cellStyle name="Normal 4 5 2 2 2 4 2 2" xfId="32360" xr:uid="{00000000-0005-0000-0000-000022720000}"/>
    <cellStyle name="Normal 4 5 2 2 2 4 3" xfId="32361" xr:uid="{00000000-0005-0000-0000-000023720000}"/>
    <cellStyle name="Normal 4 5 2 2 2 5" xfId="32362" xr:uid="{00000000-0005-0000-0000-000024720000}"/>
    <cellStyle name="Normal 4 5 2 2 2 5 2" xfId="32363" xr:uid="{00000000-0005-0000-0000-000025720000}"/>
    <cellStyle name="Normal 4 5 2 2 2 6" xfId="32364" xr:uid="{00000000-0005-0000-0000-000026720000}"/>
    <cellStyle name="Normal 4 5 2 2 2 7" xfId="32365" xr:uid="{00000000-0005-0000-0000-000027720000}"/>
    <cellStyle name="Normal 4 5 2 2 3" xfId="3272" xr:uid="{00000000-0005-0000-0000-000028720000}"/>
    <cellStyle name="Normal 4 5 2 2 3 2" xfId="32366" xr:uid="{00000000-0005-0000-0000-000029720000}"/>
    <cellStyle name="Normal 4 5 2 2 3 2 2" xfId="32367" xr:uid="{00000000-0005-0000-0000-00002A720000}"/>
    <cellStyle name="Normal 4 5 2 2 3 2 2 2" xfId="32368" xr:uid="{00000000-0005-0000-0000-00002B720000}"/>
    <cellStyle name="Normal 4 5 2 2 3 2 3" xfId="32369" xr:uid="{00000000-0005-0000-0000-00002C720000}"/>
    <cellStyle name="Normal 4 5 2 2 3 3" xfId="32370" xr:uid="{00000000-0005-0000-0000-00002D720000}"/>
    <cellStyle name="Normal 4 5 2 2 3 3 2" xfId="32371" xr:uid="{00000000-0005-0000-0000-00002E720000}"/>
    <cellStyle name="Normal 4 5 2 2 3 4" xfId="32372" xr:uid="{00000000-0005-0000-0000-00002F720000}"/>
    <cellStyle name="Normal 4 5 2 2 3 5" xfId="32373" xr:uid="{00000000-0005-0000-0000-000030720000}"/>
    <cellStyle name="Normal 4 5 2 2 4" xfId="3273" xr:uid="{00000000-0005-0000-0000-000031720000}"/>
    <cellStyle name="Normal 4 5 2 2 4 2" xfId="32374" xr:uid="{00000000-0005-0000-0000-000032720000}"/>
    <cellStyle name="Normal 4 5 2 2 4 2 2" xfId="32375" xr:uid="{00000000-0005-0000-0000-000033720000}"/>
    <cellStyle name="Normal 4 5 2 2 4 2 2 2" xfId="32376" xr:uid="{00000000-0005-0000-0000-000034720000}"/>
    <cellStyle name="Normal 4 5 2 2 4 2 3" xfId="32377" xr:uid="{00000000-0005-0000-0000-000035720000}"/>
    <cellStyle name="Normal 4 5 2 2 4 3" xfId="32378" xr:uid="{00000000-0005-0000-0000-000036720000}"/>
    <cellStyle name="Normal 4 5 2 2 4 3 2" xfId="32379" xr:uid="{00000000-0005-0000-0000-000037720000}"/>
    <cellStyle name="Normal 4 5 2 2 4 4" xfId="32380" xr:uid="{00000000-0005-0000-0000-000038720000}"/>
    <cellStyle name="Normal 4 5 2 2 4 5" xfId="32381" xr:uid="{00000000-0005-0000-0000-000039720000}"/>
    <cellStyle name="Normal 4 5 2 2 5" xfId="32382" xr:uid="{00000000-0005-0000-0000-00003A720000}"/>
    <cellStyle name="Normal 4 5 2 2 5 2" xfId="32383" xr:uid="{00000000-0005-0000-0000-00003B720000}"/>
    <cellStyle name="Normal 4 5 2 2 5 2 2" xfId="32384" xr:uid="{00000000-0005-0000-0000-00003C720000}"/>
    <cellStyle name="Normal 4 5 2 2 5 3" xfId="32385" xr:uid="{00000000-0005-0000-0000-00003D720000}"/>
    <cellStyle name="Normal 4 5 2 2 6" xfId="32386" xr:uid="{00000000-0005-0000-0000-00003E720000}"/>
    <cellStyle name="Normal 4 5 2 2 6 2" xfId="32387" xr:uid="{00000000-0005-0000-0000-00003F720000}"/>
    <cellStyle name="Normal 4 5 2 2 7" xfId="32388" xr:uid="{00000000-0005-0000-0000-000040720000}"/>
    <cellStyle name="Normal 4 5 2 2 8" xfId="32389" xr:uid="{00000000-0005-0000-0000-000041720000}"/>
    <cellStyle name="Normal 4 5 2 3" xfId="3274" xr:uid="{00000000-0005-0000-0000-000042720000}"/>
    <cellStyle name="Normal 4 5 2 3 2" xfId="3275" xr:uid="{00000000-0005-0000-0000-000043720000}"/>
    <cellStyle name="Normal 4 5 2 3 2 2" xfId="3276" xr:uid="{00000000-0005-0000-0000-000044720000}"/>
    <cellStyle name="Normal 4 5 2 3 2 2 2" xfId="32390" xr:uid="{00000000-0005-0000-0000-000045720000}"/>
    <cellStyle name="Normal 4 5 2 3 2 2 2 2" xfId="32391" xr:uid="{00000000-0005-0000-0000-000046720000}"/>
    <cellStyle name="Normal 4 5 2 3 2 2 2 2 2" xfId="32392" xr:uid="{00000000-0005-0000-0000-000047720000}"/>
    <cellStyle name="Normal 4 5 2 3 2 2 2 3" xfId="32393" xr:uid="{00000000-0005-0000-0000-000048720000}"/>
    <cellStyle name="Normal 4 5 2 3 2 2 3" xfId="32394" xr:uid="{00000000-0005-0000-0000-000049720000}"/>
    <cellStyle name="Normal 4 5 2 3 2 2 3 2" xfId="32395" xr:uid="{00000000-0005-0000-0000-00004A720000}"/>
    <cellStyle name="Normal 4 5 2 3 2 2 4" xfId="32396" xr:uid="{00000000-0005-0000-0000-00004B720000}"/>
    <cellStyle name="Normal 4 5 2 3 2 2 5" xfId="32397" xr:uid="{00000000-0005-0000-0000-00004C720000}"/>
    <cellStyle name="Normal 4 5 2 3 2 3" xfId="3277" xr:uid="{00000000-0005-0000-0000-00004D720000}"/>
    <cellStyle name="Normal 4 5 2 3 2 3 2" xfId="32398" xr:uid="{00000000-0005-0000-0000-00004E720000}"/>
    <cellStyle name="Normal 4 5 2 3 2 3 2 2" xfId="32399" xr:uid="{00000000-0005-0000-0000-00004F720000}"/>
    <cellStyle name="Normal 4 5 2 3 2 3 2 2 2" xfId="32400" xr:uid="{00000000-0005-0000-0000-000050720000}"/>
    <cellStyle name="Normal 4 5 2 3 2 3 2 3" xfId="32401" xr:uid="{00000000-0005-0000-0000-000051720000}"/>
    <cellStyle name="Normal 4 5 2 3 2 3 3" xfId="32402" xr:uid="{00000000-0005-0000-0000-000052720000}"/>
    <cellStyle name="Normal 4 5 2 3 2 3 3 2" xfId="32403" xr:uid="{00000000-0005-0000-0000-000053720000}"/>
    <cellStyle name="Normal 4 5 2 3 2 3 4" xfId="32404" xr:uid="{00000000-0005-0000-0000-000054720000}"/>
    <cellStyle name="Normal 4 5 2 3 2 3 5" xfId="32405" xr:uid="{00000000-0005-0000-0000-000055720000}"/>
    <cellStyle name="Normal 4 5 2 3 2 4" xfId="32406" xr:uid="{00000000-0005-0000-0000-000056720000}"/>
    <cellStyle name="Normal 4 5 2 3 2 4 2" xfId="32407" xr:uid="{00000000-0005-0000-0000-000057720000}"/>
    <cellStyle name="Normal 4 5 2 3 2 4 2 2" xfId="32408" xr:uid="{00000000-0005-0000-0000-000058720000}"/>
    <cellStyle name="Normal 4 5 2 3 2 4 3" xfId="32409" xr:uid="{00000000-0005-0000-0000-000059720000}"/>
    <cellStyle name="Normal 4 5 2 3 2 5" xfId="32410" xr:uid="{00000000-0005-0000-0000-00005A720000}"/>
    <cellStyle name="Normal 4 5 2 3 2 5 2" xfId="32411" xr:uid="{00000000-0005-0000-0000-00005B720000}"/>
    <cellStyle name="Normal 4 5 2 3 2 6" xfId="32412" xr:uid="{00000000-0005-0000-0000-00005C720000}"/>
    <cellStyle name="Normal 4 5 2 3 2 7" xfId="32413" xr:uid="{00000000-0005-0000-0000-00005D720000}"/>
    <cellStyle name="Normal 4 5 2 3 3" xfId="3278" xr:uid="{00000000-0005-0000-0000-00005E720000}"/>
    <cellStyle name="Normal 4 5 2 3 3 2" xfId="32414" xr:uid="{00000000-0005-0000-0000-00005F720000}"/>
    <cellStyle name="Normal 4 5 2 3 3 2 2" xfId="32415" xr:uid="{00000000-0005-0000-0000-000060720000}"/>
    <cellStyle name="Normal 4 5 2 3 3 2 2 2" xfId="32416" xr:uid="{00000000-0005-0000-0000-000061720000}"/>
    <cellStyle name="Normal 4 5 2 3 3 2 3" xfId="32417" xr:uid="{00000000-0005-0000-0000-000062720000}"/>
    <cellStyle name="Normal 4 5 2 3 3 3" xfId="32418" xr:uid="{00000000-0005-0000-0000-000063720000}"/>
    <cellStyle name="Normal 4 5 2 3 3 3 2" xfId="32419" xr:uid="{00000000-0005-0000-0000-000064720000}"/>
    <cellStyle name="Normal 4 5 2 3 3 4" xfId="32420" xr:uid="{00000000-0005-0000-0000-000065720000}"/>
    <cellStyle name="Normal 4 5 2 3 3 5" xfId="32421" xr:uid="{00000000-0005-0000-0000-000066720000}"/>
    <cellStyle name="Normal 4 5 2 3 4" xfId="3279" xr:uid="{00000000-0005-0000-0000-000067720000}"/>
    <cellStyle name="Normal 4 5 2 3 4 2" xfId="32422" xr:uid="{00000000-0005-0000-0000-000068720000}"/>
    <cellStyle name="Normal 4 5 2 3 4 2 2" xfId="32423" xr:uid="{00000000-0005-0000-0000-000069720000}"/>
    <cellStyle name="Normal 4 5 2 3 4 2 2 2" xfId="32424" xr:uid="{00000000-0005-0000-0000-00006A720000}"/>
    <cellStyle name="Normal 4 5 2 3 4 2 3" xfId="32425" xr:uid="{00000000-0005-0000-0000-00006B720000}"/>
    <cellStyle name="Normal 4 5 2 3 4 3" xfId="32426" xr:uid="{00000000-0005-0000-0000-00006C720000}"/>
    <cellStyle name="Normal 4 5 2 3 4 3 2" xfId="32427" xr:uid="{00000000-0005-0000-0000-00006D720000}"/>
    <cellStyle name="Normal 4 5 2 3 4 4" xfId="32428" xr:uid="{00000000-0005-0000-0000-00006E720000}"/>
    <cellStyle name="Normal 4 5 2 3 4 5" xfId="32429" xr:uid="{00000000-0005-0000-0000-00006F720000}"/>
    <cellStyle name="Normal 4 5 2 3 5" xfId="32430" xr:uid="{00000000-0005-0000-0000-000070720000}"/>
    <cellStyle name="Normal 4 5 2 3 5 2" xfId="32431" xr:uid="{00000000-0005-0000-0000-000071720000}"/>
    <cellStyle name="Normal 4 5 2 3 5 2 2" xfId="32432" xr:uid="{00000000-0005-0000-0000-000072720000}"/>
    <cellStyle name="Normal 4 5 2 3 5 3" xfId="32433" xr:uid="{00000000-0005-0000-0000-000073720000}"/>
    <cellStyle name="Normal 4 5 2 3 6" xfId="32434" xr:uid="{00000000-0005-0000-0000-000074720000}"/>
    <cellStyle name="Normal 4 5 2 3 6 2" xfId="32435" xr:uid="{00000000-0005-0000-0000-000075720000}"/>
    <cellStyle name="Normal 4 5 2 3 7" xfId="32436" xr:uid="{00000000-0005-0000-0000-000076720000}"/>
    <cellStyle name="Normal 4 5 2 3 8" xfId="32437" xr:uid="{00000000-0005-0000-0000-000077720000}"/>
    <cellStyle name="Normal 4 5 2 4" xfId="3280" xr:uid="{00000000-0005-0000-0000-000078720000}"/>
    <cellStyle name="Normal 4 5 2 4 2" xfId="3281" xr:uid="{00000000-0005-0000-0000-000079720000}"/>
    <cellStyle name="Normal 4 5 2 4 2 2" xfId="3282" xr:uid="{00000000-0005-0000-0000-00007A720000}"/>
    <cellStyle name="Normal 4 5 2 4 2 2 2" xfId="32438" xr:uid="{00000000-0005-0000-0000-00007B720000}"/>
    <cellStyle name="Normal 4 5 2 4 2 2 2 2" xfId="32439" xr:uid="{00000000-0005-0000-0000-00007C720000}"/>
    <cellStyle name="Normal 4 5 2 4 2 2 2 2 2" xfId="32440" xr:uid="{00000000-0005-0000-0000-00007D720000}"/>
    <cellStyle name="Normal 4 5 2 4 2 2 2 3" xfId="32441" xr:uid="{00000000-0005-0000-0000-00007E720000}"/>
    <cellStyle name="Normal 4 5 2 4 2 2 3" xfId="32442" xr:uid="{00000000-0005-0000-0000-00007F720000}"/>
    <cellStyle name="Normal 4 5 2 4 2 2 3 2" xfId="32443" xr:uid="{00000000-0005-0000-0000-000080720000}"/>
    <cellStyle name="Normal 4 5 2 4 2 2 4" xfId="32444" xr:uid="{00000000-0005-0000-0000-000081720000}"/>
    <cellStyle name="Normal 4 5 2 4 2 2 5" xfId="32445" xr:uid="{00000000-0005-0000-0000-000082720000}"/>
    <cellStyle name="Normal 4 5 2 4 2 3" xfId="3283" xr:uid="{00000000-0005-0000-0000-000083720000}"/>
    <cellStyle name="Normal 4 5 2 4 2 3 2" xfId="32446" xr:uid="{00000000-0005-0000-0000-000084720000}"/>
    <cellStyle name="Normal 4 5 2 4 2 3 2 2" xfId="32447" xr:uid="{00000000-0005-0000-0000-000085720000}"/>
    <cellStyle name="Normal 4 5 2 4 2 3 2 2 2" xfId="32448" xr:uid="{00000000-0005-0000-0000-000086720000}"/>
    <cellStyle name="Normal 4 5 2 4 2 3 2 3" xfId="32449" xr:uid="{00000000-0005-0000-0000-000087720000}"/>
    <cellStyle name="Normal 4 5 2 4 2 3 3" xfId="32450" xr:uid="{00000000-0005-0000-0000-000088720000}"/>
    <cellStyle name="Normal 4 5 2 4 2 3 3 2" xfId="32451" xr:uid="{00000000-0005-0000-0000-000089720000}"/>
    <cellStyle name="Normal 4 5 2 4 2 3 4" xfId="32452" xr:uid="{00000000-0005-0000-0000-00008A720000}"/>
    <cellStyle name="Normal 4 5 2 4 2 3 5" xfId="32453" xr:uid="{00000000-0005-0000-0000-00008B720000}"/>
    <cellStyle name="Normal 4 5 2 4 2 4" xfId="32454" xr:uid="{00000000-0005-0000-0000-00008C720000}"/>
    <cellStyle name="Normal 4 5 2 4 2 4 2" xfId="32455" xr:uid="{00000000-0005-0000-0000-00008D720000}"/>
    <cellStyle name="Normal 4 5 2 4 2 4 2 2" xfId="32456" xr:uid="{00000000-0005-0000-0000-00008E720000}"/>
    <cellStyle name="Normal 4 5 2 4 2 4 3" xfId="32457" xr:uid="{00000000-0005-0000-0000-00008F720000}"/>
    <cellStyle name="Normal 4 5 2 4 2 5" xfId="32458" xr:uid="{00000000-0005-0000-0000-000090720000}"/>
    <cellStyle name="Normal 4 5 2 4 2 5 2" xfId="32459" xr:uid="{00000000-0005-0000-0000-000091720000}"/>
    <cellStyle name="Normal 4 5 2 4 2 6" xfId="32460" xr:uid="{00000000-0005-0000-0000-000092720000}"/>
    <cellStyle name="Normal 4 5 2 4 2 7" xfId="32461" xr:uid="{00000000-0005-0000-0000-000093720000}"/>
    <cellStyle name="Normal 4 5 2 4 3" xfId="3284" xr:uid="{00000000-0005-0000-0000-000094720000}"/>
    <cellStyle name="Normal 4 5 2 4 3 2" xfId="32462" xr:uid="{00000000-0005-0000-0000-000095720000}"/>
    <cellStyle name="Normal 4 5 2 4 3 2 2" xfId="32463" xr:uid="{00000000-0005-0000-0000-000096720000}"/>
    <cellStyle name="Normal 4 5 2 4 3 2 2 2" xfId="32464" xr:uid="{00000000-0005-0000-0000-000097720000}"/>
    <cellStyle name="Normal 4 5 2 4 3 2 3" xfId="32465" xr:uid="{00000000-0005-0000-0000-000098720000}"/>
    <cellStyle name="Normal 4 5 2 4 3 3" xfId="32466" xr:uid="{00000000-0005-0000-0000-000099720000}"/>
    <cellStyle name="Normal 4 5 2 4 3 3 2" xfId="32467" xr:uid="{00000000-0005-0000-0000-00009A720000}"/>
    <cellStyle name="Normal 4 5 2 4 3 4" xfId="32468" xr:uid="{00000000-0005-0000-0000-00009B720000}"/>
    <cellStyle name="Normal 4 5 2 4 3 5" xfId="32469" xr:uid="{00000000-0005-0000-0000-00009C720000}"/>
    <cellStyle name="Normal 4 5 2 4 4" xfId="3285" xr:uid="{00000000-0005-0000-0000-00009D720000}"/>
    <cellStyle name="Normal 4 5 2 4 4 2" xfId="32470" xr:uid="{00000000-0005-0000-0000-00009E720000}"/>
    <cellStyle name="Normal 4 5 2 4 4 2 2" xfId="32471" xr:uid="{00000000-0005-0000-0000-00009F720000}"/>
    <cellStyle name="Normal 4 5 2 4 4 2 2 2" xfId="32472" xr:uid="{00000000-0005-0000-0000-0000A0720000}"/>
    <cellStyle name="Normal 4 5 2 4 4 2 3" xfId="32473" xr:uid="{00000000-0005-0000-0000-0000A1720000}"/>
    <cellStyle name="Normal 4 5 2 4 4 3" xfId="32474" xr:uid="{00000000-0005-0000-0000-0000A2720000}"/>
    <cellStyle name="Normal 4 5 2 4 4 3 2" xfId="32475" xr:uid="{00000000-0005-0000-0000-0000A3720000}"/>
    <cellStyle name="Normal 4 5 2 4 4 4" xfId="32476" xr:uid="{00000000-0005-0000-0000-0000A4720000}"/>
    <cellStyle name="Normal 4 5 2 4 4 5" xfId="32477" xr:uid="{00000000-0005-0000-0000-0000A5720000}"/>
    <cellStyle name="Normal 4 5 2 4 5" xfId="32478" xr:uid="{00000000-0005-0000-0000-0000A6720000}"/>
    <cellStyle name="Normal 4 5 2 4 5 2" xfId="32479" xr:uid="{00000000-0005-0000-0000-0000A7720000}"/>
    <cellStyle name="Normal 4 5 2 4 5 2 2" xfId="32480" xr:uid="{00000000-0005-0000-0000-0000A8720000}"/>
    <cellStyle name="Normal 4 5 2 4 5 3" xfId="32481" xr:uid="{00000000-0005-0000-0000-0000A9720000}"/>
    <cellStyle name="Normal 4 5 2 4 6" xfId="32482" xr:uid="{00000000-0005-0000-0000-0000AA720000}"/>
    <cellStyle name="Normal 4 5 2 4 6 2" xfId="32483" xr:uid="{00000000-0005-0000-0000-0000AB720000}"/>
    <cellStyle name="Normal 4 5 2 4 7" xfId="32484" xr:uid="{00000000-0005-0000-0000-0000AC720000}"/>
    <cellStyle name="Normal 4 5 2 4 8" xfId="32485" xr:uid="{00000000-0005-0000-0000-0000AD720000}"/>
    <cellStyle name="Normal 4 5 2 5" xfId="3286" xr:uid="{00000000-0005-0000-0000-0000AE720000}"/>
    <cellStyle name="Normal 4 5 2 5 2" xfId="3287" xr:uid="{00000000-0005-0000-0000-0000AF720000}"/>
    <cellStyle name="Normal 4 5 2 5 2 2" xfId="3288" xr:uid="{00000000-0005-0000-0000-0000B0720000}"/>
    <cellStyle name="Normal 4 5 2 5 2 2 2" xfId="32486" xr:uid="{00000000-0005-0000-0000-0000B1720000}"/>
    <cellStyle name="Normal 4 5 2 5 2 2 2 2" xfId="32487" xr:uid="{00000000-0005-0000-0000-0000B2720000}"/>
    <cellStyle name="Normal 4 5 2 5 2 2 2 2 2" xfId="32488" xr:uid="{00000000-0005-0000-0000-0000B3720000}"/>
    <cellStyle name="Normal 4 5 2 5 2 2 2 3" xfId="32489" xr:uid="{00000000-0005-0000-0000-0000B4720000}"/>
    <cellStyle name="Normal 4 5 2 5 2 2 3" xfId="32490" xr:uid="{00000000-0005-0000-0000-0000B5720000}"/>
    <cellStyle name="Normal 4 5 2 5 2 2 3 2" xfId="32491" xr:uid="{00000000-0005-0000-0000-0000B6720000}"/>
    <cellStyle name="Normal 4 5 2 5 2 2 4" xfId="32492" xr:uid="{00000000-0005-0000-0000-0000B7720000}"/>
    <cellStyle name="Normal 4 5 2 5 2 2 5" xfId="32493" xr:uid="{00000000-0005-0000-0000-0000B8720000}"/>
    <cellStyle name="Normal 4 5 2 5 2 3" xfId="3289" xr:uid="{00000000-0005-0000-0000-0000B9720000}"/>
    <cellStyle name="Normal 4 5 2 5 2 3 2" xfId="32494" xr:uid="{00000000-0005-0000-0000-0000BA720000}"/>
    <cellStyle name="Normal 4 5 2 5 2 3 2 2" xfId="32495" xr:uid="{00000000-0005-0000-0000-0000BB720000}"/>
    <cellStyle name="Normal 4 5 2 5 2 3 2 2 2" xfId="32496" xr:uid="{00000000-0005-0000-0000-0000BC720000}"/>
    <cellStyle name="Normal 4 5 2 5 2 3 2 3" xfId="32497" xr:uid="{00000000-0005-0000-0000-0000BD720000}"/>
    <cellStyle name="Normal 4 5 2 5 2 3 3" xfId="32498" xr:uid="{00000000-0005-0000-0000-0000BE720000}"/>
    <cellStyle name="Normal 4 5 2 5 2 3 3 2" xfId="32499" xr:uid="{00000000-0005-0000-0000-0000BF720000}"/>
    <cellStyle name="Normal 4 5 2 5 2 3 4" xfId="32500" xr:uid="{00000000-0005-0000-0000-0000C0720000}"/>
    <cellStyle name="Normal 4 5 2 5 2 3 5" xfId="32501" xr:uid="{00000000-0005-0000-0000-0000C1720000}"/>
    <cellStyle name="Normal 4 5 2 5 2 4" xfId="32502" xr:uid="{00000000-0005-0000-0000-0000C2720000}"/>
    <cellStyle name="Normal 4 5 2 5 2 4 2" xfId="32503" xr:uid="{00000000-0005-0000-0000-0000C3720000}"/>
    <cellStyle name="Normal 4 5 2 5 2 4 2 2" xfId="32504" xr:uid="{00000000-0005-0000-0000-0000C4720000}"/>
    <cellStyle name="Normal 4 5 2 5 2 4 3" xfId="32505" xr:uid="{00000000-0005-0000-0000-0000C5720000}"/>
    <cellStyle name="Normal 4 5 2 5 2 5" xfId="32506" xr:uid="{00000000-0005-0000-0000-0000C6720000}"/>
    <cellStyle name="Normal 4 5 2 5 2 5 2" xfId="32507" xr:uid="{00000000-0005-0000-0000-0000C7720000}"/>
    <cellStyle name="Normal 4 5 2 5 2 6" xfId="32508" xr:uid="{00000000-0005-0000-0000-0000C8720000}"/>
    <cellStyle name="Normal 4 5 2 5 2 7" xfId="32509" xr:uid="{00000000-0005-0000-0000-0000C9720000}"/>
    <cellStyle name="Normal 4 5 2 5 3" xfId="3290" xr:uid="{00000000-0005-0000-0000-0000CA720000}"/>
    <cellStyle name="Normal 4 5 2 5 3 2" xfId="32510" xr:uid="{00000000-0005-0000-0000-0000CB720000}"/>
    <cellStyle name="Normal 4 5 2 5 3 2 2" xfId="32511" xr:uid="{00000000-0005-0000-0000-0000CC720000}"/>
    <cellStyle name="Normal 4 5 2 5 3 2 2 2" xfId="32512" xr:uid="{00000000-0005-0000-0000-0000CD720000}"/>
    <cellStyle name="Normal 4 5 2 5 3 2 3" xfId="32513" xr:uid="{00000000-0005-0000-0000-0000CE720000}"/>
    <cellStyle name="Normal 4 5 2 5 3 3" xfId="32514" xr:uid="{00000000-0005-0000-0000-0000CF720000}"/>
    <cellStyle name="Normal 4 5 2 5 3 3 2" xfId="32515" xr:uid="{00000000-0005-0000-0000-0000D0720000}"/>
    <cellStyle name="Normal 4 5 2 5 3 4" xfId="32516" xr:uid="{00000000-0005-0000-0000-0000D1720000}"/>
    <cellStyle name="Normal 4 5 2 5 3 5" xfId="32517" xr:uid="{00000000-0005-0000-0000-0000D2720000}"/>
    <cellStyle name="Normal 4 5 2 5 4" xfId="3291" xr:uid="{00000000-0005-0000-0000-0000D3720000}"/>
    <cellStyle name="Normal 4 5 2 5 4 2" xfId="32518" xr:uid="{00000000-0005-0000-0000-0000D4720000}"/>
    <cellStyle name="Normal 4 5 2 5 4 2 2" xfId="32519" xr:uid="{00000000-0005-0000-0000-0000D5720000}"/>
    <cellStyle name="Normal 4 5 2 5 4 2 2 2" xfId="32520" xr:uid="{00000000-0005-0000-0000-0000D6720000}"/>
    <cellStyle name="Normal 4 5 2 5 4 2 3" xfId="32521" xr:uid="{00000000-0005-0000-0000-0000D7720000}"/>
    <cellStyle name="Normal 4 5 2 5 4 3" xfId="32522" xr:uid="{00000000-0005-0000-0000-0000D8720000}"/>
    <cellStyle name="Normal 4 5 2 5 4 3 2" xfId="32523" xr:uid="{00000000-0005-0000-0000-0000D9720000}"/>
    <cellStyle name="Normal 4 5 2 5 4 4" xfId="32524" xr:uid="{00000000-0005-0000-0000-0000DA720000}"/>
    <cellStyle name="Normal 4 5 2 5 4 5" xfId="32525" xr:uid="{00000000-0005-0000-0000-0000DB720000}"/>
    <cellStyle name="Normal 4 5 2 5 5" xfId="32526" xr:uid="{00000000-0005-0000-0000-0000DC720000}"/>
    <cellStyle name="Normal 4 5 2 5 5 2" xfId="32527" xr:uid="{00000000-0005-0000-0000-0000DD720000}"/>
    <cellStyle name="Normal 4 5 2 5 5 2 2" xfId="32528" xr:uid="{00000000-0005-0000-0000-0000DE720000}"/>
    <cellStyle name="Normal 4 5 2 5 5 3" xfId="32529" xr:uid="{00000000-0005-0000-0000-0000DF720000}"/>
    <cellStyle name="Normal 4 5 2 5 6" xfId="32530" xr:uid="{00000000-0005-0000-0000-0000E0720000}"/>
    <cellStyle name="Normal 4 5 2 5 6 2" xfId="32531" xr:uid="{00000000-0005-0000-0000-0000E1720000}"/>
    <cellStyle name="Normal 4 5 2 5 7" xfId="32532" xr:uid="{00000000-0005-0000-0000-0000E2720000}"/>
    <cellStyle name="Normal 4 5 2 5 8" xfId="32533" xr:uid="{00000000-0005-0000-0000-0000E3720000}"/>
    <cellStyle name="Normal 4 5 2 6" xfId="3292" xr:uid="{00000000-0005-0000-0000-0000E4720000}"/>
    <cellStyle name="Normal 4 5 2 6 2" xfId="3293" xr:uid="{00000000-0005-0000-0000-0000E5720000}"/>
    <cellStyle name="Normal 4 5 2 6 2 2" xfId="32534" xr:uid="{00000000-0005-0000-0000-0000E6720000}"/>
    <cellStyle name="Normal 4 5 2 6 2 2 2" xfId="32535" xr:uid="{00000000-0005-0000-0000-0000E7720000}"/>
    <cellStyle name="Normal 4 5 2 6 2 2 2 2" xfId="32536" xr:uid="{00000000-0005-0000-0000-0000E8720000}"/>
    <cellStyle name="Normal 4 5 2 6 2 2 3" xfId="32537" xr:uid="{00000000-0005-0000-0000-0000E9720000}"/>
    <cellStyle name="Normal 4 5 2 6 2 3" xfId="32538" xr:uid="{00000000-0005-0000-0000-0000EA720000}"/>
    <cellStyle name="Normal 4 5 2 6 2 3 2" xfId="32539" xr:uid="{00000000-0005-0000-0000-0000EB720000}"/>
    <cellStyle name="Normal 4 5 2 6 2 4" xfId="32540" xr:uid="{00000000-0005-0000-0000-0000EC720000}"/>
    <cellStyle name="Normal 4 5 2 6 2 5" xfId="32541" xr:uid="{00000000-0005-0000-0000-0000ED720000}"/>
    <cellStyle name="Normal 4 5 2 6 3" xfId="3294" xr:uid="{00000000-0005-0000-0000-0000EE720000}"/>
    <cellStyle name="Normal 4 5 2 6 3 2" xfId="32542" xr:uid="{00000000-0005-0000-0000-0000EF720000}"/>
    <cellStyle name="Normal 4 5 2 6 3 2 2" xfId="32543" xr:uid="{00000000-0005-0000-0000-0000F0720000}"/>
    <cellStyle name="Normal 4 5 2 6 3 2 2 2" xfId="32544" xr:uid="{00000000-0005-0000-0000-0000F1720000}"/>
    <cellStyle name="Normal 4 5 2 6 3 2 3" xfId="32545" xr:uid="{00000000-0005-0000-0000-0000F2720000}"/>
    <cellStyle name="Normal 4 5 2 6 3 3" xfId="32546" xr:uid="{00000000-0005-0000-0000-0000F3720000}"/>
    <cellStyle name="Normal 4 5 2 6 3 3 2" xfId="32547" xr:uid="{00000000-0005-0000-0000-0000F4720000}"/>
    <cellStyle name="Normal 4 5 2 6 3 4" xfId="32548" xr:uid="{00000000-0005-0000-0000-0000F5720000}"/>
    <cellStyle name="Normal 4 5 2 6 3 5" xfId="32549" xr:uid="{00000000-0005-0000-0000-0000F6720000}"/>
    <cellStyle name="Normal 4 5 2 6 4" xfId="32550" xr:uid="{00000000-0005-0000-0000-0000F7720000}"/>
    <cellStyle name="Normal 4 5 2 6 4 2" xfId="32551" xr:uid="{00000000-0005-0000-0000-0000F8720000}"/>
    <cellStyle name="Normal 4 5 2 6 4 2 2" xfId="32552" xr:uid="{00000000-0005-0000-0000-0000F9720000}"/>
    <cellStyle name="Normal 4 5 2 6 4 3" xfId="32553" xr:uid="{00000000-0005-0000-0000-0000FA720000}"/>
    <cellStyle name="Normal 4 5 2 6 5" xfId="32554" xr:uid="{00000000-0005-0000-0000-0000FB720000}"/>
    <cellStyle name="Normal 4 5 2 6 5 2" xfId="32555" xr:uid="{00000000-0005-0000-0000-0000FC720000}"/>
    <cellStyle name="Normal 4 5 2 6 6" xfId="32556" xr:uid="{00000000-0005-0000-0000-0000FD720000}"/>
    <cellStyle name="Normal 4 5 2 6 7" xfId="32557" xr:uid="{00000000-0005-0000-0000-0000FE720000}"/>
    <cellStyle name="Normal 4 5 2 7" xfId="3295" xr:uid="{00000000-0005-0000-0000-0000FF720000}"/>
    <cellStyle name="Normal 4 5 2 7 2" xfId="32558" xr:uid="{00000000-0005-0000-0000-000000730000}"/>
    <cellStyle name="Normal 4 5 2 7 2 2" xfId="32559" xr:uid="{00000000-0005-0000-0000-000001730000}"/>
    <cellStyle name="Normal 4 5 2 7 2 2 2" xfId="32560" xr:uid="{00000000-0005-0000-0000-000002730000}"/>
    <cellStyle name="Normal 4 5 2 7 2 3" xfId="32561" xr:uid="{00000000-0005-0000-0000-000003730000}"/>
    <cellStyle name="Normal 4 5 2 7 3" xfId="32562" xr:uid="{00000000-0005-0000-0000-000004730000}"/>
    <cellStyle name="Normal 4 5 2 7 3 2" xfId="32563" xr:uid="{00000000-0005-0000-0000-000005730000}"/>
    <cellStyle name="Normal 4 5 2 7 4" xfId="32564" xr:uid="{00000000-0005-0000-0000-000006730000}"/>
    <cellStyle name="Normal 4 5 2 7 5" xfId="32565" xr:uid="{00000000-0005-0000-0000-000007730000}"/>
    <cellStyle name="Normal 4 5 2 8" xfId="3296" xr:uid="{00000000-0005-0000-0000-000008730000}"/>
    <cellStyle name="Normal 4 5 2 8 2" xfId="32566" xr:uid="{00000000-0005-0000-0000-000009730000}"/>
    <cellStyle name="Normal 4 5 2 8 2 2" xfId="32567" xr:uid="{00000000-0005-0000-0000-00000A730000}"/>
    <cellStyle name="Normal 4 5 2 8 2 2 2" xfId="32568" xr:uid="{00000000-0005-0000-0000-00000B730000}"/>
    <cellStyle name="Normal 4 5 2 8 2 3" xfId="32569" xr:uid="{00000000-0005-0000-0000-00000C730000}"/>
    <cellStyle name="Normal 4 5 2 8 3" xfId="32570" xr:uid="{00000000-0005-0000-0000-00000D730000}"/>
    <cellStyle name="Normal 4 5 2 8 3 2" xfId="32571" xr:uid="{00000000-0005-0000-0000-00000E730000}"/>
    <cellStyle name="Normal 4 5 2 8 4" xfId="32572" xr:uid="{00000000-0005-0000-0000-00000F730000}"/>
    <cellStyle name="Normal 4 5 2 8 5" xfId="32573" xr:uid="{00000000-0005-0000-0000-000010730000}"/>
    <cellStyle name="Normal 4 5 2 9" xfId="32574" xr:uid="{00000000-0005-0000-0000-000011730000}"/>
    <cellStyle name="Normal 4 5 2 9 2" xfId="32575" xr:uid="{00000000-0005-0000-0000-000012730000}"/>
    <cellStyle name="Normal 4 5 2 9 2 2" xfId="32576" xr:uid="{00000000-0005-0000-0000-000013730000}"/>
    <cellStyle name="Normal 4 5 2 9 3" xfId="32577" xr:uid="{00000000-0005-0000-0000-000014730000}"/>
    <cellStyle name="Normal 4 5 3" xfId="3297" xr:uid="{00000000-0005-0000-0000-000015730000}"/>
    <cellStyle name="Normal 4 5 3 2" xfId="3298" xr:uid="{00000000-0005-0000-0000-000016730000}"/>
    <cellStyle name="Normal 4 5 3 2 2" xfId="3299" xr:uid="{00000000-0005-0000-0000-000017730000}"/>
    <cellStyle name="Normal 4 5 3 2 2 2" xfId="32578" xr:uid="{00000000-0005-0000-0000-000018730000}"/>
    <cellStyle name="Normal 4 5 3 2 2 2 2" xfId="32579" xr:uid="{00000000-0005-0000-0000-000019730000}"/>
    <cellStyle name="Normal 4 5 3 2 2 2 2 2" xfId="32580" xr:uid="{00000000-0005-0000-0000-00001A730000}"/>
    <cellStyle name="Normal 4 5 3 2 2 2 3" xfId="32581" xr:uid="{00000000-0005-0000-0000-00001B730000}"/>
    <cellStyle name="Normal 4 5 3 2 2 3" xfId="32582" xr:uid="{00000000-0005-0000-0000-00001C730000}"/>
    <cellStyle name="Normal 4 5 3 2 2 3 2" xfId="32583" xr:uid="{00000000-0005-0000-0000-00001D730000}"/>
    <cellStyle name="Normal 4 5 3 2 2 4" xfId="32584" xr:uid="{00000000-0005-0000-0000-00001E730000}"/>
    <cellStyle name="Normal 4 5 3 2 2 5" xfId="32585" xr:uid="{00000000-0005-0000-0000-00001F730000}"/>
    <cellStyle name="Normal 4 5 3 2 3" xfId="3300" xr:uid="{00000000-0005-0000-0000-000020730000}"/>
    <cellStyle name="Normal 4 5 3 2 3 2" xfId="32586" xr:uid="{00000000-0005-0000-0000-000021730000}"/>
    <cellStyle name="Normal 4 5 3 2 3 2 2" xfId="32587" xr:uid="{00000000-0005-0000-0000-000022730000}"/>
    <cellStyle name="Normal 4 5 3 2 3 2 2 2" xfId="32588" xr:uid="{00000000-0005-0000-0000-000023730000}"/>
    <cellStyle name="Normal 4 5 3 2 3 2 3" xfId="32589" xr:uid="{00000000-0005-0000-0000-000024730000}"/>
    <cellStyle name="Normal 4 5 3 2 3 3" xfId="32590" xr:uid="{00000000-0005-0000-0000-000025730000}"/>
    <cellStyle name="Normal 4 5 3 2 3 3 2" xfId="32591" xr:uid="{00000000-0005-0000-0000-000026730000}"/>
    <cellStyle name="Normal 4 5 3 2 3 4" xfId="32592" xr:uid="{00000000-0005-0000-0000-000027730000}"/>
    <cellStyle name="Normal 4 5 3 2 3 5" xfId="32593" xr:uid="{00000000-0005-0000-0000-000028730000}"/>
    <cellStyle name="Normal 4 5 3 2 4" xfId="32594" xr:uid="{00000000-0005-0000-0000-000029730000}"/>
    <cellStyle name="Normal 4 5 3 2 4 2" xfId="32595" xr:uid="{00000000-0005-0000-0000-00002A730000}"/>
    <cellStyle name="Normal 4 5 3 2 4 2 2" xfId="32596" xr:uid="{00000000-0005-0000-0000-00002B730000}"/>
    <cellStyle name="Normal 4 5 3 2 4 3" xfId="32597" xr:uid="{00000000-0005-0000-0000-00002C730000}"/>
    <cellStyle name="Normal 4 5 3 2 5" xfId="32598" xr:uid="{00000000-0005-0000-0000-00002D730000}"/>
    <cellStyle name="Normal 4 5 3 2 5 2" xfId="32599" xr:uid="{00000000-0005-0000-0000-00002E730000}"/>
    <cellStyle name="Normal 4 5 3 2 6" xfId="32600" xr:uid="{00000000-0005-0000-0000-00002F730000}"/>
    <cellStyle name="Normal 4 5 3 2 7" xfId="32601" xr:uid="{00000000-0005-0000-0000-000030730000}"/>
    <cellStyle name="Normal 4 5 3 3" xfId="3301" xr:uid="{00000000-0005-0000-0000-000031730000}"/>
    <cellStyle name="Normal 4 5 3 3 2" xfId="32602" xr:uid="{00000000-0005-0000-0000-000032730000}"/>
    <cellStyle name="Normal 4 5 3 3 2 2" xfId="32603" xr:uid="{00000000-0005-0000-0000-000033730000}"/>
    <cellStyle name="Normal 4 5 3 3 2 2 2" xfId="32604" xr:uid="{00000000-0005-0000-0000-000034730000}"/>
    <cellStyle name="Normal 4 5 3 3 2 3" xfId="32605" xr:uid="{00000000-0005-0000-0000-000035730000}"/>
    <cellStyle name="Normal 4 5 3 3 3" xfId="32606" xr:uid="{00000000-0005-0000-0000-000036730000}"/>
    <cellStyle name="Normal 4 5 3 3 3 2" xfId="32607" xr:uid="{00000000-0005-0000-0000-000037730000}"/>
    <cellStyle name="Normal 4 5 3 3 4" xfId="32608" xr:uid="{00000000-0005-0000-0000-000038730000}"/>
    <cellStyle name="Normal 4 5 3 3 5" xfId="32609" xr:uid="{00000000-0005-0000-0000-000039730000}"/>
    <cellStyle name="Normal 4 5 3 4" xfId="3302" xr:uid="{00000000-0005-0000-0000-00003A730000}"/>
    <cellStyle name="Normal 4 5 3 4 2" xfId="32610" xr:uid="{00000000-0005-0000-0000-00003B730000}"/>
    <cellStyle name="Normal 4 5 3 4 2 2" xfId="32611" xr:uid="{00000000-0005-0000-0000-00003C730000}"/>
    <cellStyle name="Normal 4 5 3 4 2 2 2" xfId="32612" xr:uid="{00000000-0005-0000-0000-00003D730000}"/>
    <cellStyle name="Normal 4 5 3 4 2 3" xfId="32613" xr:uid="{00000000-0005-0000-0000-00003E730000}"/>
    <cellStyle name="Normal 4 5 3 4 3" xfId="32614" xr:uid="{00000000-0005-0000-0000-00003F730000}"/>
    <cellStyle name="Normal 4 5 3 4 3 2" xfId="32615" xr:uid="{00000000-0005-0000-0000-000040730000}"/>
    <cellStyle name="Normal 4 5 3 4 4" xfId="32616" xr:uid="{00000000-0005-0000-0000-000041730000}"/>
    <cellStyle name="Normal 4 5 3 4 5" xfId="32617" xr:uid="{00000000-0005-0000-0000-000042730000}"/>
    <cellStyle name="Normal 4 5 3 5" xfId="32618" xr:uid="{00000000-0005-0000-0000-000043730000}"/>
    <cellStyle name="Normal 4 5 3 5 2" xfId="32619" xr:uid="{00000000-0005-0000-0000-000044730000}"/>
    <cellStyle name="Normal 4 5 3 5 2 2" xfId="32620" xr:uid="{00000000-0005-0000-0000-000045730000}"/>
    <cellStyle name="Normal 4 5 3 5 3" xfId="32621" xr:uid="{00000000-0005-0000-0000-000046730000}"/>
    <cellStyle name="Normal 4 5 3 6" xfId="32622" xr:uid="{00000000-0005-0000-0000-000047730000}"/>
    <cellStyle name="Normal 4 5 3 6 2" xfId="32623" xr:uid="{00000000-0005-0000-0000-000048730000}"/>
    <cellStyle name="Normal 4 5 3 7" xfId="32624" xr:uid="{00000000-0005-0000-0000-000049730000}"/>
    <cellStyle name="Normal 4 5 3 8" xfId="32625" xr:uid="{00000000-0005-0000-0000-00004A730000}"/>
    <cellStyle name="Normal 4 5 4" xfId="3303" xr:uid="{00000000-0005-0000-0000-00004B730000}"/>
    <cellStyle name="Normal 4 5 4 2" xfId="3304" xr:uid="{00000000-0005-0000-0000-00004C730000}"/>
    <cellStyle name="Normal 4 5 4 2 2" xfId="3305" xr:uid="{00000000-0005-0000-0000-00004D730000}"/>
    <cellStyle name="Normal 4 5 4 2 2 2" xfId="32626" xr:uid="{00000000-0005-0000-0000-00004E730000}"/>
    <cellStyle name="Normal 4 5 4 2 2 2 2" xfId="32627" xr:uid="{00000000-0005-0000-0000-00004F730000}"/>
    <cellStyle name="Normal 4 5 4 2 2 2 2 2" xfId="32628" xr:uid="{00000000-0005-0000-0000-000050730000}"/>
    <cellStyle name="Normal 4 5 4 2 2 2 3" xfId="32629" xr:uid="{00000000-0005-0000-0000-000051730000}"/>
    <cellStyle name="Normal 4 5 4 2 2 3" xfId="32630" xr:uid="{00000000-0005-0000-0000-000052730000}"/>
    <cellStyle name="Normal 4 5 4 2 2 3 2" xfId="32631" xr:uid="{00000000-0005-0000-0000-000053730000}"/>
    <cellStyle name="Normal 4 5 4 2 2 4" xfId="32632" xr:uid="{00000000-0005-0000-0000-000054730000}"/>
    <cellStyle name="Normal 4 5 4 2 2 5" xfId="32633" xr:uid="{00000000-0005-0000-0000-000055730000}"/>
    <cellStyle name="Normal 4 5 4 2 3" xfId="3306" xr:uid="{00000000-0005-0000-0000-000056730000}"/>
    <cellStyle name="Normal 4 5 4 2 3 2" xfId="32634" xr:uid="{00000000-0005-0000-0000-000057730000}"/>
    <cellStyle name="Normal 4 5 4 2 3 2 2" xfId="32635" xr:uid="{00000000-0005-0000-0000-000058730000}"/>
    <cellStyle name="Normal 4 5 4 2 3 2 2 2" xfId="32636" xr:uid="{00000000-0005-0000-0000-000059730000}"/>
    <cellStyle name="Normal 4 5 4 2 3 2 3" xfId="32637" xr:uid="{00000000-0005-0000-0000-00005A730000}"/>
    <cellStyle name="Normal 4 5 4 2 3 3" xfId="32638" xr:uid="{00000000-0005-0000-0000-00005B730000}"/>
    <cellStyle name="Normal 4 5 4 2 3 3 2" xfId="32639" xr:uid="{00000000-0005-0000-0000-00005C730000}"/>
    <cellStyle name="Normal 4 5 4 2 3 4" xfId="32640" xr:uid="{00000000-0005-0000-0000-00005D730000}"/>
    <cellStyle name="Normal 4 5 4 2 3 5" xfId="32641" xr:uid="{00000000-0005-0000-0000-00005E730000}"/>
    <cellStyle name="Normal 4 5 4 2 4" xfId="32642" xr:uid="{00000000-0005-0000-0000-00005F730000}"/>
    <cellStyle name="Normal 4 5 4 2 4 2" xfId="32643" xr:uid="{00000000-0005-0000-0000-000060730000}"/>
    <cellStyle name="Normal 4 5 4 2 4 2 2" xfId="32644" xr:uid="{00000000-0005-0000-0000-000061730000}"/>
    <cellStyle name="Normal 4 5 4 2 4 3" xfId="32645" xr:uid="{00000000-0005-0000-0000-000062730000}"/>
    <cellStyle name="Normal 4 5 4 2 5" xfId="32646" xr:uid="{00000000-0005-0000-0000-000063730000}"/>
    <cellStyle name="Normal 4 5 4 2 5 2" xfId="32647" xr:uid="{00000000-0005-0000-0000-000064730000}"/>
    <cellStyle name="Normal 4 5 4 2 6" xfId="32648" xr:uid="{00000000-0005-0000-0000-000065730000}"/>
    <cellStyle name="Normal 4 5 4 2 7" xfId="32649" xr:uid="{00000000-0005-0000-0000-000066730000}"/>
    <cellStyle name="Normal 4 5 4 3" xfId="3307" xr:uid="{00000000-0005-0000-0000-000067730000}"/>
    <cellStyle name="Normal 4 5 4 3 2" xfId="32650" xr:uid="{00000000-0005-0000-0000-000068730000}"/>
    <cellStyle name="Normal 4 5 4 3 2 2" xfId="32651" xr:uid="{00000000-0005-0000-0000-000069730000}"/>
    <cellStyle name="Normal 4 5 4 3 2 2 2" xfId="32652" xr:uid="{00000000-0005-0000-0000-00006A730000}"/>
    <cellStyle name="Normal 4 5 4 3 2 3" xfId="32653" xr:uid="{00000000-0005-0000-0000-00006B730000}"/>
    <cellStyle name="Normal 4 5 4 3 3" xfId="32654" xr:uid="{00000000-0005-0000-0000-00006C730000}"/>
    <cellStyle name="Normal 4 5 4 3 3 2" xfId="32655" xr:uid="{00000000-0005-0000-0000-00006D730000}"/>
    <cellStyle name="Normal 4 5 4 3 4" xfId="32656" xr:uid="{00000000-0005-0000-0000-00006E730000}"/>
    <cellStyle name="Normal 4 5 4 3 5" xfId="32657" xr:uid="{00000000-0005-0000-0000-00006F730000}"/>
    <cellStyle name="Normal 4 5 4 4" xfId="3308" xr:uid="{00000000-0005-0000-0000-000070730000}"/>
    <cellStyle name="Normal 4 5 4 4 2" xfId="32658" xr:uid="{00000000-0005-0000-0000-000071730000}"/>
    <cellStyle name="Normal 4 5 4 4 2 2" xfId="32659" xr:uid="{00000000-0005-0000-0000-000072730000}"/>
    <cellStyle name="Normal 4 5 4 4 2 2 2" xfId="32660" xr:uid="{00000000-0005-0000-0000-000073730000}"/>
    <cellStyle name="Normal 4 5 4 4 2 3" xfId="32661" xr:uid="{00000000-0005-0000-0000-000074730000}"/>
    <cellStyle name="Normal 4 5 4 4 3" xfId="32662" xr:uid="{00000000-0005-0000-0000-000075730000}"/>
    <cellStyle name="Normal 4 5 4 4 3 2" xfId="32663" xr:uid="{00000000-0005-0000-0000-000076730000}"/>
    <cellStyle name="Normal 4 5 4 4 4" xfId="32664" xr:uid="{00000000-0005-0000-0000-000077730000}"/>
    <cellStyle name="Normal 4 5 4 4 5" xfId="32665" xr:uid="{00000000-0005-0000-0000-000078730000}"/>
    <cellStyle name="Normal 4 5 4 5" xfId="32666" xr:uid="{00000000-0005-0000-0000-000079730000}"/>
    <cellStyle name="Normal 4 5 4 5 2" xfId="32667" xr:uid="{00000000-0005-0000-0000-00007A730000}"/>
    <cellStyle name="Normal 4 5 4 5 2 2" xfId="32668" xr:uid="{00000000-0005-0000-0000-00007B730000}"/>
    <cellStyle name="Normal 4 5 4 5 3" xfId="32669" xr:uid="{00000000-0005-0000-0000-00007C730000}"/>
    <cellStyle name="Normal 4 5 4 6" xfId="32670" xr:uid="{00000000-0005-0000-0000-00007D730000}"/>
    <cellStyle name="Normal 4 5 4 6 2" xfId="32671" xr:uid="{00000000-0005-0000-0000-00007E730000}"/>
    <cellStyle name="Normal 4 5 4 7" xfId="32672" xr:uid="{00000000-0005-0000-0000-00007F730000}"/>
    <cellStyle name="Normal 4 5 4 8" xfId="32673" xr:uid="{00000000-0005-0000-0000-000080730000}"/>
    <cellStyle name="Normal 4 5 5" xfId="3309" xr:uid="{00000000-0005-0000-0000-000081730000}"/>
    <cellStyle name="Normal 4 5 5 2" xfId="3310" xr:uid="{00000000-0005-0000-0000-000082730000}"/>
    <cellStyle name="Normal 4 5 5 2 2" xfId="3311" xr:uid="{00000000-0005-0000-0000-000083730000}"/>
    <cellStyle name="Normal 4 5 5 2 2 2" xfId="32674" xr:uid="{00000000-0005-0000-0000-000084730000}"/>
    <cellStyle name="Normal 4 5 5 2 2 2 2" xfId="32675" xr:uid="{00000000-0005-0000-0000-000085730000}"/>
    <cellStyle name="Normal 4 5 5 2 2 2 2 2" xfId="32676" xr:uid="{00000000-0005-0000-0000-000086730000}"/>
    <cellStyle name="Normal 4 5 5 2 2 2 3" xfId="32677" xr:uid="{00000000-0005-0000-0000-000087730000}"/>
    <cellStyle name="Normal 4 5 5 2 2 3" xfId="32678" xr:uid="{00000000-0005-0000-0000-000088730000}"/>
    <cellStyle name="Normal 4 5 5 2 2 3 2" xfId="32679" xr:uid="{00000000-0005-0000-0000-000089730000}"/>
    <cellStyle name="Normal 4 5 5 2 2 4" xfId="32680" xr:uid="{00000000-0005-0000-0000-00008A730000}"/>
    <cellStyle name="Normal 4 5 5 2 2 5" xfId="32681" xr:uid="{00000000-0005-0000-0000-00008B730000}"/>
    <cellStyle name="Normal 4 5 5 2 3" xfId="3312" xr:uid="{00000000-0005-0000-0000-00008C730000}"/>
    <cellStyle name="Normal 4 5 5 2 3 2" xfId="32682" xr:uid="{00000000-0005-0000-0000-00008D730000}"/>
    <cellStyle name="Normal 4 5 5 2 3 2 2" xfId="32683" xr:uid="{00000000-0005-0000-0000-00008E730000}"/>
    <cellStyle name="Normal 4 5 5 2 3 2 2 2" xfId="32684" xr:uid="{00000000-0005-0000-0000-00008F730000}"/>
    <cellStyle name="Normal 4 5 5 2 3 2 3" xfId="32685" xr:uid="{00000000-0005-0000-0000-000090730000}"/>
    <cellStyle name="Normal 4 5 5 2 3 3" xfId="32686" xr:uid="{00000000-0005-0000-0000-000091730000}"/>
    <cellStyle name="Normal 4 5 5 2 3 3 2" xfId="32687" xr:uid="{00000000-0005-0000-0000-000092730000}"/>
    <cellStyle name="Normal 4 5 5 2 3 4" xfId="32688" xr:uid="{00000000-0005-0000-0000-000093730000}"/>
    <cellStyle name="Normal 4 5 5 2 3 5" xfId="32689" xr:uid="{00000000-0005-0000-0000-000094730000}"/>
    <cellStyle name="Normal 4 5 5 2 4" xfId="32690" xr:uid="{00000000-0005-0000-0000-000095730000}"/>
    <cellStyle name="Normal 4 5 5 2 4 2" xfId="32691" xr:uid="{00000000-0005-0000-0000-000096730000}"/>
    <cellStyle name="Normal 4 5 5 2 4 2 2" xfId="32692" xr:uid="{00000000-0005-0000-0000-000097730000}"/>
    <cellStyle name="Normal 4 5 5 2 4 3" xfId="32693" xr:uid="{00000000-0005-0000-0000-000098730000}"/>
    <cellStyle name="Normal 4 5 5 2 5" xfId="32694" xr:uid="{00000000-0005-0000-0000-000099730000}"/>
    <cellStyle name="Normal 4 5 5 2 5 2" xfId="32695" xr:uid="{00000000-0005-0000-0000-00009A730000}"/>
    <cellStyle name="Normal 4 5 5 2 6" xfId="32696" xr:uid="{00000000-0005-0000-0000-00009B730000}"/>
    <cellStyle name="Normal 4 5 5 2 7" xfId="32697" xr:uid="{00000000-0005-0000-0000-00009C730000}"/>
    <cellStyle name="Normal 4 5 5 3" xfId="3313" xr:uid="{00000000-0005-0000-0000-00009D730000}"/>
    <cellStyle name="Normal 4 5 5 3 2" xfId="32698" xr:uid="{00000000-0005-0000-0000-00009E730000}"/>
    <cellStyle name="Normal 4 5 5 3 2 2" xfId="32699" xr:uid="{00000000-0005-0000-0000-00009F730000}"/>
    <cellStyle name="Normal 4 5 5 3 2 2 2" xfId="32700" xr:uid="{00000000-0005-0000-0000-0000A0730000}"/>
    <cellStyle name="Normal 4 5 5 3 2 3" xfId="32701" xr:uid="{00000000-0005-0000-0000-0000A1730000}"/>
    <cellStyle name="Normal 4 5 5 3 3" xfId="32702" xr:uid="{00000000-0005-0000-0000-0000A2730000}"/>
    <cellStyle name="Normal 4 5 5 3 3 2" xfId="32703" xr:uid="{00000000-0005-0000-0000-0000A3730000}"/>
    <cellStyle name="Normal 4 5 5 3 4" xfId="32704" xr:uid="{00000000-0005-0000-0000-0000A4730000}"/>
    <cellStyle name="Normal 4 5 5 3 5" xfId="32705" xr:uid="{00000000-0005-0000-0000-0000A5730000}"/>
    <cellStyle name="Normal 4 5 5 4" xfId="3314" xr:uid="{00000000-0005-0000-0000-0000A6730000}"/>
    <cellStyle name="Normal 4 5 5 4 2" xfId="32706" xr:uid="{00000000-0005-0000-0000-0000A7730000}"/>
    <cellStyle name="Normal 4 5 5 4 2 2" xfId="32707" xr:uid="{00000000-0005-0000-0000-0000A8730000}"/>
    <cellStyle name="Normal 4 5 5 4 2 2 2" xfId="32708" xr:uid="{00000000-0005-0000-0000-0000A9730000}"/>
    <cellStyle name="Normal 4 5 5 4 2 3" xfId="32709" xr:uid="{00000000-0005-0000-0000-0000AA730000}"/>
    <cellStyle name="Normal 4 5 5 4 3" xfId="32710" xr:uid="{00000000-0005-0000-0000-0000AB730000}"/>
    <cellStyle name="Normal 4 5 5 4 3 2" xfId="32711" xr:uid="{00000000-0005-0000-0000-0000AC730000}"/>
    <cellStyle name="Normal 4 5 5 4 4" xfId="32712" xr:uid="{00000000-0005-0000-0000-0000AD730000}"/>
    <cellStyle name="Normal 4 5 5 4 5" xfId="32713" xr:uid="{00000000-0005-0000-0000-0000AE730000}"/>
    <cellStyle name="Normal 4 5 5 5" xfId="32714" xr:uid="{00000000-0005-0000-0000-0000AF730000}"/>
    <cellStyle name="Normal 4 5 5 5 2" xfId="32715" xr:uid="{00000000-0005-0000-0000-0000B0730000}"/>
    <cellStyle name="Normal 4 5 5 5 2 2" xfId="32716" xr:uid="{00000000-0005-0000-0000-0000B1730000}"/>
    <cellStyle name="Normal 4 5 5 5 3" xfId="32717" xr:uid="{00000000-0005-0000-0000-0000B2730000}"/>
    <cellStyle name="Normal 4 5 5 6" xfId="32718" xr:uid="{00000000-0005-0000-0000-0000B3730000}"/>
    <cellStyle name="Normal 4 5 5 6 2" xfId="32719" xr:uid="{00000000-0005-0000-0000-0000B4730000}"/>
    <cellStyle name="Normal 4 5 5 7" xfId="32720" xr:uid="{00000000-0005-0000-0000-0000B5730000}"/>
    <cellStyle name="Normal 4 5 5 8" xfId="32721" xr:uid="{00000000-0005-0000-0000-0000B6730000}"/>
    <cellStyle name="Normal 4 5 6" xfId="3315" xr:uid="{00000000-0005-0000-0000-0000B7730000}"/>
    <cellStyle name="Normal 4 5 6 2" xfId="3316" xr:uid="{00000000-0005-0000-0000-0000B8730000}"/>
    <cellStyle name="Normal 4 5 6 2 2" xfId="3317" xr:uid="{00000000-0005-0000-0000-0000B9730000}"/>
    <cellStyle name="Normal 4 5 6 2 2 2" xfId="32722" xr:uid="{00000000-0005-0000-0000-0000BA730000}"/>
    <cellStyle name="Normal 4 5 6 2 2 2 2" xfId="32723" xr:uid="{00000000-0005-0000-0000-0000BB730000}"/>
    <cellStyle name="Normal 4 5 6 2 2 2 2 2" xfId="32724" xr:uid="{00000000-0005-0000-0000-0000BC730000}"/>
    <cellStyle name="Normal 4 5 6 2 2 2 3" xfId="32725" xr:uid="{00000000-0005-0000-0000-0000BD730000}"/>
    <cellStyle name="Normal 4 5 6 2 2 3" xfId="32726" xr:uid="{00000000-0005-0000-0000-0000BE730000}"/>
    <cellStyle name="Normal 4 5 6 2 2 3 2" xfId="32727" xr:uid="{00000000-0005-0000-0000-0000BF730000}"/>
    <cellStyle name="Normal 4 5 6 2 2 4" xfId="32728" xr:uid="{00000000-0005-0000-0000-0000C0730000}"/>
    <cellStyle name="Normal 4 5 6 2 2 5" xfId="32729" xr:uid="{00000000-0005-0000-0000-0000C1730000}"/>
    <cellStyle name="Normal 4 5 6 2 3" xfId="3318" xr:uid="{00000000-0005-0000-0000-0000C2730000}"/>
    <cellStyle name="Normal 4 5 6 2 3 2" xfId="32730" xr:uid="{00000000-0005-0000-0000-0000C3730000}"/>
    <cellStyle name="Normal 4 5 6 2 3 2 2" xfId="32731" xr:uid="{00000000-0005-0000-0000-0000C4730000}"/>
    <cellStyle name="Normal 4 5 6 2 3 2 2 2" xfId="32732" xr:uid="{00000000-0005-0000-0000-0000C5730000}"/>
    <cellStyle name="Normal 4 5 6 2 3 2 3" xfId="32733" xr:uid="{00000000-0005-0000-0000-0000C6730000}"/>
    <cellStyle name="Normal 4 5 6 2 3 3" xfId="32734" xr:uid="{00000000-0005-0000-0000-0000C7730000}"/>
    <cellStyle name="Normal 4 5 6 2 3 3 2" xfId="32735" xr:uid="{00000000-0005-0000-0000-0000C8730000}"/>
    <cellStyle name="Normal 4 5 6 2 3 4" xfId="32736" xr:uid="{00000000-0005-0000-0000-0000C9730000}"/>
    <cellStyle name="Normal 4 5 6 2 3 5" xfId="32737" xr:uid="{00000000-0005-0000-0000-0000CA730000}"/>
    <cellStyle name="Normal 4 5 6 2 4" xfId="32738" xr:uid="{00000000-0005-0000-0000-0000CB730000}"/>
    <cellStyle name="Normal 4 5 6 2 4 2" xfId="32739" xr:uid="{00000000-0005-0000-0000-0000CC730000}"/>
    <cellStyle name="Normal 4 5 6 2 4 2 2" xfId="32740" xr:uid="{00000000-0005-0000-0000-0000CD730000}"/>
    <cellStyle name="Normal 4 5 6 2 4 3" xfId="32741" xr:uid="{00000000-0005-0000-0000-0000CE730000}"/>
    <cellStyle name="Normal 4 5 6 2 5" xfId="32742" xr:uid="{00000000-0005-0000-0000-0000CF730000}"/>
    <cellStyle name="Normal 4 5 6 2 5 2" xfId="32743" xr:uid="{00000000-0005-0000-0000-0000D0730000}"/>
    <cellStyle name="Normal 4 5 6 2 6" xfId="32744" xr:uid="{00000000-0005-0000-0000-0000D1730000}"/>
    <cellStyle name="Normal 4 5 6 2 7" xfId="32745" xr:uid="{00000000-0005-0000-0000-0000D2730000}"/>
    <cellStyle name="Normal 4 5 6 3" xfId="3319" xr:uid="{00000000-0005-0000-0000-0000D3730000}"/>
    <cellStyle name="Normal 4 5 6 3 2" xfId="32746" xr:uid="{00000000-0005-0000-0000-0000D4730000}"/>
    <cellStyle name="Normal 4 5 6 3 2 2" xfId="32747" xr:uid="{00000000-0005-0000-0000-0000D5730000}"/>
    <cellStyle name="Normal 4 5 6 3 2 2 2" xfId="32748" xr:uid="{00000000-0005-0000-0000-0000D6730000}"/>
    <cellStyle name="Normal 4 5 6 3 2 3" xfId="32749" xr:uid="{00000000-0005-0000-0000-0000D7730000}"/>
    <cellStyle name="Normal 4 5 6 3 3" xfId="32750" xr:uid="{00000000-0005-0000-0000-0000D8730000}"/>
    <cellStyle name="Normal 4 5 6 3 3 2" xfId="32751" xr:uid="{00000000-0005-0000-0000-0000D9730000}"/>
    <cellStyle name="Normal 4 5 6 3 4" xfId="32752" xr:uid="{00000000-0005-0000-0000-0000DA730000}"/>
    <cellStyle name="Normal 4 5 6 3 5" xfId="32753" xr:uid="{00000000-0005-0000-0000-0000DB730000}"/>
    <cellStyle name="Normal 4 5 6 4" xfId="3320" xr:uid="{00000000-0005-0000-0000-0000DC730000}"/>
    <cellStyle name="Normal 4 5 6 4 2" xfId="32754" xr:uid="{00000000-0005-0000-0000-0000DD730000}"/>
    <cellStyle name="Normal 4 5 6 4 2 2" xfId="32755" xr:uid="{00000000-0005-0000-0000-0000DE730000}"/>
    <cellStyle name="Normal 4 5 6 4 2 2 2" xfId="32756" xr:uid="{00000000-0005-0000-0000-0000DF730000}"/>
    <cellStyle name="Normal 4 5 6 4 2 3" xfId="32757" xr:uid="{00000000-0005-0000-0000-0000E0730000}"/>
    <cellStyle name="Normal 4 5 6 4 3" xfId="32758" xr:uid="{00000000-0005-0000-0000-0000E1730000}"/>
    <cellStyle name="Normal 4 5 6 4 3 2" xfId="32759" xr:uid="{00000000-0005-0000-0000-0000E2730000}"/>
    <cellStyle name="Normal 4 5 6 4 4" xfId="32760" xr:uid="{00000000-0005-0000-0000-0000E3730000}"/>
    <cellStyle name="Normal 4 5 6 4 5" xfId="32761" xr:uid="{00000000-0005-0000-0000-0000E4730000}"/>
    <cellStyle name="Normal 4 5 6 5" xfId="32762" xr:uid="{00000000-0005-0000-0000-0000E5730000}"/>
    <cellStyle name="Normal 4 5 6 5 2" xfId="32763" xr:uid="{00000000-0005-0000-0000-0000E6730000}"/>
    <cellStyle name="Normal 4 5 6 5 2 2" xfId="32764" xr:uid="{00000000-0005-0000-0000-0000E7730000}"/>
    <cellStyle name="Normal 4 5 6 5 3" xfId="32765" xr:uid="{00000000-0005-0000-0000-0000E8730000}"/>
    <cellStyle name="Normal 4 5 6 6" xfId="32766" xr:uid="{00000000-0005-0000-0000-0000E9730000}"/>
    <cellStyle name="Normal 4 5 6 6 2" xfId="32767" xr:uid="{00000000-0005-0000-0000-0000EA730000}"/>
    <cellStyle name="Normal 4 5 6 7" xfId="32768" xr:uid="{00000000-0005-0000-0000-0000EB730000}"/>
    <cellStyle name="Normal 4 5 6 8" xfId="32769" xr:uid="{00000000-0005-0000-0000-0000EC730000}"/>
    <cellStyle name="Normal 4 5 7" xfId="3321" xr:uid="{00000000-0005-0000-0000-0000ED730000}"/>
    <cellStyle name="Normal 4 5 7 2" xfId="3322" xr:uid="{00000000-0005-0000-0000-0000EE730000}"/>
    <cellStyle name="Normal 4 5 7 2 2" xfId="32770" xr:uid="{00000000-0005-0000-0000-0000EF730000}"/>
    <cellStyle name="Normal 4 5 7 2 2 2" xfId="32771" xr:uid="{00000000-0005-0000-0000-0000F0730000}"/>
    <cellStyle name="Normal 4 5 7 2 2 2 2" xfId="32772" xr:uid="{00000000-0005-0000-0000-0000F1730000}"/>
    <cellStyle name="Normal 4 5 7 2 2 3" xfId="32773" xr:uid="{00000000-0005-0000-0000-0000F2730000}"/>
    <cellStyle name="Normal 4 5 7 2 3" xfId="32774" xr:uid="{00000000-0005-0000-0000-0000F3730000}"/>
    <cellStyle name="Normal 4 5 7 2 3 2" xfId="32775" xr:uid="{00000000-0005-0000-0000-0000F4730000}"/>
    <cellStyle name="Normal 4 5 7 2 4" xfId="32776" xr:uid="{00000000-0005-0000-0000-0000F5730000}"/>
    <cellStyle name="Normal 4 5 7 2 5" xfId="32777" xr:uid="{00000000-0005-0000-0000-0000F6730000}"/>
    <cellStyle name="Normal 4 5 7 3" xfId="3323" xr:uid="{00000000-0005-0000-0000-0000F7730000}"/>
    <cellStyle name="Normal 4 5 7 3 2" xfId="32778" xr:uid="{00000000-0005-0000-0000-0000F8730000}"/>
    <cellStyle name="Normal 4 5 7 3 2 2" xfId="32779" xr:uid="{00000000-0005-0000-0000-0000F9730000}"/>
    <cellStyle name="Normal 4 5 7 3 2 2 2" xfId="32780" xr:uid="{00000000-0005-0000-0000-0000FA730000}"/>
    <cellStyle name="Normal 4 5 7 3 2 3" xfId="32781" xr:uid="{00000000-0005-0000-0000-0000FB730000}"/>
    <cellStyle name="Normal 4 5 7 3 3" xfId="32782" xr:uid="{00000000-0005-0000-0000-0000FC730000}"/>
    <cellStyle name="Normal 4 5 7 3 3 2" xfId="32783" xr:uid="{00000000-0005-0000-0000-0000FD730000}"/>
    <cellStyle name="Normal 4 5 7 3 4" xfId="32784" xr:uid="{00000000-0005-0000-0000-0000FE730000}"/>
    <cellStyle name="Normal 4 5 7 3 5" xfId="32785" xr:uid="{00000000-0005-0000-0000-0000FF730000}"/>
    <cellStyle name="Normal 4 5 7 4" xfId="32786" xr:uid="{00000000-0005-0000-0000-000000740000}"/>
    <cellStyle name="Normal 4 5 7 4 2" xfId="32787" xr:uid="{00000000-0005-0000-0000-000001740000}"/>
    <cellStyle name="Normal 4 5 7 4 2 2" xfId="32788" xr:uid="{00000000-0005-0000-0000-000002740000}"/>
    <cellStyle name="Normal 4 5 7 4 3" xfId="32789" xr:uid="{00000000-0005-0000-0000-000003740000}"/>
    <cellStyle name="Normal 4 5 7 5" xfId="32790" xr:uid="{00000000-0005-0000-0000-000004740000}"/>
    <cellStyle name="Normal 4 5 7 5 2" xfId="32791" xr:uid="{00000000-0005-0000-0000-000005740000}"/>
    <cellStyle name="Normal 4 5 7 6" xfId="32792" xr:uid="{00000000-0005-0000-0000-000006740000}"/>
    <cellStyle name="Normal 4 5 7 7" xfId="32793" xr:uid="{00000000-0005-0000-0000-000007740000}"/>
    <cellStyle name="Normal 4 5 8" xfId="3324" xr:uid="{00000000-0005-0000-0000-000008740000}"/>
    <cellStyle name="Normal 4 5 8 2" xfId="32794" xr:uid="{00000000-0005-0000-0000-000009740000}"/>
    <cellStyle name="Normal 4 5 8 2 2" xfId="32795" xr:uid="{00000000-0005-0000-0000-00000A740000}"/>
    <cellStyle name="Normal 4 5 8 2 2 2" xfId="32796" xr:uid="{00000000-0005-0000-0000-00000B740000}"/>
    <cellStyle name="Normal 4 5 8 2 3" xfId="32797" xr:uid="{00000000-0005-0000-0000-00000C740000}"/>
    <cellStyle name="Normal 4 5 8 3" xfId="32798" xr:uid="{00000000-0005-0000-0000-00000D740000}"/>
    <cellStyle name="Normal 4 5 8 3 2" xfId="32799" xr:uid="{00000000-0005-0000-0000-00000E740000}"/>
    <cellStyle name="Normal 4 5 8 4" xfId="32800" xr:uid="{00000000-0005-0000-0000-00000F740000}"/>
    <cellStyle name="Normal 4 5 8 5" xfId="32801" xr:uid="{00000000-0005-0000-0000-000010740000}"/>
    <cellStyle name="Normal 4 5 9" xfId="3325" xr:uid="{00000000-0005-0000-0000-000011740000}"/>
    <cellStyle name="Normal 4 5 9 2" xfId="32802" xr:uid="{00000000-0005-0000-0000-000012740000}"/>
    <cellStyle name="Normal 4 5 9 2 2" xfId="32803" xr:uid="{00000000-0005-0000-0000-000013740000}"/>
    <cellStyle name="Normal 4 5 9 2 2 2" xfId="32804" xr:uid="{00000000-0005-0000-0000-000014740000}"/>
    <cellStyle name="Normal 4 5 9 2 3" xfId="32805" xr:uid="{00000000-0005-0000-0000-000015740000}"/>
    <cellStyle name="Normal 4 5 9 3" xfId="32806" xr:uid="{00000000-0005-0000-0000-000016740000}"/>
    <cellStyle name="Normal 4 5 9 3 2" xfId="32807" xr:uid="{00000000-0005-0000-0000-000017740000}"/>
    <cellStyle name="Normal 4 5 9 4" xfId="32808" xr:uid="{00000000-0005-0000-0000-000018740000}"/>
    <cellStyle name="Normal 4 5 9 5" xfId="32809" xr:uid="{00000000-0005-0000-0000-000019740000}"/>
    <cellStyle name="Normal 4 6" xfId="3326" xr:uid="{00000000-0005-0000-0000-00001A740000}"/>
    <cellStyle name="Normal 4 6 10" xfId="32810" xr:uid="{00000000-0005-0000-0000-00001B740000}"/>
    <cellStyle name="Normal 4 6 10 2" xfId="32811" xr:uid="{00000000-0005-0000-0000-00001C740000}"/>
    <cellStyle name="Normal 4 6 11" xfId="32812" xr:uid="{00000000-0005-0000-0000-00001D740000}"/>
    <cellStyle name="Normal 4 6 12" xfId="32813" xr:uid="{00000000-0005-0000-0000-00001E740000}"/>
    <cellStyle name="Normal 4 6 2" xfId="3327" xr:uid="{00000000-0005-0000-0000-00001F740000}"/>
    <cellStyle name="Normal 4 6 2 2" xfId="3328" xr:uid="{00000000-0005-0000-0000-000020740000}"/>
    <cellStyle name="Normal 4 6 2 2 2" xfId="3329" xr:uid="{00000000-0005-0000-0000-000021740000}"/>
    <cellStyle name="Normal 4 6 2 2 2 2" xfId="32814" xr:uid="{00000000-0005-0000-0000-000022740000}"/>
    <cellStyle name="Normal 4 6 2 2 2 2 2" xfId="32815" xr:uid="{00000000-0005-0000-0000-000023740000}"/>
    <cellStyle name="Normal 4 6 2 2 2 2 2 2" xfId="32816" xr:uid="{00000000-0005-0000-0000-000024740000}"/>
    <cellStyle name="Normal 4 6 2 2 2 2 3" xfId="32817" xr:uid="{00000000-0005-0000-0000-000025740000}"/>
    <cellStyle name="Normal 4 6 2 2 2 3" xfId="32818" xr:uid="{00000000-0005-0000-0000-000026740000}"/>
    <cellStyle name="Normal 4 6 2 2 2 3 2" xfId="32819" xr:uid="{00000000-0005-0000-0000-000027740000}"/>
    <cellStyle name="Normal 4 6 2 2 2 4" xfId="32820" xr:uid="{00000000-0005-0000-0000-000028740000}"/>
    <cellStyle name="Normal 4 6 2 2 2 5" xfId="32821" xr:uid="{00000000-0005-0000-0000-000029740000}"/>
    <cellStyle name="Normal 4 6 2 2 3" xfId="3330" xr:uid="{00000000-0005-0000-0000-00002A740000}"/>
    <cellStyle name="Normal 4 6 2 2 3 2" xfId="32822" xr:uid="{00000000-0005-0000-0000-00002B740000}"/>
    <cellStyle name="Normal 4 6 2 2 3 2 2" xfId="32823" xr:uid="{00000000-0005-0000-0000-00002C740000}"/>
    <cellStyle name="Normal 4 6 2 2 3 2 2 2" xfId="32824" xr:uid="{00000000-0005-0000-0000-00002D740000}"/>
    <cellStyle name="Normal 4 6 2 2 3 2 3" xfId="32825" xr:uid="{00000000-0005-0000-0000-00002E740000}"/>
    <cellStyle name="Normal 4 6 2 2 3 3" xfId="32826" xr:uid="{00000000-0005-0000-0000-00002F740000}"/>
    <cellStyle name="Normal 4 6 2 2 3 3 2" xfId="32827" xr:uid="{00000000-0005-0000-0000-000030740000}"/>
    <cellStyle name="Normal 4 6 2 2 3 4" xfId="32828" xr:uid="{00000000-0005-0000-0000-000031740000}"/>
    <cellStyle name="Normal 4 6 2 2 3 5" xfId="32829" xr:uid="{00000000-0005-0000-0000-000032740000}"/>
    <cellStyle name="Normal 4 6 2 2 4" xfId="32830" xr:uid="{00000000-0005-0000-0000-000033740000}"/>
    <cellStyle name="Normal 4 6 2 2 4 2" xfId="32831" xr:uid="{00000000-0005-0000-0000-000034740000}"/>
    <cellStyle name="Normal 4 6 2 2 4 2 2" xfId="32832" xr:uid="{00000000-0005-0000-0000-000035740000}"/>
    <cellStyle name="Normal 4 6 2 2 4 3" xfId="32833" xr:uid="{00000000-0005-0000-0000-000036740000}"/>
    <cellStyle name="Normal 4 6 2 2 5" xfId="32834" xr:uid="{00000000-0005-0000-0000-000037740000}"/>
    <cellStyle name="Normal 4 6 2 2 5 2" xfId="32835" xr:uid="{00000000-0005-0000-0000-000038740000}"/>
    <cellStyle name="Normal 4 6 2 2 6" xfId="32836" xr:uid="{00000000-0005-0000-0000-000039740000}"/>
    <cellStyle name="Normal 4 6 2 2 7" xfId="32837" xr:uid="{00000000-0005-0000-0000-00003A740000}"/>
    <cellStyle name="Normal 4 6 2 3" xfId="3331" xr:uid="{00000000-0005-0000-0000-00003B740000}"/>
    <cellStyle name="Normal 4 6 2 3 2" xfId="32838" xr:uid="{00000000-0005-0000-0000-00003C740000}"/>
    <cellStyle name="Normal 4 6 2 3 2 2" xfId="32839" xr:uid="{00000000-0005-0000-0000-00003D740000}"/>
    <cellStyle name="Normal 4 6 2 3 2 2 2" xfId="32840" xr:uid="{00000000-0005-0000-0000-00003E740000}"/>
    <cellStyle name="Normal 4 6 2 3 2 3" xfId="32841" xr:uid="{00000000-0005-0000-0000-00003F740000}"/>
    <cellStyle name="Normal 4 6 2 3 3" xfId="32842" xr:uid="{00000000-0005-0000-0000-000040740000}"/>
    <cellStyle name="Normal 4 6 2 3 3 2" xfId="32843" xr:uid="{00000000-0005-0000-0000-000041740000}"/>
    <cellStyle name="Normal 4 6 2 3 4" xfId="32844" xr:uid="{00000000-0005-0000-0000-000042740000}"/>
    <cellStyle name="Normal 4 6 2 3 5" xfId="32845" xr:uid="{00000000-0005-0000-0000-000043740000}"/>
    <cellStyle name="Normal 4 6 2 4" xfId="3332" xr:uid="{00000000-0005-0000-0000-000044740000}"/>
    <cellStyle name="Normal 4 6 2 4 2" xfId="32846" xr:uid="{00000000-0005-0000-0000-000045740000}"/>
    <cellStyle name="Normal 4 6 2 4 2 2" xfId="32847" xr:uid="{00000000-0005-0000-0000-000046740000}"/>
    <cellStyle name="Normal 4 6 2 4 2 2 2" xfId="32848" xr:uid="{00000000-0005-0000-0000-000047740000}"/>
    <cellStyle name="Normal 4 6 2 4 2 3" xfId="32849" xr:uid="{00000000-0005-0000-0000-000048740000}"/>
    <cellStyle name="Normal 4 6 2 4 3" xfId="32850" xr:uid="{00000000-0005-0000-0000-000049740000}"/>
    <cellStyle name="Normal 4 6 2 4 3 2" xfId="32851" xr:uid="{00000000-0005-0000-0000-00004A740000}"/>
    <cellStyle name="Normal 4 6 2 4 4" xfId="32852" xr:uid="{00000000-0005-0000-0000-00004B740000}"/>
    <cellStyle name="Normal 4 6 2 4 5" xfId="32853" xr:uid="{00000000-0005-0000-0000-00004C740000}"/>
    <cellStyle name="Normal 4 6 2 5" xfId="32854" xr:uid="{00000000-0005-0000-0000-00004D740000}"/>
    <cellStyle name="Normal 4 6 2 5 2" xfId="32855" xr:uid="{00000000-0005-0000-0000-00004E740000}"/>
    <cellStyle name="Normal 4 6 2 5 2 2" xfId="32856" xr:uid="{00000000-0005-0000-0000-00004F740000}"/>
    <cellStyle name="Normal 4 6 2 5 3" xfId="32857" xr:uid="{00000000-0005-0000-0000-000050740000}"/>
    <cellStyle name="Normal 4 6 2 6" xfId="32858" xr:uid="{00000000-0005-0000-0000-000051740000}"/>
    <cellStyle name="Normal 4 6 2 6 2" xfId="32859" xr:uid="{00000000-0005-0000-0000-000052740000}"/>
    <cellStyle name="Normal 4 6 2 7" xfId="32860" xr:uid="{00000000-0005-0000-0000-000053740000}"/>
    <cellStyle name="Normal 4 6 2 8" xfId="32861" xr:uid="{00000000-0005-0000-0000-000054740000}"/>
    <cellStyle name="Normal 4 6 3" xfId="3333" xr:uid="{00000000-0005-0000-0000-000055740000}"/>
    <cellStyle name="Normal 4 6 3 2" xfId="3334" xr:uid="{00000000-0005-0000-0000-000056740000}"/>
    <cellStyle name="Normal 4 6 3 2 2" xfId="3335" xr:uid="{00000000-0005-0000-0000-000057740000}"/>
    <cellStyle name="Normal 4 6 3 2 2 2" xfId="32862" xr:uid="{00000000-0005-0000-0000-000058740000}"/>
    <cellStyle name="Normal 4 6 3 2 2 2 2" xfId="32863" xr:uid="{00000000-0005-0000-0000-000059740000}"/>
    <cellStyle name="Normal 4 6 3 2 2 2 2 2" xfId="32864" xr:uid="{00000000-0005-0000-0000-00005A740000}"/>
    <cellStyle name="Normal 4 6 3 2 2 2 3" xfId="32865" xr:uid="{00000000-0005-0000-0000-00005B740000}"/>
    <cellStyle name="Normal 4 6 3 2 2 3" xfId="32866" xr:uid="{00000000-0005-0000-0000-00005C740000}"/>
    <cellStyle name="Normal 4 6 3 2 2 3 2" xfId="32867" xr:uid="{00000000-0005-0000-0000-00005D740000}"/>
    <cellStyle name="Normal 4 6 3 2 2 4" xfId="32868" xr:uid="{00000000-0005-0000-0000-00005E740000}"/>
    <cellStyle name="Normal 4 6 3 2 2 5" xfId="32869" xr:uid="{00000000-0005-0000-0000-00005F740000}"/>
    <cellStyle name="Normal 4 6 3 2 3" xfId="3336" xr:uid="{00000000-0005-0000-0000-000060740000}"/>
    <cellStyle name="Normal 4 6 3 2 3 2" xfId="32870" xr:uid="{00000000-0005-0000-0000-000061740000}"/>
    <cellStyle name="Normal 4 6 3 2 3 2 2" xfId="32871" xr:uid="{00000000-0005-0000-0000-000062740000}"/>
    <cellStyle name="Normal 4 6 3 2 3 2 2 2" xfId="32872" xr:uid="{00000000-0005-0000-0000-000063740000}"/>
    <cellStyle name="Normal 4 6 3 2 3 2 3" xfId="32873" xr:uid="{00000000-0005-0000-0000-000064740000}"/>
    <cellStyle name="Normal 4 6 3 2 3 3" xfId="32874" xr:uid="{00000000-0005-0000-0000-000065740000}"/>
    <cellStyle name="Normal 4 6 3 2 3 3 2" xfId="32875" xr:uid="{00000000-0005-0000-0000-000066740000}"/>
    <cellStyle name="Normal 4 6 3 2 3 4" xfId="32876" xr:uid="{00000000-0005-0000-0000-000067740000}"/>
    <cellStyle name="Normal 4 6 3 2 3 5" xfId="32877" xr:uid="{00000000-0005-0000-0000-000068740000}"/>
    <cellStyle name="Normal 4 6 3 2 4" xfId="32878" xr:uid="{00000000-0005-0000-0000-000069740000}"/>
    <cellStyle name="Normal 4 6 3 2 4 2" xfId="32879" xr:uid="{00000000-0005-0000-0000-00006A740000}"/>
    <cellStyle name="Normal 4 6 3 2 4 2 2" xfId="32880" xr:uid="{00000000-0005-0000-0000-00006B740000}"/>
    <cellStyle name="Normal 4 6 3 2 4 3" xfId="32881" xr:uid="{00000000-0005-0000-0000-00006C740000}"/>
    <cellStyle name="Normal 4 6 3 2 5" xfId="32882" xr:uid="{00000000-0005-0000-0000-00006D740000}"/>
    <cellStyle name="Normal 4 6 3 2 5 2" xfId="32883" xr:uid="{00000000-0005-0000-0000-00006E740000}"/>
    <cellStyle name="Normal 4 6 3 2 6" xfId="32884" xr:uid="{00000000-0005-0000-0000-00006F740000}"/>
    <cellStyle name="Normal 4 6 3 2 7" xfId="32885" xr:uid="{00000000-0005-0000-0000-000070740000}"/>
    <cellStyle name="Normal 4 6 3 3" xfId="3337" xr:uid="{00000000-0005-0000-0000-000071740000}"/>
    <cellStyle name="Normal 4 6 3 3 2" xfId="32886" xr:uid="{00000000-0005-0000-0000-000072740000}"/>
    <cellStyle name="Normal 4 6 3 3 2 2" xfId="32887" xr:uid="{00000000-0005-0000-0000-000073740000}"/>
    <cellStyle name="Normal 4 6 3 3 2 2 2" xfId="32888" xr:uid="{00000000-0005-0000-0000-000074740000}"/>
    <cellStyle name="Normal 4 6 3 3 2 3" xfId="32889" xr:uid="{00000000-0005-0000-0000-000075740000}"/>
    <cellStyle name="Normal 4 6 3 3 3" xfId="32890" xr:uid="{00000000-0005-0000-0000-000076740000}"/>
    <cellStyle name="Normal 4 6 3 3 3 2" xfId="32891" xr:uid="{00000000-0005-0000-0000-000077740000}"/>
    <cellStyle name="Normal 4 6 3 3 4" xfId="32892" xr:uid="{00000000-0005-0000-0000-000078740000}"/>
    <cellStyle name="Normal 4 6 3 3 5" xfId="32893" xr:uid="{00000000-0005-0000-0000-000079740000}"/>
    <cellStyle name="Normal 4 6 3 4" xfId="3338" xr:uid="{00000000-0005-0000-0000-00007A740000}"/>
    <cellStyle name="Normal 4 6 3 4 2" xfId="32894" xr:uid="{00000000-0005-0000-0000-00007B740000}"/>
    <cellStyle name="Normal 4 6 3 4 2 2" xfId="32895" xr:uid="{00000000-0005-0000-0000-00007C740000}"/>
    <cellStyle name="Normal 4 6 3 4 2 2 2" xfId="32896" xr:uid="{00000000-0005-0000-0000-00007D740000}"/>
    <cellStyle name="Normal 4 6 3 4 2 3" xfId="32897" xr:uid="{00000000-0005-0000-0000-00007E740000}"/>
    <cellStyle name="Normal 4 6 3 4 3" xfId="32898" xr:uid="{00000000-0005-0000-0000-00007F740000}"/>
    <cellStyle name="Normal 4 6 3 4 3 2" xfId="32899" xr:uid="{00000000-0005-0000-0000-000080740000}"/>
    <cellStyle name="Normal 4 6 3 4 4" xfId="32900" xr:uid="{00000000-0005-0000-0000-000081740000}"/>
    <cellStyle name="Normal 4 6 3 4 5" xfId="32901" xr:uid="{00000000-0005-0000-0000-000082740000}"/>
    <cellStyle name="Normal 4 6 3 5" xfId="32902" xr:uid="{00000000-0005-0000-0000-000083740000}"/>
    <cellStyle name="Normal 4 6 3 5 2" xfId="32903" xr:uid="{00000000-0005-0000-0000-000084740000}"/>
    <cellStyle name="Normal 4 6 3 5 2 2" xfId="32904" xr:uid="{00000000-0005-0000-0000-000085740000}"/>
    <cellStyle name="Normal 4 6 3 5 3" xfId="32905" xr:uid="{00000000-0005-0000-0000-000086740000}"/>
    <cellStyle name="Normal 4 6 3 6" xfId="32906" xr:uid="{00000000-0005-0000-0000-000087740000}"/>
    <cellStyle name="Normal 4 6 3 6 2" xfId="32907" xr:uid="{00000000-0005-0000-0000-000088740000}"/>
    <cellStyle name="Normal 4 6 3 7" xfId="32908" xr:uid="{00000000-0005-0000-0000-000089740000}"/>
    <cellStyle name="Normal 4 6 3 8" xfId="32909" xr:uid="{00000000-0005-0000-0000-00008A740000}"/>
    <cellStyle name="Normal 4 6 4" xfId="3339" xr:uid="{00000000-0005-0000-0000-00008B740000}"/>
    <cellStyle name="Normal 4 6 4 2" xfId="3340" xr:uid="{00000000-0005-0000-0000-00008C740000}"/>
    <cellStyle name="Normal 4 6 4 2 2" xfId="3341" xr:uid="{00000000-0005-0000-0000-00008D740000}"/>
    <cellStyle name="Normal 4 6 4 2 2 2" xfId="32910" xr:uid="{00000000-0005-0000-0000-00008E740000}"/>
    <cellStyle name="Normal 4 6 4 2 2 2 2" xfId="32911" xr:uid="{00000000-0005-0000-0000-00008F740000}"/>
    <cellStyle name="Normal 4 6 4 2 2 2 2 2" xfId="32912" xr:uid="{00000000-0005-0000-0000-000090740000}"/>
    <cellStyle name="Normal 4 6 4 2 2 2 3" xfId="32913" xr:uid="{00000000-0005-0000-0000-000091740000}"/>
    <cellStyle name="Normal 4 6 4 2 2 3" xfId="32914" xr:uid="{00000000-0005-0000-0000-000092740000}"/>
    <cellStyle name="Normal 4 6 4 2 2 3 2" xfId="32915" xr:uid="{00000000-0005-0000-0000-000093740000}"/>
    <cellStyle name="Normal 4 6 4 2 2 4" xfId="32916" xr:uid="{00000000-0005-0000-0000-000094740000}"/>
    <cellStyle name="Normal 4 6 4 2 2 5" xfId="32917" xr:uid="{00000000-0005-0000-0000-000095740000}"/>
    <cellStyle name="Normal 4 6 4 2 3" xfId="3342" xr:uid="{00000000-0005-0000-0000-000096740000}"/>
    <cellStyle name="Normal 4 6 4 2 3 2" xfId="32918" xr:uid="{00000000-0005-0000-0000-000097740000}"/>
    <cellStyle name="Normal 4 6 4 2 3 2 2" xfId="32919" xr:uid="{00000000-0005-0000-0000-000098740000}"/>
    <cellStyle name="Normal 4 6 4 2 3 2 2 2" xfId="32920" xr:uid="{00000000-0005-0000-0000-000099740000}"/>
    <cellStyle name="Normal 4 6 4 2 3 2 3" xfId="32921" xr:uid="{00000000-0005-0000-0000-00009A740000}"/>
    <cellStyle name="Normal 4 6 4 2 3 3" xfId="32922" xr:uid="{00000000-0005-0000-0000-00009B740000}"/>
    <cellStyle name="Normal 4 6 4 2 3 3 2" xfId="32923" xr:uid="{00000000-0005-0000-0000-00009C740000}"/>
    <cellStyle name="Normal 4 6 4 2 3 4" xfId="32924" xr:uid="{00000000-0005-0000-0000-00009D740000}"/>
    <cellStyle name="Normal 4 6 4 2 3 5" xfId="32925" xr:uid="{00000000-0005-0000-0000-00009E740000}"/>
    <cellStyle name="Normal 4 6 4 2 4" xfId="32926" xr:uid="{00000000-0005-0000-0000-00009F740000}"/>
    <cellStyle name="Normal 4 6 4 2 4 2" xfId="32927" xr:uid="{00000000-0005-0000-0000-0000A0740000}"/>
    <cellStyle name="Normal 4 6 4 2 4 2 2" xfId="32928" xr:uid="{00000000-0005-0000-0000-0000A1740000}"/>
    <cellStyle name="Normal 4 6 4 2 4 3" xfId="32929" xr:uid="{00000000-0005-0000-0000-0000A2740000}"/>
    <cellStyle name="Normal 4 6 4 2 5" xfId="32930" xr:uid="{00000000-0005-0000-0000-0000A3740000}"/>
    <cellStyle name="Normal 4 6 4 2 5 2" xfId="32931" xr:uid="{00000000-0005-0000-0000-0000A4740000}"/>
    <cellStyle name="Normal 4 6 4 2 6" xfId="32932" xr:uid="{00000000-0005-0000-0000-0000A5740000}"/>
    <cellStyle name="Normal 4 6 4 2 7" xfId="32933" xr:uid="{00000000-0005-0000-0000-0000A6740000}"/>
    <cellStyle name="Normal 4 6 4 3" xfId="3343" xr:uid="{00000000-0005-0000-0000-0000A7740000}"/>
    <cellStyle name="Normal 4 6 4 3 2" xfId="32934" xr:uid="{00000000-0005-0000-0000-0000A8740000}"/>
    <cellStyle name="Normal 4 6 4 3 2 2" xfId="32935" xr:uid="{00000000-0005-0000-0000-0000A9740000}"/>
    <cellStyle name="Normal 4 6 4 3 2 2 2" xfId="32936" xr:uid="{00000000-0005-0000-0000-0000AA740000}"/>
    <cellStyle name="Normal 4 6 4 3 2 3" xfId="32937" xr:uid="{00000000-0005-0000-0000-0000AB740000}"/>
    <cellStyle name="Normal 4 6 4 3 3" xfId="32938" xr:uid="{00000000-0005-0000-0000-0000AC740000}"/>
    <cellStyle name="Normal 4 6 4 3 3 2" xfId="32939" xr:uid="{00000000-0005-0000-0000-0000AD740000}"/>
    <cellStyle name="Normal 4 6 4 3 4" xfId="32940" xr:uid="{00000000-0005-0000-0000-0000AE740000}"/>
    <cellStyle name="Normal 4 6 4 3 5" xfId="32941" xr:uid="{00000000-0005-0000-0000-0000AF740000}"/>
    <cellStyle name="Normal 4 6 4 4" xfId="3344" xr:uid="{00000000-0005-0000-0000-0000B0740000}"/>
    <cellStyle name="Normal 4 6 4 4 2" xfId="32942" xr:uid="{00000000-0005-0000-0000-0000B1740000}"/>
    <cellStyle name="Normal 4 6 4 4 2 2" xfId="32943" xr:uid="{00000000-0005-0000-0000-0000B2740000}"/>
    <cellStyle name="Normal 4 6 4 4 2 2 2" xfId="32944" xr:uid="{00000000-0005-0000-0000-0000B3740000}"/>
    <cellStyle name="Normal 4 6 4 4 2 3" xfId="32945" xr:uid="{00000000-0005-0000-0000-0000B4740000}"/>
    <cellStyle name="Normal 4 6 4 4 3" xfId="32946" xr:uid="{00000000-0005-0000-0000-0000B5740000}"/>
    <cellStyle name="Normal 4 6 4 4 3 2" xfId="32947" xr:uid="{00000000-0005-0000-0000-0000B6740000}"/>
    <cellStyle name="Normal 4 6 4 4 4" xfId="32948" xr:uid="{00000000-0005-0000-0000-0000B7740000}"/>
    <cellStyle name="Normal 4 6 4 4 5" xfId="32949" xr:uid="{00000000-0005-0000-0000-0000B8740000}"/>
    <cellStyle name="Normal 4 6 4 5" xfId="32950" xr:uid="{00000000-0005-0000-0000-0000B9740000}"/>
    <cellStyle name="Normal 4 6 4 5 2" xfId="32951" xr:uid="{00000000-0005-0000-0000-0000BA740000}"/>
    <cellStyle name="Normal 4 6 4 5 2 2" xfId="32952" xr:uid="{00000000-0005-0000-0000-0000BB740000}"/>
    <cellStyle name="Normal 4 6 4 5 3" xfId="32953" xr:uid="{00000000-0005-0000-0000-0000BC740000}"/>
    <cellStyle name="Normal 4 6 4 6" xfId="32954" xr:uid="{00000000-0005-0000-0000-0000BD740000}"/>
    <cellStyle name="Normal 4 6 4 6 2" xfId="32955" xr:uid="{00000000-0005-0000-0000-0000BE740000}"/>
    <cellStyle name="Normal 4 6 4 7" xfId="32956" xr:uid="{00000000-0005-0000-0000-0000BF740000}"/>
    <cellStyle name="Normal 4 6 4 8" xfId="32957" xr:uid="{00000000-0005-0000-0000-0000C0740000}"/>
    <cellStyle name="Normal 4 6 5" xfId="3345" xr:uid="{00000000-0005-0000-0000-0000C1740000}"/>
    <cellStyle name="Normal 4 6 5 2" xfId="3346" xr:uid="{00000000-0005-0000-0000-0000C2740000}"/>
    <cellStyle name="Normal 4 6 5 2 2" xfId="3347" xr:uid="{00000000-0005-0000-0000-0000C3740000}"/>
    <cellStyle name="Normal 4 6 5 2 2 2" xfId="32958" xr:uid="{00000000-0005-0000-0000-0000C4740000}"/>
    <cellStyle name="Normal 4 6 5 2 2 2 2" xfId="32959" xr:uid="{00000000-0005-0000-0000-0000C5740000}"/>
    <cellStyle name="Normal 4 6 5 2 2 2 2 2" xfId="32960" xr:uid="{00000000-0005-0000-0000-0000C6740000}"/>
    <cellStyle name="Normal 4 6 5 2 2 2 3" xfId="32961" xr:uid="{00000000-0005-0000-0000-0000C7740000}"/>
    <cellStyle name="Normal 4 6 5 2 2 3" xfId="32962" xr:uid="{00000000-0005-0000-0000-0000C8740000}"/>
    <cellStyle name="Normal 4 6 5 2 2 3 2" xfId="32963" xr:uid="{00000000-0005-0000-0000-0000C9740000}"/>
    <cellStyle name="Normal 4 6 5 2 2 4" xfId="32964" xr:uid="{00000000-0005-0000-0000-0000CA740000}"/>
    <cellStyle name="Normal 4 6 5 2 2 5" xfId="32965" xr:uid="{00000000-0005-0000-0000-0000CB740000}"/>
    <cellStyle name="Normal 4 6 5 2 3" xfId="3348" xr:uid="{00000000-0005-0000-0000-0000CC740000}"/>
    <cellStyle name="Normal 4 6 5 2 3 2" xfId="32966" xr:uid="{00000000-0005-0000-0000-0000CD740000}"/>
    <cellStyle name="Normal 4 6 5 2 3 2 2" xfId="32967" xr:uid="{00000000-0005-0000-0000-0000CE740000}"/>
    <cellStyle name="Normal 4 6 5 2 3 2 2 2" xfId="32968" xr:uid="{00000000-0005-0000-0000-0000CF740000}"/>
    <cellStyle name="Normal 4 6 5 2 3 2 3" xfId="32969" xr:uid="{00000000-0005-0000-0000-0000D0740000}"/>
    <cellStyle name="Normal 4 6 5 2 3 3" xfId="32970" xr:uid="{00000000-0005-0000-0000-0000D1740000}"/>
    <cellStyle name="Normal 4 6 5 2 3 3 2" xfId="32971" xr:uid="{00000000-0005-0000-0000-0000D2740000}"/>
    <cellStyle name="Normal 4 6 5 2 3 4" xfId="32972" xr:uid="{00000000-0005-0000-0000-0000D3740000}"/>
    <cellStyle name="Normal 4 6 5 2 3 5" xfId="32973" xr:uid="{00000000-0005-0000-0000-0000D4740000}"/>
    <cellStyle name="Normal 4 6 5 2 4" xfId="32974" xr:uid="{00000000-0005-0000-0000-0000D5740000}"/>
    <cellStyle name="Normal 4 6 5 2 4 2" xfId="32975" xr:uid="{00000000-0005-0000-0000-0000D6740000}"/>
    <cellStyle name="Normal 4 6 5 2 4 2 2" xfId="32976" xr:uid="{00000000-0005-0000-0000-0000D7740000}"/>
    <cellStyle name="Normal 4 6 5 2 4 3" xfId="32977" xr:uid="{00000000-0005-0000-0000-0000D8740000}"/>
    <cellStyle name="Normal 4 6 5 2 5" xfId="32978" xr:uid="{00000000-0005-0000-0000-0000D9740000}"/>
    <cellStyle name="Normal 4 6 5 2 5 2" xfId="32979" xr:uid="{00000000-0005-0000-0000-0000DA740000}"/>
    <cellStyle name="Normal 4 6 5 2 6" xfId="32980" xr:uid="{00000000-0005-0000-0000-0000DB740000}"/>
    <cellStyle name="Normal 4 6 5 2 7" xfId="32981" xr:uid="{00000000-0005-0000-0000-0000DC740000}"/>
    <cellStyle name="Normal 4 6 5 3" xfId="3349" xr:uid="{00000000-0005-0000-0000-0000DD740000}"/>
    <cellStyle name="Normal 4 6 5 3 2" xfId="32982" xr:uid="{00000000-0005-0000-0000-0000DE740000}"/>
    <cellStyle name="Normal 4 6 5 3 2 2" xfId="32983" xr:uid="{00000000-0005-0000-0000-0000DF740000}"/>
    <cellStyle name="Normal 4 6 5 3 2 2 2" xfId="32984" xr:uid="{00000000-0005-0000-0000-0000E0740000}"/>
    <cellStyle name="Normal 4 6 5 3 2 3" xfId="32985" xr:uid="{00000000-0005-0000-0000-0000E1740000}"/>
    <cellStyle name="Normal 4 6 5 3 3" xfId="32986" xr:uid="{00000000-0005-0000-0000-0000E2740000}"/>
    <cellStyle name="Normal 4 6 5 3 3 2" xfId="32987" xr:uid="{00000000-0005-0000-0000-0000E3740000}"/>
    <cellStyle name="Normal 4 6 5 3 4" xfId="32988" xr:uid="{00000000-0005-0000-0000-0000E4740000}"/>
    <cellStyle name="Normal 4 6 5 3 5" xfId="32989" xr:uid="{00000000-0005-0000-0000-0000E5740000}"/>
    <cellStyle name="Normal 4 6 5 4" xfId="3350" xr:uid="{00000000-0005-0000-0000-0000E6740000}"/>
    <cellStyle name="Normal 4 6 5 4 2" xfId="32990" xr:uid="{00000000-0005-0000-0000-0000E7740000}"/>
    <cellStyle name="Normal 4 6 5 4 2 2" xfId="32991" xr:uid="{00000000-0005-0000-0000-0000E8740000}"/>
    <cellStyle name="Normal 4 6 5 4 2 2 2" xfId="32992" xr:uid="{00000000-0005-0000-0000-0000E9740000}"/>
    <cellStyle name="Normal 4 6 5 4 2 3" xfId="32993" xr:uid="{00000000-0005-0000-0000-0000EA740000}"/>
    <cellStyle name="Normal 4 6 5 4 3" xfId="32994" xr:uid="{00000000-0005-0000-0000-0000EB740000}"/>
    <cellStyle name="Normal 4 6 5 4 3 2" xfId="32995" xr:uid="{00000000-0005-0000-0000-0000EC740000}"/>
    <cellStyle name="Normal 4 6 5 4 4" xfId="32996" xr:uid="{00000000-0005-0000-0000-0000ED740000}"/>
    <cellStyle name="Normal 4 6 5 4 5" xfId="32997" xr:uid="{00000000-0005-0000-0000-0000EE740000}"/>
    <cellStyle name="Normal 4 6 5 5" xfId="32998" xr:uid="{00000000-0005-0000-0000-0000EF740000}"/>
    <cellStyle name="Normal 4 6 5 5 2" xfId="32999" xr:uid="{00000000-0005-0000-0000-0000F0740000}"/>
    <cellStyle name="Normal 4 6 5 5 2 2" xfId="33000" xr:uid="{00000000-0005-0000-0000-0000F1740000}"/>
    <cellStyle name="Normal 4 6 5 5 3" xfId="33001" xr:uid="{00000000-0005-0000-0000-0000F2740000}"/>
    <cellStyle name="Normal 4 6 5 6" xfId="33002" xr:uid="{00000000-0005-0000-0000-0000F3740000}"/>
    <cellStyle name="Normal 4 6 5 6 2" xfId="33003" xr:uid="{00000000-0005-0000-0000-0000F4740000}"/>
    <cellStyle name="Normal 4 6 5 7" xfId="33004" xr:uid="{00000000-0005-0000-0000-0000F5740000}"/>
    <cellStyle name="Normal 4 6 5 8" xfId="33005" xr:uid="{00000000-0005-0000-0000-0000F6740000}"/>
    <cellStyle name="Normal 4 6 6" xfId="3351" xr:uid="{00000000-0005-0000-0000-0000F7740000}"/>
    <cellStyle name="Normal 4 6 6 2" xfId="3352" xr:uid="{00000000-0005-0000-0000-0000F8740000}"/>
    <cellStyle name="Normal 4 6 6 2 2" xfId="33006" xr:uid="{00000000-0005-0000-0000-0000F9740000}"/>
    <cellStyle name="Normal 4 6 6 2 2 2" xfId="33007" xr:uid="{00000000-0005-0000-0000-0000FA740000}"/>
    <cellStyle name="Normal 4 6 6 2 2 2 2" xfId="33008" xr:uid="{00000000-0005-0000-0000-0000FB740000}"/>
    <cellStyle name="Normal 4 6 6 2 2 3" xfId="33009" xr:uid="{00000000-0005-0000-0000-0000FC740000}"/>
    <cellStyle name="Normal 4 6 6 2 3" xfId="33010" xr:uid="{00000000-0005-0000-0000-0000FD740000}"/>
    <cellStyle name="Normal 4 6 6 2 3 2" xfId="33011" xr:uid="{00000000-0005-0000-0000-0000FE740000}"/>
    <cellStyle name="Normal 4 6 6 2 4" xfId="33012" xr:uid="{00000000-0005-0000-0000-0000FF740000}"/>
    <cellStyle name="Normal 4 6 6 2 5" xfId="33013" xr:uid="{00000000-0005-0000-0000-000000750000}"/>
    <cellStyle name="Normal 4 6 6 3" xfId="3353" xr:uid="{00000000-0005-0000-0000-000001750000}"/>
    <cellStyle name="Normal 4 6 6 3 2" xfId="33014" xr:uid="{00000000-0005-0000-0000-000002750000}"/>
    <cellStyle name="Normal 4 6 6 3 2 2" xfId="33015" xr:uid="{00000000-0005-0000-0000-000003750000}"/>
    <cellStyle name="Normal 4 6 6 3 2 2 2" xfId="33016" xr:uid="{00000000-0005-0000-0000-000004750000}"/>
    <cellStyle name="Normal 4 6 6 3 2 3" xfId="33017" xr:uid="{00000000-0005-0000-0000-000005750000}"/>
    <cellStyle name="Normal 4 6 6 3 3" xfId="33018" xr:uid="{00000000-0005-0000-0000-000006750000}"/>
    <cellStyle name="Normal 4 6 6 3 3 2" xfId="33019" xr:uid="{00000000-0005-0000-0000-000007750000}"/>
    <cellStyle name="Normal 4 6 6 3 4" xfId="33020" xr:uid="{00000000-0005-0000-0000-000008750000}"/>
    <cellStyle name="Normal 4 6 6 3 5" xfId="33021" xr:uid="{00000000-0005-0000-0000-000009750000}"/>
    <cellStyle name="Normal 4 6 6 4" xfId="33022" xr:uid="{00000000-0005-0000-0000-00000A750000}"/>
    <cellStyle name="Normal 4 6 6 4 2" xfId="33023" xr:uid="{00000000-0005-0000-0000-00000B750000}"/>
    <cellStyle name="Normal 4 6 6 4 2 2" xfId="33024" xr:uid="{00000000-0005-0000-0000-00000C750000}"/>
    <cellStyle name="Normal 4 6 6 4 3" xfId="33025" xr:uid="{00000000-0005-0000-0000-00000D750000}"/>
    <cellStyle name="Normal 4 6 6 5" xfId="33026" xr:uid="{00000000-0005-0000-0000-00000E750000}"/>
    <cellStyle name="Normal 4 6 6 5 2" xfId="33027" xr:uid="{00000000-0005-0000-0000-00000F750000}"/>
    <cellStyle name="Normal 4 6 6 6" xfId="33028" xr:uid="{00000000-0005-0000-0000-000010750000}"/>
    <cellStyle name="Normal 4 6 6 7" xfId="33029" xr:uid="{00000000-0005-0000-0000-000011750000}"/>
    <cellStyle name="Normal 4 6 7" xfId="3354" xr:uid="{00000000-0005-0000-0000-000012750000}"/>
    <cellStyle name="Normal 4 6 7 2" xfId="33030" xr:uid="{00000000-0005-0000-0000-000013750000}"/>
    <cellStyle name="Normal 4 6 7 2 2" xfId="33031" xr:uid="{00000000-0005-0000-0000-000014750000}"/>
    <cellStyle name="Normal 4 6 7 2 2 2" xfId="33032" xr:uid="{00000000-0005-0000-0000-000015750000}"/>
    <cellStyle name="Normal 4 6 7 2 3" xfId="33033" xr:uid="{00000000-0005-0000-0000-000016750000}"/>
    <cellStyle name="Normal 4 6 7 3" xfId="33034" xr:uid="{00000000-0005-0000-0000-000017750000}"/>
    <cellStyle name="Normal 4 6 7 3 2" xfId="33035" xr:uid="{00000000-0005-0000-0000-000018750000}"/>
    <cellStyle name="Normal 4 6 7 4" xfId="33036" xr:uid="{00000000-0005-0000-0000-000019750000}"/>
    <cellStyle name="Normal 4 6 7 5" xfId="33037" xr:uid="{00000000-0005-0000-0000-00001A750000}"/>
    <cellStyle name="Normal 4 6 8" xfId="3355" xr:uid="{00000000-0005-0000-0000-00001B750000}"/>
    <cellStyle name="Normal 4 6 8 2" xfId="33038" xr:uid="{00000000-0005-0000-0000-00001C750000}"/>
    <cellStyle name="Normal 4 6 8 2 2" xfId="33039" xr:uid="{00000000-0005-0000-0000-00001D750000}"/>
    <cellStyle name="Normal 4 6 8 2 2 2" xfId="33040" xr:uid="{00000000-0005-0000-0000-00001E750000}"/>
    <cellStyle name="Normal 4 6 8 2 3" xfId="33041" xr:uid="{00000000-0005-0000-0000-00001F750000}"/>
    <cellStyle name="Normal 4 6 8 3" xfId="33042" xr:uid="{00000000-0005-0000-0000-000020750000}"/>
    <cellStyle name="Normal 4 6 8 3 2" xfId="33043" xr:uid="{00000000-0005-0000-0000-000021750000}"/>
    <cellStyle name="Normal 4 6 8 4" xfId="33044" xr:uid="{00000000-0005-0000-0000-000022750000}"/>
    <cellStyle name="Normal 4 6 8 5" xfId="33045" xr:uid="{00000000-0005-0000-0000-000023750000}"/>
    <cellStyle name="Normal 4 6 9" xfId="33046" xr:uid="{00000000-0005-0000-0000-000024750000}"/>
    <cellStyle name="Normal 4 6 9 2" xfId="33047" xr:uid="{00000000-0005-0000-0000-000025750000}"/>
    <cellStyle name="Normal 4 6 9 2 2" xfId="33048" xr:uid="{00000000-0005-0000-0000-000026750000}"/>
    <cellStyle name="Normal 4 6 9 3" xfId="33049" xr:uid="{00000000-0005-0000-0000-000027750000}"/>
    <cellStyle name="Normal 4 7" xfId="3356" xr:uid="{00000000-0005-0000-0000-000028750000}"/>
    <cellStyle name="Normal 4 7 10" xfId="33050" xr:uid="{00000000-0005-0000-0000-000029750000}"/>
    <cellStyle name="Normal 4 7 10 2" xfId="33051" xr:uid="{00000000-0005-0000-0000-00002A750000}"/>
    <cellStyle name="Normal 4 7 11" xfId="33052" xr:uid="{00000000-0005-0000-0000-00002B750000}"/>
    <cellStyle name="Normal 4 7 12" xfId="33053" xr:uid="{00000000-0005-0000-0000-00002C750000}"/>
    <cellStyle name="Normal 4 7 2" xfId="3357" xr:uid="{00000000-0005-0000-0000-00002D750000}"/>
    <cellStyle name="Normal 4 7 2 2" xfId="3358" xr:uid="{00000000-0005-0000-0000-00002E750000}"/>
    <cellStyle name="Normal 4 7 2 2 2" xfId="3359" xr:uid="{00000000-0005-0000-0000-00002F750000}"/>
    <cellStyle name="Normal 4 7 2 2 2 2" xfId="33054" xr:uid="{00000000-0005-0000-0000-000030750000}"/>
    <cellStyle name="Normal 4 7 2 2 2 2 2" xfId="33055" xr:uid="{00000000-0005-0000-0000-000031750000}"/>
    <cellStyle name="Normal 4 7 2 2 2 2 2 2" xfId="33056" xr:uid="{00000000-0005-0000-0000-000032750000}"/>
    <cellStyle name="Normal 4 7 2 2 2 2 3" xfId="33057" xr:uid="{00000000-0005-0000-0000-000033750000}"/>
    <cellStyle name="Normal 4 7 2 2 2 3" xfId="33058" xr:uid="{00000000-0005-0000-0000-000034750000}"/>
    <cellStyle name="Normal 4 7 2 2 2 3 2" xfId="33059" xr:uid="{00000000-0005-0000-0000-000035750000}"/>
    <cellStyle name="Normal 4 7 2 2 2 4" xfId="33060" xr:uid="{00000000-0005-0000-0000-000036750000}"/>
    <cellStyle name="Normal 4 7 2 2 2 5" xfId="33061" xr:uid="{00000000-0005-0000-0000-000037750000}"/>
    <cellStyle name="Normal 4 7 2 2 3" xfId="3360" xr:uid="{00000000-0005-0000-0000-000038750000}"/>
    <cellStyle name="Normal 4 7 2 2 3 2" xfId="33062" xr:uid="{00000000-0005-0000-0000-000039750000}"/>
    <cellStyle name="Normal 4 7 2 2 3 2 2" xfId="33063" xr:uid="{00000000-0005-0000-0000-00003A750000}"/>
    <cellStyle name="Normal 4 7 2 2 3 2 2 2" xfId="33064" xr:uid="{00000000-0005-0000-0000-00003B750000}"/>
    <cellStyle name="Normal 4 7 2 2 3 2 3" xfId="33065" xr:uid="{00000000-0005-0000-0000-00003C750000}"/>
    <cellStyle name="Normal 4 7 2 2 3 3" xfId="33066" xr:uid="{00000000-0005-0000-0000-00003D750000}"/>
    <cellStyle name="Normal 4 7 2 2 3 3 2" xfId="33067" xr:uid="{00000000-0005-0000-0000-00003E750000}"/>
    <cellStyle name="Normal 4 7 2 2 3 4" xfId="33068" xr:uid="{00000000-0005-0000-0000-00003F750000}"/>
    <cellStyle name="Normal 4 7 2 2 3 5" xfId="33069" xr:uid="{00000000-0005-0000-0000-000040750000}"/>
    <cellStyle name="Normal 4 7 2 2 4" xfId="33070" xr:uid="{00000000-0005-0000-0000-000041750000}"/>
    <cellStyle name="Normal 4 7 2 2 4 2" xfId="33071" xr:uid="{00000000-0005-0000-0000-000042750000}"/>
    <cellStyle name="Normal 4 7 2 2 4 2 2" xfId="33072" xr:uid="{00000000-0005-0000-0000-000043750000}"/>
    <cellStyle name="Normal 4 7 2 2 4 3" xfId="33073" xr:uid="{00000000-0005-0000-0000-000044750000}"/>
    <cellStyle name="Normal 4 7 2 2 5" xfId="33074" xr:uid="{00000000-0005-0000-0000-000045750000}"/>
    <cellStyle name="Normal 4 7 2 2 5 2" xfId="33075" xr:uid="{00000000-0005-0000-0000-000046750000}"/>
    <cellStyle name="Normal 4 7 2 2 6" xfId="33076" xr:uid="{00000000-0005-0000-0000-000047750000}"/>
    <cellStyle name="Normal 4 7 2 2 7" xfId="33077" xr:uid="{00000000-0005-0000-0000-000048750000}"/>
    <cellStyle name="Normal 4 7 2 3" xfId="3361" xr:uid="{00000000-0005-0000-0000-000049750000}"/>
    <cellStyle name="Normal 4 7 2 3 2" xfId="33078" xr:uid="{00000000-0005-0000-0000-00004A750000}"/>
    <cellStyle name="Normal 4 7 2 3 2 2" xfId="33079" xr:uid="{00000000-0005-0000-0000-00004B750000}"/>
    <cellStyle name="Normal 4 7 2 3 2 2 2" xfId="33080" xr:uid="{00000000-0005-0000-0000-00004C750000}"/>
    <cellStyle name="Normal 4 7 2 3 2 3" xfId="33081" xr:uid="{00000000-0005-0000-0000-00004D750000}"/>
    <cellStyle name="Normal 4 7 2 3 3" xfId="33082" xr:uid="{00000000-0005-0000-0000-00004E750000}"/>
    <cellStyle name="Normal 4 7 2 3 3 2" xfId="33083" xr:uid="{00000000-0005-0000-0000-00004F750000}"/>
    <cellStyle name="Normal 4 7 2 3 4" xfId="33084" xr:uid="{00000000-0005-0000-0000-000050750000}"/>
    <cellStyle name="Normal 4 7 2 3 5" xfId="33085" xr:uid="{00000000-0005-0000-0000-000051750000}"/>
    <cellStyle name="Normal 4 7 2 4" xfId="3362" xr:uid="{00000000-0005-0000-0000-000052750000}"/>
    <cellStyle name="Normal 4 7 2 4 2" xfId="33086" xr:uid="{00000000-0005-0000-0000-000053750000}"/>
    <cellStyle name="Normal 4 7 2 4 2 2" xfId="33087" xr:uid="{00000000-0005-0000-0000-000054750000}"/>
    <cellStyle name="Normal 4 7 2 4 2 2 2" xfId="33088" xr:uid="{00000000-0005-0000-0000-000055750000}"/>
    <cellStyle name="Normal 4 7 2 4 2 3" xfId="33089" xr:uid="{00000000-0005-0000-0000-000056750000}"/>
    <cellStyle name="Normal 4 7 2 4 3" xfId="33090" xr:uid="{00000000-0005-0000-0000-000057750000}"/>
    <cellStyle name="Normal 4 7 2 4 3 2" xfId="33091" xr:uid="{00000000-0005-0000-0000-000058750000}"/>
    <cellStyle name="Normal 4 7 2 4 4" xfId="33092" xr:uid="{00000000-0005-0000-0000-000059750000}"/>
    <cellStyle name="Normal 4 7 2 4 5" xfId="33093" xr:uid="{00000000-0005-0000-0000-00005A750000}"/>
    <cellStyle name="Normal 4 7 2 5" xfId="33094" xr:uid="{00000000-0005-0000-0000-00005B750000}"/>
    <cellStyle name="Normal 4 7 2 5 2" xfId="33095" xr:uid="{00000000-0005-0000-0000-00005C750000}"/>
    <cellStyle name="Normal 4 7 2 5 2 2" xfId="33096" xr:uid="{00000000-0005-0000-0000-00005D750000}"/>
    <cellStyle name="Normal 4 7 2 5 3" xfId="33097" xr:uid="{00000000-0005-0000-0000-00005E750000}"/>
    <cellStyle name="Normal 4 7 2 6" xfId="33098" xr:uid="{00000000-0005-0000-0000-00005F750000}"/>
    <cellStyle name="Normal 4 7 2 6 2" xfId="33099" xr:uid="{00000000-0005-0000-0000-000060750000}"/>
    <cellStyle name="Normal 4 7 2 7" xfId="33100" xr:uid="{00000000-0005-0000-0000-000061750000}"/>
    <cellStyle name="Normal 4 7 2 8" xfId="33101" xr:uid="{00000000-0005-0000-0000-000062750000}"/>
    <cellStyle name="Normal 4 7 3" xfId="3363" xr:uid="{00000000-0005-0000-0000-000063750000}"/>
    <cellStyle name="Normal 4 7 3 2" xfId="3364" xr:uid="{00000000-0005-0000-0000-000064750000}"/>
    <cellStyle name="Normal 4 7 3 2 2" xfId="3365" xr:uid="{00000000-0005-0000-0000-000065750000}"/>
    <cellStyle name="Normal 4 7 3 2 2 2" xfId="33102" xr:uid="{00000000-0005-0000-0000-000066750000}"/>
    <cellStyle name="Normal 4 7 3 2 2 2 2" xfId="33103" xr:uid="{00000000-0005-0000-0000-000067750000}"/>
    <cellStyle name="Normal 4 7 3 2 2 2 2 2" xfId="33104" xr:uid="{00000000-0005-0000-0000-000068750000}"/>
    <cellStyle name="Normal 4 7 3 2 2 2 3" xfId="33105" xr:uid="{00000000-0005-0000-0000-000069750000}"/>
    <cellStyle name="Normal 4 7 3 2 2 3" xfId="33106" xr:uid="{00000000-0005-0000-0000-00006A750000}"/>
    <cellStyle name="Normal 4 7 3 2 2 3 2" xfId="33107" xr:uid="{00000000-0005-0000-0000-00006B750000}"/>
    <cellStyle name="Normal 4 7 3 2 2 4" xfId="33108" xr:uid="{00000000-0005-0000-0000-00006C750000}"/>
    <cellStyle name="Normal 4 7 3 2 2 5" xfId="33109" xr:uid="{00000000-0005-0000-0000-00006D750000}"/>
    <cellStyle name="Normal 4 7 3 2 3" xfId="3366" xr:uid="{00000000-0005-0000-0000-00006E750000}"/>
    <cellStyle name="Normal 4 7 3 2 3 2" xfId="33110" xr:uid="{00000000-0005-0000-0000-00006F750000}"/>
    <cellStyle name="Normal 4 7 3 2 3 2 2" xfId="33111" xr:uid="{00000000-0005-0000-0000-000070750000}"/>
    <cellStyle name="Normal 4 7 3 2 3 2 2 2" xfId="33112" xr:uid="{00000000-0005-0000-0000-000071750000}"/>
    <cellStyle name="Normal 4 7 3 2 3 2 3" xfId="33113" xr:uid="{00000000-0005-0000-0000-000072750000}"/>
    <cellStyle name="Normal 4 7 3 2 3 3" xfId="33114" xr:uid="{00000000-0005-0000-0000-000073750000}"/>
    <cellStyle name="Normal 4 7 3 2 3 3 2" xfId="33115" xr:uid="{00000000-0005-0000-0000-000074750000}"/>
    <cellStyle name="Normal 4 7 3 2 3 4" xfId="33116" xr:uid="{00000000-0005-0000-0000-000075750000}"/>
    <cellStyle name="Normal 4 7 3 2 3 5" xfId="33117" xr:uid="{00000000-0005-0000-0000-000076750000}"/>
    <cellStyle name="Normal 4 7 3 2 4" xfId="33118" xr:uid="{00000000-0005-0000-0000-000077750000}"/>
    <cellStyle name="Normal 4 7 3 2 4 2" xfId="33119" xr:uid="{00000000-0005-0000-0000-000078750000}"/>
    <cellStyle name="Normal 4 7 3 2 4 2 2" xfId="33120" xr:uid="{00000000-0005-0000-0000-000079750000}"/>
    <cellStyle name="Normal 4 7 3 2 4 3" xfId="33121" xr:uid="{00000000-0005-0000-0000-00007A750000}"/>
    <cellStyle name="Normal 4 7 3 2 5" xfId="33122" xr:uid="{00000000-0005-0000-0000-00007B750000}"/>
    <cellStyle name="Normal 4 7 3 2 5 2" xfId="33123" xr:uid="{00000000-0005-0000-0000-00007C750000}"/>
    <cellStyle name="Normal 4 7 3 2 6" xfId="33124" xr:uid="{00000000-0005-0000-0000-00007D750000}"/>
    <cellStyle name="Normal 4 7 3 2 7" xfId="33125" xr:uid="{00000000-0005-0000-0000-00007E750000}"/>
    <cellStyle name="Normal 4 7 3 3" xfId="3367" xr:uid="{00000000-0005-0000-0000-00007F750000}"/>
    <cellStyle name="Normal 4 7 3 3 2" xfId="33126" xr:uid="{00000000-0005-0000-0000-000080750000}"/>
    <cellStyle name="Normal 4 7 3 3 2 2" xfId="33127" xr:uid="{00000000-0005-0000-0000-000081750000}"/>
    <cellStyle name="Normal 4 7 3 3 2 2 2" xfId="33128" xr:uid="{00000000-0005-0000-0000-000082750000}"/>
    <cellStyle name="Normal 4 7 3 3 2 3" xfId="33129" xr:uid="{00000000-0005-0000-0000-000083750000}"/>
    <cellStyle name="Normal 4 7 3 3 3" xfId="33130" xr:uid="{00000000-0005-0000-0000-000084750000}"/>
    <cellStyle name="Normal 4 7 3 3 3 2" xfId="33131" xr:uid="{00000000-0005-0000-0000-000085750000}"/>
    <cellStyle name="Normal 4 7 3 3 4" xfId="33132" xr:uid="{00000000-0005-0000-0000-000086750000}"/>
    <cellStyle name="Normal 4 7 3 3 5" xfId="33133" xr:uid="{00000000-0005-0000-0000-000087750000}"/>
    <cellStyle name="Normal 4 7 3 4" xfId="3368" xr:uid="{00000000-0005-0000-0000-000088750000}"/>
    <cellStyle name="Normal 4 7 3 4 2" xfId="33134" xr:uid="{00000000-0005-0000-0000-000089750000}"/>
    <cellStyle name="Normal 4 7 3 4 2 2" xfId="33135" xr:uid="{00000000-0005-0000-0000-00008A750000}"/>
    <cellStyle name="Normal 4 7 3 4 2 2 2" xfId="33136" xr:uid="{00000000-0005-0000-0000-00008B750000}"/>
    <cellStyle name="Normal 4 7 3 4 2 3" xfId="33137" xr:uid="{00000000-0005-0000-0000-00008C750000}"/>
    <cellStyle name="Normal 4 7 3 4 3" xfId="33138" xr:uid="{00000000-0005-0000-0000-00008D750000}"/>
    <cellStyle name="Normal 4 7 3 4 3 2" xfId="33139" xr:uid="{00000000-0005-0000-0000-00008E750000}"/>
    <cellStyle name="Normal 4 7 3 4 4" xfId="33140" xr:uid="{00000000-0005-0000-0000-00008F750000}"/>
    <cellStyle name="Normal 4 7 3 4 5" xfId="33141" xr:uid="{00000000-0005-0000-0000-000090750000}"/>
    <cellStyle name="Normal 4 7 3 5" xfId="33142" xr:uid="{00000000-0005-0000-0000-000091750000}"/>
    <cellStyle name="Normal 4 7 3 5 2" xfId="33143" xr:uid="{00000000-0005-0000-0000-000092750000}"/>
    <cellStyle name="Normal 4 7 3 5 2 2" xfId="33144" xr:uid="{00000000-0005-0000-0000-000093750000}"/>
    <cellStyle name="Normal 4 7 3 5 3" xfId="33145" xr:uid="{00000000-0005-0000-0000-000094750000}"/>
    <cellStyle name="Normal 4 7 3 6" xfId="33146" xr:uid="{00000000-0005-0000-0000-000095750000}"/>
    <cellStyle name="Normal 4 7 3 6 2" xfId="33147" xr:uid="{00000000-0005-0000-0000-000096750000}"/>
    <cellStyle name="Normal 4 7 3 7" xfId="33148" xr:uid="{00000000-0005-0000-0000-000097750000}"/>
    <cellStyle name="Normal 4 7 3 8" xfId="33149" xr:uid="{00000000-0005-0000-0000-000098750000}"/>
    <cellStyle name="Normal 4 7 4" xfId="3369" xr:uid="{00000000-0005-0000-0000-000099750000}"/>
    <cellStyle name="Normal 4 7 4 2" xfId="3370" xr:uid="{00000000-0005-0000-0000-00009A750000}"/>
    <cellStyle name="Normal 4 7 4 2 2" xfId="3371" xr:uid="{00000000-0005-0000-0000-00009B750000}"/>
    <cellStyle name="Normal 4 7 4 2 2 2" xfId="33150" xr:uid="{00000000-0005-0000-0000-00009C750000}"/>
    <cellStyle name="Normal 4 7 4 2 2 2 2" xfId="33151" xr:uid="{00000000-0005-0000-0000-00009D750000}"/>
    <cellStyle name="Normal 4 7 4 2 2 2 2 2" xfId="33152" xr:uid="{00000000-0005-0000-0000-00009E750000}"/>
    <cellStyle name="Normal 4 7 4 2 2 2 3" xfId="33153" xr:uid="{00000000-0005-0000-0000-00009F750000}"/>
    <cellStyle name="Normal 4 7 4 2 2 3" xfId="33154" xr:uid="{00000000-0005-0000-0000-0000A0750000}"/>
    <cellStyle name="Normal 4 7 4 2 2 3 2" xfId="33155" xr:uid="{00000000-0005-0000-0000-0000A1750000}"/>
    <cellStyle name="Normal 4 7 4 2 2 4" xfId="33156" xr:uid="{00000000-0005-0000-0000-0000A2750000}"/>
    <cellStyle name="Normal 4 7 4 2 2 5" xfId="33157" xr:uid="{00000000-0005-0000-0000-0000A3750000}"/>
    <cellStyle name="Normal 4 7 4 2 3" xfId="3372" xr:uid="{00000000-0005-0000-0000-0000A4750000}"/>
    <cellStyle name="Normal 4 7 4 2 3 2" xfId="33158" xr:uid="{00000000-0005-0000-0000-0000A5750000}"/>
    <cellStyle name="Normal 4 7 4 2 3 2 2" xfId="33159" xr:uid="{00000000-0005-0000-0000-0000A6750000}"/>
    <cellStyle name="Normal 4 7 4 2 3 2 2 2" xfId="33160" xr:uid="{00000000-0005-0000-0000-0000A7750000}"/>
    <cellStyle name="Normal 4 7 4 2 3 2 3" xfId="33161" xr:uid="{00000000-0005-0000-0000-0000A8750000}"/>
    <cellStyle name="Normal 4 7 4 2 3 3" xfId="33162" xr:uid="{00000000-0005-0000-0000-0000A9750000}"/>
    <cellStyle name="Normal 4 7 4 2 3 3 2" xfId="33163" xr:uid="{00000000-0005-0000-0000-0000AA750000}"/>
    <cellStyle name="Normal 4 7 4 2 3 4" xfId="33164" xr:uid="{00000000-0005-0000-0000-0000AB750000}"/>
    <cellStyle name="Normal 4 7 4 2 3 5" xfId="33165" xr:uid="{00000000-0005-0000-0000-0000AC750000}"/>
    <cellStyle name="Normal 4 7 4 2 4" xfId="33166" xr:uid="{00000000-0005-0000-0000-0000AD750000}"/>
    <cellStyle name="Normal 4 7 4 2 4 2" xfId="33167" xr:uid="{00000000-0005-0000-0000-0000AE750000}"/>
    <cellStyle name="Normal 4 7 4 2 4 2 2" xfId="33168" xr:uid="{00000000-0005-0000-0000-0000AF750000}"/>
    <cellStyle name="Normal 4 7 4 2 4 3" xfId="33169" xr:uid="{00000000-0005-0000-0000-0000B0750000}"/>
    <cellStyle name="Normal 4 7 4 2 5" xfId="33170" xr:uid="{00000000-0005-0000-0000-0000B1750000}"/>
    <cellStyle name="Normal 4 7 4 2 5 2" xfId="33171" xr:uid="{00000000-0005-0000-0000-0000B2750000}"/>
    <cellStyle name="Normal 4 7 4 2 6" xfId="33172" xr:uid="{00000000-0005-0000-0000-0000B3750000}"/>
    <cellStyle name="Normal 4 7 4 2 7" xfId="33173" xr:uid="{00000000-0005-0000-0000-0000B4750000}"/>
    <cellStyle name="Normal 4 7 4 3" xfId="3373" xr:uid="{00000000-0005-0000-0000-0000B5750000}"/>
    <cellStyle name="Normal 4 7 4 3 2" xfId="33174" xr:uid="{00000000-0005-0000-0000-0000B6750000}"/>
    <cellStyle name="Normal 4 7 4 3 2 2" xfId="33175" xr:uid="{00000000-0005-0000-0000-0000B7750000}"/>
    <cellStyle name="Normal 4 7 4 3 2 2 2" xfId="33176" xr:uid="{00000000-0005-0000-0000-0000B8750000}"/>
    <cellStyle name="Normal 4 7 4 3 2 3" xfId="33177" xr:uid="{00000000-0005-0000-0000-0000B9750000}"/>
    <cellStyle name="Normal 4 7 4 3 3" xfId="33178" xr:uid="{00000000-0005-0000-0000-0000BA750000}"/>
    <cellStyle name="Normal 4 7 4 3 3 2" xfId="33179" xr:uid="{00000000-0005-0000-0000-0000BB750000}"/>
    <cellStyle name="Normal 4 7 4 3 4" xfId="33180" xr:uid="{00000000-0005-0000-0000-0000BC750000}"/>
    <cellStyle name="Normal 4 7 4 3 5" xfId="33181" xr:uid="{00000000-0005-0000-0000-0000BD750000}"/>
    <cellStyle name="Normal 4 7 4 4" xfId="3374" xr:uid="{00000000-0005-0000-0000-0000BE750000}"/>
    <cellStyle name="Normal 4 7 4 4 2" xfId="33182" xr:uid="{00000000-0005-0000-0000-0000BF750000}"/>
    <cellStyle name="Normal 4 7 4 4 2 2" xfId="33183" xr:uid="{00000000-0005-0000-0000-0000C0750000}"/>
    <cellStyle name="Normal 4 7 4 4 2 2 2" xfId="33184" xr:uid="{00000000-0005-0000-0000-0000C1750000}"/>
    <cellStyle name="Normal 4 7 4 4 2 3" xfId="33185" xr:uid="{00000000-0005-0000-0000-0000C2750000}"/>
    <cellStyle name="Normal 4 7 4 4 3" xfId="33186" xr:uid="{00000000-0005-0000-0000-0000C3750000}"/>
    <cellStyle name="Normal 4 7 4 4 3 2" xfId="33187" xr:uid="{00000000-0005-0000-0000-0000C4750000}"/>
    <cellStyle name="Normal 4 7 4 4 4" xfId="33188" xr:uid="{00000000-0005-0000-0000-0000C5750000}"/>
    <cellStyle name="Normal 4 7 4 4 5" xfId="33189" xr:uid="{00000000-0005-0000-0000-0000C6750000}"/>
    <cellStyle name="Normal 4 7 4 5" xfId="33190" xr:uid="{00000000-0005-0000-0000-0000C7750000}"/>
    <cellStyle name="Normal 4 7 4 5 2" xfId="33191" xr:uid="{00000000-0005-0000-0000-0000C8750000}"/>
    <cellStyle name="Normal 4 7 4 5 2 2" xfId="33192" xr:uid="{00000000-0005-0000-0000-0000C9750000}"/>
    <cellStyle name="Normal 4 7 4 5 3" xfId="33193" xr:uid="{00000000-0005-0000-0000-0000CA750000}"/>
    <cellStyle name="Normal 4 7 4 6" xfId="33194" xr:uid="{00000000-0005-0000-0000-0000CB750000}"/>
    <cellStyle name="Normal 4 7 4 6 2" xfId="33195" xr:uid="{00000000-0005-0000-0000-0000CC750000}"/>
    <cellStyle name="Normal 4 7 4 7" xfId="33196" xr:uid="{00000000-0005-0000-0000-0000CD750000}"/>
    <cellStyle name="Normal 4 7 4 8" xfId="33197" xr:uid="{00000000-0005-0000-0000-0000CE750000}"/>
    <cellStyle name="Normal 4 7 5" xfId="3375" xr:uid="{00000000-0005-0000-0000-0000CF750000}"/>
    <cellStyle name="Normal 4 7 5 2" xfId="3376" xr:uid="{00000000-0005-0000-0000-0000D0750000}"/>
    <cellStyle name="Normal 4 7 5 2 2" xfId="3377" xr:uid="{00000000-0005-0000-0000-0000D1750000}"/>
    <cellStyle name="Normal 4 7 5 2 2 2" xfId="33198" xr:uid="{00000000-0005-0000-0000-0000D2750000}"/>
    <cellStyle name="Normal 4 7 5 2 2 2 2" xfId="33199" xr:uid="{00000000-0005-0000-0000-0000D3750000}"/>
    <cellStyle name="Normal 4 7 5 2 2 2 2 2" xfId="33200" xr:uid="{00000000-0005-0000-0000-0000D4750000}"/>
    <cellStyle name="Normal 4 7 5 2 2 2 3" xfId="33201" xr:uid="{00000000-0005-0000-0000-0000D5750000}"/>
    <cellStyle name="Normal 4 7 5 2 2 3" xfId="33202" xr:uid="{00000000-0005-0000-0000-0000D6750000}"/>
    <cellStyle name="Normal 4 7 5 2 2 3 2" xfId="33203" xr:uid="{00000000-0005-0000-0000-0000D7750000}"/>
    <cellStyle name="Normal 4 7 5 2 2 4" xfId="33204" xr:uid="{00000000-0005-0000-0000-0000D8750000}"/>
    <cellStyle name="Normal 4 7 5 2 2 5" xfId="33205" xr:uid="{00000000-0005-0000-0000-0000D9750000}"/>
    <cellStyle name="Normal 4 7 5 2 3" xfId="3378" xr:uid="{00000000-0005-0000-0000-0000DA750000}"/>
    <cellStyle name="Normal 4 7 5 2 3 2" xfId="33206" xr:uid="{00000000-0005-0000-0000-0000DB750000}"/>
    <cellStyle name="Normal 4 7 5 2 3 2 2" xfId="33207" xr:uid="{00000000-0005-0000-0000-0000DC750000}"/>
    <cellStyle name="Normal 4 7 5 2 3 2 2 2" xfId="33208" xr:uid="{00000000-0005-0000-0000-0000DD750000}"/>
    <cellStyle name="Normal 4 7 5 2 3 2 3" xfId="33209" xr:uid="{00000000-0005-0000-0000-0000DE750000}"/>
    <cellStyle name="Normal 4 7 5 2 3 3" xfId="33210" xr:uid="{00000000-0005-0000-0000-0000DF750000}"/>
    <cellStyle name="Normal 4 7 5 2 3 3 2" xfId="33211" xr:uid="{00000000-0005-0000-0000-0000E0750000}"/>
    <cellStyle name="Normal 4 7 5 2 3 4" xfId="33212" xr:uid="{00000000-0005-0000-0000-0000E1750000}"/>
    <cellStyle name="Normal 4 7 5 2 3 5" xfId="33213" xr:uid="{00000000-0005-0000-0000-0000E2750000}"/>
    <cellStyle name="Normal 4 7 5 2 4" xfId="33214" xr:uid="{00000000-0005-0000-0000-0000E3750000}"/>
    <cellStyle name="Normal 4 7 5 2 4 2" xfId="33215" xr:uid="{00000000-0005-0000-0000-0000E4750000}"/>
    <cellStyle name="Normal 4 7 5 2 4 2 2" xfId="33216" xr:uid="{00000000-0005-0000-0000-0000E5750000}"/>
    <cellStyle name="Normal 4 7 5 2 4 3" xfId="33217" xr:uid="{00000000-0005-0000-0000-0000E6750000}"/>
    <cellStyle name="Normal 4 7 5 2 5" xfId="33218" xr:uid="{00000000-0005-0000-0000-0000E7750000}"/>
    <cellStyle name="Normal 4 7 5 2 5 2" xfId="33219" xr:uid="{00000000-0005-0000-0000-0000E8750000}"/>
    <cellStyle name="Normal 4 7 5 2 6" xfId="33220" xr:uid="{00000000-0005-0000-0000-0000E9750000}"/>
    <cellStyle name="Normal 4 7 5 2 7" xfId="33221" xr:uid="{00000000-0005-0000-0000-0000EA750000}"/>
    <cellStyle name="Normal 4 7 5 3" xfId="3379" xr:uid="{00000000-0005-0000-0000-0000EB750000}"/>
    <cellStyle name="Normal 4 7 5 3 2" xfId="33222" xr:uid="{00000000-0005-0000-0000-0000EC750000}"/>
    <cellStyle name="Normal 4 7 5 3 2 2" xfId="33223" xr:uid="{00000000-0005-0000-0000-0000ED750000}"/>
    <cellStyle name="Normal 4 7 5 3 2 2 2" xfId="33224" xr:uid="{00000000-0005-0000-0000-0000EE750000}"/>
    <cellStyle name="Normal 4 7 5 3 2 3" xfId="33225" xr:uid="{00000000-0005-0000-0000-0000EF750000}"/>
    <cellStyle name="Normal 4 7 5 3 3" xfId="33226" xr:uid="{00000000-0005-0000-0000-0000F0750000}"/>
    <cellStyle name="Normal 4 7 5 3 3 2" xfId="33227" xr:uid="{00000000-0005-0000-0000-0000F1750000}"/>
    <cellStyle name="Normal 4 7 5 3 4" xfId="33228" xr:uid="{00000000-0005-0000-0000-0000F2750000}"/>
    <cellStyle name="Normal 4 7 5 3 5" xfId="33229" xr:uid="{00000000-0005-0000-0000-0000F3750000}"/>
    <cellStyle name="Normal 4 7 5 4" xfId="3380" xr:uid="{00000000-0005-0000-0000-0000F4750000}"/>
    <cellStyle name="Normal 4 7 5 4 2" xfId="33230" xr:uid="{00000000-0005-0000-0000-0000F5750000}"/>
    <cellStyle name="Normal 4 7 5 4 2 2" xfId="33231" xr:uid="{00000000-0005-0000-0000-0000F6750000}"/>
    <cellStyle name="Normal 4 7 5 4 2 2 2" xfId="33232" xr:uid="{00000000-0005-0000-0000-0000F7750000}"/>
    <cellStyle name="Normal 4 7 5 4 2 3" xfId="33233" xr:uid="{00000000-0005-0000-0000-0000F8750000}"/>
    <cellStyle name="Normal 4 7 5 4 3" xfId="33234" xr:uid="{00000000-0005-0000-0000-0000F9750000}"/>
    <cellStyle name="Normal 4 7 5 4 3 2" xfId="33235" xr:uid="{00000000-0005-0000-0000-0000FA750000}"/>
    <cellStyle name="Normal 4 7 5 4 4" xfId="33236" xr:uid="{00000000-0005-0000-0000-0000FB750000}"/>
    <cellStyle name="Normal 4 7 5 4 5" xfId="33237" xr:uid="{00000000-0005-0000-0000-0000FC750000}"/>
    <cellStyle name="Normal 4 7 5 5" xfId="33238" xr:uid="{00000000-0005-0000-0000-0000FD750000}"/>
    <cellStyle name="Normal 4 7 5 5 2" xfId="33239" xr:uid="{00000000-0005-0000-0000-0000FE750000}"/>
    <cellStyle name="Normal 4 7 5 5 2 2" xfId="33240" xr:uid="{00000000-0005-0000-0000-0000FF750000}"/>
    <cellStyle name="Normal 4 7 5 5 3" xfId="33241" xr:uid="{00000000-0005-0000-0000-000000760000}"/>
    <cellStyle name="Normal 4 7 5 6" xfId="33242" xr:uid="{00000000-0005-0000-0000-000001760000}"/>
    <cellStyle name="Normal 4 7 5 6 2" xfId="33243" xr:uid="{00000000-0005-0000-0000-000002760000}"/>
    <cellStyle name="Normal 4 7 5 7" xfId="33244" xr:uid="{00000000-0005-0000-0000-000003760000}"/>
    <cellStyle name="Normal 4 7 5 8" xfId="33245" xr:uid="{00000000-0005-0000-0000-000004760000}"/>
    <cellStyle name="Normal 4 7 6" xfId="3381" xr:uid="{00000000-0005-0000-0000-000005760000}"/>
    <cellStyle name="Normal 4 7 6 2" xfId="3382" xr:uid="{00000000-0005-0000-0000-000006760000}"/>
    <cellStyle name="Normal 4 7 6 2 2" xfId="33246" xr:uid="{00000000-0005-0000-0000-000007760000}"/>
    <cellStyle name="Normal 4 7 6 2 2 2" xfId="33247" xr:uid="{00000000-0005-0000-0000-000008760000}"/>
    <cellStyle name="Normal 4 7 6 2 2 2 2" xfId="33248" xr:uid="{00000000-0005-0000-0000-000009760000}"/>
    <cellStyle name="Normal 4 7 6 2 2 3" xfId="33249" xr:uid="{00000000-0005-0000-0000-00000A760000}"/>
    <cellStyle name="Normal 4 7 6 2 3" xfId="33250" xr:uid="{00000000-0005-0000-0000-00000B760000}"/>
    <cellStyle name="Normal 4 7 6 2 3 2" xfId="33251" xr:uid="{00000000-0005-0000-0000-00000C760000}"/>
    <cellStyle name="Normal 4 7 6 2 4" xfId="33252" xr:uid="{00000000-0005-0000-0000-00000D760000}"/>
    <cellStyle name="Normal 4 7 6 2 5" xfId="33253" xr:uid="{00000000-0005-0000-0000-00000E760000}"/>
    <cellStyle name="Normal 4 7 6 3" xfId="3383" xr:uid="{00000000-0005-0000-0000-00000F760000}"/>
    <cellStyle name="Normal 4 7 6 3 2" xfId="33254" xr:uid="{00000000-0005-0000-0000-000010760000}"/>
    <cellStyle name="Normal 4 7 6 3 2 2" xfId="33255" xr:uid="{00000000-0005-0000-0000-000011760000}"/>
    <cellStyle name="Normal 4 7 6 3 2 2 2" xfId="33256" xr:uid="{00000000-0005-0000-0000-000012760000}"/>
    <cellStyle name="Normal 4 7 6 3 2 3" xfId="33257" xr:uid="{00000000-0005-0000-0000-000013760000}"/>
    <cellStyle name="Normal 4 7 6 3 3" xfId="33258" xr:uid="{00000000-0005-0000-0000-000014760000}"/>
    <cellStyle name="Normal 4 7 6 3 3 2" xfId="33259" xr:uid="{00000000-0005-0000-0000-000015760000}"/>
    <cellStyle name="Normal 4 7 6 3 4" xfId="33260" xr:uid="{00000000-0005-0000-0000-000016760000}"/>
    <cellStyle name="Normal 4 7 6 3 5" xfId="33261" xr:uid="{00000000-0005-0000-0000-000017760000}"/>
    <cellStyle name="Normal 4 7 6 4" xfId="33262" xr:uid="{00000000-0005-0000-0000-000018760000}"/>
    <cellStyle name="Normal 4 7 6 4 2" xfId="33263" xr:uid="{00000000-0005-0000-0000-000019760000}"/>
    <cellStyle name="Normal 4 7 6 4 2 2" xfId="33264" xr:uid="{00000000-0005-0000-0000-00001A760000}"/>
    <cellStyle name="Normal 4 7 6 4 3" xfId="33265" xr:uid="{00000000-0005-0000-0000-00001B760000}"/>
    <cellStyle name="Normal 4 7 6 5" xfId="33266" xr:uid="{00000000-0005-0000-0000-00001C760000}"/>
    <cellStyle name="Normal 4 7 6 5 2" xfId="33267" xr:uid="{00000000-0005-0000-0000-00001D760000}"/>
    <cellStyle name="Normal 4 7 6 6" xfId="33268" xr:uid="{00000000-0005-0000-0000-00001E760000}"/>
    <cellStyle name="Normal 4 7 6 7" xfId="33269" xr:uid="{00000000-0005-0000-0000-00001F760000}"/>
    <cellStyle name="Normal 4 7 7" xfId="3384" xr:uid="{00000000-0005-0000-0000-000020760000}"/>
    <cellStyle name="Normal 4 7 7 2" xfId="33270" xr:uid="{00000000-0005-0000-0000-000021760000}"/>
    <cellStyle name="Normal 4 7 7 2 2" xfId="33271" xr:uid="{00000000-0005-0000-0000-000022760000}"/>
    <cellStyle name="Normal 4 7 7 2 2 2" xfId="33272" xr:uid="{00000000-0005-0000-0000-000023760000}"/>
    <cellStyle name="Normal 4 7 7 2 3" xfId="33273" xr:uid="{00000000-0005-0000-0000-000024760000}"/>
    <cellStyle name="Normal 4 7 7 3" xfId="33274" xr:uid="{00000000-0005-0000-0000-000025760000}"/>
    <cellStyle name="Normal 4 7 7 3 2" xfId="33275" xr:uid="{00000000-0005-0000-0000-000026760000}"/>
    <cellStyle name="Normal 4 7 7 4" xfId="33276" xr:uid="{00000000-0005-0000-0000-000027760000}"/>
    <cellStyle name="Normal 4 7 7 5" xfId="33277" xr:uid="{00000000-0005-0000-0000-000028760000}"/>
    <cellStyle name="Normal 4 7 8" xfId="3385" xr:uid="{00000000-0005-0000-0000-000029760000}"/>
    <cellStyle name="Normal 4 7 8 2" xfId="33278" xr:uid="{00000000-0005-0000-0000-00002A760000}"/>
    <cellStyle name="Normal 4 7 8 2 2" xfId="33279" xr:uid="{00000000-0005-0000-0000-00002B760000}"/>
    <cellStyle name="Normal 4 7 8 2 2 2" xfId="33280" xr:uid="{00000000-0005-0000-0000-00002C760000}"/>
    <cellStyle name="Normal 4 7 8 2 3" xfId="33281" xr:uid="{00000000-0005-0000-0000-00002D760000}"/>
    <cellStyle name="Normal 4 7 8 3" xfId="33282" xr:uid="{00000000-0005-0000-0000-00002E760000}"/>
    <cellStyle name="Normal 4 7 8 3 2" xfId="33283" xr:uid="{00000000-0005-0000-0000-00002F760000}"/>
    <cellStyle name="Normal 4 7 8 4" xfId="33284" xr:uid="{00000000-0005-0000-0000-000030760000}"/>
    <cellStyle name="Normal 4 7 8 5" xfId="33285" xr:uid="{00000000-0005-0000-0000-000031760000}"/>
    <cellStyle name="Normal 4 7 9" xfId="33286" xr:uid="{00000000-0005-0000-0000-000032760000}"/>
    <cellStyle name="Normal 4 7 9 2" xfId="33287" xr:uid="{00000000-0005-0000-0000-000033760000}"/>
    <cellStyle name="Normal 4 7 9 2 2" xfId="33288" xr:uid="{00000000-0005-0000-0000-000034760000}"/>
    <cellStyle name="Normal 4 7 9 3" xfId="33289" xr:uid="{00000000-0005-0000-0000-000035760000}"/>
    <cellStyle name="Normal 4 8" xfId="3386" xr:uid="{00000000-0005-0000-0000-000036760000}"/>
    <cellStyle name="Normal 4 8 2" xfId="3387" xr:uid="{00000000-0005-0000-0000-000037760000}"/>
    <cellStyle name="Normal 4 8 2 2" xfId="3388" xr:uid="{00000000-0005-0000-0000-000038760000}"/>
    <cellStyle name="Normal 4 8 2 2 2" xfId="3389" xr:uid="{00000000-0005-0000-0000-000039760000}"/>
    <cellStyle name="Normal 4 8 2 2 2 2" xfId="33290" xr:uid="{00000000-0005-0000-0000-00003A760000}"/>
    <cellStyle name="Normal 4 8 2 2 2 2 2" xfId="33291" xr:uid="{00000000-0005-0000-0000-00003B760000}"/>
    <cellStyle name="Normal 4 8 2 2 2 2 2 2" xfId="33292" xr:uid="{00000000-0005-0000-0000-00003C760000}"/>
    <cellStyle name="Normal 4 8 2 2 2 2 3" xfId="33293" xr:uid="{00000000-0005-0000-0000-00003D760000}"/>
    <cellStyle name="Normal 4 8 2 2 2 3" xfId="33294" xr:uid="{00000000-0005-0000-0000-00003E760000}"/>
    <cellStyle name="Normal 4 8 2 2 2 3 2" xfId="33295" xr:uid="{00000000-0005-0000-0000-00003F760000}"/>
    <cellStyle name="Normal 4 8 2 2 2 4" xfId="33296" xr:uid="{00000000-0005-0000-0000-000040760000}"/>
    <cellStyle name="Normal 4 8 2 2 2 5" xfId="33297" xr:uid="{00000000-0005-0000-0000-000041760000}"/>
    <cellStyle name="Normal 4 8 2 2 3" xfId="3390" xr:uid="{00000000-0005-0000-0000-000042760000}"/>
    <cellStyle name="Normal 4 8 2 2 3 2" xfId="33298" xr:uid="{00000000-0005-0000-0000-000043760000}"/>
    <cellStyle name="Normal 4 8 2 2 3 2 2" xfId="33299" xr:uid="{00000000-0005-0000-0000-000044760000}"/>
    <cellStyle name="Normal 4 8 2 2 3 2 2 2" xfId="33300" xr:uid="{00000000-0005-0000-0000-000045760000}"/>
    <cellStyle name="Normal 4 8 2 2 3 2 3" xfId="33301" xr:uid="{00000000-0005-0000-0000-000046760000}"/>
    <cellStyle name="Normal 4 8 2 2 3 3" xfId="33302" xr:uid="{00000000-0005-0000-0000-000047760000}"/>
    <cellStyle name="Normal 4 8 2 2 3 3 2" xfId="33303" xr:uid="{00000000-0005-0000-0000-000048760000}"/>
    <cellStyle name="Normal 4 8 2 2 3 4" xfId="33304" xr:uid="{00000000-0005-0000-0000-000049760000}"/>
    <cellStyle name="Normal 4 8 2 2 3 5" xfId="33305" xr:uid="{00000000-0005-0000-0000-00004A760000}"/>
    <cellStyle name="Normal 4 8 2 2 4" xfId="33306" xr:uid="{00000000-0005-0000-0000-00004B760000}"/>
    <cellStyle name="Normal 4 8 2 2 4 2" xfId="33307" xr:uid="{00000000-0005-0000-0000-00004C760000}"/>
    <cellStyle name="Normal 4 8 2 2 4 2 2" xfId="33308" xr:uid="{00000000-0005-0000-0000-00004D760000}"/>
    <cellStyle name="Normal 4 8 2 2 4 3" xfId="33309" xr:uid="{00000000-0005-0000-0000-00004E760000}"/>
    <cellStyle name="Normal 4 8 2 2 5" xfId="33310" xr:uid="{00000000-0005-0000-0000-00004F760000}"/>
    <cellStyle name="Normal 4 8 2 2 5 2" xfId="33311" xr:uid="{00000000-0005-0000-0000-000050760000}"/>
    <cellStyle name="Normal 4 8 2 2 6" xfId="33312" xr:uid="{00000000-0005-0000-0000-000051760000}"/>
    <cellStyle name="Normal 4 8 2 2 7" xfId="33313" xr:uid="{00000000-0005-0000-0000-000052760000}"/>
    <cellStyle name="Normal 4 8 2 3" xfId="3391" xr:uid="{00000000-0005-0000-0000-000053760000}"/>
    <cellStyle name="Normal 4 8 2 3 2" xfId="33314" xr:uid="{00000000-0005-0000-0000-000054760000}"/>
    <cellStyle name="Normal 4 8 2 3 2 2" xfId="33315" xr:uid="{00000000-0005-0000-0000-000055760000}"/>
    <cellStyle name="Normal 4 8 2 3 2 2 2" xfId="33316" xr:uid="{00000000-0005-0000-0000-000056760000}"/>
    <cellStyle name="Normal 4 8 2 3 2 3" xfId="33317" xr:uid="{00000000-0005-0000-0000-000057760000}"/>
    <cellStyle name="Normal 4 8 2 3 3" xfId="33318" xr:uid="{00000000-0005-0000-0000-000058760000}"/>
    <cellStyle name="Normal 4 8 2 3 3 2" xfId="33319" xr:uid="{00000000-0005-0000-0000-000059760000}"/>
    <cellStyle name="Normal 4 8 2 3 4" xfId="33320" xr:uid="{00000000-0005-0000-0000-00005A760000}"/>
    <cellStyle name="Normal 4 8 2 3 5" xfId="33321" xr:uid="{00000000-0005-0000-0000-00005B760000}"/>
    <cellStyle name="Normal 4 8 2 4" xfId="3392" xr:uid="{00000000-0005-0000-0000-00005C760000}"/>
    <cellStyle name="Normal 4 8 2 4 2" xfId="33322" xr:uid="{00000000-0005-0000-0000-00005D760000}"/>
    <cellStyle name="Normal 4 8 2 4 2 2" xfId="33323" xr:uid="{00000000-0005-0000-0000-00005E760000}"/>
    <cellStyle name="Normal 4 8 2 4 2 2 2" xfId="33324" xr:uid="{00000000-0005-0000-0000-00005F760000}"/>
    <cellStyle name="Normal 4 8 2 4 2 3" xfId="33325" xr:uid="{00000000-0005-0000-0000-000060760000}"/>
    <cellStyle name="Normal 4 8 2 4 3" xfId="33326" xr:uid="{00000000-0005-0000-0000-000061760000}"/>
    <cellStyle name="Normal 4 8 2 4 3 2" xfId="33327" xr:uid="{00000000-0005-0000-0000-000062760000}"/>
    <cellStyle name="Normal 4 8 2 4 4" xfId="33328" xr:uid="{00000000-0005-0000-0000-000063760000}"/>
    <cellStyle name="Normal 4 8 2 4 5" xfId="33329" xr:uid="{00000000-0005-0000-0000-000064760000}"/>
    <cellStyle name="Normal 4 8 2 5" xfId="33330" xr:uid="{00000000-0005-0000-0000-000065760000}"/>
    <cellStyle name="Normal 4 8 2 5 2" xfId="33331" xr:uid="{00000000-0005-0000-0000-000066760000}"/>
    <cellStyle name="Normal 4 8 2 5 2 2" xfId="33332" xr:uid="{00000000-0005-0000-0000-000067760000}"/>
    <cellStyle name="Normal 4 8 2 5 3" xfId="33333" xr:uid="{00000000-0005-0000-0000-000068760000}"/>
    <cellStyle name="Normal 4 8 2 6" xfId="33334" xr:uid="{00000000-0005-0000-0000-000069760000}"/>
    <cellStyle name="Normal 4 8 2 6 2" xfId="33335" xr:uid="{00000000-0005-0000-0000-00006A760000}"/>
    <cellStyle name="Normal 4 8 2 7" xfId="33336" xr:uid="{00000000-0005-0000-0000-00006B760000}"/>
    <cellStyle name="Normal 4 8 2 8" xfId="33337" xr:uid="{00000000-0005-0000-0000-00006C760000}"/>
    <cellStyle name="Normal 4 8 3" xfId="3393" xr:uid="{00000000-0005-0000-0000-00006D760000}"/>
    <cellStyle name="Normal 4 8 3 2" xfId="3394" xr:uid="{00000000-0005-0000-0000-00006E760000}"/>
    <cellStyle name="Normal 4 8 3 2 2" xfId="33338" xr:uid="{00000000-0005-0000-0000-00006F760000}"/>
    <cellStyle name="Normal 4 8 3 2 2 2" xfId="33339" xr:uid="{00000000-0005-0000-0000-000070760000}"/>
    <cellStyle name="Normal 4 8 3 2 2 2 2" xfId="33340" xr:uid="{00000000-0005-0000-0000-000071760000}"/>
    <cellStyle name="Normal 4 8 3 2 2 3" xfId="33341" xr:uid="{00000000-0005-0000-0000-000072760000}"/>
    <cellStyle name="Normal 4 8 3 2 3" xfId="33342" xr:uid="{00000000-0005-0000-0000-000073760000}"/>
    <cellStyle name="Normal 4 8 3 2 3 2" xfId="33343" xr:uid="{00000000-0005-0000-0000-000074760000}"/>
    <cellStyle name="Normal 4 8 3 2 4" xfId="33344" xr:uid="{00000000-0005-0000-0000-000075760000}"/>
    <cellStyle name="Normal 4 8 3 2 5" xfId="33345" xr:uid="{00000000-0005-0000-0000-000076760000}"/>
    <cellStyle name="Normal 4 8 3 3" xfId="3395" xr:uid="{00000000-0005-0000-0000-000077760000}"/>
    <cellStyle name="Normal 4 8 3 3 2" xfId="33346" xr:uid="{00000000-0005-0000-0000-000078760000}"/>
    <cellStyle name="Normal 4 8 3 3 2 2" xfId="33347" xr:uid="{00000000-0005-0000-0000-000079760000}"/>
    <cellStyle name="Normal 4 8 3 3 2 2 2" xfId="33348" xr:uid="{00000000-0005-0000-0000-00007A760000}"/>
    <cellStyle name="Normal 4 8 3 3 2 3" xfId="33349" xr:uid="{00000000-0005-0000-0000-00007B760000}"/>
    <cellStyle name="Normal 4 8 3 3 3" xfId="33350" xr:uid="{00000000-0005-0000-0000-00007C760000}"/>
    <cellStyle name="Normal 4 8 3 3 3 2" xfId="33351" xr:uid="{00000000-0005-0000-0000-00007D760000}"/>
    <cellStyle name="Normal 4 8 3 3 4" xfId="33352" xr:uid="{00000000-0005-0000-0000-00007E760000}"/>
    <cellStyle name="Normal 4 8 3 3 5" xfId="33353" xr:uid="{00000000-0005-0000-0000-00007F760000}"/>
    <cellStyle name="Normal 4 8 3 4" xfId="33354" xr:uid="{00000000-0005-0000-0000-000080760000}"/>
    <cellStyle name="Normal 4 8 3 4 2" xfId="33355" xr:uid="{00000000-0005-0000-0000-000081760000}"/>
    <cellStyle name="Normal 4 8 3 4 2 2" xfId="33356" xr:uid="{00000000-0005-0000-0000-000082760000}"/>
    <cellStyle name="Normal 4 8 3 4 3" xfId="33357" xr:uid="{00000000-0005-0000-0000-000083760000}"/>
    <cellStyle name="Normal 4 8 3 5" xfId="33358" xr:uid="{00000000-0005-0000-0000-000084760000}"/>
    <cellStyle name="Normal 4 8 3 5 2" xfId="33359" xr:uid="{00000000-0005-0000-0000-000085760000}"/>
    <cellStyle name="Normal 4 8 3 6" xfId="33360" xr:uid="{00000000-0005-0000-0000-000086760000}"/>
    <cellStyle name="Normal 4 8 3 7" xfId="33361" xr:uid="{00000000-0005-0000-0000-000087760000}"/>
    <cellStyle name="Normal 4 8 4" xfId="3396" xr:uid="{00000000-0005-0000-0000-000088760000}"/>
    <cellStyle name="Normal 4 8 4 2" xfId="33362" xr:uid="{00000000-0005-0000-0000-000089760000}"/>
    <cellStyle name="Normal 4 8 4 2 2" xfId="33363" xr:uid="{00000000-0005-0000-0000-00008A760000}"/>
    <cellStyle name="Normal 4 8 4 2 2 2" xfId="33364" xr:uid="{00000000-0005-0000-0000-00008B760000}"/>
    <cellStyle name="Normal 4 8 4 2 3" xfId="33365" xr:uid="{00000000-0005-0000-0000-00008C760000}"/>
    <cellStyle name="Normal 4 8 4 3" xfId="33366" xr:uid="{00000000-0005-0000-0000-00008D760000}"/>
    <cellStyle name="Normal 4 8 4 3 2" xfId="33367" xr:uid="{00000000-0005-0000-0000-00008E760000}"/>
    <cellStyle name="Normal 4 8 4 4" xfId="33368" xr:uid="{00000000-0005-0000-0000-00008F760000}"/>
    <cellStyle name="Normal 4 8 4 5" xfId="33369" xr:uid="{00000000-0005-0000-0000-000090760000}"/>
    <cellStyle name="Normal 4 8 5" xfId="3397" xr:uid="{00000000-0005-0000-0000-000091760000}"/>
    <cellStyle name="Normal 4 8 5 2" xfId="33370" xr:uid="{00000000-0005-0000-0000-000092760000}"/>
    <cellStyle name="Normal 4 8 5 2 2" xfId="33371" xr:uid="{00000000-0005-0000-0000-000093760000}"/>
    <cellStyle name="Normal 4 8 5 2 2 2" xfId="33372" xr:uid="{00000000-0005-0000-0000-000094760000}"/>
    <cellStyle name="Normal 4 8 5 2 3" xfId="33373" xr:uid="{00000000-0005-0000-0000-000095760000}"/>
    <cellStyle name="Normal 4 8 5 3" xfId="33374" xr:uid="{00000000-0005-0000-0000-000096760000}"/>
    <cellStyle name="Normal 4 8 5 3 2" xfId="33375" xr:uid="{00000000-0005-0000-0000-000097760000}"/>
    <cellStyle name="Normal 4 8 5 4" xfId="33376" xr:uid="{00000000-0005-0000-0000-000098760000}"/>
    <cellStyle name="Normal 4 8 5 5" xfId="33377" xr:uid="{00000000-0005-0000-0000-000099760000}"/>
    <cellStyle name="Normal 4 8 6" xfId="33378" xr:uid="{00000000-0005-0000-0000-00009A760000}"/>
    <cellStyle name="Normal 4 8 6 2" xfId="33379" xr:uid="{00000000-0005-0000-0000-00009B760000}"/>
    <cellStyle name="Normal 4 8 6 2 2" xfId="33380" xr:uid="{00000000-0005-0000-0000-00009C760000}"/>
    <cellStyle name="Normal 4 8 6 3" xfId="33381" xr:uid="{00000000-0005-0000-0000-00009D760000}"/>
    <cellStyle name="Normal 4 8 7" xfId="33382" xr:uid="{00000000-0005-0000-0000-00009E760000}"/>
    <cellStyle name="Normal 4 8 7 2" xfId="33383" xr:uid="{00000000-0005-0000-0000-00009F760000}"/>
    <cellStyle name="Normal 4 8 8" xfId="33384" xr:uid="{00000000-0005-0000-0000-0000A0760000}"/>
    <cellStyle name="Normal 4 8 9" xfId="33385" xr:uid="{00000000-0005-0000-0000-0000A1760000}"/>
    <cellStyle name="Normal 4 9" xfId="3398" xr:uid="{00000000-0005-0000-0000-0000A2760000}"/>
    <cellStyle name="Normal 4 9 2" xfId="3399" xr:uid="{00000000-0005-0000-0000-0000A3760000}"/>
    <cellStyle name="Normal 4 9 2 2" xfId="3400" xr:uid="{00000000-0005-0000-0000-0000A4760000}"/>
    <cellStyle name="Normal 4 9 2 2 2" xfId="33386" xr:uid="{00000000-0005-0000-0000-0000A5760000}"/>
    <cellStyle name="Normal 4 9 2 2 2 2" xfId="33387" xr:uid="{00000000-0005-0000-0000-0000A6760000}"/>
    <cellStyle name="Normal 4 9 2 2 2 2 2" xfId="33388" xr:uid="{00000000-0005-0000-0000-0000A7760000}"/>
    <cellStyle name="Normal 4 9 2 2 2 3" xfId="33389" xr:uid="{00000000-0005-0000-0000-0000A8760000}"/>
    <cellStyle name="Normal 4 9 2 2 3" xfId="33390" xr:uid="{00000000-0005-0000-0000-0000A9760000}"/>
    <cellStyle name="Normal 4 9 2 2 3 2" xfId="33391" xr:uid="{00000000-0005-0000-0000-0000AA760000}"/>
    <cellStyle name="Normal 4 9 2 2 4" xfId="33392" xr:uid="{00000000-0005-0000-0000-0000AB760000}"/>
    <cellStyle name="Normal 4 9 2 2 5" xfId="33393" xr:uid="{00000000-0005-0000-0000-0000AC760000}"/>
    <cellStyle name="Normal 4 9 2 3" xfId="3401" xr:uid="{00000000-0005-0000-0000-0000AD760000}"/>
    <cellStyle name="Normal 4 9 2 3 2" xfId="33394" xr:uid="{00000000-0005-0000-0000-0000AE760000}"/>
    <cellStyle name="Normal 4 9 2 3 2 2" xfId="33395" xr:uid="{00000000-0005-0000-0000-0000AF760000}"/>
    <cellStyle name="Normal 4 9 2 3 2 2 2" xfId="33396" xr:uid="{00000000-0005-0000-0000-0000B0760000}"/>
    <cellStyle name="Normal 4 9 2 3 2 3" xfId="33397" xr:uid="{00000000-0005-0000-0000-0000B1760000}"/>
    <cellStyle name="Normal 4 9 2 3 3" xfId="33398" xr:uid="{00000000-0005-0000-0000-0000B2760000}"/>
    <cellStyle name="Normal 4 9 2 3 3 2" xfId="33399" xr:uid="{00000000-0005-0000-0000-0000B3760000}"/>
    <cellStyle name="Normal 4 9 2 3 4" xfId="33400" xr:uid="{00000000-0005-0000-0000-0000B4760000}"/>
    <cellStyle name="Normal 4 9 2 3 5" xfId="33401" xr:uid="{00000000-0005-0000-0000-0000B5760000}"/>
    <cellStyle name="Normal 4 9 2 4" xfId="33402" xr:uid="{00000000-0005-0000-0000-0000B6760000}"/>
    <cellStyle name="Normal 4 9 2 4 2" xfId="33403" xr:uid="{00000000-0005-0000-0000-0000B7760000}"/>
    <cellStyle name="Normal 4 9 2 4 2 2" xfId="33404" xr:uid="{00000000-0005-0000-0000-0000B8760000}"/>
    <cellStyle name="Normal 4 9 2 4 3" xfId="33405" xr:uid="{00000000-0005-0000-0000-0000B9760000}"/>
    <cellStyle name="Normal 4 9 2 5" xfId="33406" xr:uid="{00000000-0005-0000-0000-0000BA760000}"/>
    <cellStyle name="Normal 4 9 2 5 2" xfId="33407" xr:uid="{00000000-0005-0000-0000-0000BB760000}"/>
    <cellStyle name="Normal 4 9 2 6" xfId="33408" xr:uid="{00000000-0005-0000-0000-0000BC760000}"/>
    <cellStyle name="Normal 4 9 2 7" xfId="33409" xr:uid="{00000000-0005-0000-0000-0000BD760000}"/>
    <cellStyle name="Normal 4 9 3" xfId="3402" xr:uid="{00000000-0005-0000-0000-0000BE760000}"/>
    <cellStyle name="Normal 4 9 3 2" xfId="33410" xr:uid="{00000000-0005-0000-0000-0000BF760000}"/>
    <cellStyle name="Normal 4 9 3 2 2" xfId="33411" xr:uid="{00000000-0005-0000-0000-0000C0760000}"/>
    <cellStyle name="Normal 4 9 3 2 2 2" xfId="33412" xr:uid="{00000000-0005-0000-0000-0000C1760000}"/>
    <cellStyle name="Normal 4 9 3 2 3" xfId="33413" xr:uid="{00000000-0005-0000-0000-0000C2760000}"/>
    <cellStyle name="Normal 4 9 3 3" xfId="33414" xr:uid="{00000000-0005-0000-0000-0000C3760000}"/>
    <cellStyle name="Normal 4 9 3 3 2" xfId="33415" xr:uid="{00000000-0005-0000-0000-0000C4760000}"/>
    <cellStyle name="Normal 4 9 3 4" xfId="33416" xr:uid="{00000000-0005-0000-0000-0000C5760000}"/>
    <cellStyle name="Normal 4 9 3 5" xfId="33417" xr:uid="{00000000-0005-0000-0000-0000C6760000}"/>
    <cellStyle name="Normal 4 9 4" xfId="3403" xr:uid="{00000000-0005-0000-0000-0000C7760000}"/>
    <cellStyle name="Normal 4 9 4 2" xfId="33418" xr:uid="{00000000-0005-0000-0000-0000C8760000}"/>
    <cellStyle name="Normal 4 9 4 2 2" xfId="33419" xr:uid="{00000000-0005-0000-0000-0000C9760000}"/>
    <cellStyle name="Normal 4 9 4 2 2 2" xfId="33420" xr:uid="{00000000-0005-0000-0000-0000CA760000}"/>
    <cellStyle name="Normal 4 9 4 2 3" xfId="33421" xr:uid="{00000000-0005-0000-0000-0000CB760000}"/>
    <cellStyle name="Normal 4 9 4 3" xfId="33422" xr:uid="{00000000-0005-0000-0000-0000CC760000}"/>
    <cellStyle name="Normal 4 9 4 3 2" xfId="33423" xr:uid="{00000000-0005-0000-0000-0000CD760000}"/>
    <cellStyle name="Normal 4 9 4 4" xfId="33424" xr:uid="{00000000-0005-0000-0000-0000CE760000}"/>
    <cellStyle name="Normal 4 9 4 5" xfId="33425" xr:uid="{00000000-0005-0000-0000-0000CF760000}"/>
    <cellStyle name="Normal 4 9 5" xfId="33426" xr:uid="{00000000-0005-0000-0000-0000D0760000}"/>
    <cellStyle name="Normal 4 9 5 2" xfId="33427" xr:uid="{00000000-0005-0000-0000-0000D1760000}"/>
    <cellStyle name="Normal 4 9 5 2 2" xfId="33428" xr:uid="{00000000-0005-0000-0000-0000D2760000}"/>
    <cellStyle name="Normal 4 9 5 3" xfId="33429" xr:uid="{00000000-0005-0000-0000-0000D3760000}"/>
    <cellStyle name="Normal 4 9 6" xfId="33430" xr:uid="{00000000-0005-0000-0000-0000D4760000}"/>
    <cellStyle name="Normal 4 9 6 2" xfId="33431" xr:uid="{00000000-0005-0000-0000-0000D5760000}"/>
    <cellStyle name="Normal 4 9 7" xfId="33432" xr:uid="{00000000-0005-0000-0000-0000D6760000}"/>
    <cellStyle name="Normal 4 9 8" xfId="33433" xr:uid="{00000000-0005-0000-0000-0000D7760000}"/>
    <cellStyle name="Normal 5" xfId="5" xr:uid="{00000000-0005-0000-0000-0000D8760000}"/>
    <cellStyle name="Normal 5 10" xfId="3404" xr:uid="{00000000-0005-0000-0000-0000D9760000}"/>
    <cellStyle name="Normal 5 10 2" xfId="3405" xr:uid="{00000000-0005-0000-0000-0000DA760000}"/>
    <cellStyle name="Normal 5 10 2 2" xfId="3406" xr:uid="{00000000-0005-0000-0000-0000DB760000}"/>
    <cellStyle name="Normal 5 10 2 2 2" xfId="33434" xr:uid="{00000000-0005-0000-0000-0000DC760000}"/>
    <cellStyle name="Normal 5 10 2 2 2 2" xfId="33435" xr:uid="{00000000-0005-0000-0000-0000DD760000}"/>
    <cellStyle name="Normal 5 10 2 2 2 2 2" xfId="33436" xr:uid="{00000000-0005-0000-0000-0000DE760000}"/>
    <cellStyle name="Normal 5 10 2 2 2 3" xfId="33437" xr:uid="{00000000-0005-0000-0000-0000DF760000}"/>
    <cellStyle name="Normal 5 10 2 2 3" xfId="33438" xr:uid="{00000000-0005-0000-0000-0000E0760000}"/>
    <cellStyle name="Normal 5 10 2 2 3 2" xfId="33439" xr:uid="{00000000-0005-0000-0000-0000E1760000}"/>
    <cellStyle name="Normal 5 10 2 2 4" xfId="33440" xr:uid="{00000000-0005-0000-0000-0000E2760000}"/>
    <cellStyle name="Normal 5 10 2 2 5" xfId="33441" xr:uid="{00000000-0005-0000-0000-0000E3760000}"/>
    <cellStyle name="Normal 5 10 2 3" xfId="3407" xr:uid="{00000000-0005-0000-0000-0000E4760000}"/>
    <cellStyle name="Normal 5 10 2 3 2" xfId="33442" xr:uid="{00000000-0005-0000-0000-0000E5760000}"/>
    <cellStyle name="Normal 5 10 2 3 2 2" xfId="33443" xr:uid="{00000000-0005-0000-0000-0000E6760000}"/>
    <cellStyle name="Normal 5 10 2 3 2 2 2" xfId="33444" xr:uid="{00000000-0005-0000-0000-0000E7760000}"/>
    <cellStyle name="Normal 5 10 2 3 2 3" xfId="33445" xr:uid="{00000000-0005-0000-0000-0000E8760000}"/>
    <cellStyle name="Normal 5 10 2 3 3" xfId="33446" xr:uid="{00000000-0005-0000-0000-0000E9760000}"/>
    <cellStyle name="Normal 5 10 2 3 3 2" xfId="33447" xr:uid="{00000000-0005-0000-0000-0000EA760000}"/>
    <cellStyle name="Normal 5 10 2 3 4" xfId="33448" xr:uid="{00000000-0005-0000-0000-0000EB760000}"/>
    <cellStyle name="Normal 5 10 2 3 5" xfId="33449" xr:uid="{00000000-0005-0000-0000-0000EC760000}"/>
    <cellStyle name="Normal 5 10 2 4" xfId="33450" xr:uid="{00000000-0005-0000-0000-0000ED760000}"/>
    <cellStyle name="Normal 5 10 2 4 2" xfId="33451" xr:uid="{00000000-0005-0000-0000-0000EE760000}"/>
    <cellStyle name="Normal 5 10 2 4 2 2" xfId="33452" xr:uid="{00000000-0005-0000-0000-0000EF760000}"/>
    <cellStyle name="Normal 5 10 2 4 3" xfId="33453" xr:uid="{00000000-0005-0000-0000-0000F0760000}"/>
    <cellStyle name="Normal 5 10 2 5" xfId="33454" xr:uid="{00000000-0005-0000-0000-0000F1760000}"/>
    <cellStyle name="Normal 5 10 2 5 2" xfId="33455" xr:uid="{00000000-0005-0000-0000-0000F2760000}"/>
    <cellStyle name="Normal 5 10 2 6" xfId="33456" xr:uid="{00000000-0005-0000-0000-0000F3760000}"/>
    <cellStyle name="Normal 5 10 2 7" xfId="33457" xr:uid="{00000000-0005-0000-0000-0000F4760000}"/>
    <cellStyle name="Normal 5 10 3" xfId="3408" xr:uid="{00000000-0005-0000-0000-0000F5760000}"/>
    <cellStyle name="Normal 5 10 3 2" xfId="33458" xr:uid="{00000000-0005-0000-0000-0000F6760000}"/>
    <cellStyle name="Normal 5 10 3 2 2" xfId="33459" xr:uid="{00000000-0005-0000-0000-0000F7760000}"/>
    <cellStyle name="Normal 5 10 3 2 2 2" xfId="33460" xr:uid="{00000000-0005-0000-0000-0000F8760000}"/>
    <cellStyle name="Normal 5 10 3 2 3" xfId="33461" xr:uid="{00000000-0005-0000-0000-0000F9760000}"/>
    <cellStyle name="Normal 5 10 3 3" xfId="33462" xr:uid="{00000000-0005-0000-0000-0000FA760000}"/>
    <cellStyle name="Normal 5 10 3 3 2" xfId="33463" xr:uid="{00000000-0005-0000-0000-0000FB760000}"/>
    <cellStyle name="Normal 5 10 3 4" xfId="33464" xr:uid="{00000000-0005-0000-0000-0000FC760000}"/>
    <cellStyle name="Normal 5 10 3 5" xfId="33465" xr:uid="{00000000-0005-0000-0000-0000FD760000}"/>
    <cellStyle name="Normal 5 10 4" xfId="3409" xr:uid="{00000000-0005-0000-0000-0000FE760000}"/>
    <cellStyle name="Normal 5 10 4 2" xfId="33466" xr:uid="{00000000-0005-0000-0000-0000FF760000}"/>
    <cellStyle name="Normal 5 10 4 2 2" xfId="33467" xr:uid="{00000000-0005-0000-0000-000000770000}"/>
    <cellStyle name="Normal 5 10 4 2 2 2" xfId="33468" xr:uid="{00000000-0005-0000-0000-000001770000}"/>
    <cellStyle name="Normal 5 10 4 2 3" xfId="33469" xr:uid="{00000000-0005-0000-0000-000002770000}"/>
    <cellStyle name="Normal 5 10 4 3" xfId="33470" xr:uid="{00000000-0005-0000-0000-000003770000}"/>
    <cellStyle name="Normal 5 10 4 3 2" xfId="33471" xr:uid="{00000000-0005-0000-0000-000004770000}"/>
    <cellStyle name="Normal 5 10 4 4" xfId="33472" xr:uid="{00000000-0005-0000-0000-000005770000}"/>
    <cellStyle name="Normal 5 10 4 5" xfId="33473" xr:uid="{00000000-0005-0000-0000-000006770000}"/>
    <cellStyle name="Normal 5 10 5" xfId="33474" xr:uid="{00000000-0005-0000-0000-000007770000}"/>
    <cellStyle name="Normal 5 10 5 2" xfId="33475" xr:uid="{00000000-0005-0000-0000-000008770000}"/>
    <cellStyle name="Normal 5 10 5 2 2" xfId="33476" xr:uid="{00000000-0005-0000-0000-000009770000}"/>
    <cellStyle name="Normal 5 10 5 3" xfId="33477" xr:uid="{00000000-0005-0000-0000-00000A770000}"/>
    <cellStyle name="Normal 5 10 6" xfId="33478" xr:uid="{00000000-0005-0000-0000-00000B770000}"/>
    <cellStyle name="Normal 5 10 6 2" xfId="33479" xr:uid="{00000000-0005-0000-0000-00000C770000}"/>
    <cellStyle name="Normal 5 10 7" xfId="33480" xr:uid="{00000000-0005-0000-0000-00000D770000}"/>
    <cellStyle name="Normal 5 10 8" xfId="33481" xr:uid="{00000000-0005-0000-0000-00000E770000}"/>
    <cellStyle name="Normal 5 11" xfId="3410" xr:uid="{00000000-0005-0000-0000-00000F770000}"/>
    <cellStyle name="Normal 5 11 2" xfId="3411" xr:uid="{00000000-0005-0000-0000-000010770000}"/>
    <cellStyle name="Normal 5 11 2 2" xfId="3412" xr:uid="{00000000-0005-0000-0000-000011770000}"/>
    <cellStyle name="Normal 5 11 2 2 2" xfId="33482" xr:uid="{00000000-0005-0000-0000-000012770000}"/>
    <cellStyle name="Normal 5 11 2 2 2 2" xfId="33483" xr:uid="{00000000-0005-0000-0000-000013770000}"/>
    <cellStyle name="Normal 5 11 2 2 2 2 2" xfId="33484" xr:uid="{00000000-0005-0000-0000-000014770000}"/>
    <cellStyle name="Normal 5 11 2 2 2 3" xfId="33485" xr:uid="{00000000-0005-0000-0000-000015770000}"/>
    <cellStyle name="Normal 5 11 2 2 3" xfId="33486" xr:uid="{00000000-0005-0000-0000-000016770000}"/>
    <cellStyle name="Normal 5 11 2 2 3 2" xfId="33487" xr:uid="{00000000-0005-0000-0000-000017770000}"/>
    <cellStyle name="Normal 5 11 2 2 4" xfId="33488" xr:uid="{00000000-0005-0000-0000-000018770000}"/>
    <cellStyle name="Normal 5 11 2 2 5" xfId="33489" xr:uid="{00000000-0005-0000-0000-000019770000}"/>
    <cellStyle name="Normal 5 11 2 3" xfId="3413" xr:uid="{00000000-0005-0000-0000-00001A770000}"/>
    <cellStyle name="Normal 5 11 2 3 2" xfId="33490" xr:uid="{00000000-0005-0000-0000-00001B770000}"/>
    <cellStyle name="Normal 5 11 2 3 2 2" xfId="33491" xr:uid="{00000000-0005-0000-0000-00001C770000}"/>
    <cellStyle name="Normal 5 11 2 3 2 2 2" xfId="33492" xr:uid="{00000000-0005-0000-0000-00001D770000}"/>
    <cellStyle name="Normal 5 11 2 3 2 3" xfId="33493" xr:uid="{00000000-0005-0000-0000-00001E770000}"/>
    <cellStyle name="Normal 5 11 2 3 3" xfId="33494" xr:uid="{00000000-0005-0000-0000-00001F770000}"/>
    <cellStyle name="Normal 5 11 2 3 3 2" xfId="33495" xr:uid="{00000000-0005-0000-0000-000020770000}"/>
    <cellStyle name="Normal 5 11 2 3 4" xfId="33496" xr:uid="{00000000-0005-0000-0000-000021770000}"/>
    <cellStyle name="Normal 5 11 2 3 5" xfId="33497" xr:uid="{00000000-0005-0000-0000-000022770000}"/>
    <cellStyle name="Normal 5 11 2 4" xfId="33498" xr:uid="{00000000-0005-0000-0000-000023770000}"/>
    <cellStyle name="Normal 5 11 2 4 2" xfId="33499" xr:uid="{00000000-0005-0000-0000-000024770000}"/>
    <cellStyle name="Normal 5 11 2 4 2 2" xfId="33500" xr:uid="{00000000-0005-0000-0000-000025770000}"/>
    <cellStyle name="Normal 5 11 2 4 3" xfId="33501" xr:uid="{00000000-0005-0000-0000-000026770000}"/>
    <cellStyle name="Normal 5 11 2 5" xfId="33502" xr:uid="{00000000-0005-0000-0000-000027770000}"/>
    <cellStyle name="Normal 5 11 2 5 2" xfId="33503" xr:uid="{00000000-0005-0000-0000-000028770000}"/>
    <cellStyle name="Normal 5 11 2 6" xfId="33504" xr:uid="{00000000-0005-0000-0000-000029770000}"/>
    <cellStyle name="Normal 5 11 2 7" xfId="33505" xr:uid="{00000000-0005-0000-0000-00002A770000}"/>
    <cellStyle name="Normal 5 11 3" xfId="3414" xr:uid="{00000000-0005-0000-0000-00002B770000}"/>
    <cellStyle name="Normal 5 11 3 2" xfId="33506" xr:uid="{00000000-0005-0000-0000-00002C770000}"/>
    <cellStyle name="Normal 5 11 3 2 2" xfId="33507" xr:uid="{00000000-0005-0000-0000-00002D770000}"/>
    <cellStyle name="Normal 5 11 3 2 2 2" xfId="33508" xr:uid="{00000000-0005-0000-0000-00002E770000}"/>
    <cellStyle name="Normal 5 11 3 2 3" xfId="33509" xr:uid="{00000000-0005-0000-0000-00002F770000}"/>
    <cellStyle name="Normal 5 11 3 3" xfId="33510" xr:uid="{00000000-0005-0000-0000-000030770000}"/>
    <cellStyle name="Normal 5 11 3 3 2" xfId="33511" xr:uid="{00000000-0005-0000-0000-000031770000}"/>
    <cellStyle name="Normal 5 11 3 4" xfId="33512" xr:uid="{00000000-0005-0000-0000-000032770000}"/>
    <cellStyle name="Normal 5 11 3 5" xfId="33513" xr:uid="{00000000-0005-0000-0000-000033770000}"/>
    <cellStyle name="Normal 5 11 4" xfId="3415" xr:uid="{00000000-0005-0000-0000-000034770000}"/>
    <cellStyle name="Normal 5 11 4 2" xfId="33514" xr:uid="{00000000-0005-0000-0000-000035770000}"/>
    <cellStyle name="Normal 5 11 4 2 2" xfId="33515" xr:uid="{00000000-0005-0000-0000-000036770000}"/>
    <cellStyle name="Normal 5 11 4 2 2 2" xfId="33516" xr:uid="{00000000-0005-0000-0000-000037770000}"/>
    <cellStyle name="Normal 5 11 4 2 3" xfId="33517" xr:uid="{00000000-0005-0000-0000-000038770000}"/>
    <cellStyle name="Normal 5 11 4 3" xfId="33518" xr:uid="{00000000-0005-0000-0000-000039770000}"/>
    <cellStyle name="Normal 5 11 4 3 2" xfId="33519" xr:uid="{00000000-0005-0000-0000-00003A770000}"/>
    <cellStyle name="Normal 5 11 4 4" xfId="33520" xr:uid="{00000000-0005-0000-0000-00003B770000}"/>
    <cellStyle name="Normal 5 11 4 5" xfId="33521" xr:uid="{00000000-0005-0000-0000-00003C770000}"/>
    <cellStyle name="Normal 5 11 5" xfId="33522" xr:uid="{00000000-0005-0000-0000-00003D770000}"/>
    <cellStyle name="Normal 5 11 5 2" xfId="33523" xr:uid="{00000000-0005-0000-0000-00003E770000}"/>
    <cellStyle name="Normal 5 11 5 2 2" xfId="33524" xr:uid="{00000000-0005-0000-0000-00003F770000}"/>
    <cellStyle name="Normal 5 11 5 3" xfId="33525" xr:uid="{00000000-0005-0000-0000-000040770000}"/>
    <cellStyle name="Normal 5 11 6" xfId="33526" xr:uid="{00000000-0005-0000-0000-000041770000}"/>
    <cellStyle name="Normal 5 11 6 2" xfId="33527" xr:uid="{00000000-0005-0000-0000-000042770000}"/>
    <cellStyle name="Normal 5 11 7" xfId="33528" xr:uid="{00000000-0005-0000-0000-000043770000}"/>
    <cellStyle name="Normal 5 11 8" xfId="33529" xr:uid="{00000000-0005-0000-0000-000044770000}"/>
    <cellStyle name="Normal 5 12" xfId="3416" xr:uid="{00000000-0005-0000-0000-000045770000}"/>
    <cellStyle name="Normal 5 12 2" xfId="3417" xr:uid="{00000000-0005-0000-0000-000046770000}"/>
    <cellStyle name="Normal 5 12 2 2" xfId="33530" xr:uid="{00000000-0005-0000-0000-000047770000}"/>
    <cellStyle name="Normal 5 12 2 2 2" xfId="33531" xr:uid="{00000000-0005-0000-0000-000048770000}"/>
    <cellStyle name="Normal 5 12 2 2 2 2" xfId="33532" xr:uid="{00000000-0005-0000-0000-000049770000}"/>
    <cellStyle name="Normal 5 12 2 2 3" xfId="33533" xr:uid="{00000000-0005-0000-0000-00004A770000}"/>
    <cellStyle name="Normal 5 12 2 3" xfId="33534" xr:uid="{00000000-0005-0000-0000-00004B770000}"/>
    <cellStyle name="Normal 5 12 2 3 2" xfId="33535" xr:uid="{00000000-0005-0000-0000-00004C770000}"/>
    <cellStyle name="Normal 5 12 2 4" xfId="33536" xr:uid="{00000000-0005-0000-0000-00004D770000}"/>
    <cellStyle name="Normal 5 12 2 5" xfId="33537" xr:uid="{00000000-0005-0000-0000-00004E770000}"/>
    <cellStyle name="Normal 5 12 3" xfId="3418" xr:uid="{00000000-0005-0000-0000-00004F770000}"/>
    <cellStyle name="Normal 5 12 3 2" xfId="33538" xr:uid="{00000000-0005-0000-0000-000050770000}"/>
    <cellStyle name="Normal 5 12 3 2 2" xfId="33539" xr:uid="{00000000-0005-0000-0000-000051770000}"/>
    <cellStyle name="Normal 5 12 3 2 2 2" xfId="33540" xr:uid="{00000000-0005-0000-0000-000052770000}"/>
    <cellStyle name="Normal 5 12 3 2 3" xfId="33541" xr:uid="{00000000-0005-0000-0000-000053770000}"/>
    <cellStyle name="Normal 5 12 3 3" xfId="33542" xr:uid="{00000000-0005-0000-0000-000054770000}"/>
    <cellStyle name="Normal 5 12 3 3 2" xfId="33543" xr:uid="{00000000-0005-0000-0000-000055770000}"/>
    <cellStyle name="Normal 5 12 3 4" xfId="33544" xr:uid="{00000000-0005-0000-0000-000056770000}"/>
    <cellStyle name="Normal 5 12 3 5" xfId="33545" xr:uid="{00000000-0005-0000-0000-000057770000}"/>
    <cellStyle name="Normal 5 12 4" xfId="33546" xr:uid="{00000000-0005-0000-0000-000058770000}"/>
    <cellStyle name="Normal 5 12 4 2" xfId="33547" xr:uid="{00000000-0005-0000-0000-000059770000}"/>
    <cellStyle name="Normal 5 12 4 2 2" xfId="33548" xr:uid="{00000000-0005-0000-0000-00005A770000}"/>
    <cellStyle name="Normal 5 12 4 3" xfId="33549" xr:uid="{00000000-0005-0000-0000-00005B770000}"/>
    <cellStyle name="Normal 5 12 5" xfId="33550" xr:uid="{00000000-0005-0000-0000-00005C770000}"/>
    <cellStyle name="Normal 5 12 5 2" xfId="33551" xr:uid="{00000000-0005-0000-0000-00005D770000}"/>
    <cellStyle name="Normal 5 12 6" xfId="33552" xr:uid="{00000000-0005-0000-0000-00005E770000}"/>
    <cellStyle name="Normal 5 12 7" xfId="33553" xr:uid="{00000000-0005-0000-0000-00005F770000}"/>
    <cellStyle name="Normal 5 13" xfId="3419" xr:uid="{00000000-0005-0000-0000-000060770000}"/>
    <cellStyle name="Normal 5 13 2" xfId="3420" xr:uid="{00000000-0005-0000-0000-000061770000}"/>
    <cellStyle name="Normal 5 13 2 2" xfId="33554" xr:uid="{00000000-0005-0000-0000-000062770000}"/>
    <cellStyle name="Normal 5 13 2 2 2" xfId="33555" xr:uid="{00000000-0005-0000-0000-000063770000}"/>
    <cellStyle name="Normal 5 13 2 2 2 2" xfId="33556" xr:uid="{00000000-0005-0000-0000-000064770000}"/>
    <cellStyle name="Normal 5 13 2 2 3" xfId="33557" xr:uid="{00000000-0005-0000-0000-000065770000}"/>
    <cellStyle name="Normal 5 13 2 3" xfId="33558" xr:uid="{00000000-0005-0000-0000-000066770000}"/>
    <cellStyle name="Normal 5 13 2 3 2" xfId="33559" xr:uid="{00000000-0005-0000-0000-000067770000}"/>
    <cellStyle name="Normal 5 13 2 4" xfId="33560" xr:uid="{00000000-0005-0000-0000-000068770000}"/>
    <cellStyle name="Normal 5 13 2 5" xfId="33561" xr:uid="{00000000-0005-0000-0000-000069770000}"/>
    <cellStyle name="Normal 5 13 3" xfId="3421" xr:uid="{00000000-0005-0000-0000-00006A770000}"/>
    <cellStyle name="Normal 5 13 3 2" xfId="33562" xr:uid="{00000000-0005-0000-0000-00006B770000}"/>
    <cellStyle name="Normal 5 13 3 2 2" xfId="33563" xr:uid="{00000000-0005-0000-0000-00006C770000}"/>
    <cellStyle name="Normal 5 13 3 2 2 2" xfId="33564" xr:uid="{00000000-0005-0000-0000-00006D770000}"/>
    <cellStyle name="Normal 5 13 3 2 3" xfId="33565" xr:uid="{00000000-0005-0000-0000-00006E770000}"/>
    <cellStyle name="Normal 5 13 3 3" xfId="33566" xr:uid="{00000000-0005-0000-0000-00006F770000}"/>
    <cellStyle name="Normal 5 13 3 3 2" xfId="33567" xr:uid="{00000000-0005-0000-0000-000070770000}"/>
    <cellStyle name="Normal 5 13 3 4" xfId="33568" xr:uid="{00000000-0005-0000-0000-000071770000}"/>
    <cellStyle name="Normal 5 13 3 5" xfId="33569" xr:uid="{00000000-0005-0000-0000-000072770000}"/>
    <cellStyle name="Normal 5 13 4" xfId="33570" xr:uid="{00000000-0005-0000-0000-000073770000}"/>
    <cellStyle name="Normal 5 13 4 2" xfId="33571" xr:uid="{00000000-0005-0000-0000-000074770000}"/>
    <cellStyle name="Normal 5 13 4 2 2" xfId="33572" xr:uid="{00000000-0005-0000-0000-000075770000}"/>
    <cellStyle name="Normal 5 13 4 3" xfId="33573" xr:uid="{00000000-0005-0000-0000-000076770000}"/>
    <cellStyle name="Normal 5 13 5" xfId="33574" xr:uid="{00000000-0005-0000-0000-000077770000}"/>
    <cellStyle name="Normal 5 13 5 2" xfId="33575" xr:uid="{00000000-0005-0000-0000-000078770000}"/>
    <cellStyle name="Normal 5 13 6" xfId="33576" xr:uid="{00000000-0005-0000-0000-000079770000}"/>
    <cellStyle name="Normal 5 13 7" xfId="33577" xr:uid="{00000000-0005-0000-0000-00007A770000}"/>
    <cellStyle name="Normal 5 14" xfId="3422" xr:uid="{00000000-0005-0000-0000-00007B770000}"/>
    <cellStyle name="Normal 5 14 2" xfId="3423" xr:uid="{00000000-0005-0000-0000-00007C770000}"/>
    <cellStyle name="Normal 5 14 2 2" xfId="33578" xr:uid="{00000000-0005-0000-0000-00007D770000}"/>
    <cellStyle name="Normal 5 14 2 2 2" xfId="33579" xr:uid="{00000000-0005-0000-0000-00007E770000}"/>
    <cellStyle name="Normal 5 14 2 2 2 2" xfId="33580" xr:uid="{00000000-0005-0000-0000-00007F770000}"/>
    <cellStyle name="Normal 5 14 2 2 3" xfId="33581" xr:uid="{00000000-0005-0000-0000-000080770000}"/>
    <cellStyle name="Normal 5 14 2 3" xfId="33582" xr:uid="{00000000-0005-0000-0000-000081770000}"/>
    <cellStyle name="Normal 5 14 2 3 2" xfId="33583" xr:uid="{00000000-0005-0000-0000-000082770000}"/>
    <cellStyle name="Normal 5 14 2 4" xfId="33584" xr:uid="{00000000-0005-0000-0000-000083770000}"/>
    <cellStyle name="Normal 5 14 2 5" xfId="33585" xr:uid="{00000000-0005-0000-0000-000084770000}"/>
    <cellStyle name="Normal 5 14 3" xfId="33586" xr:uid="{00000000-0005-0000-0000-000085770000}"/>
    <cellStyle name="Normal 5 14 3 2" xfId="33587" xr:uid="{00000000-0005-0000-0000-000086770000}"/>
    <cellStyle name="Normal 5 14 3 2 2" xfId="33588" xr:uid="{00000000-0005-0000-0000-000087770000}"/>
    <cellStyle name="Normal 5 14 3 3" xfId="33589" xr:uid="{00000000-0005-0000-0000-000088770000}"/>
    <cellStyle name="Normal 5 14 4" xfId="33590" xr:uid="{00000000-0005-0000-0000-000089770000}"/>
    <cellStyle name="Normal 5 14 4 2" xfId="33591" xr:uid="{00000000-0005-0000-0000-00008A770000}"/>
    <cellStyle name="Normal 5 14 5" xfId="33592" xr:uid="{00000000-0005-0000-0000-00008B770000}"/>
    <cellStyle name="Normal 5 14 6" xfId="33593" xr:uid="{00000000-0005-0000-0000-00008C770000}"/>
    <cellStyle name="Normal 5 15" xfId="3424" xr:uid="{00000000-0005-0000-0000-00008D770000}"/>
    <cellStyle name="Normal 5 15 2" xfId="33594" xr:uid="{00000000-0005-0000-0000-00008E770000}"/>
    <cellStyle name="Normal 5 15 2 2" xfId="33595" xr:uid="{00000000-0005-0000-0000-00008F770000}"/>
    <cellStyle name="Normal 5 15 2 2 2" xfId="33596" xr:uid="{00000000-0005-0000-0000-000090770000}"/>
    <cellStyle name="Normal 5 15 2 3" xfId="33597" xr:uid="{00000000-0005-0000-0000-000091770000}"/>
    <cellStyle name="Normal 5 15 3" xfId="33598" xr:uid="{00000000-0005-0000-0000-000092770000}"/>
    <cellStyle name="Normal 5 15 3 2" xfId="33599" xr:uid="{00000000-0005-0000-0000-000093770000}"/>
    <cellStyle name="Normal 5 15 4" xfId="33600" xr:uid="{00000000-0005-0000-0000-000094770000}"/>
    <cellStyle name="Normal 5 15 5" xfId="33601" xr:uid="{00000000-0005-0000-0000-000095770000}"/>
    <cellStyle name="Normal 5 16" xfId="3425" xr:uid="{00000000-0005-0000-0000-000096770000}"/>
    <cellStyle name="Normal 5 16 2" xfId="33602" xr:uid="{00000000-0005-0000-0000-000097770000}"/>
    <cellStyle name="Normal 5 16 2 2" xfId="33603" xr:uid="{00000000-0005-0000-0000-000098770000}"/>
    <cellStyle name="Normal 5 16 2 2 2" xfId="33604" xr:uid="{00000000-0005-0000-0000-000099770000}"/>
    <cellStyle name="Normal 5 16 2 3" xfId="33605" xr:uid="{00000000-0005-0000-0000-00009A770000}"/>
    <cellStyle name="Normal 5 16 3" xfId="33606" xr:uid="{00000000-0005-0000-0000-00009B770000}"/>
    <cellStyle name="Normal 5 16 3 2" xfId="33607" xr:uid="{00000000-0005-0000-0000-00009C770000}"/>
    <cellStyle name="Normal 5 16 4" xfId="33608" xr:uid="{00000000-0005-0000-0000-00009D770000}"/>
    <cellStyle name="Normal 5 16 5" xfId="33609" xr:uid="{00000000-0005-0000-0000-00009E770000}"/>
    <cellStyle name="Normal 5 17" xfId="3426" xr:uid="{00000000-0005-0000-0000-00009F770000}"/>
    <cellStyle name="Normal 5 17 2" xfId="33610" xr:uid="{00000000-0005-0000-0000-0000A0770000}"/>
    <cellStyle name="Normal 5 17 2 2" xfId="33611" xr:uid="{00000000-0005-0000-0000-0000A1770000}"/>
    <cellStyle name="Normal 5 17 2 2 2" xfId="33612" xr:uid="{00000000-0005-0000-0000-0000A2770000}"/>
    <cellStyle name="Normal 5 17 2 3" xfId="33613" xr:uid="{00000000-0005-0000-0000-0000A3770000}"/>
    <cellStyle name="Normal 5 17 3" xfId="33614" xr:uid="{00000000-0005-0000-0000-0000A4770000}"/>
    <cellStyle name="Normal 5 17 3 2" xfId="33615" xr:uid="{00000000-0005-0000-0000-0000A5770000}"/>
    <cellStyle name="Normal 5 17 4" xfId="33616" xr:uid="{00000000-0005-0000-0000-0000A6770000}"/>
    <cellStyle name="Normal 5 17 5" xfId="33617" xr:uid="{00000000-0005-0000-0000-0000A7770000}"/>
    <cellStyle name="Normal 5 18" xfId="3427" xr:uid="{00000000-0005-0000-0000-0000A8770000}"/>
    <cellStyle name="Normal 5 18 2" xfId="33618" xr:uid="{00000000-0005-0000-0000-0000A9770000}"/>
    <cellStyle name="Normal 5 18 2 2" xfId="33619" xr:uid="{00000000-0005-0000-0000-0000AA770000}"/>
    <cellStyle name="Normal 5 18 2 2 2" xfId="33620" xr:uid="{00000000-0005-0000-0000-0000AB770000}"/>
    <cellStyle name="Normal 5 18 2 3" xfId="33621" xr:uid="{00000000-0005-0000-0000-0000AC770000}"/>
    <cellStyle name="Normal 5 18 3" xfId="33622" xr:uid="{00000000-0005-0000-0000-0000AD770000}"/>
    <cellStyle name="Normal 5 18 3 2" xfId="33623" xr:uid="{00000000-0005-0000-0000-0000AE770000}"/>
    <cellStyle name="Normal 5 18 4" xfId="33624" xr:uid="{00000000-0005-0000-0000-0000AF770000}"/>
    <cellStyle name="Normal 5 18 5" xfId="33625" xr:uid="{00000000-0005-0000-0000-0000B0770000}"/>
    <cellStyle name="Normal 5 19" xfId="6422" xr:uid="{00000000-0005-0000-0000-0000B1770000}"/>
    <cellStyle name="Normal 5 19 2" xfId="33626" xr:uid="{00000000-0005-0000-0000-0000B2770000}"/>
    <cellStyle name="Normal 5 19 2 2" xfId="33627" xr:uid="{00000000-0005-0000-0000-0000B3770000}"/>
    <cellStyle name="Normal 5 19 2 2 2" xfId="33628" xr:uid="{00000000-0005-0000-0000-0000B4770000}"/>
    <cellStyle name="Normal 5 19 2 3" xfId="33629" xr:uid="{00000000-0005-0000-0000-0000B5770000}"/>
    <cellStyle name="Normal 5 19 3" xfId="33630" xr:uid="{00000000-0005-0000-0000-0000B6770000}"/>
    <cellStyle name="Normal 5 19 3 2" xfId="33631" xr:uid="{00000000-0005-0000-0000-0000B7770000}"/>
    <cellStyle name="Normal 5 19 4" xfId="33632" xr:uid="{00000000-0005-0000-0000-0000B8770000}"/>
    <cellStyle name="Normal 5 19 5" xfId="33633" xr:uid="{00000000-0005-0000-0000-0000B9770000}"/>
    <cellStyle name="Normal 5 2" xfId="9" xr:uid="{00000000-0005-0000-0000-0000BA770000}"/>
    <cellStyle name="Normal 5 2 10" xfId="3428" xr:uid="{00000000-0005-0000-0000-0000BB770000}"/>
    <cellStyle name="Normal 5 2 10 2" xfId="33634" xr:uid="{00000000-0005-0000-0000-0000BC770000}"/>
    <cellStyle name="Normal 5 2 10 2 2" xfId="33635" xr:uid="{00000000-0005-0000-0000-0000BD770000}"/>
    <cellStyle name="Normal 5 2 10 2 2 2" xfId="33636" xr:uid="{00000000-0005-0000-0000-0000BE770000}"/>
    <cellStyle name="Normal 5 2 10 2 3" xfId="33637" xr:uid="{00000000-0005-0000-0000-0000BF770000}"/>
    <cellStyle name="Normal 5 2 10 3" xfId="33638" xr:uid="{00000000-0005-0000-0000-0000C0770000}"/>
    <cellStyle name="Normal 5 2 10 3 2" xfId="33639" xr:uid="{00000000-0005-0000-0000-0000C1770000}"/>
    <cellStyle name="Normal 5 2 10 4" xfId="33640" xr:uid="{00000000-0005-0000-0000-0000C2770000}"/>
    <cellStyle name="Normal 5 2 10 5" xfId="33641" xr:uid="{00000000-0005-0000-0000-0000C3770000}"/>
    <cellStyle name="Normal 5 2 11" xfId="33642" xr:uid="{00000000-0005-0000-0000-0000C4770000}"/>
    <cellStyle name="Normal 5 2 11 2" xfId="33643" xr:uid="{00000000-0005-0000-0000-0000C5770000}"/>
    <cellStyle name="Normal 5 2 11 2 2" xfId="33644" xr:uid="{00000000-0005-0000-0000-0000C6770000}"/>
    <cellStyle name="Normal 5 2 11 3" xfId="33645" xr:uid="{00000000-0005-0000-0000-0000C7770000}"/>
    <cellStyle name="Normal 5 2 12" xfId="33646" xr:uid="{00000000-0005-0000-0000-0000C8770000}"/>
    <cellStyle name="Normal 5 2 12 2" xfId="33647" xr:uid="{00000000-0005-0000-0000-0000C9770000}"/>
    <cellStyle name="Normal 5 2 13" xfId="33648" xr:uid="{00000000-0005-0000-0000-0000CA770000}"/>
    <cellStyle name="Normal 5 2 14" xfId="33649" xr:uid="{00000000-0005-0000-0000-0000CB770000}"/>
    <cellStyle name="Normal 5 2 2" xfId="3429" xr:uid="{00000000-0005-0000-0000-0000CC770000}"/>
    <cellStyle name="Normal 5 2 2 10" xfId="33650" xr:uid="{00000000-0005-0000-0000-0000CD770000}"/>
    <cellStyle name="Normal 5 2 2 10 2" xfId="33651" xr:uid="{00000000-0005-0000-0000-0000CE770000}"/>
    <cellStyle name="Normal 5 2 2 10 2 2" xfId="33652" xr:uid="{00000000-0005-0000-0000-0000CF770000}"/>
    <cellStyle name="Normal 5 2 2 10 3" xfId="33653" xr:uid="{00000000-0005-0000-0000-0000D0770000}"/>
    <cellStyle name="Normal 5 2 2 11" xfId="33654" xr:uid="{00000000-0005-0000-0000-0000D1770000}"/>
    <cellStyle name="Normal 5 2 2 11 2" xfId="33655" xr:uid="{00000000-0005-0000-0000-0000D2770000}"/>
    <cellStyle name="Normal 5 2 2 12" xfId="33656" xr:uid="{00000000-0005-0000-0000-0000D3770000}"/>
    <cellStyle name="Normal 5 2 2 13" xfId="33657" xr:uid="{00000000-0005-0000-0000-0000D4770000}"/>
    <cellStyle name="Normal 5 2 2 2" xfId="3430" xr:uid="{00000000-0005-0000-0000-0000D5770000}"/>
    <cellStyle name="Normal 5 2 2 2 10" xfId="33658" xr:uid="{00000000-0005-0000-0000-0000D6770000}"/>
    <cellStyle name="Normal 5 2 2 2 10 2" xfId="33659" xr:uid="{00000000-0005-0000-0000-0000D7770000}"/>
    <cellStyle name="Normal 5 2 2 2 11" xfId="33660" xr:uid="{00000000-0005-0000-0000-0000D8770000}"/>
    <cellStyle name="Normal 5 2 2 2 12" xfId="33661" xr:uid="{00000000-0005-0000-0000-0000D9770000}"/>
    <cellStyle name="Normal 5 2 2 2 2" xfId="3431" xr:uid="{00000000-0005-0000-0000-0000DA770000}"/>
    <cellStyle name="Normal 5 2 2 2 2 2" xfId="3432" xr:uid="{00000000-0005-0000-0000-0000DB770000}"/>
    <cellStyle name="Normal 5 2 2 2 2 2 2" xfId="3433" xr:uid="{00000000-0005-0000-0000-0000DC770000}"/>
    <cellStyle name="Normal 5 2 2 2 2 2 2 2" xfId="33662" xr:uid="{00000000-0005-0000-0000-0000DD770000}"/>
    <cellStyle name="Normal 5 2 2 2 2 2 2 2 2" xfId="33663" xr:uid="{00000000-0005-0000-0000-0000DE770000}"/>
    <cellStyle name="Normal 5 2 2 2 2 2 2 2 2 2" xfId="33664" xr:uid="{00000000-0005-0000-0000-0000DF770000}"/>
    <cellStyle name="Normal 5 2 2 2 2 2 2 2 3" xfId="33665" xr:uid="{00000000-0005-0000-0000-0000E0770000}"/>
    <cellStyle name="Normal 5 2 2 2 2 2 2 3" xfId="33666" xr:uid="{00000000-0005-0000-0000-0000E1770000}"/>
    <cellStyle name="Normal 5 2 2 2 2 2 2 3 2" xfId="33667" xr:uid="{00000000-0005-0000-0000-0000E2770000}"/>
    <cellStyle name="Normal 5 2 2 2 2 2 2 4" xfId="33668" xr:uid="{00000000-0005-0000-0000-0000E3770000}"/>
    <cellStyle name="Normal 5 2 2 2 2 2 2 5" xfId="33669" xr:uid="{00000000-0005-0000-0000-0000E4770000}"/>
    <cellStyle name="Normal 5 2 2 2 2 2 3" xfId="3434" xr:uid="{00000000-0005-0000-0000-0000E5770000}"/>
    <cellStyle name="Normal 5 2 2 2 2 2 3 2" xfId="33670" xr:uid="{00000000-0005-0000-0000-0000E6770000}"/>
    <cellStyle name="Normal 5 2 2 2 2 2 3 2 2" xfId="33671" xr:uid="{00000000-0005-0000-0000-0000E7770000}"/>
    <cellStyle name="Normal 5 2 2 2 2 2 3 2 2 2" xfId="33672" xr:uid="{00000000-0005-0000-0000-0000E8770000}"/>
    <cellStyle name="Normal 5 2 2 2 2 2 3 2 3" xfId="33673" xr:uid="{00000000-0005-0000-0000-0000E9770000}"/>
    <cellStyle name="Normal 5 2 2 2 2 2 3 3" xfId="33674" xr:uid="{00000000-0005-0000-0000-0000EA770000}"/>
    <cellStyle name="Normal 5 2 2 2 2 2 3 3 2" xfId="33675" xr:uid="{00000000-0005-0000-0000-0000EB770000}"/>
    <cellStyle name="Normal 5 2 2 2 2 2 3 4" xfId="33676" xr:uid="{00000000-0005-0000-0000-0000EC770000}"/>
    <cellStyle name="Normal 5 2 2 2 2 2 3 5" xfId="33677" xr:uid="{00000000-0005-0000-0000-0000ED770000}"/>
    <cellStyle name="Normal 5 2 2 2 2 2 4" xfId="33678" xr:uid="{00000000-0005-0000-0000-0000EE770000}"/>
    <cellStyle name="Normal 5 2 2 2 2 2 4 2" xfId="33679" xr:uid="{00000000-0005-0000-0000-0000EF770000}"/>
    <cellStyle name="Normal 5 2 2 2 2 2 4 2 2" xfId="33680" xr:uid="{00000000-0005-0000-0000-0000F0770000}"/>
    <cellStyle name="Normal 5 2 2 2 2 2 4 3" xfId="33681" xr:uid="{00000000-0005-0000-0000-0000F1770000}"/>
    <cellStyle name="Normal 5 2 2 2 2 2 5" xfId="33682" xr:uid="{00000000-0005-0000-0000-0000F2770000}"/>
    <cellStyle name="Normal 5 2 2 2 2 2 5 2" xfId="33683" xr:uid="{00000000-0005-0000-0000-0000F3770000}"/>
    <cellStyle name="Normal 5 2 2 2 2 2 6" xfId="33684" xr:uid="{00000000-0005-0000-0000-0000F4770000}"/>
    <cellStyle name="Normal 5 2 2 2 2 2 7" xfId="33685" xr:uid="{00000000-0005-0000-0000-0000F5770000}"/>
    <cellStyle name="Normal 5 2 2 2 2 3" xfId="3435" xr:uid="{00000000-0005-0000-0000-0000F6770000}"/>
    <cellStyle name="Normal 5 2 2 2 2 3 2" xfId="33686" xr:uid="{00000000-0005-0000-0000-0000F7770000}"/>
    <cellStyle name="Normal 5 2 2 2 2 3 2 2" xfId="33687" xr:uid="{00000000-0005-0000-0000-0000F8770000}"/>
    <cellStyle name="Normal 5 2 2 2 2 3 2 2 2" xfId="33688" xr:uid="{00000000-0005-0000-0000-0000F9770000}"/>
    <cellStyle name="Normal 5 2 2 2 2 3 2 3" xfId="33689" xr:uid="{00000000-0005-0000-0000-0000FA770000}"/>
    <cellStyle name="Normal 5 2 2 2 2 3 3" xfId="33690" xr:uid="{00000000-0005-0000-0000-0000FB770000}"/>
    <cellStyle name="Normal 5 2 2 2 2 3 3 2" xfId="33691" xr:uid="{00000000-0005-0000-0000-0000FC770000}"/>
    <cellStyle name="Normal 5 2 2 2 2 3 4" xfId="33692" xr:uid="{00000000-0005-0000-0000-0000FD770000}"/>
    <cellStyle name="Normal 5 2 2 2 2 3 5" xfId="33693" xr:uid="{00000000-0005-0000-0000-0000FE770000}"/>
    <cellStyle name="Normal 5 2 2 2 2 4" xfId="3436" xr:uid="{00000000-0005-0000-0000-0000FF770000}"/>
    <cellStyle name="Normal 5 2 2 2 2 4 2" xfId="33694" xr:uid="{00000000-0005-0000-0000-000000780000}"/>
    <cellStyle name="Normal 5 2 2 2 2 4 2 2" xfId="33695" xr:uid="{00000000-0005-0000-0000-000001780000}"/>
    <cellStyle name="Normal 5 2 2 2 2 4 2 2 2" xfId="33696" xr:uid="{00000000-0005-0000-0000-000002780000}"/>
    <cellStyle name="Normal 5 2 2 2 2 4 2 3" xfId="33697" xr:uid="{00000000-0005-0000-0000-000003780000}"/>
    <cellStyle name="Normal 5 2 2 2 2 4 3" xfId="33698" xr:uid="{00000000-0005-0000-0000-000004780000}"/>
    <cellStyle name="Normal 5 2 2 2 2 4 3 2" xfId="33699" xr:uid="{00000000-0005-0000-0000-000005780000}"/>
    <cellStyle name="Normal 5 2 2 2 2 4 4" xfId="33700" xr:uid="{00000000-0005-0000-0000-000006780000}"/>
    <cellStyle name="Normal 5 2 2 2 2 4 5" xfId="33701" xr:uid="{00000000-0005-0000-0000-000007780000}"/>
    <cellStyle name="Normal 5 2 2 2 2 5" xfId="33702" xr:uid="{00000000-0005-0000-0000-000008780000}"/>
    <cellStyle name="Normal 5 2 2 2 2 5 2" xfId="33703" xr:uid="{00000000-0005-0000-0000-000009780000}"/>
    <cellStyle name="Normal 5 2 2 2 2 5 2 2" xfId="33704" xr:uid="{00000000-0005-0000-0000-00000A780000}"/>
    <cellStyle name="Normal 5 2 2 2 2 5 3" xfId="33705" xr:uid="{00000000-0005-0000-0000-00000B780000}"/>
    <cellStyle name="Normal 5 2 2 2 2 6" xfId="33706" xr:uid="{00000000-0005-0000-0000-00000C780000}"/>
    <cellStyle name="Normal 5 2 2 2 2 6 2" xfId="33707" xr:uid="{00000000-0005-0000-0000-00000D780000}"/>
    <cellStyle name="Normal 5 2 2 2 2 7" xfId="33708" xr:uid="{00000000-0005-0000-0000-00000E780000}"/>
    <cellStyle name="Normal 5 2 2 2 2 8" xfId="33709" xr:uid="{00000000-0005-0000-0000-00000F780000}"/>
    <cellStyle name="Normal 5 2 2 2 3" xfId="3437" xr:uid="{00000000-0005-0000-0000-000010780000}"/>
    <cellStyle name="Normal 5 2 2 2 3 2" xfId="3438" xr:uid="{00000000-0005-0000-0000-000011780000}"/>
    <cellStyle name="Normal 5 2 2 2 3 2 2" xfId="3439" xr:uid="{00000000-0005-0000-0000-000012780000}"/>
    <cellStyle name="Normal 5 2 2 2 3 2 2 2" xfId="33710" xr:uid="{00000000-0005-0000-0000-000013780000}"/>
    <cellStyle name="Normal 5 2 2 2 3 2 2 2 2" xfId="33711" xr:uid="{00000000-0005-0000-0000-000014780000}"/>
    <cellStyle name="Normal 5 2 2 2 3 2 2 2 2 2" xfId="33712" xr:uid="{00000000-0005-0000-0000-000015780000}"/>
    <cellStyle name="Normal 5 2 2 2 3 2 2 2 3" xfId="33713" xr:uid="{00000000-0005-0000-0000-000016780000}"/>
    <cellStyle name="Normal 5 2 2 2 3 2 2 3" xfId="33714" xr:uid="{00000000-0005-0000-0000-000017780000}"/>
    <cellStyle name="Normal 5 2 2 2 3 2 2 3 2" xfId="33715" xr:uid="{00000000-0005-0000-0000-000018780000}"/>
    <cellStyle name="Normal 5 2 2 2 3 2 2 4" xfId="33716" xr:uid="{00000000-0005-0000-0000-000019780000}"/>
    <cellStyle name="Normal 5 2 2 2 3 2 2 5" xfId="33717" xr:uid="{00000000-0005-0000-0000-00001A780000}"/>
    <cellStyle name="Normal 5 2 2 2 3 2 3" xfId="3440" xr:uid="{00000000-0005-0000-0000-00001B780000}"/>
    <cellStyle name="Normal 5 2 2 2 3 2 3 2" xfId="33718" xr:uid="{00000000-0005-0000-0000-00001C780000}"/>
    <cellStyle name="Normal 5 2 2 2 3 2 3 2 2" xfId="33719" xr:uid="{00000000-0005-0000-0000-00001D780000}"/>
    <cellStyle name="Normal 5 2 2 2 3 2 3 2 2 2" xfId="33720" xr:uid="{00000000-0005-0000-0000-00001E780000}"/>
    <cellStyle name="Normal 5 2 2 2 3 2 3 2 3" xfId="33721" xr:uid="{00000000-0005-0000-0000-00001F780000}"/>
    <cellStyle name="Normal 5 2 2 2 3 2 3 3" xfId="33722" xr:uid="{00000000-0005-0000-0000-000020780000}"/>
    <cellStyle name="Normal 5 2 2 2 3 2 3 3 2" xfId="33723" xr:uid="{00000000-0005-0000-0000-000021780000}"/>
    <cellStyle name="Normal 5 2 2 2 3 2 3 4" xfId="33724" xr:uid="{00000000-0005-0000-0000-000022780000}"/>
    <cellStyle name="Normal 5 2 2 2 3 2 3 5" xfId="33725" xr:uid="{00000000-0005-0000-0000-000023780000}"/>
    <cellStyle name="Normal 5 2 2 2 3 2 4" xfId="33726" xr:uid="{00000000-0005-0000-0000-000024780000}"/>
    <cellStyle name="Normal 5 2 2 2 3 2 4 2" xfId="33727" xr:uid="{00000000-0005-0000-0000-000025780000}"/>
    <cellStyle name="Normal 5 2 2 2 3 2 4 2 2" xfId="33728" xr:uid="{00000000-0005-0000-0000-000026780000}"/>
    <cellStyle name="Normal 5 2 2 2 3 2 4 3" xfId="33729" xr:uid="{00000000-0005-0000-0000-000027780000}"/>
    <cellStyle name="Normal 5 2 2 2 3 2 5" xfId="33730" xr:uid="{00000000-0005-0000-0000-000028780000}"/>
    <cellStyle name="Normal 5 2 2 2 3 2 5 2" xfId="33731" xr:uid="{00000000-0005-0000-0000-000029780000}"/>
    <cellStyle name="Normal 5 2 2 2 3 2 6" xfId="33732" xr:uid="{00000000-0005-0000-0000-00002A780000}"/>
    <cellStyle name="Normal 5 2 2 2 3 2 7" xfId="33733" xr:uid="{00000000-0005-0000-0000-00002B780000}"/>
    <cellStyle name="Normal 5 2 2 2 3 3" xfId="3441" xr:uid="{00000000-0005-0000-0000-00002C780000}"/>
    <cellStyle name="Normal 5 2 2 2 3 3 2" xfId="33734" xr:uid="{00000000-0005-0000-0000-00002D780000}"/>
    <cellStyle name="Normal 5 2 2 2 3 3 2 2" xfId="33735" xr:uid="{00000000-0005-0000-0000-00002E780000}"/>
    <cellStyle name="Normal 5 2 2 2 3 3 2 2 2" xfId="33736" xr:uid="{00000000-0005-0000-0000-00002F780000}"/>
    <cellStyle name="Normal 5 2 2 2 3 3 2 3" xfId="33737" xr:uid="{00000000-0005-0000-0000-000030780000}"/>
    <cellStyle name="Normal 5 2 2 2 3 3 3" xfId="33738" xr:uid="{00000000-0005-0000-0000-000031780000}"/>
    <cellStyle name="Normal 5 2 2 2 3 3 3 2" xfId="33739" xr:uid="{00000000-0005-0000-0000-000032780000}"/>
    <cellStyle name="Normal 5 2 2 2 3 3 4" xfId="33740" xr:uid="{00000000-0005-0000-0000-000033780000}"/>
    <cellStyle name="Normal 5 2 2 2 3 3 5" xfId="33741" xr:uid="{00000000-0005-0000-0000-000034780000}"/>
    <cellStyle name="Normal 5 2 2 2 3 4" xfId="3442" xr:uid="{00000000-0005-0000-0000-000035780000}"/>
    <cellStyle name="Normal 5 2 2 2 3 4 2" xfId="33742" xr:uid="{00000000-0005-0000-0000-000036780000}"/>
    <cellStyle name="Normal 5 2 2 2 3 4 2 2" xfId="33743" xr:uid="{00000000-0005-0000-0000-000037780000}"/>
    <cellStyle name="Normal 5 2 2 2 3 4 2 2 2" xfId="33744" xr:uid="{00000000-0005-0000-0000-000038780000}"/>
    <cellStyle name="Normal 5 2 2 2 3 4 2 3" xfId="33745" xr:uid="{00000000-0005-0000-0000-000039780000}"/>
    <cellStyle name="Normal 5 2 2 2 3 4 3" xfId="33746" xr:uid="{00000000-0005-0000-0000-00003A780000}"/>
    <cellStyle name="Normal 5 2 2 2 3 4 3 2" xfId="33747" xr:uid="{00000000-0005-0000-0000-00003B780000}"/>
    <cellStyle name="Normal 5 2 2 2 3 4 4" xfId="33748" xr:uid="{00000000-0005-0000-0000-00003C780000}"/>
    <cellStyle name="Normal 5 2 2 2 3 4 5" xfId="33749" xr:uid="{00000000-0005-0000-0000-00003D780000}"/>
    <cellStyle name="Normal 5 2 2 2 3 5" xfId="33750" xr:uid="{00000000-0005-0000-0000-00003E780000}"/>
    <cellStyle name="Normal 5 2 2 2 3 5 2" xfId="33751" xr:uid="{00000000-0005-0000-0000-00003F780000}"/>
    <cellStyle name="Normal 5 2 2 2 3 5 2 2" xfId="33752" xr:uid="{00000000-0005-0000-0000-000040780000}"/>
    <cellStyle name="Normal 5 2 2 2 3 5 3" xfId="33753" xr:uid="{00000000-0005-0000-0000-000041780000}"/>
    <cellStyle name="Normal 5 2 2 2 3 6" xfId="33754" xr:uid="{00000000-0005-0000-0000-000042780000}"/>
    <cellStyle name="Normal 5 2 2 2 3 6 2" xfId="33755" xr:uid="{00000000-0005-0000-0000-000043780000}"/>
    <cellStyle name="Normal 5 2 2 2 3 7" xfId="33756" xr:uid="{00000000-0005-0000-0000-000044780000}"/>
    <cellStyle name="Normal 5 2 2 2 3 8" xfId="33757" xr:uid="{00000000-0005-0000-0000-000045780000}"/>
    <cellStyle name="Normal 5 2 2 2 4" xfId="3443" xr:uid="{00000000-0005-0000-0000-000046780000}"/>
    <cellStyle name="Normal 5 2 2 2 4 2" xfId="3444" xr:uid="{00000000-0005-0000-0000-000047780000}"/>
    <cellStyle name="Normal 5 2 2 2 4 2 2" xfId="3445" xr:uid="{00000000-0005-0000-0000-000048780000}"/>
    <cellStyle name="Normal 5 2 2 2 4 2 2 2" xfId="33758" xr:uid="{00000000-0005-0000-0000-000049780000}"/>
    <cellStyle name="Normal 5 2 2 2 4 2 2 2 2" xfId="33759" xr:uid="{00000000-0005-0000-0000-00004A780000}"/>
    <cellStyle name="Normal 5 2 2 2 4 2 2 2 2 2" xfId="33760" xr:uid="{00000000-0005-0000-0000-00004B780000}"/>
    <cellStyle name="Normal 5 2 2 2 4 2 2 2 3" xfId="33761" xr:uid="{00000000-0005-0000-0000-00004C780000}"/>
    <cellStyle name="Normal 5 2 2 2 4 2 2 3" xfId="33762" xr:uid="{00000000-0005-0000-0000-00004D780000}"/>
    <cellStyle name="Normal 5 2 2 2 4 2 2 3 2" xfId="33763" xr:uid="{00000000-0005-0000-0000-00004E780000}"/>
    <cellStyle name="Normal 5 2 2 2 4 2 2 4" xfId="33764" xr:uid="{00000000-0005-0000-0000-00004F780000}"/>
    <cellStyle name="Normal 5 2 2 2 4 2 2 5" xfId="33765" xr:uid="{00000000-0005-0000-0000-000050780000}"/>
    <cellStyle name="Normal 5 2 2 2 4 2 3" xfId="3446" xr:uid="{00000000-0005-0000-0000-000051780000}"/>
    <cellStyle name="Normal 5 2 2 2 4 2 3 2" xfId="33766" xr:uid="{00000000-0005-0000-0000-000052780000}"/>
    <cellStyle name="Normal 5 2 2 2 4 2 3 2 2" xfId="33767" xr:uid="{00000000-0005-0000-0000-000053780000}"/>
    <cellStyle name="Normal 5 2 2 2 4 2 3 2 2 2" xfId="33768" xr:uid="{00000000-0005-0000-0000-000054780000}"/>
    <cellStyle name="Normal 5 2 2 2 4 2 3 2 3" xfId="33769" xr:uid="{00000000-0005-0000-0000-000055780000}"/>
    <cellStyle name="Normal 5 2 2 2 4 2 3 3" xfId="33770" xr:uid="{00000000-0005-0000-0000-000056780000}"/>
    <cellStyle name="Normal 5 2 2 2 4 2 3 3 2" xfId="33771" xr:uid="{00000000-0005-0000-0000-000057780000}"/>
    <cellStyle name="Normal 5 2 2 2 4 2 3 4" xfId="33772" xr:uid="{00000000-0005-0000-0000-000058780000}"/>
    <cellStyle name="Normal 5 2 2 2 4 2 3 5" xfId="33773" xr:uid="{00000000-0005-0000-0000-000059780000}"/>
    <cellStyle name="Normal 5 2 2 2 4 2 4" xfId="33774" xr:uid="{00000000-0005-0000-0000-00005A780000}"/>
    <cellStyle name="Normal 5 2 2 2 4 2 4 2" xfId="33775" xr:uid="{00000000-0005-0000-0000-00005B780000}"/>
    <cellStyle name="Normal 5 2 2 2 4 2 4 2 2" xfId="33776" xr:uid="{00000000-0005-0000-0000-00005C780000}"/>
    <cellStyle name="Normal 5 2 2 2 4 2 4 3" xfId="33777" xr:uid="{00000000-0005-0000-0000-00005D780000}"/>
    <cellStyle name="Normal 5 2 2 2 4 2 5" xfId="33778" xr:uid="{00000000-0005-0000-0000-00005E780000}"/>
    <cellStyle name="Normal 5 2 2 2 4 2 5 2" xfId="33779" xr:uid="{00000000-0005-0000-0000-00005F780000}"/>
    <cellStyle name="Normal 5 2 2 2 4 2 6" xfId="33780" xr:uid="{00000000-0005-0000-0000-000060780000}"/>
    <cellStyle name="Normal 5 2 2 2 4 2 7" xfId="33781" xr:uid="{00000000-0005-0000-0000-000061780000}"/>
    <cellStyle name="Normal 5 2 2 2 4 3" xfId="3447" xr:uid="{00000000-0005-0000-0000-000062780000}"/>
    <cellStyle name="Normal 5 2 2 2 4 3 2" xfId="33782" xr:uid="{00000000-0005-0000-0000-000063780000}"/>
    <cellStyle name="Normal 5 2 2 2 4 3 2 2" xfId="33783" xr:uid="{00000000-0005-0000-0000-000064780000}"/>
    <cellStyle name="Normal 5 2 2 2 4 3 2 2 2" xfId="33784" xr:uid="{00000000-0005-0000-0000-000065780000}"/>
    <cellStyle name="Normal 5 2 2 2 4 3 2 3" xfId="33785" xr:uid="{00000000-0005-0000-0000-000066780000}"/>
    <cellStyle name="Normal 5 2 2 2 4 3 3" xfId="33786" xr:uid="{00000000-0005-0000-0000-000067780000}"/>
    <cellStyle name="Normal 5 2 2 2 4 3 3 2" xfId="33787" xr:uid="{00000000-0005-0000-0000-000068780000}"/>
    <cellStyle name="Normal 5 2 2 2 4 3 4" xfId="33788" xr:uid="{00000000-0005-0000-0000-000069780000}"/>
    <cellStyle name="Normal 5 2 2 2 4 3 5" xfId="33789" xr:uid="{00000000-0005-0000-0000-00006A780000}"/>
    <cellStyle name="Normal 5 2 2 2 4 4" xfId="3448" xr:uid="{00000000-0005-0000-0000-00006B780000}"/>
    <cellStyle name="Normal 5 2 2 2 4 4 2" xfId="33790" xr:uid="{00000000-0005-0000-0000-00006C780000}"/>
    <cellStyle name="Normal 5 2 2 2 4 4 2 2" xfId="33791" xr:uid="{00000000-0005-0000-0000-00006D780000}"/>
    <cellStyle name="Normal 5 2 2 2 4 4 2 2 2" xfId="33792" xr:uid="{00000000-0005-0000-0000-00006E780000}"/>
    <cellStyle name="Normal 5 2 2 2 4 4 2 3" xfId="33793" xr:uid="{00000000-0005-0000-0000-00006F780000}"/>
    <cellStyle name="Normal 5 2 2 2 4 4 3" xfId="33794" xr:uid="{00000000-0005-0000-0000-000070780000}"/>
    <cellStyle name="Normal 5 2 2 2 4 4 3 2" xfId="33795" xr:uid="{00000000-0005-0000-0000-000071780000}"/>
    <cellStyle name="Normal 5 2 2 2 4 4 4" xfId="33796" xr:uid="{00000000-0005-0000-0000-000072780000}"/>
    <cellStyle name="Normal 5 2 2 2 4 4 5" xfId="33797" xr:uid="{00000000-0005-0000-0000-000073780000}"/>
    <cellStyle name="Normal 5 2 2 2 4 5" xfId="33798" xr:uid="{00000000-0005-0000-0000-000074780000}"/>
    <cellStyle name="Normal 5 2 2 2 4 5 2" xfId="33799" xr:uid="{00000000-0005-0000-0000-000075780000}"/>
    <cellStyle name="Normal 5 2 2 2 4 5 2 2" xfId="33800" xr:uid="{00000000-0005-0000-0000-000076780000}"/>
    <cellStyle name="Normal 5 2 2 2 4 5 3" xfId="33801" xr:uid="{00000000-0005-0000-0000-000077780000}"/>
    <cellStyle name="Normal 5 2 2 2 4 6" xfId="33802" xr:uid="{00000000-0005-0000-0000-000078780000}"/>
    <cellStyle name="Normal 5 2 2 2 4 6 2" xfId="33803" xr:uid="{00000000-0005-0000-0000-000079780000}"/>
    <cellStyle name="Normal 5 2 2 2 4 7" xfId="33804" xr:uid="{00000000-0005-0000-0000-00007A780000}"/>
    <cellStyle name="Normal 5 2 2 2 4 8" xfId="33805" xr:uid="{00000000-0005-0000-0000-00007B780000}"/>
    <cellStyle name="Normal 5 2 2 2 5" xfId="3449" xr:uid="{00000000-0005-0000-0000-00007C780000}"/>
    <cellStyle name="Normal 5 2 2 2 5 2" xfId="3450" xr:uid="{00000000-0005-0000-0000-00007D780000}"/>
    <cellStyle name="Normal 5 2 2 2 5 2 2" xfId="3451" xr:uid="{00000000-0005-0000-0000-00007E780000}"/>
    <cellStyle name="Normal 5 2 2 2 5 2 2 2" xfId="33806" xr:uid="{00000000-0005-0000-0000-00007F780000}"/>
    <cellStyle name="Normal 5 2 2 2 5 2 2 2 2" xfId="33807" xr:uid="{00000000-0005-0000-0000-000080780000}"/>
    <cellStyle name="Normal 5 2 2 2 5 2 2 2 2 2" xfId="33808" xr:uid="{00000000-0005-0000-0000-000081780000}"/>
    <cellStyle name="Normal 5 2 2 2 5 2 2 2 3" xfId="33809" xr:uid="{00000000-0005-0000-0000-000082780000}"/>
    <cellStyle name="Normal 5 2 2 2 5 2 2 3" xfId="33810" xr:uid="{00000000-0005-0000-0000-000083780000}"/>
    <cellStyle name="Normal 5 2 2 2 5 2 2 3 2" xfId="33811" xr:uid="{00000000-0005-0000-0000-000084780000}"/>
    <cellStyle name="Normal 5 2 2 2 5 2 2 4" xfId="33812" xr:uid="{00000000-0005-0000-0000-000085780000}"/>
    <cellStyle name="Normal 5 2 2 2 5 2 2 5" xfId="33813" xr:uid="{00000000-0005-0000-0000-000086780000}"/>
    <cellStyle name="Normal 5 2 2 2 5 2 3" xfId="3452" xr:uid="{00000000-0005-0000-0000-000087780000}"/>
    <cellStyle name="Normal 5 2 2 2 5 2 3 2" xfId="33814" xr:uid="{00000000-0005-0000-0000-000088780000}"/>
    <cellStyle name="Normal 5 2 2 2 5 2 3 2 2" xfId="33815" xr:uid="{00000000-0005-0000-0000-000089780000}"/>
    <cellStyle name="Normal 5 2 2 2 5 2 3 2 2 2" xfId="33816" xr:uid="{00000000-0005-0000-0000-00008A780000}"/>
    <cellStyle name="Normal 5 2 2 2 5 2 3 2 3" xfId="33817" xr:uid="{00000000-0005-0000-0000-00008B780000}"/>
    <cellStyle name="Normal 5 2 2 2 5 2 3 3" xfId="33818" xr:uid="{00000000-0005-0000-0000-00008C780000}"/>
    <cellStyle name="Normal 5 2 2 2 5 2 3 3 2" xfId="33819" xr:uid="{00000000-0005-0000-0000-00008D780000}"/>
    <cellStyle name="Normal 5 2 2 2 5 2 3 4" xfId="33820" xr:uid="{00000000-0005-0000-0000-00008E780000}"/>
    <cellStyle name="Normal 5 2 2 2 5 2 3 5" xfId="33821" xr:uid="{00000000-0005-0000-0000-00008F780000}"/>
    <cellStyle name="Normal 5 2 2 2 5 2 4" xfId="33822" xr:uid="{00000000-0005-0000-0000-000090780000}"/>
    <cellStyle name="Normal 5 2 2 2 5 2 4 2" xfId="33823" xr:uid="{00000000-0005-0000-0000-000091780000}"/>
    <cellStyle name="Normal 5 2 2 2 5 2 4 2 2" xfId="33824" xr:uid="{00000000-0005-0000-0000-000092780000}"/>
    <cellStyle name="Normal 5 2 2 2 5 2 4 3" xfId="33825" xr:uid="{00000000-0005-0000-0000-000093780000}"/>
    <cellStyle name="Normal 5 2 2 2 5 2 5" xfId="33826" xr:uid="{00000000-0005-0000-0000-000094780000}"/>
    <cellStyle name="Normal 5 2 2 2 5 2 5 2" xfId="33827" xr:uid="{00000000-0005-0000-0000-000095780000}"/>
    <cellStyle name="Normal 5 2 2 2 5 2 6" xfId="33828" xr:uid="{00000000-0005-0000-0000-000096780000}"/>
    <cellStyle name="Normal 5 2 2 2 5 2 7" xfId="33829" xr:uid="{00000000-0005-0000-0000-000097780000}"/>
    <cellStyle name="Normal 5 2 2 2 5 3" xfId="3453" xr:uid="{00000000-0005-0000-0000-000098780000}"/>
    <cellStyle name="Normal 5 2 2 2 5 3 2" xfId="33830" xr:uid="{00000000-0005-0000-0000-000099780000}"/>
    <cellStyle name="Normal 5 2 2 2 5 3 2 2" xfId="33831" xr:uid="{00000000-0005-0000-0000-00009A780000}"/>
    <cellStyle name="Normal 5 2 2 2 5 3 2 2 2" xfId="33832" xr:uid="{00000000-0005-0000-0000-00009B780000}"/>
    <cellStyle name="Normal 5 2 2 2 5 3 2 3" xfId="33833" xr:uid="{00000000-0005-0000-0000-00009C780000}"/>
    <cellStyle name="Normal 5 2 2 2 5 3 3" xfId="33834" xr:uid="{00000000-0005-0000-0000-00009D780000}"/>
    <cellStyle name="Normal 5 2 2 2 5 3 3 2" xfId="33835" xr:uid="{00000000-0005-0000-0000-00009E780000}"/>
    <cellStyle name="Normal 5 2 2 2 5 3 4" xfId="33836" xr:uid="{00000000-0005-0000-0000-00009F780000}"/>
    <cellStyle name="Normal 5 2 2 2 5 3 5" xfId="33837" xr:uid="{00000000-0005-0000-0000-0000A0780000}"/>
    <cellStyle name="Normal 5 2 2 2 5 4" xfId="3454" xr:uid="{00000000-0005-0000-0000-0000A1780000}"/>
    <cellStyle name="Normal 5 2 2 2 5 4 2" xfId="33838" xr:uid="{00000000-0005-0000-0000-0000A2780000}"/>
    <cellStyle name="Normal 5 2 2 2 5 4 2 2" xfId="33839" xr:uid="{00000000-0005-0000-0000-0000A3780000}"/>
    <cellStyle name="Normal 5 2 2 2 5 4 2 2 2" xfId="33840" xr:uid="{00000000-0005-0000-0000-0000A4780000}"/>
    <cellStyle name="Normal 5 2 2 2 5 4 2 3" xfId="33841" xr:uid="{00000000-0005-0000-0000-0000A5780000}"/>
    <cellStyle name="Normal 5 2 2 2 5 4 3" xfId="33842" xr:uid="{00000000-0005-0000-0000-0000A6780000}"/>
    <cellStyle name="Normal 5 2 2 2 5 4 3 2" xfId="33843" xr:uid="{00000000-0005-0000-0000-0000A7780000}"/>
    <cellStyle name="Normal 5 2 2 2 5 4 4" xfId="33844" xr:uid="{00000000-0005-0000-0000-0000A8780000}"/>
    <cellStyle name="Normal 5 2 2 2 5 4 5" xfId="33845" xr:uid="{00000000-0005-0000-0000-0000A9780000}"/>
    <cellStyle name="Normal 5 2 2 2 5 5" xfId="33846" xr:uid="{00000000-0005-0000-0000-0000AA780000}"/>
    <cellStyle name="Normal 5 2 2 2 5 5 2" xfId="33847" xr:uid="{00000000-0005-0000-0000-0000AB780000}"/>
    <cellStyle name="Normal 5 2 2 2 5 5 2 2" xfId="33848" xr:uid="{00000000-0005-0000-0000-0000AC780000}"/>
    <cellStyle name="Normal 5 2 2 2 5 5 3" xfId="33849" xr:uid="{00000000-0005-0000-0000-0000AD780000}"/>
    <cellStyle name="Normal 5 2 2 2 5 6" xfId="33850" xr:uid="{00000000-0005-0000-0000-0000AE780000}"/>
    <cellStyle name="Normal 5 2 2 2 5 6 2" xfId="33851" xr:uid="{00000000-0005-0000-0000-0000AF780000}"/>
    <cellStyle name="Normal 5 2 2 2 5 7" xfId="33852" xr:uid="{00000000-0005-0000-0000-0000B0780000}"/>
    <cellStyle name="Normal 5 2 2 2 5 8" xfId="33853" xr:uid="{00000000-0005-0000-0000-0000B1780000}"/>
    <cellStyle name="Normal 5 2 2 2 6" xfId="3455" xr:uid="{00000000-0005-0000-0000-0000B2780000}"/>
    <cellStyle name="Normal 5 2 2 2 6 2" xfId="3456" xr:uid="{00000000-0005-0000-0000-0000B3780000}"/>
    <cellStyle name="Normal 5 2 2 2 6 2 2" xfId="33854" xr:uid="{00000000-0005-0000-0000-0000B4780000}"/>
    <cellStyle name="Normal 5 2 2 2 6 2 2 2" xfId="33855" xr:uid="{00000000-0005-0000-0000-0000B5780000}"/>
    <cellStyle name="Normal 5 2 2 2 6 2 2 2 2" xfId="33856" xr:uid="{00000000-0005-0000-0000-0000B6780000}"/>
    <cellStyle name="Normal 5 2 2 2 6 2 2 3" xfId="33857" xr:uid="{00000000-0005-0000-0000-0000B7780000}"/>
    <cellStyle name="Normal 5 2 2 2 6 2 3" xfId="33858" xr:uid="{00000000-0005-0000-0000-0000B8780000}"/>
    <cellStyle name="Normal 5 2 2 2 6 2 3 2" xfId="33859" xr:uid="{00000000-0005-0000-0000-0000B9780000}"/>
    <cellStyle name="Normal 5 2 2 2 6 2 4" xfId="33860" xr:uid="{00000000-0005-0000-0000-0000BA780000}"/>
    <cellStyle name="Normal 5 2 2 2 6 2 5" xfId="33861" xr:uid="{00000000-0005-0000-0000-0000BB780000}"/>
    <cellStyle name="Normal 5 2 2 2 6 3" xfId="3457" xr:uid="{00000000-0005-0000-0000-0000BC780000}"/>
    <cellStyle name="Normal 5 2 2 2 6 3 2" xfId="33862" xr:uid="{00000000-0005-0000-0000-0000BD780000}"/>
    <cellStyle name="Normal 5 2 2 2 6 3 2 2" xfId="33863" xr:uid="{00000000-0005-0000-0000-0000BE780000}"/>
    <cellStyle name="Normal 5 2 2 2 6 3 2 2 2" xfId="33864" xr:uid="{00000000-0005-0000-0000-0000BF780000}"/>
    <cellStyle name="Normal 5 2 2 2 6 3 2 3" xfId="33865" xr:uid="{00000000-0005-0000-0000-0000C0780000}"/>
    <cellStyle name="Normal 5 2 2 2 6 3 3" xfId="33866" xr:uid="{00000000-0005-0000-0000-0000C1780000}"/>
    <cellStyle name="Normal 5 2 2 2 6 3 3 2" xfId="33867" xr:uid="{00000000-0005-0000-0000-0000C2780000}"/>
    <cellStyle name="Normal 5 2 2 2 6 3 4" xfId="33868" xr:uid="{00000000-0005-0000-0000-0000C3780000}"/>
    <cellStyle name="Normal 5 2 2 2 6 3 5" xfId="33869" xr:uid="{00000000-0005-0000-0000-0000C4780000}"/>
    <cellStyle name="Normal 5 2 2 2 6 4" xfId="33870" xr:uid="{00000000-0005-0000-0000-0000C5780000}"/>
    <cellStyle name="Normal 5 2 2 2 6 4 2" xfId="33871" xr:uid="{00000000-0005-0000-0000-0000C6780000}"/>
    <cellStyle name="Normal 5 2 2 2 6 4 2 2" xfId="33872" xr:uid="{00000000-0005-0000-0000-0000C7780000}"/>
    <cellStyle name="Normal 5 2 2 2 6 4 3" xfId="33873" xr:uid="{00000000-0005-0000-0000-0000C8780000}"/>
    <cellStyle name="Normal 5 2 2 2 6 5" xfId="33874" xr:uid="{00000000-0005-0000-0000-0000C9780000}"/>
    <cellStyle name="Normal 5 2 2 2 6 5 2" xfId="33875" xr:uid="{00000000-0005-0000-0000-0000CA780000}"/>
    <cellStyle name="Normal 5 2 2 2 6 6" xfId="33876" xr:uid="{00000000-0005-0000-0000-0000CB780000}"/>
    <cellStyle name="Normal 5 2 2 2 6 7" xfId="33877" xr:uid="{00000000-0005-0000-0000-0000CC780000}"/>
    <cellStyle name="Normal 5 2 2 2 7" xfId="3458" xr:uid="{00000000-0005-0000-0000-0000CD780000}"/>
    <cellStyle name="Normal 5 2 2 2 7 2" xfId="33878" xr:uid="{00000000-0005-0000-0000-0000CE780000}"/>
    <cellStyle name="Normal 5 2 2 2 7 2 2" xfId="33879" xr:uid="{00000000-0005-0000-0000-0000CF780000}"/>
    <cellStyle name="Normal 5 2 2 2 7 2 2 2" xfId="33880" xr:uid="{00000000-0005-0000-0000-0000D0780000}"/>
    <cellStyle name="Normal 5 2 2 2 7 2 3" xfId="33881" xr:uid="{00000000-0005-0000-0000-0000D1780000}"/>
    <cellStyle name="Normal 5 2 2 2 7 3" xfId="33882" xr:uid="{00000000-0005-0000-0000-0000D2780000}"/>
    <cellStyle name="Normal 5 2 2 2 7 3 2" xfId="33883" xr:uid="{00000000-0005-0000-0000-0000D3780000}"/>
    <cellStyle name="Normal 5 2 2 2 7 4" xfId="33884" xr:uid="{00000000-0005-0000-0000-0000D4780000}"/>
    <cellStyle name="Normal 5 2 2 2 7 5" xfId="33885" xr:uid="{00000000-0005-0000-0000-0000D5780000}"/>
    <cellStyle name="Normal 5 2 2 2 8" xfId="3459" xr:uid="{00000000-0005-0000-0000-0000D6780000}"/>
    <cellStyle name="Normal 5 2 2 2 8 2" xfId="33886" xr:uid="{00000000-0005-0000-0000-0000D7780000}"/>
    <cellStyle name="Normal 5 2 2 2 8 2 2" xfId="33887" xr:uid="{00000000-0005-0000-0000-0000D8780000}"/>
    <cellStyle name="Normal 5 2 2 2 8 2 2 2" xfId="33888" xr:uid="{00000000-0005-0000-0000-0000D9780000}"/>
    <cellStyle name="Normal 5 2 2 2 8 2 3" xfId="33889" xr:uid="{00000000-0005-0000-0000-0000DA780000}"/>
    <cellStyle name="Normal 5 2 2 2 8 3" xfId="33890" xr:uid="{00000000-0005-0000-0000-0000DB780000}"/>
    <cellStyle name="Normal 5 2 2 2 8 3 2" xfId="33891" xr:uid="{00000000-0005-0000-0000-0000DC780000}"/>
    <cellStyle name="Normal 5 2 2 2 8 4" xfId="33892" xr:uid="{00000000-0005-0000-0000-0000DD780000}"/>
    <cellStyle name="Normal 5 2 2 2 8 5" xfId="33893" xr:uid="{00000000-0005-0000-0000-0000DE780000}"/>
    <cellStyle name="Normal 5 2 2 2 9" xfId="33894" xr:uid="{00000000-0005-0000-0000-0000DF780000}"/>
    <cellStyle name="Normal 5 2 2 2 9 2" xfId="33895" xr:uid="{00000000-0005-0000-0000-0000E0780000}"/>
    <cellStyle name="Normal 5 2 2 2 9 2 2" xfId="33896" xr:uid="{00000000-0005-0000-0000-0000E1780000}"/>
    <cellStyle name="Normal 5 2 2 2 9 3" xfId="33897" xr:uid="{00000000-0005-0000-0000-0000E2780000}"/>
    <cellStyle name="Normal 5 2 2 3" xfId="3460" xr:uid="{00000000-0005-0000-0000-0000E3780000}"/>
    <cellStyle name="Normal 5 2 2 3 2" xfId="3461" xr:uid="{00000000-0005-0000-0000-0000E4780000}"/>
    <cellStyle name="Normal 5 2 2 3 2 2" xfId="3462" xr:uid="{00000000-0005-0000-0000-0000E5780000}"/>
    <cellStyle name="Normal 5 2 2 3 2 2 2" xfId="33898" xr:uid="{00000000-0005-0000-0000-0000E6780000}"/>
    <cellStyle name="Normal 5 2 2 3 2 2 2 2" xfId="33899" xr:uid="{00000000-0005-0000-0000-0000E7780000}"/>
    <cellStyle name="Normal 5 2 2 3 2 2 2 2 2" xfId="33900" xr:uid="{00000000-0005-0000-0000-0000E8780000}"/>
    <cellStyle name="Normal 5 2 2 3 2 2 2 3" xfId="33901" xr:uid="{00000000-0005-0000-0000-0000E9780000}"/>
    <cellStyle name="Normal 5 2 2 3 2 2 3" xfId="33902" xr:uid="{00000000-0005-0000-0000-0000EA780000}"/>
    <cellStyle name="Normal 5 2 2 3 2 2 3 2" xfId="33903" xr:uid="{00000000-0005-0000-0000-0000EB780000}"/>
    <cellStyle name="Normal 5 2 2 3 2 2 4" xfId="33904" xr:uid="{00000000-0005-0000-0000-0000EC780000}"/>
    <cellStyle name="Normal 5 2 2 3 2 2 5" xfId="33905" xr:uid="{00000000-0005-0000-0000-0000ED780000}"/>
    <cellStyle name="Normal 5 2 2 3 2 3" xfId="3463" xr:uid="{00000000-0005-0000-0000-0000EE780000}"/>
    <cellStyle name="Normal 5 2 2 3 2 3 2" xfId="33906" xr:uid="{00000000-0005-0000-0000-0000EF780000}"/>
    <cellStyle name="Normal 5 2 2 3 2 3 2 2" xfId="33907" xr:uid="{00000000-0005-0000-0000-0000F0780000}"/>
    <cellStyle name="Normal 5 2 2 3 2 3 2 2 2" xfId="33908" xr:uid="{00000000-0005-0000-0000-0000F1780000}"/>
    <cellStyle name="Normal 5 2 2 3 2 3 2 3" xfId="33909" xr:uid="{00000000-0005-0000-0000-0000F2780000}"/>
    <cellStyle name="Normal 5 2 2 3 2 3 3" xfId="33910" xr:uid="{00000000-0005-0000-0000-0000F3780000}"/>
    <cellStyle name="Normal 5 2 2 3 2 3 3 2" xfId="33911" xr:uid="{00000000-0005-0000-0000-0000F4780000}"/>
    <cellStyle name="Normal 5 2 2 3 2 3 4" xfId="33912" xr:uid="{00000000-0005-0000-0000-0000F5780000}"/>
    <cellStyle name="Normal 5 2 2 3 2 3 5" xfId="33913" xr:uid="{00000000-0005-0000-0000-0000F6780000}"/>
    <cellStyle name="Normal 5 2 2 3 2 4" xfId="33914" xr:uid="{00000000-0005-0000-0000-0000F7780000}"/>
    <cellStyle name="Normal 5 2 2 3 2 4 2" xfId="33915" xr:uid="{00000000-0005-0000-0000-0000F8780000}"/>
    <cellStyle name="Normal 5 2 2 3 2 4 2 2" xfId="33916" xr:uid="{00000000-0005-0000-0000-0000F9780000}"/>
    <cellStyle name="Normal 5 2 2 3 2 4 3" xfId="33917" xr:uid="{00000000-0005-0000-0000-0000FA780000}"/>
    <cellStyle name="Normal 5 2 2 3 2 5" xfId="33918" xr:uid="{00000000-0005-0000-0000-0000FB780000}"/>
    <cellStyle name="Normal 5 2 2 3 2 5 2" xfId="33919" xr:uid="{00000000-0005-0000-0000-0000FC780000}"/>
    <cellStyle name="Normal 5 2 2 3 2 6" xfId="33920" xr:uid="{00000000-0005-0000-0000-0000FD780000}"/>
    <cellStyle name="Normal 5 2 2 3 2 7" xfId="33921" xr:uid="{00000000-0005-0000-0000-0000FE780000}"/>
    <cellStyle name="Normal 5 2 2 3 3" xfId="3464" xr:uid="{00000000-0005-0000-0000-0000FF780000}"/>
    <cellStyle name="Normal 5 2 2 3 3 2" xfId="33922" xr:uid="{00000000-0005-0000-0000-000000790000}"/>
    <cellStyle name="Normal 5 2 2 3 3 2 2" xfId="33923" xr:uid="{00000000-0005-0000-0000-000001790000}"/>
    <cellStyle name="Normal 5 2 2 3 3 2 2 2" xfId="33924" xr:uid="{00000000-0005-0000-0000-000002790000}"/>
    <cellStyle name="Normal 5 2 2 3 3 2 3" xfId="33925" xr:uid="{00000000-0005-0000-0000-000003790000}"/>
    <cellStyle name="Normal 5 2 2 3 3 3" xfId="33926" xr:uid="{00000000-0005-0000-0000-000004790000}"/>
    <cellStyle name="Normal 5 2 2 3 3 3 2" xfId="33927" xr:uid="{00000000-0005-0000-0000-000005790000}"/>
    <cellStyle name="Normal 5 2 2 3 3 4" xfId="33928" xr:uid="{00000000-0005-0000-0000-000006790000}"/>
    <cellStyle name="Normal 5 2 2 3 3 5" xfId="33929" xr:uid="{00000000-0005-0000-0000-000007790000}"/>
    <cellStyle name="Normal 5 2 2 3 4" xfId="3465" xr:uid="{00000000-0005-0000-0000-000008790000}"/>
    <cellStyle name="Normal 5 2 2 3 4 2" xfId="33930" xr:uid="{00000000-0005-0000-0000-000009790000}"/>
    <cellStyle name="Normal 5 2 2 3 4 2 2" xfId="33931" xr:uid="{00000000-0005-0000-0000-00000A790000}"/>
    <cellStyle name="Normal 5 2 2 3 4 2 2 2" xfId="33932" xr:uid="{00000000-0005-0000-0000-00000B790000}"/>
    <cellStyle name="Normal 5 2 2 3 4 2 3" xfId="33933" xr:uid="{00000000-0005-0000-0000-00000C790000}"/>
    <cellStyle name="Normal 5 2 2 3 4 3" xfId="33934" xr:uid="{00000000-0005-0000-0000-00000D790000}"/>
    <cellStyle name="Normal 5 2 2 3 4 3 2" xfId="33935" xr:uid="{00000000-0005-0000-0000-00000E790000}"/>
    <cellStyle name="Normal 5 2 2 3 4 4" xfId="33936" xr:uid="{00000000-0005-0000-0000-00000F790000}"/>
    <cellStyle name="Normal 5 2 2 3 4 5" xfId="33937" xr:uid="{00000000-0005-0000-0000-000010790000}"/>
    <cellStyle name="Normal 5 2 2 3 5" xfId="33938" xr:uid="{00000000-0005-0000-0000-000011790000}"/>
    <cellStyle name="Normal 5 2 2 3 5 2" xfId="33939" xr:uid="{00000000-0005-0000-0000-000012790000}"/>
    <cellStyle name="Normal 5 2 2 3 5 2 2" xfId="33940" xr:uid="{00000000-0005-0000-0000-000013790000}"/>
    <cellStyle name="Normal 5 2 2 3 5 3" xfId="33941" xr:uid="{00000000-0005-0000-0000-000014790000}"/>
    <cellStyle name="Normal 5 2 2 3 6" xfId="33942" xr:uid="{00000000-0005-0000-0000-000015790000}"/>
    <cellStyle name="Normal 5 2 2 3 6 2" xfId="33943" xr:uid="{00000000-0005-0000-0000-000016790000}"/>
    <cellStyle name="Normal 5 2 2 3 7" xfId="33944" xr:uid="{00000000-0005-0000-0000-000017790000}"/>
    <cellStyle name="Normal 5 2 2 3 8" xfId="33945" xr:uid="{00000000-0005-0000-0000-000018790000}"/>
    <cellStyle name="Normal 5 2 2 4" xfId="3466" xr:uid="{00000000-0005-0000-0000-000019790000}"/>
    <cellStyle name="Normal 5 2 2 4 2" xfId="3467" xr:uid="{00000000-0005-0000-0000-00001A790000}"/>
    <cellStyle name="Normal 5 2 2 4 2 2" xfId="3468" xr:uid="{00000000-0005-0000-0000-00001B790000}"/>
    <cellStyle name="Normal 5 2 2 4 2 2 2" xfId="33946" xr:uid="{00000000-0005-0000-0000-00001C790000}"/>
    <cellStyle name="Normal 5 2 2 4 2 2 2 2" xfId="33947" xr:uid="{00000000-0005-0000-0000-00001D790000}"/>
    <cellStyle name="Normal 5 2 2 4 2 2 2 2 2" xfId="33948" xr:uid="{00000000-0005-0000-0000-00001E790000}"/>
    <cellStyle name="Normal 5 2 2 4 2 2 2 3" xfId="33949" xr:uid="{00000000-0005-0000-0000-00001F790000}"/>
    <cellStyle name="Normal 5 2 2 4 2 2 3" xfId="33950" xr:uid="{00000000-0005-0000-0000-000020790000}"/>
    <cellStyle name="Normal 5 2 2 4 2 2 3 2" xfId="33951" xr:uid="{00000000-0005-0000-0000-000021790000}"/>
    <cellStyle name="Normal 5 2 2 4 2 2 4" xfId="33952" xr:uid="{00000000-0005-0000-0000-000022790000}"/>
    <cellStyle name="Normal 5 2 2 4 2 2 5" xfId="33953" xr:uid="{00000000-0005-0000-0000-000023790000}"/>
    <cellStyle name="Normal 5 2 2 4 2 3" xfId="3469" xr:uid="{00000000-0005-0000-0000-000024790000}"/>
    <cellStyle name="Normal 5 2 2 4 2 3 2" xfId="33954" xr:uid="{00000000-0005-0000-0000-000025790000}"/>
    <cellStyle name="Normal 5 2 2 4 2 3 2 2" xfId="33955" xr:uid="{00000000-0005-0000-0000-000026790000}"/>
    <cellStyle name="Normal 5 2 2 4 2 3 2 2 2" xfId="33956" xr:uid="{00000000-0005-0000-0000-000027790000}"/>
    <cellStyle name="Normal 5 2 2 4 2 3 2 3" xfId="33957" xr:uid="{00000000-0005-0000-0000-000028790000}"/>
    <cellStyle name="Normal 5 2 2 4 2 3 3" xfId="33958" xr:uid="{00000000-0005-0000-0000-000029790000}"/>
    <cellStyle name="Normal 5 2 2 4 2 3 3 2" xfId="33959" xr:uid="{00000000-0005-0000-0000-00002A790000}"/>
    <cellStyle name="Normal 5 2 2 4 2 3 4" xfId="33960" xr:uid="{00000000-0005-0000-0000-00002B790000}"/>
    <cellStyle name="Normal 5 2 2 4 2 3 5" xfId="33961" xr:uid="{00000000-0005-0000-0000-00002C790000}"/>
    <cellStyle name="Normal 5 2 2 4 2 4" xfId="33962" xr:uid="{00000000-0005-0000-0000-00002D790000}"/>
    <cellStyle name="Normal 5 2 2 4 2 4 2" xfId="33963" xr:uid="{00000000-0005-0000-0000-00002E790000}"/>
    <cellStyle name="Normal 5 2 2 4 2 4 2 2" xfId="33964" xr:uid="{00000000-0005-0000-0000-00002F790000}"/>
    <cellStyle name="Normal 5 2 2 4 2 4 3" xfId="33965" xr:uid="{00000000-0005-0000-0000-000030790000}"/>
    <cellStyle name="Normal 5 2 2 4 2 5" xfId="33966" xr:uid="{00000000-0005-0000-0000-000031790000}"/>
    <cellStyle name="Normal 5 2 2 4 2 5 2" xfId="33967" xr:uid="{00000000-0005-0000-0000-000032790000}"/>
    <cellStyle name="Normal 5 2 2 4 2 6" xfId="33968" xr:uid="{00000000-0005-0000-0000-000033790000}"/>
    <cellStyle name="Normal 5 2 2 4 2 7" xfId="33969" xr:uid="{00000000-0005-0000-0000-000034790000}"/>
    <cellStyle name="Normal 5 2 2 4 3" xfId="3470" xr:uid="{00000000-0005-0000-0000-000035790000}"/>
    <cellStyle name="Normal 5 2 2 4 3 2" xfId="33970" xr:uid="{00000000-0005-0000-0000-000036790000}"/>
    <cellStyle name="Normal 5 2 2 4 3 2 2" xfId="33971" xr:uid="{00000000-0005-0000-0000-000037790000}"/>
    <cellStyle name="Normal 5 2 2 4 3 2 2 2" xfId="33972" xr:uid="{00000000-0005-0000-0000-000038790000}"/>
    <cellStyle name="Normal 5 2 2 4 3 2 3" xfId="33973" xr:uid="{00000000-0005-0000-0000-000039790000}"/>
    <cellStyle name="Normal 5 2 2 4 3 3" xfId="33974" xr:uid="{00000000-0005-0000-0000-00003A790000}"/>
    <cellStyle name="Normal 5 2 2 4 3 3 2" xfId="33975" xr:uid="{00000000-0005-0000-0000-00003B790000}"/>
    <cellStyle name="Normal 5 2 2 4 3 4" xfId="33976" xr:uid="{00000000-0005-0000-0000-00003C790000}"/>
    <cellStyle name="Normal 5 2 2 4 3 5" xfId="33977" xr:uid="{00000000-0005-0000-0000-00003D790000}"/>
    <cellStyle name="Normal 5 2 2 4 4" xfId="3471" xr:uid="{00000000-0005-0000-0000-00003E790000}"/>
    <cellStyle name="Normal 5 2 2 4 4 2" xfId="33978" xr:uid="{00000000-0005-0000-0000-00003F790000}"/>
    <cellStyle name="Normal 5 2 2 4 4 2 2" xfId="33979" xr:uid="{00000000-0005-0000-0000-000040790000}"/>
    <cellStyle name="Normal 5 2 2 4 4 2 2 2" xfId="33980" xr:uid="{00000000-0005-0000-0000-000041790000}"/>
    <cellStyle name="Normal 5 2 2 4 4 2 3" xfId="33981" xr:uid="{00000000-0005-0000-0000-000042790000}"/>
    <cellStyle name="Normal 5 2 2 4 4 3" xfId="33982" xr:uid="{00000000-0005-0000-0000-000043790000}"/>
    <cellStyle name="Normal 5 2 2 4 4 3 2" xfId="33983" xr:uid="{00000000-0005-0000-0000-000044790000}"/>
    <cellStyle name="Normal 5 2 2 4 4 4" xfId="33984" xr:uid="{00000000-0005-0000-0000-000045790000}"/>
    <cellStyle name="Normal 5 2 2 4 4 5" xfId="33985" xr:uid="{00000000-0005-0000-0000-000046790000}"/>
    <cellStyle name="Normal 5 2 2 4 5" xfId="33986" xr:uid="{00000000-0005-0000-0000-000047790000}"/>
    <cellStyle name="Normal 5 2 2 4 5 2" xfId="33987" xr:uid="{00000000-0005-0000-0000-000048790000}"/>
    <cellStyle name="Normal 5 2 2 4 5 2 2" xfId="33988" xr:uid="{00000000-0005-0000-0000-000049790000}"/>
    <cellStyle name="Normal 5 2 2 4 5 3" xfId="33989" xr:uid="{00000000-0005-0000-0000-00004A790000}"/>
    <cellStyle name="Normal 5 2 2 4 6" xfId="33990" xr:uid="{00000000-0005-0000-0000-00004B790000}"/>
    <cellStyle name="Normal 5 2 2 4 6 2" xfId="33991" xr:uid="{00000000-0005-0000-0000-00004C790000}"/>
    <cellStyle name="Normal 5 2 2 4 7" xfId="33992" xr:uid="{00000000-0005-0000-0000-00004D790000}"/>
    <cellStyle name="Normal 5 2 2 4 8" xfId="33993" xr:uid="{00000000-0005-0000-0000-00004E790000}"/>
    <cellStyle name="Normal 5 2 2 5" xfId="3472" xr:uid="{00000000-0005-0000-0000-00004F790000}"/>
    <cellStyle name="Normal 5 2 2 5 2" xfId="3473" xr:uid="{00000000-0005-0000-0000-000050790000}"/>
    <cellStyle name="Normal 5 2 2 5 2 2" xfId="3474" xr:uid="{00000000-0005-0000-0000-000051790000}"/>
    <cellStyle name="Normal 5 2 2 5 2 2 2" xfId="33994" xr:uid="{00000000-0005-0000-0000-000052790000}"/>
    <cellStyle name="Normal 5 2 2 5 2 2 2 2" xfId="33995" xr:uid="{00000000-0005-0000-0000-000053790000}"/>
    <cellStyle name="Normal 5 2 2 5 2 2 2 2 2" xfId="33996" xr:uid="{00000000-0005-0000-0000-000054790000}"/>
    <cellStyle name="Normal 5 2 2 5 2 2 2 3" xfId="33997" xr:uid="{00000000-0005-0000-0000-000055790000}"/>
    <cellStyle name="Normal 5 2 2 5 2 2 3" xfId="33998" xr:uid="{00000000-0005-0000-0000-000056790000}"/>
    <cellStyle name="Normal 5 2 2 5 2 2 3 2" xfId="33999" xr:uid="{00000000-0005-0000-0000-000057790000}"/>
    <cellStyle name="Normal 5 2 2 5 2 2 4" xfId="34000" xr:uid="{00000000-0005-0000-0000-000058790000}"/>
    <cellStyle name="Normal 5 2 2 5 2 2 5" xfId="34001" xr:uid="{00000000-0005-0000-0000-000059790000}"/>
    <cellStyle name="Normal 5 2 2 5 2 3" xfId="3475" xr:uid="{00000000-0005-0000-0000-00005A790000}"/>
    <cellStyle name="Normal 5 2 2 5 2 3 2" xfId="34002" xr:uid="{00000000-0005-0000-0000-00005B790000}"/>
    <cellStyle name="Normal 5 2 2 5 2 3 2 2" xfId="34003" xr:uid="{00000000-0005-0000-0000-00005C790000}"/>
    <cellStyle name="Normal 5 2 2 5 2 3 2 2 2" xfId="34004" xr:uid="{00000000-0005-0000-0000-00005D790000}"/>
    <cellStyle name="Normal 5 2 2 5 2 3 2 3" xfId="34005" xr:uid="{00000000-0005-0000-0000-00005E790000}"/>
    <cellStyle name="Normal 5 2 2 5 2 3 3" xfId="34006" xr:uid="{00000000-0005-0000-0000-00005F790000}"/>
    <cellStyle name="Normal 5 2 2 5 2 3 3 2" xfId="34007" xr:uid="{00000000-0005-0000-0000-000060790000}"/>
    <cellStyle name="Normal 5 2 2 5 2 3 4" xfId="34008" xr:uid="{00000000-0005-0000-0000-000061790000}"/>
    <cellStyle name="Normal 5 2 2 5 2 3 5" xfId="34009" xr:uid="{00000000-0005-0000-0000-000062790000}"/>
    <cellStyle name="Normal 5 2 2 5 2 4" xfId="34010" xr:uid="{00000000-0005-0000-0000-000063790000}"/>
    <cellStyle name="Normal 5 2 2 5 2 4 2" xfId="34011" xr:uid="{00000000-0005-0000-0000-000064790000}"/>
    <cellStyle name="Normal 5 2 2 5 2 4 2 2" xfId="34012" xr:uid="{00000000-0005-0000-0000-000065790000}"/>
    <cellStyle name="Normal 5 2 2 5 2 4 3" xfId="34013" xr:uid="{00000000-0005-0000-0000-000066790000}"/>
    <cellStyle name="Normal 5 2 2 5 2 5" xfId="34014" xr:uid="{00000000-0005-0000-0000-000067790000}"/>
    <cellStyle name="Normal 5 2 2 5 2 5 2" xfId="34015" xr:uid="{00000000-0005-0000-0000-000068790000}"/>
    <cellStyle name="Normal 5 2 2 5 2 6" xfId="34016" xr:uid="{00000000-0005-0000-0000-000069790000}"/>
    <cellStyle name="Normal 5 2 2 5 2 7" xfId="34017" xr:uid="{00000000-0005-0000-0000-00006A790000}"/>
    <cellStyle name="Normal 5 2 2 5 3" xfId="3476" xr:uid="{00000000-0005-0000-0000-00006B790000}"/>
    <cellStyle name="Normal 5 2 2 5 3 2" xfId="34018" xr:uid="{00000000-0005-0000-0000-00006C790000}"/>
    <cellStyle name="Normal 5 2 2 5 3 2 2" xfId="34019" xr:uid="{00000000-0005-0000-0000-00006D790000}"/>
    <cellStyle name="Normal 5 2 2 5 3 2 2 2" xfId="34020" xr:uid="{00000000-0005-0000-0000-00006E790000}"/>
    <cellStyle name="Normal 5 2 2 5 3 2 3" xfId="34021" xr:uid="{00000000-0005-0000-0000-00006F790000}"/>
    <cellStyle name="Normal 5 2 2 5 3 3" xfId="34022" xr:uid="{00000000-0005-0000-0000-000070790000}"/>
    <cellStyle name="Normal 5 2 2 5 3 3 2" xfId="34023" xr:uid="{00000000-0005-0000-0000-000071790000}"/>
    <cellStyle name="Normal 5 2 2 5 3 4" xfId="34024" xr:uid="{00000000-0005-0000-0000-000072790000}"/>
    <cellStyle name="Normal 5 2 2 5 3 5" xfId="34025" xr:uid="{00000000-0005-0000-0000-000073790000}"/>
    <cellStyle name="Normal 5 2 2 5 4" xfId="3477" xr:uid="{00000000-0005-0000-0000-000074790000}"/>
    <cellStyle name="Normal 5 2 2 5 4 2" xfId="34026" xr:uid="{00000000-0005-0000-0000-000075790000}"/>
    <cellStyle name="Normal 5 2 2 5 4 2 2" xfId="34027" xr:uid="{00000000-0005-0000-0000-000076790000}"/>
    <cellStyle name="Normal 5 2 2 5 4 2 2 2" xfId="34028" xr:uid="{00000000-0005-0000-0000-000077790000}"/>
    <cellStyle name="Normal 5 2 2 5 4 2 3" xfId="34029" xr:uid="{00000000-0005-0000-0000-000078790000}"/>
    <cellStyle name="Normal 5 2 2 5 4 3" xfId="34030" xr:uid="{00000000-0005-0000-0000-000079790000}"/>
    <cellStyle name="Normal 5 2 2 5 4 3 2" xfId="34031" xr:uid="{00000000-0005-0000-0000-00007A790000}"/>
    <cellStyle name="Normal 5 2 2 5 4 4" xfId="34032" xr:uid="{00000000-0005-0000-0000-00007B790000}"/>
    <cellStyle name="Normal 5 2 2 5 4 5" xfId="34033" xr:uid="{00000000-0005-0000-0000-00007C790000}"/>
    <cellStyle name="Normal 5 2 2 5 5" xfId="34034" xr:uid="{00000000-0005-0000-0000-00007D790000}"/>
    <cellStyle name="Normal 5 2 2 5 5 2" xfId="34035" xr:uid="{00000000-0005-0000-0000-00007E790000}"/>
    <cellStyle name="Normal 5 2 2 5 5 2 2" xfId="34036" xr:uid="{00000000-0005-0000-0000-00007F790000}"/>
    <cellStyle name="Normal 5 2 2 5 5 3" xfId="34037" xr:uid="{00000000-0005-0000-0000-000080790000}"/>
    <cellStyle name="Normal 5 2 2 5 6" xfId="34038" xr:uid="{00000000-0005-0000-0000-000081790000}"/>
    <cellStyle name="Normal 5 2 2 5 6 2" xfId="34039" xr:uid="{00000000-0005-0000-0000-000082790000}"/>
    <cellStyle name="Normal 5 2 2 5 7" xfId="34040" xr:uid="{00000000-0005-0000-0000-000083790000}"/>
    <cellStyle name="Normal 5 2 2 5 8" xfId="34041" xr:uid="{00000000-0005-0000-0000-000084790000}"/>
    <cellStyle name="Normal 5 2 2 6" xfId="3478" xr:uid="{00000000-0005-0000-0000-000085790000}"/>
    <cellStyle name="Normal 5 2 2 6 2" xfId="3479" xr:uid="{00000000-0005-0000-0000-000086790000}"/>
    <cellStyle name="Normal 5 2 2 6 2 2" xfId="3480" xr:uid="{00000000-0005-0000-0000-000087790000}"/>
    <cellStyle name="Normal 5 2 2 6 2 2 2" xfId="34042" xr:uid="{00000000-0005-0000-0000-000088790000}"/>
    <cellStyle name="Normal 5 2 2 6 2 2 2 2" xfId="34043" xr:uid="{00000000-0005-0000-0000-000089790000}"/>
    <cellStyle name="Normal 5 2 2 6 2 2 2 2 2" xfId="34044" xr:uid="{00000000-0005-0000-0000-00008A790000}"/>
    <cellStyle name="Normal 5 2 2 6 2 2 2 3" xfId="34045" xr:uid="{00000000-0005-0000-0000-00008B790000}"/>
    <cellStyle name="Normal 5 2 2 6 2 2 3" xfId="34046" xr:uid="{00000000-0005-0000-0000-00008C790000}"/>
    <cellStyle name="Normal 5 2 2 6 2 2 3 2" xfId="34047" xr:uid="{00000000-0005-0000-0000-00008D790000}"/>
    <cellStyle name="Normal 5 2 2 6 2 2 4" xfId="34048" xr:uid="{00000000-0005-0000-0000-00008E790000}"/>
    <cellStyle name="Normal 5 2 2 6 2 2 5" xfId="34049" xr:uid="{00000000-0005-0000-0000-00008F790000}"/>
    <cellStyle name="Normal 5 2 2 6 2 3" xfId="3481" xr:uid="{00000000-0005-0000-0000-000090790000}"/>
    <cellStyle name="Normal 5 2 2 6 2 3 2" xfId="34050" xr:uid="{00000000-0005-0000-0000-000091790000}"/>
    <cellStyle name="Normal 5 2 2 6 2 3 2 2" xfId="34051" xr:uid="{00000000-0005-0000-0000-000092790000}"/>
    <cellStyle name="Normal 5 2 2 6 2 3 2 2 2" xfId="34052" xr:uid="{00000000-0005-0000-0000-000093790000}"/>
    <cellStyle name="Normal 5 2 2 6 2 3 2 3" xfId="34053" xr:uid="{00000000-0005-0000-0000-000094790000}"/>
    <cellStyle name="Normal 5 2 2 6 2 3 3" xfId="34054" xr:uid="{00000000-0005-0000-0000-000095790000}"/>
    <cellStyle name="Normal 5 2 2 6 2 3 3 2" xfId="34055" xr:uid="{00000000-0005-0000-0000-000096790000}"/>
    <cellStyle name="Normal 5 2 2 6 2 3 4" xfId="34056" xr:uid="{00000000-0005-0000-0000-000097790000}"/>
    <cellStyle name="Normal 5 2 2 6 2 3 5" xfId="34057" xr:uid="{00000000-0005-0000-0000-000098790000}"/>
    <cellStyle name="Normal 5 2 2 6 2 4" xfId="34058" xr:uid="{00000000-0005-0000-0000-000099790000}"/>
    <cellStyle name="Normal 5 2 2 6 2 4 2" xfId="34059" xr:uid="{00000000-0005-0000-0000-00009A790000}"/>
    <cellStyle name="Normal 5 2 2 6 2 4 2 2" xfId="34060" xr:uid="{00000000-0005-0000-0000-00009B790000}"/>
    <cellStyle name="Normal 5 2 2 6 2 4 3" xfId="34061" xr:uid="{00000000-0005-0000-0000-00009C790000}"/>
    <cellStyle name="Normal 5 2 2 6 2 5" xfId="34062" xr:uid="{00000000-0005-0000-0000-00009D790000}"/>
    <cellStyle name="Normal 5 2 2 6 2 5 2" xfId="34063" xr:uid="{00000000-0005-0000-0000-00009E790000}"/>
    <cellStyle name="Normal 5 2 2 6 2 6" xfId="34064" xr:uid="{00000000-0005-0000-0000-00009F790000}"/>
    <cellStyle name="Normal 5 2 2 6 2 7" xfId="34065" xr:uid="{00000000-0005-0000-0000-0000A0790000}"/>
    <cellStyle name="Normal 5 2 2 6 3" xfId="3482" xr:uid="{00000000-0005-0000-0000-0000A1790000}"/>
    <cellStyle name="Normal 5 2 2 6 3 2" xfId="34066" xr:uid="{00000000-0005-0000-0000-0000A2790000}"/>
    <cellStyle name="Normal 5 2 2 6 3 2 2" xfId="34067" xr:uid="{00000000-0005-0000-0000-0000A3790000}"/>
    <cellStyle name="Normal 5 2 2 6 3 2 2 2" xfId="34068" xr:uid="{00000000-0005-0000-0000-0000A4790000}"/>
    <cellStyle name="Normal 5 2 2 6 3 2 3" xfId="34069" xr:uid="{00000000-0005-0000-0000-0000A5790000}"/>
    <cellStyle name="Normal 5 2 2 6 3 3" xfId="34070" xr:uid="{00000000-0005-0000-0000-0000A6790000}"/>
    <cellStyle name="Normal 5 2 2 6 3 3 2" xfId="34071" xr:uid="{00000000-0005-0000-0000-0000A7790000}"/>
    <cellStyle name="Normal 5 2 2 6 3 4" xfId="34072" xr:uid="{00000000-0005-0000-0000-0000A8790000}"/>
    <cellStyle name="Normal 5 2 2 6 3 5" xfId="34073" xr:uid="{00000000-0005-0000-0000-0000A9790000}"/>
    <cellStyle name="Normal 5 2 2 6 4" xfId="3483" xr:uid="{00000000-0005-0000-0000-0000AA790000}"/>
    <cellStyle name="Normal 5 2 2 6 4 2" xfId="34074" xr:uid="{00000000-0005-0000-0000-0000AB790000}"/>
    <cellStyle name="Normal 5 2 2 6 4 2 2" xfId="34075" xr:uid="{00000000-0005-0000-0000-0000AC790000}"/>
    <cellStyle name="Normal 5 2 2 6 4 2 2 2" xfId="34076" xr:uid="{00000000-0005-0000-0000-0000AD790000}"/>
    <cellStyle name="Normal 5 2 2 6 4 2 3" xfId="34077" xr:uid="{00000000-0005-0000-0000-0000AE790000}"/>
    <cellStyle name="Normal 5 2 2 6 4 3" xfId="34078" xr:uid="{00000000-0005-0000-0000-0000AF790000}"/>
    <cellStyle name="Normal 5 2 2 6 4 3 2" xfId="34079" xr:uid="{00000000-0005-0000-0000-0000B0790000}"/>
    <cellStyle name="Normal 5 2 2 6 4 4" xfId="34080" xr:uid="{00000000-0005-0000-0000-0000B1790000}"/>
    <cellStyle name="Normal 5 2 2 6 4 5" xfId="34081" xr:uid="{00000000-0005-0000-0000-0000B2790000}"/>
    <cellStyle name="Normal 5 2 2 6 5" xfId="34082" xr:uid="{00000000-0005-0000-0000-0000B3790000}"/>
    <cellStyle name="Normal 5 2 2 6 5 2" xfId="34083" xr:uid="{00000000-0005-0000-0000-0000B4790000}"/>
    <cellStyle name="Normal 5 2 2 6 5 2 2" xfId="34084" xr:uid="{00000000-0005-0000-0000-0000B5790000}"/>
    <cellStyle name="Normal 5 2 2 6 5 3" xfId="34085" xr:uid="{00000000-0005-0000-0000-0000B6790000}"/>
    <cellStyle name="Normal 5 2 2 6 6" xfId="34086" xr:uid="{00000000-0005-0000-0000-0000B7790000}"/>
    <cellStyle name="Normal 5 2 2 6 6 2" xfId="34087" xr:uid="{00000000-0005-0000-0000-0000B8790000}"/>
    <cellStyle name="Normal 5 2 2 6 7" xfId="34088" xr:uid="{00000000-0005-0000-0000-0000B9790000}"/>
    <cellStyle name="Normal 5 2 2 6 8" xfId="34089" xr:uid="{00000000-0005-0000-0000-0000BA790000}"/>
    <cellStyle name="Normal 5 2 2 7" xfId="3484" xr:uid="{00000000-0005-0000-0000-0000BB790000}"/>
    <cellStyle name="Normal 5 2 2 7 2" xfId="3485" xr:uid="{00000000-0005-0000-0000-0000BC790000}"/>
    <cellStyle name="Normal 5 2 2 7 2 2" xfId="34090" xr:uid="{00000000-0005-0000-0000-0000BD790000}"/>
    <cellStyle name="Normal 5 2 2 7 2 2 2" xfId="34091" xr:uid="{00000000-0005-0000-0000-0000BE790000}"/>
    <cellStyle name="Normal 5 2 2 7 2 2 2 2" xfId="34092" xr:uid="{00000000-0005-0000-0000-0000BF790000}"/>
    <cellStyle name="Normal 5 2 2 7 2 2 3" xfId="34093" xr:uid="{00000000-0005-0000-0000-0000C0790000}"/>
    <cellStyle name="Normal 5 2 2 7 2 3" xfId="34094" xr:uid="{00000000-0005-0000-0000-0000C1790000}"/>
    <cellStyle name="Normal 5 2 2 7 2 3 2" xfId="34095" xr:uid="{00000000-0005-0000-0000-0000C2790000}"/>
    <cellStyle name="Normal 5 2 2 7 2 4" xfId="34096" xr:uid="{00000000-0005-0000-0000-0000C3790000}"/>
    <cellStyle name="Normal 5 2 2 7 2 5" xfId="34097" xr:uid="{00000000-0005-0000-0000-0000C4790000}"/>
    <cellStyle name="Normal 5 2 2 7 3" xfId="3486" xr:uid="{00000000-0005-0000-0000-0000C5790000}"/>
    <cellStyle name="Normal 5 2 2 7 3 2" xfId="34098" xr:uid="{00000000-0005-0000-0000-0000C6790000}"/>
    <cellStyle name="Normal 5 2 2 7 3 2 2" xfId="34099" xr:uid="{00000000-0005-0000-0000-0000C7790000}"/>
    <cellStyle name="Normal 5 2 2 7 3 2 2 2" xfId="34100" xr:uid="{00000000-0005-0000-0000-0000C8790000}"/>
    <cellStyle name="Normal 5 2 2 7 3 2 3" xfId="34101" xr:uid="{00000000-0005-0000-0000-0000C9790000}"/>
    <cellStyle name="Normal 5 2 2 7 3 3" xfId="34102" xr:uid="{00000000-0005-0000-0000-0000CA790000}"/>
    <cellStyle name="Normal 5 2 2 7 3 3 2" xfId="34103" xr:uid="{00000000-0005-0000-0000-0000CB790000}"/>
    <cellStyle name="Normal 5 2 2 7 3 4" xfId="34104" xr:uid="{00000000-0005-0000-0000-0000CC790000}"/>
    <cellStyle name="Normal 5 2 2 7 3 5" xfId="34105" xr:uid="{00000000-0005-0000-0000-0000CD790000}"/>
    <cellStyle name="Normal 5 2 2 7 4" xfId="34106" xr:uid="{00000000-0005-0000-0000-0000CE790000}"/>
    <cellStyle name="Normal 5 2 2 7 4 2" xfId="34107" xr:uid="{00000000-0005-0000-0000-0000CF790000}"/>
    <cellStyle name="Normal 5 2 2 7 4 2 2" xfId="34108" xr:uid="{00000000-0005-0000-0000-0000D0790000}"/>
    <cellStyle name="Normal 5 2 2 7 4 3" xfId="34109" xr:uid="{00000000-0005-0000-0000-0000D1790000}"/>
    <cellStyle name="Normal 5 2 2 7 5" xfId="34110" xr:uid="{00000000-0005-0000-0000-0000D2790000}"/>
    <cellStyle name="Normal 5 2 2 7 5 2" xfId="34111" xr:uid="{00000000-0005-0000-0000-0000D3790000}"/>
    <cellStyle name="Normal 5 2 2 7 6" xfId="34112" xr:uid="{00000000-0005-0000-0000-0000D4790000}"/>
    <cellStyle name="Normal 5 2 2 7 7" xfId="34113" xr:uid="{00000000-0005-0000-0000-0000D5790000}"/>
    <cellStyle name="Normal 5 2 2 8" xfId="3487" xr:uid="{00000000-0005-0000-0000-0000D6790000}"/>
    <cellStyle name="Normal 5 2 2 8 2" xfId="34114" xr:uid="{00000000-0005-0000-0000-0000D7790000}"/>
    <cellStyle name="Normal 5 2 2 8 2 2" xfId="34115" xr:uid="{00000000-0005-0000-0000-0000D8790000}"/>
    <cellStyle name="Normal 5 2 2 8 2 2 2" xfId="34116" xr:uid="{00000000-0005-0000-0000-0000D9790000}"/>
    <cellStyle name="Normal 5 2 2 8 2 3" xfId="34117" xr:uid="{00000000-0005-0000-0000-0000DA790000}"/>
    <cellStyle name="Normal 5 2 2 8 3" xfId="34118" xr:uid="{00000000-0005-0000-0000-0000DB790000}"/>
    <cellStyle name="Normal 5 2 2 8 3 2" xfId="34119" xr:uid="{00000000-0005-0000-0000-0000DC790000}"/>
    <cellStyle name="Normal 5 2 2 8 4" xfId="34120" xr:uid="{00000000-0005-0000-0000-0000DD790000}"/>
    <cellStyle name="Normal 5 2 2 8 5" xfId="34121" xr:uid="{00000000-0005-0000-0000-0000DE790000}"/>
    <cellStyle name="Normal 5 2 2 9" xfId="3488" xr:uid="{00000000-0005-0000-0000-0000DF790000}"/>
    <cellStyle name="Normal 5 2 2 9 2" xfId="34122" xr:uid="{00000000-0005-0000-0000-0000E0790000}"/>
    <cellStyle name="Normal 5 2 2 9 2 2" xfId="34123" xr:uid="{00000000-0005-0000-0000-0000E1790000}"/>
    <cellStyle name="Normal 5 2 2 9 2 2 2" xfId="34124" xr:uid="{00000000-0005-0000-0000-0000E2790000}"/>
    <cellStyle name="Normal 5 2 2 9 2 3" xfId="34125" xr:uid="{00000000-0005-0000-0000-0000E3790000}"/>
    <cellStyle name="Normal 5 2 2 9 3" xfId="34126" xr:uid="{00000000-0005-0000-0000-0000E4790000}"/>
    <cellStyle name="Normal 5 2 2 9 3 2" xfId="34127" xr:uid="{00000000-0005-0000-0000-0000E5790000}"/>
    <cellStyle name="Normal 5 2 2 9 4" xfId="34128" xr:uid="{00000000-0005-0000-0000-0000E6790000}"/>
    <cellStyle name="Normal 5 2 2 9 5" xfId="34129" xr:uid="{00000000-0005-0000-0000-0000E7790000}"/>
    <cellStyle name="Normal 5 2 3" xfId="3489" xr:uid="{00000000-0005-0000-0000-0000E8790000}"/>
    <cellStyle name="Normal 5 2 3 10" xfId="34130" xr:uid="{00000000-0005-0000-0000-0000E9790000}"/>
    <cellStyle name="Normal 5 2 3 10 2" xfId="34131" xr:uid="{00000000-0005-0000-0000-0000EA790000}"/>
    <cellStyle name="Normal 5 2 3 11" xfId="34132" xr:uid="{00000000-0005-0000-0000-0000EB790000}"/>
    <cellStyle name="Normal 5 2 3 12" xfId="34133" xr:uid="{00000000-0005-0000-0000-0000EC790000}"/>
    <cellStyle name="Normal 5 2 3 2" xfId="3490" xr:uid="{00000000-0005-0000-0000-0000ED790000}"/>
    <cellStyle name="Normal 5 2 3 2 2" xfId="3491" xr:uid="{00000000-0005-0000-0000-0000EE790000}"/>
    <cellStyle name="Normal 5 2 3 2 2 2" xfId="3492" xr:uid="{00000000-0005-0000-0000-0000EF790000}"/>
    <cellStyle name="Normal 5 2 3 2 2 2 2" xfId="34134" xr:uid="{00000000-0005-0000-0000-0000F0790000}"/>
    <cellStyle name="Normal 5 2 3 2 2 2 2 2" xfId="34135" xr:uid="{00000000-0005-0000-0000-0000F1790000}"/>
    <cellStyle name="Normal 5 2 3 2 2 2 2 2 2" xfId="34136" xr:uid="{00000000-0005-0000-0000-0000F2790000}"/>
    <cellStyle name="Normal 5 2 3 2 2 2 2 3" xfId="34137" xr:uid="{00000000-0005-0000-0000-0000F3790000}"/>
    <cellStyle name="Normal 5 2 3 2 2 2 3" xfId="34138" xr:uid="{00000000-0005-0000-0000-0000F4790000}"/>
    <cellStyle name="Normal 5 2 3 2 2 2 3 2" xfId="34139" xr:uid="{00000000-0005-0000-0000-0000F5790000}"/>
    <cellStyle name="Normal 5 2 3 2 2 2 4" xfId="34140" xr:uid="{00000000-0005-0000-0000-0000F6790000}"/>
    <cellStyle name="Normal 5 2 3 2 2 2 5" xfId="34141" xr:uid="{00000000-0005-0000-0000-0000F7790000}"/>
    <cellStyle name="Normal 5 2 3 2 2 3" xfId="3493" xr:uid="{00000000-0005-0000-0000-0000F8790000}"/>
    <cellStyle name="Normal 5 2 3 2 2 3 2" xfId="34142" xr:uid="{00000000-0005-0000-0000-0000F9790000}"/>
    <cellStyle name="Normal 5 2 3 2 2 3 2 2" xfId="34143" xr:uid="{00000000-0005-0000-0000-0000FA790000}"/>
    <cellStyle name="Normal 5 2 3 2 2 3 2 2 2" xfId="34144" xr:uid="{00000000-0005-0000-0000-0000FB790000}"/>
    <cellStyle name="Normal 5 2 3 2 2 3 2 3" xfId="34145" xr:uid="{00000000-0005-0000-0000-0000FC790000}"/>
    <cellStyle name="Normal 5 2 3 2 2 3 3" xfId="34146" xr:uid="{00000000-0005-0000-0000-0000FD790000}"/>
    <cellStyle name="Normal 5 2 3 2 2 3 3 2" xfId="34147" xr:uid="{00000000-0005-0000-0000-0000FE790000}"/>
    <cellStyle name="Normal 5 2 3 2 2 3 4" xfId="34148" xr:uid="{00000000-0005-0000-0000-0000FF790000}"/>
    <cellStyle name="Normal 5 2 3 2 2 3 5" xfId="34149" xr:uid="{00000000-0005-0000-0000-0000007A0000}"/>
    <cellStyle name="Normal 5 2 3 2 2 4" xfId="34150" xr:uid="{00000000-0005-0000-0000-0000017A0000}"/>
    <cellStyle name="Normal 5 2 3 2 2 4 2" xfId="34151" xr:uid="{00000000-0005-0000-0000-0000027A0000}"/>
    <cellStyle name="Normal 5 2 3 2 2 4 2 2" xfId="34152" xr:uid="{00000000-0005-0000-0000-0000037A0000}"/>
    <cellStyle name="Normal 5 2 3 2 2 4 3" xfId="34153" xr:uid="{00000000-0005-0000-0000-0000047A0000}"/>
    <cellStyle name="Normal 5 2 3 2 2 5" xfId="34154" xr:uid="{00000000-0005-0000-0000-0000057A0000}"/>
    <cellStyle name="Normal 5 2 3 2 2 5 2" xfId="34155" xr:uid="{00000000-0005-0000-0000-0000067A0000}"/>
    <cellStyle name="Normal 5 2 3 2 2 6" xfId="34156" xr:uid="{00000000-0005-0000-0000-0000077A0000}"/>
    <cellStyle name="Normal 5 2 3 2 2 7" xfId="34157" xr:uid="{00000000-0005-0000-0000-0000087A0000}"/>
    <cellStyle name="Normal 5 2 3 2 3" xfId="3494" xr:uid="{00000000-0005-0000-0000-0000097A0000}"/>
    <cellStyle name="Normal 5 2 3 2 3 2" xfId="34158" xr:uid="{00000000-0005-0000-0000-00000A7A0000}"/>
    <cellStyle name="Normal 5 2 3 2 3 2 2" xfId="34159" xr:uid="{00000000-0005-0000-0000-00000B7A0000}"/>
    <cellStyle name="Normal 5 2 3 2 3 2 2 2" xfId="34160" xr:uid="{00000000-0005-0000-0000-00000C7A0000}"/>
    <cellStyle name="Normal 5 2 3 2 3 2 3" xfId="34161" xr:uid="{00000000-0005-0000-0000-00000D7A0000}"/>
    <cellStyle name="Normal 5 2 3 2 3 3" xfId="34162" xr:uid="{00000000-0005-0000-0000-00000E7A0000}"/>
    <cellStyle name="Normal 5 2 3 2 3 3 2" xfId="34163" xr:uid="{00000000-0005-0000-0000-00000F7A0000}"/>
    <cellStyle name="Normal 5 2 3 2 3 4" xfId="34164" xr:uid="{00000000-0005-0000-0000-0000107A0000}"/>
    <cellStyle name="Normal 5 2 3 2 3 5" xfId="34165" xr:uid="{00000000-0005-0000-0000-0000117A0000}"/>
    <cellStyle name="Normal 5 2 3 2 4" xfId="3495" xr:uid="{00000000-0005-0000-0000-0000127A0000}"/>
    <cellStyle name="Normal 5 2 3 2 4 2" xfId="34166" xr:uid="{00000000-0005-0000-0000-0000137A0000}"/>
    <cellStyle name="Normal 5 2 3 2 4 2 2" xfId="34167" xr:uid="{00000000-0005-0000-0000-0000147A0000}"/>
    <cellStyle name="Normal 5 2 3 2 4 2 2 2" xfId="34168" xr:uid="{00000000-0005-0000-0000-0000157A0000}"/>
    <cellStyle name="Normal 5 2 3 2 4 2 3" xfId="34169" xr:uid="{00000000-0005-0000-0000-0000167A0000}"/>
    <cellStyle name="Normal 5 2 3 2 4 3" xfId="34170" xr:uid="{00000000-0005-0000-0000-0000177A0000}"/>
    <cellStyle name="Normal 5 2 3 2 4 3 2" xfId="34171" xr:uid="{00000000-0005-0000-0000-0000187A0000}"/>
    <cellStyle name="Normal 5 2 3 2 4 4" xfId="34172" xr:uid="{00000000-0005-0000-0000-0000197A0000}"/>
    <cellStyle name="Normal 5 2 3 2 4 5" xfId="34173" xr:uid="{00000000-0005-0000-0000-00001A7A0000}"/>
    <cellStyle name="Normal 5 2 3 2 5" xfId="34174" xr:uid="{00000000-0005-0000-0000-00001B7A0000}"/>
    <cellStyle name="Normal 5 2 3 2 5 2" xfId="34175" xr:uid="{00000000-0005-0000-0000-00001C7A0000}"/>
    <cellStyle name="Normal 5 2 3 2 5 2 2" xfId="34176" xr:uid="{00000000-0005-0000-0000-00001D7A0000}"/>
    <cellStyle name="Normal 5 2 3 2 5 3" xfId="34177" xr:uid="{00000000-0005-0000-0000-00001E7A0000}"/>
    <cellStyle name="Normal 5 2 3 2 6" xfId="34178" xr:uid="{00000000-0005-0000-0000-00001F7A0000}"/>
    <cellStyle name="Normal 5 2 3 2 6 2" xfId="34179" xr:uid="{00000000-0005-0000-0000-0000207A0000}"/>
    <cellStyle name="Normal 5 2 3 2 7" xfId="34180" xr:uid="{00000000-0005-0000-0000-0000217A0000}"/>
    <cellStyle name="Normal 5 2 3 2 8" xfId="34181" xr:uid="{00000000-0005-0000-0000-0000227A0000}"/>
    <cellStyle name="Normal 5 2 3 3" xfId="3496" xr:uid="{00000000-0005-0000-0000-0000237A0000}"/>
    <cellStyle name="Normal 5 2 3 3 2" xfId="3497" xr:uid="{00000000-0005-0000-0000-0000247A0000}"/>
    <cellStyle name="Normal 5 2 3 3 2 2" xfId="3498" xr:uid="{00000000-0005-0000-0000-0000257A0000}"/>
    <cellStyle name="Normal 5 2 3 3 2 2 2" xfId="34182" xr:uid="{00000000-0005-0000-0000-0000267A0000}"/>
    <cellStyle name="Normal 5 2 3 3 2 2 2 2" xfId="34183" xr:uid="{00000000-0005-0000-0000-0000277A0000}"/>
    <cellStyle name="Normal 5 2 3 3 2 2 2 2 2" xfId="34184" xr:uid="{00000000-0005-0000-0000-0000287A0000}"/>
    <cellStyle name="Normal 5 2 3 3 2 2 2 3" xfId="34185" xr:uid="{00000000-0005-0000-0000-0000297A0000}"/>
    <cellStyle name="Normal 5 2 3 3 2 2 3" xfId="34186" xr:uid="{00000000-0005-0000-0000-00002A7A0000}"/>
    <cellStyle name="Normal 5 2 3 3 2 2 3 2" xfId="34187" xr:uid="{00000000-0005-0000-0000-00002B7A0000}"/>
    <cellStyle name="Normal 5 2 3 3 2 2 4" xfId="34188" xr:uid="{00000000-0005-0000-0000-00002C7A0000}"/>
    <cellStyle name="Normal 5 2 3 3 2 2 5" xfId="34189" xr:uid="{00000000-0005-0000-0000-00002D7A0000}"/>
    <cellStyle name="Normal 5 2 3 3 2 3" xfId="3499" xr:uid="{00000000-0005-0000-0000-00002E7A0000}"/>
    <cellStyle name="Normal 5 2 3 3 2 3 2" xfId="34190" xr:uid="{00000000-0005-0000-0000-00002F7A0000}"/>
    <cellStyle name="Normal 5 2 3 3 2 3 2 2" xfId="34191" xr:uid="{00000000-0005-0000-0000-0000307A0000}"/>
    <cellStyle name="Normal 5 2 3 3 2 3 2 2 2" xfId="34192" xr:uid="{00000000-0005-0000-0000-0000317A0000}"/>
    <cellStyle name="Normal 5 2 3 3 2 3 2 3" xfId="34193" xr:uid="{00000000-0005-0000-0000-0000327A0000}"/>
    <cellStyle name="Normal 5 2 3 3 2 3 3" xfId="34194" xr:uid="{00000000-0005-0000-0000-0000337A0000}"/>
    <cellStyle name="Normal 5 2 3 3 2 3 3 2" xfId="34195" xr:uid="{00000000-0005-0000-0000-0000347A0000}"/>
    <cellStyle name="Normal 5 2 3 3 2 3 4" xfId="34196" xr:uid="{00000000-0005-0000-0000-0000357A0000}"/>
    <cellStyle name="Normal 5 2 3 3 2 3 5" xfId="34197" xr:uid="{00000000-0005-0000-0000-0000367A0000}"/>
    <cellStyle name="Normal 5 2 3 3 2 4" xfId="34198" xr:uid="{00000000-0005-0000-0000-0000377A0000}"/>
    <cellStyle name="Normal 5 2 3 3 2 4 2" xfId="34199" xr:uid="{00000000-0005-0000-0000-0000387A0000}"/>
    <cellStyle name="Normal 5 2 3 3 2 4 2 2" xfId="34200" xr:uid="{00000000-0005-0000-0000-0000397A0000}"/>
    <cellStyle name="Normal 5 2 3 3 2 4 3" xfId="34201" xr:uid="{00000000-0005-0000-0000-00003A7A0000}"/>
    <cellStyle name="Normal 5 2 3 3 2 5" xfId="34202" xr:uid="{00000000-0005-0000-0000-00003B7A0000}"/>
    <cellStyle name="Normal 5 2 3 3 2 5 2" xfId="34203" xr:uid="{00000000-0005-0000-0000-00003C7A0000}"/>
    <cellStyle name="Normal 5 2 3 3 2 6" xfId="34204" xr:uid="{00000000-0005-0000-0000-00003D7A0000}"/>
    <cellStyle name="Normal 5 2 3 3 2 7" xfId="34205" xr:uid="{00000000-0005-0000-0000-00003E7A0000}"/>
    <cellStyle name="Normal 5 2 3 3 3" xfId="3500" xr:uid="{00000000-0005-0000-0000-00003F7A0000}"/>
    <cellStyle name="Normal 5 2 3 3 3 2" xfId="34206" xr:uid="{00000000-0005-0000-0000-0000407A0000}"/>
    <cellStyle name="Normal 5 2 3 3 3 2 2" xfId="34207" xr:uid="{00000000-0005-0000-0000-0000417A0000}"/>
    <cellStyle name="Normal 5 2 3 3 3 2 2 2" xfId="34208" xr:uid="{00000000-0005-0000-0000-0000427A0000}"/>
    <cellStyle name="Normal 5 2 3 3 3 2 3" xfId="34209" xr:uid="{00000000-0005-0000-0000-0000437A0000}"/>
    <cellStyle name="Normal 5 2 3 3 3 3" xfId="34210" xr:uid="{00000000-0005-0000-0000-0000447A0000}"/>
    <cellStyle name="Normal 5 2 3 3 3 3 2" xfId="34211" xr:uid="{00000000-0005-0000-0000-0000457A0000}"/>
    <cellStyle name="Normal 5 2 3 3 3 4" xfId="34212" xr:uid="{00000000-0005-0000-0000-0000467A0000}"/>
    <cellStyle name="Normal 5 2 3 3 3 5" xfId="34213" xr:uid="{00000000-0005-0000-0000-0000477A0000}"/>
    <cellStyle name="Normal 5 2 3 3 4" xfId="3501" xr:uid="{00000000-0005-0000-0000-0000487A0000}"/>
    <cellStyle name="Normal 5 2 3 3 4 2" xfId="34214" xr:uid="{00000000-0005-0000-0000-0000497A0000}"/>
    <cellStyle name="Normal 5 2 3 3 4 2 2" xfId="34215" xr:uid="{00000000-0005-0000-0000-00004A7A0000}"/>
    <cellStyle name="Normal 5 2 3 3 4 2 2 2" xfId="34216" xr:uid="{00000000-0005-0000-0000-00004B7A0000}"/>
    <cellStyle name="Normal 5 2 3 3 4 2 3" xfId="34217" xr:uid="{00000000-0005-0000-0000-00004C7A0000}"/>
    <cellStyle name="Normal 5 2 3 3 4 3" xfId="34218" xr:uid="{00000000-0005-0000-0000-00004D7A0000}"/>
    <cellStyle name="Normal 5 2 3 3 4 3 2" xfId="34219" xr:uid="{00000000-0005-0000-0000-00004E7A0000}"/>
    <cellStyle name="Normal 5 2 3 3 4 4" xfId="34220" xr:uid="{00000000-0005-0000-0000-00004F7A0000}"/>
    <cellStyle name="Normal 5 2 3 3 4 5" xfId="34221" xr:uid="{00000000-0005-0000-0000-0000507A0000}"/>
    <cellStyle name="Normal 5 2 3 3 5" xfId="34222" xr:uid="{00000000-0005-0000-0000-0000517A0000}"/>
    <cellStyle name="Normal 5 2 3 3 5 2" xfId="34223" xr:uid="{00000000-0005-0000-0000-0000527A0000}"/>
    <cellStyle name="Normal 5 2 3 3 5 2 2" xfId="34224" xr:uid="{00000000-0005-0000-0000-0000537A0000}"/>
    <cellStyle name="Normal 5 2 3 3 5 3" xfId="34225" xr:uid="{00000000-0005-0000-0000-0000547A0000}"/>
    <cellStyle name="Normal 5 2 3 3 6" xfId="34226" xr:uid="{00000000-0005-0000-0000-0000557A0000}"/>
    <cellStyle name="Normal 5 2 3 3 6 2" xfId="34227" xr:uid="{00000000-0005-0000-0000-0000567A0000}"/>
    <cellStyle name="Normal 5 2 3 3 7" xfId="34228" xr:uid="{00000000-0005-0000-0000-0000577A0000}"/>
    <cellStyle name="Normal 5 2 3 3 8" xfId="34229" xr:uid="{00000000-0005-0000-0000-0000587A0000}"/>
    <cellStyle name="Normal 5 2 3 4" xfId="3502" xr:uid="{00000000-0005-0000-0000-0000597A0000}"/>
    <cellStyle name="Normal 5 2 3 4 2" xfId="3503" xr:uid="{00000000-0005-0000-0000-00005A7A0000}"/>
    <cellStyle name="Normal 5 2 3 4 2 2" xfId="3504" xr:uid="{00000000-0005-0000-0000-00005B7A0000}"/>
    <cellStyle name="Normal 5 2 3 4 2 2 2" xfId="34230" xr:uid="{00000000-0005-0000-0000-00005C7A0000}"/>
    <cellStyle name="Normal 5 2 3 4 2 2 2 2" xfId="34231" xr:uid="{00000000-0005-0000-0000-00005D7A0000}"/>
    <cellStyle name="Normal 5 2 3 4 2 2 2 2 2" xfId="34232" xr:uid="{00000000-0005-0000-0000-00005E7A0000}"/>
    <cellStyle name="Normal 5 2 3 4 2 2 2 3" xfId="34233" xr:uid="{00000000-0005-0000-0000-00005F7A0000}"/>
    <cellStyle name="Normal 5 2 3 4 2 2 3" xfId="34234" xr:uid="{00000000-0005-0000-0000-0000607A0000}"/>
    <cellStyle name="Normal 5 2 3 4 2 2 3 2" xfId="34235" xr:uid="{00000000-0005-0000-0000-0000617A0000}"/>
    <cellStyle name="Normal 5 2 3 4 2 2 4" xfId="34236" xr:uid="{00000000-0005-0000-0000-0000627A0000}"/>
    <cellStyle name="Normal 5 2 3 4 2 2 5" xfId="34237" xr:uid="{00000000-0005-0000-0000-0000637A0000}"/>
    <cellStyle name="Normal 5 2 3 4 2 3" xfId="3505" xr:uid="{00000000-0005-0000-0000-0000647A0000}"/>
    <cellStyle name="Normal 5 2 3 4 2 3 2" xfId="34238" xr:uid="{00000000-0005-0000-0000-0000657A0000}"/>
    <cellStyle name="Normal 5 2 3 4 2 3 2 2" xfId="34239" xr:uid="{00000000-0005-0000-0000-0000667A0000}"/>
    <cellStyle name="Normal 5 2 3 4 2 3 2 2 2" xfId="34240" xr:uid="{00000000-0005-0000-0000-0000677A0000}"/>
    <cellStyle name="Normal 5 2 3 4 2 3 2 3" xfId="34241" xr:uid="{00000000-0005-0000-0000-0000687A0000}"/>
    <cellStyle name="Normal 5 2 3 4 2 3 3" xfId="34242" xr:uid="{00000000-0005-0000-0000-0000697A0000}"/>
    <cellStyle name="Normal 5 2 3 4 2 3 3 2" xfId="34243" xr:uid="{00000000-0005-0000-0000-00006A7A0000}"/>
    <cellStyle name="Normal 5 2 3 4 2 3 4" xfId="34244" xr:uid="{00000000-0005-0000-0000-00006B7A0000}"/>
    <cellStyle name="Normal 5 2 3 4 2 3 5" xfId="34245" xr:uid="{00000000-0005-0000-0000-00006C7A0000}"/>
    <cellStyle name="Normal 5 2 3 4 2 4" xfId="34246" xr:uid="{00000000-0005-0000-0000-00006D7A0000}"/>
    <cellStyle name="Normal 5 2 3 4 2 4 2" xfId="34247" xr:uid="{00000000-0005-0000-0000-00006E7A0000}"/>
    <cellStyle name="Normal 5 2 3 4 2 4 2 2" xfId="34248" xr:uid="{00000000-0005-0000-0000-00006F7A0000}"/>
    <cellStyle name="Normal 5 2 3 4 2 4 3" xfId="34249" xr:uid="{00000000-0005-0000-0000-0000707A0000}"/>
    <cellStyle name="Normal 5 2 3 4 2 5" xfId="34250" xr:uid="{00000000-0005-0000-0000-0000717A0000}"/>
    <cellStyle name="Normal 5 2 3 4 2 5 2" xfId="34251" xr:uid="{00000000-0005-0000-0000-0000727A0000}"/>
    <cellStyle name="Normal 5 2 3 4 2 6" xfId="34252" xr:uid="{00000000-0005-0000-0000-0000737A0000}"/>
    <cellStyle name="Normal 5 2 3 4 2 7" xfId="34253" xr:uid="{00000000-0005-0000-0000-0000747A0000}"/>
    <cellStyle name="Normal 5 2 3 4 3" xfId="3506" xr:uid="{00000000-0005-0000-0000-0000757A0000}"/>
    <cellStyle name="Normal 5 2 3 4 3 2" xfId="34254" xr:uid="{00000000-0005-0000-0000-0000767A0000}"/>
    <cellStyle name="Normal 5 2 3 4 3 2 2" xfId="34255" xr:uid="{00000000-0005-0000-0000-0000777A0000}"/>
    <cellStyle name="Normal 5 2 3 4 3 2 2 2" xfId="34256" xr:uid="{00000000-0005-0000-0000-0000787A0000}"/>
    <cellStyle name="Normal 5 2 3 4 3 2 3" xfId="34257" xr:uid="{00000000-0005-0000-0000-0000797A0000}"/>
    <cellStyle name="Normal 5 2 3 4 3 3" xfId="34258" xr:uid="{00000000-0005-0000-0000-00007A7A0000}"/>
    <cellStyle name="Normal 5 2 3 4 3 3 2" xfId="34259" xr:uid="{00000000-0005-0000-0000-00007B7A0000}"/>
    <cellStyle name="Normal 5 2 3 4 3 4" xfId="34260" xr:uid="{00000000-0005-0000-0000-00007C7A0000}"/>
    <cellStyle name="Normal 5 2 3 4 3 5" xfId="34261" xr:uid="{00000000-0005-0000-0000-00007D7A0000}"/>
    <cellStyle name="Normal 5 2 3 4 4" xfId="3507" xr:uid="{00000000-0005-0000-0000-00007E7A0000}"/>
    <cellStyle name="Normal 5 2 3 4 4 2" xfId="34262" xr:uid="{00000000-0005-0000-0000-00007F7A0000}"/>
    <cellStyle name="Normal 5 2 3 4 4 2 2" xfId="34263" xr:uid="{00000000-0005-0000-0000-0000807A0000}"/>
    <cellStyle name="Normal 5 2 3 4 4 2 2 2" xfId="34264" xr:uid="{00000000-0005-0000-0000-0000817A0000}"/>
    <cellStyle name="Normal 5 2 3 4 4 2 3" xfId="34265" xr:uid="{00000000-0005-0000-0000-0000827A0000}"/>
    <cellStyle name="Normal 5 2 3 4 4 3" xfId="34266" xr:uid="{00000000-0005-0000-0000-0000837A0000}"/>
    <cellStyle name="Normal 5 2 3 4 4 3 2" xfId="34267" xr:uid="{00000000-0005-0000-0000-0000847A0000}"/>
    <cellStyle name="Normal 5 2 3 4 4 4" xfId="34268" xr:uid="{00000000-0005-0000-0000-0000857A0000}"/>
    <cellStyle name="Normal 5 2 3 4 4 5" xfId="34269" xr:uid="{00000000-0005-0000-0000-0000867A0000}"/>
    <cellStyle name="Normal 5 2 3 4 5" xfId="34270" xr:uid="{00000000-0005-0000-0000-0000877A0000}"/>
    <cellStyle name="Normal 5 2 3 4 5 2" xfId="34271" xr:uid="{00000000-0005-0000-0000-0000887A0000}"/>
    <cellStyle name="Normal 5 2 3 4 5 2 2" xfId="34272" xr:uid="{00000000-0005-0000-0000-0000897A0000}"/>
    <cellStyle name="Normal 5 2 3 4 5 3" xfId="34273" xr:uid="{00000000-0005-0000-0000-00008A7A0000}"/>
    <cellStyle name="Normal 5 2 3 4 6" xfId="34274" xr:uid="{00000000-0005-0000-0000-00008B7A0000}"/>
    <cellStyle name="Normal 5 2 3 4 6 2" xfId="34275" xr:uid="{00000000-0005-0000-0000-00008C7A0000}"/>
    <cellStyle name="Normal 5 2 3 4 7" xfId="34276" xr:uid="{00000000-0005-0000-0000-00008D7A0000}"/>
    <cellStyle name="Normal 5 2 3 4 8" xfId="34277" xr:uid="{00000000-0005-0000-0000-00008E7A0000}"/>
    <cellStyle name="Normal 5 2 3 5" xfId="3508" xr:uid="{00000000-0005-0000-0000-00008F7A0000}"/>
    <cellStyle name="Normal 5 2 3 5 2" xfId="3509" xr:uid="{00000000-0005-0000-0000-0000907A0000}"/>
    <cellStyle name="Normal 5 2 3 5 2 2" xfId="3510" xr:uid="{00000000-0005-0000-0000-0000917A0000}"/>
    <cellStyle name="Normal 5 2 3 5 2 2 2" xfId="34278" xr:uid="{00000000-0005-0000-0000-0000927A0000}"/>
    <cellStyle name="Normal 5 2 3 5 2 2 2 2" xfId="34279" xr:uid="{00000000-0005-0000-0000-0000937A0000}"/>
    <cellStyle name="Normal 5 2 3 5 2 2 2 2 2" xfId="34280" xr:uid="{00000000-0005-0000-0000-0000947A0000}"/>
    <cellStyle name="Normal 5 2 3 5 2 2 2 3" xfId="34281" xr:uid="{00000000-0005-0000-0000-0000957A0000}"/>
    <cellStyle name="Normal 5 2 3 5 2 2 3" xfId="34282" xr:uid="{00000000-0005-0000-0000-0000967A0000}"/>
    <cellStyle name="Normal 5 2 3 5 2 2 3 2" xfId="34283" xr:uid="{00000000-0005-0000-0000-0000977A0000}"/>
    <cellStyle name="Normal 5 2 3 5 2 2 4" xfId="34284" xr:uid="{00000000-0005-0000-0000-0000987A0000}"/>
    <cellStyle name="Normal 5 2 3 5 2 2 5" xfId="34285" xr:uid="{00000000-0005-0000-0000-0000997A0000}"/>
    <cellStyle name="Normal 5 2 3 5 2 3" xfId="3511" xr:uid="{00000000-0005-0000-0000-00009A7A0000}"/>
    <cellStyle name="Normal 5 2 3 5 2 3 2" xfId="34286" xr:uid="{00000000-0005-0000-0000-00009B7A0000}"/>
    <cellStyle name="Normal 5 2 3 5 2 3 2 2" xfId="34287" xr:uid="{00000000-0005-0000-0000-00009C7A0000}"/>
    <cellStyle name="Normal 5 2 3 5 2 3 2 2 2" xfId="34288" xr:uid="{00000000-0005-0000-0000-00009D7A0000}"/>
    <cellStyle name="Normal 5 2 3 5 2 3 2 3" xfId="34289" xr:uid="{00000000-0005-0000-0000-00009E7A0000}"/>
    <cellStyle name="Normal 5 2 3 5 2 3 3" xfId="34290" xr:uid="{00000000-0005-0000-0000-00009F7A0000}"/>
    <cellStyle name="Normal 5 2 3 5 2 3 3 2" xfId="34291" xr:uid="{00000000-0005-0000-0000-0000A07A0000}"/>
    <cellStyle name="Normal 5 2 3 5 2 3 4" xfId="34292" xr:uid="{00000000-0005-0000-0000-0000A17A0000}"/>
    <cellStyle name="Normal 5 2 3 5 2 3 5" xfId="34293" xr:uid="{00000000-0005-0000-0000-0000A27A0000}"/>
    <cellStyle name="Normal 5 2 3 5 2 4" xfId="34294" xr:uid="{00000000-0005-0000-0000-0000A37A0000}"/>
    <cellStyle name="Normal 5 2 3 5 2 4 2" xfId="34295" xr:uid="{00000000-0005-0000-0000-0000A47A0000}"/>
    <cellStyle name="Normal 5 2 3 5 2 4 2 2" xfId="34296" xr:uid="{00000000-0005-0000-0000-0000A57A0000}"/>
    <cellStyle name="Normal 5 2 3 5 2 4 3" xfId="34297" xr:uid="{00000000-0005-0000-0000-0000A67A0000}"/>
    <cellStyle name="Normal 5 2 3 5 2 5" xfId="34298" xr:uid="{00000000-0005-0000-0000-0000A77A0000}"/>
    <cellStyle name="Normal 5 2 3 5 2 5 2" xfId="34299" xr:uid="{00000000-0005-0000-0000-0000A87A0000}"/>
    <cellStyle name="Normal 5 2 3 5 2 6" xfId="34300" xr:uid="{00000000-0005-0000-0000-0000A97A0000}"/>
    <cellStyle name="Normal 5 2 3 5 2 7" xfId="34301" xr:uid="{00000000-0005-0000-0000-0000AA7A0000}"/>
    <cellStyle name="Normal 5 2 3 5 3" xfId="3512" xr:uid="{00000000-0005-0000-0000-0000AB7A0000}"/>
    <cellStyle name="Normal 5 2 3 5 3 2" xfId="34302" xr:uid="{00000000-0005-0000-0000-0000AC7A0000}"/>
    <cellStyle name="Normal 5 2 3 5 3 2 2" xfId="34303" xr:uid="{00000000-0005-0000-0000-0000AD7A0000}"/>
    <cellStyle name="Normal 5 2 3 5 3 2 2 2" xfId="34304" xr:uid="{00000000-0005-0000-0000-0000AE7A0000}"/>
    <cellStyle name="Normal 5 2 3 5 3 2 3" xfId="34305" xr:uid="{00000000-0005-0000-0000-0000AF7A0000}"/>
    <cellStyle name="Normal 5 2 3 5 3 3" xfId="34306" xr:uid="{00000000-0005-0000-0000-0000B07A0000}"/>
    <cellStyle name="Normal 5 2 3 5 3 3 2" xfId="34307" xr:uid="{00000000-0005-0000-0000-0000B17A0000}"/>
    <cellStyle name="Normal 5 2 3 5 3 4" xfId="34308" xr:uid="{00000000-0005-0000-0000-0000B27A0000}"/>
    <cellStyle name="Normal 5 2 3 5 3 5" xfId="34309" xr:uid="{00000000-0005-0000-0000-0000B37A0000}"/>
    <cellStyle name="Normal 5 2 3 5 4" xfId="3513" xr:uid="{00000000-0005-0000-0000-0000B47A0000}"/>
    <cellStyle name="Normal 5 2 3 5 4 2" xfId="34310" xr:uid="{00000000-0005-0000-0000-0000B57A0000}"/>
    <cellStyle name="Normal 5 2 3 5 4 2 2" xfId="34311" xr:uid="{00000000-0005-0000-0000-0000B67A0000}"/>
    <cellStyle name="Normal 5 2 3 5 4 2 2 2" xfId="34312" xr:uid="{00000000-0005-0000-0000-0000B77A0000}"/>
    <cellStyle name="Normal 5 2 3 5 4 2 3" xfId="34313" xr:uid="{00000000-0005-0000-0000-0000B87A0000}"/>
    <cellStyle name="Normal 5 2 3 5 4 3" xfId="34314" xr:uid="{00000000-0005-0000-0000-0000B97A0000}"/>
    <cellStyle name="Normal 5 2 3 5 4 3 2" xfId="34315" xr:uid="{00000000-0005-0000-0000-0000BA7A0000}"/>
    <cellStyle name="Normal 5 2 3 5 4 4" xfId="34316" xr:uid="{00000000-0005-0000-0000-0000BB7A0000}"/>
    <cellStyle name="Normal 5 2 3 5 4 5" xfId="34317" xr:uid="{00000000-0005-0000-0000-0000BC7A0000}"/>
    <cellStyle name="Normal 5 2 3 5 5" xfId="34318" xr:uid="{00000000-0005-0000-0000-0000BD7A0000}"/>
    <cellStyle name="Normal 5 2 3 5 5 2" xfId="34319" xr:uid="{00000000-0005-0000-0000-0000BE7A0000}"/>
    <cellStyle name="Normal 5 2 3 5 5 2 2" xfId="34320" xr:uid="{00000000-0005-0000-0000-0000BF7A0000}"/>
    <cellStyle name="Normal 5 2 3 5 5 3" xfId="34321" xr:uid="{00000000-0005-0000-0000-0000C07A0000}"/>
    <cellStyle name="Normal 5 2 3 5 6" xfId="34322" xr:uid="{00000000-0005-0000-0000-0000C17A0000}"/>
    <cellStyle name="Normal 5 2 3 5 6 2" xfId="34323" xr:uid="{00000000-0005-0000-0000-0000C27A0000}"/>
    <cellStyle name="Normal 5 2 3 5 7" xfId="34324" xr:uid="{00000000-0005-0000-0000-0000C37A0000}"/>
    <cellStyle name="Normal 5 2 3 5 8" xfId="34325" xr:uid="{00000000-0005-0000-0000-0000C47A0000}"/>
    <cellStyle name="Normal 5 2 3 6" xfId="3514" xr:uid="{00000000-0005-0000-0000-0000C57A0000}"/>
    <cellStyle name="Normal 5 2 3 6 2" xfId="3515" xr:uid="{00000000-0005-0000-0000-0000C67A0000}"/>
    <cellStyle name="Normal 5 2 3 6 2 2" xfId="34326" xr:uid="{00000000-0005-0000-0000-0000C77A0000}"/>
    <cellStyle name="Normal 5 2 3 6 2 2 2" xfId="34327" xr:uid="{00000000-0005-0000-0000-0000C87A0000}"/>
    <cellStyle name="Normal 5 2 3 6 2 2 2 2" xfId="34328" xr:uid="{00000000-0005-0000-0000-0000C97A0000}"/>
    <cellStyle name="Normal 5 2 3 6 2 2 3" xfId="34329" xr:uid="{00000000-0005-0000-0000-0000CA7A0000}"/>
    <cellStyle name="Normal 5 2 3 6 2 3" xfId="34330" xr:uid="{00000000-0005-0000-0000-0000CB7A0000}"/>
    <cellStyle name="Normal 5 2 3 6 2 3 2" xfId="34331" xr:uid="{00000000-0005-0000-0000-0000CC7A0000}"/>
    <cellStyle name="Normal 5 2 3 6 2 4" xfId="34332" xr:uid="{00000000-0005-0000-0000-0000CD7A0000}"/>
    <cellStyle name="Normal 5 2 3 6 2 5" xfId="34333" xr:uid="{00000000-0005-0000-0000-0000CE7A0000}"/>
    <cellStyle name="Normal 5 2 3 6 3" xfId="3516" xr:uid="{00000000-0005-0000-0000-0000CF7A0000}"/>
    <cellStyle name="Normal 5 2 3 6 3 2" xfId="34334" xr:uid="{00000000-0005-0000-0000-0000D07A0000}"/>
    <cellStyle name="Normal 5 2 3 6 3 2 2" xfId="34335" xr:uid="{00000000-0005-0000-0000-0000D17A0000}"/>
    <cellStyle name="Normal 5 2 3 6 3 2 2 2" xfId="34336" xr:uid="{00000000-0005-0000-0000-0000D27A0000}"/>
    <cellStyle name="Normal 5 2 3 6 3 2 3" xfId="34337" xr:uid="{00000000-0005-0000-0000-0000D37A0000}"/>
    <cellStyle name="Normal 5 2 3 6 3 3" xfId="34338" xr:uid="{00000000-0005-0000-0000-0000D47A0000}"/>
    <cellStyle name="Normal 5 2 3 6 3 3 2" xfId="34339" xr:uid="{00000000-0005-0000-0000-0000D57A0000}"/>
    <cellStyle name="Normal 5 2 3 6 3 4" xfId="34340" xr:uid="{00000000-0005-0000-0000-0000D67A0000}"/>
    <cellStyle name="Normal 5 2 3 6 3 5" xfId="34341" xr:uid="{00000000-0005-0000-0000-0000D77A0000}"/>
    <cellStyle name="Normal 5 2 3 6 4" xfId="34342" xr:uid="{00000000-0005-0000-0000-0000D87A0000}"/>
    <cellStyle name="Normal 5 2 3 6 4 2" xfId="34343" xr:uid="{00000000-0005-0000-0000-0000D97A0000}"/>
    <cellStyle name="Normal 5 2 3 6 4 2 2" xfId="34344" xr:uid="{00000000-0005-0000-0000-0000DA7A0000}"/>
    <cellStyle name="Normal 5 2 3 6 4 3" xfId="34345" xr:uid="{00000000-0005-0000-0000-0000DB7A0000}"/>
    <cellStyle name="Normal 5 2 3 6 5" xfId="34346" xr:uid="{00000000-0005-0000-0000-0000DC7A0000}"/>
    <cellStyle name="Normal 5 2 3 6 5 2" xfId="34347" xr:uid="{00000000-0005-0000-0000-0000DD7A0000}"/>
    <cellStyle name="Normal 5 2 3 6 6" xfId="34348" xr:uid="{00000000-0005-0000-0000-0000DE7A0000}"/>
    <cellStyle name="Normal 5 2 3 6 7" xfId="34349" xr:uid="{00000000-0005-0000-0000-0000DF7A0000}"/>
    <cellStyle name="Normal 5 2 3 7" xfId="3517" xr:uid="{00000000-0005-0000-0000-0000E07A0000}"/>
    <cellStyle name="Normal 5 2 3 7 2" xfId="34350" xr:uid="{00000000-0005-0000-0000-0000E17A0000}"/>
    <cellStyle name="Normal 5 2 3 7 2 2" xfId="34351" xr:uid="{00000000-0005-0000-0000-0000E27A0000}"/>
    <cellStyle name="Normal 5 2 3 7 2 2 2" xfId="34352" xr:uid="{00000000-0005-0000-0000-0000E37A0000}"/>
    <cellStyle name="Normal 5 2 3 7 2 3" xfId="34353" xr:uid="{00000000-0005-0000-0000-0000E47A0000}"/>
    <cellStyle name="Normal 5 2 3 7 3" xfId="34354" xr:uid="{00000000-0005-0000-0000-0000E57A0000}"/>
    <cellStyle name="Normal 5 2 3 7 3 2" xfId="34355" xr:uid="{00000000-0005-0000-0000-0000E67A0000}"/>
    <cellStyle name="Normal 5 2 3 7 4" xfId="34356" xr:uid="{00000000-0005-0000-0000-0000E77A0000}"/>
    <cellStyle name="Normal 5 2 3 7 5" xfId="34357" xr:uid="{00000000-0005-0000-0000-0000E87A0000}"/>
    <cellStyle name="Normal 5 2 3 8" xfId="3518" xr:uid="{00000000-0005-0000-0000-0000E97A0000}"/>
    <cellStyle name="Normal 5 2 3 8 2" xfId="34358" xr:uid="{00000000-0005-0000-0000-0000EA7A0000}"/>
    <cellStyle name="Normal 5 2 3 8 2 2" xfId="34359" xr:uid="{00000000-0005-0000-0000-0000EB7A0000}"/>
    <cellStyle name="Normal 5 2 3 8 2 2 2" xfId="34360" xr:uid="{00000000-0005-0000-0000-0000EC7A0000}"/>
    <cellStyle name="Normal 5 2 3 8 2 3" xfId="34361" xr:uid="{00000000-0005-0000-0000-0000ED7A0000}"/>
    <cellStyle name="Normal 5 2 3 8 3" xfId="34362" xr:uid="{00000000-0005-0000-0000-0000EE7A0000}"/>
    <cellStyle name="Normal 5 2 3 8 3 2" xfId="34363" xr:uid="{00000000-0005-0000-0000-0000EF7A0000}"/>
    <cellStyle name="Normal 5 2 3 8 4" xfId="34364" xr:uid="{00000000-0005-0000-0000-0000F07A0000}"/>
    <cellStyle name="Normal 5 2 3 8 5" xfId="34365" xr:uid="{00000000-0005-0000-0000-0000F17A0000}"/>
    <cellStyle name="Normal 5 2 3 9" xfId="34366" xr:uid="{00000000-0005-0000-0000-0000F27A0000}"/>
    <cellStyle name="Normal 5 2 3 9 2" xfId="34367" xr:uid="{00000000-0005-0000-0000-0000F37A0000}"/>
    <cellStyle name="Normal 5 2 3 9 2 2" xfId="34368" xr:uid="{00000000-0005-0000-0000-0000F47A0000}"/>
    <cellStyle name="Normal 5 2 3 9 3" xfId="34369" xr:uid="{00000000-0005-0000-0000-0000F57A0000}"/>
    <cellStyle name="Normal 5 2 4" xfId="3519" xr:uid="{00000000-0005-0000-0000-0000F67A0000}"/>
    <cellStyle name="Normal 5 2 4 2" xfId="3520" xr:uid="{00000000-0005-0000-0000-0000F77A0000}"/>
    <cellStyle name="Normal 5 2 4 2 2" xfId="3521" xr:uid="{00000000-0005-0000-0000-0000F87A0000}"/>
    <cellStyle name="Normal 5 2 4 2 2 2" xfId="34370" xr:uid="{00000000-0005-0000-0000-0000F97A0000}"/>
    <cellStyle name="Normal 5 2 4 2 2 2 2" xfId="34371" xr:uid="{00000000-0005-0000-0000-0000FA7A0000}"/>
    <cellStyle name="Normal 5 2 4 2 2 2 2 2" xfId="34372" xr:uid="{00000000-0005-0000-0000-0000FB7A0000}"/>
    <cellStyle name="Normal 5 2 4 2 2 2 3" xfId="34373" xr:uid="{00000000-0005-0000-0000-0000FC7A0000}"/>
    <cellStyle name="Normal 5 2 4 2 2 3" xfId="34374" xr:uid="{00000000-0005-0000-0000-0000FD7A0000}"/>
    <cellStyle name="Normal 5 2 4 2 2 3 2" xfId="34375" xr:uid="{00000000-0005-0000-0000-0000FE7A0000}"/>
    <cellStyle name="Normal 5 2 4 2 2 4" xfId="34376" xr:uid="{00000000-0005-0000-0000-0000FF7A0000}"/>
    <cellStyle name="Normal 5 2 4 2 2 5" xfId="34377" xr:uid="{00000000-0005-0000-0000-0000007B0000}"/>
    <cellStyle name="Normal 5 2 4 2 3" xfId="3522" xr:uid="{00000000-0005-0000-0000-0000017B0000}"/>
    <cellStyle name="Normal 5 2 4 2 3 2" xfId="34378" xr:uid="{00000000-0005-0000-0000-0000027B0000}"/>
    <cellStyle name="Normal 5 2 4 2 3 2 2" xfId="34379" xr:uid="{00000000-0005-0000-0000-0000037B0000}"/>
    <cellStyle name="Normal 5 2 4 2 3 2 2 2" xfId="34380" xr:uid="{00000000-0005-0000-0000-0000047B0000}"/>
    <cellStyle name="Normal 5 2 4 2 3 2 3" xfId="34381" xr:uid="{00000000-0005-0000-0000-0000057B0000}"/>
    <cellStyle name="Normal 5 2 4 2 3 3" xfId="34382" xr:uid="{00000000-0005-0000-0000-0000067B0000}"/>
    <cellStyle name="Normal 5 2 4 2 3 3 2" xfId="34383" xr:uid="{00000000-0005-0000-0000-0000077B0000}"/>
    <cellStyle name="Normal 5 2 4 2 3 4" xfId="34384" xr:uid="{00000000-0005-0000-0000-0000087B0000}"/>
    <cellStyle name="Normal 5 2 4 2 3 5" xfId="34385" xr:uid="{00000000-0005-0000-0000-0000097B0000}"/>
    <cellStyle name="Normal 5 2 4 2 4" xfId="34386" xr:uid="{00000000-0005-0000-0000-00000A7B0000}"/>
    <cellStyle name="Normal 5 2 4 2 4 2" xfId="34387" xr:uid="{00000000-0005-0000-0000-00000B7B0000}"/>
    <cellStyle name="Normal 5 2 4 2 4 2 2" xfId="34388" xr:uid="{00000000-0005-0000-0000-00000C7B0000}"/>
    <cellStyle name="Normal 5 2 4 2 4 3" xfId="34389" xr:uid="{00000000-0005-0000-0000-00000D7B0000}"/>
    <cellStyle name="Normal 5 2 4 2 5" xfId="34390" xr:uid="{00000000-0005-0000-0000-00000E7B0000}"/>
    <cellStyle name="Normal 5 2 4 2 5 2" xfId="34391" xr:uid="{00000000-0005-0000-0000-00000F7B0000}"/>
    <cellStyle name="Normal 5 2 4 2 6" xfId="34392" xr:uid="{00000000-0005-0000-0000-0000107B0000}"/>
    <cellStyle name="Normal 5 2 4 2 7" xfId="34393" xr:uid="{00000000-0005-0000-0000-0000117B0000}"/>
    <cellStyle name="Normal 5 2 4 3" xfId="3523" xr:uid="{00000000-0005-0000-0000-0000127B0000}"/>
    <cellStyle name="Normal 5 2 4 3 2" xfId="34394" xr:uid="{00000000-0005-0000-0000-0000137B0000}"/>
    <cellStyle name="Normal 5 2 4 3 2 2" xfId="34395" xr:uid="{00000000-0005-0000-0000-0000147B0000}"/>
    <cellStyle name="Normal 5 2 4 3 2 2 2" xfId="34396" xr:uid="{00000000-0005-0000-0000-0000157B0000}"/>
    <cellStyle name="Normal 5 2 4 3 2 3" xfId="34397" xr:uid="{00000000-0005-0000-0000-0000167B0000}"/>
    <cellStyle name="Normal 5 2 4 3 3" xfId="34398" xr:uid="{00000000-0005-0000-0000-0000177B0000}"/>
    <cellStyle name="Normal 5 2 4 3 3 2" xfId="34399" xr:uid="{00000000-0005-0000-0000-0000187B0000}"/>
    <cellStyle name="Normal 5 2 4 3 4" xfId="34400" xr:uid="{00000000-0005-0000-0000-0000197B0000}"/>
    <cellStyle name="Normal 5 2 4 3 5" xfId="34401" xr:uid="{00000000-0005-0000-0000-00001A7B0000}"/>
    <cellStyle name="Normal 5 2 4 4" xfId="3524" xr:uid="{00000000-0005-0000-0000-00001B7B0000}"/>
    <cellStyle name="Normal 5 2 4 4 2" xfId="34402" xr:uid="{00000000-0005-0000-0000-00001C7B0000}"/>
    <cellStyle name="Normal 5 2 4 4 2 2" xfId="34403" xr:uid="{00000000-0005-0000-0000-00001D7B0000}"/>
    <cellStyle name="Normal 5 2 4 4 2 2 2" xfId="34404" xr:uid="{00000000-0005-0000-0000-00001E7B0000}"/>
    <cellStyle name="Normal 5 2 4 4 2 3" xfId="34405" xr:uid="{00000000-0005-0000-0000-00001F7B0000}"/>
    <cellStyle name="Normal 5 2 4 4 3" xfId="34406" xr:uid="{00000000-0005-0000-0000-0000207B0000}"/>
    <cellStyle name="Normal 5 2 4 4 3 2" xfId="34407" xr:uid="{00000000-0005-0000-0000-0000217B0000}"/>
    <cellStyle name="Normal 5 2 4 4 4" xfId="34408" xr:uid="{00000000-0005-0000-0000-0000227B0000}"/>
    <cellStyle name="Normal 5 2 4 4 5" xfId="34409" xr:uid="{00000000-0005-0000-0000-0000237B0000}"/>
    <cellStyle name="Normal 5 2 4 5" xfId="34410" xr:uid="{00000000-0005-0000-0000-0000247B0000}"/>
    <cellStyle name="Normal 5 2 4 5 2" xfId="34411" xr:uid="{00000000-0005-0000-0000-0000257B0000}"/>
    <cellStyle name="Normal 5 2 4 5 2 2" xfId="34412" xr:uid="{00000000-0005-0000-0000-0000267B0000}"/>
    <cellStyle name="Normal 5 2 4 5 3" xfId="34413" xr:uid="{00000000-0005-0000-0000-0000277B0000}"/>
    <cellStyle name="Normal 5 2 4 6" xfId="34414" xr:uid="{00000000-0005-0000-0000-0000287B0000}"/>
    <cellStyle name="Normal 5 2 4 6 2" xfId="34415" xr:uid="{00000000-0005-0000-0000-0000297B0000}"/>
    <cellStyle name="Normal 5 2 4 7" xfId="34416" xr:uid="{00000000-0005-0000-0000-00002A7B0000}"/>
    <cellStyle name="Normal 5 2 4 8" xfId="34417" xr:uid="{00000000-0005-0000-0000-00002B7B0000}"/>
    <cellStyle name="Normal 5 2 5" xfId="3525" xr:uid="{00000000-0005-0000-0000-00002C7B0000}"/>
    <cellStyle name="Normal 5 2 5 2" xfId="3526" xr:uid="{00000000-0005-0000-0000-00002D7B0000}"/>
    <cellStyle name="Normal 5 2 5 2 2" xfId="3527" xr:uid="{00000000-0005-0000-0000-00002E7B0000}"/>
    <cellStyle name="Normal 5 2 5 2 2 2" xfId="34418" xr:uid="{00000000-0005-0000-0000-00002F7B0000}"/>
    <cellStyle name="Normal 5 2 5 2 2 2 2" xfId="34419" xr:uid="{00000000-0005-0000-0000-0000307B0000}"/>
    <cellStyle name="Normal 5 2 5 2 2 2 2 2" xfId="34420" xr:uid="{00000000-0005-0000-0000-0000317B0000}"/>
    <cellStyle name="Normal 5 2 5 2 2 2 3" xfId="34421" xr:uid="{00000000-0005-0000-0000-0000327B0000}"/>
    <cellStyle name="Normal 5 2 5 2 2 3" xfId="34422" xr:uid="{00000000-0005-0000-0000-0000337B0000}"/>
    <cellStyle name="Normal 5 2 5 2 2 3 2" xfId="34423" xr:uid="{00000000-0005-0000-0000-0000347B0000}"/>
    <cellStyle name="Normal 5 2 5 2 2 4" xfId="34424" xr:uid="{00000000-0005-0000-0000-0000357B0000}"/>
    <cellStyle name="Normal 5 2 5 2 2 5" xfId="34425" xr:uid="{00000000-0005-0000-0000-0000367B0000}"/>
    <cellStyle name="Normal 5 2 5 2 3" xfId="3528" xr:uid="{00000000-0005-0000-0000-0000377B0000}"/>
    <cellStyle name="Normal 5 2 5 2 3 2" xfId="34426" xr:uid="{00000000-0005-0000-0000-0000387B0000}"/>
    <cellStyle name="Normal 5 2 5 2 3 2 2" xfId="34427" xr:uid="{00000000-0005-0000-0000-0000397B0000}"/>
    <cellStyle name="Normal 5 2 5 2 3 2 2 2" xfId="34428" xr:uid="{00000000-0005-0000-0000-00003A7B0000}"/>
    <cellStyle name="Normal 5 2 5 2 3 2 3" xfId="34429" xr:uid="{00000000-0005-0000-0000-00003B7B0000}"/>
    <cellStyle name="Normal 5 2 5 2 3 3" xfId="34430" xr:uid="{00000000-0005-0000-0000-00003C7B0000}"/>
    <cellStyle name="Normal 5 2 5 2 3 3 2" xfId="34431" xr:uid="{00000000-0005-0000-0000-00003D7B0000}"/>
    <cellStyle name="Normal 5 2 5 2 3 4" xfId="34432" xr:uid="{00000000-0005-0000-0000-00003E7B0000}"/>
    <cellStyle name="Normal 5 2 5 2 3 5" xfId="34433" xr:uid="{00000000-0005-0000-0000-00003F7B0000}"/>
    <cellStyle name="Normal 5 2 5 2 4" xfId="34434" xr:uid="{00000000-0005-0000-0000-0000407B0000}"/>
    <cellStyle name="Normal 5 2 5 2 4 2" xfId="34435" xr:uid="{00000000-0005-0000-0000-0000417B0000}"/>
    <cellStyle name="Normal 5 2 5 2 4 2 2" xfId="34436" xr:uid="{00000000-0005-0000-0000-0000427B0000}"/>
    <cellStyle name="Normal 5 2 5 2 4 3" xfId="34437" xr:uid="{00000000-0005-0000-0000-0000437B0000}"/>
    <cellStyle name="Normal 5 2 5 2 5" xfId="34438" xr:uid="{00000000-0005-0000-0000-0000447B0000}"/>
    <cellStyle name="Normal 5 2 5 2 5 2" xfId="34439" xr:uid="{00000000-0005-0000-0000-0000457B0000}"/>
    <cellStyle name="Normal 5 2 5 2 6" xfId="34440" xr:uid="{00000000-0005-0000-0000-0000467B0000}"/>
    <cellStyle name="Normal 5 2 5 2 7" xfId="34441" xr:uid="{00000000-0005-0000-0000-0000477B0000}"/>
    <cellStyle name="Normal 5 2 5 3" xfId="3529" xr:uid="{00000000-0005-0000-0000-0000487B0000}"/>
    <cellStyle name="Normal 5 2 5 3 2" xfId="34442" xr:uid="{00000000-0005-0000-0000-0000497B0000}"/>
    <cellStyle name="Normal 5 2 5 3 2 2" xfId="34443" xr:uid="{00000000-0005-0000-0000-00004A7B0000}"/>
    <cellStyle name="Normal 5 2 5 3 2 2 2" xfId="34444" xr:uid="{00000000-0005-0000-0000-00004B7B0000}"/>
    <cellStyle name="Normal 5 2 5 3 2 3" xfId="34445" xr:uid="{00000000-0005-0000-0000-00004C7B0000}"/>
    <cellStyle name="Normal 5 2 5 3 3" xfId="34446" xr:uid="{00000000-0005-0000-0000-00004D7B0000}"/>
    <cellStyle name="Normal 5 2 5 3 3 2" xfId="34447" xr:uid="{00000000-0005-0000-0000-00004E7B0000}"/>
    <cellStyle name="Normal 5 2 5 3 4" xfId="34448" xr:uid="{00000000-0005-0000-0000-00004F7B0000}"/>
    <cellStyle name="Normal 5 2 5 3 5" xfId="34449" xr:uid="{00000000-0005-0000-0000-0000507B0000}"/>
    <cellStyle name="Normal 5 2 5 4" xfId="3530" xr:uid="{00000000-0005-0000-0000-0000517B0000}"/>
    <cellStyle name="Normal 5 2 5 4 2" xfId="34450" xr:uid="{00000000-0005-0000-0000-0000527B0000}"/>
    <cellStyle name="Normal 5 2 5 4 2 2" xfId="34451" xr:uid="{00000000-0005-0000-0000-0000537B0000}"/>
    <cellStyle name="Normal 5 2 5 4 2 2 2" xfId="34452" xr:uid="{00000000-0005-0000-0000-0000547B0000}"/>
    <cellStyle name="Normal 5 2 5 4 2 3" xfId="34453" xr:uid="{00000000-0005-0000-0000-0000557B0000}"/>
    <cellStyle name="Normal 5 2 5 4 3" xfId="34454" xr:uid="{00000000-0005-0000-0000-0000567B0000}"/>
    <cellStyle name="Normal 5 2 5 4 3 2" xfId="34455" xr:uid="{00000000-0005-0000-0000-0000577B0000}"/>
    <cellStyle name="Normal 5 2 5 4 4" xfId="34456" xr:uid="{00000000-0005-0000-0000-0000587B0000}"/>
    <cellStyle name="Normal 5 2 5 4 5" xfId="34457" xr:uid="{00000000-0005-0000-0000-0000597B0000}"/>
    <cellStyle name="Normal 5 2 5 5" xfId="34458" xr:uid="{00000000-0005-0000-0000-00005A7B0000}"/>
    <cellStyle name="Normal 5 2 5 5 2" xfId="34459" xr:uid="{00000000-0005-0000-0000-00005B7B0000}"/>
    <cellStyle name="Normal 5 2 5 5 2 2" xfId="34460" xr:uid="{00000000-0005-0000-0000-00005C7B0000}"/>
    <cellStyle name="Normal 5 2 5 5 3" xfId="34461" xr:uid="{00000000-0005-0000-0000-00005D7B0000}"/>
    <cellStyle name="Normal 5 2 5 6" xfId="34462" xr:uid="{00000000-0005-0000-0000-00005E7B0000}"/>
    <cellStyle name="Normal 5 2 5 6 2" xfId="34463" xr:uid="{00000000-0005-0000-0000-00005F7B0000}"/>
    <cellStyle name="Normal 5 2 5 7" xfId="34464" xr:uid="{00000000-0005-0000-0000-0000607B0000}"/>
    <cellStyle name="Normal 5 2 5 8" xfId="34465" xr:uid="{00000000-0005-0000-0000-0000617B0000}"/>
    <cellStyle name="Normal 5 2 6" xfId="3531" xr:uid="{00000000-0005-0000-0000-0000627B0000}"/>
    <cellStyle name="Normal 5 2 6 2" xfId="3532" xr:uid="{00000000-0005-0000-0000-0000637B0000}"/>
    <cellStyle name="Normal 5 2 6 2 2" xfId="3533" xr:uid="{00000000-0005-0000-0000-0000647B0000}"/>
    <cellStyle name="Normal 5 2 6 2 2 2" xfId="34466" xr:uid="{00000000-0005-0000-0000-0000657B0000}"/>
    <cellStyle name="Normal 5 2 6 2 2 2 2" xfId="34467" xr:uid="{00000000-0005-0000-0000-0000667B0000}"/>
    <cellStyle name="Normal 5 2 6 2 2 2 2 2" xfId="34468" xr:uid="{00000000-0005-0000-0000-0000677B0000}"/>
    <cellStyle name="Normal 5 2 6 2 2 2 3" xfId="34469" xr:uid="{00000000-0005-0000-0000-0000687B0000}"/>
    <cellStyle name="Normal 5 2 6 2 2 3" xfId="34470" xr:uid="{00000000-0005-0000-0000-0000697B0000}"/>
    <cellStyle name="Normal 5 2 6 2 2 3 2" xfId="34471" xr:uid="{00000000-0005-0000-0000-00006A7B0000}"/>
    <cellStyle name="Normal 5 2 6 2 2 4" xfId="34472" xr:uid="{00000000-0005-0000-0000-00006B7B0000}"/>
    <cellStyle name="Normal 5 2 6 2 2 5" xfId="34473" xr:uid="{00000000-0005-0000-0000-00006C7B0000}"/>
    <cellStyle name="Normal 5 2 6 2 3" xfId="3534" xr:uid="{00000000-0005-0000-0000-00006D7B0000}"/>
    <cellStyle name="Normal 5 2 6 2 3 2" xfId="34474" xr:uid="{00000000-0005-0000-0000-00006E7B0000}"/>
    <cellStyle name="Normal 5 2 6 2 3 2 2" xfId="34475" xr:uid="{00000000-0005-0000-0000-00006F7B0000}"/>
    <cellStyle name="Normal 5 2 6 2 3 2 2 2" xfId="34476" xr:uid="{00000000-0005-0000-0000-0000707B0000}"/>
    <cellStyle name="Normal 5 2 6 2 3 2 3" xfId="34477" xr:uid="{00000000-0005-0000-0000-0000717B0000}"/>
    <cellStyle name="Normal 5 2 6 2 3 3" xfId="34478" xr:uid="{00000000-0005-0000-0000-0000727B0000}"/>
    <cellStyle name="Normal 5 2 6 2 3 3 2" xfId="34479" xr:uid="{00000000-0005-0000-0000-0000737B0000}"/>
    <cellStyle name="Normal 5 2 6 2 3 4" xfId="34480" xr:uid="{00000000-0005-0000-0000-0000747B0000}"/>
    <cellStyle name="Normal 5 2 6 2 3 5" xfId="34481" xr:uid="{00000000-0005-0000-0000-0000757B0000}"/>
    <cellStyle name="Normal 5 2 6 2 4" xfId="34482" xr:uid="{00000000-0005-0000-0000-0000767B0000}"/>
    <cellStyle name="Normal 5 2 6 2 4 2" xfId="34483" xr:uid="{00000000-0005-0000-0000-0000777B0000}"/>
    <cellStyle name="Normal 5 2 6 2 4 2 2" xfId="34484" xr:uid="{00000000-0005-0000-0000-0000787B0000}"/>
    <cellStyle name="Normal 5 2 6 2 4 3" xfId="34485" xr:uid="{00000000-0005-0000-0000-0000797B0000}"/>
    <cellStyle name="Normal 5 2 6 2 5" xfId="34486" xr:uid="{00000000-0005-0000-0000-00007A7B0000}"/>
    <cellStyle name="Normal 5 2 6 2 5 2" xfId="34487" xr:uid="{00000000-0005-0000-0000-00007B7B0000}"/>
    <cellStyle name="Normal 5 2 6 2 6" xfId="34488" xr:uid="{00000000-0005-0000-0000-00007C7B0000}"/>
    <cellStyle name="Normal 5 2 6 2 7" xfId="34489" xr:uid="{00000000-0005-0000-0000-00007D7B0000}"/>
    <cellStyle name="Normal 5 2 6 3" xfId="3535" xr:uid="{00000000-0005-0000-0000-00007E7B0000}"/>
    <cellStyle name="Normal 5 2 6 3 2" xfId="34490" xr:uid="{00000000-0005-0000-0000-00007F7B0000}"/>
    <cellStyle name="Normal 5 2 6 3 2 2" xfId="34491" xr:uid="{00000000-0005-0000-0000-0000807B0000}"/>
    <cellStyle name="Normal 5 2 6 3 2 2 2" xfId="34492" xr:uid="{00000000-0005-0000-0000-0000817B0000}"/>
    <cellStyle name="Normal 5 2 6 3 2 3" xfId="34493" xr:uid="{00000000-0005-0000-0000-0000827B0000}"/>
    <cellStyle name="Normal 5 2 6 3 3" xfId="34494" xr:uid="{00000000-0005-0000-0000-0000837B0000}"/>
    <cellStyle name="Normal 5 2 6 3 3 2" xfId="34495" xr:uid="{00000000-0005-0000-0000-0000847B0000}"/>
    <cellStyle name="Normal 5 2 6 3 4" xfId="34496" xr:uid="{00000000-0005-0000-0000-0000857B0000}"/>
    <cellStyle name="Normal 5 2 6 3 5" xfId="34497" xr:uid="{00000000-0005-0000-0000-0000867B0000}"/>
    <cellStyle name="Normal 5 2 6 4" xfId="3536" xr:uid="{00000000-0005-0000-0000-0000877B0000}"/>
    <cellStyle name="Normal 5 2 6 4 2" xfId="34498" xr:uid="{00000000-0005-0000-0000-0000887B0000}"/>
    <cellStyle name="Normal 5 2 6 4 2 2" xfId="34499" xr:uid="{00000000-0005-0000-0000-0000897B0000}"/>
    <cellStyle name="Normal 5 2 6 4 2 2 2" xfId="34500" xr:uid="{00000000-0005-0000-0000-00008A7B0000}"/>
    <cellStyle name="Normal 5 2 6 4 2 3" xfId="34501" xr:uid="{00000000-0005-0000-0000-00008B7B0000}"/>
    <cellStyle name="Normal 5 2 6 4 3" xfId="34502" xr:uid="{00000000-0005-0000-0000-00008C7B0000}"/>
    <cellStyle name="Normal 5 2 6 4 3 2" xfId="34503" xr:uid="{00000000-0005-0000-0000-00008D7B0000}"/>
    <cellStyle name="Normal 5 2 6 4 4" xfId="34504" xr:uid="{00000000-0005-0000-0000-00008E7B0000}"/>
    <cellStyle name="Normal 5 2 6 4 5" xfId="34505" xr:uid="{00000000-0005-0000-0000-00008F7B0000}"/>
    <cellStyle name="Normal 5 2 6 5" xfId="34506" xr:uid="{00000000-0005-0000-0000-0000907B0000}"/>
    <cellStyle name="Normal 5 2 6 5 2" xfId="34507" xr:uid="{00000000-0005-0000-0000-0000917B0000}"/>
    <cellStyle name="Normal 5 2 6 5 2 2" xfId="34508" xr:uid="{00000000-0005-0000-0000-0000927B0000}"/>
    <cellStyle name="Normal 5 2 6 5 3" xfId="34509" xr:uid="{00000000-0005-0000-0000-0000937B0000}"/>
    <cellStyle name="Normal 5 2 6 6" xfId="34510" xr:uid="{00000000-0005-0000-0000-0000947B0000}"/>
    <cellStyle name="Normal 5 2 6 6 2" xfId="34511" xr:uid="{00000000-0005-0000-0000-0000957B0000}"/>
    <cellStyle name="Normal 5 2 6 7" xfId="34512" xr:uid="{00000000-0005-0000-0000-0000967B0000}"/>
    <cellStyle name="Normal 5 2 6 8" xfId="34513" xr:uid="{00000000-0005-0000-0000-0000977B0000}"/>
    <cellStyle name="Normal 5 2 7" xfId="3537" xr:uid="{00000000-0005-0000-0000-0000987B0000}"/>
    <cellStyle name="Normal 5 2 7 2" xfId="3538" xr:uid="{00000000-0005-0000-0000-0000997B0000}"/>
    <cellStyle name="Normal 5 2 7 2 2" xfId="3539" xr:uid="{00000000-0005-0000-0000-00009A7B0000}"/>
    <cellStyle name="Normal 5 2 7 2 2 2" xfId="34514" xr:uid="{00000000-0005-0000-0000-00009B7B0000}"/>
    <cellStyle name="Normal 5 2 7 2 2 2 2" xfId="34515" xr:uid="{00000000-0005-0000-0000-00009C7B0000}"/>
    <cellStyle name="Normal 5 2 7 2 2 2 2 2" xfId="34516" xr:uid="{00000000-0005-0000-0000-00009D7B0000}"/>
    <cellStyle name="Normal 5 2 7 2 2 2 3" xfId="34517" xr:uid="{00000000-0005-0000-0000-00009E7B0000}"/>
    <cellStyle name="Normal 5 2 7 2 2 3" xfId="34518" xr:uid="{00000000-0005-0000-0000-00009F7B0000}"/>
    <cellStyle name="Normal 5 2 7 2 2 3 2" xfId="34519" xr:uid="{00000000-0005-0000-0000-0000A07B0000}"/>
    <cellStyle name="Normal 5 2 7 2 2 4" xfId="34520" xr:uid="{00000000-0005-0000-0000-0000A17B0000}"/>
    <cellStyle name="Normal 5 2 7 2 2 5" xfId="34521" xr:uid="{00000000-0005-0000-0000-0000A27B0000}"/>
    <cellStyle name="Normal 5 2 7 2 3" xfId="3540" xr:uid="{00000000-0005-0000-0000-0000A37B0000}"/>
    <cellStyle name="Normal 5 2 7 2 3 2" xfId="34522" xr:uid="{00000000-0005-0000-0000-0000A47B0000}"/>
    <cellStyle name="Normal 5 2 7 2 3 2 2" xfId="34523" xr:uid="{00000000-0005-0000-0000-0000A57B0000}"/>
    <cellStyle name="Normal 5 2 7 2 3 2 2 2" xfId="34524" xr:uid="{00000000-0005-0000-0000-0000A67B0000}"/>
    <cellStyle name="Normal 5 2 7 2 3 2 3" xfId="34525" xr:uid="{00000000-0005-0000-0000-0000A77B0000}"/>
    <cellStyle name="Normal 5 2 7 2 3 3" xfId="34526" xr:uid="{00000000-0005-0000-0000-0000A87B0000}"/>
    <cellStyle name="Normal 5 2 7 2 3 3 2" xfId="34527" xr:uid="{00000000-0005-0000-0000-0000A97B0000}"/>
    <cellStyle name="Normal 5 2 7 2 3 4" xfId="34528" xr:uid="{00000000-0005-0000-0000-0000AA7B0000}"/>
    <cellStyle name="Normal 5 2 7 2 3 5" xfId="34529" xr:uid="{00000000-0005-0000-0000-0000AB7B0000}"/>
    <cellStyle name="Normal 5 2 7 2 4" xfId="34530" xr:uid="{00000000-0005-0000-0000-0000AC7B0000}"/>
    <cellStyle name="Normal 5 2 7 2 4 2" xfId="34531" xr:uid="{00000000-0005-0000-0000-0000AD7B0000}"/>
    <cellStyle name="Normal 5 2 7 2 4 2 2" xfId="34532" xr:uid="{00000000-0005-0000-0000-0000AE7B0000}"/>
    <cellStyle name="Normal 5 2 7 2 4 3" xfId="34533" xr:uid="{00000000-0005-0000-0000-0000AF7B0000}"/>
    <cellStyle name="Normal 5 2 7 2 5" xfId="34534" xr:uid="{00000000-0005-0000-0000-0000B07B0000}"/>
    <cellStyle name="Normal 5 2 7 2 5 2" xfId="34535" xr:uid="{00000000-0005-0000-0000-0000B17B0000}"/>
    <cellStyle name="Normal 5 2 7 2 6" xfId="34536" xr:uid="{00000000-0005-0000-0000-0000B27B0000}"/>
    <cellStyle name="Normal 5 2 7 2 7" xfId="34537" xr:uid="{00000000-0005-0000-0000-0000B37B0000}"/>
    <cellStyle name="Normal 5 2 7 3" xfId="3541" xr:uid="{00000000-0005-0000-0000-0000B47B0000}"/>
    <cellStyle name="Normal 5 2 7 3 2" xfId="34538" xr:uid="{00000000-0005-0000-0000-0000B57B0000}"/>
    <cellStyle name="Normal 5 2 7 3 2 2" xfId="34539" xr:uid="{00000000-0005-0000-0000-0000B67B0000}"/>
    <cellStyle name="Normal 5 2 7 3 2 2 2" xfId="34540" xr:uid="{00000000-0005-0000-0000-0000B77B0000}"/>
    <cellStyle name="Normal 5 2 7 3 2 3" xfId="34541" xr:uid="{00000000-0005-0000-0000-0000B87B0000}"/>
    <cellStyle name="Normal 5 2 7 3 3" xfId="34542" xr:uid="{00000000-0005-0000-0000-0000B97B0000}"/>
    <cellStyle name="Normal 5 2 7 3 3 2" xfId="34543" xr:uid="{00000000-0005-0000-0000-0000BA7B0000}"/>
    <cellStyle name="Normal 5 2 7 3 4" xfId="34544" xr:uid="{00000000-0005-0000-0000-0000BB7B0000}"/>
    <cellStyle name="Normal 5 2 7 3 5" xfId="34545" xr:uid="{00000000-0005-0000-0000-0000BC7B0000}"/>
    <cellStyle name="Normal 5 2 7 4" xfId="3542" xr:uid="{00000000-0005-0000-0000-0000BD7B0000}"/>
    <cellStyle name="Normal 5 2 7 4 2" xfId="34546" xr:uid="{00000000-0005-0000-0000-0000BE7B0000}"/>
    <cellStyle name="Normal 5 2 7 4 2 2" xfId="34547" xr:uid="{00000000-0005-0000-0000-0000BF7B0000}"/>
    <cellStyle name="Normal 5 2 7 4 2 2 2" xfId="34548" xr:uid="{00000000-0005-0000-0000-0000C07B0000}"/>
    <cellStyle name="Normal 5 2 7 4 2 3" xfId="34549" xr:uid="{00000000-0005-0000-0000-0000C17B0000}"/>
    <cellStyle name="Normal 5 2 7 4 3" xfId="34550" xr:uid="{00000000-0005-0000-0000-0000C27B0000}"/>
    <cellStyle name="Normal 5 2 7 4 3 2" xfId="34551" xr:uid="{00000000-0005-0000-0000-0000C37B0000}"/>
    <cellStyle name="Normal 5 2 7 4 4" xfId="34552" xr:uid="{00000000-0005-0000-0000-0000C47B0000}"/>
    <cellStyle name="Normal 5 2 7 4 5" xfId="34553" xr:uid="{00000000-0005-0000-0000-0000C57B0000}"/>
    <cellStyle name="Normal 5 2 7 5" xfId="34554" xr:uid="{00000000-0005-0000-0000-0000C67B0000}"/>
    <cellStyle name="Normal 5 2 7 5 2" xfId="34555" xr:uid="{00000000-0005-0000-0000-0000C77B0000}"/>
    <cellStyle name="Normal 5 2 7 5 2 2" xfId="34556" xr:uid="{00000000-0005-0000-0000-0000C87B0000}"/>
    <cellStyle name="Normal 5 2 7 5 3" xfId="34557" xr:uid="{00000000-0005-0000-0000-0000C97B0000}"/>
    <cellStyle name="Normal 5 2 7 6" xfId="34558" xr:uid="{00000000-0005-0000-0000-0000CA7B0000}"/>
    <cellStyle name="Normal 5 2 7 6 2" xfId="34559" xr:uid="{00000000-0005-0000-0000-0000CB7B0000}"/>
    <cellStyle name="Normal 5 2 7 7" xfId="34560" xr:uid="{00000000-0005-0000-0000-0000CC7B0000}"/>
    <cellStyle name="Normal 5 2 7 8" xfId="34561" xr:uid="{00000000-0005-0000-0000-0000CD7B0000}"/>
    <cellStyle name="Normal 5 2 8" xfId="3543" xr:uid="{00000000-0005-0000-0000-0000CE7B0000}"/>
    <cellStyle name="Normal 5 2 8 2" xfId="3544" xr:uid="{00000000-0005-0000-0000-0000CF7B0000}"/>
    <cellStyle name="Normal 5 2 8 2 2" xfId="34562" xr:uid="{00000000-0005-0000-0000-0000D07B0000}"/>
    <cellStyle name="Normal 5 2 8 2 2 2" xfId="34563" xr:uid="{00000000-0005-0000-0000-0000D17B0000}"/>
    <cellStyle name="Normal 5 2 8 2 2 2 2" xfId="34564" xr:uid="{00000000-0005-0000-0000-0000D27B0000}"/>
    <cellStyle name="Normal 5 2 8 2 2 3" xfId="34565" xr:uid="{00000000-0005-0000-0000-0000D37B0000}"/>
    <cellStyle name="Normal 5 2 8 2 3" xfId="34566" xr:uid="{00000000-0005-0000-0000-0000D47B0000}"/>
    <cellStyle name="Normal 5 2 8 2 3 2" xfId="34567" xr:uid="{00000000-0005-0000-0000-0000D57B0000}"/>
    <cellStyle name="Normal 5 2 8 2 4" xfId="34568" xr:uid="{00000000-0005-0000-0000-0000D67B0000}"/>
    <cellStyle name="Normal 5 2 8 2 5" xfId="34569" xr:uid="{00000000-0005-0000-0000-0000D77B0000}"/>
    <cellStyle name="Normal 5 2 8 3" xfId="3545" xr:uid="{00000000-0005-0000-0000-0000D87B0000}"/>
    <cellStyle name="Normal 5 2 8 3 2" xfId="34570" xr:uid="{00000000-0005-0000-0000-0000D97B0000}"/>
    <cellStyle name="Normal 5 2 8 3 2 2" xfId="34571" xr:uid="{00000000-0005-0000-0000-0000DA7B0000}"/>
    <cellStyle name="Normal 5 2 8 3 2 2 2" xfId="34572" xr:uid="{00000000-0005-0000-0000-0000DB7B0000}"/>
    <cellStyle name="Normal 5 2 8 3 2 3" xfId="34573" xr:uid="{00000000-0005-0000-0000-0000DC7B0000}"/>
    <cellStyle name="Normal 5 2 8 3 3" xfId="34574" xr:uid="{00000000-0005-0000-0000-0000DD7B0000}"/>
    <cellStyle name="Normal 5 2 8 3 3 2" xfId="34575" xr:uid="{00000000-0005-0000-0000-0000DE7B0000}"/>
    <cellStyle name="Normal 5 2 8 3 4" xfId="34576" xr:uid="{00000000-0005-0000-0000-0000DF7B0000}"/>
    <cellStyle name="Normal 5 2 8 3 5" xfId="34577" xr:uid="{00000000-0005-0000-0000-0000E07B0000}"/>
    <cellStyle name="Normal 5 2 8 4" xfId="34578" xr:uid="{00000000-0005-0000-0000-0000E17B0000}"/>
    <cellStyle name="Normal 5 2 8 4 2" xfId="34579" xr:uid="{00000000-0005-0000-0000-0000E27B0000}"/>
    <cellStyle name="Normal 5 2 8 4 2 2" xfId="34580" xr:uid="{00000000-0005-0000-0000-0000E37B0000}"/>
    <cellStyle name="Normal 5 2 8 4 3" xfId="34581" xr:uid="{00000000-0005-0000-0000-0000E47B0000}"/>
    <cellStyle name="Normal 5 2 8 5" xfId="34582" xr:uid="{00000000-0005-0000-0000-0000E57B0000}"/>
    <cellStyle name="Normal 5 2 8 5 2" xfId="34583" xr:uid="{00000000-0005-0000-0000-0000E67B0000}"/>
    <cellStyle name="Normal 5 2 8 6" xfId="34584" xr:uid="{00000000-0005-0000-0000-0000E77B0000}"/>
    <cellStyle name="Normal 5 2 8 7" xfId="34585" xr:uid="{00000000-0005-0000-0000-0000E87B0000}"/>
    <cellStyle name="Normal 5 2 9" xfId="3546" xr:uid="{00000000-0005-0000-0000-0000E97B0000}"/>
    <cellStyle name="Normal 5 2 9 2" xfId="34586" xr:uid="{00000000-0005-0000-0000-0000EA7B0000}"/>
    <cellStyle name="Normal 5 2 9 2 2" xfId="34587" xr:uid="{00000000-0005-0000-0000-0000EB7B0000}"/>
    <cellStyle name="Normal 5 2 9 2 2 2" xfId="34588" xr:uid="{00000000-0005-0000-0000-0000EC7B0000}"/>
    <cellStyle name="Normal 5 2 9 2 3" xfId="34589" xr:uid="{00000000-0005-0000-0000-0000ED7B0000}"/>
    <cellStyle name="Normal 5 2 9 3" xfId="34590" xr:uid="{00000000-0005-0000-0000-0000EE7B0000}"/>
    <cellStyle name="Normal 5 2 9 3 2" xfId="34591" xr:uid="{00000000-0005-0000-0000-0000EF7B0000}"/>
    <cellStyle name="Normal 5 2 9 4" xfId="34592" xr:uid="{00000000-0005-0000-0000-0000F07B0000}"/>
    <cellStyle name="Normal 5 2 9 5" xfId="34593" xr:uid="{00000000-0005-0000-0000-0000F17B0000}"/>
    <cellStyle name="Normal 5 20" xfId="6426" xr:uid="{00000000-0005-0000-0000-0000F27B0000}"/>
    <cellStyle name="Normal 5 20 2" xfId="34594" xr:uid="{00000000-0005-0000-0000-0000F37B0000}"/>
    <cellStyle name="Normal 5 20 2 2" xfId="34595" xr:uid="{00000000-0005-0000-0000-0000F47B0000}"/>
    <cellStyle name="Normal 5 20 3" xfId="34596" xr:uid="{00000000-0005-0000-0000-0000F57B0000}"/>
    <cellStyle name="Normal 5 20 4" xfId="57576" xr:uid="{00000000-0005-0000-0000-0000F67B0000}"/>
    <cellStyle name="Normal 5 20 4 2" xfId="57584" xr:uid="{00000000-0005-0000-0000-0000F77B0000}"/>
    <cellStyle name="Normal 5 21" xfId="34597" xr:uid="{00000000-0005-0000-0000-0000F87B0000}"/>
    <cellStyle name="Normal 5 21 2" xfId="34598" xr:uid="{00000000-0005-0000-0000-0000F97B0000}"/>
    <cellStyle name="Normal 5 22" xfId="34599" xr:uid="{00000000-0005-0000-0000-0000FA7B0000}"/>
    <cellStyle name="Normal 5 23" xfId="34600" xr:uid="{00000000-0005-0000-0000-0000FB7B0000}"/>
    <cellStyle name="Normal 5 3" xfId="3547" xr:uid="{00000000-0005-0000-0000-0000FC7B0000}"/>
    <cellStyle name="Normal 5 3 10" xfId="3548" xr:uid="{00000000-0005-0000-0000-0000FD7B0000}"/>
    <cellStyle name="Normal 5 3 10 2" xfId="34601" xr:uid="{00000000-0005-0000-0000-0000FE7B0000}"/>
    <cellStyle name="Normal 5 3 10 2 2" xfId="34602" xr:uid="{00000000-0005-0000-0000-0000FF7B0000}"/>
    <cellStyle name="Normal 5 3 10 2 2 2" xfId="34603" xr:uid="{00000000-0005-0000-0000-0000007C0000}"/>
    <cellStyle name="Normal 5 3 10 2 3" xfId="34604" xr:uid="{00000000-0005-0000-0000-0000017C0000}"/>
    <cellStyle name="Normal 5 3 10 3" xfId="34605" xr:uid="{00000000-0005-0000-0000-0000027C0000}"/>
    <cellStyle name="Normal 5 3 10 3 2" xfId="34606" xr:uid="{00000000-0005-0000-0000-0000037C0000}"/>
    <cellStyle name="Normal 5 3 10 4" xfId="34607" xr:uid="{00000000-0005-0000-0000-0000047C0000}"/>
    <cellStyle name="Normal 5 3 10 5" xfId="34608" xr:uid="{00000000-0005-0000-0000-0000057C0000}"/>
    <cellStyle name="Normal 5 3 11" xfId="34609" xr:uid="{00000000-0005-0000-0000-0000067C0000}"/>
    <cellStyle name="Normal 5 3 11 2" xfId="34610" xr:uid="{00000000-0005-0000-0000-0000077C0000}"/>
    <cellStyle name="Normal 5 3 11 2 2" xfId="34611" xr:uid="{00000000-0005-0000-0000-0000087C0000}"/>
    <cellStyle name="Normal 5 3 11 3" xfId="34612" xr:uid="{00000000-0005-0000-0000-0000097C0000}"/>
    <cellStyle name="Normal 5 3 12" xfId="34613" xr:uid="{00000000-0005-0000-0000-00000A7C0000}"/>
    <cellStyle name="Normal 5 3 12 2" xfId="34614" xr:uid="{00000000-0005-0000-0000-00000B7C0000}"/>
    <cellStyle name="Normal 5 3 13" xfId="34615" xr:uid="{00000000-0005-0000-0000-00000C7C0000}"/>
    <cellStyle name="Normal 5 3 14" xfId="34616" xr:uid="{00000000-0005-0000-0000-00000D7C0000}"/>
    <cellStyle name="Normal 5 3 2" xfId="3549" xr:uid="{00000000-0005-0000-0000-00000E7C0000}"/>
    <cellStyle name="Normal 5 3 2 10" xfId="34617" xr:uid="{00000000-0005-0000-0000-00000F7C0000}"/>
    <cellStyle name="Normal 5 3 2 10 2" xfId="34618" xr:uid="{00000000-0005-0000-0000-0000107C0000}"/>
    <cellStyle name="Normal 5 3 2 10 2 2" xfId="34619" xr:uid="{00000000-0005-0000-0000-0000117C0000}"/>
    <cellStyle name="Normal 5 3 2 10 3" xfId="34620" xr:uid="{00000000-0005-0000-0000-0000127C0000}"/>
    <cellStyle name="Normal 5 3 2 11" xfId="34621" xr:uid="{00000000-0005-0000-0000-0000137C0000}"/>
    <cellStyle name="Normal 5 3 2 11 2" xfId="34622" xr:uid="{00000000-0005-0000-0000-0000147C0000}"/>
    <cellStyle name="Normal 5 3 2 12" xfId="34623" xr:uid="{00000000-0005-0000-0000-0000157C0000}"/>
    <cellStyle name="Normal 5 3 2 13" xfId="34624" xr:uid="{00000000-0005-0000-0000-0000167C0000}"/>
    <cellStyle name="Normal 5 3 2 2" xfId="3550" xr:uid="{00000000-0005-0000-0000-0000177C0000}"/>
    <cellStyle name="Normal 5 3 2 2 10" xfId="34625" xr:uid="{00000000-0005-0000-0000-0000187C0000}"/>
    <cellStyle name="Normal 5 3 2 2 10 2" xfId="34626" xr:uid="{00000000-0005-0000-0000-0000197C0000}"/>
    <cellStyle name="Normal 5 3 2 2 11" xfId="34627" xr:uid="{00000000-0005-0000-0000-00001A7C0000}"/>
    <cellStyle name="Normal 5 3 2 2 12" xfId="34628" xr:uid="{00000000-0005-0000-0000-00001B7C0000}"/>
    <cellStyle name="Normal 5 3 2 2 2" xfId="3551" xr:uid="{00000000-0005-0000-0000-00001C7C0000}"/>
    <cellStyle name="Normal 5 3 2 2 2 2" xfId="3552" xr:uid="{00000000-0005-0000-0000-00001D7C0000}"/>
    <cellStyle name="Normal 5 3 2 2 2 2 2" xfId="3553" xr:uid="{00000000-0005-0000-0000-00001E7C0000}"/>
    <cellStyle name="Normal 5 3 2 2 2 2 2 2" xfId="34629" xr:uid="{00000000-0005-0000-0000-00001F7C0000}"/>
    <cellStyle name="Normal 5 3 2 2 2 2 2 2 2" xfId="34630" xr:uid="{00000000-0005-0000-0000-0000207C0000}"/>
    <cellStyle name="Normal 5 3 2 2 2 2 2 2 2 2" xfId="34631" xr:uid="{00000000-0005-0000-0000-0000217C0000}"/>
    <cellStyle name="Normal 5 3 2 2 2 2 2 2 3" xfId="34632" xr:uid="{00000000-0005-0000-0000-0000227C0000}"/>
    <cellStyle name="Normal 5 3 2 2 2 2 2 3" xfId="34633" xr:uid="{00000000-0005-0000-0000-0000237C0000}"/>
    <cellStyle name="Normal 5 3 2 2 2 2 2 3 2" xfId="34634" xr:uid="{00000000-0005-0000-0000-0000247C0000}"/>
    <cellStyle name="Normal 5 3 2 2 2 2 2 4" xfId="34635" xr:uid="{00000000-0005-0000-0000-0000257C0000}"/>
    <cellStyle name="Normal 5 3 2 2 2 2 2 5" xfId="34636" xr:uid="{00000000-0005-0000-0000-0000267C0000}"/>
    <cellStyle name="Normal 5 3 2 2 2 2 3" xfId="3554" xr:uid="{00000000-0005-0000-0000-0000277C0000}"/>
    <cellStyle name="Normal 5 3 2 2 2 2 3 2" xfId="34637" xr:uid="{00000000-0005-0000-0000-0000287C0000}"/>
    <cellStyle name="Normal 5 3 2 2 2 2 3 2 2" xfId="34638" xr:uid="{00000000-0005-0000-0000-0000297C0000}"/>
    <cellStyle name="Normal 5 3 2 2 2 2 3 2 2 2" xfId="34639" xr:uid="{00000000-0005-0000-0000-00002A7C0000}"/>
    <cellStyle name="Normal 5 3 2 2 2 2 3 2 3" xfId="34640" xr:uid="{00000000-0005-0000-0000-00002B7C0000}"/>
    <cellStyle name="Normal 5 3 2 2 2 2 3 3" xfId="34641" xr:uid="{00000000-0005-0000-0000-00002C7C0000}"/>
    <cellStyle name="Normal 5 3 2 2 2 2 3 3 2" xfId="34642" xr:uid="{00000000-0005-0000-0000-00002D7C0000}"/>
    <cellStyle name="Normal 5 3 2 2 2 2 3 4" xfId="34643" xr:uid="{00000000-0005-0000-0000-00002E7C0000}"/>
    <cellStyle name="Normal 5 3 2 2 2 2 3 5" xfId="34644" xr:uid="{00000000-0005-0000-0000-00002F7C0000}"/>
    <cellStyle name="Normal 5 3 2 2 2 2 4" xfId="34645" xr:uid="{00000000-0005-0000-0000-0000307C0000}"/>
    <cellStyle name="Normal 5 3 2 2 2 2 4 2" xfId="34646" xr:uid="{00000000-0005-0000-0000-0000317C0000}"/>
    <cellStyle name="Normal 5 3 2 2 2 2 4 2 2" xfId="34647" xr:uid="{00000000-0005-0000-0000-0000327C0000}"/>
    <cellStyle name="Normal 5 3 2 2 2 2 4 3" xfId="34648" xr:uid="{00000000-0005-0000-0000-0000337C0000}"/>
    <cellStyle name="Normal 5 3 2 2 2 2 5" xfId="34649" xr:uid="{00000000-0005-0000-0000-0000347C0000}"/>
    <cellStyle name="Normal 5 3 2 2 2 2 5 2" xfId="34650" xr:uid="{00000000-0005-0000-0000-0000357C0000}"/>
    <cellStyle name="Normal 5 3 2 2 2 2 6" xfId="34651" xr:uid="{00000000-0005-0000-0000-0000367C0000}"/>
    <cellStyle name="Normal 5 3 2 2 2 2 7" xfId="34652" xr:uid="{00000000-0005-0000-0000-0000377C0000}"/>
    <cellStyle name="Normal 5 3 2 2 2 3" xfId="3555" xr:uid="{00000000-0005-0000-0000-0000387C0000}"/>
    <cellStyle name="Normal 5 3 2 2 2 3 2" xfId="34653" xr:uid="{00000000-0005-0000-0000-0000397C0000}"/>
    <cellStyle name="Normal 5 3 2 2 2 3 2 2" xfId="34654" xr:uid="{00000000-0005-0000-0000-00003A7C0000}"/>
    <cellStyle name="Normal 5 3 2 2 2 3 2 2 2" xfId="34655" xr:uid="{00000000-0005-0000-0000-00003B7C0000}"/>
    <cellStyle name="Normal 5 3 2 2 2 3 2 3" xfId="34656" xr:uid="{00000000-0005-0000-0000-00003C7C0000}"/>
    <cellStyle name="Normal 5 3 2 2 2 3 3" xfId="34657" xr:uid="{00000000-0005-0000-0000-00003D7C0000}"/>
    <cellStyle name="Normal 5 3 2 2 2 3 3 2" xfId="34658" xr:uid="{00000000-0005-0000-0000-00003E7C0000}"/>
    <cellStyle name="Normal 5 3 2 2 2 3 4" xfId="34659" xr:uid="{00000000-0005-0000-0000-00003F7C0000}"/>
    <cellStyle name="Normal 5 3 2 2 2 3 5" xfId="34660" xr:uid="{00000000-0005-0000-0000-0000407C0000}"/>
    <cellStyle name="Normal 5 3 2 2 2 4" xfId="3556" xr:uid="{00000000-0005-0000-0000-0000417C0000}"/>
    <cellStyle name="Normal 5 3 2 2 2 4 2" xfId="34661" xr:uid="{00000000-0005-0000-0000-0000427C0000}"/>
    <cellStyle name="Normal 5 3 2 2 2 4 2 2" xfId="34662" xr:uid="{00000000-0005-0000-0000-0000437C0000}"/>
    <cellStyle name="Normal 5 3 2 2 2 4 2 2 2" xfId="34663" xr:uid="{00000000-0005-0000-0000-0000447C0000}"/>
    <cellStyle name="Normal 5 3 2 2 2 4 2 3" xfId="34664" xr:uid="{00000000-0005-0000-0000-0000457C0000}"/>
    <cellStyle name="Normal 5 3 2 2 2 4 3" xfId="34665" xr:uid="{00000000-0005-0000-0000-0000467C0000}"/>
    <cellStyle name="Normal 5 3 2 2 2 4 3 2" xfId="34666" xr:uid="{00000000-0005-0000-0000-0000477C0000}"/>
    <cellStyle name="Normal 5 3 2 2 2 4 4" xfId="34667" xr:uid="{00000000-0005-0000-0000-0000487C0000}"/>
    <cellStyle name="Normal 5 3 2 2 2 4 5" xfId="34668" xr:uid="{00000000-0005-0000-0000-0000497C0000}"/>
    <cellStyle name="Normal 5 3 2 2 2 5" xfId="34669" xr:uid="{00000000-0005-0000-0000-00004A7C0000}"/>
    <cellStyle name="Normal 5 3 2 2 2 5 2" xfId="34670" xr:uid="{00000000-0005-0000-0000-00004B7C0000}"/>
    <cellStyle name="Normal 5 3 2 2 2 5 2 2" xfId="34671" xr:uid="{00000000-0005-0000-0000-00004C7C0000}"/>
    <cellStyle name="Normal 5 3 2 2 2 5 3" xfId="34672" xr:uid="{00000000-0005-0000-0000-00004D7C0000}"/>
    <cellStyle name="Normal 5 3 2 2 2 6" xfId="34673" xr:uid="{00000000-0005-0000-0000-00004E7C0000}"/>
    <cellStyle name="Normal 5 3 2 2 2 6 2" xfId="34674" xr:uid="{00000000-0005-0000-0000-00004F7C0000}"/>
    <cellStyle name="Normal 5 3 2 2 2 7" xfId="34675" xr:uid="{00000000-0005-0000-0000-0000507C0000}"/>
    <cellStyle name="Normal 5 3 2 2 2 8" xfId="34676" xr:uid="{00000000-0005-0000-0000-0000517C0000}"/>
    <cellStyle name="Normal 5 3 2 2 3" xfId="3557" xr:uid="{00000000-0005-0000-0000-0000527C0000}"/>
    <cellStyle name="Normal 5 3 2 2 3 2" xfId="3558" xr:uid="{00000000-0005-0000-0000-0000537C0000}"/>
    <cellStyle name="Normal 5 3 2 2 3 2 2" xfId="3559" xr:uid="{00000000-0005-0000-0000-0000547C0000}"/>
    <cellStyle name="Normal 5 3 2 2 3 2 2 2" xfId="34677" xr:uid="{00000000-0005-0000-0000-0000557C0000}"/>
    <cellStyle name="Normal 5 3 2 2 3 2 2 2 2" xfId="34678" xr:uid="{00000000-0005-0000-0000-0000567C0000}"/>
    <cellStyle name="Normal 5 3 2 2 3 2 2 2 2 2" xfId="34679" xr:uid="{00000000-0005-0000-0000-0000577C0000}"/>
    <cellStyle name="Normal 5 3 2 2 3 2 2 2 3" xfId="34680" xr:uid="{00000000-0005-0000-0000-0000587C0000}"/>
    <cellStyle name="Normal 5 3 2 2 3 2 2 3" xfId="34681" xr:uid="{00000000-0005-0000-0000-0000597C0000}"/>
    <cellStyle name="Normal 5 3 2 2 3 2 2 3 2" xfId="34682" xr:uid="{00000000-0005-0000-0000-00005A7C0000}"/>
    <cellStyle name="Normal 5 3 2 2 3 2 2 4" xfId="34683" xr:uid="{00000000-0005-0000-0000-00005B7C0000}"/>
    <cellStyle name="Normal 5 3 2 2 3 2 2 5" xfId="34684" xr:uid="{00000000-0005-0000-0000-00005C7C0000}"/>
    <cellStyle name="Normal 5 3 2 2 3 2 3" xfId="3560" xr:uid="{00000000-0005-0000-0000-00005D7C0000}"/>
    <cellStyle name="Normal 5 3 2 2 3 2 3 2" xfId="34685" xr:uid="{00000000-0005-0000-0000-00005E7C0000}"/>
    <cellStyle name="Normal 5 3 2 2 3 2 3 2 2" xfId="34686" xr:uid="{00000000-0005-0000-0000-00005F7C0000}"/>
    <cellStyle name="Normal 5 3 2 2 3 2 3 2 2 2" xfId="34687" xr:uid="{00000000-0005-0000-0000-0000607C0000}"/>
    <cellStyle name="Normal 5 3 2 2 3 2 3 2 3" xfId="34688" xr:uid="{00000000-0005-0000-0000-0000617C0000}"/>
    <cellStyle name="Normal 5 3 2 2 3 2 3 3" xfId="34689" xr:uid="{00000000-0005-0000-0000-0000627C0000}"/>
    <cellStyle name="Normal 5 3 2 2 3 2 3 3 2" xfId="34690" xr:uid="{00000000-0005-0000-0000-0000637C0000}"/>
    <cellStyle name="Normal 5 3 2 2 3 2 3 4" xfId="34691" xr:uid="{00000000-0005-0000-0000-0000647C0000}"/>
    <cellStyle name="Normal 5 3 2 2 3 2 3 5" xfId="34692" xr:uid="{00000000-0005-0000-0000-0000657C0000}"/>
    <cellStyle name="Normal 5 3 2 2 3 2 4" xfId="34693" xr:uid="{00000000-0005-0000-0000-0000667C0000}"/>
    <cellStyle name="Normal 5 3 2 2 3 2 4 2" xfId="34694" xr:uid="{00000000-0005-0000-0000-0000677C0000}"/>
    <cellStyle name="Normal 5 3 2 2 3 2 4 2 2" xfId="34695" xr:uid="{00000000-0005-0000-0000-0000687C0000}"/>
    <cellStyle name="Normal 5 3 2 2 3 2 4 3" xfId="34696" xr:uid="{00000000-0005-0000-0000-0000697C0000}"/>
    <cellStyle name="Normal 5 3 2 2 3 2 5" xfId="34697" xr:uid="{00000000-0005-0000-0000-00006A7C0000}"/>
    <cellStyle name="Normal 5 3 2 2 3 2 5 2" xfId="34698" xr:uid="{00000000-0005-0000-0000-00006B7C0000}"/>
    <cellStyle name="Normal 5 3 2 2 3 2 6" xfId="34699" xr:uid="{00000000-0005-0000-0000-00006C7C0000}"/>
    <cellStyle name="Normal 5 3 2 2 3 2 7" xfId="34700" xr:uid="{00000000-0005-0000-0000-00006D7C0000}"/>
    <cellStyle name="Normal 5 3 2 2 3 3" xfId="3561" xr:uid="{00000000-0005-0000-0000-00006E7C0000}"/>
    <cellStyle name="Normal 5 3 2 2 3 3 2" xfId="34701" xr:uid="{00000000-0005-0000-0000-00006F7C0000}"/>
    <cellStyle name="Normal 5 3 2 2 3 3 2 2" xfId="34702" xr:uid="{00000000-0005-0000-0000-0000707C0000}"/>
    <cellStyle name="Normal 5 3 2 2 3 3 2 2 2" xfId="34703" xr:uid="{00000000-0005-0000-0000-0000717C0000}"/>
    <cellStyle name="Normal 5 3 2 2 3 3 2 3" xfId="34704" xr:uid="{00000000-0005-0000-0000-0000727C0000}"/>
    <cellStyle name="Normal 5 3 2 2 3 3 3" xfId="34705" xr:uid="{00000000-0005-0000-0000-0000737C0000}"/>
    <cellStyle name="Normal 5 3 2 2 3 3 3 2" xfId="34706" xr:uid="{00000000-0005-0000-0000-0000747C0000}"/>
    <cellStyle name="Normal 5 3 2 2 3 3 4" xfId="34707" xr:uid="{00000000-0005-0000-0000-0000757C0000}"/>
    <cellStyle name="Normal 5 3 2 2 3 3 5" xfId="34708" xr:uid="{00000000-0005-0000-0000-0000767C0000}"/>
    <cellStyle name="Normal 5 3 2 2 3 4" xfId="3562" xr:uid="{00000000-0005-0000-0000-0000777C0000}"/>
    <cellStyle name="Normal 5 3 2 2 3 4 2" xfId="34709" xr:uid="{00000000-0005-0000-0000-0000787C0000}"/>
    <cellStyle name="Normal 5 3 2 2 3 4 2 2" xfId="34710" xr:uid="{00000000-0005-0000-0000-0000797C0000}"/>
    <cellStyle name="Normal 5 3 2 2 3 4 2 2 2" xfId="34711" xr:uid="{00000000-0005-0000-0000-00007A7C0000}"/>
    <cellStyle name="Normal 5 3 2 2 3 4 2 3" xfId="34712" xr:uid="{00000000-0005-0000-0000-00007B7C0000}"/>
    <cellStyle name="Normal 5 3 2 2 3 4 3" xfId="34713" xr:uid="{00000000-0005-0000-0000-00007C7C0000}"/>
    <cellStyle name="Normal 5 3 2 2 3 4 3 2" xfId="34714" xr:uid="{00000000-0005-0000-0000-00007D7C0000}"/>
    <cellStyle name="Normal 5 3 2 2 3 4 4" xfId="34715" xr:uid="{00000000-0005-0000-0000-00007E7C0000}"/>
    <cellStyle name="Normal 5 3 2 2 3 4 5" xfId="34716" xr:uid="{00000000-0005-0000-0000-00007F7C0000}"/>
    <cellStyle name="Normal 5 3 2 2 3 5" xfId="34717" xr:uid="{00000000-0005-0000-0000-0000807C0000}"/>
    <cellStyle name="Normal 5 3 2 2 3 5 2" xfId="34718" xr:uid="{00000000-0005-0000-0000-0000817C0000}"/>
    <cellStyle name="Normal 5 3 2 2 3 5 2 2" xfId="34719" xr:uid="{00000000-0005-0000-0000-0000827C0000}"/>
    <cellStyle name="Normal 5 3 2 2 3 5 3" xfId="34720" xr:uid="{00000000-0005-0000-0000-0000837C0000}"/>
    <cellStyle name="Normal 5 3 2 2 3 6" xfId="34721" xr:uid="{00000000-0005-0000-0000-0000847C0000}"/>
    <cellStyle name="Normal 5 3 2 2 3 6 2" xfId="34722" xr:uid="{00000000-0005-0000-0000-0000857C0000}"/>
    <cellStyle name="Normal 5 3 2 2 3 7" xfId="34723" xr:uid="{00000000-0005-0000-0000-0000867C0000}"/>
    <cellStyle name="Normal 5 3 2 2 3 8" xfId="34724" xr:uid="{00000000-0005-0000-0000-0000877C0000}"/>
    <cellStyle name="Normal 5 3 2 2 4" xfId="3563" xr:uid="{00000000-0005-0000-0000-0000887C0000}"/>
    <cellStyle name="Normal 5 3 2 2 4 2" xfId="3564" xr:uid="{00000000-0005-0000-0000-0000897C0000}"/>
    <cellStyle name="Normal 5 3 2 2 4 2 2" xfId="3565" xr:uid="{00000000-0005-0000-0000-00008A7C0000}"/>
    <cellStyle name="Normal 5 3 2 2 4 2 2 2" xfId="34725" xr:uid="{00000000-0005-0000-0000-00008B7C0000}"/>
    <cellStyle name="Normal 5 3 2 2 4 2 2 2 2" xfId="34726" xr:uid="{00000000-0005-0000-0000-00008C7C0000}"/>
    <cellStyle name="Normal 5 3 2 2 4 2 2 2 2 2" xfId="34727" xr:uid="{00000000-0005-0000-0000-00008D7C0000}"/>
    <cellStyle name="Normal 5 3 2 2 4 2 2 2 3" xfId="34728" xr:uid="{00000000-0005-0000-0000-00008E7C0000}"/>
    <cellStyle name="Normal 5 3 2 2 4 2 2 3" xfId="34729" xr:uid="{00000000-0005-0000-0000-00008F7C0000}"/>
    <cellStyle name="Normal 5 3 2 2 4 2 2 3 2" xfId="34730" xr:uid="{00000000-0005-0000-0000-0000907C0000}"/>
    <cellStyle name="Normal 5 3 2 2 4 2 2 4" xfId="34731" xr:uid="{00000000-0005-0000-0000-0000917C0000}"/>
    <cellStyle name="Normal 5 3 2 2 4 2 2 5" xfId="34732" xr:uid="{00000000-0005-0000-0000-0000927C0000}"/>
    <cellStyle name="Normal 5 3 2 2 4 2 3" xfId="3566" xr:uid="{00000000-0005-0000-0000-0000937C0000}"/>
    <cellStyle name="Normal 5 3 2 2 4 2 3 2" xfId="34733" xr:uid="{00000000-0005-0000-0000-0000947C0000}"/>
    <cellStyle name="Normal 5 3 2 2 4 2 3 2 2" xfId="34734" xr:uid="{00000000-0005-0000-0000-0000957C0000}"/>
    <cellStyle name="Normal 5 3 2 2 4 2 3 2 2 2" xfId="34735" xr:uid="{00000000-0005-0000-0000-0000967C0000}"/>
    <cellStyle name="Normal 5 3 2 2 4 2 3 2 3" xfId="34736" xr:uid="{00000000-0005-0000-0000-0000977C0000}"/>
    <cellStyle name="Normal 5 3 2 2 4 2 3 3" xfId="34737" xr:uid="{00000000-0005-0000-0000-0000987C0000}"/>
    <cellStyle name="Normal 5 3 2 2 4 2 3 3 2" xfId="34738" xr:uid="{00000000-0005-0000-0000-0000997C0000}"/>
    <cellStyle name="Normal 5 3 2 2 4 2 3 4" xfId="34739" xr:uid="{00000000-0005-0000-0000-00009A7C0000}"/>
    <cellStyle name="Normal 5 3 2 2 4 2 3 5" xfId="34740" xr:uid="{00000000-0005-0000-0000-00009B7C0000}"/>
    <cellStyle name="Normal 5 3 2 2 4 2 4" xfId="34741" xr:uid="{00000000-0005-0000-0000-00009C7C0000}"/>
    <cellStyle name="Normal 5 3 2 2 4 2 4 2" xfId="34742" xr:uid="{00000000-0005-0000-0000-00009D7C0000}"/>
    <cellStyle name="Normal 5 3 2 2 4 2 4 2 2" xfId="34743" xr:uid="{00000000-0005-0000-0000-00009E7C0000}"/>
    <cellStyle name="Normal 5 3 2 2 4 2 4 3" xfId="34744" xr:uid="{00000000-0005-0000-0000-00009F7C0000}"/>
    <cellStyle name="Normal 5 3 2 2 4 2 5" xfId="34745" xr:uid="{00000000-0005-0000-0000-0000A07C0000}"/>
    <cellStyle name="Normal 5 3 2 2 4 2 5 2" xfId="34746" xr:uid="{00000000-0005-0000-0000-0000A17C0000}"/>
    <cellStyle name="Normal 5 3 2 2 4 2 6" xfId="34747" xr:uid="{00000000-0005-0000-0000-0000A27C0000}"/>
    <cellStyle name="Normal 5 3 2 2 4 2 7" xfId="34748" xr:uid="{00000000-0005-0000-0000-0000A37C0000}"/>
    <cellStyle name="Normal 5 3 2 2 4 3" xfId="3567" xr:uid="{00000000-0005-0000-0000-0000A47C0000}"/>
    <cellStyle name="Normal 5 3 2 2 4 3 2" xfId="34749" xr:uid="{00000000-0005-0000-0000-0000A57C0000}"/>
    <cellStyle name="Normal 5 3 2 2 4 3 2 2" xfId="34750" xr:uid="{00000000-0005-0000-0000-0000A67C0000}"/>
    <cellStyle name="Normal 5 3 2 2 4 3 2 2 2" xfId="34751" xr:uid="{00000000-0005-0000-0000-0000A77C0000}"/>
    <cellStyle name="Normal 5 3 2 2 4 3 2 3" xfId="34752" xr:uid="{00000000-0005-0000-0000-0000A87C0000}"/>
    <cellStyle name="Normal 5 3 2 2 4 3 3" xfId="34753" xr:uid="{00000000-0005-0000-0000-0000A97C0000}"/>
    <cellStyle name="Normal 5 3 2 2 4 3 3 2" xfId="34754" xr:uid="{00000000-0005-0000-0000-0000AA7C0000}"/>
    <cellStyle name="Normal 5 3 2 2 4 3 4" xfId="34755" xr:uid="{00000000-0005-0000-0000-0000AB7C0000}"/>
    <cellStyle name="Normal 5 3 2 2 4 3 5" xfId="34756" xr:uid="{00000000-0005-0000-0000-0000AC7C0000}"/>
    <cellStyle name="Normal 5 3 2 2 4 4" xfId="3568" xr:uid="{00000000-0005-0000-0000-0000AD7C0000}"/>
    <cellStyle name="Normal 5 3 2 2 4 4 2" xfId="34757" xr:uid="{00000000-0005-0000-0000-0000AE7C0000}"/>
    <cellStyle name="Normal 5 3 2 2 4 4 2 2" xfId="34758" xr:uid="{00000000-0005-0000-0000-0000AF7C0000}"/>
    <cellStyle name="Normal 5 3 2 2 4 4 2 2 2" xfId="34759" xr:uid="{00000000-0005-0000-0000-0000B07C0000}"/>
    <cellStyle name="Normal 5 3 2 2 4 4 2 3" xfId="34760" xr:uid="{00000000-0005-0000-0000-0000B17C0000}"/>
    <cellStyle name="Normal 5 3 2 2 4 4 3" xfId="34761" xr:uid="{00000000-0005-0000-0000-0000B27C0000}"/>
    <cellStyle name="Normal 5 3 2 2 4 4 3 2" xfId="34762" xr:uid="{00000000-0005-0000-0000-0000B37C0000}"/>
    <cellStyle name="Normal 5 3 2 2 4 4 4" xfId="34763" xr:uid="{00000000-0005-0000-0000-0000B47C0000}"/>
    <cellStyle name="Normal 5 3 2 2 4 4 5" xfId="34764" xr:uid="{00000000-0005-0000-0000-0000B57C0000}"/>
    <cellStyle name="Normal 5 3 2 2 4 5" xfId="34765" xr:uid="{00000000-0005-0000-0000-0000B67C0000}"/>
    <cellStyle name="Normal 5 3 2 2 4 5 2" xfId="34766" xr:uid="{00000000-0005-0000-0000-0000B77C0000}"/>
    <cellStyle name="Normal 5 3 2 2 4 5 2 2" xfId="34767" xr:uid="{00000000-0005-0000-0000-0000B87C0000}"/>
    <cellStyle name="Normal 5 3 2 2 4 5 3" xfId="34768" xr:uid="{00000000-0005-0000-0000-0000B97C0000}"/>
    <cellStyle name="Normal 5 3 2 2 4 6" xfId="34769" xr:uid="{00000000-0005-0000-0000-0000BA7C0000}"/>
    <cellStyle name="Normal 5 3 2 2 4 6 2" xfId="34770" xr:uid="{00000000-0005-0000-0000-0000BB7C0000}"/>
    <cellStyle name="Normal 5 3 2 2 4 7" xfId="34771" xr:uid="{00000000-0005-0000-0000-0000BC7C0000}"/>
    <cellStyle name="Normal 5 3 2 2 4 8" xfId="34772" xr:uid="{00000000-0005-0000-0000-0000BD7C0000}"/>
    <cellStyle name="Normal 5 3 2 2 5" xfId="3569" xr:uid="{00000000-0005-0000-0000-0000BE7C0000}"/>
    <cellStyle name="Normal 5 3 2 2 5 2" xfId="3570" xr:uid="{00000000-0005-0000-0000-0000BF7C0000}"/>
    <cellStyle name="Normal 5 3 2 2 5 2 2" xfId="3571" xr:uid="{00000000-0005-0000-0000-0000C07C0000}"/>
    <cellStyle name="Normal 5 3 2 2 5 2 2 2" xfId="34773" xr:uid="{00000000-0005-0000-0000-0000C17C0000}"/>
    <cellStyle name="Normal 5 3 2 2 5 2 2 2 2" xfId="34774" xr:uid="{00000000-0005-0000-0000-0000C27C0000}"/>
    <cellStyle name="Normal 5 3 2 2 5 2 2 2 2 2" xfId="34775" xr:uid="{00000000-0005-0000-0000-0000C37C0000}"/>
    <cellStyle name="Normal 5 3 2 2 5 2 2 2 3" xfId="34776" xr:uid="{00000000-0005-0000-0000-0000C47C0000}"/>
    <cellStyle name="Normal 5 3 2 2 5 2 2 3" xfId="34777" xr:uid="{00000000-0005-0000-0000-0000C57C0000}"/>
    <cellStyle name="Normal 5 3 2 2 5 2 2 3 2" xfId="34778" xr:uid="{00000000-0005-0000-0000-0000C67C0000}"/>
    <cellStyle name="Normal 5 3 2 2 5 2 2 4" xfId="34779" xr:uid="{00000000-0005-0000-0000-0000C77C0000}"/>
    <cellStyle name="Normal 5 3 2 2 5 2 2 5" xfId="34780" xr:uid="{00000000-0005-0000-0000-0000C87C0000}"/>
    <cellStyle name="Normal 5 3 2 2 5 2 3" xfId="3572" xr:uid="{00000000-0005-0000-0000-0000C97C0000}"/>
    <cellStyle name="Normal 5 3 2 2 5 2 3 2" xfId="34781" xr:uid="{00000000-0005-0000-0000-0000CA7C0000}"/>
    <cellStyle name="Normal 5 3 2 2 5 2 3 2 2" xfId="34782" xr:uid="{00000000-0005-0000-0000-0000CB7C0000}"/>
    <cellStyle name="Normal 5 3 2 2 5 2 3 2 2 2" xfId="34783" xr:uid="{00000000-0005-0000-0000-0000CC7C0000}"/>
    <cellStyle name="Normal 5 3 2 2 5 2 3 2 3" xfId="34784" xr:uid="{00000000-0005-0000-0000-0000CD7C0000}"/>
    <cellStyle name="Normal 5 3 2 2 5 2 3 3" xfId="34785" xr:uid="{00000000-0005-0000-0000-0000CE7C0000}"/>
    <cellStyle name="Normal 5 3 2 2 5 2 3 3 2" xfId="34786" xr:uid="{00000000-0005-0000-0000-0000CF7C0000}"/>
    <cellStyle name="Normal 5 3 2 2 5 2 3 4" xfId="34787" xr:uid="{00000000-0005-0000-0000-0000D07C0000}"/>
    <cellStyle name="Normal 5 3 2 2 5 2 3 5" xfId="34788" xr:uid="{00000000-0005-0000-0000-0000D17C0000}"/>
    <cellStyle name="Normal 5 3 2 2 5 2 4" xfId="34789" xr:uid="{00000000-0005-0000-0000-0000D27C0000}"/>
    <cellStyle name="Normal 5 3 2 2 5 2 4 2" xfId="34790" xr:uid="{00000000-0005-0000-0000-0000D37C0000}"/>
    <cellStyle name="Normal 5 3 2 2 5 2 4 2 2" xfId="34791" xr:uid="{00000000-0005-0000-0000-0000D47C0000}"/>
    <cellStyle name="Normal 5 3 2 2 5 2 4 3" xfId="34792" xr:uid="{00000000-0005-0000-0000-0000D57C0000}"/>
    <cellStyle name="Normal 5 3 2 2 5 2 5" xfId="34793" xr:uid="{00000000-0005-0000-0000-0000D67C0000}"/>
    <cellStyle name="Normal 5 3 2 2 5 2 5 2" xfId="34794" xr:uid="{00000000-0005-0000-0000-0000D77C0000}"/>
    <cellStyle name="Normal 5 3 2 2 5 2 6" xfId="34795" xr:uid="{00000000-0005-0000-0000-0000D87C0000}"/>
    <cellStyle name="Normal 5 3 2 2 5 2 7" xfId="34796" xr:uid="{00000000-0005-0000-0000-0000D97C0000}"/>
    <cellStyle name="Normal 5 3 2 2 5 3" xfId="3573" xr:uid="{00000000-0005-0000-0000-0000DA7C0000}"/>
    <cellStyle name="Normal 5 3 2 2 5 3 2" xfId="34797" xr:uid="{00000000-0005-0000-0000-0000DB7C0000}"/>
    <cellStyle name="Normal 5 3 2 2 5 3 2 2" xfId="34798" xr:uid="{00000000-0005-0000-0000-0000DC7C0000}"/>
    <cellStyle name="Normal 5 3 2 2 5 3 2 2 2" xfId="34799" xr:uid="{00000000-0005-0000-0000-0000DD7C0000}"/>
    <cellStyle name="Normal 5 3 2 2 5 3 2 3" xfId="34800" xr:uid="{00000000-0005-0000-0000-0000DE7C0000}"/>
    <cellStyle name="Normal 5 3 2 2 5 3 3" xfId="34801" xr:uid="{00000000-0005-0000-0000-0000DF7C0000}"/>
    <cellStyle name="Normal 5 3 2 2 5 3 3 2" xfId="34802" xr:uid="{00000000-0005-0000-0000-0000E07C0000}"/>
    <cellStyle name="Normal 5 3 2 2 5 3 4" xfId="34803" xr:uid="{00000000-0005-0000-0000-0000E17C0000}"/>
    <cellStyle name="Normal 5 3 2 2 5 3 5" xfId="34804" xr:uid="{00000000-0005-0000-0000-0000E27C0000}"/>
    <cellStyle name="Normal 5 3 2 2 5 4" xfId="3574" xr:uid="{00000000-0005-0000-0000-0000E37C0000}"/>
    <cellStyle name="Normal 5 3 2 2 5 4 2" xfId="34805" xr:uid="{00000000-0005-0000-0000-0000E47C0000}"/>
    <cellStyle name="Normal 5 3 2 2 5 4 2 2" xfId="34806" xr:uid="{00000000-0005-0000-0000-0000E57C0000}"/>
    <cellStyle name="Normal 5 3 2 2 5 4 2 2 2" xfId="34807" xr:uid="{00000000-0005-0000-0000-0000E67C0000}"/>
    <cellStyle name="Normal 5 3 2 2 5 4 2 3" xfId="34808" xr:uid="{00000000-0005-0000-0000-0000E77C0000}"/>
    <cellStyle name="Normal 5 3 2 2 5 4 3" xfId="34809" xr:uid="{00000000-0005-0000-0000-0000E87C0000}"/>
    <cellStyle name="Normal 5 3 2 2 5 4 3 2" xfId="34810" xr:uid="{00000000-0005-0000-0000-0000E97C0000}"/>
    <cellStyle name="Normal 5 3 2 2 5 4 4" xfId="34811" xr:uid="{00000000-0005-0000-0000-0000EA7C0000}"/>
    <cellStyle name="Normal 5 3 2 2 5 4 5" xfId="34812" xr:uid="{00000000-0005-0000-0000-0000EB7C0000}"/>
    <cellStyle name="Normal 5 3 2 2 5 5" xfId="34813" xr:uid="{00000000-0005-0000-0000-0000EC7C0000}"/>
    <cellStyle name="Normal 5 3 2 2 5 5 2" xfId="34814" xr:uid="{00000000-0005-0000-0000-0000ED7C0000}"/>
    <cellStyle name="Normal 5 3 2 2 5 5 2 2" xfId="34815" xr:uid="{00000000-0005-0000-0000-0000EE7C0000}"/>
    <cellStyle name="Normal 5 3 2 2 5 5 3" xfId="34816" xr:uid="{00000000-0005-0000-0000-0000EF7C0000}"/>
    <cellStyle name="Normal 5 3 2 2 5 6" xfId="34817" xr:uid="{00000000-0005-0000-0000-0000F07C0000}"/>
    <cellStyle name="Normal 5 3 2 2 5 6 2" xfId="34818" xr:uid="{00000000-0005-0000-0000-0000F17C0000}"/>
    <cellStyle name="Normal 5 3 2 2 5 7" xfId="34819" xr:uid="{00000000-0005-0000-0000-0000F27C0000}"/>
    <cellStyle name="Normal 5 3 2 2 5 8" xfId="34820" xr:uid="{00000000-0005-0000-0000-0000F37C0000}"/>
    <cellStyle name="Normal 5 3 2 2 6" xfId="3575" xr:uid="{00000000-0005-0000-0000-0000F47C0000}"/>
    <cellStyle name="Normal 5 3 2 2 6 2" xfId="3576" xr:uid="{00000000-0005-0000-0000-0000F57C0000}"/>
    <cellStyle name="Normal 5 3 2 2 6 2 2" xfId="34821" xr:uid="{00000000-0005-0000-0000-0000F67C0000}"/>
    <cellStyle name="Normal 5 3 2 2 6 2 2 2" xfId="34822" xr:uid="{00000000-0005-0000-0000-0000F77C0000}"/>
    <cellStyle name="Normal 5 3 2 2 6 2 2 2 2" xfId="34823" xr:uid="{00000000-0005-0000-0000-0000F87C0000}"/>
    <cellStyle name="Normal 5 3 2 2 6 2 2 3" xfId="34824" xr:uid="{00000000-0005-0000-0000-0000F97C0000}"/>
    <cellStyle name="Normal 5 3 2 2 6 2 3" xfId="34825" xr:uid="{00000000-0005-0000-0000-0000FA7C0000}"/>
    <cellStyle name="Normal 5 3 2 2 6 2 3 2" xfId="34826" xr:uid="{00000000-0005-0000-0000-0000FB7C0000}"/>
    <cellStyle name="Normal 5 3 2 2 6 2 4" xfId="34827" xr:uid="{00000000-0005-0000-0000-0000FC7C0000}"/>
    <cellStyle name="Normal 5 3 2 2 6 2 5" xfId="34828" xr:uid="{00000000-0005-0000-0000-0000FD7C0000}"/>
    <cellStyle name="Normal 5 3 2 2 6 3" xfId="3577" xr:uid="{00000000-0005-0000-0000-0000FE7C0000}"/>
    <cellStyle name="Normal 5 3 2 2 6 3 2" xfId="34829" xr:uid="{00000000-0005-0000-0000-0000FF7C0000}"/>
    <cellStyle name="Normal 5 3 2 2 6 3 2 2" xfId="34830" xr:uid="{00000000-0005-0000-0000-0000007D0000}"/>
    <cellStyle name="Normal 5 3 2 2 6 3 2 2 2" xfId="34831" xr:uid="{00000000-0005-0000-0000-0000017D0000}"/>
    <cellStyle name="Normal 5 3 2 2 6 3 2 3" xfId="34832" xr:uid="{00000000-0005-0000-0000-0000027D0000}"/>
    <cellStyle name="Normal 5 3 2 2 6 3 3" xfId="34833" xr:uid="{00000000-0005-0000-0000-0000037D0000}"/>
    <cellStyle name="Normal 5 3 2 2 6 3 3 2" xfId="34834" xr:uid="{00000000-0005-0000-0000-0000047D0000}"/>
    <cellStyle name="Normal 5 3 2 2 6 3 4" xfId="34835" xr:uid="{00000000-0005-0000-0000-0000057D0000}"/>
    <cellStyle name="Normal 5 3 2 2 6 3 5" xfId="34836" xr:uid="{00000000-0005-0000-0000-0000067D0000}"/>
    <cellStyle name="Normal 5 3 2 2 6 4" xfId="34837" xr:uid="{00000000-0005-0000-0000-0000077D0000}"/>
    <cellStyle name="Normal 5 3 2 2 6 4 2" xfId="34838" xr:uid="{00000000-0005-0000-0000-0000087D0000}"/>
    <cellStyle name="Normal 5 3 2 2 6 4 2 2" xfId="34839" xr:uid="{00000000-0005-0000-0000-0000097D0000}"/>
    <cellStyle name="Normal 5 3 2 2 6 4 3" xfId="34840" xr:uid="{00000000-0005-0000-0000-00000A7D0000}"/>
    <cellStyle name="Normal 5 3 2 2 6 5" xfId="34841" xr:uid="{00000000-0005-0000-0000-00000B7D0000}"/>
    <cellStyle name="Normal 5 3 2 2 6 5 2" xfId="34842" xr:uid="{00000000-0005-0000-0000-00000C7D0000}"/>
    <cellStyle name="Normal 5 3 2 2 6 6" xfId="34843" xr:uid="{00000000-0005-0000-0000-00000D7D0000}"/>
    <cellStyle name="Normal 5 3 2 2 6 7" xfId="34844" xr:uid="{00000000-0005-0000-0000-00000E7D0000}"/>
    <cellStyle name="Normal 5 3 2 2 7" xfId="3578" xr:uid="{00000000-0005-0000-0000-00000F7D0000}"/>
    <cellStyle name="Normal 5 3 2 2 7 2" xfId="34845" xr:uid="{00000000-0005-0000-0000-0000107D0000}"/>
    <cellStyle name="Normal 5 3 2 2 7 2 2" xfId="34846" xr:uid="{00000000-0005-0000-0000-0000117D0000}"/>
    <cellStyle name="Normal 5 3 2 2 7 2 2 2" xfId="34847" xr:uid="{00000000-0005-0000-0000-0000127D0000}"/>
    <cellStyle name="Normal 5 3 2 2 7 2 3" xfId="34848" xr:uid="{00000000-0005-0000-0000-0000137D0000}"/>
    <cellStyle name="Normal 5 3 2 2 7 3" xfId="34849" xr:uid="{00000000-0005-0000-0000-0000147D0000}"/>
    <cellStyle name="Normal 5 3 2 2 7 3 2" xfId="34850" xr:uid="{00000000-0005-0000-0000-0000157D0000}"/>
    <cellStyle name="Normal 5 3 2 2 7 4" xfId="34851" xr:uid="{00000000-0005-0000-0000-0000167D0000}"/>
    <cellStyle name="Normal 5 3 2 2 7 5" xfId="34852" xr:uid="{00000000-0005-0000-0000-0000177D0000}"/>
    <cellStyle name="Normal 5 3 2 2 8" xfId="3579" xr:uid="{00000000-0005-0000-0000-0000187D0000}"/>
    <cellStyle name="Normal 5 3 2 2 8 2" xfId="34853" xr:uid="{00000000-0005-0000-0000-0000197D0000}"/>
    <cellStyle name="Normal 5 3 2 2 8 2 2" xfId="34854" xr:uid="{00000000-0005-0000-0000-00001A7D0000}"/>
    <cellStyle name="Normal 5 3 2 2 8 2 2 2" xfId="34855" xr:uid="{00000000-0005-0000-0000-00001B7D0000}"/>
    <cellStyle name="Normal 5 3 2 2 8 2 3" xfId="34856" xr:uid="{00000000-0005-0000-0000-00001C7D0000}"/>
    <cellStyle name="Normal 5 3 2 2 8 3" xfId="34857" xr:uid="{00000000-0005-0000-0000-00001D7D0000}"/>
    <cellStyle name="Normal 5 3 2 2 8 3 2" xfId="34858" xr:uid="{00000000-0005-0000-0000-00001E7D0000}"/>
    <cellStyle name="Normal 5 3 2 2 8 4" xfId="34859" xr:uid="{00000000-0005-0000-0000-00001F7D0000}"/>
    <cellStyle name="Normal 5 3 2 2 8 5" xfId="34860" xr:uid="{00000000-0005-0000-0000-0000207D0000}"/>
    <cellStyle name="Normal 5 3 2 2 9" xfId="34861" xr:uid="{00000000-0005-0000-0000-0000217D0000}"/>
    <cellStyle name="Normal 5 3 2 2 9 2" xfId="34862" xr:uid="{00000000-0005-0000-0000-0000227D0000}"/>
    <cellStyle name="Normal 5 3 2 2 9 2 2" xfId="34863" xr:uid="{00000000-0005-0000-0000-0000237D0000}"/>
    <cellStyle name="Normal 5 3 2 2 9 3" xfId="34864" xr:uid="{00000000-0005-0000-0000-0000247D0000}"/>
    <cellStyle name="Normal 5 3 2 3" xfId="3580" xr:uid="{00000000-0005-0000-0000-0000257D0000}"/>
    <cellStyle name="Normal 5 3 2 3 2" xfId="3581" xr:uid="{00000000-0005-0000-0000-0000267D0000}"/>
    <cellStyle name="Normal 5 3 2 3 2 2" xfId="3582" xr:uid="{00000000-0005-0000-0000-0000277D0000}"/>
    <cellStyle name="Normal 5 3 2 3 2 2 2" xfId="34865" xr:uid="{00000000-0005-0000-0000-0000287D0000}"/>
    <cellStyle name="Normal 5 3 2 3 2 2 2 2" xfId="34866" xr:uid="{00000000-0005-0000-0000-0000297D0000}"/>
    <cellStyle name="Normal 5 3 2 3 2 2 2 2 2" xfId="34867" xr:uid="{00000000-0005-0000-0000-00002A7D0000}"/>
    <cellStyle name="Normal 5 3 2 3 2 2 2 3" xfId="34868" xr:uid="{00000000-0005-0000-0000-00002B7D0000}"/>
    <cellStyle name="Normal 5 3 2 3 2 2 3" xfId="34869" xr:uid="{00000000-0005-0000-0000-00002C7D0000}"/>
    <cellStyle name="Normal 5 3 2 3 2 2 3 2" xfId="34870" xr:uid="{00000000-0005-0000-0000-00002D7D0000}"/>
    <cellStyle name="Normal 5 3 2 3 2 2 4" xfId="34871" xr:uid="{00000000-0005-0000-0000-00002E7D0000}"/>
    <cellStyle name="Normal 5 3 2 3 2 2 5" xfId="34872" xr:uid="{00000000-0005-0000-0000-00002F7D0000}"/>
    <cellStyle name="Normal 5 3 2 3 2 3" xfId="3583" xr:uid="{00000000-0005-0000-0000-0000307D0000}"/>
    <cellStyle name="Normal 5 3 2 3 2 3 2" xfId="34873" xr:uid="{00000000-0005-0000-0000-0000317D0000}"/>
    <cellStyle name="Normal 5 3 2 3 2 3 2 2" xfId="34874" xr:uid="{00000000-0005-0000-0000-0000327D0000}"/>
    <cellStyle name="Normal 5 3 2 3 2 3 2 2 2" xfId="34875" xr:uid="{00000000-0005-0000-0000-0000337D0000}"/>
    <cellStyle name="Normal 5 3 2 3 2 3 2 3" xfId="34876" xr:uid="{00000000-0005-0000-0000-0000347D0000}"/>
    <cellStyle name="Normal 5 3 2 3 2 3 3" xfId="34877" xr:uid="{00000000-0005-0000-0000-0000357D0000}"/>
    <cellStyle name="Normal 5 3 2 3 2 3 3 2" xfId="34878" xr:uid="{00000000-0005-0000-0000-0000367D0000}"/>
    <cellStyle name="Normal 5 3 2 3 2 3 4" xfId="34879" xr:uid="{00000000-0005-0000-0000-0000377D0000}"/>
    <cellStyle name="Normal 5 3 2 3 2 3 5" xfId="34880" xr:uid="{00000000-0005-0000-0000-0000387D0000}"/>
    <cellStyle name="Normal 5 3 2 3 2 4" xfId="34881" xr:uid="{00000000-0005-0000-0000-0000397D0000}"/>
    <cellStyle name="Normal 5 3 2 3 2 4 2" xfId="34882" xr:uid="{00000000-0005-0000-0000-00003A7D0000}"/>
    <cellStyle name="Normal 5 3 2 3 2 4 2 2" xfId="34883" xr:uid="{00000000-0005-0000-0000-00003B7D0000}"/>
    <cellStyle name="Normal 5 3 2 3 2 4 3" xfId="34884" xr:uid="{00000000-0005-0000-0000-00003C7D0000}"/>
    <cellStyle name="Normal 5 3 2 3 2 5" xfId="34885" xr:uid="{00000000-0005-0000-0000-00003D7D0000}"/>
    <cellStyle name="Normal 5 3 2 3 2 5 2" xfId="34886" xr:uid="{00000000-0005-0000-0000-00003E7D0000}"/>
    <cellStyle name="Normal 5 3 2 3 2 6" xfId="34887" xr:uid="{00000000-0005-0000-0000-00003F7D0000}"/>
    <cellStyle name="Normal 5 3 2 3 2 7" xfId="34888" xr:uid="{00000000-0005-0000-0000-0000407D0000}"/>
    <cellStyle name="Normal 5 3 2 3 3" xfId="3584" xr:uid="{00000000-0005-0000-0000-0000417D0000}"/>
    <cellStyle name="Normal 5 3 2 3 3 2" xfId="34889" xr:uid="{00000000-0005-0000-0000-0000427D0000}"/>
    <cellStyle name="Normal 5 3 2 3 3 2 2" xfId="34890" xr:uid="{00000000-0005-0000-0000-0000437D0000}"/>
    <cellStyle name="Normal 5 3 2 3 3 2 2 2" xfId="34891" xr:uid="{00000000-0005-0000-0000-0000447D0000}"/>
    <cellStyle name="Normal 5 3 2 3 3 2 3" xfId="34892" xr:uid="{00000000-0005-0000-0000-0000457D0000}"/>
    <cellStyle name="Normal 5 3 2 3 3 3" xfId="34893" xr:uid="{00000000-0005-0000-0000-0000467D0000}"/>
    <cellStyle name="Normal 5 3 2 3 3 3 2" xfId="34894" xr:uid="{00000000-0005-0000-0000-0000477D0000}"/>
    <cellStyle name="Normal 5 3 2 3 3 4" xfId="34895" xr:uid="{00000000-0005-0000-0000-0000487D0000}"/>
    <cellStyle name="Normal 5 3 2 3 3 5" xfId="34896" xr:uid="{00000000-0005-0000-0000-0000497D0000}"/>
    <cellStyle name="Normal 5 3 2 3 4" xfId="3585" xr:uid="{00000000-0005-0000-0000-00004A7D0000}"/>
    <cellStyle name="Normal 5 3 2 3 4 2" xfId="34897" xr:uid="{00000000-0005-0000-0000-00004B7D0000}"/>
    <cellStyle name="Normal 5 3 2 3 4 2 2" xfId="34898" xr:uid="{00000000-0005-0000-0000-00004C7D0000}"/>
    <cellStyle name="Normal 5 3 2 3 4 2 2 2" xfId="34899" xr:uid="{00000000-0005-0000-0000-00004D7D0000}"/>
    <cellStyle name="Normal 5 3 2 3 4 2 3" xfId="34900" xr:uid="{00000000-0005-0000-0000-00004E7D0000}"/>
    <cellStyle name="Normal 5 3 2 3 4 3" xfId="34901" xr:uid="{00000000-0005-0000-0000-00004F7D0000}"/>
    <cellStyle name="Normal 5 3 2 3 4 3 2" xfId="34902" xr:uid="{00000000-0005-0000-0000-0000507D0000}"/>
    <cellStyle name="Normal 5 3 2 3 4 4" xfId="34903" xr:uid="{00000000-0005-0000-0000-0000517D0000}"/>
    <cellStyle name="Normal 5 3 2 3 4 5" xfId="34904" xr:uid="{00000000-0005-0000-0000-0000527D0000}"/>
    <cellStyle name="Normal 5 3 2 3 5" xfId="34905" xr:uid="{00000000-0005-0000-0000-0000537D0000}"/>
    <cellStyle name="Normal 5 3 2 3 5 2" xfId="34906" xr:uid="{00000000-0005-0000-0000-0000547D0000}"/>
    <cellStyle name="Normal 5 3 2 3 5 2 2" xfId="34907" xr:uid="{00000000-0005-0000-0000-0000557D0000}"/>
    <cellStyle name="Normal 5 3 2 3 5 3" xfId="34908" xr:uid="{00000000-0005-0000-0000-0000567D0000}"/>
    <cellStyle name="Normal 5 3 2 3 6" xfId="34909" xr:uid="{00000000-0005-0000-0000-0000577D0000}"/>
    <cellStyle name="Normal 5 3 2 3 6 2" xfId="34910" xr:uid="{00000000-0005-0000-0000-0000587D0000}"/>
    <cellStyle name="Normal 5 3 2 3 7" xfId="34911" xr:uid="{00000000-0005-0000-0000-0000597D0000}"/>
    <cellStyle name="Normal 5 3 2 3 8" xfId="34912" xr:uid="{00000000-0005-0000-0000-00005A7D0000}"/>
    <cellStyle name="Normal 5 3 2 4" xfId="3586" xr:uid="{00000000-0005-0000-0000-00005B7D0000}"/>
    <cellStyle name="Normal 5 3 2 4 2" xfId="3587" xr:uid="{00000000-0005-0000-0000-00005C7D0000}"/>
    <cellStyle name="Normal 5 3 2 4 2 2" xfId="3588" xr:uid="{00000000-0005-0000-0000-00005D7D0000}"/>
    <cellStyle name="Normal 5 3 2 4 2 2 2" xfId="34913" xr:uid="{00000000-0005-0000-0000-00005E7D0000}"/>
    <cellStyle name="Normal 5 3 2 4 2 2 2 2" xfId="34914" xr:uid="{00000000-0005-0000-0000-00005F7D0000}"/>
    <cellStyle name="Normal 5 3 2 4 2 2 2 2 2" xfId="34915" xr:uid="{00000000-0005-0000-0000-0000607D0000}"/>
    <cellStyle name="Normal 5 3 2 4 2 2 2 3" xfId="34916" xr:uid="{00000000-0005-0000-0000-0000617D0000}"/>
    <cellStyle name="Normal 5 3 2 4 2 2 3" xfId="34917" xr:uid="{00000000-0005-0000-0000-0000627D0000}"/>
    <cellStyle name="Normal 5 3 2 4 2 2 3 2" xfId="34918" xr:uid="{00000000-0005-0000-0000-0000637D0000}"/>
    <cellStyle name="Normal 5 3 2 4 2 2 4" xfId="34919" xr:uid="{00000000-0005-0000-0000-0000647D0000}"/>
    <cellStyle name="Normal 5 3 2 4 2 2 5" xfId="34920" xr:uid="{00000000-0005-0000-0000-0000657D0000}"/>
    <cellStyle name="Normal 5 3 2 4 2 3" xfId="3589" xr:uid="{00000000-0005-0000-0000-0000667D0000}"/>
    <cellStyle name="Normal 5 3 2 4 2 3 2" xfId="34921" xr:uid="{00000000-0005-0000-0000-0000677D0000}"/>
    <cellStyle name="Normal 5 3 2 4 2 3 2 2" xfId="34922" xr:uid="{00000000-0005-0000-0000-0000687D0000}"/>
    <cellStyle name="Normal 5 3 2 4 2 3 2 2 2" xfId="34923" xr:uid="{00000000-0005-0000-0000-0000697D0000}"/>
    <cellStyle name="Normal 5 3 2 4 2 3 2 3" xfId="34924" xr:uid="{00000000-0005-0000-0000-00006A7D0000}"/>
    <cellStyle name="Normal 5 3 2 4 2 3 3" xfId="34925" xr:uid="{00000000-0005-0000-0000-00006B7D0000}"/>
    <cellStyle name="Normal 5 3 2 4 2 3 3 2" xfId="34926" xr:uid="{00000000-0005-0000-0000-00006C7D0000}"/>
    <cellStyle name="Normal 5 3 2 4 2 3 4" xfId="34927" xr:uid="{00000000-0005-0000-0000-00006D7D0000}"/>
    <cellStyle name="Normal 5 3 2 4 2 3 5" xfId="34928" xr:uid="{00000000-0005-0000-0000-00006E7D0000}"/>
    <cellStyle name="Normal 5 3 2 4 2 4" xfId="34929" xr:uid="{00000000-0005-0000-0000-00006F7D0000}"/>
    <cellStyle name="Normal 5 3 2 4 2 4 2" xfId="34930" xr:uid="{00000000-0005-0000-0000-0000707D0000}"/>
    <cellStyle name="Normal 5 3 2 4 2 4 2 2" xfId="34931" xr:uid="{00000000-0005-0000-0000-0000717D0000}"/>
    <cellStyle name="Normal 5 3 2 4 2 4 3" xfId="34932" xr:uid="{00000000-0005-0000-0000-0000727D0000}"/>
    <cellStyle name="Normal 5 3 2 4 2 5" xfId="34933" xr:uid="{00000000-0005-0000-0000-0000737D0000}"/>
    <cellStyle name="Normal 5 3 2 4 2 5 2" xfId="34934" xr:uid="{00000000-0005-0000-0000-0000747D0000}"/>
    <cellStyle name="Normal 5 3 2 4 2 6" xfId="34935" xr:uid="{00000000-0005-0000-0000-0000757D0000}"/>
    <cellStyle name="Normal 5 3 2 4 2 7" xfId="34936" xr:uid="{00000000-0005-0000-0000-0000767D0000}"/>
    <cellStyle name="Normal 5 3 2 4 3" xfId="3590" xr:uid="{00000000-0005-0000-0000-0000777D0000}"/>
    <cellStyle name="Normal 5 3 2 4 3 2" xfId="34937" xr:uid="{00000000-0005-0000-0000-0000787D0000}"/>
    <cellStyle name="Normal 5 3 2 4 3 2 2" xfId="34938" xr:uid="{00000000-0005-0000-0000-0000797D0000}"/>
    <cellStyle name="Normal 5 3 2 4 3 2 2 2" xfId="34939" xr:uid="{00000000-0005-0000-0000-00007A7D0000}"/>
    <cellStyle name="Normal 5 3 2 4 3 2 3" xfId="34940" xr:uid="{00000000-0005-0000-0000-00007B7D0000}"/>
    <cellStyle name="Normal 5 3 2 4 3 3" xfId="34941" xr:uid="{00000000-0005-0000-0000-00007C7D0000}"/>
    <cellStyle name="Normal 5 3 2 4 3 3 2" xfId="34942" xr:uid="{00000000-0005-0000-0000-00007D7D0000}"/>
    <cellStyle name="Normal 5 3 2 4 3 4" xfId="34943" xr:uid="{00000000-0005-0000-0000-00007E7D0000}"/>
    <cellStyle name="Normal 5 3 2 4 3 5" xfId="34944" xr:uid="{00000000-0005-0000-0000-00007F7D0000}"/>
    <cellStyle name="Normal 5 3 2 4 4" xfId="3591" xr:uid="{00000000-0005-0000-0000-0000807D0000}"/>
    <cellStyle name="Normal 5 3 2 4 4 2" xfId="34945" xr:uid="{00000000-0005-0000-0000-0000817D0000}"/>
    <cellStyle name="Normal 5 3 2 4 4 2 2" xfId="34946" xr:uid="{00000000-0005-0000-0000-0000827D0000}"/>
    <cellStyle name="Normal 5 3 2 4 4 2 2 2" xfId="34947" xr:uid="{00000000-0005-0000-0000-0000837D0000}"/>
    <cellStyle name="Normal 5 3 2 4 4 2 3" xfId="34948" xr:uid="{00000000-0005-0000-0000-0000847D0000}"/>
    <cellStyle name="Normal 5 3 2 4 4 3" xfId="34949" xr:uid="{00000000-0005-0000-0000-0000857D0000}"/>
    <cellStyle name="Normal 5 3 2 4 4 3 2" xfId="34950" xr:uid="{00000000-0005-0000-0000-0000867D0000}"/>
    <cellStyle name="Normal 5 3 2 4 4 4" xfId="34951" xr:uid="{00000000-0005-0000-0000-0000877D0000}"/>
    <cellStyle name="Normal 5 3 2 4 4 5" xfId="34952" xr:uid="{00000000-0005-0000-0000-0000887D0000}"/>
    <cellStyle name="Normal 5 3 2 4 5" xfId="34953" xr:uid="{00000000-0005-0000-0000-0000897D0000}"/>
    <cellStyle name="Normal 5 3 2 4 5 2" xfId="34954" xr:uid="{00000000-0005-0000-0000-00008A7D0000}"/>
    <cellStyle name="Normal 5 3 2 4 5 2 2" xfId="34955" xr:uid="{00000000-0005-0000-0000-00008B7D0000}"/>
    <cellStyle name="Normal 5 3 2 4 5 3" xfId="34956" xr:uid="{00000000-0005-0000-0000-00008C7D0000}"/>
    <cellStyle name="Normal 5 3 2 4 6" xfId="34957" xr:uid="{00000000-0005-0000-0000-00008D7D0000}"/>
    <cellStyle name="Normal 5 3 2 4 6 2" xfId="34958" xr:uid="{00000000-0005-0000-0000-00008E7D0000}"/>
    <cellStyle name="Normal 5 3 2 4 7" xfId="34959" xr:uid="{00000000-0005-0000-0000-00008F7D0000}"/>
    <cellStyle name="Normal 5 3 2 4 8" xfId="34960" xr:uid="{00000000-0005-0000-0000-0000907D0000}"/>
    <cellStyle name="Normal 5 3 2 5" xfId="3592" xr:uid="{00000000-0005-0000-0000-0000917D0000}"/>
    <cellStyle name="Normal 5 3 2 5 2" xfId="3593" xr:uid="{00000000-0005-0000-0000-0000927D0000}"/>
    <cellStyle name="Normal 5 3 2 5 2 2" xfId="3594" xr:uid="{00000000-0005-0000-0000-0000937D0000}"/>
    <cellStyle name="Normal 5 3 2 5 2 2 2" xfId="34961" xr:uid="{00000000-0005-0000-0000-0000947D0000}"/>
    <cellStyle name="Normal 5 3 2 5 2 2 2 2" xfId="34962" xr:uid="{00000000-0005-0000-0000-0000957D0000}"/>
    <cellStyle name="Normal 5 3 2 5 2 2 2 2 2" xfId="34963" xr:uid="{00000000-0005-0000-0000-0000967D0000}"/>
    <cellStyle name="Normal 5 3 2 5 2 2 2 3" xfId="34964" xr:uid="{00000000-0005-0000-0000-0000977D0000}"/>
    <cellStyle name="Normal 5 3 2 5 2 2 3" xfId="34965" xr:uid="{00000000-0005-0000-0000-0000987D0000}"/>
    <cellStyle name="Normal 5 3 2 5 2 2 3 2" xfId="34966" xr:uid="{00000000-0005-0000-0000-0000997D0000}"/>
    <cellStyle name="Normal 5 3 2 5 2 2 4" xfId="34967" xr:uid="{00000000-0005-0000-0000-00009A7D0000}"/>
    <cellStyle name="Normal 5 3 2 5 2 2 5" xfId="34968" xr:uid="{00000000-0005-0000-0000-00009B7D0000}"/>
    <cellStyle name="Normal 5 3 2 5 2 3" xfId="3595" xr:uid="{00000000-0005-0000-0000-00009C7D0000}"/>
    <cellStyle name="Normal 5 3 2 5 2 3 2" xfId="34969" xr:uid="{00000000-0005-0000-0000-00009D7D0000}"/>
    <cellStyle name="Normal 5 3 2 5 2 3 2 2" xfId="34970" xr:uid="{00000000-0005-0000-0000-00009E7D0000}"/>
    <cellStyle name="Normal 5 3 2 5 2 3 2 2 2" xfId="34971" xr:uid="{00000000-0005-0000-0000-00009F7D0000}"/>
    <cellStyle name="Normal 5 3 2 5 2 3 2 3" xfId="34972" xr:uid="{00000000-0005-0000-0000-0000A07D0000}"/>
    <cellStyle name="Normal 5 3 2 5 2 3 3" xfId="34973" xr:uid="{00000000-0005-0000-0000-0000A17D0000}"/>
    <cellStyle name="Normal 5 3 2 5 2 3 3 2" xfId="34974" xr:uid="{00000000-0005-0000-0000-0000A27D0000}"/>
    <cellStyle name="Normal 5 3 2 5 2 3 4" xfId="34975" xr:uid="{00000000-0005-0000-0000-0000A37D0000}"/>
    <cellStyle name="Normal 5 3 2 5 2 3 5" xfId="34976" xr:uid="{00000000-0005-0000-0000-0000A47D0000}"/>
    <cellStyle name="Normal 5 3 2 5 2 4" xfId="34977" xr:uid="{00000000-0005-0000-0000-0000A57D0000}"/>
    <cellStyle name="Normal 5 3 2 5 2 4 2" xfId="34978" xr:uid="{00000000-0005-0000-0000-0000A67D0000}"/>
    <cellStyle name="Normal 5 3 2 5 2 4 2 2" xfId="34979" xr:uid="{00000000-0005-0000-0000-0000A77D0000}"/>
    <cellStyle name="Normal 5 3 2 5 2 4 3" xfId="34980" xr:uid="{00000000-0005-0000-0000-0000A87D0000}"/>
    <cellStyle name="Normal 5 3 2 5 2 5" xfId="34981" xr:uid="{00000000-0005-0000-0000-0000A97D0000}"/>
    <cellStyle name="Normal 5 3 2 5 2 5 2" xfId="34982" xr:uid="{00000000-0005-0000-0000-0000AA7D0000}"/>
    <cellStyle name="Normal 5 3 2 5 2 6" xfId="34983" xr:uid="{00000000-0005-0000-0000-0000AB7D0000}"/>
    <cellStyle name="Normal 5 3 2 5 2 7" xfId="34984" xr:uid="{00000000-0005-0000-0000-0000AC7D0000}"/>
    <cellStyle name="Normal 5 3 2 5 3" xfId="3596" xr:uid="{00000000-0005-0000-0000-0000AD7D0000}"/>
    <cellStyle name="Normal 5 3 2 5 3 2" xfId="34985" xr:uid="{00000000-0005-0000-0000-0000AE7D0000}"/>
    <cellStyle name="Normal 5 3 2 5 3 2 2" xfId="34986" xr:uid="{00000000-0005-0000-0000-0000AF7D0000}"/>
    <cellStyle name="Normal 5 3 2 5 3 2 2 2" xfId="34987" xr:uid="{00000000-0005-0000-0000-0000B07D0000}"/>
    <cellStyle name="Normal 5 3 2 5 3 2 3" xfId="34988" xr:uid="{00000000-0005-0000-0000-0000B17D0000}"/>
    <cellStyle name="Normal 5 3 2 5 3 3" xfId="34989" xr:uid="{00000000-0005-0000-0000-0000B27D0000}"/>
    <cellStyle name="Normal 5 3 2 5 3 3 2" xfId="34990" xr:uid="{00000000-0005-0000-0000-0000B37D0000}"/>
    <cellStyle name="Normal 5 3 2 5 3 4" xfId="34991" xr:uid="{00000000-0005-0000-0000-0000B47D0000}"/>
    <cellStyle name="Normal 5 3 2 5 3 5" xfId="34992" xr:uid="{00000000-0005-0000-0000-0000B57D0000}"/>
    <cellStyle name="Normal 5 3 2 5 4" xfId="3597" xr:uid="{00000000-0005-0000-0000-0000B67D0000}"/>
    <cellStyle name="Normal 5 3 2 5 4 2" xfId="34993" xr:uid="{00000000-0005-0000-0000-0000B77D0000}"/>
    <cellStyle name="Normal 5 3 2 5 4 2 2" xfId="34994" xr:uid="{00000000-0005-0000-0000-0000B87D0000}"/>
    <cellStyle name="Normal 5 3 2 5 4 2 2 2" xfId="34995" xr:uid="{00000000-0005-0000-0000-0000B97D0000}"/>
    <cellStyle name="Normal 5 3 2 5 4 2 3" xfId="34996" xr:uid="{00000000-0005-0000-0000-0000BA7D0000}"/>
    <cellStyle name="Normal 5 3 2 5 4 3" xfId="34997" xr:uid="{00000000-0005-0000-0000-0000BB7D0000}"/>
    <cellStyle name="Normal 5 3 2 5 4 3 2" xfId="34998" xr:uid="{00000000-0005-0000-0000-0000BC7D0000}"/>
    <cellStyle name="Normal 5 3 2 5 4 4" xfId="34999" xr:uid="{00000000-0005-0000-0000-0000BD7D0000}"/>
    <cellStyle name="Normal 5 3 2 5 4 5" xfId="35000" xr:uid="{00000000-0005-0000-0000-0000BE7D0000}"/>
    <cellStyle name="Normal 5 3 2 5 5" xfId="35001" xr:uid="{00000000-0005-0000-0000-0000BF7D0000}"/>
    <cellStyle name="Normal 5 3 2 5 5 2" xfId="35002" xr:uid="{00000000-0005-0000-0000-0000C07D0000}"/>
    <cellStyle name="Normal 5 3 2 5 5 2 2" xfId="35003" xr:uid="{00000000-0005-0000-0000-0000C17D0000}"/>
    <cellStyle name="Normal 5 3 2 5 5 3" xfId="35004" xr:uid="{00000000-0005-0000-0000-0000C27D0000}"/>
    <cellStyle name="Normal 5 3 2 5 6" xfId="35005" xr:uid="{00000000-0005-0000-0000-0000C37D0000}"/>
    <cellStyle name="Normal 5 3 2 5 6 2" xfId="35006" xr:uid="{00000000-0005-0000-0000-0000C47D0000}"/>
    <cellStyle name="Normal 5 3 2 5 7" xfId="35007" xr:uid="{00000000-0005-0000-0000-0000C57D0000}"/>
    <cellStyle name="Normal 5 3 2 5 8" xfId="35008" xr:uid="{00000000-0005-0000-0000-0000C67D0000}"/>
    <cellStyle name="Normal 5 3 2 6" xfId="3598" xr:uid="{00000000-0005-0000-0000-0000C77D0000}"/>
    <cellStyle name="Normal 5 3 2 6 2" xfId="3599" xr:uid="{00000000-0005-0000-0000-0000C87D0000}"/>
    <cellStyle name="Normal 5 3 2 6 2 2" xfId="3600" xr:uid="{00000000-0005-0000-0000-0000C97D0000}"/>
    <cellStyle name="Normal 5 3 2 6 2 2 2" xfId="35009" xr:uid="{00000000-0005-0000-0000-0000CA7D0000}"/>
    <cellStyle name="Normal 5 3 2 6 2 2 2 2" xfId="35010" xr:uid="{00000000-0005-0000-0000-0000CB7D0000}"/>
    <cellStyle name="Normal 5 3 2 6 2 2 2 2 2" xfId="35011" xr:uid="{00000000-0005-0000-0000-0000CC7D0000}"/>
    <cellStyle name="Normal 5 3 2 6 2 2 2 3" xfId="35012" xr:uid="{00000000-0005-0000-0000-0000CD7D0000}"/>
    <cellStyle name="Normal 5 3 2 6 2 2 3" xfId="35013" xr:uid="{00000000-0005-0000-0000-0000CE7D0000}"/>
    <cellStyle name="Normal 5 3 2 6 2 2 3 2" xfId="35014" xr:uid="{00000000-0005-0000-0000-0000CF7D0000}"/>
    <cellStyle name="Normal 5 3 2 6 2 2 4" xfId="35015" xr:uid="{00000000-0005-0000-0000-0000D07D0000}"/>
    <cellStyle name="Normal 5 3 2 6 2 2 5" xfId="35016" xr:uid="{00000000-0005-0000-0000-0000D17D0000}"/>
    <cellStyle name="Normal 5 3 2 6 2 3" xfId="3601" xr:uid="{00000000-0005-0000-0000-0000D27D0000}"/>
    <cellStyle name="Normal 5 3 2 6 2 3 2" xfId="35017" xr:uid="{00000000-0005-0000-0000-0000D37D0000}"/>
    <cellStyle name="Normal 5 3 2 6 2 3 2 2" xfId="35018" xr:uid="{00000000-0005-0000-0000-0000D47D0000}"/>
    <cellStyle name="Normal 5 3 2 6 2 3 2 2 2" xfId="35019" xr:uid="{00000000-0005-0000-0000-0000D57D0000}"/>
    <cellStyle name="Normal 5 3 2 6 2 3 2 3" xfId="35020" xr:uid="{00000000-0005-0000-0000-0000D67D0000}"/>
    <cellStyle name="Normal 5 3 2 6 2 3 3" xfId="35021" xr:uid="{00000000-0005-0000-0000-0000D77D0000}"/>
    <cellStyle name="Normal 5 3 2 6 2 3 3 2" xfId="35022" xr:uid="{00000000-0005-0000-0000-0000D87D0000}"/>
    <cellStyle name="Normal 5 3 2 6 2 3 4" xfId="35023" xr:uid="{00000000-0005-0000-0000-0000D97D0000}"/>
    <cellStyle name="Normal 5 3 2 6 2 3 5" xfId="35024" xr:uid="{00000000-0005-0000-0000-0000DA7D0000}"/>
    <cellStyle name="Normal 5 3 2 6 2 4" xfId="35025" xr:uid="{00000000-0005-0000-0000-0000DB7D0000}"/>
    <cellStyle name="Normal 5 3 2 6 2 4 2" xfId="35026" xr:uid="{00000000-0005-0000-0000-0000DC7D0000}"/>
    <cellStyle name="Normal 5 3 2 6 2 4 2 2" xfId="35027" xr:uid="{00000000-0005-0000-0000-0000DD7D0000}"/>
    <cellStyle name="Normal 5 3 2 6 2 4 3" xfId="35028" xr:uid="{00000000-0005-0000-0000-0000DE7D0000}"/>
    <cellStyle name="Normal 5 3 2 6 2 5" xfId="35029" xr:uid="{00000000-0005-0000-0000-0000DF7D0000}"/>
    <cellStyle name="Normal 5 3 2 6 2 5 2" xfId="35030" xr:uid="{00000000-0005-0000-0000-0000E07D0000}"/>
    <cellStyle name="Normal 5 3 2 6 2 6" xfId="35031" xr:uid="{00000000-0005-0000-0000-0000E17D0000}"/>
    <cellStyle name="Normal 5 3 2 6 2 7" xfId="35032" xr:uid="{00000000-0005-0000-0000-0000E27D0000}"/>
    <cellStyle name="Normal 5 3 2 6 3" xfId="3602" xr:uid="{00000000-0005-0000-0000-0000E37D0000}"/>
    <cellStyle name="Normal 5 3 2 6 3 2" xfId="35033" xr:uid="{00000000-0005-0000-0000-0000E47D0000}"/>
    <cellStyle name="Normal 5 3 2 6 3 2 2" xfId="35034" xr:uid="{00000000-0005-0000-0000-0000E57D0000}"/>
    <cellStyle name="Normal 5 3 2 6 3 2 2 2" xfId="35035" xr:uid="{00000000-0005-0000-0000-0000E67D0000}"/>
    <cellStyle name="Normal 5 3 2 6 3 2 3" xfId="35036" xr:uid="{00000000-0005-0000-0000-0000E77D0000}"/>
    <cellStyle name="Normal 5 3 2 6 3 3" xfId="35037" xr:uid="{00000000-0005-0000-0000-0000E87D0000}"/>
    <cellStyle name="Normal 5 3 2 6 3 3 2" xfId="35038" xr:uid="{00000000-0005-0000-0000-0000E97D0000}"/>
    <cellStyle name="Normal 5 3 2 6 3 4" xfId="35039" xr:uid="{00000000-0005-0000-0000-0000EA7D0000}"/>
    <cellStyle name="Normal 5 3 2 6 3 5" xfId="35040" xr:uid="{00000000-0005-0000-0000-0000EB7D0000}"/>
    <cellStyle name="Normal 5 3 2 6 4" xfId="3603" xr:uid="{00000000-0005-0000-0000-0000EC7D0000}"/>
    <cellStyle name="Normal 5 3 2 6 4 2" xfId="35041" xr:uid="{00000000-0005-0000-0000-0000ED7D0000}"/>
    <cellStyle name="Normal 5 3 2 6 4 2 2" xfId="35042" xr:uid="{00000000-0005-0000-0000-0000EE7D0000}"/>
    <cellStyle name="Normal 5 3 2 6 4 2 2 2" xfId="35043" xr:uid="{00000000-0005-0000-0000-0000EF7D0000}"/>
    <cellStyle name="Normal 5 3 2 6 4 2 3" xfId="35044" xr:uid="{00000000-0005-0000-0000-0000F07D0000}"/>
    <cellStyle name="Normal 5 3 2 6 4 3" xfId="35045" xr:uid="{00000000-0005-0000-0000-0000F17D0000}"/>
    <cellStyle name="Normal 5 3 2 6 4 3 2" xfId="35046" xr:uid="{00000000-0005-0000-0000-0000F27D0000}"/>
    <cellStyle name="Normal 5 3 2 6 4 4" xfId="35047" xr:uid="{00000000-0005-0000-0000-0000F37D0000}"/>
    <cellStyle name="Normal 5 3 2 6 4 5" xfId="35048" xr:uid="{00000000-0005-0000-0000-0000F47D0000}"/>
    <cellStyle name="Normal 5 3 2 6 5" xfId="35049" xr:uid="{00000000-0005-0000-0000-0000F57D0000}"/>
    <cellStyle name="Normal 5 3 2 6 5 2" xfId="35050" xr:uid="{00000000-0005-0000-0000-0000F67D0000}"/>
    <cellStyle name="Normal 5 3 2 6 5 2 2" xfId="35051" xr:uid="{00000000-0005-0000-0000-0000F77D0000}"/>
    <cellStyle name="Normal 5 3 2 6 5 3" xfId="35052" xr:uid="{00000000-0005-0000-0000-0000F87D0000}"/>
    <cellStyle name="Normal 5 3 2 6 6" xfId="35053" xr:uid="{00000000-0005-0000-0000-0000F97D0000}"/>
    <cellStyle name="Normal 5 3 2 6 6 2" xfId="35054" xr:uid="{00000000-0005-0000-0000-0000FA7D0000}"/>
    <cellStyle name="Normal 5 3 2 6 7" xfId="35055" xr:uid="{00000000-0005-0000-0000-0000FB7D0000}"/>
    <cellStyle name="Normal 5 3 2 6 8" xfId="35056" xr:uid="{00000000-0005-0000-0000-0000FC7D0000}"/>
    <cellStyle name="Normal 5 3 2 7" xfId="3604" xr:uid="{00000000-0005-0000-0000-0000FD7D0000}"/>
    <cellStyle name="Normal 5 3 2 7 2" xfId="3605" xr:uid="{00000000-0005-0000-0000-0000FE7D0000}"/>
    <cellStyle name="Normal 5 3 2 7 2 2" xfId="35057" xr:uid="{00000000-0005-0000-0000-0000FF7D0000}"/>
    <cellStyle name="Normal 5 3 2 7 2 2 2" xfId="35058" xr:uid="{00000000-0005-0000-0000-0000007E0000}"/>
    <cellStyle name="Normal 5 3 2 7 2 2 2 2" xfId="35059" xr:uid="{00000000-0005-0000-0000-0000017E0000}"/>
    <cellStyle name="Normal 5 3 2 7 2 2 3" xfId="35060" xr:uid="{00000000-0005-0000-0000-0000027E0000}"/>
    <cellStyle name="Normal 5 3 2 7 2 3" xfId="35061" xr:uid="{00000000-0005-0000-0000-0000037E0000}"/>
    <cellStyle name="Normal 5 3 2 7 2 3 2" xfId="35062" xr:uid="{00000000-0005-0000-0000-0000047E0000}"/>
    <cellStyle name="Normal 5 3 2 7 2 4" xfId="35063" xr:uid="{00000000-0005-0000-0000-0000057E0000}"/>
    <cellStyle name="Normal 5 3 2 7 2 5" xfId="35064" xr:uid="{00000000-0005-0000-0000-0000067E0000}"/>
    <cellStyle name="Normal 5 3 2 7 3" xfId="3606" xr:uid="{00000000-0005-0000-0000-0000077E0000}"/>
    <cellStyle name="Normal 5 3 2 7 3 2" xfId="35065" xr:uid="{00000000-0005-0000-0000-0000087E0000}"/>
    <cellStyle name="Normal 5 3 2 7 3 2 2" xfId="35066" xr:uid="{00000000-0005-0000-0000-0000097E0000}"/>
    <cellStyle name="Normal 5 3 2 7 3 2 2 2" xfId="35067" xr:uid="{00000000-0005-0000-0000-00000A7E0000}"/>
    <cellStyle name="Normal 5 3 2 7 3 2 3" xfId="35068" xr:uid="{00000000-0005-0000-0000-00000B7E0000}"/>
    <cellStyle name="Normal 5 3 2 7 3 3" xfId="35069" xr:uid="{00000000-0005-0000-0000-00000C7E0000}"/>
    <cellStyle name="Normal 5 3 2 7 3 3 2" xfId="35070" xr:uid="{00000000-0005-0000-0000-00000D7E0000}"/>
    <cellStyle name="Normal 5 3 2 7 3 4" xfId="35071" xr:uid="{00000000-0005-0000-0000-00000E7E0000}"/>
    <cellStyle name="Normal 5 3 2 7 3 5" xfId="35072" xr:uid="{00000000-0005-0000-0000-00000F7E0000}"/>
    <cellStyle name="Normal 5 3 2 7 4" xfId="35073" xr:uid="{00000000-0005-0000-0000-0000107E0000}"/>
    <cellStyle name="Normal 5 3 2 7 4 2" xfId="35074" xr:uid="{00000000-0005-0000-0000-0000117E0000}"/>
    <cellStyle name="Normal 5 3 2 7 4 2 2" xfId="35075" xr:uid="{00000000-0005-0000-0000-0000127E0000}"/>
    <cellStyle name="Normal 5 3 2 7 4 3" xfId="35076" xr:uid="{00000000-0005-0000-0000-0000137E0000}"/>
    <cellStyle name="Normal 5 3 2 7 5" xfId="35077" xr:uid="{00000000-0005-0000-0000-0000147E0000}"/>
    <cellStyle name="Normal 5 3 2 7 5 2" xfId="35078" xr:uid="{00000000-0005-0000-0000-0000157E0000}"/>
    <cellStyle name="Normal 5 3 2 7 6" xfId="35079" xr:uid="{00000000-0005-0000-0000-0000167E0000}"/>
    <cellStyle name="Normal 5 3 2 7 7" xfId="35080" xr:uid="{00000000-0005-0000-0000-0000177E0000}"/>
    <cellStyle name="Normal 5 3 2 8" xfId="3607" xr:uid="{00000000-0005-0000-0000-0000187E0000}"/>
    <cellStyle name="Normal 5 3 2 8 2" xfId="35081" xr:uid="{00000000-0005-0000-0000-0000197E0000}"/>
    <cellStyle name="Normal 5 3 2 8 2 2" xfId="35082" xr:uid="{00000000-0005-0000-0000-00001A7E0000}"/>
    <cellStyle name="Normal 5 3 2 8 2 2 2" xfId="35083" xr:uid="{00000000-0005-0000-0000-00001B7E0000}"/>
    <cellStyle name="Normal 5 3 2 8 2 3" xfId="35084" xr:uid="{00000000-0005-0000-0000-00001C7E0000}"/>
    <cellStyle name="Normal 5 3 2 8 3" xfId="35085" xr:uid="{00000000-0005-0000-0000-00001D7E0000}"/>
    <cellStyle name="Normal 5 3 2 8 3 2" xfId="35086" xr:uid="{00000000-0005-0000-0000-00001E7E0000}"/>
    <cellStyle name="Normal 5 3 2 8 4" xfId="35087" xr:uid="{00000000-0005-0000-0000-00001F7E0000}"/>
    <cellStyle name="Normal 5 3 2 8 5" xfId="35088" xr:uid="{00000000-0005-0000-0000-0000207E0000}"/>
    <cellStyle name="Normal 5 3 2 9" xfId="3608" xr:uid="{00000000-0005-0000-0000-0000217E0000}"/>
    <cellStyle name="Normal 5 3 2 9 2" xfId="35089" xr:uid="{00000000-0005-0000-0000-0000227E0000}"/>
    <cellStyle name="Normal 5 3 2 9 2 2" xfId="35090" xr:uid="{00000000-0005-0000-0000-0000237E0000}"/>
    <cellStyle name="Normal 5 3 2 9 2 2 2" xfId="35091" xr:uid="{00000000-0005-0000-0000-0000247E0000}"/>
    <cellStyle name="Normal 5 3 2 9 2 3" xfId="35092" xr:uid="{00000000-0005-0000-0000-0000257E0000}"/>
    <cellStyle name="Normal 5 3 2 9 3" xfId="35093" xr:uid="{00000000-0005-0000-0000-0000267E0000}"/>
    <cellStyle name="Normal 5 3 2 9 3 2" xfId="35094" xr:uid="{00000000-0005-0000-0000-0000277E0000}"/>
    <cellStyle name="Normal 5 3 2 9 4" xfId="35095" xr:uid="{00000000-0005-0000-0000-0000287E0000}"/>
    <cellStyle name="Normal 5 3 2 9 5" xfId="35096" xr:uid="{00000000-0005-0000-0000-0000297E0000}"/>
    <cellStyle name="Normal 5 3 3" xfId="3609" xr:uid="{00000000-0005-0000-0000-00002A7E0000}"/>
    <cellStyle name="Normal 5 3 3 10" xfId="35097" xr:uid="{00000000-0005-0000-0000-00002B7E0000}"/>
    <cellStyle name="Normal 5 3 3 10 2" xfId="35098" xr:uid="{00000000-0005-0000-0000-00002C7E0000}"/>
    <cellStyle name="Normal 5 3 3 11" xfId="35099" xr:uid="{00000000-0005-0000-0000-00002D7E0000}"/>
    <cellStyle name="Normal 5 3 3 12" xfId="35100" xr:uid="{00000000-0005-0000-0000-00002E7E0000}"/>
    <cellStyle name="Normal 5 3 3 2" xfId="3610" xr:uid="{00000000-0005-0000-0000-00002F7E0000}"/>
    <cellStyle name="Normal 5 3 3 2 2" xfId="3611" xr:uid="{00000000-0005-0000-0000-0000307E0000}"/>
    <cellStyle name="Normal 5 3 3 2 2 2" xfId="3612" xr:uid="{00000000-0005-0000-0000-0000317E0000}"/>
    <cellStyle name="Normal 5 3 3 2 2 2 2" xfId="35101" xr:uid="{00000000-0005-0000-0000-0000327E0000}"/>
    <cellStyle name="Normal 5 3 3 2 2 2 2 2" xfId="35102" xr:uid="{00000000-0005-0000-0000-0000337E0000}"/>
    <cellStyle name="Normal 5 3 3 2 2 2 2 2 2" xfId="35103" xr:uid="{00000000-0005-0000-0000-0000347E0000}"/>
    <cellStyle name="Normal 5 3 3 2 2 2 2 3" xfId="35104" xr:uid="{00000000-0005-0000-0000-0000357E0000}"/>
    <cellStyle name="Normal 5 3 3 2 2 2 3" xfId="35105" xr:uid="{00000000-0005-0000-0000-0000367E0000}"/>
    <cellStyle name="Normal 5 3 3 2 2 2 3 2" xfId="35106" xr:uid="{00000000-0005-0000-0000-0000377E0000}"/>
    <cellStyle name="Normal 5 3 3 2 2 2 4" xfId="35107" xr:uid="{00000000-0005-0000-0000-0000387E0000}"/>
    <cellStyle name="Normal 5 3 3 2 2 2 5" xfId="35108" xr:uid="{00000000-0005-0000-0000-0000397E0000}"/>
    <cellStyle name="Normal 5 3 3 2 2 3" xfId="3613" xr:uid="{00000000-0005-0000-0000-00003A7E0000}"/>
    <cellStyle name="Normal 5 3 3 2 2 3 2" xfId="35109" xr:uid="{00000000-0005-0000-0000-00003B7E0000}"/>
    <cellStyle name="Normal 5 3 3 2 2 3 2 2" xfId="35110" xr:uid="{00000000-0005-0000-0000-00003C7E0000}"/>
    <cellStyle name="Normal 5 3 3 2 2 3 2 2 2" xfId="35111" xr:uid="{00000000-0005-0000-0000-00003D7E0000}"/>
    <cellStyle name="Normal 5 3 3 2 2 3 2 3" xfId="35112" xr:uid="{00000000-0005-0000-0000-00003E7E0000}"/>
    <cellStyle name="Normal 5 3 3 2 2 3 3" xfId="35113" xr:uid="{00000000-0005-0000-0000-00003F7E0000}"/>
    <cellStyle name="Normal 5 3 3 2 2 3 3 2" xfId="35114" xr:uid="{00000000-0005-0000-0000-0000407E0000}"/>
    <cellStyle name="Normal 5 3 3 2 2 3 4" xfId="35115" xr:uid="{00000000-0005-0000-0000-0000417E0000}"/>
    <cellStyle name="Normal 5 3 3 2 2 3 5" xfId="35116" xr:uid="{00000000-0005-0000-0000-0000427E0000}"/>
    <cellStyle name="Normal 5 3 3 2 2 4" xfId="35117" xr:uid="{00000000-0005-0000-0000-0000437E0000}"/>
    <cellStyle name="Normal 5 3 3 2 2 4 2" xfId="35118" xr:uid="{00000000-0005-0000-0000-0000447E0000}"/>
    <cellStyle name="Normal 5 3 3 2 2 4 2 2" xfId="35119" xr:uid="{00000000-0005-0000-0000-0000457E0000}"/>
    <cellStyle name="Normal 5 3 3 2 2 4 3" xfId="35120" xr:uid="{00000000-0005-0000-0000-0000467E0000}"/>
    <cellStyle name="Normal 5 3 3 2 2 5" xfId="35121" xr:uid="{00000000-0005-0000-0000-0000477E0000}"/>
    <cellStyle name="Normal 5 3 3 2 2 5 2" xfId="35122" xr:uid="{00000000-0005-0000-0000-0000487E0000}"/>
    <cellStyle name="Normal 5 3 3 2 2 6" xfId="35123" xr:uid="{00000000-0005-0000-0000-0000497E0000}"/>
    <cellStyle name="Normal 5 3 3 2 2 7" xfId="35124" xr:uid="{00000000-0005-0000-0000-00004A7E0000}"/>
    <cellStyle name="Normal 5 3 3 2 3" xfId="3614" xr:uid="{00000000-0005-0000-0000-00004B7E0000}"/>
    <cellStyle name="Normal 5 3 3 2 3 2" xfId="35125" xr:uid="{00000000-0005-0000-0000-00004C7E0000}"/>
    <cellStyle name="Normal 5 3 3 2 3 2 2" xfId="35126" xr:uid="{00000000-0005-0000-0000-00004D7E0000}"/>
    <cellStyle name="Normal 5 3 3 2 3 2 2 2" xfId="35127" xr:uid="{00000000-0005-0000-0000-00004E7E0000}"/>
    <cellStyle name="Normal 5 3 3 2 3 2 3" xfId="35128" xr:uid="{00000000-0005-0000-0000-00004F7E0000}"/>
    <cellStyle name="Normal 5 3 3 2 3 3" xfId="35129" xr:uid="{00000000-0005-0000-0000-0000507E0000}"/>
    <cellStyle name="Normal 5 3 3 2 3 3 2" xfId="35130" xr:uid="{00000000-0005-0000-0000-0000517E0000}"/>
    <cellStyle name="Normal 5 3 3 2 3 4" xfId="35131" xr:uid="{00000000-0005-0000-0000-0000527E0000}"/>
    <cellStyle name="Normal 5 3 3 2 3 5" xfId="35132" xr:uid="{00000000-0005-0000-0000-0000537E0000}"/>
    <cellStyle name="Normal 5 3 3 2 4" xfId="3615" xr:uid="{00000000-0005-0000-0000-0000547E0000}"/>
    <cellStyle name="Normal 5 3 3 2 4 2" xfId="35133" xr:uid="{00000000-0005-0000-0000-0000557E0000}"/>
    <cellStyle name="Normal 5 3 3 2 4 2 2" xfId="35134" xr:uid="{00000000-0005-0000-0000-0000567E0000}"/>
    <cellStyle name="Normal 5 3 3 2 4 2 2 2" xfId="35135" xr:uid="{00000000-0005-0000-0000-0000577E0000}"/>
    <cellStyle name="Normal 5 3 3 2 4 2 3" xfId="35136" xr:uid="{00000000-0005-0000-0000-0000587E0000}"/>
    <cellStyle name="Normal 5 3 3 2 4 3" xfId="35137" xr:uid="{00000000-0005-0000-0000-0000597E0000}"/>
    <cellStyle name="Normal 5 3 3 2 4 3 2" xfId="35138" xr:uid="{00000000-0005-0000-0000-00005A7E0000}"/>
    <cellStyle name="Normal 5 3 3 2 4 4" xfId="35139" xr:uid="{00000000-0005-0000-0000-00005B7E0000}"/>
    <cellStyle name="Normal 5 3 3 2 4 5" xfId="35140" xr:uid="{00000000-0005-0000-0000-00005C7E0000}"/>
    <cellStyle name="Normal 5 3 3 2 5" xfId="35141" xr:uid="{00000000-0005-0000-0000-00005D7E0000}"/>
    <cellStyle name="Normal 5 3 3 2 5 2" xfId="35142" xr:uid="{00000000-0005-0000-0000-00005E7E0000}"/>
    <cellStyle name="Normal 5 3 3 2 5 2 2" xfId="35143" xr:uid="{00000000-0005-0000-0000-00005F7E0000}"/>
    <cellStyle name="Normal 5 3 3 2 5 3" xfId="35144" xr:uid="{00000000-0005-0000-0000-0000607E0000}"/>
    <cellStyle name="Normal 5 3 3 2 6" xfId="35145" xr:uid="{00000000-0005-0000-0000-0000617E0000}"/>
    <cellStyle name="Normal 5 3 3 2 6 2" xfId="35146" xr:uid="{00000000-0005-0000-0000-0000627E0000}"/>
    <cellStyle name="Normal 5 3 3 2 7" xfId="35147" xr:uid="{00000000-0005-0000-0000-0000637E0000}"/>
    <cellStyle name="Normal 5 3 3 2 8" xfId="35148" xr:uid="{00000000-0005-0000-0000-0000647E0000}"/>
    <cellStyle name="Normal 5 3 3 3" xfId="3616" xr:uid="{00000000-0005-0000-0000-0000657E0000}"/>
    <cellStyle name="Normal 5 3 3 3 2" xfId="3617" xr:uid="{00000000-0005-0000-0000-0000667E0000}"/>
    <cellStyle name="Normal 5 3 3 3 2 2" xfId="3618" xr:uid="{00000000-0005-0000-0000-0000677E0000}"/>
    <cellStyle name="Normal 5 3 3 3 2 2 2" xfId="35149" xr:uid="{00000000-0005-0000-0000-0000687E0000}"/>
    <cellStyle name="Normal 5 3 3 3 2 2 2 2" xfId="35150" xr:uid="{00000000-0005-0000-0000-0000697E0000}"/>
    <cellStyle name="Normal 5 3 3 3 2 2 2 2 2" xfId="35151" xr:uid="{00000000-0005-0000-0000-00006A7E0000}"/>
    <cellStyle name="Normal 5 3 3 3 2 2 2 3" xfId="35152" xr:uid="{00000000-0005-0000-0000-00006B7E0000}"/>
    <cellStyle name="Normal 5 3 3 3 2 2 3" xfId="35153" xr:uid="{00000000-0005-0000-0000-00006C7E0000}"/>
    <cellStyle name="Normal 5 3 3 3 2 2 3 2" xfId="35154" xr:uid="{00000000-0005-0000-0000-00006D7E0000}"/>
    <cellStyle name="Normal 5 3 3 3 2 2 4" xfId="35155" xr:uid="{00000000-0005-0000-0000-00006E7E0000}"/>
    <cellStyle name="Normal 5 3 3 3 2 2 5" xfId="35156" xr:uid="{00000000-0005-0000-0000-00006F7E0000}"/>
    <cellStyle name="Normal 5 3 3 3 2 3" xfId="3619" xr:uid="{00000000-0005-0000-0000-0000707E0000}"/>
    <cellStyle name="Normal 5 3 3 3 2 3 2" xfId="35157" xr:uid="{00000000-0005-0000-0000-0000717E0000}"/>
    <cellStyle name="Normal 5 3 3 3 2 3 2 2" xfId="35158" xr:uid="{00000000-0005-0000-0000-0000727E0000}"/>
    <cellStyle name="Normal 5 3 3 3 2 3 2 2 2" xfId="35159" xr:uid="{00000000-0005-0000-0000-0000737E0000}"/>
    <cellStyle name="Normal 5 3 3 3 2 3 2 3" xfId="35160" xr:uid="{00000000-0005-0000-0000-0000747E0000}"/>
    <cellStyle name="Normal 5 3 3 3 2 3 3" xfId="35161" xr:uid="{00000000-0005-0000-0000-0000757E0000}"/>
    <cellStyle name="Normal 5 3 3 3 2 3 3 2" xfId="35162" xr:uid="{00000000-0005-0000-0000-0000767E0000}"/>
    <cellStyle name="Normal 5 3 3 3 2 3 4" xfId="35163" xr:uid="{00000000-0005-0000-0000-0000777E0000}"/>
    <cellStyle name="Normal 5 3 3 3 2 3 5" xfId="35164" xr:uid="{00000000-0005-0000-0000-0000787E0000}"/>
    <cellStyle name="Normal 5 3 3 3 2 4" xfId="35165" xr:uid="{00000000-0005-0000-0000-0000797E0000}"/>
    <cellStyle name="Normal 5 3 3 3 2 4 2" xfId="35166" xr:uid="{00000000-0005-0000-0000-00007A7E0000}"/>
    <cellStyle name="Normal 5 3 3 3 2 4 2 2" xfId="35167" xr:uid="{00000000-0005-0000-0000-00007B7E0000}"/>
    <cellStyle name="Normal 5 3 3 3 2 4 3" xfId="35168" xr:uid="{00000000-0005-0000-0000-00007C7E0000}"/>
    <cellStyle name="Normal 5 3 3 3 2 5" xfId="35169" xr:uid="{00000000-0005-0000-0000-00007D7E0000}"/>
    <cellStyle name="Normal 5 3 3 3 2 5 2" xfId="35170" xr:uid="{00000000-0005-0000-0000-00007E7E0000}"/>
    <cellStyle name="Normal 5 3 3 3 2 6" xfId="35171" xr:uid="{00000000-0005-0000-0000-00007F7E0000}"/>
    <cellStyle name="Normal 5 3 3 3 2 7" xfId="35172" xr:uid="{00000000-0005-0000-0000-0000807E0000}"/>
    <cellStyle name="Normal 5 3 3 3 3" xfId="3620" xr:uid="{00000000-0005-0000-0000-0000817E0000}"/>
    <cellStyle name="Normal 5 3 3 3 3 2" xfId="35173" xr:uid="{00000000-0005-0000-0000-0000827E0000}"/>
    <cellStyle name="Normal 5 3 3 3 3 2 2" xfId="35174" xr:uid="{00000000-0005-0000-0000-0000837E0000}"/>
    <cellStyle name="Normal 5 3 3 3 3 2 2 2" xfId="35175" xr:uid="{00000000-0005-0000-0000-0000847E0000}"/>
    <cellStyle name="Normal 5 3 3 3 3 2 3" xfId="35176" xr:uid="{00000000-0005-0000-0000-0000857E0000}"/>
    <cellStyle name="Normal 5 3 3 3 3 3" xfId="35177" xr:uid="{00000000-0005-0000-0000-0000867E0000}"/>
    <cellStyle name="Normal 5 3 3 3 3 3 2" xfId="35178" xr:uid="{00000000-0005-0000-0000-0000877E0000}"/>
    <cellStyle name="Normal 5 3 3 3 3 4" xfId="35179" xr:uid="{00000000-0005-0000-0000-0000887E0000}"/>
    <cellStyle name="Normal 5 3 3 3 3 5" xfId="35180" xr:uid="{00000000-0005-0000-0000-0000897E0000}"/>
    <cellStyle name="Normal 5 3 3 3 4" xfId="3621" xr:uid="{00000000-0005-0000-0000-00008A7E0000}"/>
    <cellStyle name="Normal 5 3 3 3 4 2" xfId="35181" xr:uid="{00000000-0005-0000-0000-00008B7E0000}"/>
    <cellStyle name="Normal 5 3 3 3 4 2 2" xfId="35182" xr:uid="{00000000-0005-0000-0000-00008C7E0000}"/>
    <cellStyle name="Normal 5 3 3 3 4 2 2 2" xfId="35183" xr:uid="{00000000-0005-0000-0000-00008D7E0000}"/>
    <cellStyle name="Normal 5 3 3 3 4 2 3" xfId="35184" xr:uid="{00000000-0005-0000-0000-00008E7E0000}"/>
    <cellStyle name="Normal 5 3 3 3 4 3" xfId="35185" xr:uid="{00000000-0005-0000-0000-00008F7E0000}"/>
    <cellStyle name="Normal 5 3 3 3 4 3 2" xfId="35186" xr:uid="{00000000-0005-0000-0000-0000907E0000}"/>
    <cellStyle name="Normal 5 3 3 3 4 4" xfId="35187" xr:uid="{00000000-0005-0000-0000-0000917E0000}"/>
    <cellStyle name="Normal 5 3 3 3 4 5" xfId="35188" xr:uid="{00000000-0005-0000-0000-0000927E0000}"/>
    <cellStyle name="Normal 5 3 3 3 5" xfId="35189" xr:uid="{00000000-0005-0000-0000-0000937E0000}"/>
    <cellStyle name="Normal 5 3 3 3 5 2" xfId="35190" xr:uid="{00000000-0005-0000-0000-0000947E0000}"/>
    <cellStyle name="Normal 5 3 3 3 5 2 2" xfId="35191" xr:uid="{00000000-0005-0000-0000-0000957E0000}"/>
    <cellStyle name="Normal 5 3 3 3 5 3" xfId="35192" xr:uid="{00000000-0005-0000-0000-0000967E0000}"/>
    <cellStyle name="Normal 5 3 3 3 6" xfId="35193" xr:uid="{00000000-0005-0000-0000-0000977E0000}"/>
    <cellStyle name="Normal 5 3 3 3 6 2" xfId="35194" xr:uid="{00000000-0005-0000-0000-0000987E0000}"/>
    <cellStyle name="Normal 5 3 3 3 7" xfId="35195" xr:uid="{00000000-0005-0000-0000-0000997E0000}"/>
    <cellStyle name="Normal 5 3 3 3 8" xfId="35196" xr:uid="{00000000-0005-0000-0000-00009A7E0000}"/>
    <cellStyle name="Normal 5 3 3 4" xfId="3622" xr:uid="{00000000-0005-0000-0000-00009B7E0000}"/>
    <cellStyle name="Normal 5 3 3 4 2" xfId="3623" xr:uid="{00000000-0005-0000-0000-00009C7E0000}"/>
    <cellStyle name="Normal 5 3 3 4 2 2" xfId="3624" xr:uid="{00000000-0005-0000-0000-00009D7E0000}"/>
    <cellStyle name="Normal 5 3 3 4 2 2 2" xfId="35197" xr:uid="{00000000-0005-0000-0000-00009E7E0000}"/>
    <cellStyle name="Normal 5 3 3 4 2 2 2 2" xfId="35198" xr:uid="{00000000-0005-0000-0000-00009F7E0000}"/>
    <cellStyle name="Normal 5 3 3 4 2 2 2 2 2" xfId="35199" xr:uid="{00000000-0005-0000-0000-0000A07E0000}"/>
    <cellStyle name="Normal 5 3 3 4 2 2 2 3" xfId="35200" xr:uid="{00000000-0005-0000-0000-0000A17E0000}"/>
    <cellStyle name="Normal 5 3 3 4 2 2 3" xfId="35201" xr:uid="{00000000-0005-0000-0000-0000A27E0000}"/>
    <cellStyle name="Normal 5 3 3 4 2 2 3 2" xfId="35202" xr:uid="{00000000-0005-0000-0000-0000A37E0000}"/>
    <cellStyle name="Normal 5 3 3 4 2 2 4" xfId="35203" xr:uid="{00000000-0005-0000-0000-0000A47E0000}"/>
    <cellStyle name="Normal 5 3 3 4 2 2 5" xfId="35204" xr:uid="{00000000-0005-0000-0000-0000A57E0000}"/>
    <cellStyle name="Normal 5 3 3 4 2 3" xfId="3625" xr:uid="{00000000-0005-0000-0000-0000A67E0000}"/>
    <cellStyle name="Normal 5 3 3 4 2 3 2" xfId="35205" xr:uid="{00000000-0005-0000-0000-0000A77E0000}"/>
    <cellStyle name="Normal 5 3 3 4 2 3 2 2" xfId="35206" xr:uid="{00000000-0005-0000-0000-0000A87E0000}"/>
    <cellStyle name="Normal 5 3 3 4 2 3 2 2 2" xfId="35207" xr:uid="{00000000-0005-0000-0000-0000A97E0000}"/>
    <cellStyle name="Normal 5 3 3 4 2 3 2 3" xfId="35208" xr:uid="{00000000-0005-0000-0000-0000AA7E0000}"/>
    <cellStyle name="Normal 5 3 3 4 2 3 3" xfId="35209" xr:uid="{00000000-0005-0000-0000-0000AB7E0000}"/>
    <cellStyle name="Normal 5 3 3 4 2 3 3 2" xfId="35210" xr:uid="{00000000-0005-0000-0000-0000AC7E0000}"/>
    <cellStyle name="Normal 5 3 3 4 2 3 4" xfId="35211" xr:uid="{00000000-0005-0000-0000-0000AD7E0000}"/>
    <cellStyle name="Normal 5 3 3 4 2 3 5" xfId="35212" xr:uid="{00000000-0005-0000-0000-0000AE7E0000}"/>
    <cellStyle name="Normal 5 3 3 4 2 4" xfId="35213" xr:uid="{00000000-0005-0000-0000-0000AF7E0000}"/>
    <cellStyle name="Normal 5 3 3 4 2 4 2" xfId="35214" xr:uid="{00000000-0005-0000-0000-0000B07E0000}"/>
    <cellStyle name="Normal 5 3 3 4 2 4 2 2" xfId="35215" xr:uid="{00000000-0005-0000-0000-0000B17E0000}"/>
    <cellStyle name="Normal 5 3 3 4 2 4 3" xfId="35216" xr:uid="{00000000-0005-0000-0000-0000B27E0000}"/>
    <cellStyle name="Normal 5 3 3 4 2 5" xfId="35217" xr:uid="{00000000-0005-0000-0000-0000B37E0000}"/>
    <cellStyle name="Normal 5 3 3 4 2 5 2" xfId="35218" xr:uid="{00000000-0005-0000-0000-0000B47E0000}"/>
    <cellStyle name="Normal 5 3 3 4 2 6" xfId="35219" xr:uid="{00000000-0005-0000-0000-0000B57E0000}"/>
    <cellStyle name="Normal 5 3 3 4 2 7" xfId="35220" xr:uid="{00000000-0005-0000-0000-0000B67E0000}"/>
    <cellStyle name="Normal 5 3 3 4 3" xfId="3626" xr:uid="{00000000-0005-0000-0000-0000B77E0000}"/>
    <cellStyle name="Normal 5 3 3 4 3 2" xfId="35221" xr:uid="{00000000-0005-0000-0000-0000B87E0000}"/>
    <cellStyle name="Normal 5 3 3 4 3 2 2" xfId="35222" xr:uid="{00000000-0005-0000-0000-0000B97E0000}"/>
    <cellStyle name="Normal 5 3 3 4 3 2 2 2" xfId="35223" xr:uid="{00000000-0005-0000-0000-0000BA7E0000}"/>
    <cellStyle name="Normal 5 3 3 4 3 2 3" xfId="35224" xr:uid="{00000000-0005-0000-0000-0000BB7E0000}"/>
    <cellStyle name="Normal 5 3 3 4 3 3" xfId="35225" xr:uid="{00000000-0005-0000-0000-0000BC7E0000}"/>
    <cellStyle name="Normal 5 3 3 4 3 3 2" xfId="35226" xr:uid="{00000000-0005-0000-0000-0000BD7E0000}"/>
    <cellStyle name="Normal 5 3 3 4 3 4" xfId="35227" xr:uid="{00000000-0005-0000-0000-0000BE7E0000}"/>
    <cellStyle name="Normal 5 3 3 4 3 5" xfId="35228" xr:uid="{00000000-0005-0000-0000-0000BF7E0000}"/>
    <cellStyle name="Normal 5 3 3 4 4" xfId="3627" xr:uid="{00000000-0005-0000-0000-0000C07E0000}"/>
    <cellStyle name="Normal 5 3 3 4 4 2" xfId="35229" xr:uid="{00000000-0005-0000-0000-0000C17E0000}"/>
    <cellStyle name="Normal 5 3 3 4 4 2 2" xfId="35230" xr:uid="{00000000-0005-0000-0000-0000C27E0000}"/>
    <cellStyle name="Normal 5 3 3 4 4 2 2 2" xfId="35231" xr:uid="{00000000-0005-0000-0000-0000C37E0000}"/>
    <cellStyle name="Normal 5 3 3 4 4 2 3" xfId="35232" xr:uid="{00000000-0005-0000-0000-0000C47E0000}"/>
    <cellStyle name="Normal 5 3 3 4 4 3" xfId="35233" xr:uid="{00000000-0005-0000-0000-0000C57E0000}"/>
    <cellStyle name="Normal 5 3 3 4 4 3 2" xfId="35234" xr:uid="{00000000-0005-0000-0000-0000C67E0000}"/>
    <cellStyle name="Normal 5 3 3 4 4 4" xfId="35235" xr:uid="{00000000-0005-0000-0000-0000C77E0000}"/>
    <cellStyle name="Normal 5 3 3 4 4 5" xfId="35236" xr:uid="{00000000-0005-0000-0000-0000C87E0000}"/>
    <cellStyle name="Normal 5 3 3 4 5" xfId="35237" xr:uid="{00000000-0005-0000-0000-0000C97E0000}"/>
    <cellStyle name="Normal 5 3 3 4 5 2" xfId="35238" xr:uid="{00000000-0005-0000-0000-0000CA7E0000}"/>
    <cellStyle name="Normal 5 3 3 4 5 2 2" xfId="35239" xr:uid="{00000000-0005-0000-0000-0000CB7E0000}"/>
    <cellStyle name="Normal 5 3 3 4 5 3" xfId="35240" xr:uid="{00000000-0005-0000-0000-0000CC7E0000}"/>
    <cellStyle name="Normal 5 3 3 4 6" xfId="35241" xr:uid="{00000000-0005-0000-0000-0000CD7E0000}"/>
    <cellStyle name="Normal 5 3 3 4 6 2" xfId="35242" xr:uid="{00000000-0005-0000-0000-0000CE7E0000}"/>
    <cellStyle name="Normal 5 3 3 4 7" xfId="35243" xr:uid="{00000000-0005-0000-0000-0000CF7E0000}"/>
    <cellStyle name="Normal 5 3 3 4 8" xfId="35244" xr:uid="{00000000-0005-0000-0000-0000D07E0000}"/>
    <cellStyle name="Normal 5 3 3 5" xfId="3628" xr:uid="{00000000-0005-0000-0000-0000D17E0000}"/>
    <cellStyle name="Normal 5 3 3 5 2" xfId="3629" xr:uid="{00000000-0005-0000-0000-0000D27E0000}"/>
    <cellStyle name="Normal 5 3 3 5 2 2" xfId="3630" xr:uid="{00000000-0005-0000-0000-0000D37E0000}"/>
    <cellStyle name="Normal 5 3 3 5 2 2 2" xfId="35245" xr:uid="{00000000-0005-0000-0000-0000D47E0000}"/>
    <cellStyle name="Normal 5 3 3 5 2 2 2 2" xfId="35246" xr:uid="{00000000-0005-0000-0000-0000D57E0000}"/>
    <cellStyle name="Normal 5 3 3 5 2 2 2 2 2" xfId="35247" xr:uid="{00000000-0005-0000-0000-0000D67E0000}"/>
    <cellStyle name="Normal 5 3 3 5 2 2 2 3" xfId="35248" xr:uid="{00000000-0005-0000-0000-0000D77E0000}"/>
    <cellStyle name="Normal 5 3 3 5 2 2 3" xfId="35249" xr:uid="{00000000-0005-0000-0000-0000D87E0000}"/>
    <cellStyle name="Normal 5 3 3 5 2 2 3 2" xfId="35250" xr:uid="{00000000-0005-0000-0000-0000D97E0000}"/>
    <cellStyle name="Normal 5 3 3 5 2 2 4" xfId="35251" xr:uid="{00000000-0005-0000-0000-0000DA7E0000}"/>
    <cellStyle name="Normal 5 3 3 5 2 2 5" xfId="35252" xr:uid="{00000000-0005-0000-0000-0000DB7E0000}"/>
    <cellStyle name="Normal 5 3 3 5 2 3" xfId="3631" xr:uid="{00000000-0005-0000-0000-0000DC7E0000}"/>
    <cellStyle name="Normal 5 3 3 5 2 3 2" xfId="35253" xr:uid="{00000000-0005-0000-0000-0000DD7E0000}"/>
    <cellStyle name="Normal 5 3 3 5 2 3 2 2" xfId="35254" xr:uid="{00000000-0005-0000-0000-0000DE7E0000}"/>
    <cellStyle name="Normal 5 3 3 5 2 3 2 2 2" xfId="35255" xr:uid="{00000000-0005-0000-0000-0000DF7E0000}"/>
    <cellStyle name="Normal 5 3 3 5 2 3 2 3" xfId="35256" xr:uid="{00000000-0005-0000-0000-0000E07E0000}"/>
    <cellStyle name="Normal 5 3 3 5 2 3 3" xfId="35257" xr:uid="{00000000-0005-0000-0000-0000E17E0000}"/>
    <cellStyle name="Normal 5 3 3 5 2 3 3 2" xfId="35258" xr:uid="{00000000-0005-0000-0000-0000E27E0000}"/>
    <cellStyle name="Normal 5 3 3 5 2 3 4" xfId="35259" xr:uid="{00000000-0005-0000-0000-0000E37E0000}"/>
    <cellStyle name="Normal 5 3 3 5 2 3 5" xfId="35260" xr:uid="{00000000-0005-0000-0000-0000E47E0000}"/>
    <cellStyle name="Normal 5 3 3 5 2 4" xfId="35261" xr:uid="{00000000-0005-0000-0000-0000E57E0000}"/>
    <cellStyle name="Normal 5 3 3 5 2 4 2" xfId="35262" xr:uid="{00000000-0005-0000-0000-0000E67E0000}"/>
    <cellStyle name="Normal 5 3 3 5 2 4 2 2" xfId="35263" xr:uid="{00000000-0005-0000-0000-0000E77E0000}"/>
    <cellStyle name="Normal 5 3 3 5 2 4 3" xfId="35264" xr:uid="{00000000-0005-0000-0000-0000E87E0000}"/>
    <cellStyle name="Normal 5 3 3 5 2 5" xfId="35265" xr:uid="{00000000-0005-0000-0000-0000E97E0000}"/>
    <cellStyle name="Normal 5 3 3 5 2 5 2" xfId="35266" xr:uid="{00000000-0005-0000-0000-0000EA7E0000}"/>
    <cellStyle name="Normal 5 3 3 5 2 6" xfId="35267" xr:uid="{00000000-0005-0000-0000-0000EB7E0000}"/>
    <cellStyle name="Normal 5 3 3 5 2 7" xfId="35268" xr:uid="{00000000-0005-0000-0000-0000EC7E0000}"/>
    <cellStyle name="Normal 5 3 3 5 3" xfId="3632" xr:uid="{00000000-0005-0000-0000-0000ED7E0000}"/>
    <cellStyle name="Normal 5 3 3 5 3 2" xfId="35269" xr:uid="{00000000-0005-0000-0000-0000EE7E0000}"/>
    <cellStyle name="Normal 5 3 3 5 3 2 2" xfId="35270" xr:uid="{00000000-0005-0000-0000-0000EF7E0000}"/>
    <cellStyle name="Normal 5 3 3 5 3 2 2 2" xfId="35271" xr:uid="{00000000-0005-0000-0000-0000F07E0000}"/>
    <cellStyle name="Normal 5 3 3 5 3 2 3" xfId="35272" xr:uid="{00000000-0005-0000-0000-0000F17E0000}"/>
    <cellStyle name="Normal 5 3 3 5 3 3" xfId="35273" xr:uid="{00000000-0005-0000-0000-0000F27E0000}"/>
    <cellStyle name="Normal 5 3 3 5 3 3 2" xfId="35274" xr:uid="{00000000-0005-0000-0000-0000F37E0000}"/>
    <cellStyle name="Normal 5 3 3 5 3 4" xfId="35275" xr:uid="{00000000-0005-0000-0000-0000F47E0000}"/>
    <cellStyle name="Normal 5 3 3 5 3 5" xfId="35276" xr:uid="{00000000-0005-0000-0000-0000F57E0000}"/>
    <cellStyle name="Normal 5 3 3 5 4" xfId="3633" xr:uid="{00000000-0005-0000-0000-0000F67E0000}"/>
    <cellStyle name="Normal 5 3 3 5 4 2" xfId="35277" xr:uid="{00000000-0005-0000-0000-0000F77E0000}"/>
    <cellStyle name="Normal 5 3 3 5 4 2 2" xfId="35278" xr:uid="{00000000-0005-0000-0000-0000F87E0000}"/>
    <cellStyle name="Normal 5 3 3 5 4 2 2 2" xfId="35279" xr:uid="{00000000-0005-0000-0000-0000F97E0000}"/>
    <cellStyle name="Normal 5 3 3 5 4 2 3" xfId="35280" xr:uid="{00000000-0005-0000-0000-0000FA7E0000}"/>
    <cellStyle name="Normal 5 3 3 5 4 3" xfId="35281" xr:uid="{00000000-0005-0000-0000-0000FB7E0000}"/>
    <cellStyle name="Normal 5 3 3 5 4 3 2" xfId="35282" xr:uid="{00000000-0005-0000-0000-0000FC7E0000}"/>
    <cellStyle name="Normal 5 3 3 5 4 4" xfId="35283" xr:uid="{00000000-0005-0000-0000-0000FD7E0000}"/>
    <cellStyle name="Normal 5 3 3 5 4 5" xfId="35284" xr:uid="{00000000-0005-0000-0000-0000FE7E0000}"/>
    <cellStyle name="Normal 5 3 3 5 5" xfId="35285" xr:uid="{00000000-0005-0000-0000-0000FF7E0000}"/>
    <cellStyle name="Normal 5 3 3 5 5 2" xfId="35286" xr:uid="{00000000-0005-0000-0000-0000007F0000}"/>
    <cellStyle name="Normal 5 3 3 5 5 2 2" xfId="35287" xr:uid="{00000000-0005-0000-0000-0000017F0000}"/>
    <cellStyle name="Normal 5 3 3 5 5 3" xfId="35288" xr:uid="{00000000-0005-0000-0000-0000027F0000}"/>
    <cellStyle name="Normal 5 3 3 5 6" xfId="35289" xr:uid="{00000000-0005-0000-0000-0000037F0000}"/>
    <cellStyle name="Normal 5 3 3 5 6 2" xfId="35290" xr:uid="{00000000-0005-0000-0000-0000047F0000}"/>
    <cellStyle name="Normal 5 3 3 5 7" xfId="35291" xr:uid="{00000000-0005-0000-0000-0000057F0000}"/>
    <cellStyle name="Normal 5 3 3 5 8" xfId="35292" xr:uid="{00000000-0005-0000-0000-0000067F0000}"/>
    <cellStyle name="Normal 5 3 3 6" xfId="3634" xr:uid="{00000000-0005-0000-0000-0000077F0000}"/>
    <cellStyle name="Normal 5 3 3 6 2" xfId="3635" xr:uid="{00000000-0005-0000-0000-0000087F0000}"/>
    <cellStyle name="Normal 5 3 3 6 2 2" xfId="35293" xr:uid="{00000000-0005-0000-0000-0000097F0000}"/>
    <cellStyle name="Normal 5 3 3 6 2 2 2" xfId="35294" xr:uid="{00000000-0005-0000-0000-00000A7F0000}"/>
    <cellStyle name="Normal 5 3 3 6 2 2 2 2" xfId="35295" xr:uid="{00000000-0005-0000-0000-00000B7F0000}"/>
    <cellStyle name="Normal 5 3 3 6 2 2 3" xfId="35296" xr:uid="{00000000-0005-0000-0000-00000C7F0000}"/>
    <cellStyle name="Normal 5 3 3 6 2 3" xfId="35297" xr:uid="{00000000-0005-0000-0000-00000D7F0000}"/>
    <cellStyle name="Normal 5 3 3 6 2 3 2" xfId="35298" xr:uid="{00000000-0005-0000-0000-00000E7F0000}"/>
    <cellStyle name="Normal 5 3 3 6 2 4" xfId="35299" xr:uid="{00000000-0005-0000-0000-00000F7F0000}"/>
    <cellStyle name="Normal 5 3 3 6 2 5" xfId="35300" xr:uid="{00000000-0005-0000-0000-0000107F0000}"/>
    <cellStyle name="Normal 5 3 3 6 3" xfId="3636" xr:uid="{00000000-0005-0000-0000-0000117F0000}"/>
    <cellStyle name="Normal 5 3 3 6 3 2" xfId="35301" xr:uid="{00000000-0005-0000-0000-0000127F0000}"/>
    <cellStyle name="Normal 5 3 3 6 3 2 2" xfId="35302" xr:uid="{00000000-0005-0000-0000-0000137F0000}"/>
    <cellStyle name="Normal 5 3 3 6 3 2 2 2" xfId="35303" xr:uid="{00000000-0005-0000-0000-0000147F0000}"/>
    <cellStyle name="Normal 5 3 3 6 3 2 3" xfId="35304" xr:uid="{00000000-0005-0000-0000-0000157F0000}"/>
    <cellStyle name="Normal 5 3 3 6 3 3" xfId="35305" xr:uid="{00000000-0005-0000-0000-0000167F0000}"/>
    <cellStyle name="Normal 5 3 3 6 3 3 2" xfId="35306" xr:uid="{00000000-0005-0000-0000-0000177F0000}"/>
    <cellStyle name="Normal 5 3 3 6 3 4" xfId="35307" xr:uid="{00000000-0005-0000-0000-0000187F0000}"/>
    <cellStyle name="Normal 5 3 3 6 3 5" xfId="35308" xr:uid="{00000000-0005-0000-0000-0000197F0000}"/>
    <cellStyle name="Normal 5 3 3 6 4" xfId="35309" xr:uid="{00000000-0005-0000-0000-00001A7F0000}"/>
    <cellStyle name="Normal 5 3 3 6 4 2" xfId="35310" xr:uid="{00000000-0005-0000-0000-00001B7F0000}"/>
    <cellStyle name="Normal 5 3 3 6 4 2 2" xfId="35311" xr:uid="{00000000-0005-0000-0000-00001C7F0000}"/>
    <cellStyle name="Normal 5 3 3 6 4 3" xfId="35312" xr:uid="{00000000-0005-0000-0000-00001D7F0000}"/>
    <cellStyle name="Normal 5 3 3 6 5" xfId="35313" xr:uid="{00000000-0005-0000-0000-00001E7F0000}"/>
    <cellStyle name="Normal 5 3 3 6 5 2" xfId="35314" xr:uid="{00000000-0005-0000-0000-00001F7F0000}"/>
    <cellStyle name="Normal 5 3 3 6 6" xfId="35315" xr:uid="{00000000-0005-0000-0000-0000207F0000}"/>
    <cellStyle name="Normal 5 3 3 6 7" xfId="35316" xr:uid="{00000000-0005-0000-0000-0000217F0000}"/>
    <cellStyle name="Normal 5 3 3 7" xfId="3637" xr:uid="{00000000-0005-0000-0000-0000227F0000}"/>
    <cellStyle name="Normal 5 3 3 7 2" xfId="35317" xr:uid="{00000000-0005-0000-0000-0000237F0000}"/>
    <cellStyle name="Normal 5 3 3 7 2 2" xfId="35318" xr:uid="{00000000-0005-0000-0000-0000247F0000}"/>
    <cellStyle name="Normal 5 3 3 7 2 2 2" xfId="35319" xr:uid="{00000000-0005-0000-0000-0000257F0000}"/>
    <cellStyle name="Normal 5 3 3 7 2 3" xfId="35320" xr:uid="{00000000-0005-0000-0000-0000267F0000}"/>
    <cellStyle name="Normal 5 3 3 7 3" xfId="35321" xr:uid="{00000000-0005-0000-0000-0000277F0000}"/>
    <cellStyle name="Normal 5 3 3 7 3 2" xfId="35322" xr:uid="{00000000-0005-0000-0000-0000287F0000}"/>
    <cellStyle name="Normal 5 3 3 7 4" xfId="35323" xr:uid="{00000000-0005-0000-0000-0000297F0000}"/>
    <cellStyle name="Normal 5 3 3 7 5" xfId="35324" xr:uid="{00000000-0005-0000-0000-00002A7F0000}"/>
    <cellStyle name="Normal 5 3 3 8" xfId="3638" xr:uid="{00000000-0005-0000-0000-00002B7F0000}"/>
    <cellStyle name="Normal 5 3 3 8 2" xfId="35325" xr:uid="{00000000-0005-0000-0000-00002C7F0000}"/>
    <cellStyle name="Normal 5 3 3 8 2 2" xfId="35326" xr:uid="{00000000-0005-0000-0000-00002D7F0000}"/>
    <cellStyle name="Normal 5 3 3 8 2 2 2" xfId="35327" xr:uid="{00000000-0005-0000-0000-00002E7F0000}"/>
    <cellStyle name="Normal 5 3 3 8 2 3" xfId="35328" xr:uid="{00000000-0005-0000-0000-00002F7F0000}"/>
    <cellStyle name="Normal 5 3 3 8 3" xfId="35329" xr:uid="{00000000-0005-0000-0000-0000307F0000}"/>
    <cellStyle name="Normal 5 3 3 8 3 2" xfId="35330" xr:uid="{00000000-0005-0000-0000-0000317F0000}"/>
    <cellStyle name="Normal 5 3 3 8 4" xfId="35331" xr:uid="{00000000-0005-0000-0000-0000327F0000}"/>
    <cellStyle name="Normal 5 3 3 8 5" xfId="35332" xr:uid="{00000000-0005-0000-0000-0000337F0000}"/>
    <cellStyle name="Normal 5 3 3 9" xfId="35333" xr:uid="{00000000-0005-0000-0000-0000347F0000}"/>
    <cellStyle name="Normal 5 3 3 9 2" xfId="35334" xr:uid="{00000000-0005-0000-0000-0000357F0000}"/>
    <cellStyle name="Normal 5 3 3 9 2 2" xfId="35335" xr:uid="{00000000-0005-0000-0000-0000367F0000}"/>
    <cellStyle name="Normal 5 3 3 9 3" xfId="35336" xr:uid="{00000000-0005-0000-0000-0000377F0000}"/>
    <cellStyle name="Normal 5 3 4" xfId="3639" xr:uid="{00000000-0005-0000-0000-0000387F0000}"/>
    <cellStyle name="Normal 5 3 4 2" xfId="3640" xr:uid="{00000000-0005-0000-0000-0000397F0000}"/>
    <cellStyle name="Normal 5 3 4 2 2" xfId="3641" xr:uid="{00000000-0005-0000-0000-00003A7F0000}"/>
    <cellStyle name="Normal 5 3 4 2 2 2" xfId="35337" xr:uid="{00000000-0005-0000-0000-00003B7F0000}"/>
    <cellStyle name="Normal 5 3 4 2 2 2 2" xfId="35338" xr:uid="{00000000-0005-0000-0000-00003C7F0000}"/>
    <cellStyle name="Normal 5 3 4 2 2 2 2 2" xfId="35339" xr:uid="{00000000-0005-0000-0000-00003D7F0000}"/>
    <cellStyle name="Normal 5 3 4 2 2 2 3" xfId="35340" xr:uid="{00000000-0005-0000-0000-00003E7F0000}"/>
    <cellStyle name="Normal 5 3 4 2 2 3" xfId="35341" xr:uid="{00000000-0005-0000-0000-00003F7F0000}"/>
    <cellStyle name="Normal 5 3 4 2 2 3 2" xfId="35342" xr:uid="{00000000-0005-0000-0000-0000407F0000}"/>
    <cellStyle name="Normal 5 3 4 2 2 4" xfId="35343" xr:uid="{00000000-0005-0000-0000-0000417F0000}"/>
    <cellStyle name="Normal 5 3 4 2 2 5" xfId="35344" xr:uid="{00000000-0005-0000-0000-0000427F0000}"/>
    <cellStyle name="Normal 5 3 4 2 3" xfId="3642" xr:uid="{00000000-0005-0000-0000-0000437F0000}"/>
    <cellStyle name="Normal 5 3 4 2 3 2" xfId="35345" xr:uid="{00000000-0005-0000-0000-0000447F0000}"/>
    <cellStyle name="Normal 5 3 4 2 3 2 2" xfId="35346" xr:uid="{00000000-0005-0000-0000-0000457F0000}"/>
    <cellStyle name="Normal 5 3 4 2 3 2 2 2" xfId="35347" xr:uid="{00000000-0005-0000-0000-0000467F0000}"/>
    <cellStyle name="Normal 5 3 4 2 3 2 3" xfId="35348" xr:uid="{00000000-0005-0000-0000-0000477F0000}"/>
    <cellStyle name="Normal 5 3 4 2 3 3" xfId="35349" xr:uid="{00000000-0005-0000-0000-0000487F0000}"/>
    <cellStyle name="Normal 5 3 4 2 3 3 2" xfId="35350" xr:uid="{00000000-0005-0000-0000-0000497F0000}"/>
    <cellStyle name="Normal 5 3 4 2 3 4" xfId="35351" xr:uid="{00000000-0005-0000-0000-00004A7F0000}"/>
    <cellStyle name="Normal 5 3 4 2 3 5" xfId="35352" xr:uid="{00000000-0005-0000-0000-00004B7F0000}"/>
    <cellStyle name="Normal 5 3 4 2 4" xfId="35353" xr:uid="{00000000-0005-0000-0000-00004C7F0000}"/>
    <cellStyle name="Normal 5 3 4 2 4 2" xfId="35354" xr:uid="{00000000-0005-0000-0000-00004D7F0000}"/>
    <cellStyle name="Normal 5 3 4 2 4 2 2" xfId="35355" xr:uid="{00000000-0005-0000-0000-00004E7F0000}"/>
    <cellStyle name="Normal 5 3 4 2 4 3" xfId="35356" xr:uid="{00000000-0005-0000-0000-00004F7F0000}"/>
    <cellStyle name="Normal 5 3 4 2 5" xfId="35357" xr:uid="{00000000-0005-0000-0000-0000507F0000}"/>
    <cellStyle name="Normal 5 3 4 2 5 2" xfId="35358" xr:uid="{00000000-0005-0000-0000-0000517F0000}"/>
    <cellStyle name="Normal 5 3 4 2 6" xfId="35359" xr:uid="{00000000-0005-0000-0000-0000527F0000}"/>
    <cellStyle name="Normal 5 3 4 2 7" xfId="35360" xr:uid="{00000000-0005-0000-0000-0000537F0000}"/>
    <cellStyle name="Normal 5 3 4 3" xfId="3643" xr:uid="{00000000-0005-0000-0000-0000547F0000}"/>
    <cellStyle name="Normal 5 3 4 3 2" xfId="35361" xr:uid="{00000000-0005-0000-0000-0000557F0000}"/>
    <cellStyle name="Normal 5 3 4 3 2 2" xfId="35362" xr:uid="{00000000-0005-0000-0000-0000567F0000}"/>
    <cellStyle name="Normal 5 3 4 3 2 2 2" xfId="35363" xr:uid="{00000000-0005-0000-0000-0000577F0000}"/>
    <cellStyle name="Normal 5 3 4 3 2 3" xfId="35364" xr:uid="{00000000-0005-0000-0000-0000587F0000}"/>
    <cellStyle name="Normal 5 3 4 3 3" xfId="35365" xr:uid="{00000000-0005-0000-0000-0000597F0000}"/>
    <cellStyle name="Normal 5 3 4 3 3 2" xfId="35366" xr:uid="{00000000-0005-0000-0000-00005A7F0000}"/>
    <cellStyle name="Normal 5 3 4 3 4" xfId="35367" xr:uid="{00000000-0005-0000-0000-00005B7F0000}"/>
    <cellStyle name="Normal 5 3 4 3 5" xfId="35368" xr:uid="{00000000-0005-0000-0000-00005C7F0000}"/>
    <cellStyle name="Normal 5 3 4 4" xfId="3644" xr:uid="{00000000-0005-0000-0000-00005D7F0000}"/>
    <cellStyle name="Normal 5 3 4 4 2" xfId="35369" xr:uid="{00000000-0005-0000-0000-00005E7F0000}"/>
    <cellStyle name="Normal 5 3 4 4 2 2" xfId="35370" xr:uid="{00000000-0005-0000-0000-00005F7F0000}"/>
    <cellStyle name="Normal 5 3 4 4 2 2 2" xfId="35371" xr:uid="{00000000-0005-0000-0000-0000607F0000}"/>
    <cellStyle name="Normal 5 3 4 4 2 3" xfId="35372" xr:uid="{00000000-0005-0000-0000-0000617F0000}"/>
    <cellStyle name="Normal 5 3 4 4 3" xfId="35373" xr:uid="{00000000-0005-0000-0000-0000627F0000}"/>
    <cellStyle name="Normal 5 3 4 4 3 2" xfId="35374" xr:uid="{00000000-0005-0000-0000-0000637F0000}"/>
    <cellStyle name="Normal 5 3 4 4 4" xfId="35375" xr:uid="{00000000-0005-0000-0000-0000647F0000}"/>
    <cellStyle name="Normal 5 3 4 4 5" xfId="35376" xr:uid="{00000000-0005-0000-0000-0000657F0000}"/>
    <cellStyle name="Normal 5 3 4 5" xfId="35377" xr:uid="{00000000-0005-0000-0000-0000667F0000}"/>
    <cellStyle name="Normal 5 3 4 5 2" xfId="35378" xr:uid="{00000000-0005-0000-0000-0000677F0000}"/>
    <cellStyle name="Normal 5 3 4 5 2 2" xfId="35379" xr:uid="{00000000-0005-0000-0000-0000687F0000}"/>
    <cellStyle name="Normal 5 3 4 5 3" xfId="35380" xr:uid="{00000000-0005-0000-0000-0000697F0000}"/>
    <cellStyle name="Normal 5 3 4 6" xfId="35381" xr:uid="{00000000-0005-0000-0000-00006A7F0000}"/>
    <cellStyle name="Normal 5 3 4 6 2" xfId="35382" xr:uid="{00000000-0005-0000-0000-00006B7F0000}"/>
    <cellStyle name="Normal 5 3 4 7" xfId="35383" xr:uid="{00000000-0005-0000-0000-00006C7F0000}"/>
    <cellStyle name="Normal 5 3 4 8" xfId="35384" xr:uid="{00000000-0005-0000-0000-00006D7F0000}"/>
    <cellStyle name="Normal 5 3 5" xfId="3645" xr:uid="{00000000-0005-0000-0000-00006E7F0000}"/>
    <cellStyle name="Normal 5 3 5 2" xfId="3646" xr:uid="{00000000-0005-0000-0000-00006F7F0000}"/>
    <cellStyle name="Normal 5 3 5 2 2" xfId="3647" xr:uid="{00000000-0005-0000-0000-0000707F0000}"/>
    <cellStyle name="Normal 5 3 5 2 2 2" xfId="35385" xr:uid="{00000000-0005-0000-0000-0000717F0000}"/>
    <cellStyle name="Normal 5 3 5 2 2 2 2" xfId="35386" xr:uid="{00000000-0005-0000-0000-0000727F0000}"/>
    <cellStyle name="Normal 5 3 5 2 2 2 2 2" xfId="35387" xr:uid="{00000000-0005-0000-0000-0000737F0000}"/>
    <cellStyle name="Normal 5 3 5 2 2 2 3" xfId="35388" xr:uid="{00000000-0005-0000-0000-0000747F0000}"/>
    <cellStyle name="Normal 5 3 5 2 2 3" xfId="35389" xr:uid="{00000000-0005-0000-0000-0000757F0000}"/>
    <cellStyle name="Normal 5 3 5 2 2 3 2" xfId="35390" xr:uid="{00000000-0005-0000-0000-0000767F0000}"/>
    <cellStyle name="Normal 5 3 5 2 2 4" xfId="35391" xr:uid="{00000000-0005-0000-0000-0000777F0000}"/>
    <cellStyle name="Normal 5 3 5 2 2 5" xfId="35392" xr:uid="{00000000-0005-0000-0000-0000787F0000}"/>
    <cellStyle name="Normal 5 3 5 2 3" xfId="3648" xr:uid="{00000000-0005-0000-0000-0000797F0000}"/>
    <cellStyle name="Normal 5 3 5 2 3 2" xfId="35393" xr:uid="{00000000-0005-0000-0000-00007A7F0000}"/>
    <cellStyle name="Normal 5 3 5 2 3 2 2" xfId="35394" xr:uid="{00000000-0005-0000-0000-00007B7F0000}"/>
    <cellStyle name="Normal 5 3 5 2 3 2 2 2" xfId="35395" xr:uid="{00000000-0005-0000-0000-00007C7F0000}"/>
    <cellStyle name="Normal 5 3 5 2 3 2 3" xfId="35396" xr:uid="{00000000-0005-0000-0000-00007D7F0000}"/>
    <cellStyle name="Normal 5 3 5 2 3 3" xfId="35397" xr:uid="{00000000-0005-0000-0000-00007E7F0000}"/>
    <cellStyle name="Normal 5 3 5 2 3 3 2" xfId="35398" xr:uid="{00000000-0005-0000-0000-00007F7F0000}"/>
    <cellStyle name="Normal 5 3 5 2 3 4" xfId="35399" xr:uid="{00000000-0005-0000-0000-0000807F0000}"/>
    <cellStyle name="Normal 5 3 5 2 3 5" xfId="35400" xr:uid="{00000000-0005-0000-0000-0000817F0000}"/>
    <cellStyle name="Normal 5 3 5 2 4" xfId="35401" xr:uid="{00000000-0005-0000-0000-0000827F0000}"/>
    <cellStyle name="Normal 5 3 5 2 4 2" xfId="35402" xr:uid="{00000000-0005-0000-0000-0000837F0000}"/>
    <cellStyle name="Normal 5 3 5 2 4 2 2" xfId="35403" xr:uid="{00000000-0005-0000-0000-0000847F0000}"/>
    <cellStyle name="Normal 5 3 5 2 4 3" xfId="35404" xr:uid="{00000000-0005-0000-0000-0000857F0000}"/>
    <cellStyle name="Normal 5 3 5 2 5" xfId="35405" xr:uid="{00000000-0005-0000-0000-0000867F0000}"/>
    <cellStyle name="Normal 5 3 5 2 5 2" xfId="35406" xr:uid="{00000000-0005-0000-0000-0000877F0000}"/>
    <cellStyle name="Normal 5 3 5 2 6" xfId="35407" xr:uid="{00000000-0005-0000-0000-0000887F0000}"/>
    <cellStyle name="Normal 5 3 5 2 7" xfId="35408" xr:uid="{00000000-0005-0000-0000-0000897F0000}"/>
    <cellStyle name="Normal 5 3 5 3" xfId="3649" xr:uid="{00000000-0005-0000-0000-00008A7F0000}"/>
    <cellStyle name="Normal 5 3 5 3 2" xfId="35409" xr:uid="{00000000-0005-0000-0000-00008B7F0000}"/>
    <cellStyle name="Normal 5 3 5 3 2 2" xfId="35410" xr:uid="{00000000-0005-0000-0000-00008C7F0000}"/>
    <cellStyle name="Normal 5 3 5 3 2 2 2" xfId="35411" xr:uid="{00000000-0005-0000-0000-00008D7F0000}"/>
    <cellStyle name="Normal 5 3 5 3 2 3" xfId="35412" xr:uid="{00000000-0005-0000-0000-00008E7F0000}"/>
    <cellStyle name="Normal 5 3 5 3 3" xfId="35413" xr:uid="{00000000-0005-0000-0000-00008F7F0000}"/>
    <cellStyle name="Normal 5 3 5 3 3 2" xfId="35414" xr:uid="{00000000-0005-0000-0000-0000907F0000}"/>
    <cellStyle name="Normal 5 3 5 3 4" xfId="35415" xr:uid="{00000000-0005-0000-0000-0000917F0000}"/>
    <cellStyle name="Normal 5 3 5 3 5" xfId="35416" xr:uid="{00000000-0005-0000-0000-0000927F0000}"/>
    <cellStyle name="Normal 5 3 5 4" xfId="3650" xr:uid="{00000000-0005-0000-0000-0000937F0000}"/>
    <cellStyle name="Normal 5 3 5 4 2" xfId="35417" xr:uid="{00000000-0005-0000-0000-0000947F0000}"/>
    <cellStyle name="Normal 5 3 5 4 2 2" xfId="35418" xr:uid="{00000000-0005-0000-0000-0000957F0000}"/>
    <cellStyle name="Normal 5 3 5 4 2 2 2" xfId="35419" xr:uid="{00000000-0005-0000-0000-0000967F0000}"/>
    <cellStyle name="Normal 5 3 5 4 2 3" xfId="35420" xr:uid="{00000000-0005-0000-0000-0000977F0000}"/>
    <cellStyle name="Normal 5 3 5 4 3" xfId="35421" xr:uid="{00000000-0005-0000-0000-0000987F0000}"/>
    <cellStyle name="Normal 5 3 5 4 3 2" xfId="35422" xr:uid="{00000000-0005-0000-0000-0000997F0000}"/>
    <cellStyle name="Normal 5 3 5 4 4" xfId="35423" xr:uid="{00000000-0005-0000-0000-00009A7F0000}"/>
    <cellStyle name="Normal 5 3 5 4 5" xfId="35424" xr:uid="{00000000-0005-0000-0000-00009B7F0000}"/>
    <cellStyle name="Normal 5 3 5 5" xfId="35425" xr:uid="{00000000-0005-0000-0000-00009C7F0000}"/>
    <cellStyle name="Normal 5 3 5 5 2" xfId="35426" xr:uid="{00000000-0005-0000-0000-00009D7F0000}"/>
    <cellStyle name="Normal 5 3 5 5 2 2" xfId="35427" xr:uid="{00000000-0005-0000-0000-00009E7F0000}"/>
    <cellStyle name="Normal 5 3 5 5 3" xfId="35428" xr:uid="{00000000-0005-0000-0000-00009F7F0000}"/>
    <cellStyle name="Normal 5 3 5 6" xfId="35429" xr:uid="{00000000-0005-0000-0000-0000A07F0000}"/>
    <cellStyle name="Normal 5 3 5 6 2" xfId="35430" xr:uid="{00000000-0005-0000-0000-0000A17F0000}"/>
    <cellStyle name="Normal 5 3 5 7" xfId="35431" xr:uid="{00000000-0005-0000-0000-0000A27F0000}"/>
    <cellStyle name="Normal 5 3 5 8" xfId="35432" xr:uid="{00000000-0005-0000-0000-0000A37F0000}"/>
    <cellStyle name="Normal 5 3 6" xfId="3651" xr:uid="{00000000-0005-0000-0000-0000A47F0000}"/>
    <cellStyle name="Normal 5 3 6 2" xfId="3652" xr:uid="{00000000-0005-0000-0000-0000A57F0000}"/>
    <cellStyle name="Normal 5 3 6 2 2" xfId="3653" xr:uid="{00000000-0005-0000-0000-0000A67F0000}"/>
    <cellStyle name="Normal 5 3 6 2 2 2" xfId="35433" xr:uid="{00000000-0005-0000-0000-0000A77F0000}"/>
    <cellStyle name="Normal 5 3 6 2 2 2 2" xfId="35434" xr:uid="{00000000-0005-0000-0000-0000A87F0000}"/>
    <cellStyle name="Normal 5 3 6 2 2 2 2 2" xfId="35435" xr:uid="{00000000-0005-0000-0000-0000A97F0000}"/>
    <cellStyle name="Normal 5 3 6 2 2 2 3" xfId="35436" xr:uid="{00000000-0005-0000-0000-0000AA7F0000}"/>
    <cellStyle name="Normal 5 3 6 2 2 3" xfId="35437" xr:uid="{00000000-0005-0000-0000-0000AB7F0000}"/>
    <cellStyle name="Normal 5 3 6 2 2 3 2" xfId="35438" xr:uid="{00000000-0005-0000-0000-0000AC7F0000}"/>
    <cellStyle name="Normal 5 3 6 2 2 4" xfId="35439" xr:uid="{00000000-0005-0000-0000-0000AD7F0000}"/>
    <cellStyle name="Normal 5 3 6 2 2 5" xfId="35440" xr:uid="{00000000-0005-0000-0000-0000AE7F0000}"/>
    <cellStyle name="Normal 5 3 6 2 3" xfId="3654" xr:uid="{00000000-0005-0000-0000-0000AF7F0000}"/>
    <cellStyle name="Normal 5 3 6 2 3 2" xfId="35441" xr:uid="{00000000-0005-0000-0000-0000B07F0000}"/>
    <cellStyle name="Normal 5 3 6 2 3 2 2" xfId="35442" xr:uid="{00000000-0005-0000-0000-0000B17F0000}"/>
    <cellStyle name="Normal 5 3 6 2 3 2 2 2" xfId="35443" xr:uid="{00000000-0005-0000-0000-0000B27F0000}"/>
    <cellStyle name="Normal 5 3 6 2 3 2 3" xfId="35444" xr:uid="{00000000-0005-0000-0000-0000B37F0000}"/>
    <cellStyle name="Normal 5 3 6 2 3 3" xfId="35445" xr:uid="{00000000-0005-0000-0000-0000B47F0000}"/>
    <cellStyle name="Normal 5 3 6 2 3 3 2" xfId="35446" xr:uid="{00000000-0005-0000-0000-0000B57F0000}"/>
    <cellStyle name="Normal 5 3 6 2 3 4" xfId="35447" xr:uid="{00000000-0005-0000-0000-0000B67F0000}"/>
    <cellStyle name="Normal 5 3 6 2 3 5" xfId="35448" xr:uid="{00000000-0005-0000-0000-0000B77F0000}"/>
    <cellStyle name="Normal 5 3 6 2 4" xfId="35449" xr:uid="{00000000-0005-0000-0000-0000B87F0000}"/>
    <cellStyle name="Normal 5 3 6 2 4 2" xfId="35450" xr:uid="{00000000-0005-0000-0000-0000B97F0000}"/>
    <cellStyle name="Normal 5 3 6 2 4 2 2" xfId="35451" xr:uid="{00000000-0005-0000-0000-0000BA7F0000}"/>
    <cellStyle name="Normal 5 3 6 2 4 3" xfId="35452" xr:uid="{00000000-0005-0000-0000-0000BB7F0000}"/>
    <cellStyle name="Normal 5 3 6 2 5" xfId="35453" xr:uid="{00000000-0005-0000-0000-0000BC7F0000}"/>
    <cellStyle name="Normal 5 3 6 2 5 2" xfId="35454" xr:uid="{00000000-0005-0000-0000-0000BD7F0000}"/>
    <cellStyle name="Normal 5 3 6 2 6" xfId="35455" xr:uid="{00000000-0005-0000-0000-0000BE7F0000}"/>
    <cellStyle name="Normal 5 3 6 2 7" xfId="35456" xr:uid="{00000000-0005-0000-0000-0000BF7F0000}"/>
    <cellStyle name="Normal 5 3 6 3" xfId="3655" xr:uid="{00000000-0005-0000-0000-0000C07F0000}"/>
    <cellStyle name="Normal 5 3 6 3 2" xfId="35457" xr:uid="{00000000-0005-0000-0000-0000C17F0000}"/>
    <cellStyle name="Normal 5 3 6 3 2 2" xfId="35458" xr:uid="{00000000-0005-0000-0000-0000C27F0000}"/>
    <cellStyle name="Normal 5 3 6 3 2 2 2" xfId="35459" xr:uid="{00000000-0005-0000-0000-0000C37F0000}"/>
    <cellStyle name="Normal 5 3 6 3 2 3" xfId="35460" xr:uid="{00000000-0005-0000-0000-0000C47F0000}"/>
    <cellStyle name="Normal 5 3 6 3 3" xfId="35461" xr:uid="{00000000-0005-0000-0000-0000C57F0000}"/>
    <cellStyle name="Normal 5 3 6 3 3 2" xfId="35462" xr:uid="{00000000-0005-0000-0000-0000C67F0000}"/>
    <cellStyle name="Normal 5 3 6 3 4" xfId="35463" xr:uid="{00000000-0005-0000-0000-0000C77F0000}"/>
    <cellStyle name="Normal 5 3 6 3 5" xfId="35464" xr:uid="{00000000-0005-0000-0000-0000C87F0000}"/>
    <cellStyle name="Normal 5 3 6 4" xfId="3656" xr:uid="{00000000-0005-0000-0000-0000C97F0000}"/>
    <cellStyle name="Normal 5 3 6 4 2" xfId="35465" xr:uid="{00000000-0005-0000-0000-0000CA7F0000}"/>
    <cellStyle name="Normal 5 3 6 4 2 2" xfId="35466" xr:uid="{00000000-0005-0000-0000-0000CB7F0000}"/>
    <cellStyle name="Normal 5 3 6 4 2 2 2" xfId="35467" xr:uid="{00000000-0005-0000-0000-0000CC7F0000}"/>
    <cellStyle name="Normal 5 3 6 4 2 3" xfId="35468" xr:uid="{00000000-0005-0000-0000-0000CD7F0000}"/>
    <cellStyle name="Normal 5 3 6 4 3" xfId="35469" xr:uid="{00000000-0005-0000-0000-0000CE7F0000}"/>
    <cellStyle name="Normal 5 3 6 4 3 2" xfId="35470" xr:uid="{00000000-0005-0000-0000-0000CF7F0000}"/>
    <cellStyle name="Normal 5 3 6 4 4" xfId="35471" xr:uid="{00000000-0005-0000-0000-0000D07F0000}"/>
    <cellStyle name="Normal 5 3 6 4 5" xfId="35472" xr:uid="{00000000-0005-0000-0000-0000D17F0000}"/>
    <cellStyle name="Normal 5 3 6 5" xfId="35473" xr:uid="{00000000-0005-0000-0000-0000D27F0000}"/>
    <cellStyle name="Normal 5 3 6 5 2" xfId="35474" xr:uid="{00000000-0005-0000-0000-0000D37F0000}"/>
    <cellStyle name="Normal 5 3 6 5 2 2" xfId="35475" xr:uid="{00000000-0005-0000-0000-0000D47F0000}"/>
    <cellStyle name="Normal 5 3 6 5 3" xfId="35476" xr:uid="{00000000-0005-0000-0000-0000D57F0000}"/>
    <cellStyle name="Normal 5 3 6 6" xfId="35477" xr:uid="{00000000-0005-0000-0000-0000D67F0000}"/>
    <cellStyle name="Normal 5 3 6 6 2" xfId="35478" xr:uid="{00000000-0005-0000-0000-0000D77F0000}"/>
    <cellStyle name="Normal 5 3 6 7" xfId="35479" xr:uid="{00000000-0005-0000-0000-0000D87F0000}"/>
    <cellStyle name="Normal 5 3 6 8" xfId="35480" xr:uid="{00000000-0005-0000-0000-0000D97F0000}"/>
    <cellStyle name="Normal 5 3 7" xfId="3657" xr:uid="{00000000-0005-0000-0000-0000DA7F0000}"/>
    <cellStyle name="Normal 5 3 7 2" xfId="3658" xr:uid="{00000000-0005-0000-0000-0000DB7F0000}"/>
    <cellStyle name="Normal 5 3 7 2 2" xfId="3659" xr:uid="{00000000-0005-0000-0000-0000DC7F0000}"/>
    <cellStyle name="Normal 5 3 7 2 2 2" xfId="35481" xr:uid="{00000000-0005-0000-0000-0000DD7F0000}"/>
    <cellStyle name="Normal 5 3 7 2 2 2 2" xfId="35482" xr:uid="{00000000-0005-0000-0000-0000DE7F0000}"/>
    <cellStyle name="Normal 5 3 7 2 2 2 2 2" xfId="35483" xr:uid="{00000000-0005-0000-0000-0000DF7F0000}"/>
    <cellStyle name="Normal 5 3 7 2 2 2 3" xfId="35484" xr:uid="{00000000-0005-0000-0000-0000E07F0000}"/>
    <cellStyle name="Normal 5 3 7 2 2 3" xfId="35485" xr:uid="{00000000-0005-0000-0000-0000E17F0000}"/>
    <cellStyle name="Normal 5 3 7 2 2 3 2" xfId="35486" xr:uid="{00000000-0005-0000-0000-0000E27F0000}"/>
    <cellStyle name="Normal 5 3 7 2 2 4" xfId="35487" xr:uid="{00000000-0005-0000-0000-0000E37F0000}"/>
    <cellStyle name="Normal 5 3 7 2 2 5" xfId="35488" xr:uid="{00000000-0005-0000-0000-0000E47F0000}"/>
    <cellStyle name="Normal 5 3 7 2 3" xfId="3660" xr:uid="{00000000-0005-0000-0000-0000E57F0000}"/>
    <cellStyle name="Normal 5 3 7 2 3 2" xfId="35489" xr:uid="{00000000-0005-0000-0000-0000E67F0000}"/>
    <cellStyle name="Normal 5 3 7 2 3 2 2" xfId="35490" xr:uid="{00000000-0005-0000-0000-0000E77F0000}"/>
    <cellStyle name="Normal 5 3 7 2 3 2 2 2" xfId="35491" xr:uid="{00000000-0005-0000-0000-0000E87F0000}"/>
    <cellStyle name="Normal 5 3 7 2 3 2 3" xfId="35492" xr:uid="{00000000-0005-0000-0000-0000E97F0000}"/>
    <cellStyle name="Normal 5 3 7 2 3 3" xfId="35493" xr:uid="{00000000-0005-0000-0000-0000EA7F0000}"/>
    <cellStyle name="Normal 5 3 7 2 3 3 2" xfId="35494" xr:uid="{00000000-0005-0000-0000-0000EB7F0000}"/>
    <cellStyle name="Normal 5 3 7 2 3 4" xfId="35495" xr:uid="{00000000-0005-0000-0000-0000EC7F0000}"/>
    <cellStyle name="Normal 5 3 7 2 3 5" xfId="35496" xr:uid="{00000000-0005-0000-0000-0000ED7F0000}"/>
    <cellStyle name="Normal 5 3 7 2 4" xfId="35497" xr:uid="{00000000-0005-0000-0000-0000EE7F0000}"/>
    <cellStyle name="Normal 5 3 7 2 4 2" xfId="35498" xr:uid="{00000000-0005-0000-0000-0000EF7F0000}"/>
    <cellStyle name="Normal 5 3 7 2 4 2 2" xfId="35499" xr:uid="{00000000-0005-0000-0000-0000F07F0000}"/>
    <cellStyle name="Normal 5 3 7 2 4 3" xfId="35500" xr:uid="{00000000-0005-0000-0000-0000F17F0000}"/>
    <cellStyle name="Normal 5 3 7 2 5" xfId="35501" xr:uid="{00000000-0005-0000-0000-0000F27F0000}"/>
    <cellStyle name="Normal 5 3 7 2 5 2" xfId="35502" xr:uid="{00000000-0005-0000-0000-0000F37F0000}"/>
    <cellStyle name="Normal 5 3 7 2 6" xfId="35503" xr:uid="{00000000-0005-0000-0000-0000F47F0000}"/>
    <cellStyle name="Normal 5 3 7 2 7" xfId="35504" xr:uid="{00000000-0005-0000-0000-0000F57F0000}"/>
    <cellStyle name="Normal 5 3 7 3" xfId="3661" xr:uid="{00000000-0005-0000-0000-0000F67F0000}"/>
    <cellStyle name="Normal 5 3 7 3 2" xfId="35505" xr:uid="{00000000-0005-0000-0000-0000F77F0000}"/>
    <cellStyle name="Normal 5 3 7 3 2 2" xfId="35506" xr:uid="{00000000-0005-0000-0000-0000F87F0000}"/>
    <cellStyle name="Normal 5 3 7 3 2 2 2" xfId="35507" xr:uid="{00000000-0005-0000-0000-0000F97F0000}"/>
    <cellStyle name="Normal 5 3 7 3 2 3" xfId="35508" xr:uid="{00000000-0005-0000-0000-0000FA7F0000}"/>
    <cellStyle name="Normal 5 3 7 3 3" xfId="35509" xr:uid="{00000000-0005-0000-0000-0000FB7F0000}"/>
    <cellStyle name="Normal 5 3 7 3 3 2" xfId="35510" xr:uid="{00000000-0005-0000-0000-0000FC7F0000}"/>
    <cellStyle name="Normal 5 3 7 3 4" xfId="35511" xr:uid="{00000000-0005-0000-0000-0000FD7F0000}"/>
    <cellStyle name="Normal 5 3 7 3 5" xfId="35512" xr:uid="{00000000-0005-0000-0000-0000FE7F0000}"/>
    <cellStyle name="Normal 5 3 7 4" xfId="3662" xr:uid="{00000000-0005-0000-0000-0000FF7F0000}"/>
    <cellStyle name="Normal 5 3 7 4 2" xfId="35513" xr:uid="{00000000-0005-0000-0000-000000800000}"/>
    <cellStyle name="Normal 5 3 7 4 2 2" xfId="35514" xr:uid="{00000000-0005-0000-0000-000001800000}"/>
    <cellStyle name="Normal 5 3 7 4 2 2 2" xfId="35515" xr:uid="{00000000-0005-0000-0000-000002800000}"/>
    <cellStyle name="Normal 5 3 7 4 2 3" xfId="35516" xr:uid="{00000000-0005-0000-0000-000003800000}"/>
    <cellStyle name="Normal 5 3 7 4 3" xfId="35517" xr:uid="{00000000-0005-0000-0000-000004800000}"/>
    <cellStyle name="Normal 5 3 7 4 3 2" xfId="35518" xr:uid="{00000000-0005-0000-0000-000005800000}"/>
    <cellStyle name="Normal 5 3 7 4 4" xfId="35519" xr:uid="{00000000-0005-0000-0000-000006800000}"/>
    <cellStyle name="Normal 5 3 7 4 5" xfId="35520" xr:uid="{00000000-0005-0000-0000-000007800000}"/>
    <cellStyle name="Normal 5 3 7 5" xfId="35521" xr:uid="{00000000-0005-0000-0000-000008800000}"/>
    <cellStyle name="Normal 5 3 7 5 2" xfId="35522" xr:uid="{00000000-0005-0000-0000-000009800000}"/>
    <cellStyle name="Normal 5 3 7 5 2 2" xfId="35523" xr:uid="{00000000-0005-0000-0000-00000A800000}"/>
    <cellStyle name="Normal 5 3 7 5 3" xfId="35524" xr:uid="{00000000-0005-0000-0000-00000B800000}"/>
    <cellStyle name="Normal 5 3 7 6" xfId="35525" xr:uid="{00000000-0005-0000-0000-00000C800000}"/>
    <cellStyle name="Normal 5 3 7 6 2" xfId="35526" xr:uid="{00000000-0005-0000-0000-00000D800000}"/>
    <cellStyle name="Normal 5 3 7 7" xfId="35527" xr:uid="{00000000-0005-0000-0000-00000E800000}"/>
    <cellStyle name="Normal 5 3 7 8" xfId="35528" xr:uid="{00000000-0005-0000-0000-00000F800000}"/>
    <cellStyle name="Normal 5 3 8" xfId="3663" xr:uid="{00000000-0005-0000-0000-000010800000}"/>
    <cellStyle name="Normal 5 3 8 2" xfId="3664" xr:uid="{00000000-0005-0000-0000-000011800000}"/>
    <cellStyle name="Normal 5 3 8 2 2" xfId="35529" xr:uid="{00000000-0005-0000-0000-000012800000}"/>
    <cellStyle name="Normal 5 3 8 2 2 2" xfId="35530" xr:uid="{00000000-0005-0000-0000-000013800000}"/>
    <cellStyle name="Normal 5 3 8 2 2 2 2" xfId="35531" xr:uid="{00000000-0005-0000-0000-000014800000}"/>
    <cellStyle name="Normal 5 3 8 2 2 3" xfId="35532" xr:uid="{00000000-0005-0000-0000-000015800000}"/>
    <cellStyle name="Normal 5 3 8 2 3" xfId="35533" xr:uid="{00000000-0005-0000-0000-000016800000}"/>
    <cellStyle name="Normal 5 3 8 2 3 2" xfId="35534" xr:uid="{00000000-0005-0000-0000-000017800000}"/>
    <cellStyle name="Normal 5 3 8 2 4" xfId="35535" xr:uid="{00000000-0005-0000-0000-000018800000}"/>
    <cellStyle name="Normal 5 3 8 2 5" xfId="35536" xr:uid="{00000000-0005-0000-0000-000019800000}"/>
    <cellStyle name="Normal 5 3 8 3" xfId="3665" xr:uid="{00000000-0005-0000-0000-00001A800000}"/>
    <cellStyle name="Normal 5 3 8 3 2" xfId="35537" xr:uid="{00000000-0005-0000-0000-00001B800000}"/>
    <cellStyle name="Normal 5 3 8 3 2 2" xfId="35538" xr:uid="{00000000-0005-0000-0000-00001C800000}"/>
    <cellStyle name="Normal 5 3 8 3 2 2 2" xfId="35539" xr:uid="{00000000-0005-0000-0000-00001D800000}"/>
    <cellStyle name="Normal 5 3 8 3 2 3" xfId="35540" xr:uid="{00000000-0005-0000-0000-00001E800000}"/>
    <cellStyle name="Normal 5 3 8 3 3" xfId="35541" xr:uid="{00000000-0005-0000-0000-00001F800000}"/>
    <cellStyle name="Normal 5 3 8 3 3 2" xfId="35542" xr:uid="{00000000-0005-0000-0000-000020800000}"/>
    <cellStyle name="Normal 5 3 8 3 4" xfId="35543" xr:uid="{00000000-0005-0000-0000-000021800000}"/>
    <cellStyle name="Normal 5 3 8 3 5" xfId="35544" xr:uid="{00000000-0005-0000-0000-000022800000}"/>
    <cellStyle name="Normal 5 3 8 4" xfId="35545" xr:uid="{00000000-0005-0000-0000-000023800000}"/>
    <cellStyle name="Normal 5 3 8 4 2" xfId="35546" xr:uid="{00000000-0005-0000-0000-000024800000}"/>
    <cellStyle name="Normal 5 3 8 4 2 2" xfId="35547" xr:uid="{00000000-0005-0000-0000-000025800000}"/>
    <cellStyle name="Normal 5 3 8 4 3" xfId="35548" xr:uid="{00000000-0005-0000-0000-000026800000}"/>
    <cellStyle name="Normal 5 3 8 5" xfId="35549" xr:uid="{00000000-0005-0000-0000-000027800000}"/>
    <cellStyle name="Normal 5 3 8 5 2" xfId="35550" xr:uid="{00000000-0005-0000-0000-000028800000}"/>
    <cellStyle name="Normal 5 3 8 6" xfId="35551" xr:uid="{00000000-0005-0000-0000-000029800000}"/>
    <cellStyle name="Normal 5 3 8 7" xfId="35552" xr:uid="{00000000-0005-0000-0000-00002A800000}"/>
    <cellStyle name="Normal 5 3 9" xfId="3666" xr:uid="{00000000-0005-0000-0000-00002B800000}"/>
    <cellStyle name="Normal 5 3 9 2" xfId="35553" xr:uid="{00000000-0005-0000-0000-00002C800000}"/>
    <cellStyle name="Normal 5 3 9 2 2" xfId="35554" xr:uid="{00000000-0005-0000-0000-00002D800000}"/>
    <cellStyle name="Normal 5 3 9 2 2 2" xfId="35555" xr:uid="{00000000-0005-0000-0000-00002E800000}"/>
    <cellStyle name="Normal 5 3 9 2 3" xfId="35556" xr:uid="{00000000-0005-0000-0000-00002F800000}"/>
    <cellStyle name="Normal 5 3 9 3" xfId="35557" xr:uid="{00000000-0005-0000-0000-000030800000}"/>
    <cellStyle name="Normal 5 3 9 3 2" xfId="35558" xr:uid="{00000000-0005-0000-0000-000031800000}"/>
    <cellStyle name="Normal 5 3 9 4" xfId="35559" xr:uid="{00000000-0005-0000-0000-000032800000}"/>
    <cellStyle name="Normal 5 3 9 5" xfId="35560" xr:uid="{00000000-0005-0000-0000-000033800000}"/>
    <cellStyle name="Normal 5 4" xfId="3667" xr:uid="{00000000-0005-0000-0000-000034800000}"/>
    <cellStyle name="Normal 5 4 10" xfId="35561" xr:uid="{00000000-0005-0000-0000-000035800000}"/>
    <cellStyle name="Normal 5 4 10 2" xfId="35562" xr:uid="{00000000-0005-0000-0000-000036800000}"/>
    <cellStyle name="Normal 5 4 10 2 2" xfId="35563" xr:uid="{00000000-0005-0000-0000-000037800000}"/>
    <cellStyle name="Normal 5 4 10 3" xfId="35564" xr:uid="{00000000-0005-0000-0000-000038800000}"/>
    <cellStyle name="Normal 5 4 11" xfId="35565" xr:uid="{00000000-0005-0000-0000-000039800000}"/>
    <cellStyle name="Normal 5 4 11 2" xfId="35566" xr:uid="{00000000-0005-0000-0000-00003A800000}"/>
    <cellStyle name="Normal 5 4 12" xfId="35567" xr:uid="{00000000-0005-0000-0000-00003B800000}"/>
    <cellStyle name="Normal 5 4 13" xfId="35568" xr:uid="{00000000-0005-0000-0000-00003C800000}"/>
    <cellStyle name="Normal 5 4 2" xfId="3668" xr:uid="{00000000-0005-0000-0000-00003D800000}"/>
    <cellStyle name="Normal 5 4 2 10" xfId="35569" xr:uid="{00000000-0005-0000-0000-00003E800000}"/>
    <cellStyle name="Normal 5 4 2 10 2" xfId="35570" xr:uid="{00000000-0005-0000-0000-00003F800000}"/>
    <cellStyle name="Normal 5 4 2 11" xfId="35571" xr:uid="{00000000-0005-0000-0000-000040800000}"/>
    <cellStyle name="Normal 5 4 2 12" xfId="35572" xr:uid="{00000000-0005-0000-0000-000041800000}"/>
    <cellStyle name="Normal 5 4 2 2" xfId="3669" xr:uid="{00000000-0005-0000-0000-000042800000}"/>
    <cellStyle name="Normal 5 4 2 2 2" xfId="3670" xr:uid="{00000000-0005-0000-0000-000043800000}"/>
    <cellStyle name="Normal 5 4 2 2 2 2" xfId="3671" xr:uid="{00000000-0005-0000-0000-000044800000}"/>
    <cellStyle name="Normal 5 4 2 2 2 2 2" xfId="35573" xr:uid="{00000000-0005-0000-0000-000045800000}"/>
    <cellStyle name="Normal 5 4 2 2 2 2 2 2" xfId="35574" xr:uid="{00000000-0005-0000-0000-000046800000}"/>
    <cellStyle name="Normal 5 4 2 2 2 2 2 2 2" xfId="35575" xr:uid="{00000000-0005-0000-0000-000047800000}"/>
    <cellStyle name="Normal 5 4 2 2 2 2 2 3" xfId="35576" xr:uid="{00000000-0005-0000-0000-000048800000}"/>
    <cellStyle name="Normal 5 4 2 2 2 2 3" xfId="35577" xr:uid="{00000000-0005-0000-0000-000049800000}"/>
    <cellStyle name="Normal 5 4 2 2 2 2 3 2" xfId="35578" xr:uid="{00000000-0005-0000-0000-00004A800000}"/>
    <cellStyle name="Normal 5 4 2 2 2 2 4" xfId="35579" xr:uid="{00000000-0005-0000-0000-00004B800000}"/>
    <cellStyle name="Normal 5 4 2 2 2 2 5" xfId="35580" xr:uid="{00000000-0005-0000-0000-00004C800000}"/>
    <cellStyle name="Normal 5 4 2 2 2 3" xfId="3672" xr:uid="{00000000-0005-0000-0000-00004D800000}"/>
    <cellStyle name="Normal 5 4 2 2 2 3 2" xfId="35581" xr:uid="{00000000-0005-0000-0000-00004E800000}"/>
    <cellStyle name="Normal 5 4 2 2 2 3 2 2" xfId="35582" xr:uid="{00000000-0005-0000-0000-00004F800000}"/>
    <cellStyle name="Normal 5 4 2 2 2 3 2 2 2" xfId="35583" xr:uid="{00000000-0005-0000-0000-000050800000}"/>
    <cellStyle name="Normal 5 4 2 2 2 3 2 3" xfId="35584" xr:uid="{00000000-0005-0000-0000-000051800000}"/>
    <cellStyle name="Normal 5 4 2 2 2 3 3" xfId="35585" xr:uid="{00000000-0005-0000-0000-000052800000}"/>
    <cellStyle name="Normal 5 4 2 2 2 3 3 2" xfId="35586" xr:uid="{00000000-0005-0000-0000-000053800000}"/>
    <cellStyle name="Normal 5 4 2 2 2 3 4" xfId="35587" xr:uid="{00000000-0005-0000-0000-000054800000}"/>
    <cellStyle name="Normal 5 4 2 2 2 3 5" xfId="35588" xr:uid="{00000000-0005-0000-0000-000055800000}"/>
    <cellStyle name="Normal 5 4 2 2 2 4" xfId="35589" xr:uid="{00000000-0005-0000-0000-000056800000}"/>
    <cellStyle name="Normal 5 4 2 2 2 4 2" xfId="35590" xr:uid="{00000000-0005-0000-0000-000057800000}"/>
    <cellStyle name="Normal 5 4 2 2 2 4 2 2" xfId="35591" xr:uid="{00000000-0005-0000-0000-000058800000}"/>
    <cellStyle name="Normal 5 4 2 2 2 4 3" xfId="35592" xr:uid="{00000000-0005-0000-0000-000059800000}"/>
    <cellStyle name="Normal 5 4 2 2 2 5" xfId="35593" xr:uid="{00000000-0005-0000-0000-00005A800000}"/>
    <cellStyle name="Normal 5 4 2 2 2 5 2" xfId="35594" xr:uid="{00000000-0005-0000-0000-00005B800000}"/>
    <cellStyle name="Normal 5 4 2 2 2 6" xfId="35595" xr:uid="{00000000-0005-0000-0000-00005C800000}"/>
    <cellStyle name="Normal 5 4 2 2 2 7" xfId="35596" xr:uid="{00000000-0005-0000-0000-00005D800000}"/>
    <cellStyle name="Normal 5 4 2 2 3" xfId="3673" xr:uid="{00000000-0005-0000-0000-00005E800000}"/>
    <cellStyle name="Normal 5 4 2 2 3 2" xfId="35597" xr:uid="{00000000-0005-0000-0000-00005F800000}"/>
    <cellStyle name="Normal 5 4 2 2 3 2 2" xfId="35598" xr:uid="{00000000-0005-0000-0000-000060800000}"/>
    <cellStyle name="Normal 5 4 2 2 3 2 2 2" xfId="35599" xr:uid="{00000000-0005-0000-0000-000061800000}"/>
    <cellStyle name="Normal 5 4 2 2 3 2 3" xfId="35600" xr:uid="{00000000-0005-0000-0000-000062800000}"/>
    <cellStyle name="Normal 5 4 2 2 3 3" xfId="35601" xr:uid="{00000000-0005-0000-0000-000063800000}"/>
    <cellStyle name="Normal 5 4 2 2 3 3 2" xfId="35602" xr:uid="{00000000-0005-0000-0000-000064800000}"/>
    <cellStyle name="Normal 5 4 2 2 3 4" xfId="35603" xr:uid="{00000000-0005-0000-0000-000065800000}"/>
    <cellStyle name="Normal 5 4 2 2 3 5" xfId="35604" xr:uid="{00000000-0005-0000-0000-000066800000}"/>
    <cellStyle name="Normal 5 4 2 2 4" xfId="3674" xr:uid="{00000000-0005-0000-0000-000067800000}"/>
    <cellStyle name="Normal 5 4 2 2 4 2" xfId="35605" xr:uid="{00000000-0005-0000-0000-000068800000}"/>
    <cellStyle name="Normal 5 4 2 2 4 2 2" xfId="35606" xr:uid="{00000000-0005-0000-0000-000069800000}"/>
    <cellStyle name="Normal 5 4 2 2 4 2 2 2" xfId="35607" xr:uid="{00000000-0005-0000-0000-00006A800000}"/>
    <cellStyle name="Normal 5 4 2 2 4 2 3" xfId="35608" xr:uid="{00000000-0005-0000-0000-00006B800000}"/>
    <cellStyle name="Normal 5 4 2 2 4 3" xfId="35609" xr:uid="{00000000-0005-0000-0000-00006C800000}"/>
    <cellStyle name="Normal 5 4 2 2 4 3 2" xfId="35610" xr:uid="{00000000-0005-0000-0000-00006D800000}"/>
    <cellStyle name="Normal 5 4 2 2 4 4" xfId="35611" xr:uid="{00000000-0005-0000-0000-00006E800000}"/>
    <cellStyle name="Normal 5 4 2 2 4 5" xfId="35612" xr:uid="{00000000-0005-0000-0000-00006F800000}"/>
    <cellStyle name="Normal 5 4 2 2 5" xfId="35613" xr:uid="{00000000-0005-0000-0000-000070800000}"/>
    <cellStyle name="Normal 5 4 2 2 5 2" xfId="35614" xr:uid="{00000000-0005-0000-0000-000071800000}"/>
    <cellStyle name="Normal 5 4 2 2 5 2 2" xfId="35615" xr:uid="{00000000-0005-0000-0000-000072800000}"/>
    <cellStyle name="Normal 5 4 2 2 5 3" xfId="35616" xr:uid="{00000000-0005-0000-0000-000073800000}"/>
    <cellStyle name="Normal 5 4 2 2 6" xfId="35617" xr:uid="{00000000-0005-0000-0000-000074800000}"/>
    <cellStyle name="Normal 5 4 2 2 6 2" xfId="35618" xr:uid="{00000000-0005-0000-0000-000075800000}"/>
    <cellStyle name="Normal 5 4 2 2 7" xfId="35619" xr:uid="{00000000-0005-0000-0000-000076800000}"/>
    <cellStyle name="Normal 5 4 2 2 8" xfId="35620" xr:uid="{00000000-0005-0000-0000-000077800000}"/>
    <cellStyle name="Normal 5 4 2 3" xfId="3675" xr:uid="{00000000-0005-0000-0000-000078800000}"/>
    <cellStyle name="Normal 5 4 2 3 2" xfId="3676" xr:uid="{00000000-0005-0000-0000-000079800000}"/>
    <cellStyle name="Normal 5 4 2 3 2 2" xfId="3677" xr:uid="{00000000-0005-0000-0000-00007A800000}"/>
    <cellStyle name="Normal 5 4 2 3 2 2 2" xfId="35621" xr:uid="{00000000-0005-0000-0000-00007B800000}"/>
    <cellStyle name="Normal 5 4 2 3 2 2 2 2" xfId="35622" xr:uid="{00000000-0005-0000-0000-00007C800000}"/>
    <cellStyle name="Normal 5 4 2 3 2 2 2 2 2" xfId="35623" xr:uid="{00000000-0005-0000-0000-00007D800000}"/>
    <cellStyle name="Normal 5 4 2 3 2 2 2 3" xfId="35624" xr:uid="{00000000-0005-0000-0000-00007E800000}"/>
    <cellStyle name="Normal 5 4 2 3 2 2 3" xfId="35625" xr:uid="{00000000-0005-0000-0000-00007F800000}"/>
    <cellStyle name="Normal 5 4 2 3 2 2 3 2" xfId="35626" xr:uid="{00000000-0005-0000-0000-000080800000}"/>
    <cellStyle name="Normal 5 4 2 3 2 2 4" xfId="35627" xr:uid="{00000000-0005-0000-0000-000081800000}"/>
    <cellStyle name="Normal 5 4 2 3 2 2 5" xfId="35628" xr:uid="{00000000-0005-0000-0000-000082800000}"/>
    <cellStyle name="Normal 5 4 2 3 2 3" xfId="3678" xr:uid="{00000000-0005-0000-0000-000083800000}"/>
    <cellStyle name="Normal 5 4 2 3 2 3 2" xfId="35629" xr:uid="{00000000-0005-0000-0000-000084800000}"/>
    <cellStyle name="Normal 5 4 2 3 2 3 2 2" xfId="35630" xr:uid="{00000000-0005-0000-0000-000085800000}"/>
    <cellStyle name="Normal 5 4 2 3 2 3 2 2 2" xfId="35631" xr:uid="{00000000-0005-0000-0000-000086800000}"/>
    <cellStyle name="Normal 5 4 2 3 2 3 2 3" xfId="35632" xr:uid="{00000000-0005-0000-0000-000087800000}"/>
    <cellStyle name="Normal 5 4 2 3 2 3 3" xfId="35633" xr:uid="{00000000-0005-0000-0000-000088800000}"/>
    <cellStyle name="Normal 5 4 2 3 2 3 3 2" xfId="35634" xr:uid="{00000000-0005-0000-0000-000089800000}"/>
    <cellStyle name="Normal 5 4 2 3 2 3 4" xfId="35635" xr:uid="{00000000-0005-0000-0000-00008A800000}"/>
    <cellStyle name="Normal 5 4 2 3 2 3 5" xfId="35636" xr:uid="{00000000-0005-0000-0000-00008B800000}"/>
    <cellStyle name="Normal 5 4 2 3 2 4" xfId="35637" xr:uid="{00000000-0005-0000-0000-00008C800000}"/>
    <cellStyle name="Normal 5 4 2 3 2 4 2" xfId="35638" xr:uid="{00000000-0005-0000-0000-00008D800000}"/>
    <cellStyle name="Normal 5 4 2 3 2 4 2 2" xfId="35639" xr:uid="{00000000-0005-0000-0000-00008E800000}"/>
    <cellStyle name="Normal 5 4 2 3 2 4 3" xfId="35640" xr:uid="{00000000-0005-0000-0000-00008F800000}"/>
    <cellStyle name="Normal 5 4 2 3 2 5" xfId="35641" xr:uid="{00000000-0005-0000-0000-000090800000}"/>
    <cellStyle name="Normal 5 4 2 3 2 5 2" xfId="35642" xr:uid="{00000000-0005-0000-0000-000091800000}"/>
    <cellStyle name="Normal 5 4 2 3 2 6" xfId="35643" xr:uid="{00000000-0005-0000-0000-000092800000}"/>
    <cellStyle name="Normal 5 4 2 3 2 7" xfId="35644" xr:uid="{00000000-0005-0000-0000-000093800000}"/>
    <cellStyle name="Normal 5 4 2 3 3" xfId="3679" xr:uid="{00000000-0005-0000-0000-000094800000}"/>
    <cellStyle name="Normal 5 4 2 3 3 2" xfId="35645" xr:uid="{00000000-0005-0000-0000-000095800000}"/>
    <cellStyle name="Normal 5 4 2 3 3 2 2" xfId="35646" xr:uid="{00000000-0005-0000-0000-000096800000}"/>
    <cellStyle name="Normal 5 4 2 3 3 2 2 2" xfId="35647" xr:uid="{00000000-0005-0000-0000-000097800000}"/>
    <cellStyle name="Normal 5 4 2 3 3 2 3" xfId="35648" xr:uid="{00000000-0005-0000-0000-000098800000}"/>
    <cellStyle name="Normal 5 4 2 3 3 3" xfId="35649" xr:uid="{00000000-0005-0000-0000-000099800000}"/>
    <cellStyle name="Normal 5 4 2 3 3 3 2" xfId="35650" xr:uid="{00000000-0005-0000-0000-00009A800000}"/>
    <cellStyle name="Normal 5 4 2 3 3 4" xfId="35651" xr:uid="{00000000-0005-0000-0000-00009B800000}"/>
    <cellStyle name="Normal 5 4 2 3 3 5" xfId="35652" xr:uid="{00000000-0005-0000-0000-00009C800000}"/>
    <cellStyle name="Normal 5 4 2 3 4" xfId="3680" xr:uid="{00000000-0005-0000-0000-00009D800000}"/>
    <cellStyle name="Normal 5 4 2 3 4 2" xfId="35653" xr:uid="{00000000-0005-0000-0000-00009E800000}"/>
    <cellStyle name="Normal 5 4 2 3 4 2 2" xfId="35654" xr:uid="{00000000-0005-0000-0000-00009F800000}"/>
    <cellStyle name="Normal 5 4 2 3 4 2 2 2" xfId="35655" xr:uid="{00000000-0005-0000-0000-0000A0800000}"/>
    <cellStyle name="Normal 5 4 2 3 4 2 3" xfId="35656" xr:uid="{00000000-0005-0000-0000-0000A1800000}"/>
    <cellStyle name="Normal 5 4 2 3 4 3" xfId="35657" xr:uid="{00000000-0005-0000-0000-0000A2800000}"/>
    <cellStyle name="Normal 5 4 2 3 4 3 2" xfId="35658" xr:uid="{00000000-0005-0000-0000-0000A3800000}"/>
    <cellStyle name="Normal 5 4 2 3 4 4" xfId="35659" xr:uid="{00000000-0005-0000-0000-0000A4800000}"/>
    <cellStyle name="Normal 5 4 2 3 4 5" xfId="35660" xr:uid="{00000000-0005-0000-0000-0000A5800000}"/>
    <cellStyle name="Normal 5 4 2 3 5" xfId="35661" xr:uid="{00000000-0005-0000-0000-0000A6800000}"/>
    <cellStyle name="Normal 5 4 2 3 5 2" xfId="35662" xr:uid="{00000000-0005-0000-0000-0000A7800000}"/>
    <cellStyle name="Normal 5 4 2 3 5 2 2" xfId="35663" xr:uid="{00000000-0005-0000-0000-0000A8800000}"/>
    <cellStyle name="Normal 5 4 2 3 5 3" xfId="35664" xr:uid="{00000000-0005-0000-0000-0000A9800000}"/>
    <cellStyle name="Normal 5 4 2 3 6" xfId="35665" xr:uid="{00000000-0005-0000-0000-0000AA800000}"/>
    <cellStyle name="Normal 5 4 2 3 6 2" xfId="35666" xr:uid="{00000000-0005-0000-0000-0000AB800000}"/>
    <cellStyle name="Normal 5 4 2 3 7" xfId="35667" xr:uid="{00000000-0005-0000-0000-0000AC800000}"/>
    <cellStyle name="Normal 5 4 2 3 8" xfId="35668" xr:uid="{00000000-0005-0000-0000-0000AD800000}"/>
    <cellStyle name="Normal 5 4 2 4" xfId="3681" xr:uid="{00000000-0005-0000-0000-0000AE800000}"/>
    <cellStyle name="Normal 5 4 2 4 2" xfId="3682" xr:uid="{00000000-0005-0000-0000-0000AF800000}"/>
    <cellStyle name="Normal 5 4 2 4 2 2" xfId="3683" xr:uid="{00000000-0005-0000-0000-0000B0800000}"/>
    <cellStyle name="Normal 5 4 2 4 2 2 2" xfId="35669" xr:uid="{00000000-0005-0000-0000-0000B1800000}"/>
    <cellStyle name="Normal 5 4 2 4 2 2 2 2" xfId="35670" xr:uid="{00000000-0005-0000-0000-0000B2800000}"/>
    <cellStyle name="Normal 5 4 2 4 2 2 2 2 2" xfId="35671" xr:uid="{00000000-0005-0000-0000-0000B3800000}"/>
    <cellStyle name="Normal 5 4 2 4 2 2 2 3" xfId="35672" xr:uid="{00000000-0005-0000-0000-0000B4800000}"/>
    <cellStyle name="Normal 5 4 2 4 2 2 3" xfId="35673" xr:uid="{00000000-0005-0000-0000-0000B5800000}"/>
    <cellStyle name="Normal 5 4 2 4 2 2 3 2" xfId="35674" xr:uid="{00000000-0005-0000-0000-0000B6800000}"/>
    <cellStyle name="Normal 5 4 2 4 2 2 4" xfId="35675" xr:uid="{00000000-0005-0000-0000-0000B7800000}"/>
    <cellStyle name="Normal 5 4 2 4 2 2 5" xfId="35676" xr:uid="{00000000-0005-0000-0000-0000B8800000}"/>
    <cellStyle name="Normal 5 4 2 4 2 3" xfId="3684" xr:uid="{00000000-0005-0000-0000-0000B9800000}"/>
    <cellStyle name="Normal 5 4 2 4 2 3 2" xfId="35677" xr:uid="{00000000-0005-0000-0000-0000BA800000}"/>
    <cellStyle name="Normal 5 4 2 4 2 3 2 2" xfId="35678" xr:uid="{00000000-0005-0000-0000-0000BB800000}"/>
    <cellStyle name="Normal 5 4 2 4 2 3 2 2 2" xfId="35679" xr:uid="{00000000-0005-0000-0000-0000BC800000}"/>
    <cellStyle name="Normal 5 4 2 4 2 3 2 3" xfId="35680" xr:uid="{00000000-0005-0000-0000-0000BD800000}"/>
    <cellStyle name="Normal 5 4 2 4 2 3 3" xfId="35681" xr:uid="{00000000-0005-0000-0000-0000BE800000}"/>
    <cellStyle name="Normal 5 4 2 4 2 3 3 2" xfId="35682" xr:uid="{00000000-0005-0000-0000-0000BF800000}"/>
    <cellStyle name="Normal 5 4 2 4 2 3 4" xfId="35683" xr:uid="{00000000-0005-0000-0000-0000C0800000}"/>
    <cellStyle name="Normal 5 4 2 4 2 3 5" xfId="35684" xr:uid="{00000000-0005-0000-0000-0000C1800000}"/>
    <cellStyle name="Normal 5 4 2 4 2 4" xfId="35685" xr:uid="{00000000-0005-0000-0000-0000C2800000}"/>
    <cellStyle name="Normal 5 4 2 4 2 4 2" xfId="35686" xr:uid="{00000000-0005-0000-0000-0000C3800000}"/>
    <cellStyle name="Normal 5 4 2 4 2 4 2 2" xfId="35687" xr:uid="{00000000-0005-0000-0000-0000C4800000}"/>
    <cellStyle name="Normal 5 4 2 4 2 4 3" xfId="35688" xr:uid="{00000000-0005-0000-0000-0000C5800000}"/>
    <cellStyle name="Normal 5 4 2 4 2 5" xfId="35689" xr:uid="{00000000-0005-0000-0000-0000C6800000}"/>
    <cellStyle name="Normal 5 4 2 4 2 5 2" xfId="35690" xr:uid="{00000000-0005-0000-0000-0000C7800000}"/>
    <cellStyle name="Normal 5 4 2 4 2 6" xfId="35691" xr:uid="{00000000-0005-0000-0000-0000C8800000}"/>
    <cellStyle name="Normal 5 4 2 4 2 7" xfId="35692" xr:uid="{00000000-0005-0000-0000-0000C9800000}"/>
    <cellStyle name="Normal 5 4 2 4 3" xfId="3685" xr:uid="{00000000-0005-0000-0000-0000CA800000}"/>
    <cellStyle name="Normal 5 4 2 4 3 2" xfId="35693" xr:uid="{00000000-0005-0000-0000-0000CB800000}"/>
    <cellStyle name="Normal 5 4 2 4 3 2 2" xfId="35694" xr:uid="{00000000-0005-0000-0000-0000CC800000}"/>
    <cellStyle name="Normal 5 4 2 4 3 2 2 2" xfId="35695" xr:uid="{00000000-0005-0000-0000-0000CD800000}"/>
    <cellStyle name="Normal 5 4 2 4 3 2 3" xfId="35696" xr:uid="{00000000-0005-0000-0000-0000CE800000}"/>
    <cellStyle name="Normal 5 4 2 4 3 3" xfId="35697" xr:uid="{00000000-0005-0000-0000-0000CF800000}"/>
    <cellStyle name="Normal 5 4 2 4 3 3 2" xfId="35698" xr:uid="{00000000-0005-0000-0000-0000D0800000}"/>
    <cellStyle name="Normal 5 4 2 4 3 4" xfId="35699" xr:uid="{00000000-0005-0000-0000-0000D1800000}"/>
    <cellStyle name="Normal 5 4 2 4 3 5" xfId="35700" xr:uid="{00000000-0005-0000-0000-0000D2800000}"/>
    <cellStyle name="Normal 5 4 2 4 4" xfId="3686" xr:uid="{00000000-0005-0000-0000-0000D3800000}"/>
    <cellStyle name="Normal 5 4 2 4 4 2" xfId="35701" xr:uid="{00000000-0005-0000-0000-0000D4800000}"/>
    <cellStyle name="Normal 5 4 2 4 4 2 2" xfId="35702" xr:uid="{00000000-0005-0000-0000-0000D5800000}"/>
    <cellStyle name="Normal 5 4 2 4 4 2 2 2" xfId="35703" xr:uid="{00000000-0005-0000-0000-0000D6800000}"/>
    <cellStyle name="Normal 5 4 2 4 4 2 3" xfId="35704" xr:uid="{00000000-0005-0000-0000-0000D7800000}"/>
    <cellStyle name="Normal 5 4 2 4 4 3" xfId="35705" xr:uid="{00000000-0005-0000-0000-0000D8800000}"/>
    <cellStyle name="Normal 5 4 2 4 4 3 2" xfId="35706" xr:uid="{00000000-0005-0000-0000-0000D9800000}"/>
    <cellStyle name="Normal 5 4 2 4 4 4" xfId="35707" xr:uid="{00000000-0005-0000-0000-0000DA800000}"/>
    <cellStyle name="Normal 5 4 2 4 4 5" xfId="35708" xr:uid="{00000000-0005-0000-0000-0000DB800000}"/>
    <cellStyle name="Normal 5 4 2 4 5" xfId="35709" xr:uid="{00000000-0005-0000-0000-0000DC800000}"/>
    <cellStyle name="Normal 5 4 2 4 5 2" xfId="35710" xr:uid="{00000000-0005-0000-0000-0000DD800000}"/>
    <cellStyle name="Normal 5 4 2 4 5 2 2" xfId="35711" xr:uid="{00000000-0005-0000-0000-0000DE800000}"/>
    <cellStyle name="Normal 5 4 2 4 5 3" xfId="35712" xr:uid="{00000000-0005-0000-0000-0000DF800000}"/>
    <cellStyle name="Normal 5 4 2 4 6" xfId="35713" xr:uid="{00000000-0005-0000-0000-0000E0800000}"/>
    <cellStyle name="Normal 5 4 2 4 6 2" xfId="35714" xr:uid="{00000000-0005-0000-0000-0000E1800000}"/>
    <cellStyle name="Normal 5 4 2 4 7" xfId="35715" xr:uid="{00000000-0005-0000-0000-0000E2800000}"/>
    <cellStyle name="Normal 5 4 2 4 8" xfId="35716" xr:uid="{00000000-0005-0000-0000-0000E3800000}"/>
    <cellStyle name="Normal 5 4 2 5" xfId="3687" xr:uid="{00000000-0005-0000-0000-0000E4800000}"/>
    <cellStyle name="Normal 5 4 2 5 2" xfId="3688" xr:uid="{00000000-0005-0000-0000-0000E5800000}"/>
    <cellStyle name="Normal 5 4 2 5 2 2" xfId="3689" xr:uid="{00000000-0005-0000-0000-0000E6800000}"/>
    <cellStyle name="Normal 5 4 2 5 2 2 2" xfId="35717" xr:uid="{00000000-0005-0000-0000-0000E7800000}"/>
    <cellStyle name="Normal 5 4 2 5 2 2 2 2" xfId="35718" xr:uid="{00000000-0005-0000-0000-0000E8800000}"/>
    <cellStyle name="Normal 5 4 2 5 2 2 2 2 2" xfId="35719" xr:uid="{00000000-0005-0000-0000-0000E9800000}"/>
    <cellStyle name="Normal 5 4 2 5 2 2 2 3" xfId="35720" xr:uid="{00000000-0005-0000-0000-0000EA800000}"/>
    <cellStyle name="Normal 5 4 2 5 2 2 3" xfId="35721" xr:uid="{00000000-0005-0000-0000-0000EB800000}"/>
    <cellStyle name="Normal 5 4 2 5 2 2 3 2" xfId="35722" xr:uid="{00000000-0005-0000-0000-0000EC800000}"/>
    <cellStyle name="Normal 5 4 2 5 2 2 4" xfId="35723" xr:uid="{00000000-0005-0000-0000-0000ED800000}"/>
    <cellStyle name="Normal 5 4 2 5 2 2 5" xfId="35724" xr:uid="{00000000-0005-0000-0000-0000EE800000}"/>
    <cellStyle name="Normal 5 4 2 5 2 3" xfId="3690" xr:uid="{00000000-0005-0000-0000-0000EF800000}"/>
    <cellStyle name="Normal 5 4 2 5 2 3 2" xfId="35725" xr:uid="{00000000-0005-0000-0000-0000F0800000}"/>
    <cellStyle name="Normal 5 4 2 5 2 3 2 2" xfId="35726" xr:uid="{00000000-0005-0000-0000-0000F1800000}"/>
    <cellStyle name="Normal 5 4 2 5 2 3 2 2 2" xfId="35727" xr:uid="{00000000-0005-0000-0000-0000F2800000}"/>
    <cellStyle name="Normal 5 4 2 5 2 3 2 3" xfId="35728" xr:uid="{00000000-0005-0000-0000-0000F3800000}"/>
    <cellStyle name="Normal 5 4 2 5 2 3 3" xfId="35729" xr:uid="{00000000-0005-0000-0000-0000F4800000}"/>
    <cellStyle name="Normal 5 4 2 5 2 3 3 2" xfId="35730" xr:uid="{00000000-0005-0000-0000-0000F5800000}"/>
    <cellStyle name="Normal 5 4 2 5 2 3 4" xfId="35731" xr:uid="{00000000-0005-0000-0000-0000F6800000}"/>
    <cellStyle name="Normal 5 4 2 5 2 3 5" xfId="35732" xr:uid="{00000000-0005-0000-0000-0000F7800000}"/>
    <cellStyle name="Normal 5 4 2 5 2 4" xfId="35733" xr:uid="{00000000-0005-0000-0000-0000F8800000}"/>
    <cellStyle name="Normal 5 4 2 5 2 4 2" xfId="35734" xr:uid="{00000000-0005-0000-0000-0000F9800000}"/>
    <cellStyle name="Normal 5 4 2 5 2 4 2 2" xfId="35735" xr:uid="{00000000-0005-0000-0000-0000FA800000}"/>
    <cellStyle name="Normal 5 4 2 5 2 4 3" xfId="35736" xr:uid="{00000000-0005-0000-0000-0000FB800000}"/>
    <cellStyle name="Normal 5 4 2 5 2 5" xfId="35737" xr:uid="{00000000-0005-0000-0000-0000FC800000}"/>
    <cellStyle name="Normal 5 4 2 5 2 5 2" xfId="35738" xr:uid="{00000000-0005-0000-0000-0000FD800000}"/>
    <cellStyle name="Normal 5 4 2 5 2 6" xfId="35739" xr:uid="{00000000-0005-0000-0000-0000FE800000}"/>
    <cellStyle name="Normal 5 4 2 5 2 7" xfId="35740" xr:uid="{00000000-0005-0000-0000-0000FF800000}"/>
    <cellStyle name="Normal 5 4 2 5 3" xfId="3691" xr:uid="{00000000-0005-0000-0000-000000810000}"/>
    <cellStyle name="Normal 5 4 2 5 3 2" xfId="35741" xr:uid="{00000000-0005-0000-0000-000001810000}"/>
    <cellStyle name="Normal 5 4 2 5 3 2 2" xfId="35742" xr:uid="{00000000-0005-0000-0000-000002810000}"/>
    <cellStyle name="Normal 5 4 2 5 3 2 2 2" xfId="35743" xr:uid="{00000000-0005-0000-0000-000003810000}"/>
    <cellStyle name="Normal 5 4 2 5 3 2 3" xfId="35744" xr:uid="{00000000-0005-0000-0000-000004810000}"/>
    <cellStyle name="Normal 5 4 2 5 3 3" xfId="35745" xr:uid="{00000000-0005-0000-0000-000005810000}"/>
    <cellStyle name="Normal 5 4 2 5 3 3 2" xfId="35746" xr:uid="{00000000-0005-0000-0000-000006810000}"/>
    <cellStyle name="Normal 5 4 2 5 3 4" xfId="35747" xr:uid="{00000000-0005-0000-0000-000007810000}"/>
    <cellStyle name="Normal 5 4 2 5 3 5" xfId="35748" xr:uid="{00000000-0005-0000-0000-000008810000}"/>
    <cellStyle name="Normal 5 4 2 5 4" xfId="3692" xr:uid="{00000000-0005-0000-0000-000009810000}"/>
    <cellStyle name="Normal 5 4 2 5 4 2" xfId="35749" xr:uid="{00000000-0005-0000-0000-00000A810000}"/>
    <cellStyle name="Normal 5 4 2 5 4 2 2" xfId="35750" xr:uid="{00000000-0005-0000-0000-00000B810000}"/>
    <cellStyle name="Normal 5 4 2 5 4 2 2 2" xfId="35751" xr:uid="{00000000-0005-0000-0000-00000C810000}"/>
    <cellStyle name="Normal 5 4 2 5 4 2 3" xfId="35752" xr:uid="{00000000-0005-0000-0000-00000D810000}"/>
    <cellStyle name="Normal 5 4 2 5 4 3" xfId="35753" xr:uid="{00000000-0005-0000-0000-00000E810000}"/>
    <cellStyle name="Normal 5 4 2 5 4 3 2" xfId="35754" xr:uid="{00000000-0005-0000-0000-00000F810000}"/>
    <cellStyle name="Normal 5 4 2 5 4 4" xfId="35755" xr:uid="{00000000-0005-0000-0000-000010810000}"/>
    <cellStyle name="Normal 5 4 2 5 4 5" xfId="35756" xr:uid="{00000000-0005-0000-0000-000011810000}"/>
    <cellStyle name="Normal 5 4 2 5 5" xfId="35757" xr:uid="{00000000-0005-0000-0000-000012810000}"/>
    <cellStyle name="Normal 5 4 2 5 5 2" xfId="35758" xr:uid="{00000000-0005-0000-0000-000013810000}"/>
    <cellStyle name="Normal 5 4 2 5 5 2 2" xfId="35759" xr:uid="{00000000-0005-0000-0000-000014810000}"/>
    <cellStyle name="Normal 5 4 2 5 5 3" xfId="35760" xr:uid="{00000000-0005-0000-0000-000015810000}"/>
    <cellStyle name="Normal 5 4 2 5 6" xfId="35761" xr:uid="{00000000-0005-0000-0000-000016810000}"/>
    <cellStyle name="Normal 5 4 2 5 6 2" xfId="35762" xr:uid="{00000000-0005-0000-0000-000017810000}"/>
    <cellStyle name="Normal 5 4 2 5 7" xfId="35763" xr:uid="{00000000-0005-0000-0000-000018810000}"/>
    <cellStyle name="Normal 5 4 2 5 8" xfId="35764" xr:uid="{00000000-0005-0000-0000-000019810000}"/>
    <cellStyle name="Normal 5 4 2 6" xfId="3693" xr:uid="{00000000-0005-0000-0000-00001A810000}"/>
    <cellStyle name="Normal 5 4 2 6 2" xfId="3694" xr:uid="{00000000-0005-0000-0000-00001B810000}"/>
    <cellStyle name="Normal 5 4 2 6 2 2" xfId="35765" xr:uid="{00000000-0005-0000-0000-00001C810000}"/>
    <cellStyle name="Normal 5 4 2 6 2 2 2" xfId="35766" xr:uid="{00000000-0005-0000-0000-00001D810000}"/>
    <cellStyle name="Normal 5 4 2 6 2 2 2 2" xfId="35767" xr:uid="{00000000-0005-0000-0000-00001E810000}"/>
    <cellStyle name="Normal 5 4 2 6 2 2 3" xfId="35768" xr:uid="{00000000-0005-0000-0000-00001F810000}"/>
    <cellStyle name="Normal 5 4 2 6 2 3" xfId="35769" xr:uid="{00000000-0005-0000-0000-000020810000}"/>
    <cellStyle name="Normal 5 4 2 6 2 3 2" xfId="35770" xr:uid="{00000000-0005-0000-0000-000021810000}"/>
    <cellStyle name="Normal 5 4 2 6 2 4" xfId="35771" xr:uid="{00000000-0005-0000-0000-000022810000}"/>
    <cellStyle name="Normal 5 4 2 6 2 5" xfId="35772" xr:uid="{00000000-0005-0000-0000-000023810000}"/>
    <cellStyle name="Normal 5 4 2 6 3" xfId="3695" xr:uid="{00000000-0005-0000-0000-000024810000}"/>
    <cellStyle name="Normal 5 4 2 6 3 2" xfId="35773" xr:uid="{00000000-0005-0000-0000-000025810000}"/>
    <cellStyle name="Normal 5 4 2 6 3 2 2" xfId="35774" xr:uid="{00000000-0005-0000-0000-000026810000}"/>
    <cellStyle name="Normal 5 4 2 6 3 2 2 2" xfId="35775" xr:uid="{00000000-0005-0000-0000-000027810000}"/>
    <cellStyle name="Normal 5 4 2 6 3 2 3" xfId="35776" xr:uid="{00000000-0005-0000-0000-000028810000}"/>
    <cellStyle name="Normal 5 4 2 6 3 3" xfId="35777" xr:uid="{00000000-0005-0000-0000-000029810000}"/>
    <cellStyle name="Normal 5 4 2 6 3 3 2" xfId="35778" xr:uid="{00000000-0005-0000-0000-00002A810000}"/>
    <cellStyle name="Normal 5 4 2 6 3 4" xfId="35779" xr:uid="{00000000-0005-0000-0000-00002B810000}"/>
    <cellStyle name="Normal 5 4 2 6 3 5" xfId="35780" xr:uid="{00000000-0005-0000-0000-00002C810000}"/>
    <cellStyle name="Normal 5 4 2 6 4" xfId="35781" xr:uid="{00000000-0005-0000-0000-00002D810000}"/>
    <cellStyle name="Normal 5 4 2 6 4 2" xfId="35782" xr:uid="{00000000-0005-0000-0000-00002E810000}"/>
    <cellStyle name="Normal 5 4 2 6 4 2 2" xfId="35783" xr:uid="{00000000-0005-0000-0000-00002F810000}"/>
    <cellStyle name="Normal 5 4 2 6 4 3" xfId="35784" xr:uid="{00000000-0005-0000-0000-000030810000}"/>
    <cellStyle name="Normal 5 4 2 6 5" xfId="35785" xr:uid="{00000000-0005-0000-0000-000031810000}"/>
    <cellStyle name="Normal 5 4 2 6 5 2" xfId="35786" xr:uid="{00000000-0005-0000-0000-000032810000}"/>
    <cellStyle name="Normal 5 4 2 6 6" xfId="35787" xr:uid="{00000000-0005-0000-0000-000033810000}"/>
    <cellStyle name="Normal 5 4 2 6 7" xfId="35788" xr:uid="{00000000-0005-0000-0000-000034810000}"/>
    <cellStyle name="Normal 5 4 2 7" xfId="3696" xr:uid="{00000000-0005-0000-0000-000035810000}"/>
    <cellStyle name="Normal 5 4 2 7 2" xfId="35789" xr:uid="{00000000-0005-0000-0000-000036810000}"/>
    <cellStyle name="Normal 5 4 2 7 2 2" xfId="35790" xr:uid="{00000000-0005-0000-0000-000037810000}"/>
    <cellStyle name="Normal 5 4 2 7 2 2 2" xfId="35791" xr:uid="{00000000-0005-0000-0000-000038810000}"/>
    <cellStyle name="Normal 5 4 2 7 2 3" xfId="35792" xr:uid="{00000000-0005-0000-0000-000039810000}"/>
    <cellStyle name="Normal 5 4 2 7 3" xfId="35793" xr:uid="{00000000-0005-0000-0000-00003A810000}"/>
    <cellStyle name="Normal 5 4 2 7 3 2" xfId="35794" xr:uid="{00000000-0005-0000-0000-00003B810000}"/>
    <cellStyle name="Normal 5 4 2 7 4" xfId="35795" xr:uid="{00000000-0005-0000-0000-00003C810000}"/>
    <cellStyle name="Normal 5 4 2 7 5" xfId="35796" xr:uid="{00000000-0005-0000-0000-00003D810000}"/>
    <cellStyle name="Normal 5 4 2 8" xfId="3697" xr:uid="{00000000-0005-0000-0000-00003E810000}"/>
    <cellStyle name="Normal 5 4 2 8 2" xfId="35797" xr:uid="{00000000-0005-0000-0000-00003F810000}"/>
    <cellStyle name="Normal 5 4 2 8 2 2" xfId="35798" xr:uid="{00000000-0005-0000-0000-000040810000}"/>
    <cellStyle name="Normal 5 4 2 8 2 2 2" xfId="35799" xr:uid="{00000000-0005-0000-0000-000041810000}"/>
    <cellStyle name="Normal 5 4 2 8 2 3" xfId="35800" xr:uid="{00000000-0005-0000-0000-000042810000}"/>
    <cellStyle name="Normal 5 4 2 8 3" xfId="35801" xr:uid="{00000000-0005-0000-0000-000043810000}"/>
    <cellStyle name="Normal 5 4 2 8 3 2" xfId="35802" xr:uid="{00000000-0005-0000-0000-000044810000}"/>
    <cellStyle name="Normal 5 4 2 8 4" xfId="35803" xr:uid="{00000000-0005-0000-0000-000045810000}"/>
    <cellStyle name="Normal 5 4 2 8 5" xfId="35804" xr:uid="{00000000-0005-0000-0000-000046810000}"/>
    <cellStyle name="Normal 5 4 2 9" xfId="35805" xr:uid="{00000000-0005-0000-0000-000047810000}"/>
    <cellStyle name="Normal 5 4 2 9 2" xfId="35806" xr:uid="{00000000-0005-0000-0000-000048810000}"/>
    <cellStyle name="Normal 5 4 2 9 2 2" xfId="35807" xr:uid="{00000000-0005-0000-0000-000049810000}"/>
    <cellStyle name="Normal 5 4 2 9 3" xfId="35808" xr:uid="{00000000-0005-0000-0000-00004A810000}"/>
    <cellStyle name="Normal 5 4 3" xfId="3698" xr:uid="{00000000-0005-0000-0000-00004B810000}"/>
    <cellStyle name="Normal 5 4 3 2" xfId="3699" xr:uid="{00000000-0005-0000-0000-00004C810000}"/>
    <cellStyle name="Normal 5 4 3 2 2" xfId="3700" xr:uid="{00000000-0005-0000-0000-00004D810000}"/>
    <cellStyle name="Normal 5 4 3 2 2 2" xfId="35809" xr:uid="{00000000-0005-0000-0000-00004E810000}"/>
    <cellStyle name="Normal 5 4 3 2 2 2 2" xfId="35810" xr:uid="{00000000-0005-0000-0000-00004F810000}"/>
    <cellStyle name="Normal 5 4 3 2 2 2 2 2" xfId="35811" xr:uid="{00000000-0005-0000-0000-000050810000}"/>
    <cellStyle name="Normal 5 4 3 2 2 2 3" xfId="35812" xr:uid="{00000000-0005-0000-0000-000051810000}"/>
    <cellStyle name="Normal 5 4 3 2 2 3" xfId="35813" xr:uid="{00000000-0005-0000-0000-000052810000}"/>
    <cellStyle name="Normal 5 4 3 2 2 3 2" xfId="35814" xr:uid="{00000000-0005-0000-0000-000053810000}"/>
    <cellStyle name="Normal 5 4 3 2 2 4" xfId="35815" xr:uid="{00000000-0005-0000-0000-000054810000}"/>
    <cellStyle name="Normal 5 4 3 2 2 5" xfId="35816" xr:uid="{00000000-0005-0000-0000-000055810000}"/>
    <cellStyle name="Normal 5 4 3 2 3" xfId="3701" xr:uid="{00000000-0005-0000-0000-000056810000}"/>
    <cellStyle name="Normal 5 4 3 2 3 2" xfId="35817" xr:uid="{00000000-0005-0000-0000-000057810000}"/>
    <cellStyle name="Normal 5 4 3 2 3 2 2" xfId="35818" xr:uid="{00000000-0005-0000-0000-000058810000}"/>
    <cellStyle name="Normal 5 4 3 2 3 2 2 2" xfId="35819" xr:uid="{00000000-0005-0000-0000-000059810000}"/>
    <cellStyle name="Normal 5 4 3 2 3 2 3" xfId="35820" xr:uid="{00000000-0005-0000-0000-00005A810000}"/>
    <cellStyle name="Normal 5 4 3 2 3 3" xfId="35821" xr:uid="{00000000-0005-0000-0000-00005B810000}"/>
    <cellStyle name="Normal 5 4 3 2 3 3 2" xfId="35822" xr:uid="{00000000-0005-0000-0000-00005C810000}"/>
    <cellStyle name="Normal 5 4 3 2 3 4" xfId="35823" xr:uid="{00000000-0005-0000-0000-00005D810000}"/>
    <cellStyle name="Normal 5 4 3 2 3 5" xfId="35824" xr:uid="{00000000-0005-0000-0000-00005E810000}"/>
    <cellStyle name="Normal 5 4 3 2 4" xfId="35825" xr:uid="{00000000-0005-0000-0000-00005F810000}"/>
    <cellStyle name="Normal 5 4 3 2 4 2" xfId="35826" xr:uid="{00000000-0005-0000-0000-000060810000}"/>
    <cellStyle name="Normal 5 4 3 2 4 2 2" xfId="35827" xr:uid="{00000000-0005-0000-0000-000061810000}"/>
    <cellStyle name="Normal 5 4 3 2 4 3" xfId="35828" xr:uid="{00000000-0005-0000-0000-000062810000}"/>
    <cellStyle name="Normal 5 4 3 2 5" xfId="35829" xr:uid="{00000000-0005-0000-0000-000063810000}"/>
    <cellStyle name="Normal 5 4 3 2 5 2" xfId="35830" xr:uid="{00000000-0005-0000-0000-000064810000}"/>
    <cellStyle name="Normal 5 4 3 2 6" xfId="35831" xr:uid="{00000000-0005-0000-0000-000065810000}"/>
    <cellStyle name="Normal 5 4 3 2 7" xfId="35832" xr:uid="{00000000-0005-0000-0000-000066810000}"/>
    <cellStyle name="Normal 5 4 3 3" xfId="3702" xr:uid="{00000000-0005-0000-0000-000067810000}"/>
    <cellStyle name="Normal 5 4 3 3 2" xfId="35833" xr:uid="{00000000-0005-0000-0000-000068810000}"/>
    <cellStyle name="Normal 5 4 3 3 2 2" xfId="35834" xr:uid="{00000000-0005-0000-0000-000069810000}"/>
    <cellStyle name="Normal 5 4 3 3 2 2 2" xfId="35835" xr:uid="{00000000-0005-0000-0000-00006A810000}"/>
    <cellStyle name="Normal 5 4 3 3 2 3" xfId="35836" xr:uid="{00000000-0005-0000-0000-00006B810000}"/>
    <cellStyle name="Normal 5 4 3 3 3" xfId="35837" xr:uid="{00000000-0005-0000-0000-00006C810000}"/>
    <cellStyle name="Normal 5 4 3 3 3 2" xfId="35838" xr:uid="{00000000-0005-0000-0000-00006D810000}"/>
    <cellStyle name="Normal 5 4 3 3 4" xfId="35839" xr:uid="{00000000-0005-0000-0000-00006E810000}"/>
    <cellStyle name="Normal 5 4 3 3 5" xfId="35840" xr:uid="{00000000-0005-0000-0000-00006F810000}"/>
    <cellStyle name="Normal 5 4 3 4" xfId="3703" xr:uid="{00000000-0005-0000-0000-000070810000}"/>
    <cellStyle name="Normal 5 4 3 4 2" xfId="35841" xr:uid="{00000000-0005-0000-0000-000071810000}"/>
    <cellStyle name="Normal 5 4 3 4 2 2" xfId="35842" xr:uid="{00000000-0005-0000-0000-000072810000}"/>
    <cellStyle name="Normal 5 4 3 4 2 2 2" xfId="35843" xr:uid="{00000000-0005-0000-0000-000073810000}"/>
    <cellStyle name="Normal 5 4 3 4 2 3" xfId="35844" xr:uid="{00000000-0005-0000-0000-000074810000}"/>
    <cellStyle name="Normal 5 4 3 4 3" xfId="35845" xr:uid="{00000000-0005-0000-0000-000075810000}"/>
    <cellStyle name="Normal 5 4 3 4 3 2" xfId="35846" xr:uid="{00000000-0005-0000-0000-000076810000}"/>
    <cellStyle name="Normal 5 4 3 4 4" xfId="35847" xr:uid="{00000000-0005-0000-0000-000077810000}"/>
    <cellStyle name="Normal 5 4 3 4 5" xfId="35848" xr:uid="{00000000-0005-0000-0000-000078810000}"/>
    <cellStyle name="Normal 5 4 3 5" xfId="35849" xr:uid="{00000000-0005-0000-0000-000079810000}"/>
    <cellStyle name="Normal 5 4 3 5 2" xfId="35850" xr:uid="{00000000-0005-0000-0000-00007A810000}"/>
    <cellStyle name="Normal 5 4 3 5 2 2" xfId="35851" xr:uid="{00000000-0005-0000-0000-00007B810000}"/>
    <cellStyle name="Normal 5 4 3 5 3" xfId="35852" xr:uid="{00000000-0005-0000-0000-00007C810000}"/>
    <cellStyle name="Normal 5 4 3 6" xfId="35853" xr:uid="{00000000-0005-0000-0000-00007D810000}"/>
    <cellStyle name="Normal 5 4 3 6 2" xfId="35854" xr:uid="{00000000-0005-0000-0000-00007E810000}"/>
    <cellStyle name="Normal 5 4 3 7" xfId="35855" xr:uid="{00000000-0005-0000-0000-00007F810000}"/>
    <cellStyle name="Normal 5 4 3 8" xfId="35856" xr:uid="{00000000-0005-0000-0000-000080810000}"/>
    <cellStyle name="Normal 5 4 4" xfId="3704" xr:uid="{00000000-0005-0000-0000-000081810000}"/>
    <cellStyle name="Normal 5 4 4 2" xfId="3705" xr:uid="{00000000-0005-0000-0000-000082810000}"/>
    <cellStyle name="Normal 5 4 4 2 2" xfId="3706" xr:uid="{00000000-0005-0000-0000-000083810000}"/>
    <cellStyle name="Normal 5 4 4 2 2 2" xfId="35857" xr:uid="{00000000-0005-0000-0000-000084810000}"/>
    <cellStyle name="Normal 5 4 4 2 2 2 2" xfId="35858" xr:uid="{00000000-0005-0000-0000-000085810000}"/>
    <cellStyle name="Normal 5 4 4 2 2 2 2 2" xfId="35859" xr:uid="{00000000-0005-0000-0000-000086810000}"/>
    <cellStyle name="Normal 5 4 4 2 2 2 3" xfId="35860" xr:uid="{00000000-0005-0000-0000-000087810000}"/>
    <cellStyle name="Normal 5 4 4 2 2 3" xfId="35861" xr:uid="{00000000-0005-0000-0000-000088810000}"/>
    <cellStyle name="Normal 5 4 4 2 2 3 2" xfId="35862" xr:uid="{00000000-0005-0000-0000-000089810000}"/>
    <cellStyle name="Normal 5 4 4 2 2 4" xfId="35863" xr:uid="{00000000-0005-0000-0000-00008A810000}"/>
    <cellStyle name="Normal 5 4 4 2 2 5" xfId="35864" xr:uid="{00000000-0005-0000-0000-00008B810000}"/>
    <cellStyle name="Normal 5 4 4 2 3" xfId="3707" xr:uid="{00000000-0005-0000-0000-00008C810000}"/>
    <cellStyle name="Normal 5 4 4 2 3 2" xfId="35865" xr:uid="{00000000-0005-0000-0000-00008D810000}"/>
    <cellStyle name="Normal 5 4 4 2 3 2 2" xfId="35866" xr:uid="{00000000-0005-0000-0000-00008E810000}"/>
    <cellStyle name="Normal 5 4 4 2 3 2 2 2" xfId="35867" xr:uid="{00000000-0005-0000-0000-00008F810000}"/>
    <cellStyle name="Normal 5 4 4 2 3 2 3" xfId="35868" xr:uid="{00000000-0005-0000-0000-000090810000}"/>
    <cellStyle name="Normal 5 4 4 2 3 3" xfId="35869" xr:uid="{00000000-0005-0000-0000-000091810000}"/>
    <cellStyle name="Normal 5 4 4 2 3 3 2" xfId="35870" xr:uid="{00000000-0005-0000-0000-000092810000}"/>
    <cellStyle name="Normal 5 4 4 2 3 4" xfId="35871" xr:uid="{00000000-0005-0000-0000-000093810000}"/>
    <cellStyle name="Normal 5 4 4 2 3 5" xfId="35872" xr:uid="{00000000-0005-0000-0000-000094810000}"/>
    <cellStyle name="Normal 5 4 4 2 4" xfId="35873" xr:uid="{00000000-0005-0000-0000-000095810000}"/>
    <cellStyle name="Normal 5 4 4 2 4 2" xfId="35874" xr:uid="{00000000-0005-0000-0000-000096810000}"/>
    <cellStyle name="Normal 5 4 4 2 4 2 2" xfId="35875" xr:uid="{00000000-0005-0000-0000-000097810000}"/>
    <cellStyle name="Normal 5 4 4 2 4 3" xfId="35876" xr:uid="{00000000-0005-0000-0000-000098810000}"/>
    <cellStyle name="Normal 5 4 4 2 5" xfId="35877" xr:uid="{00000000-0005-0000-0000-000099810000}"/>
    <cellStyle name="Normal 5 4 4 2 5 2" xfId="35878" xr:uid="{00000000-0005-0000-0000-00009A810000}"/>
    <cellStyle name="Normal 5 4 4 2 6" xfId="35879" xr:uid="{00000000-0005-0000-0000-00009B810000}"/>
    <cellStyle name="Normal 5 4 4 2 7" xfId="35880" xr:uid="{00000000-0005-0000-0000-00009C810000}"/>
    <cellStyle name="Normal 5 4 4 3" xfId="3708" xr:uid="{00000000-0005-0000-0000-00009D810000}"/>
    <cellStyle name="Normal 5 4 4 3 2" xfId="35881" xr:uid="{00000000-0005-0000-0000-00009E810000}"/>
    <cellStyle name="Normal 5 4 4 3 2 2" xfId="35882" xr:uid="{00000000-0005-0000-0000-00009F810000}"/>
    <cellStyle name="Normal 5 4 4 3 2 2 2" xfId="35883" xr:uid="{00000000-0005-0000-0000-0000A0810000}"/>
    <cellStyle name="Normal 5 4 4 3 2 3" xfId="35884" xr:uid="{00000000-0005-0000-0000-0000A1810000}"/>
    <cellStyle name="Normal 5 4 4 3 3" xfId="35885" xr:uid="{00000000-0005-0000-0000-0000A2810000}"/>
    <cellStyle name="Normal 5 4 4 3 3 2" xfId="35886" xr:uid="{00000000-0005-0000-0000-0000A3810000}"/>
    <cellStyle name="Normal 5 4 4 3 4" xfId="35887" xr:uid="{00000000-0005-0000-0000-0000A4810000}"/>
    <cellStyle name="Normal 5 4 4 3 5" xfId="35888" xr:uid="{00000000-0005-0000-0000-0000A5810000}"/>
    <cellStyle name="Normal 5 4 4 4" xfId="3709" xr:uid="{00000000-0005-0000-0000-0000A6810000}"/>
    <cellStyle name="Normal 5 4 4 4 2" xfId="35889" xr:uid="{00000000-0005-0000-0000-0000A7810000}"/>
    <cellStyle name="Normal 5 4 4 4 2 2" xfId="35890" xr:uid="{00000000-0005-0000-0000-0000A8810000}"/>
    <cellStyle name="Normal 5 4 4 4 2 2 2" xfId="35891" xr:uid="{00000000-0005-0000-0000-0000A9810000}"/>
    <cellStyle name="Normal 5 4 4 4 2 3" xfId="35892" xr:uid="{00000000-0005-0000-0000-0000AA810000}"/>
    <cellStyle name="Normal 5 4 4 4 3" xfId="35893" xr:uid="{00000000-0005-0000-0000-0000AB810000}"/>
    <cellStyle name="Normal 5 4 4 4 3 2" xfId="35894" xr:uid="{00000000-0005-0000-0000-0000AC810000}"/>
    <cellStyle name="Normal 5 4 4 4 4" xfId="35895" xr:uid="{00000000-0005-0000-0000-0000AD810000}"/>
    <cellStyle name="Normal 5 4 4 4 5" xfId="35896" xr:uid="{00000000-0005-0000-0000-0000AE810000}"/>
    <cellStyle name="Normal 5 4 4 5" xfId="35897" xr:uid="{00000000-0005-0000-0000-0000AF810000}"/>
    <cellStyle name="Normal 5 4 4 5 2" xfId="35898" xr:uid="{00000000-0005-0000-0000-0000B0810000}"/>
    <cellStyle name="Normal 5 4 4 5 2 2" xfId="35899" xr:uid="{00000000-0005-0000-0000-0000B1810000}"/>
    <cellStyle name="Normal 5 4 4 5 3" xfId="35900" xr:uid="{00000000-0005-0000-0000-0000B2810000}"/>
    <cellStyle name="Normal 5 4 4 6" xfId="35901" xr:uid="{00000000-0005-0000-0000-0000B3810000}"/>
    <cellStyle name="Normal 5 4 4 6 2" xfId="35902" xr:uid="{00000000-0005-0000-0000-0000B4810000}"/>
    <cellStyle name="Normal 5 4 4 7" xfId="35903" xr:uid="{00000000-0005-0000-0000-0000B5810000}"/>
    <cellStyle name="Normal 5 4 4 8" xfId="35904" xr:uid="{00000000-0005-0000-0000-0000B6810000}"/>
    <cellStyle name="Normal 5 4 5" xfId="3710" xr:uid="{00000000-0005-0000-0000-0000B7810000}"/>
    <cellStyle name="Normal 5 4 5 2" xfId="3711" xr:uid="{00000000-0005-0000-0000-0000B8810000}"/>
    <cellStyle name="Normal 5 4 5 2 2" xfId="3712" xr:uid="{00000000-0005-0000-0000-0000B9810000}"/>
    <cellStyle name="Normal 5 4 5 2 2 2" xfId="35905" xr:uid="{00000000-0005-0000-0000-0000BA810000}"/>
    <cellStyle name="Normal 5 4 5 2 2 2 2" xfId="35906" xr:uid="{00000000-0005-0000-0000-0000BB810000}"/>
    <cellStyle name="Normal 5 4 5 2 2 2 2 2" xfId="35907" xr:uid="{00000000-0005-0000-0000-0000BC810000}"/>
    <cellStyle name="Normal 5 4 5 2 2 2 3" xfId="35908" xr:uid="{00000000-0005-0000-0000-0000BD810000}"/>
    <cellStyle name="Normal 5 4 5 2 2 3" xfId="35909" xr:uid="{00000000-0005-0000-0000-0000BE810000}"/>
    <cellStyle name="Normal 5 4 5 2 2 3 2" xfId="35910" xr:uid="{00000000-0005-0000-0000-0000BF810000}"/>
    <cellStyle name="Normal 5 4 5 2 2 4" xfId="35911" xr:uid="{00000000-0005-0000-0000-0000C0810000}"/>
    <cellStyle name="Normal 5 4 5 2 2 5" xfId="35912" xr:uid="{00000000-0005-0000-0000-0000C1810000}"/>
    <cellStyle name="Normal 5 4 5 2 3" xfId="3713" xr:uid="{00000000-0005-0000-0000-0000C2810000}"/>
    <cellStyle name="Normal 5 4 5 2 3 2" xfId="35913" xr:uid="{00000000-0005-0000-0000-0000C3810000}"/>
    <cellStyle name="Normal 5 4 5 2 3 2 2" xfId="35914" xr:uid="{00000000-0005-0000-0000-0000C4810000}"/>
    <cellStyle name="Normal 5 4 5 2 3 2 2 2" xfId="35915" xr:uid="{00000000-0005-0000-0000-0000C5810000}"/>
    <cellStyle name="Normal 5 4 5 2 3 2 3" xfId="35916" xr:uid="{00000000-0005-0000-0000-0000C6810000}"/>
    <cellStyle name="Normal 5 4 5 2 3 3" xfId="35917" xr:uid="{00000000-0005-0000-0000-0000C7810000}"/>
    <cellStyle name="Normal 5 4 5 2 3 3 2" xfId="35918" xr:uid="{00000000-0005-0000-0000-0000C8810000}"/>
    <cellStyle name="Normal 5 4 5 2 3 4" xfId="35919" xr:uid="{00000000-0005-0000-0000-0000C9810000}"/>
    <cellStyle name="Normal 5 4 5 2 3 5" xfId="35920" xr:uid="{00000000-0005-0000-0000-0000CA810000}"/>
    <cellStyle name="Normal 5 4 5 2 4" xfId="35921" xr:uid="{00000000-0005-0000-0000-0000CB810000}"/>
    <cellStyle name="Normal 5 4 5 2 4 2" xfId="35922" xr:uid="{00000000-0005-0000-0000-0000CC810000}"/>
    <cellStyle name="Normal 5 4 5 2 4 2 2" xfId="35923" xr:uid="{00000000-0005-0000-0000-0000CD810000}"/>
    <cellStyle name="Normal 5 4 5 2 4 3" xfId="35924" xr:uid="{00000000-0005-0000-0000-0000CE810000}"/>
    <cellStyle name="Normal 5 4 5 2 5" xfId="35925" xr:uid="{00000000-0005-0000-0000-0000CF810000}"/>
    <cellStyle name="Normal 5 4 5 2 5 2" xfId="35926" xr:uid="{00000000-0005-0000-0000-0000D0810000}"/>
    <cellStyle name="Normal 5 4 5 2 6" xfId="35927" xr:uid="{00000000-0005-0000-0000-0000D1810000}"/>
    <cellStyle name="Normal 5 4 5 2 7" xfId="35928" xr:uid="{00000000-0005-0000-0000-0000D2810000}"/>
    <cellStyle name="Normal 5 4 5 3" xfId="3714" xr:uid="{00000000-0005-0000-0000-0000D3810000}"/>
    <cellStyle name="Normal 5 4 5 3 2" xfId="35929" xr:uid="{00000000-0005-0000-0000-0000D4810000}"/>
    <cellStyle name="Normal 5 4 5 3 2 2" xfId="35930" xr:uid="{00000000-0005-0000-0000-0000D5810000}"/>
    <cellStyle name="Normal 5 4 5 3 2 2 2" xfId="35931" xr:uid="{00000000-0005-0000-0000-0000D6810000}"/>
    <cellStyle name="Normal 5 4 5 3 2 3" xfId="35932" xr:uid="{00000000-0005-0000-0000-0000D7810000}"/>
    <cellStyle name="Normal 5 4 5 3 3" xfId="35933" xr:uid="{00000000-0005-0000-0000-0000D8810000}"/>
    <cellStyle name="Normal 5 4 5 3 3 2" xfId="35934" xr:uid="{00000000-0005-0000-0000-0000D9810000}"/>
    <cellStyle name="Normal 5 4 5 3 4" xfId="35935" xr:uid="{00000000-0005-0000-0000-0000DA810000}"/>
    <cellStyle name="Normal 5 4 5 3 5" xfId="35936" xr:uid="{00000000-0005-0000-0000-0000DB810000}"/>
    <cellStyle name="Normal 5 4 5 4" xfId="3715" xr:uid="{00000000-0005-0000-0000-0000DC810000}"/>
    <cellStyle name="Normal 5 4 5 4 2" xfId="35937" xr:uid="{00000000-0005-0000-0000-0000DD810000}"/>
    <cellStyle name="Normal 5 4 5 4 2 2" xfId="35938" xr:uid="{00000000-0005-0000-0000-0000DE810000}"/>
    <cellStyle name="Normal 5 4 5 4 2 2 2" xfId="35939" xr:uid="{00000000-0005-0000-0000-0000DF810000}"/>
    <cellStyle name="Normal 5 4 5 4 2 3" xfId="35940" xr:uid="{00000000-0005-0000-0000-0000E0810000}"/>
    <cellStyle name="Normal 5 4 5 4 3" xfId="35941" xr:uid="{00000000-0005-0000-0000-0000E1810000}"/>
    <cellStyle name="Normal 5 4 5 4 3 2" xfId="35942" xr:uid="{00000000-0005-0000-0000-0000E2810000}"/>
    <cellStyle name="Normal 5 4 5 4 4" xfId="35943" xr:uid="{00000000-0005-0000-0000-0000E3810000}"/>
    <cellStyle name="Normal 5 4 5 4 5" xfId="35944" xr:uid="{00000000-0005-0000-0000-0000E4810000}"/>
    <cellStyle name="Normal 5 4 5 5" xfId="35945" xr:uid="{00000000-0005-0000-0000-0000E5810000}"/>
    <cellStyle name="Normal 5 4 5 5 2" xfId="35946" xr:uid="{00000000-0005-0000-0000-0000E6810000}"/>
    <cellStyle name="Normal 5 4 5 5 2 2" xfId="35947" xr:uid="{00000000-0005-0000-0000-0000E7810000}"/>
    <cellStyle name="Normal 5 4 5 5 3" xfId="35948" xr:uid="{00000000-0005-0000-0000-0000E8810000}"/>
    <cellStyle name="Normal 5 4 5 6" xfId="35949" xr:uid="{00000000-0005-0000-0000-0000E9810000}"/>
    <cellStyle name="Normal 5 4 5 6 2" xfId="35950" xr:uid="{00000000-0005-0000-0000-0000EA810000}"/>
    <cellStyle name="Normal 5 4 5 7" xfId="35951" xr:uid="{00000000-0005-0000-0000-0000EB810000}"/>
    <cellStyle name="Normal 5 4 5 8" xfId="35952" xr:uid="{00000000-0005-0000-0000-0000EC810000}"/>
    <cellStyle name="Normal 5 4 6" xfId="3716" xr:uid="{00000000-0005-0000-0000-0000ED810000}"/>
    <cellStyle name="Normal 5 4 6 2" xfId="3717" xr:uid="{00000000-0005-0000-0000-0000EE810000}"/>
    <cellStyle name="Normal 5 4 6 2 2" xfId="3718" xr:uid="{00000000-0005-0000-0000-0000EF810000}"/>
    <cellStyle name="Normal 5 4 6 2 2 2" xfId="35953" xr:uid="{00000000-0005-0000-0000-0000F0810000}"/>
    <cellStyle name="Normal 5 4 6 2 2 2 2" xfId="35954" xr:uid="{00000000-0005-0000-0000-0000F1810000}"/>
    <cellStyle name="Normal 5 4 6 2 2 2 2 2" xfId="35955" xr:uid="{00000000-0005-0000-0000-0000F2810000}"/>
    <cellStyle name="Normal 5 4 6 2 2 2 3" xfId="35956" xr:uid="{00000000-0005-0000-0000-0000F3810000}"/>
    <cellStyle name="Normal 5 4 6 2 2 3" xfId="35957" xr:uid="{00000000-0005-0000-0000-0000F4810000}"/>
    <cellStyle name="Normal 5 4 6 2 2 3 2" xfId="35958" xr:uid="{00000000-0005-0000-0000-0000F5810000}"/>
    <cellStyle name="Normal 5 4 6 2 2 4" xfId="35959" xr:uid="{00000000-0005-0000-0000-0000F6810000}"/>
    <cellStyle name="Normal 5 4 6 2 2 5" xfId="35960" xr:uid="{00000000-0005-0000-0000-0000F7810000}"/>
    <cellStyle name="Normal 5 4 6 2 3" xfId="3719" xr:uid="{00000000-0005-0000-0000-0000F8810000}"/>
    <cellStyle name="Normal 5 4 6 2 3 2" xfId="35961" xr:uid="{00000000-0005-0000-0000-0000F9810000}"/>
    <cellStyle name="Normal 5 4 6 2 3 2 2" xfId="35962" xr:uid="{00000000-0005-0000-0000-0000FA810000}"/>
    <cellStyle name="Normal 5 4 6 2 3 2 2 2" xfId="35963" xr:uid="{00000000-0005-0000-0000-0000FB810000}"/>
    <cellStyle name="Normal 5 4 6 2 3 2 3" xfId="35964" xr:uid="{00000000-0005-0000-0000-0000FC810000}"/>
    <cellStyle name="Normal 5 4 6 2 3 3" xfId="35965" xr:uid="{00000000-0005-0000-0000-0000FD810000}"/>
    <cellStyle name="Normal 5 4 6 2 3 3 2" xfId="35966" xr:uid="{00000000-0005-0000-0000-0000FE810000}"/>
    <cellStyle name="Normal 5 4 6 2 3 4" xfId="35967" xr:uid="{00000000-0005-0000-0000-0000FF810000}"/>
    <cellStyle name="Normal 5 4 6 2 3 5" xfId="35968" xr:uid="{00000000-0005-0000-0000-000000820000}"/>
    <cellStyle name="Normal 5 4 6 2 4" xfId="35969" xr:uid="{00000000-0005-0000-0000-000001820000}"/>
    <cellStyle name="Normal 5 4 6 2 4 2" xfId="35970" xr:uid="{00000000-0005-0000-0000-000002820000}"/>
    <cellStyle name="Normal 5 4 6 2 4 2 2" xfId="35971" xr:uid="{00000000-0005-0000-0000-000003820000}"/>
    <cellStyle name="Normal 5 4 6 2 4 3" xfId="35972" xr:uid="{00000000-0005-0000-0000-000004820000}"/>
    <cellStyle name="Normal 5 4 6 2 5" xfId="35973" xr:uid="{00000000-0005-0000-0000-000005820000}"/>
    <cellStyle name="Normal 5 4 6 2 5 2" xfId="35974" xr:uid="{00000000-0005-0000-0000-000006820000}"/>
    <cellStyle name="Normal 5 4 6 2 6" xfId="35975" xr:uid="{00000000-0005-0000-0000-000007820000}"/>
    <cellStyle name="Normal 5 4 6 2 7" xfId="35976" xr:uid="{00000000-0005-0000-0000-000008820000}"/>
    <cellStyle name="Normal 5 4 6 3" xfId="3720" xr:uid="{00000000-0005-0000-0000-000009820000}"/>
    <cellStyle name="Normal 5 4 6 3 2" xfId="35977" xr:uid="{00000000-0005-0000-0000-00000A820000}"/>
    <cellStyle name="Normal 5 4 6 3 2 2" xfId="35978" xr:uid="{00000000-0005-0000-0000-00000B820000}"/>
    <cellStyle name="Normal 5 4 6 3 2 2 2" xfId="35979" xr:uid="{00000000-0005-0000-0000-00000C820000}"/>
    <cellStyle name="Normal 5 4 6 3 2 3" xfId="35980" xr:uid="{00000000-0005-0000-0000-00000D820000}"/>
    <cellStyle name="Normal 5 4 6 3 3" xfId="35981" xr:uid="{00000000-0005-0000-0000-00000E820000}"/>
    <cellStyle name="Normal 5 4 6 3 3 2" xfId="35982" xr:uid="{00000000-0005-0000-0000-00000F820000}"/>
    <cellStyle name="Normal 5 4 6 3 4" xfId="35983" xr:uid="{00000000-0005-0000-0000-000010820000}"/>
    <cellStyle name="Normal 5 4 6 3 5" xfId="35984" xr:uid="{00000000-0005-0000-0000-000011820000}"/>
    <cellStyle name="Normal 5 4 6 4" xfId="3721" xr:uid="{00000000-0005-0000-0000-000012820000}"/>
    <cellStyle name="Normal 5 4 6 4 2" xfId="35985" xr:uid="{00000000-0005-0000-0000-000013820000}"/>
    <cellStyle name="Normal 5 4 6 4 2 2" xfId="35986" xr:uid="{00000000-0005-0000-0000-000014820000}"/>
    <cellStyle name="Normal 5 4 6 4 2 2 2" xfId="35987" xr:uid="{00000000-0005-0000-0000-000015820000}"/>
    <cellStyle name="Normal 5 4 6 4 2 3" xfId="35988" xr:uid="{00000000-0005-0000-0000-000016820000}"/>
    <cellStyle name="Normal 5 4 6 4 3" xfId="35989" xr:uid="{00000000-0005-0000-0000-000017820000}"/>
    <cellStyle name="Normal 5 4 6 4 3 2" xfId="35990" xr:uid="{00000000-0005-0000-0000-000018820000}"/>
    <cellStyle name="Normal 5 4 6 4 4" xfId="35991" xr:uid="{00000000-0005-0000-0000-000019820000}"/>
    <cellStyle name="Normal 5 4 6 4 5" xfId="35992" xr:uid="{00000000-0005-0000-0000-00001A820000}"/>
    <cellStyle name="Normal 5 4 6 5" xfId="35993" xr:uid="{00000000-0005-0000-0000-00001B820000}"/>
    <cellStyle name="Normal 5 4 6 5 2" xfId="35994" xr:uid="{00000000-0005-0000-0000-00001C820000}"/>
    <cellStyle name="Normal 5 4 6 5 2 2" xfId="35995" xr:uid="{00000000-0005-0000-0000-00001D820000}"/>
    <cellStyle name="Normal 5 4 6 5 3" xfId="35996" xr:uid="{00000000-0005-0000-0000-00001E820000}"/>
    <cellStyle name="Normal 5 4 6 6" xfId="35997" xr:uid="{00000000-0005-0000-0000-00001F820000}"/>
    <cellStyle name="Normal 5 4 6 6 2" xfId="35998" xr:uid="{00000000-0005-0000-0000-000020820000}"/>
    <cellStyle name="Normal 5 4 6 7" xfId="35999" xr:uid="{00000000-0005-0000-0000-000021820000}"/>
    <cellStyle name="Normal 5 4 6 8" xfId="36000" xr:uid="{00000000-0005-0000-0000-000022820000}"/>
    <cellStyle name="Normal 5 4 7" xfId="3722" xr:uid="{00000000-0005-0000-0000-000023820000}"/>
    <cellStyle name="Normal 5 4 7 2" xfId="3723" xr:uid="{00000000-0005-0000-0000-000024820000}"/>
    <cellStyle name="Normal 5 4 7 2 2" xfId="36001" xr:uid="{00000000-0005-0000-0000-000025820000}"/>
    <cellStyle name="Normal 5 4 7 2 2 2" xfId="36002" xr:uid="{00000000-0005-0000-0000-000026820000}"/>
    <cellStyle name="Normal 5 4 7 2 2 2 2" xfId="36003" xr:uid="{00000000-0005-0000-0000-000027820000}"/>
    <cellStyle name="Normal 5 4 7 2 2 3" xfId="36004" xr:uid="{00000000-0005-0000-0000-000028820000}"/>
    <cellStyle name="Normal 5 4 7 2 3" xfId="36005" xr:uid="{00000000-0005-0000-0000-000029820000}"/>
    <cellStyle name="Normal 5 4 7 2 3 2" xfId="36006" xr:uid="{00000000-0005-0000-0000-00002A820000}"/>
    <cellStyle name="Normal 5 4 7 2 4" xfId="36007" xr:uid="{00000000-0005-0000-0000-00002B820000}"/>
    <cellStyle name="Normal 5 4 7 2 5" xfId="36008" xr:uid="{00000000-0005-0000-0000-00002C820000}"/>
    <cellStyle name="Normal 5 4 7 3" xfId="3724" xr:uid="{00000000-0005-0000-0000-00002D820000}"/>
    <cellStyle name="Normal 5 4 7 3 2" xfId="36009" xr:uid="{00000000-0005-0000-0000-00002E820000}"/>
    <cellStyle name="Normal 5 4 7 3 2 2" xfId="36010" xr:uid="{00000000-0005-0000-0000-00002F820000}"/>
    <cellStyle name="Normal 5 4 7 3 2 2 2" xfId="36011" xr:uid="{00000000-0005-0000-0000-000030820000}"/>
    <cellStyle name="Normal 5 4 7 3 2 3" xfId="36012" xr:uid="{00000000-0005-0000-0000-000031820000}"/>
    <cellStyle name="Normal 5 4 7 3 3" xfId="36013" xr:uid="{00000000-0005-0000-0000-000032820000}"/>
    <cellStyle name="Normal 5 4 7 3 3 2" xfId="36014" xr:uid="{00000000-0005-0000-0000-000033820000}"/>
    <cellStyle name="Normal 5 4 7 3 4" xfId="36015" xr:uid="{00000000-0005-0000-0000-000034820000}"/>
    <cellStyle name="Normal 5 4 7 3 5" xfId="36016" xr:uid="{00000000-0005-0000-0000-000035820000}"/>
    <cellStyle name="Normal 5 4 7 4" xfId="36017" xr:uid="{00000000-0005-0000-0000-000036820000}"/>
    <cellStyle name="Normal 5 4 7 4 2" xfId="36018" xr:uid="{00000000-0005-0000-0000-000037820000}"/>
    <cellStyle name="Normal 5 4 7 4 2 2" xfId="36019" xr:uid="{00000000-0005-0000-0000-000038820000}"/>
    <cellStyle name="Normal 5 4 7 4 3" xfId="36020" xr:uid="{00000000-0005-0000-0000-000039820000}"/>
    <cellStyle name="Normal 5 4 7 5" xfId="36021" xr:uid="{00000000-0005-0000-0000-00003A820000}"/>
    <cellStyle name="Normal 5 4 7 5 2" xfId="36022" xr:uid="{00000000-0005-0000-0000-00003B820000}"/>
    <cellStyle name="Normal 5 4 7 6" xfId="36023" xr:uid="{00000000-0005-0000-0000-00003C820000}"/>
    <cellStyle name="Normal 5 4 7 7" xfId="36024" xr:uid="{00000000-0005-0000-0000-00003D820000}"/>
    <cellStyle name="Normal 5 4 8" xfId="3725" xr:uid="{00000000-0005-0000-0000-00003E820000}"/>
    <cellStyle name="Normal 5 4 8 2" xfId="36025" xr:uid="{00000000-0005-0000-0000-00003F820000}"/>
    <cellStyle name="Normal 5 4 8 2 2" xfId="36026" xr:uid="{00000000-0005-0000-0000-000040820000}"/>
    <cellStyle name="Normal 5 4 8 2 2 2" xfId="36027" xr:uid="{00000000-0005-0000-0000-000041820000}"/>
    <cellStyle name="Normal 5 4 8 2 3" xfId="36028" xr:uid="{00000000-0005-0000-0000-000042820000}"/>
    <cellStyle name="Normal 5 4 8 3" xfId="36029" xr:uid="{00000000-0005-0000-0000-000043820000}"/>
    <cellStyle name="Normal 5 4 8 3 2" xfId="36030" xr:uid="{00000000-0005-0000-0000-000044820000}"/>
    <cellStyle name="Normal 5 4 8 4" xfId="36031" xr:uid="{00000000-0005-0000-0000-000045820000}"/>
    <cellStyle name="Normal 5 4 8 5" xfId="36032" xr:uid="{00000000-0005-0000-0000-000046820000}"/>
    <cellStyle name="Normal 5 4 9" xfId="3726" xr:uid="{00000000-0005-0000-0000-000047820000}"/>
    <cellStyle name="Normal 5 4 9 2" xfId="36033" xr:uid="{00000000-0005-0000-0000-000048820000}"/>
    <cellStyle name="Normal 5 4 9 2 2" xfId="36034" xr:uid="{00000000-0005-0000-0000-000049820000}"/>
    <cellStyle name="Normal 5 4 9 2 2 2" xfId="36035" xr:uid="{00000000-0005-0000-0000-00004A820000}"/>
    <cellStyle name="Normal 5 4 9 2 3" xfId="36036" xr:uid="{00000000-0005-0000-0000-00004B820000}"/>
    <cellStyle name="Normal 5 4 9 3" xfId="36037" xr:uid="{00000000-0005-0000-0000-00004C820000}"/>
    <cellStyle name="Normal 5 4 9 3 2" xfId="36038" xr:uid="{00000000-0005-0000-0000-00004D820000}"/>
    <cellStyle name="Normal 5 4 9 4" xfId="36039" xr:uid="{00000000-0005-0000-0000-00004E820000}"/>
    <cellStyle name="Normal 5 4 9 5" xfId="36040" xr:uid="{00000000-0005-0000-0000-00004F820000}"/>
    <cellStyle name="Normal 5 5" xfId="3727" xr:uid="{00000000-0005-0000-0000-000050820000}"/>
    <cellStyle name="Normal 5 5 10" xfId="36041" xr:uid="{00000000-0005-0000-0000-000051820000}"/>
    <cellStyle name="Normal 5 5 10 2" xfId="36042" xr:uid="{00000000-0005-0000-0000-000052820000}"/>
    <cellStyle name="Normal 5 5 10 2 2" xfId="36043" xr:uid="{00000000-0005-0000-0000-000053820000}"/>
    <cellStyle name="Normal 5 5 10 3" xfId="36044" xr:uid="{00000000-0005-0000-0000-000054820000}"/>
    <cellStyle name="Normal 5 5 11" xfId="36045" xr:uid="{00000000-0005-0000-0000-000055820000}"/>
    <cellStyle name="Normal 5 5 11 2" xfId="36046" xr:uid="{00000000-0005-0000-0000-000056820000}"/>
    <cellStyle name="Normal 5 5 12" xfId="36047" xr:uid="{00000000-0005-0000-0000-000057820000}"/>
    <cellStyle name="Normal 5 5 13" xfId="36048" xr:uid="{00000000-0005-0000-0000-000058820000}"/>
    <cellStyle name="Normal 5 5 2" xfId="3728" xr:uid="{00000000-0005-0000-0000-000059820000}"/>
    <cellStyle name="Normal 5 5 2 10" xfId="36049" xr:uid="{00000000-0005-0000-0000-00005A820000}"/>
    <cellStyle name="Normal 5 5 2 10 2" xfId="36050" xr:uid="{00000000-0005-0000-0000-00005B820000}"/>
    <cellStyle name="Normal 5 5 2 11" xfId="36051" xr:uid="{00000000-0005-0000-0000-00005C820000}"/>
    <cellStyle name="Normal 5 5 2 12" xfId="36052" xr:uid="{00000000-0005-0000-0000-00005D820000}"/>
    <cellStyle name="Normal 5 5 2 2" xfId="3729" xr:uid="{00000000-0005-0000-0000-00005E820000}"/>
    <cellStyle name="Normal 5 5 2 2 2" xfId="3730" xr:uid="{00000000-0005-0000-0000-00005F820000}"/>
    <cellStyle name="Normal 5 5 2 2 2 2" xfId="3731" xr:uid="{00000000-0005-0000-0000-000060820000}"/>
    <cellStyle name="Normal 5 5 2 2 2 2 2" xfId="36053" xr:uid="{00000000-0005-0000-0000-000061820000}"/>
    <cellStyle name="Normal 5 5 2 2 2 2 2 2" xfId="36054" xr:uid="{00000000-0005-0000-0000-000062820000}"/>
    <cellStyle name="Normal 5 5 2 2 2 2 2 2 2" xfId="36055" xr:uid="{00000000-0005-0000-0000-000063820000}"/>
    <cellStyle name="Normal 5 5 2 2 2 2 2 3" xfId="36056" xr:uid="{00000000-0005-0000-0000-000064820000}"/>
    <cellStyle name="Normal 5 5 2 2 2 2 3" xfId="36057" xr:uid="{00000000-0005-0000-0000-000065820000}"/>
    <cellStyle name="Normal 5 5 2 2 2 2 3 2" xfId="36058" xr:uid="{00000000-0005-0000-0000-000066820000}"/>
    <cellStyle name="Normal 5 5 2 2 2 2 4" xfId="36059" xr:uid="{00000000-0005-0000-0000-000067820000}"/>
    <cellStyle name="Normal 5 5 2 2 2 2 5" xfId="36060" xr:uid="{00000000-0005-0000-0000-000068820000}"/>
    <cellStyle name="Normal 5 5 2 2 2 3" xfId="3732" xr:uid="{00000000-0005-0000-0000-000069820000}"/>
    <cellStyle name="Normal 5 5 2 2 2 3 2" xfId="36061" xr:uid="{00000000-0005-0000-0000-00006A820000}"/>
    <cellStyle name="Normal 5 5 2 2 2 3 2 2" xfId="36062" xr:uid="{00000000-0005-0000-0000-00006B820000}"/>
    <cellStyle name="Normal 5 5 2 2 2 3 2 2 2" xfId="36063" xr:uid="{00000000-0005-0000-0000-00006C820000}"/>
    <cellStyle name="Normal 5 5 2 2 2 3 2 3" xfId="36064" xr:uid="{00000000-0005-0000-0000-00006D820000}"/>
    <cellStyle name="Normal 5 5 2 2 2 3 3" xfId="36065" xr:uid="{00000000-0005-0000-0000-00006E820000}"/>
    <cellStyle name="Normal 5 5 2 2 2 3 3 2" xfId="36066" xr:uid="{00000000-0005-0000-0000-00006F820000}"/>
    <cellStyle name="Normal 5 5 2 2 2 3 4" xfId="36067" xr:uid="{00000000-0005-0000-0000-000070820000}"/>
    <cellStyle name="Normal 5 5 2 2 2 3 5" xfId="36068" xr:uid="{00000000-0005-0000-0000-000071820000}"/>
    <cellStyle name="Normal 5 5 2 2 2 4" xfId="36069" xr:uid="{00000000-0005-0000-0000-000072820000}"/>
    <cellStyle name="Normal 5 5 2 2 2 4 2" xfId="36070" xr:uid="{00000000-0005-0000-0000-000073820000}"/>
    <cellStyle name="Normal 5 5 2 2 2 4 2 2" xfId="36071" xr:uid="{00000000-0005-0000-0000-000074820000}"/>
    <cellStyle name="Normal 5 5 2 2 2 4 3" xfId="36072" xr:uid="{00000000-0005-0000-0000-000075820000}"/>
    <cellStyle name="Normal 5 5 2 2 2 5" xfId="36073" xr:uid="{00000000-0005-0000-0000-000076820000}"/>
    <cellStyle name="Normal 5 5 2 2 2 5 2" xfId="36074" xr:uid="{00000000-0005-0000-0000-000077820000}"/>
    <cellStyle name="Normal 5 5 2 2 2 6" xfId="36075" xr:uid="{00000000-0005-0000-0000-000078820000}"/>
    <cellStyle name="Normal 5 5 2 2 2 7" xfId="36076" xr:uid="{00000000-0005-0000-0000-000079820000}"/>
    <cellStyle name="Normal 5 5 2 2 3" xfId="3733" xr:uid="{00000000-0005-0000-0000-00007A820000}"/>
    <cellStyle name="Normal 5 5 2 2 3 2" xfId="36077" xr:uid="{00000000-0005-0000-0000-00007B820000}"/>
    <cellStyle name="Normal 5 5 2 2 3 2 2" xfId="36078" xr:uid="{00000000-0005-0000-0000-00007C820000}"/>
    <cellStyle name="Normal 5 5 2 2 3 2 2 2" xfId="36079" xr:uid="{00000000-0005-0000-0000-00007D820000}"/>
    <cellStyle name="Normal 5 5 2 2 3 2 3" xfId="36080" xr:uid="{00000000-0005-0000-0000-00007E820000}"/>
    <cellStyle name="Normal 5 5 2 2 3 3" xfId="36081" xr:uid="{00000000-0005-0000-0000-00007F820000}"/>
    <cellStyle name="Normal 5 5 2 2 3 3 2" xfId="36082" xr:uid="{00000000-0005-0000-0000-000080820000}"/>
    <cellStyle name="Normal 5 5 2 2 3 4" xfId="36083" xr:uid="{00000000-0005-0000-0000-000081820000}"/>
    <cellStyle name="Normal 5 5 2 2 3 5" xfId="36084" xr:uid="{00000000-0005-0000-0000-000082820000}"/>
    <cellStyle name="Normal 5 5 2 2 4" xfId="3734" xr:uid="{00000000-0005-0000-0000-000083820000}"/>
    <cellStyle name="Normal 5 5 2 2 4 2" xfId="36085" xr:uid="{00000000-0005-0000-0000-000084820000}"/>
    <cellStyle name="Normal 5 5 2 2 4 2 2" xfId="36086" xr:uid="{00000000-0005-0000-0000-000085820000}"/>
    <cellStyle name="Normal 5 5 2 2 4 2 2 2" xfId="36087" xr:uid="{00000000-0005-0000-0000-000086820000}"/>
    <cellStyle name="Normal 5 5 2 2 4 2 3" xfId="36088" xr:uid="{00000000-0005-0000-0000-000087820000}"/>
    <cellStyle name="Normal 5 5 2 2 4 3" xfId="36089" xr:uid="{00000000-0005-0000-0000-000088820000}"/>
    <cellStyle name="Normal 5 5 2 2 4 3 2" xfId="36090" xr:uid="{00000000-0005-0000-0000-000089820000}"/>
    <cellStyle name="Normal 5 5 2 2 4 4" xfId="36091" xr:uid="{00000000-0005-0000-0000-00008A820000}"/>
    <cellStyle name="Normal 5 5 2 2 4 5" xfId="36092" xr:uid="{00000000-0005-0000-0000-00008B820000}"/>
    <cellStyle name="Normal 5 5 2 2 5" xfId="36093" xr:uid="{00000000-0005-0000-0000-00008C820000}"/>
    <cellStyle name="Normal 5 5 2 2 5 2" xfId="36094" xr:uid="{00000000-0005-0000-0000-00008D820000}"/>
    <cellStyle name="Normal 5 5 2 2 5 2 2" xfId="36095" xr:uid="{00000000-0005-0000-0000-00008E820000}"/>
    <cellStyle name="Normal 5 5 2 2 5 3" xfId="36096" xr:uid="{00000000-0005-0000-0000-00008F820000}"/>
    <cellStyle name="Normal 5 5 2 2 6" xfId="36097" xr:uid="{00000000-0005-0000-0000-000090820000}"/>
    <cellStyle name="Normal 5 5 2 2 6 2" xfId="36098" xr:uid="{00000000-0005-0000-0000-000091820000}"/>
    <cellStyle name="Normal 5 5 2 2 7" xfId="36099" xr:uid="{00000000-0005-0000-0000-000092820000}"/>
    <cellStyle name="Normal 5 5 2 2 8" xfId="36100" xr:uid="{00000000-0005-0000-0000-000093820000}"/>
    <cellStyle name="Normal 5 5 2 3" xfId="3735" xr:uid="{00000000-0005-0000-0000-000094820000}"/>
    <cellStyle name="Normal 5 5 2 3 2" xfId="3736" xr:uid="{00000000-0005-0000-0000-000095820000}"/>
    <cellStyle name="Normal 5 5 2 3 2 2" xfId="3737" xr:uid="{00000000-0005-0000-0000-000096820000}"/>
    <cellStyle name="Normal 5 5 2 3 2 2 2" xfId="36101" xr:uid="{00000000-0005-0000-0000-000097820000}"/>
    <cellStyle name="Normal 5 5 2 3 2 2 2 2" xfId="36102" xr:uid="{00000000-0005-0000-0000-000098820000}"/>
    <cellStyle name="Normal 5 5 2 3 2 2 2 2 2" xfId="36103" xr:uid="{00000000-0005-0000-0000-000099820000}"/>
    <cellStyle name="Normal 5 5 2 3 2 2 2 3" xfId="36104" xr:uid="{00000000-0005-0000-0000-00009A820000}"/>
    <cellStyle name="Normal 5 5 2 3 2 2 3" xfId="36105" xr:uid="{00000000-0005-0000-0000-00009B820000}"/>
    <cellStyle name="Normal 5 5 2 3 2 2 3 2" xfId="36106" xr:uid="{00000000-0005-0000-0000-00009C820000}"/>
    <cellStyle name="Normal 5 5 2 3 2 2 4" xfId="36107" xr:uid="{00000000-0005-0000-0000-00009D820000}"/>
    <cellStyle name="Normal 5 5 2 3 2 2 5" xfId="36108" xr:uid="{00000000-0005-0000-0000-00009E820000}"/>
    <cellStyle name="Normal 5 5 2 3 2 3" xfId="3738" xr:uid="{00000000-0005-0000-0000-00009F820000}"/>
    <cellStyle name="Normal 5 5 2 3 2 3 2" xfId="36109" xr:uid="{00000000-0005-0000-0000-0000A0820000}"/>
    <cellStyle name="Normal 5 5 2 3 2 3 2 2" xfId="36110" xr:uid="{00000000-0005-0000-0000-0000A1820000}"/>
    <cellStyle name="Normal 5 5 2 3 2 3 2 2 2" xfId="36111" xr:uid="{00000000-0005-0000-0000-0000A2820000}"/>
    <cellStyle name="Normal 5 5 2 3 2 3 2 3" xfId="36112" xr:uid="{00000000-0005-0000-0000-0000A3820000}"/>
    <cellStyle name="Normal 5 5 2 3 2 3 3" xfId="36113" xr:uid="{00000000-0005-0000-0000-0000A4820000}"/>
    <cellStyle name="Normal 5 5 2 3 2 3 3 2" xfId="36114" xr:uid="{00000000-0005-0000-0000-0000A5820000}"/>
    <cellStyle name="Normal 5 5 2 3 2 3 4" xfId="36115" xr:uid="{00000000-0005-0000-0000-0000A6820000}"/>
    <cellStyle name="Normal 5 5 2 3 2 3 5" xfId="36116" xr:uid="{00000000-0005-0000-0000-0000A7820000}"/>
    <cellStyle name="Normal 5 5 2 3 2 4" xfId="36117" xr:uid="{00000000-0005-0000-0000-0000A8820000}"/>
    <cellStyle name="Normal 5 5 2 3 2 4 2" xfId="36118" xr:uid="{00000000-0005-0000-0000-0000A9820000}"/>
    <cellStyle name="Normal 5 5 2 3 2 4 2 2" xfId="36119" xr:uid="{00000000-0005-0000-0000-0000AA820000}"/>
    <cellStyle name="Normal 5 5 2 3 2 4 3" xfId="36120" xr:uid="{00000000-0005-0000-0000-0000AB820000}"/>
    <cellStyle name="Normal 5 5 2 3 2 5" xfId="36121" xr:uid="{00000000-0005-0000-0000-0000AC820000}"/>
    <cellStyle name="Normal 5 5 2 3 2 5 2" xfId="36122" xr:uid="{00000000-0005-0000-0000-0000AD820000}"/>
    <cellStyle name="Normal 5 5 2 3 2 6" xfId="36123" xr:uid="{00000000-0005-0000-0000-0000AE820000}"/>
    <cellStyle name="Normal 5 5 2 3 2 7" xfId="36124" xr:uid="{00000000-0005-0000-0000-0000AF820000}"/>
    <cellStyle name="Normal 5 5 2 3 3" xfId="3739" xr:uid="{00000000-0005-0000-0000-0000B0820000}"/>
    <cellStyle name="Normal 5 5 2 3 3 2" xfId="36125" xr:uid="{00000000-0005-0000-0000-0000B1820000}"/>
    <cellStyle name="Normal 5 5 2 3 3 2 2" xfId="36126" xr:uid="{00000000-0005-0000-0000-0000B2820000}"/>
    <cellStyle name="Normal 5 5 2 3 3 2 2 2" xfId="36127" xr:uid="{00000000-0005-0000-0000-0000B3820000}"/>
    <cellStyle name="Normal 5 5 2 3 3 2 3" xfId="36128" xr:uid="{00000000-0005-0000-0000-0000B4820000}"/>
    <cellStyle name="Normal 5 5 2 3 3 3" xfId="36129" xr:uid="{00000000-0005-0000-0000-0000B5820000}"/>
    <cellStyle name="Normal 5 5 2 3 3 3 2" xfId="36130" xr:uid="{00000000-0005-0000-0000-0000B6820000}"/>
    <cellStyle name="Normal 5 5 2 3 3 4" xfId="36131" xr:uid="{00000000-0005-0000-0000-0000B7820000}"/>
    <cellStyle name="Normal 5 5 2 3 3 5" xfId="36132" xr:uid="{00000000-0005-0000-0000-0000B8820000}"/>
    <cellStyle name="Normal 5 5 2 3 4" xfId="3740" xr:uid="{00000000-0005-0000-0000-0000B9820000}"/>
    <cellStyle name="Normal 5 5 2 3 4 2" xfId="36133" xr:uid="{00000000-0005-0000-0000-0000BA820000}"/>
    <cellStyle name="Normal 5 5 2 3 4 2 2" xfId="36134" xr:uid="{00000000-0005-0000-0000-0000BB820000}"/>
    <cellStyle name="Normal 5 5 2 3 4 2 2 2" xfId="36135" xr:uid="{00000000-0005-0000-0000-0000BC820000}"/>
    <cellStyle name="Normal 5 5 2 3 4 2 3" xfId="36136" xr:uid="{00000000-0005-0000-0000-0000BD820000}"/>
    <cellStyle name="Normal 5 5 2 3 4 3" xfId="36137" xr:uid="{00000000-0005-0000-0000-0000BE820000}"/>
    <cellStyle name="Normal 5 5 2 3 4 3 2" xfId="36138" xr:uid="{00000000-0005-0000-0000-0000BF820000}"/>
    <cellStyle name="Normal 5 5 2 3 4 4" xfId="36139" xr:uid="{00000000-0005-0000-0000-0000C0820000}"/>
    <cellStyle name="Normal 5 5 2 3 4 5" xfId="36140" xr:uid="{00000000-0005-0000-0000-0000C1820000}"/>
    <cellStyle name="Normal 5 5 2 3 5" xfId="36141" xr:uid="{00000000-0005-0000-0000-0000C2820000}"/>
    <cellStyle name="Normal 5 5 2 3 5 2" xfId="36142" xr:uid="{00000000-0005-0000-0000-0000C3820000}"/>
    <cellStyle name="Normal 5 5 2 3 5 2 2" xfId="36143" xr:uid="{00000000-0005-0000-0000-0000C4820000}"/>
    <cellStyle name="Normal 5 5 2 3 5 3" xfId="36144" xr:uid="{00000000-0005-0000-0000-0000C5820000}"/>
    <cellStyle name="Normal 5 5 2 3 6" xfId="36145" xr:uid="{00000000-0005-0000-0000-0000C6820000}"/>
    <cellStyle name="Normal 5 5 2 3 6 2" xfId="36146" xr:uid="{00000000-0005-0000-0000-0000C7820000}"/>
    <cellStyle name="Normal 5 5 2 3 7" xfId="36147" xr:uid="{00000000-0005-0000-0000-0000C8820000}"/>
    <cellStyle name="Normal 5 5 2 3 8" xfId="36148" xr:uid="{00000000-0005-0000-0000-0000C9820000}"/>
    <cellStyle name="Normal 5 5 2 4" xfId="3741" xr:uid="{00000000-0005-0000-0000-0000CA820000}"/>
    <cellStyle name="Normal 5 5 2 4 2" xfId="3742" xr:uid="{00000000-0005-0000-0000-0000CB820000}"/>
    <cellStyle name="Normal 5 5 2 4 2 2" xfId="3743" xr:uid="{00000000-0005-0000-0000-0000CC820000}"/>
    <cellStyle name="Normal 5 5 2 4 2 2 2" xfId="36149" xr:uid="{00000000-0005-0000-0000-0000CD820000}"/>
    <cellStyle name="Normal 5 5 2 4 2 2 2 2" xfId="36150" xr:uid="{00000000-0005-0000-0000-0000CE820000}"/>
    <cellStyle name="Normal 5 5 2 4 2 2 2 2 2" xfId="36151" xr:uid="{00000000-0005-0000-0000-0000CF820000}"/>
    <cellStyle name="Normal 5 5 2 4 2 2 2 3" xfId="36152" xr:uid="{00000000-0005-0000-0000-0000D0820000}"/>
    <cellStyle name="Normal 5 5 2 4 2 2 3" xfId="36153" xr:uid="{00000000-0005-0000-0000-0000D1820000}"/>
    <cellStyle name="Normal 5 5 2 4 2 2 3 2" xfId="36154" xr:uid="{00000000-0005-0000-0000-0000D2820000}"/>
    <cellStyle name="Normal 5 5 2 4 2 2 4" xfId="36155" xr:uid="{00000000-0005-0000-0000-0000D3820000}"/>
    <cellStyle name="Normal 5 5 2 4 2 2 5" xfId="36156" xr:uid="{00000000-0005-0000-0000-0000D4820000}"/>
    <cellStyle name="Normal 5 5 2 4 2 3" xfId="3744" xr:uid="{00000000-0005-0000-0000-0000D5820000}"/>
    <cellStyle name="Normal 5 5 2 4 2 3 2" xfId="36157" xr:uid="{00000000-0005-0000-0000-0000D6820000}"/>
    <cellStyle name="Normal 5 5 2 4 2 3 2 2" xfId="36158" xr:uid="{00000000-0005-0000-0000-0000D7820000}"/>
    <cellStyle name="Normal 5 5 2 4 2 3 2 2 2" xfId="36159" xr:uid="{00000000-0005-0000-0000-0000D8820000}"/>
    <cellStyle name="Normal 5 5 2 4 2 3 2 3" xfId="36160" xr:uid="{00000000-0005-0000-0000-0000D9820000}"/>
    <cellStyle name="Normal 5 5 2 4 2 3 3" xfId="36161" xr:uid="{00000000-0005-0000-0000-0000DA820000}"/>
    <cellStyle name="Normal 5 5 2 4 2 3 3 2" xfId="36162" xr:uid="{00000000-0005-0000-0000-0000DB820000}"/>
    <cellStyle name="Normal 5 5 2 4 2 3 4" xfId="36163" xr:uid="{00000000-0005-0000-0000-0000DC820000}"/>
    <cellStyle name="Normal 5 5 2 4 2 3 5" xfId="36164" xr:uid="{00000000-0005-0000-0000-0000DD820000}"/>
    <cellStyle name="Normal 5 5 2 4 2 4" xfId="36165" xr:uid="{00000000-0005-0000-0000-0000DE820000}"/>
    <cellStyle name="Normal 5 5 2 4 2 4 2" xfId="36166" xr:uid="{00000000-0005-0000-0000-0000DF820000}"/>
    <cellStyle name="Normal 5 5 2 4 2 4 2 2" xfId="36167" xr:uid="{00000000-0005-0000-0000-0000E0820000}"/>
    <cellStyle name="Normal 5 5 2 4 2 4 3" xfId="36168" xr:uid="{00000000-0005-0000-0000-0000E1820000}"/>
    <cellStyle name="Normal 5 5 2 4 2 5" xfId="36169" xr:uid="{00000000-0005-0000-0000-0000E2820000}"/>
    <cellStyle name="Normal 5 5 2 4 2 5 2" xfId="36170" xr:uid="{00000000-0005-0000-0000-0000E3820000}"/>
    <cellStyle name="Normal 5 5 2 4 2 6" xfId="36171" xr:uid="{00000000-0005-0000-0000-0000E4820000}"/>
    <cellStyle name="Normal 5 5 2 4 2 7" xfId="36172" xr:uid="{00000000-0005-0000-0000-0000E5820000}"/>
    <cellStyle name="Normal 5 5 2 4 3" xfId="3745" xr:uid="{00000000-0005-0000-0000-0000E6820000}"/>
    <cellStyle name="Normal 5 5 2 4 3 2" xfId="36173" xr:uid="{00000000-0005-0000-0000-0000E7820000}"/>
    <cellStyle name="Normal 5 5 2 4 3 2 2" xfId="36174" xr:uid="{00000000-0005-0000-0000-0000E8820000}"/>
    <cellStyle name="Normal 5 5 2 4 3 2 2 2" xfId="36175" xr:uid="{00000000-0005-0000-0000-0000E9820000}"/>
    <cellStyle name="Normal 5 5 2 4 3 2 3" xfId="36176" xr:uid="{00000000-0005-0000-0000-0000EA820000}"/>
    <cellStyle name="Normal 5 5 2 4 3 3" xfId="36177" xr:uid="{00000000-0005-0000-0000-0000EB820000}"/>
    <cellStyle name="Normal 5 5 2 4 3 3 2" xfId="36178" xr:uid="{00000000-0005-0000-0000-0000EC820000}"/>
    <cellStyle name="Normal 5 5 2 4 3 4" xfId="36179" xr:uid="{00000000-0005-0000-0000-0000ED820000}"/>
    <cellStyle name="Normal 5 5 2 4 3 5" xfId="36180" xr:uid="{00000000-0005-0000-0000-0000EE820000}"/>
    <cellStyle name="Normal 5 5 2 4 4" xfId="3746" xr:uid="{00000000-0005-0000-0000-0000EF820000}"/>
    <cellStyle name="Normal 5 5 2 4 4 2" xfId="36181" xr:uid="{00000000-0005-0000-0000-0000F0820000}"/>
    <cellStyle name="Normal 5 5 2 4 4 2 2" xfId="36182" xr:uid="{00000000-0005-0000-0000-0000F1820000}"/>
    <cellStyle name="Normal 5 5 2 4 4 2 2 2" xfId="36183" xr:uid="{00000000-0005-0000-0000-0000F2820000}"/>
    <cellStyle name="Normal 5 5 2 4 4 2 3" xfId="36184" xr:uid="{00000000-0005-0000-0000-0000F3820000}"/>
    <cellStyle name="Normal 5 5 2 4 4 3" xfId="36185" xr:uid="{00000000-0005-0000-0000-0000F4820000}"/>
    <cellStyle name="Normal 5 5 2 4 4 3 2" xfId="36186" xr:uid="{00000000-0005-0000-0000-0000F5820000}"/>
    <cellStyle name="Normal 5 5 2 4 4 4" xfId="36187" xr:uid="{00000000-0005-0000-0000-0000F6820000}"/>
    <cellStyle name="Normal 5 5 2 4 4 5" xfId="36188" xr:uid="{00000000-0005-0000-0000-0000F7820000}"/>
    <cellStyle name="Normal 5 5 2 4 5" xfId="36189" xr:uid="{00000000-0005-0000-0000-0000F8820000}"/>
    <cellStyle name="Normal 5 5 2 4 5 2" xfId="36190" xr:uid="{00000000-0005-0000-0000-0000F9820000}"/>
    <cellStyle name="Normal 5 5 2 4 5 2 2" xfId="36191" xr:uid="{00000000-0005-0000-0000-0000FA820000}"/>
    <cellStyle name="Normal 5 5 2 4 5 3" xfId="36192" xr:uid="{00000000-0005-0000-0000-0000FB820000}"/>
    <cellStyle name="Normal 5 5 2 4 6" xfId="36193" xr:uid="{00000000-0005-0000-0000-0000FC820000}"/>
    <cellStyle name="Normal 5 5 2 4 6 2" xfId="36194" xr:uid="{00000000-0005-0000-0000-0000FD820000}"/>
    <cellStyle name="Normal 5 5 2 4 7" xfId="36195" xr:uid="{00000000-0005-0000-0000-0000FE820000}"/>
    <cellStyle name="Normal 5 5 2 4 8" xfId="36196" xr:uid="{00000000-0005-0000-0000-0000FF820000}"/>
    <cellStyle name="Normal 5 5 2 5" xfId="3747" xr:uid="{00000000-0005-0000-0000-000000830000}"/>
    <cellStyle name="Normal 5 5 2 5 2" xfId="3748" xr:uid="{00000000-0005-0000-0000-000001830000}"/>
    <cellStyle name="Normal 5 5 2 5 2 2" xfId="3749" xr:uid="{00000000-0005-0000-0000-000002830000}"/>
    <cellStyle name="Normal 5 5 2 5 2 2 2" xfId="36197" xr:uid="{00000000-0005-0000-0000-000003830000}"/>
    <cellStyle name="Normal 5 5 2 5 2 2 2 2" xfId="36198" xr:uid="{00000000-0005-0000-0000-000004830000}"/>
    <cellStyle name="Normal 5 5 2 5 2 2 2 2 2" xfId="36199" xr:uid="{00000000-0005-0000-0000-000005830000}"/>
    <cellStyle name="Normal 5 5 2 5 2 2 2 3" xfId="36200" xr:uid="{00000000-0005-0000-0000-000006830000}"/>
    <cellStyle name="Normal 5 5 2 5 2 2 3" xfId="36201" xr:uid="{00000000-0005-0000-0000-000007830000}"/>
    <cellStyle name="Normal 5 5 2 5 2 2 3 2" xfId="36202" xr:uid="{00000000-0005-0000-0000-000008830000}"/>
    <cellStyle name="Normal 5 5 2 5 2 2 4" xfId="36203" xr:uid="{00000000-0005-0000-0000-000009830000}"/>
    <cellStyle name="Normal 5 5 2 5 2 2 5" xfId="36204" xr:uid="{00000000-0005-0000-0000-00000A830000}"/>
    <cellStyle name="Normal 5 5 2 5 2 3" xfId="3750" xr:uid="{00000000-0005-0000-0000-00000B830000}"/>
    <cellStyle name="Normal 5 5 2 5 2 3 2" xfId="36205" xr:uid="{00000000-0005-0000-0000-00000C830000}"/>
    <cellStyle name="Normal 5 5 2 5 2 3 2 2" xfId="36206" xr:uid="{00000000-0005-0000-0000-00000D830000}"/>
    <cellStyle name="Normal 5 5 2 5 2 3 2 2 2" xfId="36207" xr:uid="{00000000-0005-0000-0000-00000E830000}"/>
    <cellStyle name="Normal 5 5 2 5 2 3 2 3" xfId="36208" xr:uid="{00000000-0005-0000-0000-00000F830000}"/>
    <cellStyle name="Normal 5 5 2 5 2 3 3" xfId="36209" xr:uid="{00000000-0005-0000-0000-000010830000}"/>
    <cellStyle name="Normal 5 5 2 5 2 3 3 2" xfId="36210" xr:uid="{00000000-0005-0000-0000-000011830000}"/>
    <cellStyle name="Normal 5 5 2 5 2 3 4" xfId="36211" xr:uid="{00000000-0005-0000-0000-000012830000}"/>
    <cellStyle name="Normal 5 5 2 5 2 3 5" xfId="36212" xr:uid="{00000000-0005-0000-0000-000013830000}"/>
    <cellStyle name="Normal 5 5 2 5 2 4" xfId="36213" xr:uid="{00000000-0005-0000-0000-000014830000}"/>
    <cellStyle name="Normal 5 5 2 5 2 4 2" xfId="36214" xr:uid="{00000000-0005-0000-0000-000015830000}"/>
    <cellStyle name="Normal 5 5 2 5 2 4 2 2" xfId="36215" xr:uid="{00000000-0005-0000-0000-000016830000}"/>
    <cellStyle name="Normal 5 5 2 5 2 4 3" xfId="36216" xr:uid="{00000000-0005-0000-0000-000017830000}"/>
    <cellStyle name="Normal 5 5 2 5 2 5" xfId="36217" xr:uid="{00000000-0005-0000-0000-000018830000}"/>
    <cellStyle name="Normal 5 5 2 5 2 5 2" xfId="36218" xr:uid="{00000000-0005-0000-0000-000019830000}"/>
    <cellStyle name="Normal 5 5 2 5 2 6" xfId="36219" xr:uid="{00000000-0005-0000-0000-00001A830000}"/>
    <cellStyle name="Normal 5 5 2 5 2 7" xfId="36220" xr:uid="{00000000-0005-0000-0000-00001B830000}"/>
    <cellStyle name="Normal 5 5 2 5 3" xfId="3751" xr:uid="{00000000-0005-0000-0000-00001C830000}"/>
    <cellStyle name="Normal 5 5 2 5 3 2" xfId="36221" xr:uid="{00000000-0005-0000-0000-00001D830000}"/>
    <cellStyle name="Normal 5 5 2 5 3 2 2" xfId="36222" xr:uid="{00000000-0005-0000-0000-00001E830000}"/>
    <cellStyle name="Normal 5 5 2 5 3 2 2 2" xfId="36223" xr:uid="{00000000-0005-0000-0000-00001F830000}"/>
    <cellStyle name="Normal 5 5 2 5 3 2 3" xfId="36224" xr:uid="{00000000-0005-0000-0000-000020830000}"/>
    <cellStyle name="Normal 5 5 2 5 3 3" xfId="36225" xr:uid="{00000000-0005-0000-0000-000021830000}"/>
    <cellStyle name="Normal 5 5 2 5 3 3 2" xfId="36226" xr:uid="{00000000-0005-0000-0000-000022830000}"/>
    <cellStyle name="Normal 5 5 2 5 3 4" xfId="36227" xr:uid="{00000000-0005-0000-0000-000023830000}"/>
    <cellStyle name="Normal 5 5 2 5 3 5" xfId="36228" xr:uid="{00000000-0005-0000-0000-000024830000}"/>
    <cellStyle name="Normal 5 5 2 5 4" xfId="3752" xr:uid="{00000000-0005-0000-0000-000025830000}"/>
    <cellStyle name="Normal 5 5 2 5 4 2" xfId="36229" xr:uid="{00000000-0005-0000-0000-000026830000}"/>
    <cellStyle name="Normal 5 5 2 5 4 2 2" xfId="36230" xr:uid="{00000000-0005-0000-0000-000027830000}"/>
    <cellStyle name="Normal 5 5 2 5 4 2 2 2" xfId="36231" xr:uid="{00000000-0005-0000-0000-000028830000}"/>
    <cellStyle name="Normal 5 5 2 5 4 2 3" xfId="36232" xr:uid="{00000000-0005-0000-0000-000029830000}"/>
    <cellStyle name="Normal 5 5 2 5 4 3" xfId="36233" xr:uid="{00000000-0005-0000-0000-00002A830000}"/>
    <cellStyle name="Normal 5 5 2 5 4 3 2" xfId="36234" xr:uid="{00000000-0005-0000-0000-00002B830000}"/>
    <cellStyle name="Normal 5 5 2 5 4 4" xfId="36235" xr:uid="{00000000-0005-0000-0000-00002C830000}"/>
    <cellStyle name="Normal 5 5 2 5 4 5" xfId="36236" xr:uid="{00000000-0005-0000-0000-00002D830000}"/>
    <cellStyle name="Normal 5 5 2 5 5" xfId="36237" xr:uid="{00000000-0005-0000-0000-00002E830000}"/>
    <cellStyle name="Normal 5 5 2 5 5 2" xfId="36238" xr:uid="{00000000-0005-0000-0000-00002F830000}"/>
    <cellStyle name="Normal 5 5 2 5 5 2 2" xfId="36239" xr:uid="{00000000-0005-0000-0000-000030830000}"/>
    <cellStyle name="Normal 5 5 2 5 5 3" xfId="36240" xr:uid="{00000000-0005-0000-0000-000031830000}"/>
    <cellStyle name="Normal 5 5 2 5 6" xfId="36241" xr:uid="{00000000-0005-0000-0000-000032830000}"/>
    <cellStyle name="Normal 5 5 2 5 6 2" xfId="36242" xr:uid="{00000000-0005-0000-0000-000033830000}"/>
    <cellStyle name="Normal 5 5 2 5 7" xfId="36243" xr:uid="{00000000-0005-0000-0000-000034830000}"/>
    <cellStyle name="Normal 5 5 2 5 8" xfId="36244" xr:uid="{00000000-0005-0000-0000-000035830000}"/>
    <cellStyle name="Normal 5 5 2 6" xfId="3753" xr:uid="{00000000-0005-0000-0000-000036830000}"/>
    <cellStyle name="Normal 5 5 2 6 2" xfId="3754" xr:uid="{00000000-0005-0000-0000-000037830000}"/>
    <cellStyle name="Normal 5 5 2 6 2 2" xfId="36245" xr:uid="{00000000-0005-0000-0000-000038830000}"/>
    <cellStyle name="Normal 5 5 2 6 2 2 2" xfId="36246" xr:uid="{00000000-0005-0000-0000-000039830000}"/>
    <cellStyle name="Normal 5 5 2 6 2 2 2 2" xfId="36247" xr:uid="{00000000-0005-0000-0000-00003A830000}"/>
    <cellStyle name="Normal 5 5 2 6 2 2 3" xfId="36248" xr:uid="{00000000-0005-0000-0000-00003B830000}"/>
    <cellStyle name="Normal 5 5 2 6 2 3" xfId="36249" xr:uid="{00000000-0005-0000-0000-00003C830000}"/>
    <cellStyle name="Normal 5 5 2 6 2 3 2" xfId="36250" xr:uid="{00000000-0005-0000-0000-00003D830000}"/>
    <cellStyle name="Normal 5 5 2 6 2 4" xfId="36251" xr:uid="{00000000-0005-0000-0000-00003E830000}"/>
    <cellStyle name="Normal 5 5 2 6 2 5" xfId="36252" xr:uid="{00000000-0005-0000-0000-00003F830000}"/>
    <cellStyle name="Normal 5 5 2 6 3" xfId="3755" xr:uid="{00000000-0005-0000-0000-000040830000}"/>
    <cellStyle name="Normal 5 5 2 6 3 2" xfId="36253" xr:uid="{00000000-0005-0000-0000-000041830000}"/>
    <cellStyle name="Normal 5 5 2 6 3 2 2" xfId="36254" xr:uid="{00000000-0005-0000-0000-000042830000}"/>
    <cellStyle name="Normal 5 5 2 6 3 2 2 2" xfId="36255" xr:uid="{00000000-0005-0000-0000-000043830000}"/>
    <cellStyle name="Normal 5 5 2 6 3 2 3" xfId="36256" xr:uid="{00000000-0005-0000-0000-000044830000}"/>
    <cellStyle name="Normal 5 5 2 6 3 3" xfId="36257" xr:uid="{00000000-0005-0000-0000-000045830000}"/>
    <cellStyle name="Normal 5 5 2 6 3 3 2" xfId="36258" xr:uid="{00000000-0005-0000-0000-000046830000}"/>
    <cellStyle name="Normal 5 5 2 6 3 4" xfId="36259" xr:uid="{00000000-0005-0000-0000-000047830000}"/>
    <cellStyle name="Normal 5 5 2 6 3 5" xfId="36260" xr:uid="{00000000-0005-0000-0000-000048830000}"/>
    <cellStyle name="Normal 5 5 2 6 4" xfId="36261" xr:uid="{00000000-0005-0000-0000-000049830000}"/>
    <cellStyle name="Normal 5 5 2 6 4 2" xfId="36262" xr:uid="{00000000-0005-0000-0000-00004A830000}"/>
    <cellStyle name="Normal 5 5 2 6 4 2 2" xfId="36263" xr:uid="{00000000-0005-0000-0000-00004B830000}"/>
    <cellStyle name="Normal 5 5 2 6 4 3" xfId="36264" xr:uid="{00000000-0005-0000-0000-00004C830000}"/>
    <cellStyle name="Normal 5 5 2 6 5" xfId="36265" xr:uid="{00000000-0005-0000-0000-00004D830000}"/>
    <cellStyle name="Normal 5 5 2 6 5 2" xfId="36266" xr:uid="{00000000-0005-0000-0000-00004E830000}"/>
    <cellStyle name="Normal 5 5 2 6 6" xfId="36267" xr:uid="{00000000-0005-0000-0000-00004F830000}"/>
    <cellStyle name="Normal 5 5 2 6 7" xfId="36268" xr:uid="{00000000-0005-0000-0000-000050830000}"/>
    <cellStyle name="Normal 5 5 2 7" xfId="3756" xr:uid="{00000000-0005-0000-0000-000051830000}"/>
    <cellStyle name="Normal 5 5 2 7 2" xfId="36269" xr:uid="{00000000-0005-0000-0000-000052830000}"/>
    <cellStyle name="Normal 5 5 2 7 2 2" xfId="36270" xr:uid="{00000000-0005-0000-0000-000053830000}"/>
    <cellStyle name="Normal 5 5 2 7 2 2 2" xfId="36271" xr:uid="{00000000-0005-0000-0000-000054830000}"/>
    <cellStyle name="Normal 5 5 2 7 2 3" xfId="36272" xr:uid="{00000000-0005-0000-0000-000055830000}"/>
    <cellStyle name="Normal 5 5 2 7 3" xfId="36273" xr:uid="{00000000-0005-0000-0000-000056830000}"/>
    <cellStyle name="Normal 5 5 2 7 3 2" xfId="36274" xr:uid="{00000000-0005-0000-0000-000057830000}"/>
    <cellStyle name="Normal 5 5 2 7 4" xfId="36275" xr:uid="{00000000-0005-0000-0000-000058830000}"/>
    <cellStyle name="Normal 5 5 2 7 5" xfId="36276" xr:uid="{00000000-0005-0000-0000-000059830000}"/>
    <cellStyle name="Normal 5 5 2 8" xfId="3757" xr:uid="{00000000-0005-0000-0000-00005A830000}"/>
    <cellStyle name="Normal 5 5 2 8 2" xfId="36277" xr:uid="{00000000-0005-0000-0000-00005B830000}"/>
    <cellStyle name="Normal 5 5 2 8 2 2" xfId="36278" xr:uid="{00000000-0005-0000-0000-00005C830000}"/>
    <cellStyle name="Normal 5 5 2 8 2 2 2" xfId="36279" xr:uid="{00000000-0005-0000-0000-00005D830000}"/>
    <cellStyle name="Normal 5 5 2 8 2 3" xfId="36280" xr:uid="{00000000-0005-0000-0000-00005E830000}"/>
    <cellStyle name="Normal 5 5 2 8 3" xfId="36281" xr:uid="{00000000-0005-0000-0000-00005F830000}"/>
    <cellStyle name="Normal 5 5 2 8 3 2" xfId="36282" xr:uid="{00000000-0005-0000-0000-000060830000}"/>
    <cellStyle name="Normal 5 5 2 8 4" xfId="36283" xr:uid="{00000000-0005-0000-0000-000061830000}"/>
    <cellStyle name="Normal 5 5 2 8 5" xfId="36284" xr:uid="{00000000-0005-0000-0000-000062830000}"/>
    <cellStyle name="Normal 5 5 2 9" xfId="36285" xr:uid="{00000000-0005-0000-0000-000063830000}"/>
    <cellStyle name="Normal 5 5 2 9 2" xfId="36286" xr:uid="{00000000-0005-0000-0000-000064830000}"/>
    <cellStyle name="Normal 5 5 2 9 2 2" xfId="36287" xr:uid="{00000000-0005-0000-0000-000065830000}"/>
    <cellStyle name="Normal 5 5 2 9 3" xfId="36288" xr:uid="{00000000-0005-0000-0000-000066830000}"/>
    <cellStyle name="Normal 5 5 3" xfId="3758" xr:uid="{00000000-0005-0000-0000-000067830000}"/>
    <cellStyle name="Normal 5 5 3 2" xfId="3759" xr:uid="{00000000-0005-0000-0000-000068830000}"/>
    <cellStyle name="Normal 5 5 3 2 2" xfId="3760" xr:uid="{00000000-0005-0000-0000-000069830000}"/>
    <cellStyle name="Normal 5 5 3 2 2 2" xfId="36289" xr:uid="{00000000-0005-0000-0000-00006A830000}"/>
    <cellStyle name="Normal 5 5 3 2 2 2 2" xfId="36290" xr:uid="{00000000-0005-0000-0000-00006B830000}"/>
    <cellStyle name="Normal 5 5 3 2 2 2 2 2" xfId="36291" xr:uid="{00000000-0005-0000-0000-00006C830000}"/>
    <cellStyle name="Normal 5 5 3 2 2 2 3" xfId="36292" xr:uid="{00000000-0005-0000-0000-00006D830000}"/>
    <cellStyle name="Normal 5 5 3 2 2 3" xfId="36293" xr:uid="{00000000-0005-0000-0000-00006E830000}"/>
    <cellStyle name="Normal 5 5 3 2 2 3 2" xfId="36294" xr:uid="{00000000-0005-0000-0000-00006F830000}"/>
    <cellStyle name="Normal 5 5 3 2 2 4" xfId="36295" xr:uid="{00000000-0005-0000-0000-000070830000}"/>
    <cellStyle name="Normal 5 5 3 2 2 5" xfId="36296" xr:uid="{00000000-0005-0000-0000-000071830000}"/>
    <cellStyle name="Normal 5 5 3 2 3" xfId="3761" xr:uid="{00000000-0005-0000-0000-000072830000}"/>
    <cellStyle name="Normal 5 5 3 2 3 2" xfId="36297" xr:uid="{00000000-0005-0000-0000-000073830000}"/>
    <cellStyle name="Normal 5 5 3 2 3 2 2" xfId="36298" xr:uid="{00000000-0005-0000-0000-000074830000}"/>
    <cellStyle name="Normal 5 5 3 2 3 2 2 2" xfId="36299" xr:uid="{00000000-0005-0000-0000-000075830000}"/>
    <cellStyle name="Normal 5 5 3 2 3 2 3" xfId="36300" xr:uid="{00000000-0005-0000-0000-000076830000}"/>
    <cellStyle name="Normal 5 5 3 2 3 3" xfId="36301" xr:uid="{00000000-0005-0000-0000-000077830000}"/>
    <cellStyle name="Normal 5 5 3 2 3 3 2" xfId="36302" xr:uid="{00000000-0005-0000-0000-000078830000}"/>
    <cellStyle name="Normal 5 5 3 2 3 4" xfId="36303" xr:uid="{00000000-0005-0000-0000-000079830000}"/>
    <cellStyle name="Normal 5 5 3 2 3 5" xfId="36304" xr:uid="{00000000-0005-0000-0000-00007A830000}"/>
    <cellStyle name="Normal 5 5 3 2 4" xfId="36305" xr:uid="{00000000-0005-0000-0000-00007B830000}"/>
    <cellStyle name="Normal 5 5 3 2 4 2" xfId="36306" xr:uid="{00000000-0005-0000-0000-00007C830000}"/>
    <cellStyle name="Normal 5 5 3 2 4 2 2" xfId="36307" xr:uid="{00000000-0005-0000-0000-00007D830000}"/>
    <cellStyle name="Normal 5 5 3 2 4 3" xfId="36308" xr:uid="{00000000-0005-0000-0000-00007E830000}"/>
    <cellStyle name="Normal 5 5 3 2 5" xfId="36309" xr:uid="{00000000-0005-0000-0000-00007F830000}"/>
    <cellStyle name="Normal 5 5 3 2 5 2" xfId="36310" xr:uid="{00000000-0005-0000-0000-000080830000}"/>
    <cellStyle name="Normal 5 5 3 2 6" xfId="36311" xr:uid="{00000000-0005-0000-0000-000081830000}"/>
    <cellStyle name="Normal 5 5 3 2 7" xfId="36312" xr:uid="{00000000-0005-0000-0000-000082830000}"/>
    <cellStyle name="Normal 5 5 3 3" xfId="3762" xr:uid="{00000000-0005-0000-0000-000083830000}"/>
    <cellStyle name="Normal 5 5 3 3 2" xfId="36313" xr:uid="{00000000-0005-0000-0000-000084830000}"/>
    <cellStyle name="Normal 5 5 3 3 2 2" xfId="36314" xr:uid="{00000000-0005-0000-0000-000085830000}"/>
    <cellStyle name="Normal 5 5 3 3 2 2 2" xfId="36315" xr:uid="{00000000-0005-0000-0000-000086830000}"/>
    <cellStyle name="Normal 5 5 3 3 2 3" xfId="36316" xr:uid="{00000000-0005-0000-0000-000087830000}"/>
    <cellStyle name="Normal 5 5 3 3 3" xfId="36317" xr:uid="{00000000-0005-0000-0000-000088830000}"/>
    <cellStyle name="Normal 5 5 3 3 3 2" xfId="36318" xr:uid="{00000000-0005-0000-0000-000089830000}"/>
    <cellStyle name="Normal 5 5 3 3 4" xfId="36319" xr:uid="{00000000-0005-0000-0000-00008A830000}"/>
    <cellStyle name="Normal 5 5 3 3 5" xfId="36320" xr:uid="{00000000-0005-0000-0000-00008B830000}"/>
    <cellStyle name="Normal 5 5 3 4" xfId="3763" xr:uid="{00000000-0005-0000-0000-00008C830000}"/>
    <cellStyle name="Normal 5 5 3 4 2" xfId="36321" xr:uid="{00000000-0005-0000-0000-00008D830000}"/>
    <cellStyle name="Normal 5 5 3 4 2 2" xfId="36322" xr:uid="{00000000-0005-0000-0000-00008E830000}"/>
    <cellStyle name="Normal 5 5 3 4 2 2 2" xfId="36323" xr:uid="{00000000-0005-0000-0000-00008F830000}"/>
    <cellStyle name="Normal 5 5 3 4 2 3" xfId="36324" xr:uid="{00000000-0005-0000-0000-000090830000}"/>
    <cellStyle name="Normal 5 5 3 4 3" xfId="36325" xr:uid="{00000000-0005-0000-0000-000091830000}"/>
    <cellStyle name="Normal 5 5 3 4 3 2" xfId="36326" xr:uid="{00000000-0005-0000-0000-000092830000}"/>
    <cellStyle name="Normal 5 5 3 4 4" xfId="36327" xr:uid="{00000000-0005-0000-0000-000093830000}"/>
    <cellStyle name="Normal 5 5 3 4 5" xfId="36328" xr:uid="{00000000-0005-0000-0000-000094830000}"/>
    <cellStyle name="Normal 5 5 3 5" xfId="36329" xr:uid="{00000000-0005-0000-0000-000095830000}"/>
    <cellStyle name="Normal 5 5 3 5 2" xfId="36330" xr:uid="{00000000-0005-0000-0000-000096830000}"/>
    <cellStyle name="Normal 5 5 3 5 2 2" xfId="36331" xr:uid="{00000000-0005-0000-0000-000097830000}"/>
    <cellStyle name="Normal 5 5 3 5 3" xfId="36332" xr:uid="{00000000-0005-0000-0000-000098830000}"/>
    <cellStyle name="Normal 5 5 3 6" xfId="36333" xr:uid="{00000000-0005-0000-0000-000099830000}"/>
    <cellStyle name="Normal 5 5 3 6 2" xfId="36334" xr:uid="{00000000-0005-0000-0000-00009A830000}"/>
    <cellStyle name="Normal 5 5 3 7" xfId="36335" xr:uid="{00000000-0005-0000-0000-00009B830000}"/>
    <cellStyle name="Normal 5 5 3 8" xfId="36336" xr:uid="{00000000-0005-0000-0000-00009C830000}"/>
    <cellStyle name="Normal 5 5 4" xfId="3764" xr:uid="{00000000-0005-0000-0000-00009D830000}"/>
    <cellStyle name="Normal 5 5 4 2" xfId="3765" xr:uid="{00000000-0005-0000-0000-00009E830000}"/>
    <cellStyle name="Normal 5 5 4 2 2" xfId="3766" xr:uid="{00000000-0005-0000-0000-00009F830000}"/>
    <cellStyle name="Normal 5 5 4 2 2 2" xfId="36337" xr:uid="{00000000-0005-0000-0000-0000A0830000}"/>
    <cellStyle name="Normal 5 5 4 2 2 2 2" xfId="36338" xr:uid="{00000000-0005-0000-0000-0000A1830000}"/>
    <cellStyle name="Normal 5 5 4 2 2 2 2 2" xfId="36339" xr:uid="{00000000-0005-0000-0000-0000A2830000}"/>
    <cellStyle name="Normal 5 5 4 2 2 2 3" xfId="36340" xr:uid="{00000000-0005-0000-0000-0000A3830000}"/>
    <cellStyle name="Normal 5 5 4 2 2 3" xfId="36341" xr:uid="{00000000-0005-0000-0000-0000A4830000}"/>
    <cellStyle name="Normal 5 5 4 2 2 3 2" xfId="36342" xr:uid="{00000000-0005-0000-0000-0000A5830000}"/>
    <cellStyle name="Normal 5 5 4 2 2 4" xfId="36343" xr:uid="{00000000-0005-0000-0000-0000A6830000}"/>
    <cellStyle name="Normal 5 5 4 2 2 5" xfId="36344" xr:uid="{00000000-0005-0000-0000-0000A7830000}"/>
    <cellStyle name="Normal 5 5 4 2 3" xfId="3767" xr:uid="{00000000-0005-0000-0000-0000A8830000}"/>
    <cellStyle name="Normal 5 5 4 2 3 2" xfId="36345" xr:uid="{00000000-0005-0000-0000-0000A9830000}"/>
    <cellStyle name="Normal 5 5 4 2 3 2 2" xfId="36346" xr:uid="{00000000-0005-0000-0000-0000AA830000}"/>
    <cellStyle name="Normal 5 5 4 2 3 2 2 2" xfId="36347" xr:uid="{00000000-0005-0000-0000-0000AB830000}"/>
    <cellStyle name="Normal 5 5 4 2 3 2 3" xfId="36348" xr:uid="{00000000-0005-0000-0000-0000AC830000}"/>
    <cellStyle name="Normal 5 5 4 2 3 3" xfId="36349" xr:uid="{00000000-0005-0000-0000-0000AD830000}"/>
    <cellStyle name="Normal 5 5 4 2 3 3 2" xfId="36350" xr:uid="{00000000-0005-0000-0000-0000AE830000}"/>
    <cellStyle name="Normal 5 5 4 2 3 4" xfId="36351" xr:uid="{00000000-0005-0000-0000-0000AF830000}"/>
    <cellStyle name="Normal 5 5 4 2 3 5" xfId="36352" xr:uid="{00000000-0005-0000-0000-0000B0830000}"/>
    <cellStyle name="Normal 5 5 4 2 4" xfId="36353" xr:uid="{00000000-0005-0000-0000-0000B1830000}"/>
    <cellStyle name="Normal 5 5 4 2 4 2" xfId="36354" xr:uid="{00000000-0005-0000-0000-0000B2830000}"/>
    <cellStyle name="Normal 5 5 4 2 4 2 2" xfId="36355" xr:uid="{00000000-0005-0000-0000-0000B3830000}"/>
    <cellStyle name="Normal 5 5 4 2 4 3" xfId="36356" xr:uid="{00000000-0005-0000-0000-0000B4830000}"/>
    <cellStyle name="Normal 5 5 4 2 5" xfId="36357" xr:uid="{00000000-0005-0000-0000-0000B5830000}"/>
    <cellStyle name="Normal 5 5 4 2 5 2" xfId="36358" xr:uid="{00000000-0005-0000-0000-0000B6830000}"/>
    <cellStyle name="Normal 5 5 4 2 6" xfId="36359" xr:uid="{00000000-0005-0000-0000-0000B7830000}"/>
    <cellStyle name="Normal 5 5 4 2 7" xfId="36360" xr:uid="{00000000-0005-0000-0000-0000B8830000}"/>
    <cellStyle name="Normal 5 5 4 3" xfId="3768" xr:uid="{00000000-0005-0000-0000-0000B9830000}"/>
    <cellStyle name="Normal 5 5 4 3 2" xfId="36361" xr:uid="{00000000-0005-0000-0000-0000BA830000}"/>
    <cellStyle name="Normal 5 5 4 3 2 2" xfId="36362" xr:uid="{00000000-0005-0000-0000-0000BB830000}"/>
    <cellStyle name="Normal 5 5 4 3 2 2 2" xfId="36363" xr:uid="{00000000-0005-0000-0000-0000BC830000}"/>
    <cellStyle name="Normal 5 5 4 3 2 3" xfId="36364" xr:uid="{00000000-0005-0000-0000-0000BD830000}"/>
    <cellStyle name="Normal 5 5 4 3 3" xfId="36365" xr:uid="{00000000-0005-0000-0000-0000BE830000}"/>
    <cellStyle name="Normal 5 5 4 3 3 2" xfId="36366" xr:uid="{00000000-0005-0000-0000-0000BF830000}"/>
    <cellStyle name="Normal 5 5 4 3 4" xfId="36367" xr:uid="{00000000-0005-0000-0000-0000C0830000}"/>
    <cellStyle name="Normal 5 5 4 3 5" xfId="36368" xr:uid="{00000000-0005-0000-0000-0000C1830000}"/>
    <cellStyle name="Normal 5 5 4 4" xfId="3769" xr:uid="{00000000-0005-0000-0000-0000C2830000}"/>
    <cellStyle name="Normal 5 5 4 4 2" xfId="36369" xr:uid="{00000000-0005-0000-0000-0000C3830000}"/>
    <cellStyle name="Normal 5 5 4 4 2 2" xfId="36370" xr:uid="{00000000-0005-0000-0000-0000C4830000}"/>
    <cellStyle name="Normal 5 5 4 4 2 2 2" xfId="36371" xr:uid="{00000000-0005-0000-0000-0000C5830000}"/>
    <cellStyle name="Normal 5 5 4 4 2 3" xfId="36372" xr:uid="{00000000-0005-0000-0000-0000C6830000}"/>
    <cellStyle name="Normal 5 5 4 4 3" xfId="36373" xr:uid="{00000000-0005-0000-0000-0000C7830000}"/>
    <cellStyle name="Normal 5 5 4 4 3 2" xfId="36374" xr:uid="{00000000-0005-0000-0000-0000C8830000}"/>
    <cellStyle name="Normal 5 5 4 4 4" xfId="36375" xr:uid="{00000000-0005-0000-0000-0000C9830000}"/>
    <cellStyle name="Normal 5 5 4 4 5" xfId="36376" xr:uid="{00000000-0005-0000-0000-0000CA830000}"/>
    <cellStyle name="Normal 5 5 4 5" xfId="36377" xr:uid="{00000000-0005-0000-0000-0000CB830000}"/>
    <cellStyle name="Normal 5 5 4 5 2" xfId="36378" xr:uid="{00000000-0005-0000-0000-0000CC830000}"/>
    <cellStyle name="Normal 5 5 4 5 2 2" xfId="36379" xr:uid="{00000000-0005-0000-0000-0000CD830000}"/>
    <cellStyle name="Normal 5 5 4 5 3" xfId="36380" xr:uid="{00000000-0005-0000-0000-0000CE830000}"/>
    <cellStyle name="Normal 5 5 4 6" xfId="36381" xr:uid="{00000000-0005-0000-0000-0000CF830000}"/>
    <cellStyle name="Normal 5 5 4 6 2" xfId="36382" xr:uid="{00000000-0005-0000-0000-0000D0830000}"/>
    <cellStyle name="Normal 5 5 4 7" xfId="36383" xr:uid="{00000000-0005-0000-0000-0000D1830000}"/>
    <cellStyle name="Normal 5 5 4 8" xfId="36384" xr:uid="{00000000-0005-0000-0000-0000D2830000}"/>
    <cellStyle name="Normal 5 5 5" xfId="3770" xr:uid="{00000000-0005-0000-0000-0000D3830000}"/>
    <cellStyle name="Normal 5 5 5 2" xfId="3771" xr:uid="{00000000-0005-0000-0000-0000D4830000}"/>
    <cellStyle name="Normal 5 5 5 2 2" xfId="3772" xr:uid="{00000000-0005-0000-0000-0000D5830000}"/>
    <cellStyle name="Normal 5 5 5 2 2 2" xfId="36385" xr:uid="{00000000-0005-0000-0000-0000D6830000}"/>
    <cellStyle name="Normal 5 5 5 2 2 2 2" xfId="36386" xr:uid="{00000000-0005-0000-0000-0000D7830000}"/>
    <cellStyle name="Normal 5 5 5 2 2 2 2 2" xfId="36387" xr:uid="{00000000-0005-0000-0000-0000D8830000}"/>
    <cellStyle name="Normal 5 5 5 2 2 2 3" xfId="36388" xr:uid="{00000000-0005-0000-0000-0000D9830000}"/>
    <cellStyle name="Normal 5 5 5 2 2 3" xfId="36389" xr:uid="{00000000-0005-0000-0000-0000DA830000}"/>
    <cellStyle name="Normal 5 5 5 2 2 3 2" xfId="36390" xr:uid="{00000000-0005-0000-0000-0000DB830000}"/>
    <cellStyle name="Normal 5 5 5 2 2 4" xfId="36391" xr:uid="{00000000-0005-0000-0000-0000DC830000}"/>
    <cellStyle name="Normal 5 5 5 2 2 5" xfId="36392" xr:uid="{00000000-0005-0000-0000-0000DD830000}"/>
    <cellStyle name="Normal 5 5 5 2 3" xfId="3773" xr:uid="{00000000-0005-0000-0000-0000DE830000}"/>
    <cellStyle name="Normal 5 5 5 2 3 2" xfId="36393" xr:uid="{00000000-0005-0000-0000-0000DF830000}"/>
    <cellStyle name="Normal 5 5 5 2 3 2 2" xfId="36394" xr:uid="{00000000-0005-0000-0000-0000E0830000}"/>
    <cellStyle name="Normal 5 5 5 2 3 2 2 2" xfId="36395" xr:uid="{00000000-0005-0000-0000-0000E1830000}"/>
    <cellStyle name="Normal 5 5 5 2 3 2 3" xfId="36396" xr:uid="{00000000-0005-0000-0000-0000E2830000}"/>
    <cellStyle name="Normal 5 5 5 2 3 3" xfId="36397" xr:uid="{00000000-0005-0000-0000-0000E3830000}"/>
    <cellStyle name="Normal 5 5 5 2 3 3 2" xfId="36398" xr:uid="{00000000-0005-0000-0000-0000E4830000}"/>
    <cellStyle name="Normal 5 5 5 2 3 4" xfId="36399" xr:uid="{00000000-0005-0000-0000-0000E5830000}"/>
    <cellStyle name="Normal 5 5 5 2 3 5" xfId="36400" xr:uid="{00000000-0005-0000-0000-0000E6830000}"/>
    <cellStyle name="Normal 5 5 5 2 4" xfId="36401" xr:uid="{00000000-0005-0000-0000-0000E7830000}"/>
    <cellStyle name="Normal 5 5 5 2 4 2" xfId="36402" xr:uid="{00000000-0005-0000-0000-0000E8830000}"/>
    <cellStyle name="Normal 5 5 5 2 4 2 2" xfId="36403" xr:uid="{00000000-0005-0000-0000-0000E9830000}"/>
    <cellStyle name="Normal 5 5 5 2 4 3" xfId="36404" xr:uid="{00000000-0005-0000-0000-0000EA830000}"/>
    <cellStyle name="Normal 5 5 5 2 5" xfId="36405" xr:uid="{00000000-0005-0000-0000-0000EB830000}"/>
    <cellStyle name="Normal 5 5 5 2 5 2" xfId="36406" xr:uid="{00000000-0005-0000-0000-0000EC830000}"/>
    <cellStyle name="Normal 5 5 5 2 6" xfId="36407" xr:uid="{00000000-0005-0000-0000-0000ED830000}"/>
    <cellStyle name="Normal 5 5 5 2 7" xfId="36408" xr:uid="{00000000-0005-0000-0000-0000EE830000}"/>
    <cellStyle name="Normal 5 5 5 3" xfId="3774" xr:uid="{00000000-0005-0000-0000-0000EF830000}"/>
    <cellStyle name="Normal 5 5 5 3 2" xfId="36409" xr:uid="{00000000-0005-0000-0000-0000F0830000}"/>
    <cellStyle name="Normal 5 5 5 3 2 2" xfId="36410" xr:uid="{00000000-0005-0000-0000-0000F1830000}"/>
    <cellStyle name="Normal 5 5 5 3 2 2 2" xfId="36411" xr:uid="{00000000-0005-0000-0000-0000F2830000}"/>
    <cellStyle name="Normal 5 5 5 3 2 3" xfId="36412" xr:uid="{00000000-0005-0000-0000-0000F3830000}"/>
    <cellStyle name="Normal 5 5 5 3 3" xfId="36413" xr:uid="{00000000-0005-0000-0000-0000F4830000}"/>
    <cellStyle name="Normal 5 5 5 3 3 2" xfId="36414" xr:uid="{00000000-0005-0000-0000-0000F5830000}"/>
    <cellStyle name="Normal 5 5 5 3 4" xfId="36415" xr:uid="{00000000-0005-0000-0000-0000F6830000}"/>
    <cellStyle name="Normal 5 5 5 3 5" xfId="36416" xr:uid="{00000000-0005-0000-0000-0000F7830000}"/>
    <cellStyle name="Normal 5 5 5 4" xfId="3775" xr:uid="{00000000-0005-0000-0000-0000F8830000}"/>
    <cellStyle name="Normal 5 5 5 4 2" xfId="36417" xr:uid="{00000000-0005-0000-0000-0000F9830000}"/>
    <cellStyle name="Normal 5 5 5 4 2 2" xfId="36418" xr:uid="{00000000-0005-0000-0000-0000FA830000}"/>
    <cellStyle name="Normal 5 5 5 4 2 2 2" xfId="36419" xr:uid="{00000000-0005-0000-0000-0000FB830000}"/>
    <cellStyle name="Normal 5 5 5 4 2 3" xfId="36420" xr:uid="{00000000-0005-0000-0000-0000FC830000}"/>
    <cellStyle name="Normal 5 5 5 4 3" xfId="36421" xr:uid="{00000000-0005-0000-0000-0000FD830000}"/>
    <cellStyle name="Normal 5 5 5 4 3 2" xfId="36422" xr:uid="{00000000-0005-0000-0000-0000FE830000}"/>
    <cellStyle name="Normal 5 5 5 4 4" xfId="36423" xr:uid="{00000000-0005-0000-0000-0000FF830000}"/>
    <cellStyle name="Normal 5 5 5 4 5" xfId="36424" xr:uid="{00000000-0005-0000-0000-000000840000}"/>
    <cellStyle name="Normal 5 5 5 5" xfId="36425" xr:uid="{00000000-0005-0000-0000-000001840000}"/>
    <cellStyle name="Normal 5 5 5 5 2" xfId="36426" xr:uid="{00000000-0005-0000-0000-000002840000}"/>
    <cellStyle name="Normal 5 5 5 5 2 2" xfId="36427" xr:uid="{00000000-0005-0000-0000-000003840000}"/>
    <cellStyle name="Normal 5 5 5 5 3" xfId="36428" xr:uid="{00000000-0005-0000-0000-000004840000}"/>
    <cellStyle name="Normal 5 5 5 6" xfId="36429" xr:uid="{00000000-0005-0000-0000-000005840000}"/>
    <cellStyle name="Normal 5 5 5 6 2" xfId="36430" xr:uid="{00000000-0005-0000-0000-000006840000}"/>
    <cellStyle name="Normal 5 5 5 7" xfId="36431" xr:uid="{00000000-0005-0000-0000-000007840000}"/>
    <cellStyle name="Normal 5 5 5 8" xfId="36432" xr:uid="{00000000-0005-0000-0000-000008840000}"/>
    <cellStyle name="Normal 5 5 6" xfId="3776" xr:uid="{00000000-0005-0000-0000-000009840000}"/>
    <cellStyle name="Normal 5 5 6 2" xfId="3777" xr:uid="{00000000-0005-0000-0000-00000A840000}"/>
    <cellStyle name="Normal 5 5 6 2 2" xfId="3778" xr:uid="{00000000-0005-0000-0000-00000B840000}"/>
    <cellStyle name="Normal 5 5 6 2 2 2" xfId="36433" xr:uid="{00000000-0005-0000-0000-00000C840000}"/>
    <cellStyle name="Normal 5 5 6 2 2 2 2" xfId="36434" xr:uid="{00000000-0005-0000-0000-00000D840000}"/>
    <cellStyle name="Normal 5 5 6 2 2 2 2 2" xfId="36435" xr:uid="{00000000-0005-0000-0000-00000E840000}"/>
    <cellStyle name="Normal 5 5 6 2 2 2 3" xfId="36436" xr:uid="{00000000-0005-0000-0000-00000F840000}"/>
    <cellStyle name="Normal 5 5 6 2 2 3" xfId="36437" xr:uid="{00000000-0005-0000-0000-000010840000}"/>
    <cellStyle name="Normal 5 5 6 2 2 3 2" xfId="36438" xr:uid="{00000000-0005-0000-0000-000011840000}"/>
    <cellStyle name="Normal 5 5 6 2 2 4" xfId="36439" xr:uid="{00000000-0005-0000-0000-000012840000}"/>
    <cellStyle name="Normal 5 5 6 2 2 5" xfId="36440" xr:uid="{00000000-0005-0000-0000-000013840000}"/>
    <cellStyle name="Normal 5 5 6 2 3" xfId="3779" xr:uid="{00000000-0005-0000-0000-000014840000}"/>
    <cellStyle name="Normal 5 5 6 2 3 2" xfId="36441" xr:uid="{00000000-0005-0000-0000-000015840000}"/>
    <cellStyle name="Normal 5 5 6 2 3 2 2" xfId="36442" xr:uid="{00000000-0005-0000-0000-000016840000}"/>
    <cellStyle name="Normal 5 5 6 2 3 2 2 2" xfId="36443" xr:uid="{00000000-0005-0000-0000-000017840000}"/>
    <cellStyle name="Normal 5 5 6 2 3 2 3" xfId="36444" xr:uid="{00000000-0005-0000-0000-000018840000}"/>
    <cellStyle name="Normal 5 5 6 2 3 3" xfId="36445" xr:uid="{00000000-0005-0000-0000-000019840000}"/>
    <cellStyle name="Normal 5 5 6 2 3 3 2" xfId="36446" xr:uid="{00000000-0005-0000-0000-00001A840000}"/>
    <cellStyle name="Normal 5 5 6 2 3 4" xfId="36447" xr:uid="{00000000-0005-0000-0000-00001B840000}"/>
    <cellStyle name="Normal 5 5 6 2 3 5" xfId="36448" xr:uid="{00000000-0005-0000-0000-00001C840000}"/>
    <cellStyle name="Normal 5 5 6 2 4" xfId="36449" xr:uid="{00000000-0005-0000-0000-00001D840000}"/>
    <cellStyle name="Normal 5 5 6 2 4 2" xfId="36450" xr:uid="{00000000-0005-0000-0000-00001E840000}"/>
    <cellStyle name="Normal 5 5 6 2 4 2 2" xfId="36451" xr:uid="{00000000-0005-0000-0000-00001F840000}"/>
    <cellStyle name="Normal 5 5 6 2 4 3" xfId="36452" xr:uid="{00000000-0005-0000-0000-000020840000}"/>
    <cellStyle name="Normal 5 5 6 2 5" xfId="36453" xr:uid="{00000000-0005-0000-0000-000021840000}"/>
    <cellStyle name="Normal 5 5 6 2 5 2" xfId="36454" xr:uid="{00000000-0005-0000-0000-000022840000}"/>
    <cellStyle name="Normal 5 5 6 2 6" xfId="36455" xr:uid="{00000000-0005-0000-0000-000023840000}"/>
    <cellStyle name="Normal 5 5 6 2 7" xfId="36456" xr:uid="{00000000-0005-0000-0000-000024840000}"/>
    <cellStyle name="Normal 5 5 6 3" xfId="3780" xr:uid="{00000000-0005-0000-0000-000025840000}"/>
    <cellStyle name="Normal 5 5 6 3 2" xfId="36457" xr:uid="{00000000-0005-0000-0000-000026840000}"/>
    <cellStyle name="Normal 5 5 6 3 2 2" xfId="36458" xr:uid="{00000000-0005-0000-0000-000027840000}"/>
    <cellStyle name="Normal 5 5 6 3 2 2 2" xfId="36459" xr:uid="{00000000-0005-0000-0000-000028840000}"/>
    <cellStyle name="Normal 5 5 6 3 2 3" xfId="36460" xr:uid="{00000000-0005-0000-0000-000029840000}"/>
    <cellStyle name="Normal 5 5 6 3 3" xfId="36461" xr:uid="{00000000-0005-0000-0000-00002A840000}"/>
    <cellStyle name="Normal 5 5 6 3 3 2" xfId="36462" xr:uid="{00000000-0005-0000-0000-00002B840000}"/>
    <cellStyle name="Normal 5 5 6 3 4" xfId="36463" xr:uid="{00000000-0005-0000-0000-00002C840000}"/>
    <cellStyle name="Normal 5 5 6 3 5" xfId="36464" xr:uid="{00000000-0005-0000-0000-00002D840000}"/>
    <cellStyle name="Normal 5 5 6 4" xfId="3781" xr:uid="{00000000-0005-0000-0000-00002E840000}"/>
    <cellStyle name="Normal 5 5 6 4 2" xfId="36465" xr:uid="{00000000-0005-0000-0000-00002F840000}"/>
    <cellStyle name="Normal 5 5 6 4 2 2" xfId="36466" xr:uid="{00000000-0005-0000-0000-000030840000}"/>
    <cellStyle name="Normal 5 5 6 4 2 2 2" xfId="36467" xr:uid="{00000000-0005-0000-0000-000031840000}"/>
    <cellStyle name="Normal 5 5 6 4 2 3" xfId="36468" xr:uid="{00000000-0005-0000-0000-000032840000}"/>
    <cellStyle name="Normal 5 5 6 4 3" xfId="36469" xr:uid="{00000000-0005-0000-0000-000033840000}"/>
    <cellStyle name="Normal 5 5 6 4 3 2" xfId="36470" xr:uid="{00000000-0005-0000-0000-000034840000}"/>
    <cellStyle name="Normal 5 5 6 4 4" xfId="36471" xr:uid="{00000000-0005-0000-0000-000035840000}"/>
    <cellStyle name="Normal 5 5 6 4 5" xfId="36472" xr:uid="{00000000-0005-0000-0000-000036840000}"/>
    <cellStyle name="Normal 5 5 6 5" xfId="36473" xr:uid="{00000000-0005-0000-0000-000037840000}"/>
    <cellStyle name="Normal 5 5 6 5 2" xfId="36474" xr:uid="{00000000-0005-0000-0000-000038840000}"/>
    <cellStyle name="Normal 5 5 6 5 2 2" xfId="36475" xr:uid="{00000000-0005-0000-0000-000039840000}"/>
    <cellStyle name="Normal 5 5 6 5 3" xfId="36476" xr:uid="{00000000-0005-0000-0000-00003A840000}"/>
    <cellStyle name="Normal 5 5 6 6" xfId="36477" xr:uid="{00000000-0005-0000-0000-00003B840000}"/>
    <cellStyle name="Normal 5 5 6 6 2" xfId="36478" xr:uid="{00000000-0005-0000-0000-00003C840000}"/>
    <cellStyle name="Normal 5 5 6 7" xfId="36479" xr:uid="{00000000-0005-0000-0000-00003D840000}"/>
    <cellStyle name="Normal 5 5 6 8" xfId="36480" xr:uid="{00000000-0005-0000-0000-00003E840000}"/>
    <cellStyle name="Normal 5 5 7" xfId="3782" xr:uid="{00000000-0005-0000-0000-00003F840000}"/>
    <cellStyle name="Normal 5 5 7 2" xfId="3783" xr:uid="{00000000-0005-0000-0000-000040840000}"/>
    <cellStyle name="Normal 5 5 7 2 2" xfId="36481" xr:uid="{00000000-0005-0000-0000-000041840000}"/>
    <cellStyle name="Normal 5 5 7 2 2 2" xfId="36482" xr:uid="{00000000-0005-0000-0000-000042840000}"/>
    <cellStyle name="Normal 5 5 7 2 2 2 2" xfId="36483" xr:uid="{00000000-0005-0000-0000-000043840000}"/>
    <cellStyle name="Normal 5 5 7 2 2 3" xfId="36484" xr:uid="{00000000-0005-0000-0000-000044840000}"/>
    <cellStyle name="Normal 5 5 7 2 3" xfId="36485" xr:uid="{00000000-0005-0000-0000-000045840000}"/>
    <cellStyle name="Normal 5 5 7 2 3 2" xfId="36486" xr:uid="{00000000-0005-0000-0000-000046840000}"/>
    <cellStyle name="Normal 5 5 7 2 4" xfId="36487" xr:uid="{00000000-0005-0000-0000-000047840000}"/>
    <cellStyle name="Normal 5 5 7 2 5" xfId="36488" xr:uid="{00000000-0005-0000-0000-000048840000}"/>
    <cellStyle name="Normal 5 5 7 3" xfId="3784" xr:uid="{00000000-0005-0000-0000-000049840000}"/>
    <cellStyle name="Normal 5 5 7 3 2" xfId="36489" xr:uid="{00000000-0005-0000-0000-00004A840000}"/>
    <cellStyle name="Normal 5 5 7 3 2 2" xfId="36490" xr:uid="{00000000-0005-0000-0000-00004B840000}"/>
    <cellStyle name="Normal 5 5 7 3 2 2 2" xfId="36491" xr:uid="{00000000-0005-0000-0000-00004C840000}"/>
    <cellStyle name="Normal 5 5 7 3 2 3" xfId="36492" xr:uid="{00000000-0005-0000-0000-00004D840000}"/>
    <cellStyle name="Normal 5 5 7 3 3" xfId="36493" xr:uid="{00000000-0005-0000-0000-00004E840000}"/>
    <cellStyle name="Normal 5 5 7 3 3 2" xfId="36494" xr:uid="{00000000-0005-0000-0000-00004F840000}"/>
    <cellStyle name="Normal 5 5 7 3 4" xfId="36495" xr:uid="{00000000-0005-0000-0000-000050840000}"/>
    <cellStyle name="Normal 5 5 7 3 5" xfId="36496" xr:uid="{00000000-0005-0000-0000-000051840000}"/>
    <cellStyle name="Normal 5 5 7 4" xfId="36497" xr:uid="{00000000-0005-0000-0000-000052840000}"/>
    <cellStyle name="Normal 5 5 7 4 2" xfId="36498" xr:uid="{00000000-0005-0000-0000-000053840000}"/>
    <cellStyle name="Normal 5 5 7 4 2 2" xfId="36499" xr:uid="{00000000-0005-0000-0000-000054840000}"/>
    <cellStyle name="Normal 5 5 7 4 3" xfId="36500" xr:uid="{00000000-0005-0000-0000-000055840000}"/>
    <cellStyle name="Normal 5 5 7 5" xfId="36501" xr:uid="{00000000-0005-0000-0000-000056840000}"/>
    <cellStyle name="Normal 5 5 7 5 2" xfId="36502" xr:uid="{00000000-0005-0000-0000-000057840000}"/>
    <cellStyle name="Normal 5 5 7 6" xfId="36503" xr:uid="{00000000-0005-0000-0000-000058840000}"/>
    <cellStyle name="Normal 5 5 7 7" xfId="36504" xr:uid="{00000000-0005-0000-0000-000059840000}"/>
    <cellStyle name="Normal 5 5 8" xfId="3785" xr:uid="{00000000-0005-0000-0000-00005A840000}"/>
    <cellStyle name="Normal 5 5 8 2" xfId="36505" xr:uid="{00000000-0005-0000-0000-00005B840000}"/>
    <cellStyle name="Normal 5 5 8 2 2" xfId="36506" xr:uid="{00000000-0005-0000-0000-00005C840000}"/>
    <cellStyle name="Normal 5 5 8 2 2 2" xfId="36507" xr:uid="{00000000-0005-0000-0000-00005D840000}"/>
    <cellStyle name="Normal 5 5 8 2 3" xfId="36508" xr:uid="{00000000-0005-0000-0000-00005E840000}"/>
    <cellStyle name="Normal 5 5 8 3" xfId="36509" xr:uid="{00000000-0005-0000-0000-00005F840000}"/>
    <cellStyle name="Normal 5 5 8 3 2" xfId="36510" xr:uid="{00000000-0005-0000-0000-000060840000}"/>
    <cellStyle name="Normal 5 5 8 4" xfId="36511" xr:uid="{00000000-0005-0000-0000-000061840000}"/>
    <cellStyle name="Normal 5 5 8 5" xfId="36512" xr:uid="{00000000-0005-0000-0000-000062840000}"/>
    <cellStyle name="Normal 5 5 9" xfId="3786" xr:uid="{00000000-0005-0000-0000-000063840000}"/>
    <cellStyle name="Normal 5 5 9 2" xfId="36513" xr:uid="{00000000-0005-0000-0000-000064840000}"/>
    <cellStyle name="Normal 5 5 9 2 2" xfId="36514" xr:uid="{00000000-0005-0000-0000-000065840000}"/>
    <cellStyle name="Normal 5 5 9 2 2 2" xfId="36515" xr:uid="{00000000-0005-0000-0000-000066840000}"/>
    <cellStyle name="Normal 5 5 9 2 3" xfId="36516" xr:uid="{00000000-0005-0000-0000-000067840000}"/>
    <cellStyle name="Normal 5 5 9 3" xfId="36517" xr:uid="{00000000-0005-0000-0000-000068840000}"/>
    <cellStyle name="Normal 5 5 9 3 2" xfId="36518" xr:uid="{00000000-0005-0000-0000-000069840000}"/>
    <cellStyle name="Normal 5 5 9 4" xfId="36519" xr:uid="{00000000-0005-0000-0000-00006A840000}"/>
    <cellStyle name="Normal 5 5 9 5" xfId="36520" xr:uid="{00000000-0005-0000-0000-00006B840000}"/>
    <cellStyle name="Normal 5 6" xfId="3787" xr:uid="{00000000-0005-0000-0000-00006C840000}"/>
    <cellStyle name="Normal 5 6 10" xfId="36521" xr:uid="{00000000-0005-0000-0000-00006D840000}"/>
    <cellStyle name="Normal 5 6 10 2" xfId="36522" xr:uid="{00000000-0005-0000-0000-00006E840000}"/>
    <cellStyle name="Normal 5 6 11" xfId="36523" xr:uid="{00000000-0005-0000-0000-00006F840000}"/>
    <cellStyle name="Normal 5 6 12" xfId="36524" xr:uid="{00000000-0005-0000-0000-000070840000}"/>
    <cellStyle name="Normal 5 6 2" xfId="3788" xr:uid="{00000000-0005-0000-0000-000071840000}"/>
    <cellStyle name="Normal 5 6 2 2" xfId="3789" xr:uid="{00000000-0005-0000-0000-000072840000}"/>
    <cellStyle name="Normal 5 6 2 2 2" xfId="3790" xr:uid="{00000000-0005-0000-0000-000073840000}"/>
    <cellStyle name="Normal 5 6 2 2 2 2" xfId="36525" xr:uid="{00000000-0005-0000-0000-000074840000}"/>
    <cellStyle name="Normal 5 6 2 2 2 2 2" xfId="36526" xr:uid="{00000000-0005-0000-0000-000075840000}"/>
    <cellStyle name="Normal 5 6 2 2 2 2 2 2" xfId="36527" xr:uid="{00000000-0005-0000-0000-000076840000}"/>
    <cellStyle name="Normal 5 6 2 2 2 2 3" xfId="36528" xr:uid="{00000000-0005-0000-0000-000077840000}"/>
    <cellStyle name="Normal 5 6 2 2 2 3" xfId="36529" xr:uid="{00000000-0005-0000-0000-000078840000}"/>
    <cellStyle name="Normal 5 6 2 2 2 3 2" xfId="36530" xr:uid="{00000000-0005-0000-0000-000079840000}"/>
    <cellStyle name="Normal 5 6 2 2 2 4" xfId="36531" xr:uid="{00000000-0005-0000-0000-00007A840000}"/>
    <cellStyle name="Normal 5 6 2 2 2 5" xfId="36532" xr:uid="{00000000-0005-0000-0000-00007B840000}"/>
    <cellStyle name="Normal 5 6 2 2 3" xfId="3791" xr:uid="{00000000-0005-0000-0000-00007C840000}"/>
    <cellStyle name="Normal 5 6 2 2 3 2" xfId="36533" xr:uid="{00000000-0005-0000-0000-00007D840000}"/>
    <cellStyle name="Normal 5 6 2 2 3 2 2" xfId="36534" xr:uid="{00000000-0005-0000-0000-00007E840000}"/>
    <cellStyle name="Normal 5 6 2 2 3 2 2 2" xfId="36535" xr:uid="{00000000-0005-0000-0000-00007F840000}"/>
    <cellStyle name="Normal 5 6 2 2 3 2 3" xfId="36536" xr:uid="{00000000-0005-0000-0000-000080840000}"/>
    <cellStyle name="Normal 5 6 2 2 3 3" xfId="36537" xr:uid="{00000000-0005-0000-0000-000081840000}"/>
    <cellStyle name="Normal 5 6 2 2 3 3 2" xfId="36538" xr:uid="{00000000-0005-0000-0000-000082840000}"/>
    <cellStyle name="Normal 5 6 2 2 3 4" xfId="36539" xr:uid="{00000000-0005-0000-0000-000083840000}"/>
    <cellStyle name="Normal 5 6 2 2 3 5" xfId="36540" xr:uid="{00000000-0005-0000-0000-000084840000}"/>
    <cellStyle name="Normal 5 6 2 2 4" xfId="36541" xr:uid="{00000000-0005-0000-0000-000085840000}"/>
    <cellStyle name="Normal 5 6 2 2 4 2" xfId="36542" xr:uid="{00000000-0005-0000-0000-000086840000}"/>
    <cellStyle name="Normal 5 6 2 2 4 2 2" xfId="36543" xr:uid="{00000000-0005-0000-0000-000087840000}"/>
    <cellStyle name="Normal 5 6 2 2 4 3" xfId="36544" xr:uid="{00000000-0005-0000-0000-000088840000}"/>
    <cellStyle name="Normal 5 6 2 2 5" xfId="36545" xr:uid="{00000000-0005-0000-0000-000089840000}"/>
    <cellStyle name="Normal 5 6 2 2 5 2" xfId="36546" xr:uid="{00000000-0005-0000-0000-00008A840000}"/>
    <cellStyle name="Normal 5 6 2 2 6" xfId="36547" xr:uid="{00000000-0005-0000-0000-00008B840000}"/>
    <cellStyle name="Normal 5 6 2 2 7" xfId="36548" xr:uid="{00000000-0005-0000-0000-00008C840000}"/>
    <cellStyle name="Normal 5 6 2 3" xfId="3792" xr:uid="{00000000-0005-0000-0000-00008D840000}"/>
    <cellStyle name="Normal 5 6 2 3 2" xfId="36549" xr:uid="{00000000-0005-0000-0000-00008E840000}"/>
    <cellStyle name="Normal 5 6 2 3 2 2" xfId="36550" xr:uid="{00000000-0005-0000-0000-00008F840000}"/>
    <cellStyle name="Normal 5 6 2 3 2 2 2" xfId="36551" xr:uid="{00000000-0005-0000-0000-000090840000}"/>
    <cellStyle name="Normal 5 6 2 3 2 3" xfId="36552" xr:uid="{00000000-0005-0000-0000-000091840000}"/>
    <cellStyle name="Normal 5 6 2 3 3" xfId="36553" xr:uid="{00000000-0005-0000-0000-000092840000}"/>
    <cellStyle name="Normal 5 6 2 3 3 2" xfId="36554" xr:uid="{00000000-0005-0000-0000-000093840000}"/>
    <cellStyle name="Normal 5 6 2 3 4" xfId="36555" xr:uid="{00000000-0005-0000-0000-000094840000}"/>
    <cellStyle name="Normal 5 6 2 3 5" xfId="36556" xr:uid="{00000000-0005-0000-0000-000095840000}"/>
    <cellStyle name="Normal 5 6 2 4" xfId="3793" xr:uid="{00000000-0005-0000-0000-000096840000}"/>
    <cellStyle name="Normal 5 6 2 4 2" xfId="36557" xr:uid="{00000000-0005-0000-0000-000097840000}"/>
    <cellStyle name="Normal 5 6 2 4 2 2" xfId="36558" xr:uid="{00000000-0005-0000-0000-000098840000}"/>
    <cellStyle name="Normal 5 6 2 4 2 2 2" xfId="36559" xr:uid="{00000000-0005-0000-0000-000099840000}"/>
    <cellStyle name="Normal 5 6 2 4 2 3" xfId="36560" xr:uid="{00000000-0005-0000-0000-00009A840000}"/>
    <cellStyle name="Normal 5 6 2 4 3" xfId="36561" xr:uid="{00000000-0005-0000-0000-00009B840000}"/>
    <cellStyle name="Normal 5 6 2 4 3 2" xfId="36562" xr:uid="{00000000-0005-0000-0000-00009C840000}"/>
    <cellStyle name="Normal 5 6 2 4 4" xfId="36563" xr:uid="{00000000-0005-0000-0000-00009D840000}"/>
    <cellStyle name="Normal 5 6 2 4 5" xfId="36564" xr:uid="{00000000-0005-0000-0000-00009E840000}"/>
    <cellStyle name="Normal 5 6 2 5" xfId="36565" xr:uid="{00000000-0005-0000-0000-00009F840000}"/>
    <cellStyle name="Normal 5 6 2 5 2" xfId="36566" xr:uid="{00000000-0005-0000-0000-0000A0840000}"/>
    <cellStyle name="Normal 5 6 2 5 2 2" xfId="36567" xr:uid="{00000000-0005-0000-0000-0000A1840000}"/>
    <cellStyle name="Normal 5 6 2 5 3" xfId="36568" xr:uid="{00000000-0005-0000-0000-0000A2840000}"/>
    <cellStyle name="Normal 5 6 2 6" xfId="36569" xr:uid="{00000000-0005-0000-0000-0000A3840000}"/>
    <cellStyle name="Normal 5 6 2 6 2" xfId="36570" xr:uid="{00000000-0005-0000-0000-0000A4840000}"/>
    <cellStyle name="Normal 5 6 2 7" xfId="36571" xr:uid="{00000000-0005-0000-0000-0000A5840000}"/>
    <cellStyle name="Normal 5 6 2 8" xfId="36572" xr:uid="{00000000-0005-0000-0000-0000A6840000}"/>
    <cellStyle name="Normal 5 6 3" xfId="3794" xr:uid="{00000000-0005-0000-0000-0000A7840000}"/>
    <cellStyle name="Normal 5 6 3 2" xfId="3795" xr:uid="{00000000-0005-0000-0000-0000A8840000}"/>
    <cellStyle name="Normal 5 6 3 2 2" xfId="3796" xr:uid="{00000000-0005-0000-0000-0000A9840000}"/>
    <cellStyle name="Normal 5 6 3 2 2 2" xfId="36573" xr:uid="{00000000-0005-0000-0000-0000AA840000}"/>
    <cellStyle name="Normal 5 6 3 2 2 2 2" xfId="36574" xr:uid="{00000000-0005-0000-0000-0000AB840000}"/>
    <cellStyle name="Normal 5 6 3 2 2 2 2 2" xfId="36575" xr:uid="{00000000-0005-0000-0000-0000AC840000}"/>
    <cellStyle name="Normal 5 6 3 2 2 2 3" xfId="36576" xr:uid="{00000000-0005-0000-0000-0000AD840000}"/>
    <cellStyle name="Normal 5 6 3 2 2 3" xfId="36577" xr:uid="{00000000-0005-0000-0000-0000AE840000}"/>
    <cellStyle name="Normal 5 6 3 2 2 3 2" xfId="36578" xr:uid="{00000000-0005-0000-0000-0000AF840000}"/>
    <cellStyle name="Normal 5 6 3 2 2 4" xfId="36579" xr:uid="{00000000-0005-0000-0000-0000B0840000}"/>
    <cellStyle name="Normal 5 6 3 2 2 5" xfId="36580" xr:uid="{00000000-0005-0000-0000-0000B1840000}"/>
    <cellStyle name="Normal 5 6 3 2 3" xfId="3797" xr:uid="{00000000-0005-0000-0000-0000B2840000}"/>
    <cellStyle name="Normal 5 6 3 2 3 2" xfId="36581" xr:uid="{00000000-0005-0000-0000-0000B3840000}"/>
    <cellStyle name="Normal 5 6 3 2 3 2 2" xfId="36582" xr:uid="{00000000-0005-0000-0000-0000B4840000}"/>
    <cellStyle name="Normal 5 6 3 2 3 2 2 2" xfId="36583" xr:uid="{00000000-0005-0000-0000-0000B5840000}"/>
    <cellStyle name="Normal 5 6 3 2 3 2 3" xfId="36584" xr:uid="{00000000-0005-0000-0000-0000B6840000}"/>
    <cellStyle name="Normal 5 6 3 2 3 3" xfId="36585" xr:uid="{00000000-0005-0000-0000-0000B7840000}"/>
    <cellStyle name="Normal 5 6 3 2 3 3 2" xfId="36586" xr:uid="{00000000-0005-0000-0000-0000B8840000}"/>
    <cellStyle name="Normal 5 6 3 2 3 4" xfId="36587" xr:uid="{00000000-0005-0000-0000-0000B9840000}"/>
    <cellStyle name="Normal 5 6 3 2 3 5" xfId="36588" xr:uid="{00000000-0005-0000-0000-0000BA840000}"/>
    <cellStyle name="Normal 5 6 3 2 4" xfId="36589" xr:uid="{00000000-0005-0000-0000-0000BB840000}"/>
    <cellStyle name="Normal 5 6 3 2 4 2" xfId="36590" xr:uid="{00000000-0005-0000-0000-0000BC840000}"/>
    <cellStyle name="Normal 5 6 3 2 4 2 2" xfId="36591" xr:uid="{00000000-0005-0000-0000-0000BD840000}"/>
    <cellStyle name="Normal 5 6 3 2 4 3" xfId="36592" xr:uid="{00000000-0005-0000-0000-0000BE840000}"/>
    <cellStyle name="Normal 5 6 3 2 5" xfId="36593" xr:uid="{00000000-0005-0000-0000-0000BF840000}"/>
    <cellStyle name="Normal 5 6 3 2 5 2" xfId="36594" xr:uid="{00000000-0005-0000-0000-0000C0840000}"/>
    <cellStyle name="Normal 5 6 3 2 6" xfId="36595" xr:uid="{00000000-0005-0000-0000-0000C1840000}"/>
    <cellStyle name="Normal 5 6 3 2 7" xfId="36596" xr:uid="{00000000-0005-0000-0000-0000C2840000}"/>
    <cellStyle name="Normal 5 6 3 3" xfId="3798" xr:uid="{00000000-0005-0000-0000-0000C3840000}"/>
    <cellStyle name="Normal 5 6 3 3 2" xfId="36597" xr:uid="{00000000-0005-0000-0000-0000C4840000}"/>
    <cellStyle name="Normal 5 6 3 3 2 2" xfId="36598" xr:uid="{00000000-0005-0000-0000-0000C5840000}"/>
    <cellStyle name="Normal 5 6 3 3 2 2 2" xfId="36599" xr:uid="{00000000-0005-0000-0000-0000C6840000}"/>
    <cellStyle name="Normal 5 6 3 3 2 3" xfId="36600" xr:uid="{00000000-0005-0000-0000-0000C7840000}"/>
    <cellStyle name="Normal 5 6 3 3 3" xfId="36601" xr:uid="{00000000-0005-0000-0000-0000C8840000}"/>
    <cellStyle name="Normal 5 6 3 3 3 2" xfId="36602" xr:uid="{00000000-0005-0000-0000-0000C9840000}"/>
    <cellStyle name="Normal 5 6 3 3 4" xfId="36603" xr:uid="{00000000-0005-0000-0000-0000CA840000}"/>
    <cellStyle name="Normal 5 6 3 3 5" xfId="36604" xr:uid="{00000000-0005-0000-0000-0000CB840000}"/>
    <cellStyle name="Normal 5 6 3 4" xfId="3799" xr:uid="{00000000-0005-0000-0000-0000CC840000}"/>
    <cellStyle name="Normal 5 6 3 4 2" xfId="36605" xr:uid="{00000000-0005-0000-0000-0000CD840000}"/>
    <cellStyle name="Normal 5 6 3 4 2 2" xfId="36606" xr:uid="{00000000-0005-0000-0000-0000CE840000}"/>
    <cellStyle name="Normal 5 6 3 4 2 2 2" xfId="36607" xr:uid="{00000000-0005-0000-0000-0000CF840000}"/>
    <cellStyle name="Normal 5 6 3 4 2 3" xfId="36608" xr:uid="{00000000-0005-0000-0000-0000D0840000}"/>
    <cellStyle name="Normal 5 6 3 4 3" xfId="36609" xr:uid="{00000000-0005-0000-0000-0000D1840000}"/>
    <cellStyle name="Normal 5 6 3 4 3 2" xfId="36610" xr:uid="{00000000-0005-0000-0000-0000D2840000}"/>
    <cellStyle name="Normal 5 6 3 4 4" xfId="36611" xr:uid="{00000000-0005-0000-0000-0000D3840000}"/>
    <cellStyle name="Normal 5 6 3 4 5" xfId="36612" xr:uid="{00000000-0005-0000-0000-0000D4840000}"/>
    <cellStyle name="Normal 5 6 3 5" xfId="36613" xr:uid="{00000000-0005-0000-0000-0000D5840000}"/>
    <cellStyle name="Normal 5 6 3 5 2" xfId="36614" xr:uid="{00000000-0005-0000-0000-0000D6840000}"/>
    <cellStyle name="Normal 5 6 3 5 2 2" xfId="36615" xr:uid="{00000000-0005-0000-0000-0000D7840000}"/>
    <cellStyle name="Normal 5 6 3 5 3" xfId="36616" xr:uid="{00000000-0005-0000-0000-0000D8840000}"/>
    <cellStyle name="Normal 5 6 3 6" xfId="36617" xr:uid="{00000000-0005-0000-0000-0000D9840000}"/>
    <cellStyle name="Normal 5 6 3 6 2" xfId="36618" xr:uid="{00000000-0005-0000-0000-0000DA840000}"/>
    <cellStyle name="Normal 5 6 3 7" xfId="36619" xr:uid="{00000000-0005-0000-0000-0000DB840000}"/>
    <cellStyle name="Normal 5 6 3 8" xfId="36620" xr:uid="{00000000-0005-0000-0000-0000DC840000}"/>
    <cellStyle name="Normal 5 6 4" xfId="3800" xr:uid="{00000000-0005-0000-0000-0000DD840000}"/>
    <cellStyle name="Normal 5 6 4 2" xfId="3801" xr:uid="{00000000-0005-0000-0000-0000DE840000}"/>
    <cellStyle name="Normal 5 6 4 2 2" xfId="3802" xr:uid="{00000000-0005-0000-0000-0000DF840000}"/>
    <cellStyle name="Normal 5 6 4 2 2 2" xfId="36621" xr:uid="{00000000-0005-0000-0000-0000E0840000}"/>
    <cellStyle name="Normal 5 6 4 2 2 2 2" xfId="36622" xr:uid="{00000000-0005-0000-0000-0000E1840000}"/>
    <cellStyle name="Normal 5 6 4 2 2 2 2 2" xfId="36623" xr:uid="{00000000-0005-0000-0000-0000E2840000}"/>
    <cellStyle name="Normal 5 6 4 2 2 2 3" xfId="36624" xr:uid="{00000000-0005-0000-0000-0000E3840000}"/>
    <cellStyle name="Normal 5 6 4 2 2 3" xfId="36625" xr:uid="{00000000-0005-0000-0000-0000E4840000}"/>
    <cellStyle name="Normal 5 6 4 2 2 3 2" xfId="36626" xr:uid="{00000000-0005-0000-0000-0000E5840000}"/>
    <cellStyle name="Normal 5 6 4 2 2 4" xfId="36627" xr:uid="{00000000-0005-0000-0000-0000E6840000}"/>
    <cellStyle name="Normal 5 6 4 2 2 5" xfId="36628" xr:uid="{00000000-0005-0000-0000-0000E7840000}"/>
    <cellStyle name="Normal 5 6 4 2 3" xfId="3803" xr:uid="{00000000-0005-0000-0000-0000E8840000}"/>
    <cellStyle name="Normal 5 6 4 2 3 2" xfId="36629" xr:uid="{00000000-0005-0000-0000-0000E9840000}"/>
    <cellStyle name="Normal 5 6 4 2 3 2 2" xfId="36630" xr:uid="{00000000-0005-0000-0000-0000EA840000}"/>
    <cellStyle name="Normal 5 6 4 2 3 2 2 2" xfId="36631" xr:uid="{00000000-0005-0000-0000-0000EB840000}"/>
    <cellStyle name="Normal 5 6 4 2 3 2 3" xfId="36632" xr:uid="{00000000-0005-0000-0000-0000EC840000}"/>
    <cellStyle name="Normal 5 6 4 2 3 3" xfId="36633" xr:uid="{00000000-0005-0000-0000-0000ED840000}"/>
    <cellStyle name="Normal 5 6 4 2 3 3 2" xfId="36634" xr:uid="{00000000-0005-0000-0000-0000EE840000}"/>
    <cellStyle name="Normal 5 6 4 2 3 4" xfId="36635" xr:uid="{00000000-0005-0000-0000-0000EF840000}"/>
    <cellStyle name="Normal 5 6 4 2 3 5" xfId="36636" xr:uid="{00000000-0005-0000-0000-0000F0840000}"/>
    <cellStyle name="Normal 5 6 4 2 4" xfId="36637" xr:uid="{00000000-0005-0000-0000-0000F1840000}"/>
    <cellStyle name="Normal 5 6 4 2 4 2" xfId="36638" xr:uid="{00000000-0005-0000-0000-0000F2840000}"/>
    <cellStyle name="Normal 5 6 4 2 4 2 2" xfId="36639" xr:uid="{00000000-0005-0000-0000-0000F3840000}"/>
    <cellStyle name="Normal 5 6 4 2 4 3" xfId="36640" xr:uid="{00000000-0005-0000-0000-0000F4840000}"/>
    <cellStyle name="Normal 5 6 4 2 5" xfId="36641" xr:uid="{00000000-0005-0000-0000-0000F5840000}"/>
    <cellStyle name="Normal 5 6 4 2 5 2" xfId="36642" xr:uid="{00000000-0005-0000-0000-0000F6840000}"/>
    <cellStyle name="Normal 5 6 4 2 6" xfId="36643" xr:uid="{00000000-0005-0000-0000-0000F7840000}"/>
    <cellStyle name="Normal 5 6 4 2 7" xfId="36644" xr:uid="{00000000-0005-0000-0000-0000F8840000}"/>
    <cellStyle name="Normal 5 6 4 3" xfId="3804" xr:uid="{00000000-0005-0000-0000-0000F9840000}"/>
    <cellStyle name="Normal 5 6 4 3 2" xfId="36645" xr:uid="{00000000-0005-0000-0000-0000FA840000}"/>
    <cellStyle name="Normal 5 6 4 3 2 2" xfId="36646" xr:uid="{00000000-0005-0000-0000-0000FB840000}"/>
    <cellStyle name="Normal 5 6 4 3 2 2 2" xfId="36647" xr:uid="{00000000-0005-0000-0000-0000FC840000}"/>
    <cellStyle name="Normal 5 6 4 3 2 3" xfId="36648" xr:uid="{00000000-0005-0000-0000-0000FD840000}"/>
    <cellStyle name="Normal 5 6 4 3 3" xfId="36649" xr:uid="{00000000-0005-0000-0000-0000FE840000}"/>
    <cellStyle name="Normal 5 6 4 3 3 2" xfId="36650" xr:uid="{00000000-0005-0000-0000-0000FF840000}"/>
    <cellStyle name="Normal 5 6 4 3 4" xfId="36651" xr:uid="{00000000-0005-0000-0000-000000850000}"/>
    <cellStyle name="Normal 5 6 4 3 5" xfId="36652" xr:uid="{00000000-0005-0000-0000-000001850000}"/>
    <cellStyle name="Normal 5 6 4 4" xfId="3805" xr:uid="{00000000-0005-0000-0000-000002850000}"/>
    <cellStyle name="Normal 5 6 4 4 2" xfId="36653" xr:uid="{00000000-0005-0000-0000-000003850000}"/>
    <cellStyle name="Normal 5 6 4 4 2 2" xfId="36654" xr:uid="{00000000-0005-0000-0000-000004850000}"/>
    <cellStyle name="Normal 5 6 4 4 2 2 2" xfId="36655" xr:uid="{00000000-0005-0000-0000-000005850000}"/>
    <cellStyle name="Normal 5 6 4 4 2 3" xfId="36656" xr:uid="{00000000-0005-0000-0000-000006850000}"/>
    <cellStyle name="Normal 5 6 4 4 3" xfId="36657" xr:uid="{00000000-0005-0000-0000-000007850000}"/>
    <cellStyle name="Normal 5 6 4 4 3 2" xfId="36658" xr:uid="{00000000-0005-0000-0000-000008850000}"/>
    <cellStyle name="Normal 5 6 4 4 4" xfId="36659" xr:uid="{00000000-0005-0000-0000-000009850000}"/>
    <cellStyle name="Normal 5 6 4 4 5" xfId="36660" xr:uid="{00000000-0005-0000-0000-00000A850000}"/>
    <cellStyle name="Normal 5 6 4 5" xfId="36661" xr:uid="{00000000-0005-0000-0000-00000B850000}"/>
    <cellStyle name="Normal 5 6 4 5 2" xfId="36662" xr:uid="{00000000-0005-0000-0000-00000C850000}"/>
    <cellStyle name="Normal 5 6 4 5 2 2" xfId="36663" xr:uid="{00000000-0005-0000-0000-00000D850000}"/>
    <cellStyle name="Normal 5 6 4 5 3" xfId="36664" xr:uid="{00000000-0005-0000-0000-00000E850000}"/>
    <cellStyle name="Normal 5 6 4 6" xfId="36665" xr:uid="{00000000-0005-0000-0000-00000F850000}"/>
    <cellStyle name="Normal 5 6 4 6 2" xfId="36666" xr:uid="{00000000-0005-0000-0000-000010850000}"/>
    <cellStyle name="Normal 5 6 4 7" xfId="36667" xr:uid="{00000000-0005-0000-0000-000011850000}"/>
    <cellStyle name="Normal 5 6 4 8" xfId="36668" xr:uid="{00000000-0005-0000-0000-000012850000}"/>
    <cellStyle name="Normal 5 6 5" xfId="3806" xr:uid="{00000000-0005-0000-0000-000013850000}"/>
    <cellStyle name="Normal 5 6 5 2" xfId="3807" xr:uid="{00000000-0005-0000-0000-000014850000}"/>
    <cellStyle name="Normal 5 6 5 2 2" xfId="3808" xr:uid="{00000000-0005-0000-0000-000015850000}"/>
    <cellStyle name="Normal 5 6 5 2 2 2" xfId="36669" xr:uid="{00000000-0005-0000-0000-000016850000}"/>
    <cellStyle name="Normal 5 6 5 2 2 2 2" xfId="36670" xr:uid="{00000000-0005-0000-0000-000017850000}"/>
    <cellStyle name="Normal 5 6 5 2 2 2 2 2" xfId="36671" xr:uid="{00000000-0005-0000-0000-000018850000}"/>
    <cellStyle name="Normal 5 6 5 2 2 2 3" xfId="36672" xr:uid="{00000000-0005-0000-0000-000019850000}"/>
    <cellStyle name="Normal 5 6 5 2 2 3" xfId="36673" xr:uid="{00000000-0005-0000-0000-00001A850000}"/>
    <cellStyle name="Normal 5 6 5 2 2 3 2" xfId="36674" xr:uid="{00000000-0005-0000-0000-00001B850000}"/>
    <cellStyle name="Normal 5 6 5 2 2 4" xfId="36675" xr:uid="{00000000-0005-0000-0000-00001C850000}"/>
    <cellStyle name="Normal 5 6 5 2 2 5" xfId="36676" xr:uid="{00000000-0005-0000-0000-00001D850000}"/>
    <cellStyle name="Normal 5 6 5 2 3" xfId="3809" xr:uid="{00000000-0005-0000-0000-00001E850000}"/>
    <cellStyle name="Normal 5 6 5 2 3 2" xfId="36677" xr:uid="{00000000-0005-0000-0000-00001F850000}"/>
    <cellStyle name="Normal 5 6 5 2 3 2 2" xfId="36678" xr:uid="{00000000-0005-0000-0000-000020850000}"/>
    <cellStyle name="Normal 5 6 5 2 3 2 2 2" xfId="36679" xr:uid="{00000000-0005-0000-0000-000021850000}"/>
    <cellStyle name="Normal 5 6 5 2 3 2 3" xfId="36680" xr:uid="{00000000-0005-0000-0000-000022850000}"/>
    <cellStyle name="Normal 5 6 5 2 3 3" xfId="36681" xr:uid="{00000000-0005-0000-0000-000023850000}"/>
    <cellStyle name="Normal 5 6 5 2 3 3 2" xfId="36682" xr:uid="{00000000-0005-0000-0000-000024850000}"/>
    <cellStyle name="Normal 5 6 5 2 3 4" xfId="36683" xr:uid="{00000000-0005-0000-0000-000025850000}"/>
    <cellStyle name="Normal 5 6 5 2 3 5" xfId="36684" xr:uid="{00000000-0005-0000-0000-000026850000}"/>
    <cellStyle name="Normal 5 6 5 2 4" xfId="36685" xr:uid="{00000000-0005-0000-0000-000027850000}"/>
    <cellStyle name="Normal 5 6 5 2 4 2" xfId="36686" xr:uid="{00000000-0005-0000-0000-000028850000}"/>
    <cellStyle name="Normal 5 6 5 2 4 2 2" xfId="36687" xr:uid="{00000000-0005-0000-0000-000029850000}"/>
    <cellStyle name="Normal 5 6 5 2 4 3" xfId="36688" xr:uid="{00000000-0005-0000-0000-00002A850000}"/>
    <cellStyle name="Normal 5 6 5 2 5" xfId="36689" xr:uid="{00000000-0005-0000-0000-00002B850000}"/>
    <cellStyle name="Normal 5 6 5 2 5 2" xfId="36690" xr:uid="{00000000-0005-0000-0000-00002C850000}"/>
    <cellStyle name="Normal 5 6 5 2 6" xfId="36691" xr:uid="{00000000-0005-0000-0000-00002D850000}"/>
    <cellStyle name="Normal 5 6 5 2 7" xfId="36692" xr:uid="{00000000-0005-0000-0000-00002E850000}"/>
    <cellStyle name="Normal 5 6 5 3" xfId="3810" xr:uid="{00000000-0005-0000-0000-00002F850000}"/>
    <cellStyle name="Normal 5 6 5 3 2" xfId="36693" xr:uid="{00000000-0005-0000-0000-000030850000}"/>
    <cellStyle name="Normal 5 6 5 3 2 2" xfId="36694" xr:uid="{00000000-0005-0000-0000-000031850000}"/>
    <cellStyle name="Normal 5 6 5 3 2 2 2" xfId="36695" xr:uid="{00000000-0005-0000-0000-000032850000}"/>
    <cellStyle name="Normal 5 6 5 3 2 3" xfId="36696" xr:uid="{00000000-0005-0000-0000-000033850000}"/>
    <cellStyle name="Normal 5 6 5 3 3" xfId="36697" xr:uid="{00000000-0005-0000-0000-000034850000}"/>
    <cellStyle name="Normal 5 6 5 3 3 2" xfId="36698" xr:uid="{00000000-0005-0000-0000-000035850000}"/>
    <cellStyle name="Normal 5 6 5 3 4" xfId="36699" xr:uid="{00000000-0005-0000-0000-000036850000}"/>
    <cellStyle name="Normal 5 6 5 3 5" xfId="36700" xr:uid="{00000000-0005-0000-0000-000037850000}"/>
    <cellStyle name="Normal 5 6 5 4" xfId="3811" xr:uid="{00000000-0005-0000-0000-000038850000}"/>
    <cellStyle name="Normal 5 6 5 4 2" xfId="36701" xr:uid="{00000000-0005-0000-0000-000039850000}"/>
    <cellStyle name="Normal 5 6 5 4 2 2" xfId="36702" xr:uid="{00000000-0005-0000-0000-00003A850000}"/>
    <cellStyle name="Normal 5 6 5 4 2 2 2" xfId="36703" xr:uid="{00000000-0005-0000-0000-00003B850000}"/>
    <cellStyle name="Normal 5 6 5 4 2 3" xfId="36704" xr:uid="{00000000-0005-0000-0000-00003C850000}"/>
    <cellStyle name="Normal 5 6 5 4 3" xfId="36705" xr:uid="{00000000-0005-0000-0000-00003D850000}"/>
    <cellStyle name="Normal 5 6 5 4 3 2" xfId="36706" xr:uid="{00000000-0005-0000-0000-00003E850000}"/>
    <cellStyle name="Normal 5 6 5 4 4" xfId="36707" xr:uid="{00000000-0005-0000-0000-00003F850000}"/>
    <cellStyle name="Normal 5 6 5 4 5" xfId="36708" xr:uid="{00000000-0005-0000-0000-000040850000}"/>
    <cellStyle name="Normal 5 6 5 5" xfId="36709" xr:uid="{00000000-0005-0000-0000-000041850000}"/>
    <cellStyle name="Normal 5 6 5 5 2" xfId="36710" xr:uid="{00000000-0005-0000-0000-000042850000}"/>
    <cellStyle name="Normal 5 6 5 5 2 2" xfId="36711" xr:uid="{00000000-0005-0000-0000-000043850000}"/>
    <cellStyle name="Normal 5 6 5 5 3" xfId="36712" xr:uid="{00000000-0005-0000-0000-000044850000}"/>
    <cellStyle name="Normal 5 6 5 6" xfId="36713" xr:uid="{00000000-0005-0000-0000-000045850000}"/>
    <cellStyle name="Normal 5 6 5 6 2" xfId="36714" xr:uid="{00000000-0005-0000-0000-000046850000}"/>
    <cellStyle name="Normal 5 6 5 7" xfId="36715" xr:uid="{00000000-0005-0000-0000-000047850000}"/>
    <cellStyle name="Normal 5 6 5 8" xfId="36716" xr:uid="{00000000-0005-0000-0000-000048850000}"/>
    <cellStyle name="Normal 5 6 6" xfId="3812" xr:uid="{00000000-0005-0000-0000-000049850000}"/>
    <cellStyle name="Normal 5 6 6 2" xfId="3813" xr:uid="{00000000-0005-0000-0000-00004A850000}"/>
    <cellStyle name="Normal 5 6 6 2 2" xfId="36717" xr:uid="{00000000-0005-0000-0000-00004B850000}"/>
    <cellStyle name="Normal 5 6 6 2 2 2" xfId="36718" xr:uid="{00000000-0005-0000-0000-00004C850000}"/>
    <cellStyle name="Normal 5 6 6 2 2 2 2" xfId="36719" xr:uid="{00000000-0005-0000-0000-00004D850000}"/>
    <cellStyle name="Normal 5 6 6 2 2 3" xfId="36720" xr:uid="{00000000-0005-0000-0000-00004E850000}"/>
    <cellStyle name="Normal 5 6 6 2 3" xfId="36721" xr:uid="{00000000-0005-0000-0000-00004F850000}"/>
    <cellStyle name="Normal 5 6 6 2 3 2" xfId="36722" xr:uid="{00000000-0005-0000-0000-000050850000}"/>
    <cellStyle name="Normal 5 6 6 2 4" xfId="36723" xr:uid="{00000000-0005-0000-0000-000051850000}"/>
    <cellStyle name="Normal 5 6 6 2 5" xfId="36724" xr:uid="{00000000-0005-0000-0000-000052850000}"/>
    <cellStyle name="Normal 5 6 6 3" xfId="3814" xr:uid="{00000000-0005-0000-0000-000053850000}"/>
    <cellStyle name="Normal 5 6 6 3 2" xfId="36725" xr:uid="{00000000-0005-0000-0000-000054850000}"/>
    <cellStyle name="Normal 5 6 6 3 2 2" xfId="36726" xr:uid="{00000000-0005-0000-0000-000055850000}"/>
    <cellStyle name="Normal 5 6 6 3 2 2 2" xfId="36727" xr:uid="{00000000-0005-0000-0000-000056850000}"/>
    <cellStyle name="Normal 5 6 6 3 2 3" xfId="36728" xr:uid="{00000000-0005-0000-0000-000057850000}"/>
    <cellStyle name="Normal 5 6 6 3 3" xfId="36729" xr:uid="{00000000-0005-0000-0000-000058850000}"/>
    <cellStyle name="Normal 5 6 6 3 3 2" xfId="36730" xr:uid="{00000000-0005-0000-0000-000059850000}"/>
    <cellStyle name="Normal 5 6 6 3 4" xfId="36731" xr:uid="{00000000-0005-0000-0000-00005A850000}"/>
    <cellStyle name="Normal 5 6 6 3 5" xfId="36732" xr:uid="{00000000-0005-0000-0000-00005B850000}"/>
    <cellStyle name="Normal 5 6 6 4" xfId="36733" xr:uid="{00000000-0005-0000-0000-00005C850000}"/>
    <cellStyle name="Normal 5 6 6 4 2" xfId="36734" xr:uid="{00000000-0005-0000-0000-00005D850000}"/>
    <cellStyle name="Normal 5 6 6 4 2 2" xfId="36735" xr:uid="{00000000-0005-0000-0000-00005E850000}"/>
    <cellStyle name="Normal 5 6 6 4 3" xfId="36736" xr:uid="{00000000-0005-0000-0000-00005F850000}"/>
    <cellStyle name="Normal 5 6 6 5" xfId="36737" xr:uid="{00000000-0005-0000-0000-000060850000}"/>
    <cellStyle name="Normal 5 6 6 5 2" xfId="36738" xr:uid="{00000000-0005-0000-0000-000061850000}"/>
    <cellStyle name="Normal 5 6 6 6" xfId="36739" xr:uid="{00000000-0005-0000-0000-000062850000}"/>
    <cellStyle name="Normal 5 6 6 7" xfId="36740" xr:uid="{00000000-0005-0000-0000-000063850000}"/>
    <cellStyle name="Normal 5 6 7" xfId="3815" xr:uid="{00000000-0005-0000-0000-000064850000}"/>
    <cellStyle name="Normal 5 6 7 2" xfId="36741" xr:uid="{00000000-0005-0000-0000-000065850000}"/>
    <cellStyle name="Normal 5 6 7 2 2" xfId="36742" xr:uid="{00000000-0005-0000-0000-000066850000}"/>
    <cellStyle name="Normal 5 6 7 2 2 2" xfId="36743" xr:uid="{00000000-0005-0000-0000-000067850000}"/>
    <cellStyle name="Normal 5 6 7 2 3" xfId="36744" xr:uid="{00000000-0005-0000-0000-000068850000}"/>
    <cellStyle name="Normal 5 6 7 3" xfId="36745" xr:uid="{00000000-0005-0000-0000-000069850000}"/>
    <cellStyle name="Normal 5 6 7 3 2" xfId="36746" xr:uid="{00000000-0005-0000-0000-00006A850000}"/>
    <cellStyle name="Normal 5 6 7 4" xfId="36747" xr:uid="{00000000-0005-0000-0000-00006B850000}"/>
    <cellStyle name="Normal 5 6 7 5" xfId="36748" xr:uid="{00000000-0005-0000-0000-00006C850000}"/>
    <cellStyle name="Normal 5 6 8" xfId="3816" xr:uid="{00000000-0005-0000-0000-00006D850000}"/>
    <cellStyle name="Normal 5 6 8 2" xfId="36749" xr:uid="{00000000-0005-0000-0000-00006E850000}"/>
    <cellStyle name="Normal 5 6 8 2 2" xfId="36750" xr:uid="{00000000-0005-0000-0000-00006F850000}"/>
    <cellStyle name="Normal 5 6 8 2 2 2" xfId="36751" xr:uid="{00000000-0005-0000-0000-000070850000}"/>
    <cellStyle name="Normal 5 6 8 2 3" xfId="36752" xr:uid="{00000000-0005-0000-0000-000071850000}"/>
    <cellStyle name="Normal 5 6 8 3" xfId="36753" xr:uid="{00000000-0005-0000-0000-000072850000}"/>
    <cellStyle name="Normal 5 6 8 3 2" xfId="36754" xr:uid="{00000000-0005-0000-0000-000073850000}"/>
    <cellStyle name="Normal 5 6 8 4" xfId="36755" xr:uid="{00000000-0005-0000-0000-000074850000}"/>
    <cellStyle name="Normal 5 6 8 5" xfId="36756" xr:uid="{00000000-0005-0000-0000-000075850000}"/>
    <cellStyle name="Normal 5 6 9" xfId="36757" xr:uid="{00000000-0005-0000-0000-000076850000}"/>
    <cellStyle name="Normal 5 6 9 2" xfId="36758" xr:uid="{00000000-0005-0000-0000-000077850000}"/>
    <cellStyle name="Normal 5 6 9 2 2" xfId="36759" xr:uid="{00000000-0005-0000-0000-000078850000}"/>
    <cellStyle name="Normal 5 6 9 3" xfId="36760" xr:uid="{00000000-0005-0000-0000-000079850000}"/>
    <cellStyle name="Normal 5 7" xfId="3817" xr:uid="{00000000-0005-0000-0000-00007A850000}"/>
    <cellStyle name="Normal 5 7 10" xfId="36761" xr:uid="{00000000-0005-0000-0000-00007B850000}"/>
    <cellStyle name="Normal 5 7 10 2" xfId="36762" xr:uid="{00000000-0005-0000-0000-00007C850000}"/>
    <cellStyle name="Normal 5 7 11" xfId="36763" xr:uid="{00000000-0005-0000-0000-00007D850000}"/>
    <cellStyle name="Normal 5 7 12" xfId="36764" xr:uid="{00000000-0005-0000-0000-00007E850000}"/>
    <cellStyle name="Normal 5 7 2" xfId="3818" xr:uid="{00000000-0005-0000-0000-00007F850000}"/>
    <cellStyle name="Normal 5 7 2 2" xfId="3819" xr:uid="{00000000-0005-0000-0000-000080850000}"/>
    <cellStyle name="Normal 5 7 2 2 2" xfId="3820" xr:uid="{00000000-0005-0000-0000-000081850000}"/>
    <cellStyle name="Normal 5 7 2 2 2 2" xfId="36765" xr:uid="{00000000-0005-0000-0000-000082850000}"/>
    <cellStyle name="Normal 5 7 2 2 2 2 2" xfId="36766" xr:uid="{00000000-0005-0000-0000-000083850000}"/>
    <cellStyle name="Normal 5 7 2 2 2 2 2 2" xfId="36767" xr:uid="{00000000-0005-0000-0000-000084850000}"/>
    <cellStyle name="Normal 5 7 2 2 2 2 3" xfId="36768" xr:uid="{00000000-0005-0000-0000-000085850000}"/>
    <cellStyle name="Normal 5 7 2 2 2 3" xfId="36769" xr:uid="{00000000-0005-0000-0000-000086850000}"/>
    <cellStyle name="Normal 5 7 2 2 2 3 2" xfId="36770" xr:uid="{00000000-0005-0000-0000-000087850000}"/>
    <cellStyle name="Normal 5 7 2 2 2 4" xfId="36771" xr:uid="{00000000-0005-0000-0000-000088850000}"/>
    <cellStyle name="Normal 5 7 2 2 2 5" xfId="36772" xr:uid="{00000000-0005-0000-0000-000089850000}"/>
    <cellStyle name="Normal 5 7 2 2 3" xfId="3821" xr:uid="{00000000-0005-0000-0000-00008A850000}"/>
    <cellStyle name="Normal 5 7 2 2 3 2" xfId="36773" xr:uid="{00000000-0005-0000-0000-00008B850000}"/>
    <cellStyle name="Normal 5 7 2 2 3 2 2" xfId="36774" xr:uid="{00000000-0005-0000-0000-00008C850000}"/>
    <cellStyle name="Normal 5 7 2 2 3 2 2 2" xfId="36775" xr:uid="{00000000-0005-0000-0000-00008D850000}"/>
    <cellStyle name="Normal 5 7 2 2 3 2 3" xfId="36776" xr:uid="{00000000-0005-0000-0000-00008E850000}"/>
    <cellStyle name="Normal 5 7 2 2 3 3" xfId="36777" xr:uid="{00000000-0005-0000-0000-00008F850000}"/>
    <cellStyle name="Normal 5 7 2 2 3 3 2" xfId="36778" xr:uid="{00000000-0005-0000-0000-000090850000}"/>
    <cellStyle name="Normal 5 7 2 2 3 4" xfId="36779" xr:uid="{00000000-0005-0000-0000-000091850000}"/>
    <cellStyle name="Normal 5 7 2 2 3 5" xfId="36780" xr:uid="{00000000-0005-0000-0000-000092850000}"/>
    <cellStyle name="Normal 5 7 2 2 4" xfId="36781" xr:uid="{00000000-0005-0000-0000-000093850000}"/>
    <cellStyle name="Normal 5 7 2 2 4 2" xfId="36782" xr:uid="{00000000-0005-0000-0000-000094850000}"/>
    <cellStyle name="Normal 5 7 2 2 4 2 2" xfId="36783" xr:uid="{00000000-0005-0000-0000-000095850000}"/>
    <cellStyle name="Normal 5 7 2 2 4 3" xfId="36784" xr:uid="{00000000-0005-0000-0000-000096850000}"/>
    <cellStyle name="Normal 5 7 2 2 5" xfId="36785" xr:uid="{00000000-0005-0000-0000-000097850000}"/>
    <cellStyle name="Normal 5 7 2 2 5 2" xfId="36786" xr:uid="{00000000-0005-0000-0000-000098850000}"/>
    <cellStyle name="Normal 5 7 2 2 6" xfId="36787" xr:uid="{00000000-0005-0000-0000-000099850000}"/>
    <cellStyle name="Normal 5 7 2 2 7" xfId="36788" xr:uid="{00000000-0005-0000-0000-00009A850000}"/>
    <cellStyle name="Normal 5 7 2 3" xfId="3822" xr:uid="{00000000-0005-0000-0000-00009B850000}"/>
    <cellStyle name="Normal 5 7 2 3 2" xfId="36789" xr:uid="{00000000-0005-0000-0000-00009C850000}"/>
    <cellStyle name="Normal 5 7 2 3 2 2" xfId="36790" xr:uid="{00000000-0005-0000-0000-00009D850000}"/>
    <cellStyle name="Normal 5 7 2 3 2 2 2" xfId="36791" xr:uid="{00000000-0005-0000-0000-00009E850000}"/>
    <cellStyle name="Normal 5 7 2 3 2 3" xfId="36792" xr:uid="{00000000-0005-0000-0000-00009F850000}"/>
    <cellStyle name="Normal 5 7 2 3 3" xfId="36793" xr:uid="{00000000-0005-0000-0000-0000A0850000}"/>
    <cellStyle name="Normal 5 7 2 3 3 2" xfId="36794" xr:uid="{00000000-0005-0000-0000-0000A1850000}"/>
    <cellStyle name="Normal 5 7 2 3 4" xfId="36795" xr:uid="{00000000-0005-0000-0000-0000A2850000}"/>
    <cellStyle name="Normal 5 7 2 3 5" xfId="36796" xr:uid="{00000000-0005-0000-0000-0000A3850000}"/>
    <cellStyle name="Normal 5 7 2 4" xfId="3823" xr:uid="{00000000-0005-0000-0000-0000A4850000}"/>
    <cellStyle name="Normal 5 7 2 4 2" xfId="36797" xr:uid="{00000000-0005-0000-0000-0000A5850000}"/>
    <cellStyle name="Normal 5 7 2 4 2 2" xfId="36798" xr:uid="{00000000-0005-0000-0000-0000A6850000}"/>
    <cellStyle name="Normal 5 7 2 4 2 2 2" xfId="36799" xr:uid="{00000000-0005-0000-0000-0000A7850000}"/>
    <cellStyle name="Normal 5 7 2 4 2 3" xfId="36800" xr:uid="{00000000-0005-0000-0000-0000A8850000}"/>
    <cellStyle name="Normal 5 7 2 4 3" xfId="36801" xr:uid="{00000000-0005-0000-0000-0000A9850000}"/>
    <cellStyle name="Normal 5 7 2 4 3 2" xfId="36802" xr:uid="{00000000-0005-0000-0000-0000AA850000}"/>
    <cellStyle name="Normal 5 7 2 4 4" xfId="36803" xr:uid="{00000000-0005-0000-0000-0000AB850000}"/>
    <cellStyle name="Normal 5 7 2 4 5" xfId="36804" xr:uid="{00000000-0005-0000-0000-0000AC850000}"/>
    <cellStyle name="Normal 5 7 2 5" xfId="36805" xr:uid="{00000000-0005-0000-0000-0000AD850000}"/>
    <cellStyle name="Normal 5 7 2 5 2" xfId="36806" xr:uid="{00000000-0005-0000-0000-0000AE850000}"/>
    <cellStyle name="Normal 5 7 2 5 2 2" xfId="36807" xr:uid="{00000000-0005-0000-0000-0000AF850000}"/>
    <cellStyle name="Normal 5 7 2 5 3" xfId="36808" xr:uid="{00000000-0005-0000-0000-0000B0850000}"/>
    <cellStyle name="Normal 5 7 2 6" xfId="36809" xr:uid="{00000000-0005-0000-0000-0000B1850000}"/>
    <cellStyle name="Normal 5 7 2 6 2" xfId="36810" xr:uid="{00000000-0005-0000-0000-0000B2850000}"/>
    <cellStyle name="Normal 5 7 2 7" xfId="36811" xr:uid="{00000000-0005-0000-0000-0000B3850000}"/>
    <cellStyle name="Normal 5 7 2 8" xfId="36812" xr:uid="{00000000-0005-0000-0000-0000B4850000}"/>
    <cellStyle name="Normal 5 7 3" xfId="3824" xr:uid="{00000000-0005-0000-0000-0000B5850000}"/>
    <cellStyle name="Normal 5 7 3 2" xfId="3825" xr:uid="{00000000-0005-0000-0000-0000B6850000}"/>
    <cellStyle name="Normal 5 7 3 2 2" xfId="3826" xr:uid="{00000000-0005-0000-0000-0000B7850000}"/>
    <cellStyle name="Normal 5 7 3 2 2 2" xfId="36813" xr:uid="{00000000-0005-0000-0000-0000B8850000}"/>
    <cellStyle name="Normal 5 7 3 2 2 2 2" xfId="36814" xr:uid="{00000000-0005-0000-0000-0000B9850000}"/>
    <cellStyle name="Normal 5 7 3 2 2 2 2 2" xfId="36815" xr:uid="{00000000-0005-0000-0000-0000BA850000}"/>
    <cellStyle name="Normal 5 7 3 2 2 2 3" xfId="36816" xr:uid="{00000000-0005-0000-0000-0000BB850000}"/>
    <cellStyle name="Normal 5 7 3 2 2 3" xfId="36817" xr:uid="{00000000-0005-0000-0000-0000BC850000}"/>
    <cellStyle name="Normal 5 7 3 2 2 3 2" xfId="36818" xr:uid="{00000000-0005-0000-0000-0000BD850000}"/>
    <cellStyle name="Normal 5 7 3 2 2 4" xfId="36819" xr:uid="{00000000-0005-0000-0000-0000BE850000}"/>
    <cellStyle name="Normal 5 7 3 2 2 5" xfId="36820" xr:uid="{00000000-0005-0000-0000-0000BF850000}"/>
    <cellStyle name="Normal 5 7 3 2 3" xfId="3827" xr:uid="{00000000-0005-0000-0000-0000C0850000}"/>
    <cellStyle name="Normal 5 7 3 2 3 2" xfId="36821" xr:uid="{00000000-0005-0000-0000-0000C1850000}"/>
    <cellStyle name="Normal 5 7 3 2 3 2 2" xfId="36822" xr:uid="{00000000-0005-0000-0000-0000C2850000}"/>
    <cellStyle name="Normal 5 7 3 2 3 2 2 2" xfId="36823" xr:uid="{00000000-0005-0000-0000-0000C3850000}"/>
    <cellStyle name="Normal 5 7 3 2 3 2 3" xfId="36824" xr:uid="{00000000-0005-0000-0000-0000C4850000}"/>
    <cellStyle name="Normal 5 7 3 2 3 3" xfId="36825" xr:uid="{00000000-0005-0000-0000-0000C5850000}"/>
    <cellStyle name="Normal 5 7 3 2 3 3 2" xfId="36826" xr:uid="{00000000-0005-0000-0000-0000C6850000}"/>
    <cellStyle name="Normal 5 7 3 2 3 4" xfId="36827" xr:uid="{00000000-0005-0000-0000-0000C7850000}"/>
    <cellStyle name="Normal 5 7 3 2 3 5" xfId="36828" xr:uid="{00000000-0005-0000-0000-0000C8850000}"/>
    <cellStyle name="Normal 5 7 3 2 4" xfId="36829" xr:uid="{00000000-0005-0000-0000-0000C9850000}"/>
    <cellStyle name="Normal 5 7 3 2 4 2" xfId="36830" xr:uid="{00000000-0005-0000-0000-0000CA850000}"/>
    <cellStyle name="Normal 5 7 3 2 4 2 2" xfId="36831" xr:uid="{00000000-0005-0000-0000-0000CB850000}"/>
    <cellStyle name="Normal 5 7 3 2 4 3" xfId="36832" xr:uid="{00000000-0005-0000-0000-0000CC850000}"/>
    <cellStyle name="Normal 5 7 3 2 5" xfId="36833" xr:uid="{00000000-0005-0000-0000-0000CD850000}"/>
    <cellStyle name="Normal 5 7 3 2 5 2" xfId="36834" xr:uid="{00000000-0005-0000-0000-0000CE850000}"/>
    <cellStyle name="Normal 5 7 3 2 6" xfId="36835" xr:uid="{00000000-0005-0000-0000-0000CF850000}"/>
    <cellStyle name="Normal 5 7 3 2 7" xfId="36836" xr:uid="{00000000-0005-0000-0000-0000D0850000}"/>
    <cellStyle name="Normal 5 7 3 3" xfId="3828" xr:uid="{00000000-0005-0000-0000-0000D1850000}"/>
    <cellStyle name="Normal 5 7 3 3 2" xfId="36837" xr:uid="{00000000-0005-0000-0000-0000D2850000}"/>
    <cellStyle name="Normal 5 7 3 3 2 2" xfId="36838" xr:uid="{00000000-0005-0000-0000-0000D3850000}"/>
    <cellStyle name="Normal 5 7 3 3 2 2 2" xfId="36839" xr:uid="{00000000-0005-0000-0000-0000D4850000}"/>
    <cellStyle name="Normal 5 7 3 3 2 3" xfId="36840" xr:uid="{00000000-0005-0000-0000-0000D5850000}"/>
    <cellStyle name="Normal 5 7 3 3 3" xfId="36841" xr:uid="{00000000-0005-0000-0000-0000D6850000}"/>
    <cellStyle name="Normal 5 7 3 3 3 2" xfId="36842" xr:uid="{00000000-0005-0000-0000-0000D7850000}"/>
    <cellStyle name="Normal 5 7 3 3 4" xfId="36843" xr:uid="{00000000-0005-0000-0000-0000D8850000}"/>
    <cellStyle name="Normal 5 7 3 3 5" xfId="36844" xr:uid="{00000000-0005-0000-0000-0000D9850000}"/>
    <cellStyle name="Normal 5 7 3 4" xfId="3829" xr:uid="{00000000-0005-0000-0000-0000DA850000}"/>
    <cellStyle name="Normal 5 7 3 4 2" xfId="36845" xr:uid="{00000000-0005-0000-0000-0000DB850000}"/>
    <cellStyle name="Normal 5 7 3 4 2 2" xfId="36846" xr:uid="{00000000-0005-0000-0000-0000DC850000}"/>
    <cellStyle name="Normal 5 7 3 4 2 2 2" xfId="36847" xr:uid="{00000000-0005-0000-0000-0000DD850000}"/>
    <cellStyle name="Normal 5 7 3 4 2 3" xfId="36848" xr:uid="{00000000-0005-0000-0000-0000DE850000}"/>
    <cellStyle name="Normal 5 7 3 4 3" xfId="36849" xr:uid="{00000000-0005-0000-0000-0000DF850000}"/>
    <cellStyle name="Normal 5 7 3 4 3 2" xfId="36850" xr:uid="{00000000-0005-0000-0000-0000E0850000}"/>
    <cellStyle name="Normal 5 7 3 4 4" xfId="36851" xr:uid="{00000000-0005-0000-0000-0000E1850000}"/>
    <cellStyle name="Normal 5 7 3 4 5" xfId="36852" xr:uid="{00000000-0005-0000-0000-0000E2850000}"/>
    <cellStyle name="Normal 5 7 3 5" xfId="36853" xr:uid="{00000000-0005-0000-0000-0000E3850000}"/>
    <cellStyle name="Normal 5 7 3 5 2" xfId="36854" xr:uid="{00000000-0005-0000-0000-0000E4850000}"/>
    <cellStyle name="Normal 5 7 3 5 2 2" xfId="36855" xr:uid="{00000000-0005-0000-0000-0000E5850000}"/>
    <cellStyle name="Normal 5 7 3 5 3" xfId="36856" xr:uid="{00000000-0005-0000-0000-0000E6850000}"/>
    <cellStyle name="Normal 5 7 3 6" xfId="36857" xr:uid="{00000000-0005-0000-0000-0000E7850000}"/>
    <cellStyle name="Normal 5 7 3 6 2" xfId="36858" xr:uid="{00000000-0005-0000-0000-0000E8850000}"/>
    <cellStyle name="Normal 5 7 3 7" xfId="36859" xr:uid="{00000000-0005-0000-0000-0000E9850000}"/>
    <cellStyle name="Normal 5 7 3 8" xfId="36860" xr:uid="{00000000-0005-0000-0000-0000EA850000}"/>
    <cellStyle name="Normal 5 7 4" xfId="3830" xr:uid="{00000000-0005-0000-0000-0000EB850000}"/>
    <cellStyle name="Normal 5 7 4 2" xfId="3831" xr:uid="{00000000-0005-0000-0000-0000EC850000}"/>
    <cellStyle name="Normal 5 7 4 2 2" xfId="3832" xr:uid="{00000000-0005-0000-0000-0000ED850000}"/>
    <cellStyle name="Normal 5 7 4 2 2 2" xfId="36861" xr:uid="{00000000-0005-0000-0000-0000EE850000}"/>
    <cellStyle name="Normal 5 7 4 2 2 2 2" xfId="36862" xr:uid="{00000000-0005-0000-0000-0000EF850000}"/>
    <cellStyle name="Normal 5 7 4 2 2 2 2 2" xfId="36863" xr:uid="{00000000-0005-0000-0000-0000F0850000}"/>
    <cellStyle name="Normal 5 7 4 2 2 2 3" xfId="36864" xr:uid="{00000000-0005-0000-0000-0000F1850000}"/>
    <cellStyle name="Normal 5 7 4 2 2 3" xfId="36865" xr:uid="{00000000-0005-0000-0000-0000F2850000}"/>
    <cellStyle name="Normal 5 7 4 2 2 3 2" xfId="36866" xr:uid="{00000000-0005-0000-0000-0000F3850000}"/>
    <cellStyle name="Normal 5 7 4 2 2 4" xfId="36867" xr:uid="{00000000-0005-0000-0000-0000F4850000}"/>
    <cellStyle name="Normal 5 7 4 2 2 5" xfId="36868" xr:uid="{00000000-0005-0000-0000-0000F5850000}"/>
    <cellStyle name="Normal 5 7 4 2 3" xfId="3833" xr:uid="{00000000-0005-0000-0000-0000F6850000}"/>
    <cellStyle name="Normal 5 7 4 2 3 2" xfId="36869" xr:uid="{00000000-0005-0000-0000-0000F7850000}"/>
    <cellStyle name="Normal 5 7 4 2 3 2 2" xfId="36870" xr:uid="{00000000-0005-0000-0000-0000F8850000}"/>
    <cellStyle name="Normal 5 7 4 2 3 2 2 2" xfId="36871" xr:uid="{00000000-0005-0000-0000-0000F9850000}"/>
    <cellStyle name="Normal 5 7 4 2 3 2 3" xfId="36872" xr:uid="{00000000-0005-0000-0000-0000FA850000}"/>
    <cellStyle name="Normal 5 7 4 2 3 3" xfId="36873" xr:uid="{00000000-0005-0000-0000-0000FB850000}"/>
    <cellStyle name="Normal 5 7 4 2 3 3 2" xfId="36874" xr:uid="{00000000-0005-0000-0000-0000FC850000}"/>
    <cellStyle name="Normal 5 7 4 2 3 4" xfId="36875" xr:uid="{00000000-0005-0000-0000-0000FD850000}"/>
    <cellStyle name="Normal 5 7 4 2 3 5" xfId="36876" xr:uid="{00000000-0005-0000-0000-0000FE850000}"/>
    <cellStyle name="Normal 5 7 4 2 4" xfId="36877" xr:uid="{00000000-0005-0000-0000-0000FF850000}"/>
    <cellStyle name="Normal 5 7 4 2 4 2" xfId="36878" xr:uid="{00000000-0005-0000-0000-000000860000}"/>
    <cellStyle name="Normal 5 7 4 2 4 2 2" xfId="36879" xr:uid="{00000000-0005-0000-0000-000001860000}"/>
    <cellStyle name="Normal 5 7 4 2 4 3" xfId="36880" xr:uid="{00000000-0005-0000-0000-000002860000}"/>
    <cellStyle name="Normal 5 7 4 2 5" xfId="36881" xr:uid="{00000000-0005-0000-0000-000003860000}"/>
    <cellStyle name="Normal 5 7 4 2 5 2" xfId="36882" xr:uid="{00000000-0005-0000-0000-000004860000}"/>
    <cellStyle name="Normal 5 7 4 2 6" xfId="36883" xr:uid="{00000000-0005-0000-0000-000005860000}"/>
    <cellStyle name="Normal 5 7 4 2 7" xfId="36884" xr:uid="{00000000-0005-0000-0000-000006860000}"/>
    <cellStyle name="Normal 5 7 4 3" xfId="3834" xr:uid="{00000000-0005-0000-0000-000007860000}"/>
    <cellStyle name="Normal 5 7 4 3 2" xfId="36885" xr:uid="{00000000-0005-0000-0000-000008860000}"/>
    <cellStyle name="Normal 5 7 4 3 2 2" xfId="36886" xr:uid="{00000000-0005-0000-0000-000009860000}"/>
    <cellStyle name="Normal 5 7 4 3 2 2 2" xfId="36887" xr:uid="{00000000-0005-0000-0000-00000A860000}"/>
    <cellStyle name="Normal 5 7 4 3 2 3" xfId="36888" xr:uid="{00000000-0005-0000-0000-00000B860000}"/>
    <cellStyle name="Normal 5 7 4 3 3" xfId="36889" xr:uid="{00000000-0005-0000-0000-00000C860000}"/>
    <cellStyle name="Normal 5 7 4 3 3 2" xfId="36890" xr:uid="{00000000-0005-0000-0000-00000D860000}"/>
    <cellStyle name="Normal 5 7 4 3 4" xfId="36891" xr:uid="{00000000-0005-0000-0000-00000E860000}"/>
    <cellStyle name="Normal 5 7 4 3 5" xfId="36892" xr:uid="{00000000-0005-0000-0000-00000F860000}"/>
    <cellStyle name="Normal 5 7 4 4" xfId="3835" xr:uid="{00000000-0005-0000-0000-000010860000}"/>
    <cellStyle name="Normal 5 7 4 4 2" xfId="36893" xr:uid="{00000000-0005-0000-0000-000011860000}"/>
    <cellStyle name="Normal 5 7 4 4 2 2" xfId="36894" xr:uid="{00000000-0005-0000-0000-000012860000}"/>
    <cellStyle name="Normal 5 7 4 4 2 2 2" xfId="36895" xr:uid="{00000000-0005-0000-0000-000013860000}"/>
    <cellStyle name="Normal 5 7 4 4 2 3" xfId="36896" xr:uid="{00000000-0005-0000-0000-000014860000}"/>
    <cellStyle name="Normal 5 7 4 4 3" xfId="36897" xr:uid="{00000000-0005-0000-0000-000015860000}"/>
    <cellStyle name="Normal 5 7 4 4 3 2" xfId="36898" xr:uid="{00000000-0005-0000-0000-000016860000}"/>
    <cellStyle name="Normal 5 7 4 4 4" xfId="36899" xr:uid="{00000000-0005-0000-0000-000017860000}"/>
    <cellStyle name="Normal 5 7 4 4 5" xfId="36900" xr:uid="{00000000-0005-0000-0000-000018860000}"/>
    <cellStyle name="Normal 5 7 4 5" xfId="36901" xr:uid="{00000000-0005-0000-0000-000019860000}"/>
    <cellStyle name="Normal 5 7 4 5 2" xfId="36902" xr:uid="{00000000-0005-0000-0000-00001A860000}"/>
    <cellStyle name="Normal 5 7 4 5 2 2" xfId="36903" xr:uid="{00000000-0005-0000-0000-00001B860000}"/>
    <cellStyle name="Normal 5 7 4 5 3" xfId="36904" xr:uid="{00000000-0005-0000-0000-00001C860000}"/>
    <cellStyle name="Normal 5 7 4 6" xfId="36905" xr:uid="{00000000-0005-0000-0000-00001D860000}"/>
    <cellStyle name="Normal 5 7 4 6 2" xfId="36906" xr:uid="{00000000-0005-0000-0000-00001E860000}"/>
    <cellStyle name="Normal 5 7 4 7" xfId="36907" xr:uid="{00000000-0005-0000-0000-00001F860000}"/>
    <cellStyle name="Normal 5 7 4 8" xfId="36908" xr:uid="{00000000-0005-0000-0000-000020860000}"/>
    <cellStyle name="Normal 5 7 5" xfId="3836" xr:uid="{00000000-0005-0000-0000-000021860000}"/>
    <cellStyle name="Normal 5 7 5 2" xfId="3837" xr:uid="{00000000-0005-0000-0000-000022860000}"/>
    <cellStyle name="Normal 5 7 5 2 2" xfId="3838" xr:uid="{00000000-0005-0000-0000-000023860000}"/>
    <cellStyle name="Normal 5 7 5 2 2 2" xfId="36909" xr:uid="{00000000-0005-0000-0000-000024860000}"/>
    <cellStyle name="Normal 5 7 5 2 2 2 2" xfId="36910" xr:uid="{00000000-0005-0000-0000-000025860000}"/>
    <cellStyle name="Normal 5 7 5 2 2 2 2 2" xfId="36911" xr:uid="{00000000-0005-0000-0000-000026860000}"/>
    <cellStyle name="Normal 5 7 5 2 2 2 3" xfId="36912" xr:uid="{00000000-0005-0000-0000-000027860000}"/>
    <cellStyle name="Normal 5 7 5 2 2 3" xfId="36913" xr:uid="{00000000-0005-0000-0000-000028860000}"/>
    <cellStyle name="Normal 5 7 5 2 2 3 2" xfId="36914" xr:uid="{00000000-0005-0000-0000-000029860000}"/>
    <cellStyle name="Normal 5 7 5 2 2 4" xfId="36915" xr:uid="{00000000-0005-0000-0000-00002A860000}"/>
    <cellStyle name="Normal 5 7 5 2 2 5" xfId="36916" xr:uid="{00000000-0005-0000-0000-00002B860000}"/>
    <cellStyle name="Normal 5 7 5 2 3" xfId="3839" xr:uid="{00000000-0005-0000-0000-00002C860000}"/>
    <cellStyle name="Normal 5 7 5 2 3 2" xfId="36917" xr:uid="{00000000-0005-0000-0000-00002D860000}"/>
    <cellStyle name="Normal 5 7 5 2 3 2 2" xfId="36918" xr:uid="{00000000-0005-0000-0000-00002E860000}"/>
    <cellStyle name="Normal 5 7 5 2 3 2 2 2" xfId="36919" xr:uid="{00000000-0005-0000-0000-00002F860000}"/>
    <cellStyle name="Normal 5 7 5 2 3 2 3" xfId="36920" xr:uid="{00000000-0005-0000-0000-000030860000}"/>
    <cellStyle name="Normal 5 7 5 2 3 3" xfId="36921" xr:uid="{00000000-0005-0000-0000-000031860000}"/>
    <cellStyle name="Normal 5 7 5 2 3 3 2" xfId="36922" xr:uid="{00000000-0005-0000-0000-000032860000}"/>
    <cellStyle name="Normal 5 7 5 2 3 4" xfId="36923" xr:uid="{00000000-0005-0000-0000-000033860000}"/>
    <cellStyle name="Normal 5 7 5 2 3 5" xfId="36924" xr:uid="{00000000-0005-0000-0000-000034860000}"/>
    <cellStyle name="Normal 5 7 5 2 4" xfId="36925" xr:uid="{00000000-0005-0000-0000-000035860000}"/>
    <cellStyle name="Normal 5 7 5 2 4 2" xfId="36926" xr:uid="{00000000-0005-0000-0000-000036860000}"/>
    <cellStyle name="Normal 5 7 5 2 4 2 2" xfId="36927" xr:uid="{00000000-0005-0000-0000-000037860000}"/>
    <cellStyle name="Normal 5 7 5 2 4 3" xfId="36928" xr:uid="{00000000-0005-0000-0000-000038860000}"/>
    <cellStyle name="Normal 5 7 5 2 5" xfId="36929" xr:uid="{00000000-0005-0000-0000-000039860000}"/>
    <cellStyle name="Normal 5 7 5 2 5 2" xfId="36930" xr:uid="{00000000-0005-0000-0000-00003A860000}"/>
    <cellStyle name="Normal 5 7 5 2 6" xfId="36931" xr:uid="{00000000-0005-0000-0000-00003B860000}"/>
    <cellStyle name="Normal 5 7 5 2 7" xfId="36932" xr:uid="{00000000-0005-0000-0000-00003C860000}"/>
    <cellStyle name="Normal 5 7 5 3" xfId="3840" xr:uid="{00000000-0005-0000-0000-00003D860000}"/>
    <cellStyle name="Normal 5 7 5 3 2" xfId="36933" xr:uid="{00000000-0005-0000-0000-00003E860000}"/>
    <cellStyle name="Normal 5 7 5 3 2 2" xfId="36934" xr:uid="{00000000-0005-0000-0000-00003F860000}"/>
    <cellStyle name="Normal 5 7 5 3 2 2 2" xfId="36935" xr:uid="{00000000-0005-0000-0000-000040860000}"/>
    <cellStyle name="Normal 5 7 5 3 2 3" xfId="36936" xr:uid="{00000000-0005-0000-0000-000041860000}"/>
    <cellStyle name="Normal 5 7 5 3 3" xfId="36937" xr:uid="{00000000-0005-0000-0000-000042860000}"/>
    <cellStyle name="Normal 5 7 5 3 3 2" xfId="36938" xr:uid="{00000000-0005-0000-0000-000043860000}"/>
    <cellStyle name="Normal 5 7 5 3 4" xfId="36939" xr:uid="{00000000-0005-0000-0000-000044860000}"/>
    <cellStyle name="Normal 5 7 5 3 5" xfId="36940" xr:uid="{00000000-0005-0000-0000-000045860000}"/>
    <cellStyle name="Normal 5 7 5 4" xfId="3841" xr:uid="{00000000-0005-0000-0000-000046860000}"/>
    <cellStyle name="Normal 5 7 5 4 2" xfId="36941" xr:uid="{00000000-0005-0000-0000-000047860000}"/>
    <cellStyle name="Normal 5 7 5 4 2 2" xfId="36942" xr:uid="{00000000-0005-0000-0000-000048860000}"/>
    <cellStyle name="Normal 5 7 5 4 2 2 2" xfId="36943" xr:uid="{00000000-0005-0000-0000-000049860000}"/>
    <cellStyle name="Normal 5 7 5 4 2 3" xfId="36944" xr:uid="{00000000-0005-0000-0000-00004A860000}"/>
    <cellStyle name="Normal 5 7 5 4 3" xfId="36945" xr:uid="{00000000-0005-0000-0000-00004B860000}"/>
    <cellStyle name="Normal 5 7 5 4 3 2" xfId="36946" xr:uid="{00000000-0005-0000-0000-00004C860000}"/>
    <cellStyle name="Normal 5 7 5 4 4" xfId="36947" xr:uid="{00000000-0005-0000-0000-00004D860000}"/>
    <cellStyle name="Normal 5 7 5 4 5" xfId="36948" xr:uid="{00000000-0005-0000-0000-00004E860000}"/>
    <cellStyle name="Normal 5 7 5 5" xfId="36949" xr:uid="{00000000-0005-0000-0000-00004F860000}"/>
    <cellStyle name="Normal 5 7 5 5 2" xfId="36950" xr:uid="{00000000-0005-0000-0000-000050860000}"/>
    <cellStyle name="Normal 5 7 5 5 2 2" xfId="36951" xr:uid="{00000000-0005-0000-0000-000051860000}"/>
    <cellStyle name="Normal 5 7 5 5 3" xfId="36952" xr:uid="{00000000-0005-0000-0000-000052860000}"/>
    <cellStyle name="Normal 5 7 5 6" xfId="36953" xr:uid="{00000000-0005-0000-0000-000053860000}"/>
    <cellStyle name="Normal 5 7 5 6 2" xfId="36954" xr:uid="{00000000-0005-0000-0000-000054860000}"/>
    <cellStyle name="Normal 5 7 5 7" xfId="36955" xr:uid="{00000000-0005-0000-0000-000055860000}"/>
    <cellStyle name="Normal 5 7 5 8" xfId="36956" xr:uid="{00000000-0005-0000-0000-000056860000}"/>
    <cellStyle name="Normal 5 7 6" xfId="3842" xr:uid="{00000000-0005-0000-0000-000057860000}"/>
    <cellStyle name="Normal 5 7 6 2" xfId="3843" xr:uid="{00000000-0005-0000-0000-000058860000}"/>
    <cellStyle name="Normal 5 7 6 2 2" xfId="36957" xr:uid="{00000000-0005-0000-0000-000059860000}"/>
    <cellStyle name="Normal 5 7 6 2 2 2" xfId="36958" xr:uid="{00000000-0005-0000-0000-00005A860000}"/>
    <cellStyle name="Normal 5 7 6 2 2 2 2" xfId="36959" xr:uid="{00000000-0005-0000-0000-00005B860000}"/>
    <cellStyle name="Normal 5 7 6 2 2 3" xfId="36960" xr:uid="{00000000-0005-0000-0000-00005C860000}"/>
    <cellStyle name="Normal 5 7 6 2 3" xfId="36961" xr:uid="{00000000-0005-0000-0000-00005D860000}"/>
    <cellStyle name="Normal 5 7 6 2 3 2" xfId="36962" xr:uid="{00000000-0005-0000-0000-00005E860000}"/>
    <cellStyle name="Normal 5 7 6 2 4" xfId="36963" xr:uid="{00000000-0005-0000-0000-00005F860000}"/>
    <cellStyle name="Normal 5 7 6 2 5" xfId="36964" xr:uid="{00000000-0005-0000-0000-000060860000}"/>
    <cellStyle name="Normal 5 7 6 3" xfId="3844" xr:uid="{00000000-0005-0000-0000-000061860000}"/>
    <cellStyle name="Normal 5 7 6 3 2" xfId="36965" xr:uid="{00000000-0005-0000-0000-000062860000}"/>
    <cellStyle name="Normal 5 7 6 3 2 2" xfId="36966" xr:uid="{00000000-0005-0000-0000-000063860000}"/>
    <cellStyle name="Normal 5 7 6 3 2 2 2" xfId="36967" xr:uid="{00000000-0005-0000-0000-000064860000}"/>
    <cellStyle name="Normal 5 7 6 3 2 3" xfId="36968" xr:uid="{00000000-0005-0000-0000-000065860000}"/>
    <cellStyle name="Normal 5 7 6 3 3" xfId="36969" xr:uid="{00000000-0005-0000-0000-000066860000}"/>
    <cellStyle name="Normal 5 7 6 3 3 2" xfId="36970" xr:uid="{00000000-0005-0000-0000-000067860000}"/>
    <cellStyle name="Normal 5 7 6 3 4" xfId="36971" xr:uid="{00000000-0005-0000-0000-000068860000}"/>
    <cellStyle name="Normal 5 7 6 3 5" xfId="36972" xr:uid="{00000000-0005-0000-0000-000069860000}"/>
    <cellStyle name="Normal 5 7 6 4" xfId="36973" xr:uid="{00000000-0005-0000-0000-00006A860000}"/>
    <cellStyle name="Normal 5 7 6 4 2" xfId="36974" xr:uid="{00000000-0005-0000-0000-00006B860000}"/>
    <cellStyle name="Normal 5 7 6 4 2 2" xfId="36975" xr:uid="{00000000-0005-0000-0000-00006C860000}"/>
    <cellStyle name="Normal 5 7 6 4 3" xfId="36976" xr:uid="{00000000-0005-0000-0000-00006D860000}"/>
    <cellStyle name="Normal 5 7 6 5" xfId="36977" xr:uid="{00000000-0005-0000-0000-00006E860000}"/>
    <cellStyle name="Normal 5 7 6 5 2" xfId="36978" xr:uid="{00000000-0005-0000-0000-00006F860000}"/>
    <cellStyle name="Normal 5 7 6 6" xfId="36979" xr:uid="{00000000-0005-0000-0000-000070860000}"/>
    <cellStyle name="Normal 5 7 6 7" xfId="36980" xr:uid="{00000000-0005-0000-0000-000071860000}"/>
    <cellStyle name="Normal 5 7 7" xfId="3845" xr:uid="{00000000-0005-0000-0000-000072860000}"/>
    <cellStyle name="Normal 5 7 7 2" xfId="36981" xr:uid="{00000000-0005-0000-0000-000073860000}"/>
    <cellStyle name="Normal 5 7 7 2 2" xfId="36982" xr:uid="{00000000-0005-0000-0000-000074860000}"/>
    <cellStyle name="Normal 5 7 7 2 2 2" xfId="36983" xr:uid="{00000000-0005-0000-0000-000075860000}"/>
    <cellStyle name="Normal 5 7 7 2 3" xfId="36984" xr:uid="{00000000-0005-0000-0000-000076860000}"/>
    <cellStyle name="Normal 5 7 7 3" xfId="36985" xr:uid="{00000000-0005-0000-0000-000077860000}"/>
    <cellStyle name="Normal 5 7 7 3 2" xfId="36986" xr:uid="{00000000-0005-0000-0000-000078860000}"/>
    <cellStyle name="Normal 5 7 7 4" xfId="36987" xr:uid="{00000000-0005-0000-0000-000079860000}"/>
    <cellStyle name="Normal 5 7 7 5" xfId="36988" xr:uid="{00000000-0005-0000-0000-00007A860000}"/>
    <cellStyle name="Normal 5 7 8" xfId="3846" xr:uid="{00000000-0005-0000-0000-00007B860000}"/>
    <cellStyle name="Normal 5 7 8 2" xfId="36989" xr:uid="{00000000-0005-0000-0000-00007C860000}"/>
    <cellStyle name="Normal 5 7 8 2 2" xfId="36990" xr:uid="{00000000-0005-0000-0000-00007D860000}"/>
    <cellStyle name="Normal 5 7 8 2 2 2" xfId="36991" xr:uid="{00000000-0005-0000-0000-00007E860000}"/>
    <cellStyle name="Normal 5 7 8 2 3" xfId="36992" xr:uid="{00000000-0005-0000-0000-00007F860000}"/>
    <cellStyle name="Normal 5 7 8 3" xfId="36993" xr:uid="{00000000-0005-0000-0000-000080860000}"/>
    <cellStyle name="Normal 5 7 8 3 2" xfId="36994" xr:uid="{00000000-0005-0000-0000-000081860000}"/>
    <cellStyle name="Normal 5 7 8 4" xfId="36995" xr:uid="{00000000-0005-0000-0000-000082860000}"/>
    <cellStyle name="Normal 5 7 8 5" xfId="36996" xr:uid="{00000000-0005-0000-0000-000083860000}"/>
    <cellStyle name="Normal 5 7 9" xfId="36997" xr:uid="{00000000-0005-0000-0000-000084860000}"/>
    <cellStyle name="Normal 5 7 9 2" xfId="36998" xr:uid="{00000000-0005-0000-0000-000085860000}"/>
    <cellStyle name="Normal 5 7 9 2 2" xfId="36999" xr:uid="{00000000-0005-0000-0000-000086860000}"/>
    <cellStyle name="Normal 5 7 9 3" xfId="37000" xr:uid="{00000000-0005-0000-0000-000087860000}"/>
    <cellStyle name="Normal 5 8" xfId="3847" xr:uid="{00000000-0005-0000-0000-000088860000}"/>
    <cellStyle name="Normal 5 8 2" xfId="3848" xr:uid="{00000000-0005-0000-0000-000089860000}"/>
    <cellStyle name="Normal 5 8 2 2" xfId="3849" xr:uid="{00000000-0005-0000-0000-00008A860000}"/>
    <cellStyle name="Normal 5 8 2 2 2" xfId="3850" xr:uid="{00000000-0005-0000-0000-00008B860000}"/>
    <cellStyle name="Normal 5 8 2 2 2 2" xfId="37001" xr:uid="{00000000-0005-0000-0000-00008C860000}"/>
    <cellStyle name="Normal 5 8 2 2 2 2 2" xfId="37002" xr:uid="{00000000-0005-0000-0000-00008D860000}"/>
    <cellStyle name="Normal 5 8 2 2 2 2 2 2" xfId="37003" xr:uid="{00000000-0005-0000-0000-00008E860000}"/>
    <cellStyle name="Normal 5 8 2 2 2 2 3" xfId="37004" xr:uid="{00000000-0005-0000-0000-00008F860000}"/>
    <cellStyle name="Normal 5 8 2 2 2 3" xfId="37005" xr:uid="{00000000-0005-0000-0000-000090860000}"/>
    <cellStyle name="Normal 5 8 2 2 2 3 2" xfId="37006" xr:uid="{00000000-0005-0000-0000-000091860000}"/>
    <cellStyle name="Normal 5 8 2 2 2 4" xfId="37007" xr:uid="{00000000-0005-0000-0000-000092860000}"/>
    <cellStyle name="Normal 5 8 2 2 2 5" xfId="37008" xr:uid="{00000000-0005-0000-0000-000093860000}"/>
    <cellStyle name="Normal 5 8 2 2 3" xfId="3851" xr:uid="{00000000-0005-0000-0000-000094860000}"/>
    <cellStyle name="Normal 5 8 2 2 3 2" xfId="37009" xr:uid="{00000000-0005-0000-0000-000095860000}"/>
    <cellStyle name="Normal 5 8 2 2 3 2 2" xfId="37010" xr:uid="{00000000-0005-0000-0000-000096860000}"/>
    <cellStyle name="Normal 5 8 2 2 3 2 2 2" xfId="37011" xr:uid="{00000000-0005-0000-0000-000097860000}"/>
    <cellStyle name="Normal 5 8 2 2 3 2 3" xfId="37012" xr:uid="{00000000-0005-0000-0000-000098860000}"/>
    <cellStyle name="Normal 5 8 2 2 3 3" xfId="37013" xr:uid="{00000000-0005-0000-0000-000099860000}"/>
    <cellStyle name="Normal 5 8 2 2 3 3 2" xfId="37014" xr:uid="{00000000-0005-0000-0000-00009A860000}"/>
    <cellStyle name="Normal 5 8 2 2 3 4" xfId="37015" xr:uid="{00000000-0005-0000-0000-00009B860000}"/>
    <cellStyle name="Normal 5 8 2 2 3 5" xfId="37016" xr:uid="{00000000-0005-0000-0000-00009C860000}"/>
    <cellStyle name="Normal 5 8 2 2 4" xfId="37017" xr:uid="{00000000-0005-0000-0000-00009D860000}"/>
    <cellStyle name="Normal 5 8 2 2 4 2" xfId="37018" xr:uid="{00000000-0005-0000-0000-00009E860000}"/>
    <cellStyle name="Normal 5 8 2 2 4 2 2" xfId="37019" xr:uid="{00000000-0005-0000-0000-00009F860000}"/>
    <cellStyle name="Normal 5 8 2 2 4 3" xfId="37020" xr:uid="{00000000-0005-0000-0000-0000A0860000}"/>
    <cellStyle name="Normal 5 8 2 2 5" xfId="37021" xr:uid="{00000000-0005-0000-0000-0000A1860000}"/>
    <cellStyle name="Normal 5 8 2 2 5 2" xfId="37022" xr:uid="{00000000-0005-0000-0000-0000A2860000}"/>
    <cellStyle name="Normal 5 8 2 2 6" xfId="37023" xr:uid="{00000000-0005-0000-0000-0000A3860000}"/>
    <cellStyle name="Normal 5 8 2 2 7" xfId="37024" xr:uid="{00000000-0005-0000-0000-0000A4860000}"/>
    <cellStyle name="Normal 5 8 2 3" xfId="3852" xr:uid="{00000000-0005-0000-0000-0000A5860000}"/>
    <cellStyle name="Normal 5 8 2 3 2" xfId="37025" xr:uid="{00000000-0005-0000-0000-0000A6860000}"/>
    <cellStyle name="Normal 5 8 2 3 2 2" xfId="37026" xr:uid="{00000000-0005-0000-0000-0000A7860000}"/>
    <cellStyle name="Normal 5 8 2 3 2 2 2" xfId="37027" xr:uid="{00000000-0005-0000-0000-0000A8860000}"/>
    <cellStyle name="Normal 5 8 2 3 2 3" xfId="37028" xr:uid="{00000000-0005-0000-0000-0000A9860000}"/>
    <cellStyle name="Normal 5 8 2 3 3" xfId="37029" xr:uid="{00000000-0005-0000-0000-0000AA860000}"/>
    <cellStyle name="Normal 5 8 2 3 3 2" xfId="37030" xr:uid="{00000000-0005-0000-0000-0000AB860000}"/>
    <cellStyle name="Normal 5 8 2 3 4" xfId="37031" xr:uid="{00000000-0005-0000-0000-0000AC860000}"/>
    <cellStyle name="Normal 5 8 2 3 5" xfId="37032" xr:uid="{00000000-0005-0000-0000-0000AD860000}"/>
    <cellStyle name="Normal 5 8 2 4" xfId="3853" xr:uid="{00000000-0005-0000-0000-0000AE860000}"/>
    <cellStyle name="Normal 5 8 2 4 2" xfId="37033" xr:uid="{00000000-0005-0000-0000-0000AF860000}"/>
    <cellStyle name="Normal 5 8 2 4 2 2" xfId="37034" xr:uid="{00000000-0005-0000-0000-0000B0860000}"/>
    <cellStyle name="Normal 5 8 2 4 2 2 2" xfId="37035" xr:uid="{00000000-0005-0000-0000-0000B1860000}"/>
    <cellStyle name="Normal 5 8 2 4 2 3" xfId="37036" xr:uid="{00000000-0005-0000-0000-0000B2860000}"/>
    <cellStyle name="Normal 5 8 2 4 3" xfId="37037" xr:uid="{00000000-0005-0000-0000-0000B3860000}"/>
    <cellStyle name="Normal 5 8 2 4 3 2" xfId="37038" xr:uid="{00000000-0005-0000-0000-0000B4860000}"/>
    <cellStyle name="Normal 5 8 2 4 4" xfId="37039" xr:uid="{00000000-0005-0000-0000-0000B5860000}"/>
    <cellStyle name="Normal 5 8 2 4 5" xfId="37040" xr:uid="{00000000-0005-0000-0000-0000B6860000}"/>
    <cellStyle name="Normal 5 8 2 5" xfId="37041" xr:uid="{00000000-0005-0000-0000-0000B7860000}"/>
    <cellStyle name="Normal 5 8 2 5 2" xfId="37042" xr:uid="{00000000-0005-0000-0000-0000B8860000}"/>
    <cellStyle name="Normal 5 8 2 5 2 2" xfId="37043" xr:uid="{00000000-0005-0000-0000-0000B9860000}"/>
    <cellStyle name="Normal 5 8 2 5 3" xfId="37044" xr:uid="{00000000-0005-0000-0000-0000BA860000}"/>
    <cellStyle name="Normal 5 8 2 6" xfId="37045" xr:uid="{00000000-0005-0000-0000-0000BB860000}"/>
    <cellStyle name="Normal 5 8 2 6 2" xfId="37046" xr:uid="{00000000-0005-0000-0000-0000BC860000}"/>
    <cellStyle name="Normal 5 8 2 7" xfId="37047" xr:uid="{00000000-0005-0000-0000-0000BD860000}"/>
    <cellStyle name="Normal 5 8 2 8" xfId="37048" xr:uid="{00000000-0005-0000-0000-0000BE860000}"/>
    <cellStyle name="Normal 5 8 3" xfId="3854" xr:uid="{00000000-0005-0000-0000-0000BF860000}"/>
    <cellStyle name="Normal 5 8 3 2" xfId="3855" xr:uid="{00000000-0005-0000-0000-0000C0860000}"/>
    <cellStyle name="Normal 5 8 3 2 2" xfId="37049" xr:uid="{00000000-0005-0000-0000-0000C1860000}"/>
    <cellStyle name="Normal 5 8 3 2 2 2" xfId="37050" xr:uid="{00000000-0005-0000-0000-0000C2860000}"/>
    <cellStyle name="Normal 5 8 3 2 2 2 2" xfId="37051" xr:uid="{00000000-0005-0000-0000-0000C3860000}"/>
    <cellStyle name="Normal 5 8 3 2 2 3" xfId="37052" xr:uid="{00000000-0005-0000-0000-0000C4860000}"/>
    <cellStyle name="Normal 5 8 3 2 3" xfId="37053" xr:uid="{00000000-0005-0000-0000-0000C5860000}"/>
    <cellStyle name="Normal 5 8 3 2 3 2" xfId="37054" xr:uid="{00000000-0005-0000-0000-0000C6860000}"/>
    <cellStyle name="Normal 5 8 3 2 4" xfId="37055" xr:uid="{00000000-0005-0000-0000-0000C7860000}"/>
    <cellStyle name="Normal 5 8 3 2 5" xfId="37056" xr:uid="{00000000-0005-0000-0000-0000C8860000}"/>
    <cellStyle name="Normal 5 8 3 3" xfId="3856" xr:uid="{00000000-0005-0000-0000-0000C9860000}"/>
    <cellStyle name="Normal 5 8 3 3 2" xfId="37057" xr:uid="{00000000-0005-0000-0000-0000CA860000}"/>
    <cellStyle name="Normal 5 8 3 3 2 2" xfId="37058" xr:uid="{00000000-0005-0000-0000-0000CB860000}"/>
    <cellStyle name="Normal 5 8 3 3 2 2 2" xfId="37059" xr:uid="{00000000-0005-0000-0000-0000CC860000}"/>
    <cellStyle name="Normal 5 8 3 3 2 3" xfId="37060" xr:uid="{00000000-0005-0000-0000-0000CD860000}"/>
    <cellStyle name="Normal 5 8 3 3 3" xfId="37061" xr:uid="{00000000-0005-0000-0000-0000CE860000}"/>
    <cellStyle name="Normal 5 8 3 3 3 2" xfId="37062" xr:uid="{00000000-0005-0000-0000-0000CF860000}"/>
    <cellStyle name="Normal 5 8 3 3 4" xfId="37063" xr:uid="{00000000-0005-0000-0000-0000D0860000}"/>
    <cellStyle name="Normal 5 8 3 3 5" xfId="37064" xr:uid="{00000000-0005-0000-0000-0000D1860000}"/>
    <cellStyle name="Normal 5 8 3 4" xfId="37065" xr:uid="{00000000-0005-0000-0000-0000D2860000}"/>
    <cellStyle name="Normal 5 8 3 4 2" xfId="37066" xr:uid="{00000000-0005-0000-0000-0000D3860000}"/>
    <cellStyle name="Normal 5 8 3 4 2 2" xfId="37067" xr:uid="{00000000-0005-0000-0000-0000D4860000}"/>
    <cellStyle name="Normal 5 8 3 4 3" xfId="37068" xr:uid="{00000000-0005-0000-0000-0000D5860000}"/>
    <cellStyle name="Normal 5 8 3 5" xfId="37069" xr:uid="{00000000-0005-0000-0000-0000D6860000}"/>
    <cellStyle name="Normal 5 8 3 5 2" xfId="37070" xr:uid="{00000000-0005-0000-0000-0000D7860000}"/>
    <cellStyle name="Normal 5 8 3 6" xfId="37071" xr:uid="{00000000-0005-0000-0000-0000D8860000}"/>
    <cellStyle name="Normal 5 8 3 7" xfId="37072" xr:uid="{00000000-0005-0000-0000-0000D9860000}"/>
    <cellStyle name="Normal 5 8 4" xfId="3857" xr:uid="{00000000-0005-0000-0000-0000DA860000}"/>
    <cellStyle name="Normal 5 8 4 2" xfId="37073" xr:uid="{00000000-0005-0000-0000-0000DB860000}"/>
    <cellStyle name="Normal 5 8 4 2 2" xfId="37074" xr:uid="{00000000-0005-0000-0000-0000DC860000}"/>
    <cellStyle name="Normal 5 8 4 2 2 2" xfId="37075" xr:uid="{00000000-0005-0000-0000-0000DD860000}"/>
    <cellStyle name="Normal 5 8 4 2 3" xfId="37076" xr:uid="{00000000-0005-0000-0000-0000DE860000}"/>
    <cellStyle name="Normal 5 8 4 3" xfId="37077" xr:uid="{00000000-0005-0000-0000-0000DF860000}"/>
    <cellStyle name="Normal 5 8 4 3 2" xfId="37078" xr:uid="{00000000-0005-0000-0000-0000E0860000}"/>
    <cellStyle name="Normal 5 8 4 4" xfId="37079" xr:uid="{00000000-0005-0000-0000-0000E1860000}"/>
    <cellStyle name="Normal 5 8 4 5" xfId="37080" xr:uid="{00000000-0005-0000-0000-0000E2860000}"/>
    <cellStyle name="Normal 5 8 5" xfId="3858" xr:uid="{00000000-0005-0000-0000-0000E3860000}"/>
    <cellStyle name="Normal 5 8 5 2" xfId="37081" xr:uid="{00000000-0005-0000-0000-0000E4860000}"/>
    <cellStyle name="Normal 5 8 5 2 2" xfId="37082" xr:uid="{00000000-0005-0000-0000-0000E5860000}"/>
    <cellStyle name="Normal 5 8 5 2 2 2" xfId="37083" xr:uid="{00000000-0005-0000-0000-0000E6860000}"/>
    <cellStyle name="Normal 5 8 5 2 3" xfId="37084" xr:uid="{00000000-0005-0000-0000-0000E7860000}"/>
    <cellStyle name="Normal 5 8 5 3" xfId="37085" xr:uid="{00000000-0005-0000-0000-0000E8860000}"/>
    <cellStyle name="Normal 5 8 5 3 2" xfId="37086" xr:uid="{00000000-0005-0000-0000-0000E9860000}"/>
    <cellStyle name="Normal 5 8 5 4" xfId="37087" xr:uid="{00000000-0005-0000-0000-0000EA860000}"/>
    <cellStyle name="Normal 5 8 5 5" xfId="37088" xr:uid="{00000000-0005-0000-0000-0000EB860000}"/>
    <cellStyle name="Normal 5 8 6" xfId="37089" xr:uid="{00000000-0005-0000-0000-0000EC860000}"/>
    <cellStyle name="Normal 5 8 6 2" xfId="37090" xr:uid="{00000000-0005-0000-0000-0000ED860000}"/>
    <cellStyle name="Normal 5 8 6 2 2" xfId="37091" xr:uid="{00000000-0005-0000-0000-0000EE860000}"/>
    <cellStyle name="Normal 5 8 6 3" xfId="37092" xr:uid="{00000000-0005-0000-0000-0000EF860000}"/>
    <cellStyle name="Normal 5 8 7" xfId="37093" xr:uid="{00000000-0005-0000-0000-0000F0860000}"/>
    <cellStyle name="Normal 5 8 7 2" xfId="37094" xr:uid="{00000000-0005-0000-0000-0000F1860000}"/>
    <cellStyle name="Normal 5 8 8" xfId="37095" xr:uid="{00000000-0005-0000-0000-0000F2860000}"/>
    <cellStyle name="Normal 5 8 9" xfId="37096" xr:uid="{00000000-0005-0000-0000-0000F3860000}"/>
    <cellStyle name="Normal 5 9" xfId="3859" xr:uid="{00000000-0005-0000-0000-0000F4860000}"/>
    <cellStyle name="Normal 5 9 2" xfId="3860" xr:uid="{00000000-0005-0000-0000-0000F5860000}"/>
    <cellStyle name="Normal 5 9 2 2" xfId="3861" xr:uid="{00000000-0005-0000-0000-0000F6860000}"/>
    <cellStyle name="Normal 5 9 2 2 2" xfId="37097" xr:uid="{00000000-0005-0000-0000-0000F7860000}"/>
    <cellStyle name="Normal 5 9 2 2 2 2" xfId="37098" xr:uid="{00000000-0005-0000-0000-0000F8860000}"/>
    <cellStyle name="Normal 5 9 2 2 2 2 2" xfId="37099" xr:uid="{00000000-0005-0000-0000-0000F9860000}"/>
    <cellStyle name="Normal 5 9 2 2 2 3" xfId="37100" xr:uid="{00000000-0005-0000-0000-0000FA860000}"/>
    <cellStyle name="Normal 5 9 2 2 3" xfId="37101" xr:uid="{00000000-0005-0000-0000-0000FB860000}"/>
    <cellStyle name="Normal 5 9 2 2 3 2" xfId="37102" xr:uid="{00000000-0005-0000-0000-0000FC860000}"/>
    <cellStyle name="Normal 5 9 2 2 4" xfId="37103" xr:uid="{00000000-0005-0000-0000-0000FD860000}"/>
    <cellStyle name="Normal 5 9 2 2 5" xfId="37104" xr:uid="{00000000-0005-0000-0000-0000FE860000}"/>
    <cellStyle name="Normal 5 9 2 3" xfId="3862" xr:uid="{00000000-0005-0000-0000-0000FF860000}"/>
    <cellStyle name="Normal 5 9 2 3 2" xfId="37105" xr:uid="{00000000-0005-0000-0000-000000870000}"/>
    <cellStyle name="Normal 5 9 2 3 2 2" xfId="37106" xr:uid="{00000000-0005-0000-0000-000001870000}"/>
    <cellStyle name="Normal 5 9 2 3 2 2 2" xfId="37107" xr:uid="{00000000-0005-0000-0000-000002870000}"/>
    <cellStyle name="Normal 5 9 2 3 2 3" xfId="37108" xr:uid="{00000000-0005-0000-0000-000003870000}"/>
    <cellStyle name="Normal 5 9 2 3 3" xfId="37109" xr:uid="{00000000-0005-0000-0000-000004870000}"/>
    <cellStyle name="Normal 5 9 2 3 3 2" xfId="37110" xr:uid="{00000000-0005-0000-0000-000005870000}"/>
    <cellStyle name="Normal 5 9 2 3 4" xfId="37111" xr:uid="{00000000-0005-0000-0000-000006870000}"/>
    <cellStyle name="Normal 5 9 2 3 5" xfId="37112" xr:uid="{00000000-0005-0000-0000-000007870000}"/>
    <cellStyle name="Normal 5 9 2 4" xfId="37113" xr:uid="{00000000-0005-0000-0000-000008870000}"/>
    <cellStyle name="Normal 5 9 2 4 2" xfId="37114" xr:uid="{00000000-0005-0000-0000-000009870000}"/>
    <cellStyle name="Normal 5 9 2 4 2 2" xfId="37115" xr:uid="{00000000-0005-0000-0000-00000A870000}"/>
    <cellStyle name="Normal 5 9 2 4 3" xfId="37116" xr:uid="{00000000-0005-0000-0000-00000B870000}"/>
    <cellStyle name="Normal 5 9 2 5" xfId="37117" xr:uid="{00000000-0005-0000-0000-00000C870000}"/>
    <cellStyle name="Normal 5 9 2 5 2" xfId="37118" xr:uid="{00000000-0005-0000-0000-00000D870000}"/>
    <cellStyle name="Normal 5 9 2 6" xfId="37119" xr:uid="{00000000-0005-0000-0000-00000E870000}"/>
    <cellStyle name="Normal 5 9 2 7" xfId="37120" xr:uid="{00000000-0005-0000-0000-00000F870000}"/>
    <cellStyle name="Normal 5 9 3" xfId="3863" xr:uid="{00000000-0005-0000-0000-000010870000}"/>
    <cellStyle name="Normal 5 9 3 2" xfId="37121" xr:uid="{00000000-0005-0000-0000-000011870000}"/>
    <cellStyle name="Normal 5 9 3 2 2" xfId="37122" xr:uid="{00000000-0005-0000-0000-000012870000}"/>
    <cellStyle name="Normal 5 9 3 2 2 2" xfId="37123" xr:uid="{00000000-0005-0000-0000-000013870000}"/>
    <cellStyle name="Normal 5 9 3 2 3" xfId="37124" xr:uid="{00000000-0005-0000-0000-000014870000}"/>
    <cellStyle name="Normal 5 9 3 3" xfId="37125" xr:uid="{00000000-0005-0000-0000-000015870000}"/>
    <cellStyle name="Normal 5 9 3 3 2" xfId="37126" xr:uid="{00000000-0005-0000-0000-000016870000}"/>
    <cellStyle name="Normal 5 9 3 4" xfId="37127" xr:uid="{00000000-0005-0000-0000-000017870000}"/>
    <cellStyle name="Normal 5 9 3 5" xfId="37128" xr:uid="{00000000-0005-0000-0000-000018870000}"/>
    <cellStyle name="Normal 5 9 4" xfId="3864" xr:uid="{00000000-0005-0000-0000-000019870000}"/>
    <cellStyle name="Normal 5 9 4 2" xfId="37129" xr:uid="{00000000-0005-0000-0000-00001A870000}"/>
    <cellStyle name="Normal 5 9 4 2 2" xfId="37130" xr:uid="{00000000-0005-0000-0000-00001B870000}"/>
    <cellStyle name="Normal 5 9 4 2 2 2" xfId="37131" xr:uid="{00000000-0005-0000-0000-00001C870000}"/>
    <cellStyle name="Normal 5 9 4 2 3" xfId="37132" xr:uid="{00000000-0005-0000-0000-00001D870000}"/>
    <cellStyle name="Normal 5 9 4 3" xfId="37133" xr:uid="{00000000-0005-0000-0000-00001E870000}"/>
    <cellStyle name="Normal 5 9 4 3 2" xfId="37134" xr:uid="{00000000-0005-0000-0000-00001F870000}"/>
    <cellStyle name="Normal 5 9 4 4" xfId="37135" xr:uid="{00000000-0005-0000-0000-000020870000}"/>
    <cellStyle name="Normal 5 9 4 5" xfId="37136" xr:uid="{00000000-0005-0000-0000-000021870000}"/>
    <cellStyle name="Normal 5 9 5" xfId="37137" xr:uid="{00000000-0005-0000-0000-000022870000}"/>
    <cellStyle name="Normal 5 9 5 2" xfId="37138" xr:uid="{00000000-0005-0000-0000-000023870000}"/>
    <cellStyle name="Normal 5 9 5 2 2" xfId="37139" xr:uid="{00000000-0005-0000-0000-000024870000}"/>
    <cellStyle name="Normal 5 9 5 3" xfId="37140" xr:uid="{00000000-0005-0000-0000-000025870000}"/>
    <cellStyle name="Normal 5 9 6" xfId="37141" xr:uid="{00000000-0005-0000-0000-000026870000}"/>
    <cellStyle name="Normal 5 9 6 2" xfId="37142" xr:uid="{00000000-0005-0000-0000-000027870000}"/>
    <cellStyle name="Normal 5 9 7" xfId="37143" xr:uid="{00000000-0005-0000-0000-000028870000}"/>
    <cellStyle name="Normal 5 9 8" xfId="37144" xr:uid="{00000000-0005-0000-0000-000029870000}"/>
    <cellStyle name="Normal 6" xfId="6" xr:uid="{00000000-0005-0000-0000-00002A870000}"/>
    <cellStyle name="Normal 6 10" xfId="3865" xr:uid="{00000000-0005-0000-0000-00002B870000}"/>
    <cellStyle name="Normal 6 10 2" xfId="3866" xr:uid="{00000000-0005-0000-0000-00002C870000}"/>
    <cellStyle name="Normal 6 10 2 2" xfId="3867" xr:uid="{00000000-0005-0000-0000-00002D870000}"/>
    <cellStyle name="Normal 6 10 2 2 2" xfId="37145" xr:uid="{00000000-0005-0000-0000-00002E870000}"/>
    <cellStyle name="Normal 6 10 2 2 2 2" xfId="37146" xr:uid="{00000000-0005-0000-0000-00002F870000}"/>
    <cellStyle name="Normal 6 10 2 2 2 2 2" xfId="37147" xr:uid="{00000000-0005-0000-0000-000030870000}"/>
    <cellStyle name="Normal 6 10 2 2 2 3" xfId="37148" xr:uid="{00000000-0005-0000-0000-000031870000}"/>
    <cellStyle name="Normal 6 10 2 2 3" xfId="37149" xr:uid="{00000000-0005-0000-0000-000032870000}"/>
    <cellStyle name="Normal 6 10 2 2 3 2" xfId="37150" xr:uid="{00000000-0005-0000-0000-000033870000}"/>
    <cellStyle name="Normal 6 10 2 2 4" xfId="37151" xr:uid="{00000000-0005-0000-0000-000034870000}"/>
    <cellStyle name="Normal 6 10 2 2 5" xfId="37152" xr:uid="{00000000-0005-0000-0000-000035870000}"/>
    <cellStyle name="Normal 6 10 2 3" xfId="3868" xr:uid="{00000000-0005-0000-0000-000036870000}"/>
    <cellStyle name="Normal 6 10 2 3 2" xfId="37153" xr:uid="{00000000-0005-0000-0000-000037870000}"/>
    <cellStyle name="Normal 6 10 2 3 2 2" xfId="37154" xr:uid="{00000000-0005-0000-0000-000038870000}"/>
    <cellStyle name="Normal 6 10 2 3 2 2 2" xfId="37155" xr:uid="{00000000-0005-0000-0000-000039870000}"/>
    <cellStyle name="Normal 6 10 2 3 2 3" xfId="37156" xr:uid="{00000000-0005-0000-0000-00003A870000}"/>
    <cellStyle name="Normal 6 10 2 3 3" xfId="37157" xr:uid="{00000000-0005-0000-0000-00003B870000}"/>
    <cellStyle name="Normal 6 10 2 3 3 2" xfId="37158" xr:uid="{00000000-0005-0000-0000-00003C870000}"/>
    <cellStyle name="Normal 6 10 2 3 4" xfId="37159" xr:uid="{00000000-0005-0000-0000-00003D870000}"/>
    <cellStyle name="Normal 6 10 2 3 5" xfId="37160" xr:uid="{00000000-0005-0000-0000-00003E870000}"/>
    <cellStyle name="Normal 6 10 2 4" xfId="37161" xr:uid="{00000000-0005-0000-0000-00003F870000}"/>
    <cellStyle name="Normal 6 10 2 4 2" xfId="37162" xr:uid="{00000000-0005-0000-0000-000040870000}"/>
    <cellStyle name="Normal 6 10 2 4 2 2" xfId="37163" xr:uid="{00000000-0005-0000-0000-000041870000}"/>
    <cellStyle name="Normal 6 10 2 4 3" xfId="37164" xr:uid="{00000000-0005-0000-0000-000042870000}"/>
    <cellStyle name="Normal 6 10 2 5" xfId="37165" xr:uid="{00000000-0005-0000-0000-000043870000}"/>
    <cellStyle name="Normal 6 10 2 5 2" xfId="37166" xr:uid="{00000000-0005-0000-0000-000044870000}"/>
    <cellStyle name="Normal 6 10 2 6" xfId="37167" xr:uid="{00000000-0005-0000-0000-000045870000}"/>
    <cellStyle name="Normal 6 10 2 7" xfId="37168" xr:uid="{00000000-0005-0000-0000-000046870000}"/>
    <cellStyle name="Normal 6 10 3" xfId="3869" xr:uid="{00000000-0005-0000-0000-000047870000}"/>
    <cellStyle name="Normal 6 10 3 2" xfId="37169" xr:uid="{00000000-0005-0000-0000-000048870000}"/>
    <cellStyle name="Normal 6 10 3 2 2" xfId="37170" xr:uid="{00000000-0005-0000-0000-000049870000}"/>
    <cellStyle name="Normal 6 10 3 2 2 2" xfId="37171" xr:uid="{00000000-0005-0000-0000-00004A870000}"/>
    <cellStyle name="Normal 6 10 3 2 3" xfId="37172" xr:uid="{00000000-0005-0000-0000-00004B870000}"/>
    <cellStyle name="Normal 6 10 3 3" xfId="37173" xr:uid="{00000000-0005-0000-0000-00004C870000}"/>
    <cellStyle name="Normal 6 10 3 3 2" xfId="37174" xr:uid="{00000000-0005-0000-0000-00004D870000}"/>
    <cellStyle name="Normal 6 10 3 4" xfId="37175" xr:uid="{00000000-0005-0000-0000-00004E870000}"/>
    <cellStyle name="Normal 6 10 3 5" xfId="37176" xr:uid="{00000000-0005-0000-0000-00004F870000}"/>
    <cellStyle name="Normal 6 10 4" xfId="3870" xr:uid="{00000000-0005-0000-0000-000050870000}"/>
    <cellStyle name="Normal 6 10 4 2" xfId="37177" xr:uid="{00000000-0005-0000-0000-000051870000}"/>
    <cellStyle name="Normal 6 10 4 2 2" xfId="37178" xr:uid="{00000000-0005-0000-0000-000052870000}"/>
    <cellStyle name="Normal 6 10 4 2 2 2" xfId="37179" xr:uid="{00000000-0005-0000-0000-000053870000}"/>
    <cellStyle name="Normal 6 10 4 2 3" xfId="37180" xr:uid="{00000000-0005-0000-0000-000054870000}"/>
    <cellStyle name="Normal 6 10 4 3" xfId="37181" xr:uid="{00000000-0005-0000-0000-000055870000}"/>
    <cellStyle name="Normal 6 10 4 3 2" xfId="37182" xr:uid="{00000000-0005-0000-0000-000056870000}"/>
    <cellStyle name="Normal 6 10 4 4" xfId="37183" xr:uid="{00000000-0005-0000-0000-000057870000}"/>
    <cellStyle name="Normal 6 10 4 5" xfId="37184" xr:uid="{00000000-0005-0000-0000-000058870000}"/>
    <cellStyle name="Normal 6 10 5" xfId="37185" xr:uid="{00000000-0005-0000-0000-000059870000}"/>
    <cellStyle name="Normal 6 10 5 2" xfId="37186" xr:uid="{00000000-0005-0000-0000-00005A870000}"/>
    <cellStyle name="Normal 6 10 5 2 2" xfId="37187" xr:uid="{00000000-0005-0000-0000-00005B870000}"/>
    <cellStyle name="Normal 6 10 5 3" xfId="37188" xr:uid="{00000000-0005-0000-0000-00005C870000}"/>
    <cellStyle name="Normal 6 10 6" xfId="37189" xr:uid="{00000000-0005-0000-0000-00005D870000}"/>
    <cellStyle name="Normal 6 10 6 2" xfId="37190" xr:uid="{00000000-0005-0000-0000-00005E870000}"/>
    <cellStyle name="Normal 6 10 7" xfId="37191" xr:uid="{00000000-0005-0000-0000-00005F870000}"/>
    <cellStyle name="Normal 6 10 8" xfId="37192" xr:uid="{00000000-0005-0000-0000-000060870000}"/>
    <cellStyle name="Normal 6 11" xfId="3871" xr:uid="{00000000-0005-0000-0000-000061870000}"/>
    <cellStyle name="Normal 6 11 2" xfId="3872" xr:uid="{00000000-0005-0000-0000-000062870000}"/>
    <cellStyle name="Normal 6 11 2 2" xfId="3873" xr:uid="{00000000-0005-0000-0000-000063870000}"/>
    <cellStyle name="Normal 6 11 2 2 2" xfId="37193" xr:uid="{00000000-0005-0000-0000-000064870000}"/>
    <cellStyle name="Normal 6 11 2 2 2 2" xfId="37194" xr:uid="{00000000-0005-0000-0000-000065870000}"/>
    <cellStyle name="Normal 6 11 2 2 2 2 2" xfId="37195" xr:uid="{00000000-0005-0000-0000-000066870000}"/>
    <cellStyle name="Normal 6 11 2 2 2 3" xfId="37196" xr:uid="{00000000-0005-0000-0000-000067870000}"/>
    <cellStyle name="Normal 6 11 2 2 3" xfId="37197" xr:uid="{00000000-0005-0000-0000-000068870000}"/>
    <cellStyle name="Normal 6 11 2 2 3 2" xfId="37198" xr:uid="{00000000-0005-0000-0000-000069870000}"/>
    <cellStyle name="Normal 6 11 2 2 4" xfId="37199" xr:uid="{00000000-0005-0000-0000-00006A870000}"/>
    <cellStyle name="Normal 6 11 2 2 5" xfId="37200" xr:uid="{00000000-0005-0000-0000-00006B870000}"/>
    <cellStyle name="Normal 6 11 2 3" xfId="3874" xr:uid="{00000000-0005-0000-0000-00006C870000}"/>
    <cellStyle name="Normal 6 11 2 3 2" xfId="37201" xr:uid="{00000000-0005-0000-0000-00006D870000}"/>
    <cellStyle name="Normal 6 11 2 3 2 2" xfId="37202" xr:uid="{00000000-0005-0000-0000-00006E870000}"/>
    <cellStyle name="Normal 6 11 2 3 2 2 2" xfId="37203" xr:uid="{00000000-0005-0000-0000-00006F870000}"/>
    <cellStyle name="Normal 6 11 2 3 2 3" xfId="37204" xr:uid="{00000000-0005-0000-0000-000070870000}"/>
    <cellStyle name="Normal 6 11 2 3 3" xfId="37205" xr:uid="{00000000-0005-0000-0000-000071870000}"/>
    <cellStyle name="Normal 6 11 2 3 3 2" xfId="37206" xr:uid="{00000000-0005-0000-0000-000072870000}"/>
    <cellStyle name="Normal 6 11 2 3 4" xfId="37207" xr:uid="{00000000-0005-0000-0000-000073870000}"/>
    <cellStyle name="Normal 6 11 2 3 5" xfId="37208" xr:uid="{00000000-0005-0000-0000-000074870000}"/>
    <cellStyle name="Normal 6 11 2 4" xfId="37209" xr:uid="{00000000-0005-0000-0000-000075870000}"/>
    <cellStyle name="Normal 6 11 2 4 2" xfId="37210" xr:uid="{00000000-0005-0000-0000-000076870000}"/>
    <cellStyle name="Normal 6 11 2 4 2 2" xfId="37211" xr:uid="{00000000-0005-0000-0000-000077870000}"/>
    <cellStyle name="Normal 6 11 2 4 3" xfId="37212" xr:uid="{00000000-0005-0000-0000-000078870000}"/>
    <cellStyle name="Normal 6 11 2 5" xfId="37213" xr:uid="{00000000-0005-0000-0000-000079870000}"/>
    <cellStyle name="Normal 6 11 2 5 2" xfId="37214" xr:uid="{00000000-0005-0000-0000-00007A870000}"/>
    <cellStyle name="Normal 6 11 2 6" xfId="37215" xr:uid="{00000000-0005-0000-0000-00007B870000}"/>
    <cellStyle name="Normal 6 11 2 7" xfId="37216" xr:uid="{00000000-0005-0000-0000-00007C870000}"/>
    <cellStyle name="Normal 6 11 3" xfId="3875" xr:uid="{00000000-0005-0000-0000-00007D870000}"/>
    <cellStyle name="Normal 6 11 3 2" xfId="37217" xr:uid="{00000000-0005-0000-0000-00007E870000}"/>
    <cellStyle name="Normal 6 11 3 2 2" xfId="37218" xr:uid="{00000000-0005-0000-0000-00007F870000}"/>
    <cellStyle name="Normal 6 11 3 2 2 2" xfId="37219" xr:uid="{00000000-0005-0000-0000-000080870000}"/>
    <cellStyle name="Normal 6 11 3 2 3" xfId="37220" xr:uid="{00000000-0005-0000-0000-000081870000}"/>
    <cellStyle name="Normal 6 11 3 3" xfId="37221" xr:uid="{00000000-0005-0000-0000-000082870000}"/>
    <cellStyle name="Normal 6 11 3 3 2" xfId="37222" xr:uid="{00000000-0005-0000-0000-000083870000}"/>
    <cellStyle name="Normal 6 11 3 4" xfId="37223" xr:uid="{00000000-0005-0000-0000-000084870000}"/>
    <cellStyle name="Normal 6 11 3 5" xfId="37224" xr:uid="{00000000-0005-0000-0000-000085870000}"/>
    <cellStyle name="Normal 6 11 4" xfId="3876" xr:uid="{00000000-0005-0000-0000-000086870000}"/>
    <cellStyle name="Normal 6 11 4 2" xfId="37225" xr:uid="{00000000-0005-0000-0000-000087870000}"/>
    <cellStyle name="Normal 6 11 4 2 2" xfId="37226" xr:uid="{00000000-0005-0000-0000-000088870000}"/>
    <cellStyle name="Normal 6 11 4 2 2 2" xfId="37227" xr:uid="{00000000-0005-0000-0000-000089870000}"/>
    <cellStyle name="Normal 6 11 4 2 3" xfId="37228" xr:uid="{00000000-0005-0000-0000-00008A870000}"/>
    <cellStyle name="Normal 6 11 4 3" xfId="37229" xr:uid="{00000000-0005-0000-0000-00008B870000}"/>
    <cellStyle name="Normal 6 11 4 3 2" xfId="37230" xr:uid="{00000000-0005-0000-0000-00008C870000}"/>
    <cellStyle name="Normal 6 11 4 4" xfId="37231" xr:uid="{00000000-0005-0000-0000-00008D870000}"/>
    <cellStyle name="Normal 6 11 4 5" xfId="37232" xr:uid="{00000000-0005-0000-0000-00008E870000}"/>
    <cellStyle name="Normal 6 11 5" xfId="37233" xr:uid="{00000000-0005-0000-0000-00008F870000}"/>
    <cellStyle name="Normal 6 11 5 2" xfId="37234" xr:uid="{00000000-0005-0000-0000-000090870000}"/>
    <cellStyle name="Normal 6 11 5 2 2" xfId="37235" xr:uid="{00000000-0005-0000-0000-000091870000}"/>
    <cellStyle name="Normal 6 11 5 3" xfId="37236" xr:uid="{00000000-0005-0000-0000-000092870000}"/>
    <cellStyle name="Normal 6 11 6" xfId="37237" xr:uid="{00000000-0005-0000-0000-000093870000}"/>
    <cellStyle name="Normal 6 11 6 2" xfId="37238" xr:uid="{00000000-0005-0000-0000-000094870000}"/>
    <cellStyle name="Normal 6 11 7" xfId="37239" xr:uid="{00000000-0005-0000-0000-000095870000}"/>
    <cellStyle name="Normal 6 11 8" xfId="37240" xr:uid="{00000000-0005-0000-0000-000096870000}"/>
    <cellStyle name="Normal 6 12" xfId="3877" xr:uid="{00000000-0005-0000-0000-000097870000}"/>
    <cellStyle name="Normal 6 12 2" xfId="3878" xr:uid="{00000000-0005-0000-0000-000098870000}"/>
    <cellStyle name="Normal 6 12 2 2" xfId="37241" xr:uid="{00000000-0005-0000-0000-000099870000}"/>
    <cellStyle name="Normal 6 12 2 2 2" xfId="37242" xr:uid="{00000000-0005-0000-0000-00009A870000}"/>
    <cellStyle name="Normal 6 12 2 2 2 2" xfId="37243" xr:uid="{00000000-0005-0000-0000-00009B870000}"/>
    <cellStyle name="Normal 6 12 2 2 3" xfId="37244" xr:uid="{00000000-0005-0000-0000-00009C870000}"/>
    <cellStyle name="Normal 6 12 2 3" xfId="37245" xr:uid="{00000000-0005-0000-0000-00009D870000}"/>
    <cellStyle name="Normal 6 12 2 3 2" xfId="37246" xr:uid="{00000000-0005-0000-0000-00009E870000}"/>
    <cellStyle name="Normal 6 12 2 4" xfId="37247" xr:uid="{00000000-0005-0000-0000-00009F870000}"/>
    <cellStyle name="Normal 6 12 2 5" xfId="37248" xr:uid="{00000000-0005-0000-0000-0000A0870000}"/>
    <cellStyle name="Normal 6 12 3" xfId="3879" xr:uid="{00000000-0005-0000-0000-0000A1870000}"/>
    <cellStyle name="Normal 6 12 3 2" xfId="37249" xr:uid="{00000000-0005-0000-0000-0000A2870000}"/>
    <cellStyle name="Normal 6 12 3 2 2" xfId="37250" xr:uid="{00000000-0005-0000-0000-0000A3870000}"/>
    <cellStyle name="Normal 6 12 3 2 2 2" xfId="37251" xr:uid="{00000000-0005-0000-0000-0000A4870000}"/>
    <cellStyle name="Normal 6 12 3 2 3" xfId="37252" xr:uid="{00000000-0005-0000-0000-0000A5870000}"/>
    <cellStyle name="Normal 6 12 3 3" xfId="37253" xr:uid="{00000000-0005-0000-0000-0000A6870000}"/>
    <cellStyle name="Normal 6 12 3 3 2" xfId="37254" xr:uid="{00000000-0005-0000-0000-0000A7870000}"/>
    <cellStyle name="Normal 6 12 3 4" xfId="37255" xr:uid="{00000000-0005-0000-0000-0000A8870000}"/>
    <cellStyle name="Normal 6 12 3 5" xfId="37256" xr:uid="{00000000-0005-0000-0000-0000A9870000}"/>
    <cellStyle name="Normal 6 12 4" xfId="37257" xr:uid="{00000000-0005-0000-0000-0000AA870000}"/>
    <cellStyle name="Normal 6 12 4 2" xfId="37258" xr:uid="{00000000-0005-0000-0000-0000AB870000}"/>
    <cellStyle name="Normal 6 12 4 2 2" xfId="37259" xr:uid="{00000000-0005-0000-0000-0000AC870000}"/>
    <cellStyle name="Normal 6 12 4 3" xfId="37260" xr:uid="{00000000-0005-0000-0000-0000AD870000}"/>
    <cellStyle name="Normal 6 12 5" xfId="37261" xr:uid="{00000000-0005-0000-0000-0000AE870000}"/>
    <cellStyle name="Normal 6 12 5 2" xfId="37262" xr:uid="{00000000-0005-0000-0000-0000AF870000}"/>
    <cellStyle name="Normal 6 12 6" xfId="37263" xr:uid="{00000000-0005-0000-0000-0000B0870000}"/>
    <cellStyle name="Normal 6 12 7" xfId="37264" xr:uid="{00000000-0005-0000-0000-0000B1870000}"/>
    <cellStyle name="Normal 6 13" xfId="3880" xr:uid="{00000000-0005-0000-0000-0000B2870000}"/>
    <cellStyle name="Normal 6 13 2" xfId="3881" xr:uid="{00000000-0005-0000-0000-0000B3870000}"/>
    <cellStyle name="Normal 6 13 2 2" xfId="37265" xr:uid="{00000000-0005-0000-0000-0000B4870000}"/>
    <cellStyle name="Normal 6 13 2 2 2" xfId="37266" xr:uid="{00000000-0005-0000-0000-0000B5870000}"/>
    <cellStyle name="Normal 6 13 2 2 2 2" xfId="37267" xr:uid="{00000000-0005-0000-0000-0000B6870000}"/>
    <cellStyle name="Normal 6 13 2 2 3" xfId="37268" xr:uid="{00000000-0005-0000-0000-0000B7870000}"/>
    <cellStyle name="Normal 6 13 2 3" xfId="37269" xr:uid="{00000000-0005-0000-0000-0000B8870000}"/>
    <cellStyle name="Normal 6 13 2 3 2" xfId="37270" xr:uid="{00000000-0005-0000-0000-0000B9870000}"/>
    <cellStyle name="Normal 6 13 2 4" xfId="37271" xr:uid="{00000000-0005-0000-0000-0000BA870000}"/>
    <cellStyle name="Normal 6 13 2 5" xfId="37272" xr:uid="{00000000-0005-0000-0000-0000BB870000}"/>
    <cellStyle name="Normal 6 13 3" xfId="3882" xr:uid="{00000000-0005-0000-0000-0000BC870000}"/>
    <cellStyle name="Normal 6 13 3 2" xfId="37273" xr:uid="{00000000-0005-0000-0000-0000BD870000}"/>
    <cellStyle name="Normal 6 13 3 2 2" xfId="37274" xr:uid="{00000000-0005-0000-0000-0000BE870000}"/>
    <cellStyle name="Normal 6 13 3 2 2 2" xfId="37275" xr:uid="{00000000-0005-0000-0000-0000BF870000}"/>
    <cellStyle name="Normal 6 13 3 2 3" xfId="37276" xr:uid="{00000000-0005-0000-0000-0000C0870000}"/>
    <cellStyle name="Normal 6 13 3 3" xfId="37277" xr:uid="{00000000-0005-0000-0000-0000C1870000}"/>
    <cellStyle name="Normal 6 13 3 3 2" xfId="37278" xr:uid="{00000000-0005-0000-0000-0000C2870000}"/>
    <cellStyle name="Normal 6 13 3 4" xfId="37279" xr:uid="{00000000-0005-0000-0000-0000C3870000}"/>
    <cellStyle name="Normal 6 13 3 5" xfId="37280" xr:uid="{00000000-0005-0000-0000-0000C4870000}"/>
    <cellStyle name="Normal 6 13 4" xfId="37281" xr:uid="{00000000-0005-0000-0000-0000C5870000}"/>
    <cellStyle name="Normal 6 13 4 2" xfId="37282" xr:uid="{00000000-0005-0000-0000-0000C6870000}"/>
    <cellStyle name="Normal 6 13 4 2 2" xfId="37283" xr:uid="{00000000-0005-0000-0000-0000C7870000}"/>
    <cellStyle name="Normal 6 13 4 3" xfId="37284" xr:uid="{00000000-0005-0000-0000-0000C8870000}"/>
    <cellStyle name="Normal 6 13 5" xfId="37285" xr:uid="{00000000-0005-0000-0000-0000C9870000}"/>
    <cellStyle name="Normal 6 13 5 2" xfId="37286" xr:uid="{00000000-0005-0000-0000-0000CA870000}"/>
    <cellStyle name="Normal 6 13 6" xfId="37287" xr:uid="{00000000-0005-0000-0000-0000CB870000}"/>
    <cellStyle name="Normal 6 13 7" xfId="37288" xr:uid="{00000000-0005-0000-0000-0000CC870000}"/>
    <cellStyle name="Normal 6 14" xfId="3883" xr:uid="{00000000-0005-0000-0000-0000CD870000}"/>
    <cellStyle name="Normal 6 14 2" xfId="3884" xr:uid="{00000000-0005-0000-0000-0000CE870000}"/>
    <cellStyle name="Normal 6 14 2 2" xfId="37289" xr:uid="{00000000-0005-0000-0000-0000CF870000}"/>
    <cellStyle name="Normal 6 14 2 2 2" xfId="37290" xr:uid="{00000000-0005-0000-0000-0000D0870000}"/>
    <cellStyle name="Normal 6 14 2 2 2 2" xfId="37291" xr:uid="{00000000-0005-0000-0000-0000D1870000}"/>
    <cellStyle name="Normal 6 14 2 2 3" xfId="37292" xr:uid="{00000000-0005-0000-0000-0000D2870000}"/>
    <cellStyle name="Normal 6 14 2 3" xfId="37293" xr:uid="{00000000-0005-0000-0000-0000D3870000}"/>
    <cellStyle name="Normal 6 14 2 3 2" xfId="37294" xr:uid="{00000000-0005-0000-0000-0000D4870000}"/>
    <cellStyle name="Normal 6 14 2 4" xfId="37295" xr:uid="{00000000-0005-0000-0000-0000D5870000}"/>
    <cellStyle name="Normal 6 14 2 5" xfId="37296" xr:uid="{00000000-0005-0000-0000-0000D6870000}"/>
    <cellStyle name="Normal 6 14 3" xfId="37297" xr:uid="{00000000-0005-0000-0000-0000D7870000}"/>
    <cellStyle name="Normal 6 14 3 2" xfId="37298" xr:uid="{00000000-0005-0000-0000-0000D8870000}"/>
    <cellStyle name="Normal 6 14 3 2 2" xfId="37299" xr:uid="{00000000-0005-0000-0000-0000D9870000}"/>
    <cellStyle name="Normal 6 14 3 3" xfId="37300" xr:uid="{00000000-0005-0000-0000-0000DA870000}"/>
    <cellStyle name="Normal 6 14 4" xfId="37301" xr:uid="{00000000-0005-0000-0000-0000DB870000}"/>
    <cellStyle name="Normal 6 14 4 2" xfId="37302" xr:uid="{00000000-0005-0000-0000-0000DC870000}"/>
    <cellStyle name="Normal 6 14 5" xfId="37303" xr:uid="{00000000-0005-0000-0000-0000DD870000}"/>
    <cellStyle name="Normal 6 14 6" xfId="37304" xr:uid="{00000000-0005-0000-0000-0000DE870000}"/>
    <cellStyle name="Normal 6 15" xfId="3885" xr:uid="{00000000-0005-0000-0000-0000DF870000}"/>
    <cellStyle name="Normal 6 15 2" xfId="37305" xr:uid="{00000000-0005-0000-0000-0000E0870000}"/>
    <cellStyle name="Normal 6 15 2 2" xfId="37306" xr:uid="{00000000-0005-0000-0000-0000E1870000}"/>
    <cellStyle name="Normal 6 15 2 2 2" xfId="37307" xr:uid="{00000000-0005-0000-0000-0000E2870000}"/>
    <cellStyle name="Normal 6 15 2 3" xfId="37308" xr:uid="{00000000-0005-0000-0000-0000E3870000}"/>
    <cellStyle name="Normal 6 15 3" xfId="37309" xr:uid="{00000000-0005-0000-0000-0000E4870000}"/>
    <cellStyle name="Normal 6 15 3 2" xfId="37310" xr:uid="{00000000-0005-0000-0000-0000E5870000}"/>
    <cellStyle name="Normal 6 15 4" xfId="37311" xr:uid="{00000000-0005-0000-0000-0000E6870000}"/>
    <cellStyle name="Normal 6 15 5" xfId="37312" xr:uid="{00000000-0005-0000-0000-0000E7870000}"/>
    <cellStyle name="Normal 6 16" xfId="3886" xr:uid="{00000000-0005-0000-0000-0000E8870000}"/>
    <cellStyle name="Normal 6 16 2" xfId="37313" xr:uid="{00000000-0005-0000-0000-0000E9870000}"/>
    <cellStyle name="Normal 6 16 2 2" xfId="37314" xr:uid="{00000000-0005-0000-0000-0000EA870000}"/>
    <cellStyle name="Normal 6 16 2 2 2" xfId="37315" xr:uid="{00000000-0005-0000-0000-0000EB870000}"/>
    <cellStyle name="Normal 6 16 2 3" xfId="37316" xr:uid="{00000000-0005-0000-0000-0000EC870000}"/>
    <cellStyle name="Normal 6 16 3" xfId="37317" xr:uid="{00000000-0005-0000-0000-0000ED870000}"/>
    <cellStyle name="Normal 6 16 3 2" xfId="37318" xr:uid="{00000000-0005-0000-0000-0000EE870000}"/>
    <cellStyle name="Normal 6 16 4" xfId="37319" xr:uid="{00000000-0005-0000-0000-0000EF870000}"/>
    <cellStyle name="Normal 6 16 5" xfId="37320" xr:uid="{00000000-0005-0000-0000-0000F0870000}"/>
    <cellStyle name="Normal 6 17" xfId="3887" xr:uid="{00000000-0005-0000-0000-0000F1870000}"/>
    <cellStyle name="Normal 6 17 2" xfId="37321" xr:uid="{00000000-0005-0000-0000-0000F2870000}"/>
    <cellStyle name="Normal 6 17 2 2" xfId="37322" xr:uid="{00000000-0005-0000-0000-0000F3870000}"/>
    <cellStyle name="Normal 6 17 2 2 2" xfId="37323" xr:uid="{00000000-0005-0000-0000-0000F4870000}"/>
    <cellStyle name="Normal 6 17 2 3" xfId="37324" xr:uid="{00000000-0005-0000-0000-0000F5870000}"/>
    <cellStyle name="Normal 6 17 3" xfId="37325" xr:uid="{00000000-0005-0000-0000-0000F6870000}"/>
    <cellStyle name="Normal 6 17 3 2" xfId="37326" xr:uid="{00000000-0005-0000-0000-0000F7870000}"/>
    <cellStyle name="Normal 6 17 4" xfId="37327" xr:uid="{00000000-0005-0000-0000-0000F8870000}"/>
    <cellStyle name="Normal 6 17 5" xfId="37328" xr:uid="{00000000-0005-0000-0000-0000F9870000}"/>
    <cellStyle name="Normal 6 18" xfId="37329" xr:uid="{00000000-0005-0000-0000-0000FA870000}"/>
    <cellStyle name="Normal 6 18 2" xfId="37330" xr:uid="{00000000-0005-0000-0000-0000FB870000}"/>
    <cellStyle name="Normal 6 18 2 2" xfId="37331" xr:uid="{00000000-0005-0000-0000-0000FC870000}"/>
    <cellStyle name="Normal 6 18 3" xfId="37332" xr:uid="{00000000-0005-0000-0000-0000FD870000}"/>
    <cellStyle name="Normal 6 19" xfId="37333" xr:uid="{00000000-0005-0000-0000-0000FE870000}"/>
    <cellStyle name="Normal 6 19 2" xfId="37334" xr:uid="{00000000-0005-0000-0000-0000FF870000}"/>
    <cellStyle name="Normal 6 2" xfId="3888" xr:uid="{00000000-0005-0000-0000-000000880000}"/>
    <cellStyle name="Normal 6 2 10" xfId="3889" xr:uid="{00000000-0005-0000-0000-000001880000}"/>
    <cellStyle name="Normal 6 2 10 2" xfId="37335" xr:uid="{00000000-0005-0000-0000-000002880000}"/>
    <cellStyle name="Normal 6 2 10 2 2" xfId="37336" xr:uid="{00000000-0005-0000-0000-000003880000}"/>
    <cellStyle name="Normal 6 2 10 2 2 2" xfId="37337" xr:uid="{00000000-0005-0000-0000-000004880000}"/>
    <cellStyle name="Normal 6 2 10 2 3" xfId="37338" xr:uid="{00000000-0005-0000-0000-000005880000}"/>
    <cellStyle name="Normal 6 2 10 3" xfId="37339" xr:uid="{00000000-0005-0000-0000-000006880000}"/>
    <cellStyle name="Normal 6 2 10 3 2" xfId="37340" xr:uid="{00000000-0005-0000-0000-000007880000}"/>
    <cellStyle name="Normal 6 2 10 4" xfId="37341" xr:uid="{00000000-0005-0000-0000-000008880000}"/>
    <cellStyle name="Normal 6 2 10 5" xfId="37342" xr:uid="{00000000-0005-0000-0000-000009880000}"/>
    <cellStyle name="Normal 6 2 11" xfId="37343" xr:uid="{00000000-0005-0000-0000-00000A880000}"/>
    <cellStyle name="Normal 6 2 11 2" xfId="37344" xr:uid="{00000000-0005-0000-0000-00000B880000}"/>
    <cellStyle name="Normal 6 2 11 2 2" xfId="37345" xr:uid="{00000000-0005-0000-0000-00000C880000}"/>
    <cellStyle name="Normal 6 2 11 3" xfId="37346" xr:uid="{00000000-0005-0000-0000-00000D880000}"/>
    <cellStyle name="Normal 6 2 12" xfId="37347" xr:uid="{00000000-0005-0000-0000-00000E880000}"/>
    <cellStyle name="Normal 6 2 12 2" xfId="37348" xr:uid="{00000000-0005-0000-0000-00000F880000}"/>
    <cellStyle name="Normal 6 2 13" xfId="37349" xr:uid="{00000000-0005-0000-0000-000010880000}"/>
    <cellStyle name="Normal 6 2 14" xfId="37350" xr:uid="{00000000-0005-0000-0000-000011880000}"/>
    <cellStyle name="Normal 6 2 2" xfId="3890" xr:uid="{00000000-0005-0000-0000-000012880000}"/>
    <cellStyle name="Normal 6 2 2 10" xfId="37351" xr:uid="{00000000-0005-0000-0000-000013880000}"/>
    <cellStyle name="Normal 6 2 2 10 2" xfId="37352" xr:uid="{00000000-0005-0000-0000-000014880000}"/>
    <cellStyle name="Normal 6 2 2 10 2 2" xfId="37353" xr:uid="{00000000-0005-0000-0000-000015880000}"/>
    <cellStyle name="Normal 6 2 2 10 3" xfId="37354" xr:uid="{00000000-0005-0000-0000-000016880000}"/>
    <cellStyle name="Normal 6 2 2 11" xfId="37355" xr:uid="{00000000-0005-0000-0000-000017880000}"/>
    <cellStyle name="Normal 6 2 2 11 2" xfId="37356" xr:uid="{00000000-0005-0000-0000-000018880000}"/>
    <cellStyle name="Normal 6 2 2 12" xfId="37357" xr:uid="{00000000-0005-0000-0000-000019880000}"/>
    <cellStyle name="Normal 6 2 2 13" xfId="37358" xr:uid="{00000000-0005-0000-0000-00001A880000}"/>
    <cellStyle name="Normal 6 2 2 2" xfId="3891" xr:uid="{00000000-0005-0000-0000-00001B880000}"/>
    <cellStyle name="Normal 6 2 2 2 10" xfId="37359" xr:uid="{00000000-0005-0000-0000-00001C880000}"/>
    <cellStyle name="Normal 6 2 2 2 10 2" xfId="37360" xr:uid="{00000000-0005-0000-0000-00001D880000}"/>
    <cellStyle name="Normal 6 2 2 2 11" xfId="37361" xr:uid="{00000000-0005-0000-0000-00001E880000}"/>
    <cellStyle name="Normal 6 2 2 2 12" xfId="37362" xr:uid="{00000000-0005-0000-0000-00001F880000}"/>
    <cellStyle name="Normal 6 2 2 2 2" xfId="3892" xr:uid="{00000000-0005-0000-0000-000020880000}"/>
    <cellStyle name="Normal 6 2 2 2 2 2" xfId="3893" xr:uid="{00000000-0005-0000-0000-000021880000}"/>
    <cellStyle name="Normal 6 2 2 2 2 2 2" xfId="3894" xr:uid="{00000000-0005-0000-0000-000022880000}"/>
    <cellStyle name="Normal 6 2 2 2 2 2 2 2" xfId="37363" xr:uid="{00000000-0005-0000-0000-000023880000}"/>
    <cellStyle name="Normal 6 2 2 2 2 2 2 2 2" xfId="37364" xr:uid="{00000000-0005-0000-0000-000024880000}"/>
    <cellStyle name="Normal 6 2 2 2 2 2 2 2 2 2" xfId="37365" xr:uid="{00000000-0005-0000-0000-000025880000}"/>
    <cellStyle name="Normal 6 2 2 2 2 2 2 2 3" xfId="37366" xr:uid="{00000000-0005-0000-0000-000026880000}"/>
    <cellStyle name="Normal 6 2 2 2 2 2 2 3" xfId="37367" xr:uid="{00000000-0005-0000-0000-000027880000}"/>
    <cellStyle name="Normal 6 2 2 2 2 2 2 3 2" xfId="37368" xr:uid="{00000000-0005-0000-0000-000028880000}"/>
    <cellStyle name="Normal 6 2 2 2 2 2 2 4" xfId="37369" xr:uid="{00000000-0005-0000-0000-000029880000}"/>
    <cellStyle name="Normal 6 2 2 2 2 2 2 5" xfId="37370" xr:uid="{00000000-0005-0000-0000-00002A880000}"/>
    <cellStyle name="Normal 6 2 2 2 2 2 3" xfId="3895" xr:uid="{00000000-0005-0000-0000-00002B880000}"/>
    <cellStyle name="Normal 6 2 2 2 2 2 3 2" xfId="37371" xr:uid="{00000000-0005-0000-0000-00002C880000}"/>
    <cellStyle name="Normal 6 2 2 2 2 2 3 2 2" xfId="37372" xr:uid="{00000000-0005-0000-0000-00002D880000}"/>
    <cellStyle name="Normal 6 2 2 2 2 2 3 2 2 2" xfId="37373" xr:uid="{00000000-0005-0000-0000-00002E880000}"/>
    <cellStyle name="Normal 6 2 2 2 2 2 3 2 3" xfId="37374" xr:uid="{00000000-0005-0000-0000-00002F880000}"/>
    <cellStyle name="Normal 6 2 2 2 2 2 3 3" xfId="37375" xr:uid="{00000000-0005-0000-0000-000030880000}"/>
    <cellStyle name="Normal 6 2 2 2 2 2 3 3 2" xfId="37376" xr:uid="{00000000-0005-0000-0000-000031880000}"/>
    <cellStyle name="Normal 6 2 2 2 2 2 3 4" xfId="37377" xr:uid="{00000000-0005-0000-0000-000032880000}"/>
    <cellStyle name="Normal 6 2 2 2 2 2 3 5" xfId="37378" xr:uid="{00000000-0005-0000-0000-000033880000}"/>
    <cellStyle name="Normal 6 2 2 2 2 2 4" xfId="37379" xr:uid="{00000000-0005-0000-0000-000034880000}"/>
    <cellStyle name="Normal 6 2 2 2 2 2 4 2" xfId="37380" xr:uid="{00000000-0005-0000-0000-000035880000}"/>
    <cellStyle name="Normal 6 2 2 2 2 2 4 2 2" xfId="37381" xr:uid="{00000000-0005-0000-0000-000036880000}"/>
    <cellStyle name="Normal 6 2 2 2 2 2 4 3" xfId="37382" xr:uid="{00000000-0005-0000-0000-000037880000}"/>
    <cellStyle name="Normal 6 2 2 2 2 2 5" xfId="37383" xr:uid="{00000000-0005-0000-0000-000038880000}"/>
    <cellStyle name="Normal 6 2 2 2 2 2 5 2" xfId="37384" xr:uid="{00000000-0005-0000-0000-000039880000}"/>
    <cellStyle name="Normal 6 2 2 2 2 2 6" xfId="37385" xr:uid="{00000000-0005-0000-0000-00003A880000}"/>
    <cellStyle name="Normal 6 2 2 2 2 2 7" xfId="37386" xr:uid="{00000000-0005-0000-0000-00003B880000}"/>
    <cellStyle name="Normal 6 2 2 2 2 3" xfId="3896" xr:uid="{00000000-0005-0000-0000-00003C880000}"/>
    <cellStyle name="Normal 6 2 2 2 2 3 2" xfId="37387" xr:uid="{00000000-0005-0000-0000-00003D880000}"/>
    <cellStyle name="Normal 6 2 2 2 2 3 2 2" xfId="37388" xr:uid="{00000000-0005-0000-0000-00003E880000}"/>
    <cellStyle name="Normal 6 2 2 2 2 3 2 2 2" xfId="37389" xr:uid="{00000000-0005-0000-0000-00003F880000}"/>
    <cellStyle name="Normal 6 2 2 2 2 3 2 3" xfId="37390" xr:uid="{00000000-0005-0000-0000-000040880000}"/>
    <cellStyle name="Normal 6 2 2 2 2 3 3" xfId="37391" xr:uid="{00000000-0005-0000-0000-000041880000}"/>
    <cellStyle name="Normal 6 2 2 2 2 3 3 2" xfId="37392" xr:uid="{00000000-0005-0000-0000-000042880000}"/>
    <cellStyle name="Normal 6 2 2 2 2 3 4" xfId="37393" xr:uid="{00000000-0005-0000-0000-000043880000}"/>
    <cellStyle name="Normal 6 2 2 2 2 3 5" xfId="37394" xr:uid="{00000000-0005-0000-0000-000044880000}"/>
    <cellStyle name="Normal 6 2 2 2 2 4" xfId="3897" xr:uid="{00000000-0005-0000-0000-000045880000}"/>
    <cellStyle name="Normal 6 2 2 2 2 4 2" xfId="37395" xr:uid="{00000000-0005-0000-0000-000046880000}"/>
    <cellStyle name="Normal 6 2 2 2 2 4 2 2" xfId="37396" xr:uid="{00000000-0005-0000-0000-000047880000}"/>
    <cellStyle name="Normal 6 2 2 2 2 4 2 2 2" xfId="37397" xr:uid="{00000000-0005-0000-0000-000048880000}"/>
    <cellStyle name="Normal 6 2 2 2 2 4 2 3" xfId="37398" xr:uid="{00000000-0005-0000-0000-000049880000}"/>
    <cellStyle name="Normal 6 2 2 2 2 4 3" xfId="37399" xr:uid="{00000000-0005-0000-0000-00004A880000}"/>
    <cellStyle name="Normal 6 2 2 2 2 4 3 2" xfId="37400" xr:uid="{00000000-0005-0000-0000-00004B880000}"/>
    <cellStyle name="Normal 6 2 2 2 2 4 4" xfId="37401" xr:uid="{00000000-0005-0000-0000-00004C880000}"/>
    <cellStyle name="Normal 6 2 2 2 2 4 5" xfId="37402" xr:uid="{00000000-0005-0000-0000-00004D880000}"/>
    <cellStyle name="Normal 6 2 2 2 2 5" xfId="37403" xr:uid="{00000000-0005-0000-0000-00004E880000}"/>
    <cellStyle name="Normal 6 2 2 2 2 5 2" xfId="37404" xr:uid="{00000000-0005-0000-0000-00004F880000}"/>
    <cellStyle name="Normal 6 2 2 2 2 5 2 2" xfId="37405" xr:uid="{00000000-0005-0000-0000-000050880000}"/>
    <cellStyle name="Normal 6 2 2 2 2 5 3" xfId="37406" xr:uid="{00000000-0005-0000-0000-000051880000}"/>
    <cellStyle name="Normal 6 2 2 2 2 6" xfId="37407" xr:uid="{00000000-0005-0000-0000-000052880000}"/>
    <cellStyle name="Normal 6 2 2 2 2 6 2" xfId="37408" xr:uid="{00000000-0005-0000-0000-000053880000}"/>
    <cellStyle name="Normal 6 2 2 2 2 7" xfId="37409" xr:uid="{00000000-0005-0000-0000-000054880000}"/>
    <cellStyle name="Normal 6 2 2 2 2 8" xfId="37410" xr:uid="{00000000-0005-0000-0000-000055880000}"/>
    <cellStyle name="Normal 6 2 2 2 3" xfId="3898" xr:uid="{00000000-0005-0000-0000-000056880000}"/>
    <cellStyle name="Normal 6 2 2 2 3 2" xfId="3899" xr:uid="{00000000-0005-0000-0000-000057880000}"/>
    <cellStyle name="Normal 6 2 2 2 3 2 2" xfId="3900" xr:uid="{00000000-0005-0000-0000-000058880000}"/>
    <cellStyle name="Normal 6 2 2 2 3 2 2 2" xfId="37411" xr:uid="{00000000-0005-0000-0000-000059880000}"/>
    <cellStyle name="Normal 6 2 2 2 3 2 2 2 2" xfId="37412" xr:uid="{00000000-0005-0000-0000-00005A880000}"/>
    <cellStyle name="Normal 6 2 2 2 3 2 2 2 2 2" xfId="37413" xr:uid="{00000000-0005-0000-0000-00005B880000}"/>
    <cellStyle name="Normal 6 2 2 2 3 2 2 2 3" xfId="37414" xr:uid="{00000000-0005-0000-0000-00005C880000}"/>
    <cellStyle name="Normal 6 2 2 2 3 2 2 3" xfId="37415" xr:uid="{00000000-0005-0000-0000-00005D880000}"/>
    <cellStyle name="Normal 6 2 2 2 3 2 2 3 2" xfId="37416" xr:uid="{00000000-0005-0000-0000-00005E880000}"/>
    <cellStyle name="Normal 6 2 2 2 3 2 2 4" xfId="37417" xr:uid="{00000000-0005-0000-0000-00005F880000}"/>
    <cellStyle name="Normal 6 2 2 2 3 2 2 5" xfId="37418" xr:uid="{00000000-0005-0000-0000-000060880000}"/>
    <cellStyle name="Normal 6 2 2 2 3 2 3" xfId="3901" xr:uid="{00000000-0005-0000-0000-000061880000}"/>
    <cellStyle name="Normal 6 2 2 2 3 2 3 2" xfId="37419" xr:uid="{00000000-0005-0000-0000-000062880000}"/>
    <cellStyle name="Normal 6 2 2 2 3 2 3 2 2" xfId="37420" xr:uid="{00000000-0005-0000-0000-000063880000}"/>
    <cellStyle name="Normal 6 2 2 2 3 2 3 2 2 2" xfId="37421" xr:uid="{00000000-0005-0000-0000-000064880000}"/>
    <cellStyle name="Normal 6 2 2 2 3 2 3 2 3" xfId="37422" xr:uid="{00000000-0005-0000-0000-000065880000}"/>
    <cellStyle name="Normal 6 2 2 2 3 2 3 3" xfId="37423" xr:uid="{00000000-0005-0000-0000-000066880000}"/>
    <cellStyle name="Normal 6 2 2 2 3 2 3 3 2" xfId="37424" xr:uid="{00000000-0005-0000-0000-000067880000}"/>
    <cellStyle name="Normal 6 2 2 2 3 2 3 4" xfId="37425" xr:uid="{00000000-0005-0000-0000-000068880000}"/>
    <cellStyle name="Normal 6 2 2 2 3 2 3 5" xfId="37426" xr:uid="{00000000-0005-0000-0000-000069880000}"/>
    <cellStyle name="Normal 6 2 2 2 3 2 4" xfId="37427" xr:uid="{00000000-0005-0000-0000-00006A880000}"/>
    <cellStyle name="Normal 6 2 2 2 3 2 4 2" xfId="37428" xr:uid="{00000000-0005-0000-0000-00006B880000}"/>
    <cellStyle name="Normal 6 2 2 2 3 2 4 2 2" xfId="37429" xr:uid="{00000000-0005-0000-0000-00006C880000}"/>
    <cellStyle name="Normal 6 2 2 2 3 2 4 3" xfId="37430" xr:uid="{00000000-0005-0000-0000-00006D880000}"/>
    <cellStyle name="Normal 6 2 2 2 3 2 5" xfId="37431" xr:uid="{00000000-0005-0000-0000-00006E880000}"/>
    <cellStyle name="Normal 6 2 2 2 3 2 5 2" xfId="37432" xr:uid="{00000000-0005-0000-0000-00006F880000}"/>
    <cellStyle name="Normal 6 2 2 2 3 2 6" xfId="37433" xr:uid="{00000000-0005-0000-0000-000070880000}"/>
    <cellStyle name="Normal 6 2 2 2 3 2 7" xfId="37434" xr:uid="{00000000-0005-0000-0000-000071880000}"/>
    <cellStyle name="Normal 6 2 2 2 3 3" xfId="3902" xr:uid="{00000000-0005-0000-0000-000072880000}"/>
    <cellStyle name="Normal 6 2 2 2 3 3 2" xfId="37435" xr:uid="{00000000-0005-0000-0000-000073880000}"/>
    <cellStyle name="Normal 6 2 2 2 3 3 2 2" xfId="37436" xr:uid="{00000000-0005-0000-0000-000074880000}"/>
    <cellStyle name="Normal 6 2 2 2 3 3 2 2 2" xfId="37437" xr:uid="{00000000-0005-0000-0000-000075880000}"/>
    <cellStyle name="Normal 6 2 2 2 3 3 2 3" xfId="37438" xr:uid="{00000000-0005-0000-0000-000076880000}"/>
    <cellStyle name="Normal 6 2 2 2 3 3 3" xfId="37439" xr:uid="{00000000-0005-0000-0000-000077880000}"/>
    <cellStyle name="Normal 6 2 2 2 3 3 3 2" xfId="37440" xr:uid="{00000000-0005-0000-0000-000078880000}"/>
    <cellStyle name="Normal 6 2 2 2 3 3 4" xfId="37441" xr:uid="{00000000-0005-0000-0000-000079880000}"/>
    <cellStyle name="Normal 6 2 2 2 3 3 5" xfId="37442" xr:uid="{00000000-0005-0000-0000-00007A880000}"/>
    <cellStyle name="Normal 6 2 2 2 3 4" xfId="3903" xr:uid="{00000000-0005-0000-0000-00007B880000}"/>
    <cellStyle name="Normal 6 2 2 2 3 4 2" xfId="37443" xr:uid="{00000000-0005-0000-0000-00007C880000}"/>
    <cellStyle name="Normal 6 2 2 2 3 4 2 2" xfId="37444" xr:uid="{00000000-0005-0000-0000-00007D880000}"/>
    <cellStyle name="Normal 6 2 2 2 3 4 2 2 2" xfId="37445" xr:uid="{00000000-0005-0000-0000-00007E880000}"/>
    <cellStyle name="Normal 6 2 2 2 3 4 2 3" xfId="37446" xr:uid="{00000000-0005-0000-0000-00007F880000}"/>
    <cellStyle name="Normal 6 2 2 2 3 4 3" xfId="37447" xr:uid="{00000000-0005-0000-0000-000080880000}"/>
    <cellStyle name="Normal 6 2 2 2 3 4 3 2" xfId="37448" xr:uid="{00000000-0005-0000-0000-000081880000}"/>
    <cellStyle name="Normal 6 2 2 2 3 4 4" xfId="37449" xr:uid="{00000000-0005-0000-0000-000082880000}"/>
    <cellStyle name="Normal 6 2 2 2 3 4 5" xfId="37450" xr:uid="{00000000-0005-0000-0000-000083880000}"/>
    <cellStyle name="Normal 6 2 2 2 3 5" xfId="37451" xr:uid="{00000000-0005-0000-0000-000084880000}"/>
    <cellStyle name="Normal 6 2 2 2 3 5 2" xfId="37452" xr:uid="{00000000-0005-0000-0000-000085880000}"/>
    <cellStyle name="Normal 6 2 2 2 3 5 2 2" xfId="37453" xr:uid="{00000000-0005-0000-0000-000086880000}"/>
    <cellStyle name="Normal 6 2 2 2 3 5 3" xfId="37454" xr:uid="{00000000-0005-0000-0000-000087880000}"/>
    <cellStyle name="Normal 6 2 2 2 3 6" xfId="37455" xr:uid="{00000000-0005-0000-0000-000088880000}"/>
    <cellStyle name="Normal 6 2 2 2 3 6 2" xfId="37456" xr:uid="{00000000-0005-0000-0000-000089880000}"/>
    <cellStyle name="Normal 6 2 2 2 3 7" xfId="37457" xr:uid="{00000000-0005-0000-0000-00008A880000}"/>
    <cellStyle name="Normal 6 2 2 2 3 8" xfId="37458" xr:uid="{00000000-0005-0000-0000-00008B880000}"/>
    <cellStyle name="Normal 6 2 2 2 4" xfId="3904" xr:uid="{00000000-0005-0000-0000-00008C880000}"/>
    <cellStyle name="Normal 6 2 2 2 4 2" xfId="3905" xr:uid="{00000000-0005-0000-0000-00008D880000}"/>
    <cellStyle name="Normal 6 2 2 2 4 2 2" xfId="3906" xr:uid="{00000000-0005-0000-0000-00008E880000}"/>
    <cellStyle name="Normal 6 2 2 2 4 2 2 2" xfId="37459" xr:uid="{00000000-0005-0000-0000-00008F880000}"/>
    <cellStyle name="Normal 6 2 2 2 4 2 2 2 2" xfId="37460" xr:uid="{00000000-0005-0000-0000-000090880000}"/>
    <cellStyle name="Normal 6 2 2 2 4 2 2 2 2 2" xfId="37461" xr:uid="{00000000-0005-0000-0000-000091880000}"/>
    <cellStyle name="Normal 6 2 2 2 4 2 2 2 3" xfId="37462" xr:uid="{00000000-0005-0000-0000-000092880000}"/>
    <cellStyle name="Normal 6 2 2 2 4 2 2 3" xfId="37463" xr:uid="{00000000-0005-0000-0000-000093880000}"/>
    <cellStyle name="Normal 6 2 2 2 4 2 2 3 2" xfId="37464" xr:uid="{00000000-0005-0000-0000-000094880000}"/>
    <cellStyle name="Normal 6 2 2 2 4 2 2 4" xfId="37465" xr:uid="{00000000-0005-0000-0000-000095880000}"/>
    <cellStyle name="Normal 6 2 2 2 4 2 2 5" xfId="37466" xr:uid="{00000000-0005-0000-0000-000096880000}"/>
    <cellStyle name="Normal 6 2 2 2 4 2 3" xfId="3907" xr:uid="{00000000-0005-0000-0000-000097880000}"/>
    <cellStyle name="Normal 6 2 2 2 4 2 3 2" xfId="37467" xr:uid="{00000000-0005-0000-0000-000098880000}"/>
    <cellStyle name="Normal 6 2 2 2 4 2 3 2 2" xfId="37468" xr:uid="{00000000-0005-0000-0000-000099880000}"/>
    <cellStyle name="Normal 6 2 2 2 4 2 3 2 2 2" xfId="37469" xr:uid="{00000000-0005-0000-0000-00009A880000}"/>
    <cellStyle name="Normal 6 2 2 2 4 2 3 2 3" xfId="37470" xr:uid="{00000000-0005-0000-0000-00009B880000}"/>
    <cellStyle name="Normal 6 2 2 2 4 2 3 3" xfId="37471" xr:uid="{00000000-0005-0000-0000-00009C880000}"/>
    <cellStyle name="Normal 6 2 2 2 4 2 3 3 2" xfId="37472" xr:uid="{00000000-0005-0000-0000-00009D880000}"/>
    <cellStyle name="Normal 6 2 2 2 4 2 3 4" xfId="37473" xr:uid="{00000000-0005-0000-0000-00009E880000}"/>
    <cellStyle name="Normal 6 2 2 2 4 2 3 5" xfId="37474" xr:uid="{00000000-0005-0000-0000-00009F880000}"/>
    <cellStyle name="Normal 6 2 2 2 4 2 4" xfId="37475" xr:uid="{00000000-0005-0000-0000-0000A0880000}"/>
    <cellStyle name="Normal 6 2 2 2 4 2 4 2" xfId="37476" xr:uid="{00000000-0005-0000-0000-0000A1880000}"/>
    <cellStyle name="Normal 6 2 2 2 4 2 4 2 2" xfId="37477" xr:uid="{00000000-0005-0000-0000-0000A2880000}"/>
    <cellStyle name="Normal 6 2 2 2 4 2 4 3" xfId="37478" xr:uid="{00000000-0005-0000-0000-0000A3880000}"/>
    <cellStyle name="Normal 6 2 2 2 4 2 5" xfId="37479" xr:uid="{00000000-0005-0000-0000-0000A4880000}"/>
    <cellStyle name="Normal 6 2 2 2 4 2 5 2" xfId="37480" xr:uid="{00000000-0005-0000-0000-0000A5880000}"/>
    <cellStyle name="Normal 6 2 2 2 4 2 6" xfId="37481" xr:uid="{00000000-0005-0000-0000-0000A6880000}"/>
    <cellStyle name="Normal 6 2 2 2 4 2 7" xfId="37482" xr:uid="{00000000-0005-0000-0000-0000A7880000}"/>
    <cellStyle name="Normal 6 2 2 2 4 3" xfId="3908" xr:uid="{00000000-0005-0000-0000-0000A8880000}"/>
    <cellStyle name="Normal 6 2 2 2 4 3 2" xfId="37483" xr:uid="{00000000-0005-0000-0000-0000A9880000}"/>
    <cellStyle name="Normal 6 2 2 2 4 3 2 2" xfId="37484" xr:uid="{00000000-0005-0000-0000-0000AA880000}"/>
    <cellStyle name="Normal 6 2 2 2 4 3 2 2 2" xfId="37485" xr:uid="{00000000-0005-0000-0000-0000AB880000}"/>
    <cellStyle name="Normal 6 2 2 2 4 3 2 3" xfId="37486" xr:uid="{00000000-0005-0000-0000-0000AC880000}"/>
    <cellStyle name="Normal 6 2 2 2 4 3 3" xfId="37487" xr:uid="{00000000-0005-0000-0000-0000AD880000}"/>
    <cellStyle name="Normal 6 2 2 2 4 3 3 2" xfId="37488" xr:uid="{00000000-0005-0000-0000-0000AE880000}"/>
    <cellStyle name="Normal 6 2 2 2 4 3 4" xfId="37489" xr:uid="{00000000-0005-0000-0000-0000AF880000}"/>
    <cellStyle name="Normal 6 2 2 2 4 3 5" xfId="37490" xr:uid="{00000000-0005-0000-0000-0000B0880000}"/>
    <cellStyle name="Normal 6 2 2 2 4 4" xfId="3909" xr:uid="{00000000-0005-0000-0000-0000B1880000}"/>
    <cellStyle name="Normal 6 2 2 2 4 4 2" xfId="37491" xr:uid="{00000000-0005-0000-0000-0000B2880000}"/>
    <cellStyle name="Normal 6 2 2 2 4 4 2 2" xfId="37492" xr:uid="{00000000-0005-0000-0000-0000B3880000}"/>
    <cellStyle name="Normal 6 2 2 2 4 4 2 2 2" xfId="37493" xr:uid="{00000000-0005-0000-0000-0000B4880000}"/>
    <cellStyle name="Normal 6 2 2 2 4 4 2 3" xfId="37494" xr:uid="{00000000-0005-0000-0000-0000B5880000}"/>
    <cellStyle name="Normal 6 2 2 2 4 4 3" xfId="37495" xr:uid="{00000000-0005-0000-0000-0000B6880000}"/>
    <cellStyle name="Normal 6 2 2 2 4 4 3 2" xfId="37496" xr:uid="{00000000-0005-0000-0000-0000B7880000}"/>
    <cellStyle name="Normal 6 2 2 2 4 4 4" xfId="37497" xr:uid="{00000000-0005-0000-0000-0000B8880000}"/>
    <cellStyle name="Normal 6 2 2 2 4 4 5" xfId="37498" xr:uid="{00000000-0005-0000-0000-0000B9880000}"/>
    <cellStyle name="Normal 6 2 2 2 4 5" xfId="37499" xr:uid="{00000000-0005-0000-0000-0000BA880000}"/>
    <cellStyle name="Normal 6 2 2 2 4 5 2" xfId="37500" xr:uid="{00000000-0005-0000-0000-0000BB880000}"/>
    <cellStyle name="Normal 6 2 2 2 4 5 2 2" xfId="37501" xr:uid="{00000000-0005-0000-0000-0000BC880000}"/>
    <cellStyle name="Normal 6 2 2 2 4 5 3" xfId="37502" xr:uid="{00000000-0005-0000-0000-0000BD880000}"/>
    <cellStyle name="Normal 6 2 2 2 4 6" xfId="37503" xr:uid="{00000000-0005-0000-0000-0000BE880000}"/>
    <cellStyle name="Normal 6 2 2 2 4 6 2" xfId="37504" xr:uid="{00000000-0005-0000-0000-0000BF880000}"/>
    <cellStyle name="Normal 6 2 2 2 4 7" xfId="37505" xr:uid="{00000000-0005-0000-0000-0000C0880000}"/>
    <cellStyle name="Normal 6 2 2 2 4 8" xfId="37506" xr:uid="{00000000-0005-0000-0000-0000C1880000}"/>
    <cellStyle name="Normal 6 2 2 2 5" xfId="3910" xr:uid="{00000000-0005-0000-0000-0000C2880000}"/>
    <cellStyle name="Normal 6 2 2 2 5 2" xfId="3911" xr:uid="{00000000-0005-0000-0000-0000C3880000}"/>
    <cellStyle name="Normal 6 2 2 2 5 2 2" xfId="3912" xr:uid="{00000000-0005-0000-0000-0000C4880000}"/>
    <cellStyle name="Normal 6 2 2 2 5 2 2 2" xfId="37507" xr:uid="{00000000-0005-0000-0000-0000C5880000}"/>
    <cellStyle name="Normal 6 2 2 2 5 2 2 2 2" xfId="37508" xr:uid="{00000000-0005-0000-0000-0000C6880000}"/>
    <cellStyle name="Normal 6 2 2 2 5 2 2 2 2 2" xfId="37509" xr:uid="{00000000-0005-0000-0000-0000C7880000}"/>
    <cellStyle name="Normal 6 2 2 2 5 2 2 2 3" xfId="37510" xr:uid="{00000000-0005-0000-0000-0000C8880000}"/>
    <cellStyle name="Normal 6 2 2 2 5 2 2 3" xfId="37511" xr:uid="{00000000-0005-0000-0000-0000C9880000}"/>
    <cellStyle name="Normal 6 2 2 2 5 2 2 3 2" xfId="37512" xr:uid="{00000000-0005-0000-0000-0000CA880000}"/>
    <cellStyle name="Normal 6 2 2 2 5 2 2 4" xfId="37513" xr:uid="{00000000-0005-0000-0000-0000CB880000}"/>
    <cellStyle name="Normal 6 2 2 2 5 2 2 5" xfId="37514" xr:uid="{00000000-0005-0000-0000-0000CC880000}"/>
    <cellStyle name="Normal 6 2 2 2 5 2 3" xfId="3913" xr:uid="{00000000-0005-0000-0000-0000CD880000}"/>
    <cellStyle name="Normal 6 2 2 2 5 2 3 2" xfId="37515" xr:uid="{00000000-0005-0000-0000-0000CE880000}"/>
    <cellStyle name="Normal 6 2 2 2 5 2 3 2 2" xfId="37516" xr:uid="{00000000-0005-0000-0000-0000CF880000}"/>
    <cellStyle name="Normal 6 2 2 2 5 2 3 2 2 2" xfId="37517" xr:uid="{00000000-0005-0000-0000-0000D0880000}"/>
    <cellStyle name="Normal 6 2 2 2 5 2 3 2 3" xfId="37518" xr:uid="{00000000-0005-0000-0000-0000D1880000}"/>
    <cellStyle name="Normal 6 2 2 2 5 2 3 3" xfId="37519" xr:uid="{00000000-0005-0000-0000-0000D2880000}"/>
    <cellStyle name="Normal 6 2 2 2 5 2 3 3 2" xfId="37520" xr:uid="{00000000-0005-0000-0000-0000D3880000}"/>
    <cellStyle name="Normal 6 2 2 2 5 2 3 4" xfId="37521" xr:uid="{00000000-0005-0000-0000-0000D4880000}"/>
    <cellStyle name="Normal 6 2 2 2 5 2 3 5" xfId="37522" xr:uid="{00000000-0005-0000-0000-0000D5880000}"/>
    <cellStyle name="Normal 6 2 2 2 5 2 4" xfId="37523" xr:uid="{00000000-0005-0000-0000-0000D6880000}"/>
    <cellStyle name="Normal 6 2 2 2 5 2 4 2" xfId="37524" xr:uid="{00000000-0005-0000-0000-0000D7880000}"/>
    <cellStyle name="Normal 6 2 2 2 5 2 4 2 2" xfId="37525" xr:uid="{00000000-0005-0000-0000-0000D8880000}"/>
    <cellStyle name="Normal 6 2 2 2 5 2 4 3" xfId="37526" xr:uid="{00000000-0005-0000-0000-0000D9880000}"/>
    <cellStyle name="Normal 6 2 2 2 5 2 5" xfId="37527" xr:uid="{00000000-0005-0000-0000-0000DA880000}"/>
    <cellStyle name="Normal 6 2 2 2 5 2 5 2" xfId="37528" xr:uid="{00000000-0005-0000-0000-0000DB880000}"/>
    <cellStyle name="Normal 6 2 2 2 5 2 6" xfId="37529" xr:uid="{00000000-0005-0000-0000-0000DC880000}"/>
    <cellStyle name="Normal 6 2 2 2 5 2 7" xfId="37530" xr:uid="{00000000-0005-0000-0000-0000DD880000}"/>
    <cellStyle name="Normal 6 2 2 2 5 3" xfId="3914" xr:uid="{00000000-0005-0000-0000-0000DE880000}"/>
    <cellStyle name="Normal 6 2 2 2 5 3 2" xfId="37531" xr:uid="{00000000-0005-0000-0000-0000DF880000}"/>
    <cellStyle name="Normal 6 2 2 2 5 3 2 2" xfId="37532" xr:uid="{00000000-0005-0000-0000-0000E0880000}"/>
    <cellStyle name="Normal 6 2 2 2 5 3 2 2 2" xfId="37533" xr:uid="{00000000-0005-0000-0000-0000E1880000}"/>
    <cellStyle name="Normal 6 2 2 2 5 3 2 3" xfId="37534" xr:uid="{00000000-0005-0000-0000-0000E2880000}"/>
    <cellStyle name="Normal 6 2 2 2 5 3 3" xfId="37535" xr:uid="{00000000-0005-0000-0000-0000E3880000}"/>
    <cellStyle name="Normal 6 2 2 2 5 3 3 2" xfId="37536" xr:uid="{00000000-0005-0000-0000-0000E4880000}"/>
    <cellStyle name="Normal 6 2 2 2 5 3 4" xfId="37537" xr:uid="{00000000-0005-0000-0000-0000E5880000}"/>
    <cellStyle name="Normal 6 2 2 2 5 3 5" xfId="37538" xr:uid="{00000000-0005-0000-0000-0000E6880000}"/>
    <cellStyle name="Normal 6 2 2 2 5 4" xfId="3915" xr:uid="{00000000-0005-0000-0000-0000E7880000}"/>
    <cellStyle name="Normal 6 2 2 2 5 4 2" xfId="37539" xr:uid="{00000000-0005-0000-0000-0000E8880000}"/>
    <cellStyle name="Normal 6 2 2 2 5 4 2 2" xfId="37540" xr:uid="{00000000-0005-0000-0000-0000E9880000}"/>
    <cellStyle name="Normal 6 2 2 2 5 4 2 2 2" xfId="37541" xr:uid="{00000000-0005-0000-0000-0000EA880000}"/>
    <cellStyle name="Normal 6 2 2 2 5 4 2 3" xfId="37542" xr:uid="{00000000-0005-0000-0000-0000EB880000}"/>
    <cellStyle name="Normal 6 2 2 2 5 4 3" xfId="37543" xr:uid="{00000000-0005-0000-0000-0000EC880000}"/>
    <cellStyle name="Normal 6 2 2 2 5 4 3 2" xfId="37544" xr:uid="{00000000-0005-0000-0000-0000ED880000}"/>
    <cellStyle name="Normal 6 2 2 2 5 4 4" xfId="37545" xr:uid="{00000000-0005-0000-0000-0000EE880000}"/>
    <cellStyle name="Normal 6 2 2 2 5 4 5" xfId="37546" xr:uid="{00000000-0005-0000-0000-0000EF880000}"/>
    <cellStyle name="Normal 6 2 2 2 5 5" xfId="37547" xr:uid="{00000000-0005-0000-0000-0000F0880000}"/>
    <cellStyle name="Normal 6 2 2 2 5 5 2" xfId="37548" xr:uid="{00000000-0005-0000-0000-0000F1880000}"/>
    <cellStyle name="Normal 6 2 2 2 5 5 2 2" xfId="37549" xr:uid="{00000000-0005-0000-0000-0000F2880000}"/>
    <cellStyle name="Normal 6 2 2 2 5 5 3" xfId="37550" xr:uid="{00000000-0005-0000-0000-0000F3880000}"/>
    <cellStyle name="Normal 6 2 2 2 5 6" xfId="37551" xr:uid="{00000000-0005-0000-0000-0000F4880000}"/>
    <cellStyle name="Normal 6 2 2 2 5 6 2" xfId="37552" xr:uid="{00000000-0005-0000-0000-0000F5880000}"/>
    <cellStyle name="Normal 6 2 2 2 5 7" xfId="37553" xr:uid="{00000000-0005-0000-0000-0000F6880000}"/>
    <cellStyle name="Normal 6 2 2 2 5 8" xfId="37554" xr:uid="{00000000-0005-0000-0000-0000F7880000}"/>
    <cellStyle name="Normal 6 2 2 2 6" xfId="3916" xr:uid="{00000000-0005-0000-0000-0000F8880000}"/>
    <cellStyle name="Normal 6 2 2 2 6 2" xfId="3917" xr:uid="{00000000-0005-0000-0000-0000F9880000}"/>
    <cellStyle name="Normal 6 2 2 2 6 2 2" xfId="37555" xr:uid="{00000000-0005-0000-0000-0000FA880000}"/>
    <cellStyle name="Normal 6 2 2 2 6 2 2 2" xfId="37556" xr:uid="{00000000-0005-0000-0000-0000FB880000}"/>
    <cellStyle name="Normal 6 2 2 2 6 2 2 2 2" xfId="37557" xr:uid="{00000000-0005-0000-0000-0000FC880000}"/>
    <cellStyle name="Normal 6 2 2 2 6 2 2 3" xfId="37558" xr:uid="{00000000-0005-0000-0000-0000FD880000}"/>
    <cellStyle name="Normal 6 2 2 2 6 2 3" xfId="37559" xr:uid="{00000000-0005-0000-0000-0000FE880000}"/>
    <cellStyle name="Normal 6 2 2 2 6 2 3 2" xfId="37560" xr:uid="{00000000-0005-0000-0000-0000FF880000}"/>
    <cellStyle name="Normal 6 2 2 2 6 2 4" xfId="37561" xr:uid="{00000000-0005-0000-0000-000000890000}"/>
    <cellStyle name="Normal 6 2 2 2 6 2 5" xfId="37562" xr:uid="{00000000-0005-0000-0000-000001890000}"/>
    <cellStyle name="Normal 6 2 2 2 6 3" xfId="3918" xr:uid="{00000000-0005-0000-0000-000002890000}"/>
    <cellStyle name="Normal 6 2 2 2 6 3 2" xfId="37563" xr:uid="{00000000-0005-0000-0000-000003890000}"/>
    <cellStyle name="Normal 6 2 2 2 6 3 2 2" xfId="37564" xr:uid="{00000000-0005-0000-0000-000004890000}"/>
    <cellStyle name="Normal 6 2 2 2 6 3 2 2 2" xfId="37565" xr:uid="{00000000-0005-0000-0000-000005890000}"/>
    <cellStyle name="Normal 6 2 2 2 6 3 2 3" xfId="37566" xr:uid="{00000000-0005-0000-0000-000006890000}"/>
    <cellStyle name="Normal 6 2 2 2 6 3 3" xfId="37567" xr:uid="{00000000-0005-0000-0000-000007890000}"/>
    <cellStyle name="Normal 6 2 2 2 6 3 3 2" xfId="37568" xr:uid="{00000000-0005-0000-0000-000008890000}"/>
    <cellStyle name="Normal 6 2 2 2 6 3 4" xfId="37569" xr:uid="{00000000-0005-0000-0000-000009890000}"/>
    <cellStyle name="Normal 6 2 2 2 6 3 5" xfId="37570" xr:uid="{00000000-0005-0000-0000-00000A890000}"/>
    <cellStyle name="Normal 6 2 2 2 6 4" xfId="37571" xr:uid="{00000000-0005-0000-0000-00000B890000}"/>
    <cellStyle name="Normal 6 2 2 2 6 4 2" xfId="37572" xr:uid="{00000000-0005-0000-0000-00000C890000}"/>
    <cellStyle name="Normal 6 2 2 2 6 4 2 2" xfId="37573" xr:uid="{00000000-0005-0000-0000-00000D890000}"/>
    <cellStyle name="Normal 6 2 2 2 6 4 3" xfId="37574" xr:uid="{00000000-0005-0000-0000-00000E890000}"/>
    <cellStyle name="Normal 6 2 2 2 6 5" xfId="37575" xr:uid="{00000000-0005-0000-0000-00000F890000}"/>
    <cellStyle name="Normal 6 2 2 2 6 5 2" xfId="37576" xr:uid="{00000000-0005-0000-0000-000010890000}"/>
    <cellStyle name="Normal 6 2 2 2 6 6" xfId="37577" xr:uid="{00000000-0005-0000-0000-000011890000}"/>
    <cellStyle name="Normal 6 2 2 2 6 7" xfId="37578" xr:uid="{00000000-0005-0000-0000-000012890000}"/>
    <cellStyle name="Normal 6 2 2 2 7" xfId="3919" xr:uid="{00000000-0005-0000-0000-000013890000}"/>
    <cellStyle name="Normal 6 2 2 2 7 2" xfId="37579" xr:uid="{00000000-0005-0000-0000-000014890000}"/>
    <cellStyle name="Normal 6 2 2 2 7 2 2" xfId="37580" xr:uid="{00000000-0005-0000-0000-000015890000}"/>
    <cellStyle name="Normal 6 2 2 2 7 2 2 2" xfId="37581" xr:uid="{00000000-0005-0000-0000-000016890000}"/>
    <cellStyle name="Normal 6 2 2 2 7 2 3" xfId="37582" xr:uid="{00000000-0005-0000-0000-000017890000}"/>
    <cellStyle name="Normal 6 2 2 2 7 3" xfId="37583" xr:uid="{00000000-0005-0000-0000-000018890000}"/>
    <cellStyle name="Normal 6 2 2 2 7 3 2" xfId="37584" xr:uid="{00000000-0005-0000-0000-000019890000}"/>
    <cellStyle name="Normal 6 2 2 2 7 4" xfId="37585" xr:uid="{00000000-0005-0000-0000-00001A890000}"/>
    <cellStyle name="Normal 6 2 2 2 7 5" xfId="37586" xr:uid="{00000000-0005-0000-0000-00001B890000}"/>
    <cellStyle name="Normal 6 2 2 2 8" xfId="3920" xr:uid="{00000000-0005-0000-0000-00001C890000}"/>
    <cellStyle name="Normal 6 2 2 2 8 2" xfId="37587" xr:uid="{00000000-0005-0000-0000-00001D890000}"/>
    <cellStyle name="Normal 6 2 2 2 8 2 2" xfId="37588" xr:uid="{00000000-0005-0000-0000-00001E890000}"/>
    <cellStyle name="Normal 6 2 2 2 8 2 2 2" xfId="37589" xr:uid="{00000000-0005-0000-0000-00001F890000}"/>
    <cellStyle name="Normal 6 2 2 2 8 2 3" xfId="37590" xr:uid="{00000000-0005-0000-0000-000020890000}"/>
    <cellStyle name="Normal 6 2 2 2 8 3" xfId="37591" xr:uid="{00000000-0005-0000-0000-000021890000}"/>
    <cellStyle name="Normal 6 2 2 2 8 3 2" xfId="37592" xr:uid="{00000000-0005-0000-0000-000022890000}"/>
    <cellStyle name="Normal 6 2 2 2 8 4" xfId="37593" xr:uid="{00000000-0005-0000-0000-000023890000}"/>
    <cellStyle name="Normal 6 2 2 2 8 5" xfId="37594" xr:uid="{00000000-0005-0000-0000-000024890000}"/>
    <cellStyle name="Normal 6 2 2 2 9" xfId="37595" xr:uid="{00000000-0005-0000-0000-000025890000}"/>
    <cellStyle name="Normal 6 2 2 2 9 2" xfId="37596" xr:uid="{00000000-0005-0000-0000-000026890000}"/>
    <cellStyle name="Normal 6 2 2 2 9 2 2" xfId="37597" xr:uid="{00000000-0005-0000-0000-000027890000}"/>
    <cellStyle name="Normal 6 2 2 2 9 3" xfId="37598" xr:uid="{00000000-0005-0000-0000-000028890000}"/>
    <cellStyle name="Normal 6 2 2 3" xfId="3921" xr:uid="{00000000-0005-0000-0000-000029890000}"/>
    <cellStyle name="Normal 6 2 2 3 2" xfId="3922" xr:uid="{00000000-0005-0000-0000-00002A890000}"/>
    <cellStyle name="Normal 6 2 2 3 2 2" xfId="3923" xr:uid="{00000000-0005-0000-0000-00002B890000}"/>
    <cellStyle name="Normal 6 2 2 3 2 2 2" xfId="37599" xr:uid="{00000000-0005-0000-0000-00002C890000}"/>
    <cellStyle name="Normal 6 2 2 3 2 2 2 2" xfId="37600" xr:uid="{00000000-0005-0000-0000-00002D890000}"/>
    <cellStyle name="Normal 6 2 2 3 2 2 2 2 2" xfId="37601" xr:uid="{00000000-0005-0000-0000-00002E890000}"/>
    <cellStyle name="Normal 6 2 2 3 2 2 2 3" xfId="37602" xr:uid="{00000000-0005-0000-0000-00002F890000}"/>
    <cellStyle name="Normal 6 2 2 3 2 2 3" xfId="37603" xr:uid="{00000000-0005-0000-0000-000030890000}"/>
    <cellStyle name="Normal 6 2 2 3 2 2 3 2" xfId="37604" xr:uid="{00000000-0005-0000-0000-000031890000}"/>
    <cellStyle name="Normal 6 2 2 3 2 2 4" xfId="37605" xr:uid="{00000000-0005-0000-0000-000032890000}"/>
    <cellStyle name="Normal 6 2 2 3 2 2 5" xfId="37606" xr:uid="{00000000-0005-0000-0000-000033890000}"/>
    <cellStyle name="Normal 6 2 2 3 2 3" xfId="3924" xr:uid="{00000000-0005-0000-0000-000034890000}"/>
    <cellStyle name="Normal 6 2 2 3 2 3 2" xfId="37607" xr:uid="{00000000-0005-0000-0000-000035890000}"/>
    <cellStyle name="Normal 6 2 2 3 2 3 2 2" xfId="37608" xr:uid="{00000000-0005-0000-0000-000036890000}"/>
    <cellStyle name="Normal 6 2 2 3 2 3 2 2 2" xfId="37609" xr:uid="{00000000-0005-0000-0000-000037890000}"/>
    <cellStyle name="Normal 6 2 2 3 2 3 2 3" xfId="37610" xr:uid="{00000000-0005-0000-0000-000038890000}"/>
    <cellStyle name="Normal 6 2 2 3 2 3 3" xfId="37611" xr:uid="{00000000-0005-0000-0000-000039890000}"/>
    <cellStyle name="Normal 6 2 2 3 2 3 3 2" xfId="37612" xr:uid="{00000000-0005-0000-0000-00003A890000}"/>
    <cellStyle name="Normal 6 2 2 3 2 3 4" xfId="37613" xr:uid="{00000000-0005-0000-0000-00003B890000}"/>
    <cellStyle name="Normal 6 2 2 3 2 3 5" xfId="37614" xr:uid="{00000000-0005-0000-0000-00003C890000}"/>
    <cellStyle name="Normal 6 2 2 3 2 4" xfId="37615" xr:uid="{00000000-0005-0000-0000-00003D890000}"/>
    <cellStyle name="Normal 6 2 2 3 2 4 2" xfId="37616" xr:uid="{00000000-0005-0000-0000-00003E890000}"/>
    <cellStyle name="Normal 6 2 2 3 2 4 2 2" xfId="37617" xr:uid="{00000000-0005-0000-0000-00003F890000}"/>
    <cellStyle name="Normal 6 2 2 3 2 4 3" xfId="37618" xr:uid="{00000000-0005-0000-0000-000040890000}"/>
    <cellStyle name="Normal 6 2 2 3 2 5" xfId="37619" xr:uid="{00000000-0005-0000-0000-000041890000}"/>
    <cellStyle name="Normal 6 2 2 3 2 5 2" xfId="37620" xr:uid="{00000000-0005-0000-0000-000042890000}"/>
    <cellStyle name="Normal 6 2 2 3 2 6" xfId="37621" xr:uid="{00000000-0005-0000-0000-000043890000}"/>
    <cellStyle name="Normal 6 2 2 3 2 7" xfId="37622" xr:uid="{00000000-0005-0000-0000-000044890000}"/>
    <cellStyle name="Normal 6 2 2 3 3" xfId="3925" xr:uid="{00000000-0005-0000-0000-000045890000}"/>
    <cellStyle name="Normal 6 2 2 3 3 2" xfId="37623" xr:uid="{00000000-0005-0000-0000-000046890000}"/>
    <cellStyle name="Normal 6 2 2 3 3 2 2" xfId="37624" xr:uid="{00000000-0005-0000-0000-000047890000}"/>
    <cellStyle name="Normal 6 2 2 3 3 2 2 2" xfId="37625" xr:uid="{00000000-0005-0000-0000-000048890000}"/>
    <cellStyle name="Normal 6 2 2 3 3 2 3" xfId="37626" xr:uid="{00000000-0005-0000-0000-000049890000}"/>
    <cellStyle name="Normal 6 2 2 3 3 3" xfId="37627" xr:uid="{00000000-0005-0000-0000-00004A890000}"/>
    <cellStyle name="Normal 6 2 2 3 3 3 2" xfId="37628" xr:uid="{00000000-0005-0000-0000-00004B890000}"/>
    <cellStyle name="Normal 6 2 2 3 3 4" xfId="37629" xr:uid="{00000000-0005-0000-0000-00004C890000}"/>
    <cellStyle name="Normal 6 2 2 3 3 5" xfId="37630" xr:uid="{00000000-0005-0000-0000-00004D890000}"/>
    <cellStyle name="Normal 6 2 2 3 4" xfId="3926" xr:uid="{00000000-0005-0000-0000-00004E890000}"/>
    <cellStyle name="Normal 6 2 2 3 4 2" xfId="37631" xr:uid="{00000000-0005-0000-0000-00004F890000}"/>
    <cellStyle name="Normal 6 2 2 3 4 2 2" xfId="37632" xr:uid="{00000000-0005-0000-0000-000050890000}"/>
    <cellStyle name="Normal 6 2 2 3 4 2 2 2" xfId="37633" xr:uid="{00000000-0005-0000-0000-000051890000}"/>
    <cellStyle name="Normal 6 2 2 3 4 2 3" xfId="37634" xr:uid="{00000000-0005-0000-0000-000052890000}"/>
    <cellStyle name="Normal 6 2 2 3 4 3" xfId="37635" xr:uid="{00000000-0005-0000-0000-000053890000}"/>
    <cellStyle name="Normal 6 2 2 3 4 3 2" xfId="37636" xr:uid="{00000000-0005-0000-0000-000054890000}"/>
    <cellStyle name="Normal 6 2 2 3 4 4" xfId="37637" xr:uid="{00000000-0005-0000-0000-000055890000}"/>
    <cellStyle name="Normal 6 2 2 3 4 5" xfId="37638" xr:uid="{00000000-0005-0000-0000-000056890000}"/>
    <cellStyle name="Normal 6 2 2 3 5" xfId="37639" xr:uid="{00000000-0005-0000-0000-000057890000}"/>
    <cellStyle name="Normal 6 2 2 3 5 2" xfId="37640" xr:uid="{00000000-0005-0000-0000-000058890000}"/>
    <cellStyle name="Normal 6 2 2 3 5 2 2" xfId="37641" xr:uid="{00000000-0005-0000-0000-000059890000}"/>
    <cellStyle name="Normal 6 2 2 3 5 3" xfId="37642" xr:uid="{00000000-0005-0000-0000-00005A890000}"/>
    <cellStyle name="Normal 6 2 2 3 6" xfId="37643" xr:uid="{00000000-0005-0000-0000-00005B890000}"/>
    <cellStyle name="Normal 6 2 2 3 6 2" xfId="37644" xr:uid="{00000000-0005-0000-0000-00005C890000}"/>
    <cellStyle name="Normal 6 2 2 3 7" xfId="37645" xr:uid="{00000000-0005-0000-0000-00005D890000}"/>
    <cellStyle name="Normal 6 2 2 3 8" xfId="37646" xr:uid="{00000000-0005-0000-0000-00005E890000}"/>
    <cellStyle name="Normal 6 2 2 4" xfId="3927" xr:uid="{00000000-0005-0000-0000-00005F890000}"/>
    <cellStyle name="Normal 6 2 2 4 2" xfId="3928" xr:uid="{00000000-0005-0000-0000-000060890000}"/>
    <cellStyle name="Normal 6 2 2 4 2 2" xfId="3929" xr:uid="{00000000-0005-0000-0000-000061890000}"/>
    <cellStyle name="Normal 6 2 2 4 2 2 2" xfId="37647" xr:uid="{00000000-0005-0000-0000-000062890000}"/>
    <cellStyle name="Normal 6 2 2 4 2 2 2 2" xfId="37648" xr:uid="{00000000-0005-0000-0000-000063890000}"/>
    <cellStyle name="Normal 6 2 2 4 2 2 2 2 2" xfId="37649" xr:uid="{00000000-0005-0000-0000-000064890000}"/>
    <cellStyle name="Normal 6 2 2 4 2 2 2 3" xfId="37650" xr:uid="{00000000-0005-0000-0000-000065890000}"/>
    <cellStyle name="Normal 6 2 2 4 2 2 3" xfId="37651" xr:uid="{00000000-0005-0000-0000-000066890000}"/>
    <cellStyle name="Normal 6 2 2 4 2 2 3 2" xfId="37652" xr:uid="{00000000-0005-0000-0000-000067890000}"/>
    <cellStyle name="Normal 6 2 2 4 2 2 4" xfId="37653" xr:uid="{00000000-0005-0000-0000-000068890000}"/>
    <cellStyle name="Normal 6 2 2 4 2 2 5" xfId="37654" xr:uid="{00000000-0005-0000-0000-000069890000}"/>
    <cellStyle name="Normal 6 2 2 4 2 3" xfId="3930" xr:uid="{00000000-0005-0000-0000-00006A890000}"/>
    <cellStyle name="Normal 6 2 2 4 2 3 2" xfId="37655" xr:uid="{00000000-0005-0000-0000-00006B890000}"/>
    <cellStyle name="Normal 6 2 2 4 2 3 2 2" xfId="37656" xr:uid="{00000000-0005-0000-0000-00006C890000}"/>
    <cellStyle name="Normal 6 2 2 4 2 3 2 2 2" xfId="37657" xr:uid="{00000000-0005-0000-0000-00006D890000}"/>
    <cellStyle name="Normal 6 2 2 4 2 3 2 3" xfId="37658" xr:uid="{00000000-0005-0000-0000-00006E890000}"/>
    <cellStyle name="Normal 6 2 2 4 2 3 3" xfId="37659" xr:uid="{00000000-0005-0000-0000-00006F890000}"/>
    <cellStyle name="Normal 6 2 2 4 2 3 3 2" xfId="37660" xr:uid="{00000000-0005-0000-0000-000070890000}"/>
    <cellStyle name="Normal 6 2 2 4 2 3 4" xfId="37661" xr:uid="{00000000-0005-0000-0000-000071890000}"/>
    <cellStyle name="Normal 6 2 2 4 2 3 5" xfId="37662" xr:uid="{00000000-0005-0000-0000-000072890000}"/>
    <cellStyle name="Normal 6 2 2 4 2 4" xfId="37663" xr:uid="{00000000-0005-0000-0000-000073890000}"/>
    <cellStyle name="Normal 6 2 2 4 2 4 2" xfId="37664" xr:uid="{00000000-0005-0000-0000-000074890000}"/>
    <cellStyle name="Normal 6 2 2 4 2 4 2 2" xfId="37665" xr:uid="{00000000-0005-0000-0000-000075890000}"/>
    <cellStyle name="Normal 6 2 2 4 2 4 3" xfId="37666" xr:uid="{00000000-0005-0000-0000-000076890000}"/>
    <cellStyle name="Normal 6 2 2 4 2 5" xfId="37667" xr:uid="{00000000-0005-0000-0000-000077890000}"/>
    <cellStyle name="Normal 6 2 2 4 2 5 2" xfId="37668" xr:uid="{00000000-0005-0000-0000-000078890000}"/>
    <cellStyle name="Normal 6 2 2 4 2 6" xfId="37669" xr:uid="{00000000-0005-0000-0000-000079890000}"/>
    <cellStyle name="Normal 6 2 2 4 2 7" xfId="37670" xr:uid="{00000000-0005-0000-0000-00007A890000}"/>
    <cellStyle name="Normal 6 2 2 4 3" xfId="3931" xr:uid="{00000000-0005-0000-0000-00007B890000}"/>
    <cellStyle name="Normal 6 2 2 4 3 2" xfId="37671" xr:uid="{00000000-0005-0000-0000-00007C890000}"/>
    <cellStyle name="Normal 6 2 2 4 3 2 2" xfId="37672" xr:uid="{00000000-0005-0000-0000-00007D890000}"/>
    <cellStyle name="Normal 6 2 2 4 3 2 2 2" xfId="37673" xr:uid="{00000000-0005-0000-0000-00007E890000}"/>
    <cellStyle name="Normal 6 2 2 4 3 2 3" xfId="37674" xr:uid="{00000000-0005-0000-0000-00007F890000}"/>
    <cellStyle name="Normal 6 2 2 4 3 3" xfId="37675" xr:uid="{00000000-0005-0000-0000-000080890000}"/>
    <cellStyle name="Normal 6 2 2 4 3 3 2" xfId="37676" xr:uid="{00000000-0005-0000-0000-000081890000}"/>
    <cellStyle name="Normal 6 2 2 4 3 4" xfId="37677" xr:uid="{00000000-0005-0000-0000-000082890000}"/>
    <cellStyle name="Normal 6 2 2 4 3 5" xfId="37678" xr:uid="{00000000-0005-0000-0000-000083890000}"/>
    <cellStyle name="Normal 6 2 2 4 4" xfId="3932" xr:uid="{00000000-0005-0000-0000-000084890000}"/>
    <cellStyle name="Normal 6 2 2 4 4 2" xfId="37679" xr:uid="{00000000-0005-0000-0000-000085890000}"/>
    <cellStyle name="Normal 6 2 2 4 4 2 2" xfId="37680" xr:uid="{00000000-0005-0000-0000-000086890000}"/>
    <cellStyle name="Normal 6 2 2 4 4 2 2 2" xfId="37681" xr:uid="{00000000-0005-0000-0000-000087890000}"/>
    <cellStyle name="Normal 6 2 2 4 4 2 3" xfId="37682" xr:uid="{00000000-0005-0000-0000-000088890000}"/>
    <cellStyle name="Normal 6 2 2 4 4 3" xfId="37683" xr:uid="{00000000-0005-0000-0000-000089890000}"/>
    <cellStyle name="Normal 6 2 2 4 4 3 2" xfId="37684" xr:uid="{00000000-0005-0000-0000-00008A890000}"/>
    <cellStyle name="Normal 6 2 2 4 4 4" xfId="37685" xr:uid="{00000000-0005-0000-0000-00008B890000}"/>
    <cellStyle name="Normal 6 2 2 4 4 5" xfId="37686" xr:uid="{00000000-0005-0000-0000-00008C890000}"/>
    <cellStyle name="Normal 6 2 2 4 5" xfId="37687" xr:uid="{00000000-0005-0000-0000-00008D890000}"/>
    <cellStyle name="Normal 6 2 2 4 5 2" xfId="37688" xr:uid="{00000000-0005-0000-0000-00008E890000}"/>
    <cellStyle name="Normal 6 2 2 4 5 2 2" xfId="37689" xr:uid="{00000000-0005-0000-0000-00008F890000}"/>
    <cellStyle name="Normal 6 2 2 4 5 3" xfId="37690" xr:uid="{00000000-0005-0000-0000-000090890000}"/>
    <cellStyle name="Normal 6 2 2 4 6" xfId="37691" xr:uid="{00000000-0005-0000-0000-000091890000}"/>
    <cellStyle name="Normal 6 2 2 4 6 2" xfId="37692" xr:uid="{00000000-0005-0000-0000-000092890000}"/>
    <cellStyle name="Normal 6 2 2 4 7" xfId="37693" xr:uid="{00000000-0005-0000-0000-000093890000}"/>
    <cellStyle name="Normal 6 2 2 4 8" xfId="37694" xr:uid="{00000000-0005-0000-0000-000094890000}"/>
    <cellStyle name="Normal 6 2 2 5" xfId="3933" xr:uid="{00000000-0005-0000-0000-000095890000}"/>
    <cellStyle name="Normal 6 2 2 5 2" xfId="3934" xr:uid="{00000000-0005-0000-0000-000096890000}"/>
    <cellStyle name="Normal 6 2 2 5 2 2" xfId="3935" xr:uid="{00000000-0005-0000-0000-000097890000}"/>
    <cellStyle name="Normal 6 2 2 5 2 2 2" xfId="37695" xr:uid="{00000000-0005-0000-0000-000098890000}"/>
    <cellStyle name="Normal 6 2 2 5 2 2 2 2" xfId="37696" xr:uid="{00000000-0005-0000-0000-000099890000}"/>
    <cellStyle name="Normal 6 2 2 5 2 2 2 2 2" xfId="37697" xr:uid="{00000000-0005-0000-0000-00009A890000}"/>
    <cellStyle name="Normal 6 2 2 5 2 2 2 3" xfId="37698" xr:uid="{00000000-0005-0000-0000-00009B890000}"/>
    <cellStyle name="Normal 6 2 2 5 2 2 3" xfId="37699" xr:uid="{00000000-0005-0000-0000-00009C890000}"/>
    <cellStyle name="Normal 6 2 2 5 2 2 3 2" xfId="37700" xr:uid="{00000000-0005-0000-0000-00009D890000}"/>
    <cellStyle name="Normal 6 2 2 5 2 2 4" xfId="37701" xr:uid="{00000000-0005-0000-0000-00009E890000}"/>
    <cellStyle name="Normal 6 2 2 5 2 2 5" xfId="37702" xr:uid="{00000000-0005-0000-0000-00009F890000}"/>
    <cellStyle name="Normal 6 2 2 5 2 3" xfId="3936" xr:uid="{00000000-0005-0000-0000-0000A0890000}"/>
    <cellStyle name="Normal 6 2 2 5 2 3 2" xfId="37703" xr:uid="{00000000-0005-0000-0000-0000A1890000}"/>
    <cellStyle name="Normal 6 2 2 5 2 3 2 2" xfId="37704" xr:uid="{00000000-0005-0000-0000-0000A2890000}"/>
    <cellStyle name="Normal 6 2 2 5 2 3 2 2 2" xfId="37705" xr:uid="{00000000-0005-0000-0000-0000A3890000}"/>
    <cellStyle name="Normal 6 2 2 5 2 3 2 3" xfId="37706" xr:uid="{00000000-0005-0000-0000-0000A4890000}"/>
    <cellStyle name="Normal 6 2 2 5 2 3 3" xfId="37707" xr:uid="{00000000-0005-0000-0000-0000A5890000}"/>
    <cellStyle name="Normal 6 2 2 5 2 3 3 2" xfId="37708" xr:uid="{00000000-0005-0000-0000-0000A6890000}"/>
    <cellStyle name="Normal 6 2 2 5 2 3 4" xfId="37709" xr:uid="{00000000-0005-0000-0000-0000A7890000}"/>
    <cellStyle name="Normal 6 2 2 5 2 3 5" xfId="37710" xr:uid="{00000000-0005-0000-0000-0000A8890000}"/>
    <cellStyle name="Normal 6 2 2 5 2 4" xfId="37711" xr:uid="{00000000-0005-0000-0000-0000A9890000}"/>
    <cellStyle name="Normal 6 2 2 5 2 4 2" xfId="37712" xr:uid="{00000000-0005-0000-0000-0000AA890000}"/>
    <cellStyle name="Normal 6 2 2 5 2 4 2 2" xfId="37713" xr:uid="{00000000-0005-0000-0000-0000AB890000}"/>
    <cellStyle name="Normal 6 2 2 5 2 4 3" xfId="37714" xr:uid="{00000000-0005-0000-0000-0000AC890000}"/>
    <cellStyle name="Normal 6 2 2 5 2 5" xfId="37715" xr:uid="{00000000-0005-0000-0000-0000AD890000}"/>
    <cellStyle name="Normal 6 2 2 5 2 5 2" xfId="37716" xr:uid="{00000000-0005-0000-0000-0000AE890000}"/>
    <cellStyle name="Normal 6 2 2 5 2 6" xfId="37717" xr:uid="{00000000-0005-0000-0000-0000AF890000}"/>
    <cellStyle name="Normal 6 2 2 5 2 7" xfId="37718" xr:uid="{00000000-0005-0000-0000-0000B0890000}"/>
    <cellStyle name="Normal 6 2 2 5 3" xfId="3937" xr:uid="{00000000-0005-0000-0000-0000B1890000}"/>
    <cellStyle name="Normal 6 2 2 5 3 2" xfId="37719" xr:uid="{00000000-0005-0000-0000-0000B2890000}"/>
    <cellStyle name="Normal 6 2 2 5 3 2 2" xfId="37720" xr:uid="{00000000-0005-0000-0000-0000B3890000}"/>
    <cellStyle name="Normal 6 2 2 5 3 2 2 2" xfId="37721" xr:uid="{00000000-0005-0000-0000-0000B4890000}"/>
    <cellStyle name="Normal 6 2 2 5 3 2 3" xfId="37722" xr:uid="{00000000-0005-0000-0000-0000B5890000}"/>
    <cellStyle name="Normal 6 2 2 5 3 3" xfId="37723" xr:uid="{00000000-0005-0000-0000-0000B6890000}"/>
    <cellStyle name="Normal 6 2 2 5 3 3 2" xfId="37724" xr:uid="{00000000-0005-0000-0000-0000B7890000}"/>
    <cellStyle name="Normal 6 2 2 5 3 4" xfId="37725" xr:uid="{00000000-0005-0000-0000-0000B8890000}"/>
    <cellStyle name="Normal 6 2 2 5 3 5" xfId="37726" xr:uid="{00000000-0005-0000-0000-0000B9890000}"/>
    <cellStyle name="Normal 6 2 2 5 4" xfId="3938" xr:uid="{00000000-0005-0000-0000-0000BA890000}"/>
    <cellStyle name="Normal 6 2 2 5 4 2" xfId="37727" xr:uid="{00000000-0005-0000-0000-0000BB890000}"/>
    <cellStyle name="Normal 6 2 2 5 4 2 2" xfId="37728" xr:uid="{00000000-0005-0000-0000-0000BC890000}"/>
    <cellStyle name="Normal 6 2 2 5 4 2 2 2" xfId="37729" xr:uid="{00000000-0005-0000-0000-0000BD890000}"/>
    <cellStyle name="Normal 6 2 2 5 4 2 3" xfId="37730" xr:uid="{00000000-0005-0000-0000-0000BE890000}"/>
    <cellStyle name="Normal 6 2 2 5 4 3" xfId="37731" xr:uid="{00000000-0005-0000-0000-0000BF890000}"/>
    <cellStyle name="Normal 6 2 2 5 4 3 2" xfId="37732" xr:uid="{00000000-0005-0000-0000-0000C0890000}"/>
    <cellStyle name="Normal 6 2 2 5 4 4" xfId="37733" xr:uid="{00000000-0005-0000-0000-0000C1890000}"/>
    <cellStyle name="Normal 6 2 2 5 4 5" xfId="37734" xr:uid="{00000000-0005-0000-0000-0000C2890000}"/>
    <cellStyle name="Normal 6 2 2 5 5" xfId="37735" xr:uid="{00000000-0005-0000-0000-0000C3890000}"/>
    <cellStyle name="Normal 6 2 2 5 5 2" xfId="37736" xr:uid="{00000000-0005-0000-0000-0000C4890000}"/>
    <cellStyle name="Normal 6 2 2 5 5 2 2" xfId="37737" xr:uid="{00000000-0005-0000-0000-0000C5890000}"/>
    <cellStyle name="Normal 6 2 2 5 5 3" xfId="37738" xr:uid="{00000000-0005-0000-0000-0000C6890000}"/>
    <cellStyle name="Normal 6 2 2 5 6" xfId="37739" xr:uid="{00000000-0005-0000-0000-0000C7890000}"/>
    <cellStyle name="Normal 6 2 2 5 6 2" xfId="37740" xr:uid="{00000000-0005-0000-0000-0000C8890000}"/>
    <cellStyle name="Normal 6 2 2 5 7" xfId="37741" xr:uid="{00000000-0005-0000-0000-0000C9890000}"/>
    <cellStyle name="Normal 6 2 2 5 8" xfId="37742" xr:uid="{00000000-0005-0000-0000-0000CA890000}"/>
    <cellStyle name="Normal 6 2 2 6" xfId="3939" xr:uid="{00000000-0005-0000-0000-0000CB890000}"/>
    <cellStyle name="Normal 6 2 2 6 2" xfId="3940" xr:uid="{00000000-0005-0000-0000-0000CC890000}"/>
    <cellStyle name="Normal 6 2 2 6 2 2" xfId="3941" xr:uid="{00000000-0005-0000-0000-0000CD890000}"/>
    <cellStyle name="Normal 6 2 2 6 2 2 2" xfId="37743" xr:uid="{00000000-0005-0000-0000-0000CE890000}"/>
    <cellStyle name="Normal 6 2 2 6 2 2 2 2" xfId="37744" xr:uid="{00000000-0005-0000-0000-0000CF890000}"/>
    <cellStyle name="Normal 6 2 2 6 2 2 2 2 2" xfId="37745" xr:uid="{00000000-0005-0000-0000-0000D0890000}"/>
    <cellStyle name="Normal 6 2 2 6 2 2 2 3" xfId="37746" xr:uid="{00000000-0005-0000-0000-0000D1890000}"/>
    <cellStyle name="Normal 6 2 2 6 2 2 3" xfId="37747" xr:uid="{00000000-0005-0000-0000-0000D2890000}"/>
    <cellStyle name="Normal 6 2 2 6 2 2 3 2" xfId="37748" xr:uid="{00000000-0005-0000-0000-0000D3890000}"/>
    <cellStyle name="Normal 6 2 2 6 2 2 4" xfId="37749" xr:uid="{00000000-0005-0000-0000-0000D4890000}"/>
    <cellStyle name="Normal 6 2 2 6 2 2 5" xfId="37750" xr:uid="{00000000-0005-0000-0000-0000D5890000}"/>
    <cellStyle name="Normal 6 2 2 6 2 3" xfId="3942" xr:uid="{00000000-0005-0000-0000-0000D6890000}"/>
    <cellStyle name="Normal 6 2 2 6 2 3 2" xfId="37751" xr:uid="{00000000-0005-0000-0000-0000D7890000}"/>
    <cellStyle name="Normal 6 2 2 6 2 3 2 2" xfId="37752" xr:uid="{00000000-0005-0000-0000-0000D8890000}"/>
    <cellStyle name="Normal 6 2 2 6 2 3 2 2 2" xfId="37753" xr:uid="{00000000-0005-0000-0000-0000D9890000}"/>
    <cellStyle name="Normal 6 2 2 6 2 3 2 3" xfId="37754" xr:uid="{00000000-0005-0000-0000-0000DA890000}"/>
    <cellStyle name="Normal 6 2 2 6 2 3 3" xfId="37755" xr:uid="{00000000-0005-0000-0000-0000DB890000}"/>
    <cellStyle name="Normal 6 2 2 6 2 3 3 2" xfId="37756" xr:uid="{00000000-0005-0000-0000-0000DC890000}"/>
    <cellStyle name="Normal 6 2 2 6 2 3 4" xfId="37757" xr:uid="{00000000-0005-0000-0000-0000DD890000}"/>
    <cellStyle name="Normal 6 2 2 6 2 3 5" xfId="37758" xr:uid="{00000000-0005-0000-0000-0000DE890000}"/>
    <cellStyle name="Normal 6 2 2 6 2 4" xfId="37759" xr:uid="{00000000-0005-0000-0000-0000DF890000}"/>
    <cellStyle name="Normal 6 2 2 6 2 4 2" xfId="37760" xr:uid="{00000000-0005-0000-0000-0000E0890000}"/>
    <cellStyle name="Normal 6 2 2 6 2 4 2 2" xfId="37761" xr:uid="{00000000-0005-0000-0000-0000E1890000}"/>
    <cellStyle name="Normal 6 2 2 6 2 4 3" xfId="37762" xr:uid="{00000000-0005-0000-0000-0000E2890000}"/>
    <cellStyle name="Normal 6 2 2 6 2 5" xfId="37763" xr:uid="{00000000-0005-0000-0000-0000E3890000}"/>
    <cellStyle name="Normal 6 2 2 6 2 5 2" xfId="37764" xr:uid="{00000000-0005-0000-0000-0000E4890000}"/>
    <cellStyle name="Normal 6 2 2 6 2 6" xfId="37765" xr:uid="{00000000-0005-0000-0000-0000E5890000}"/>
    <cellStyle name="Normal 6 2 2 6 2 7" xfId="37766" xr:uid="{00000000-0005-0000-0000-0000E6890000}"/>
    <cellStyle name="Normal 6 2 2 6 3" xfId="3943" xr:uid="{00000000-0005-0000-0000-0000E7890000}"/>
    <cellStyle name="Normal 6 2 2 6 3 2" xfId="37767" xr:uid="{00000000-0005-0000-0000-0000E8890000}"/>
    <cellStyle name="Normal 6 2 2 6 3 2 2" xfId="37768" xr:uid="{00000000-0005-0000-0000-0000E9890000}"/>
    <cellStyle name="Normal 6 2 2 6 3 2 2 2" xfId="37769" xr:uid="{00000000-0005-0000-0000-0000EA890000}"/>
    <cellStyle name="Normal 6 2 2 6 3 2 3" xfId="37770" xr:uid="{00000000-0005-0000-0000-0000EB890000}"/>
    <cellStyle name="Normal 6 2 2 6 3 3" xfId="37771" xr:uid="{00000000-0005-0000-0000-0000EC890000}"/>
    <cellStyle name="Normal 6 2 2 6 3 3 2" xfId="37772" xr:uid="{00000000-0005-0000-0000-0000ED890000}"/>
    <cellStyle name="Normal 6 2 2 6 3 4" xfId="37773" xr:uid="{00000000-0005-0000-0000-0000EE890000}"/>
    <cellStyle name="Normal 6 2 2 6 3 5" xfId="37774" xr:uid="{00000000-0005-0000-0000-0000EF890000}"/>
    <cellStyle name="Normal 6 2 2 6 4" xfId="3944" xr:uid="{00000000-0005-0000-0000-0000F0890000}"/>
    <cellStyle name="Normal 6 2 2 6 4 2" xfId="37775" xr:uid="{00000000-0005-0000-0000-0000F1890000}"/>
    <cellStyle name="Normal 6 2 2 6 4 2 2" xfId="37776" xr:uid="{00000000-0005-0000-0000-0000F2890000}"/>
    <cellStyle name="Normal 6 2 2 6 4 2 2 2" xfId="37777" xr:uid="{00000000-0005-0000-0000-0000F3890000}"/>
    <cellStyle name="Normal 6 2 2 6 4 2 3" xfId="37778" xr:uid="{00000000-0005-0000-0000-0000F4890000}"/>
    <cellStyle name="Normal 6 2 2 6 4 3" xfId="37779" xr:uid="{00000000-0005-0000-0000-0000F5890000}"/>
    <cellStyle name="Normal 6 2 2 6 4 3 2" xfId="37780" xr:uid="{00000000-0005-0000-0000-0000F6890000}"/>
    <cellStyle name="Normal 6 2 2 6 4 4" xfId="37781" xr:uid="{00000000-0005-0000-0000-0000F7890000}"/>
    <cellStyle name="Normal 6 2 2 6 4 5" xfId="37782" xr:uid="{00000000-0005-0000-0000-0000F8890000}"/>
    <cellStyle name="Normal 6 2 2 6 5" xfId="37783" xr:uid="{00000000-0005-0000-0000-0000F9890000}"/>
    <cellStyle name="Normal 6 2 2 6 5 2" xfId="37784" xr:uid="{00000000-0005-0000-0000-0000FA890000}"/>
    <cellStyle name="Normal 6 2 2 6 5 2 2" xfId="37785" xr:uid="{00000000-0005-0000-0000-0000FB890000}"/>
    <cellStyle name="Normal 6 2 2 6 5 3" xfId="37786" xr:uid="{00000000-0005-0000-0000-0000FC890000}"/>
    <cellStyle name="Normal 6 2 2 6 6" xfId="37787" xr:uid="{00000000-0005-0000-0000-0000FD890000}"/>
    <cellStyle name="Normal 6 2 2 6 6 2" xfId="37788" xr:uid="{00000000-0005-0000-0000-0000FE890000}"/>
    <cellStyle name="Normal 6 2 2 6 7" xfId="37789" xr:uid="{00000000-0005-0000-0000-0000FF890000}"/>
    <cellStyle name="Normal 6 2 2 6 8" xfId="37790" xr:uid="{00000000-0005-0000-0000-0000008A0000}"/>
    <cellStyle name="Normal 6 2 2 7" xfId="3945" xr:uid="{00000000-0005-0000-0000-0000018A0000}"/>
    <cellStyle name="Normal 6 2 2 7 2" xfId="3946" xr:uid="{00000000-0005-0000-0000-0000028A0000}"/>
    <cellStyle name="Normal 6 2 2 7 2 2" xfId="37791" xr:uid="{00000000-0005-0000-0000-0000038A0000}"/>
    <cellStyle name="Normal 6 2 2 7 2 2 2" xfId="37792" xr:uid="{00000000-0005-0000-0000-0000048A0000}"/>
    <cellStyle name="Normal 6 2 2 7 2 2 2 2" xfId="37793" xr:uid="{00000000-0005-0000-0000-0000058A0000}"/>
    <cellStyle name="Normal 6 2 2 7 2 2 3" xfId="37794" xr:uid="{00000000-0005-0000-0000-0000068A0000}"/>
    <cellStyle name="Normal 6 2 2 7 2 3" xfId="37795" xr:uid="{00000000-0005-0000-0000-0000078A0000}"/>
    <cellStyle name="Normal 6 2 2 7 2 3 2" xfId="37796" xr:uid="{00000000-0005-0000-0000-0000088A0000}"/>
    <cellStyle name="Normal 6 2 2 7 2 4" xfId="37797" xr:uid="{00000000-0005-0000-0000-0000098A0000}"/>
    <cellStyle name="Normal 6 2 2 7 2 5" xfId="37798" xr:uid="{00000000-0005-0000-0000-00000A8A0000}"/>
    <cellStyle name="Normal 6 2 2 7 3" xfId="3947" xr:uid="{00000000-0005-0000-0000-00000B8A0000}"/>
    <cellStyle name="Normal 6 2 2 7 3 2" xfId="37799" xr:uid="{00000000-0005-0000-0000-00000C8A0000}"/>
    <cellStyle name="Normal 6 2 2 7 3 2 2" xfId="37800" xr:uid="{00000000-0005-0000-0000-00000D8A0000}"/>
    <cellStyle name="Normal 6 2 2 7 3 2 2 2" xfId="37801" xr:uid="{00000000-0005-0000-0000-00000E8A0000}"/>
    <cellStyle name="Normal 6 2 2 7 3 2 3" xfId="37802" xr:uid="{00000000-0005-0000-0000-00000F8A0000}"/>
    <cellStyle name="Normal 6 2 2 7 3 3" xfId="37803" xr:uid="{00000000-0005-0000-0000-0000108A0000}"/>
    <cellStyle name="Normal 6 2 2 7 3 3 2" xfId="37804" xr:uid="{00000000-0005-0000-0000-0000118A0000}"/>
    <cellStyle name="Normal 6 2 2 7 3 4" xfId="37805" xr:uid="{00000000-0005-0000-0000-0000128A0000}"/>
    <cellStyle name="Normal 6 2 2 7 3 5" xfId="37806" xr:uid="{00000000-0005-0000-0000-0000138A0000}"/>
    <cellStyle name="Normal 6 2 2 7 4" xfId="37807" xr:uid="{00000000-0005-0000-0000-0000148A0000}"/>
    <cellStyle name="Normal 6 2 2 7 4 2" xfId="37808" xr:uid="{00000000-0005-0000-0000-0000158A0000}"/>
    <cellStyle name="Normal 6 2 2 7 4 2 2" xfId="37809" xr:uid="{00000000-0005-0000-0000-0000168A0000}"/>
    <cellStyle name="Normal 6 2 2 7 4 3" xfId="37810" xr:uid="{00000000-0005-0000-0000-0000178A0000}"/>
    <cellStyle name="Normal 6 2 2 7 5" xfId="37811" xr:uid="{00000000-0005-0000-0000-0000188A0000}"/>
    <cellStyle name="Normal 6 2 2 7 5 2" xfId="37812" xr:uid="{00000000-0005-0000-0000-0000198A0000}"/>
    <cellStyle name="Normal 6 2 2 7 6" xfId="37813" xr:uid="{00000000-0005-0000-0000-00001A8A0000}"/>
    <cellStyle name="Normal 6 2 2 7 7" xfId="37814" xr:uid="{00000000-0005-0000-0000-00001B8A0000}"/>
    <cellStyle name="Normal 6 2 2 8" xfId="3948" xr:uid="{00000000-0005-0000-0000-00001C8A0000}"/>
    <cellStyle name="Normal 6 2 2 8 2" xfId="37815" xr:uid="{00000000-0005-0000-0000-00001D8A0000}"/>
    <cellStyle name="Normal 6 2 2 8 2 2" xfId="37816" xr:uid="{00000000-0005-0000-0000-00001E8A0000}"/>
    <cellStyle name="Normal 6 2 2 8 2 2 2" xfId="37817" xr:uid="{00000000-0005-0000-0000-00001F8A0000}"/>
    <cellStyle name="Normal 6 2 2 8 2 3" xfId="37818" xr:uid="{00000000-0005-0000-0000-0000208A0000}"/>
    <cellStyle name="Normal 6 2 2 8 3" xfId="37819" xr:uid="{00000000-0005-0000-0000-0000218A0000}"/>
    <cellStyle name="Normal 6 2 2 8 3 2" xfId="37820" xr:uid="{00000000-0005-0000-0000-0000228A0000}"/>
    <cellStyle name="Normal 6 2 2 8 4" xfId="37821" xr:uid="{00000000-0005-0000-0000-0000238A0000}"/>
    <cellStyle name="Normal 6 2 2 8 5" xfId="37822" xr:uid="{00000000-0005-0000-0000-0000248A0000}"/>
    <cellStyle name="Normal 6 2 2 9" xfId="3949" xr:uid="{00000000-0005-0000-0000-0000258A0000}"/>
    <cellStyle name="Normal 6 2 2 9 2" xfId="37823" xr:uid="{00000000-0005-0000-0000-0000268A0000}"/>
    <cellStyle name="Normal 6 2 2 9 2 2" xfId="37824" xr:uid="{00000000-0005-0000-0000-0000278A0000}"/>
    <cellStyle name="Normal 6 2 2 9 2 2 2" xfId="37825" xr:uid="{00000000-0005-0000-0000-0000288A0000}"/>
    <cellStyle name="Normal 6 2 2 9 2 3" xfId="37826" xr:uid="{00000000-0005-0000-0000-0000298A0000}"/>
    <cellStyle name="Normal 6 2 2 9 3" xfId="37827" xr:uid="{00000000-0005-0000-0000-00002A8A0000}"/>
    <cellStyle name="Normal 6 2 2 9 3 2" xfId="37828" xr:uid="{00000000-0005-0000-0000-00002B8A0000}"/>
    <cellStyle name="Normal 6 2 2 9 4" xfId="37829" xr:uid="{00000000-0005-0000-0000-00002C8A0000}"/>
    <cellStyle name="Normal 6 2 2 9 5" xfId="37830" xr:uid="{00000000-0005-0000-0000-00002D8A0000}"/>
    <cellStyle name="Normal 6 2 3" xfId="3950" xr:uid="{00000000-0005-0000-0000-00002E8A0000}"/>
    <cellStyle name="Normal 6 2 3 10" xfId="37831" xr:uid="{00000000-0005-0000-0000-00002F8A0000}"/>
    <cellStyle name="Normal 6 2 3 10 2" xfId="37832" xr:uid="{00000000-0005-0000-0000-0000308A0000}"/>
    <cellStyle name="Normal 6 2 3 11" xfId="37833" xr:uid="{00000000-0005-0000-0000-0000318A0000}"/>
    <cellStyle name="Normal 6 2 3 12" xfId="37834" xr:uid="{00000000-0005-0000-0000-0000328A0000}"/>
    <cellStyle name="Normal 6 2 3 2" xfId="3951" xr:uid="{00000000-0005-0000-0000-0000338A0000}"/>
    <cellStyle name="Normal 6 2 3 2 2" xfId="3952" xr:uid="{00000000-0005-0000-0000-0000348A0000}"/>
    <cellStyle name="Normal 6 2 3 2 2 2" xfId="3953" xr:uid="{00000000-0005-0000-0000-0000358A0000}"/>
    <cellStyle name="Normal 6 2 3 2 2 2 2" xfId="37835" xr:uid="{00000000-0005-0000-0000-0000368A0000}"/>
    <cellStyle name="Normal 6 2 3 2 2 2 2 2" xfId="37836" xr:uid="{00000000-0005-0000-0000-0000378A0000}"/>
    <cellStyle name="Normal 6 2 3 2 2 2 2 2 2" xfId="37837" xr:uid="{00000000-0005-0000-0000-0000388A0000}"/>
    <cellStyle name="Normal 6 2 3 2 2 2 2 3" xfId="37838" xr:uid="{00000000-0005-0000-0000-0000398A0000}"/>
    <cellStyle name="Normal 6 2 3 2 2 2 3" xfId="37839" xr:uid="{00000000-0005-0000-0000-00003A8A0000}"/>
    <cellStyle name="Normal 6 2 3 2 2 2 3 2" xfId="37840" xr:uid="{00000000-0005-0000-0000-00003B8A0000}"/>
    <cellStyle name="Normal 6 2 3 2 2 2 4" xfId="37841" xr:uid="{00000000-0005-0000-0000-00003C8A0000}"/>
    <cellStyle name="Normal 6 2 3 2 2 2 5" xfId="37842" xr:uid="{00000000-0005-0000-0000-00003D8A0000}"/>
    <cellStyle name="Normal 6 2 3 2 2 3" xfId="3954" xr:uid="{00000000-0005-0000-0000-00003E8A0000}"/>
    <cellStyle name="Normal 6 2 3 2 2 3 2" xfId="37843" xr:uid="{00000000-0005-0000-0000-00003F8A0000}"/>
    <cellStyle name="Normal 6 2 3 2 2 3 2 2" xfId="37844" xr:uid="{00000000-0005-0000-0000-0000408A0000}"/>
    <cellStyle name="Normal 6 2 3 2 2 3 2 2 2" xfId="37845" xr:uid="{00000000-0005-0000-0000-0000418A0000}"/>
    <cellStyle name="Normal 6 2 3 2 2 3 2 3" xfId="37846" xr:uid="{00000000-0005-0000-0000-0000428A0000}"/>
    <cellStyle name="Normal 6 2 3 2 2 3 3" xfId="37847" xr:uid="{00000000-0005-0000-0000-0000438A0000}"/>
    <cellStyle name="Normal 6 2 3 2 2 3 3 2" xfId="37848" xr:uid="{00000000-0005-0000-0000-0000448A0000}"/>
    <cellStyle name="Normal 6 2 3 2 2 3 4" xfId="37849" xr:uid="{00000000-0005-0000-0000-0000458A0000}"/>
    <cellStyle name="Normal 6 2 3 2 2 3 5" xfId="37850" xr:uid="{00000000-0005-0000-0000-0000468A0000}"/>
    <cellStyle name="Normal 6 2 3 2 2 4" xfId="37851" xr:uid="{00000000-0005-0000-0000-0000478A0000}"/>
    <cellStyle name="Normal 6 2 3 2 2 4 2" xfId="37852" xr:uid="{00000000-0005-0000-0000-0000488A0000}"/>
    <cellStyle name="Normal 6 2 3 2 2 4 2 2" xfId="37853" xr:uid="{00000000-0005-0000-0000-0000498A0000}"/>
    <cellStyle name="Normal 6 2 3 2 2 4 3" xfId="37854" xr:uid="{00000000-0005-0000-0000-00004A8A0000}"/>
    <cellStyle name="Normal 6 2 3 2 2 5" xfId="37855" xr:uid="{00000000-0005-0000-0000-00004B8A0000}"/>
    <cellStyle name="Normal 6 2 3 2 2 5 2" xfId="37856" xr:uid="{00000000-0005-0000-0000-00004C8A0000}"/>
    <cellStyle name="Normal 6 2 3 2 2 6" xfId="37857" xr:uid="{00000000-0005-0000-0000-00004D8A0000}"/>
    <cellStyle name="Normal 6 2 3 2 2 7" xfId="37858" xr:uid="{00000000-0005-0000-0000-00004E8A0000}"/>
    <cellStyle name="Normal 6 2 3 2 3" xfId="3955" xr:uid="{00000000-0005-0000-0000-00004F8A0000}"/>
    <cellStyle name="Normal 6 2 3 2 3 2" xfId="37859" xr:uid="{00000000-0005-0000-0000-0000508A0000}"/>
    <cellStyle name="Normal 6 2 3 2 3 2 2" xfId="37860" xr:uid="{00000000-0005-0000-0000-0000518A0000}"/>
    <cellStyle name="Normal 6 2 3 2 3 2 2 2" xfId="37861" xr:uid="{00000000-0005-0000-0000-0000528A0000}"/>
    <cellStyle name="Normal 6 2 3 2 3 2 3" xfId="37862" xr:uid="{00000000-0005-0000-0000-0000538A0000}"/>
    <cellStyle name="Normal 6 2 3 2 3 3" xfId="37863" xr:uid="{00000000-0005-0000-0000-0000548A0000}"/>
    <cellStyle name="Normal 6 2 3 2 3 3 2" xfId="37864" xr:uid="{00000000-0005-0000-0000-0000558A0000}"/>
    <cellStyle name="Normal 6 2 3 2 3 4" xfId="37865" xr:uid="{00000000-0005-0000-0000-0000568A0000}"/>
    <cellStyle name="Normal 6 2 3 2 3 5" xfId="37866" xr:uid="{00000000-0005-0000-0000-0000578A0000}"/>
    <cellStyle name="Normal 6 2 3 2 4" xfId="3956" xr:uid="{00000000-0005-0000-0000-0000588A0000}"/>
    <cellStyle name="Normal 6 2 3 2 4 2" xfId="37867" xr:uid="{00000000-0005-0000-0000-0000598A0000}"/>
    <cellStyle name="Normal 6 2 3 2 4 2 2" xfId="37868" xr:uid="{00000000-0005-0000-0000-00005A8A0000}"/>
    <cellStyle name="Normal 6 2 3 2 4 2 2 2" xfId="37869" xr:uid="{00000000-0005-0000-0000-00005B8A0000}"/>
    <cellStyle name="Normal 6 2 3 2 4 2 3" xfId="37870" xr:uid="{00000000-0005-0000-0000-00005C8A0000}"/>
    <cellStyle name="Normal 6 2 3 2 4 3" xfId="37871" xr:uid="{00000000-0005-0000-0000-00005D8A0000}"/>
    <cellStyle name="Normal 6 2 3 2 4 3 2" xfId="37872" xr:uid="{00000000-0005-0000-0000-00005E8A0000}"/>
    <cellStyle name="Normal 6 2 3 2 4 4" xfId="37873" xr:uid="{00000000-0005-0000-0000-00005F8A0000}"/>
    <cellStyle name="Normal 6 2 3 2 4 5" xfId="37874" xr:uid="{00000000-0005-0000-0000-0000608A0000}"/>
    <cellStyle name="Normal 6 2 3 2 5" xfId="37875" xr:uid="{00000000-0005-0000-0000-0000618A0000}"/>
    <cellStyle name="Normal 6 2 3 2 5 2" xfId="37876" xr:uid="{00000000-0005-0000-0000-0000628A0000}"/>
    <cellStyle name="Normal 6 2 3 2 5 2 2" xfId="37877" xr:uid="{00000000-0005-0000-0000-0000638A0000}"/>
    <cellStyle name="Normal 6 2 3 2 5 3" xfId="37878" xr:uid="{00000000-0005-0000-0000-0000648A0000}"/>
    <cellStyle name="Normal 6 2 3 2 6" xfId="37879" xr:uid="{00000000-0005-0000-0000-0000658A0000}"/>
    <cellStyle name="Normal 6 2 3 2 6 2" xfId="37880" xr:uid="{00000000-0005-0000-0000-0000668A0000}"/>
    <cellStyle name="Normal 6 2 3 2 7" xfId="37881" xr:uid="{00000000-0005-0000-0000-0000678A0000}"/>
    <cellStyle name="Normal 6 2 3 2 8" xfId="37882" xr:uid="{00000000-0005-0000-0000-0000688A0000}"/>
    <cellStyle name="Normal 6 2 3 3" xfId="3957" xr:uid="{00000000-0005-0000-0000-0000698A0000}"/>
    <cellStyle name="Normal 6 2 3 3 2" xfId="3958" xr:uid="{00000000-0005-0000-0000-00006A8A0000}"/>
    <cellStyle name="Normal 6 2 3 3 2 2" xfId="3959" xr:uid="{00000000-0005-0000-0000-00006B8A0000}"/>
    <cellStyle name="Normal 6 2 3 3 2 2 2" xfId="37883" xr:uid="{00000000-0005-0000-0000-00006C8A0000}"/>
    <cellStyle name="Normal 6 2 3 3 2 2 2 2" xfId="37884" xr:uid="{00000000-0005-0000-0000-00006D8A0000}"/>
    <cellStyle name="Normal 6 2 3 3 2 2 2 2 2" xfId="37885" xr:uid="{00000000-0005-0000-0000-00006E8A0000}"/>
    <cellStyle name="Normal 6 2 3 3 2 2 2 3" xfId="37886" xr:uid="{00000000-0005-0000-0000-00006F8A0000}"/>
    <cellStyle name="Normal 6 2 3 3 2 2 3" xfId="37887" xr:uid="{00000000-0005-0000-0000-0000708A0000}"/>
    <cellStyle name="Normal 6 2 3 3 2 2 3 2" xfId="37888" xr:uid="{00000000-0005-0000-0000-0000718A0000}"/>
    <cellStyle name="Normal 6 2 3 3 2 2 4" xfId="37889" xr:uid="{00000000-0005-0000-0000-0000728A0000}"/>
    <cellStyle name="Normal 6 2 3 3 2 2 5" xfId="37890" xr:uid="{00000000-0005-0000-0000-0000738A0000}"/>
    <cellStyle name="Normal 6 2 3 3 2 3" xfId="3960" xr:uid="{00000000-0005-0000-0000-0000748A0000}"/>
    <cellStyle name="Normal 6 2 3 3 2 3 2" xfId="37891" xr:uid="{00000000-0005-0000-0000-0000758A0000}"/>
    <cellStyle name="Normal 6 2 3 3 2 3 2 2" xfId="37892" xr:uid="{00000000-0005-0000-0000-0000768A0000}"/>
    <cellStyle name="Normal 6 2 3 3 2 3 2 2 2" xfId="37893" xr:uid="{00000000-0005-0000-0000-0000778A0000}"/>
    <cellStyle name="Normal 6 2 3 3 2 3 2 3" xfId="37894" xr:uid="{00000000-0005-0000-0000-0000788A0000}"/>
    <cellStyle name="Normal 6 2 3 3 2 3 3" xfId="37895" xr:uid="{00000000-0005-0000-0000-0000798A0000}"/>
    <cellStyle name="Normal 6 2 3 3 2 3 3 2" xfId="37896" xr:uid="{00000000-0005-0000-0000-00007A8A0000}"/>
    <cellStyle name="Normal 6 2 3 3 2 3 4" xfId="37897" xr:uid="{00000000-0005-0000-0000-00007B8A0000}"/>
    <cellStyle name="Normal 6 2 3 3 2 3 5" xfId="37898" xr:uid="{00000000-0005-0000-0000-00007C8A0000}"/>
    <cellStyle name="Normal 6 2 3 3 2 4" xfId="37899" xr:uid="{00000000-0005-0000-0000-00007D8A0000}"/>
    <cellStyle name="Normal 6 2 3 3 2 4 2" xfId="37900" xr:uid="{00000000-0005-0000-0000-00007E8A0000}"/>
    <cellStyle name="Normal 6 2 3 3 2 4 2 2" xfId="37901" xr:uid="{00000000-0005-0000-0000-00007F8A0000}"/>
    <cellStyle name="Normal 6 2 3 3 2 4 3" xfId="37902" xr:uid="{00000000-0005-0000-0000-0000808A0000}"/>
    <cellStyle name="Normal 6 2 3 3 2 5" xfId="37903" xr:uid="{00000000-0005-0000-0000-0000818A0000}"/>
    <cellStyle name="Normal 6 2 3 3 2 5 2" xfId="37904" xr:uid="{00000000-0005-0000-0000-0000828A0000}"/>
    <cellStyle name="Normal 6 2 3 3 2 6" xfId="37905" xr:uid="{00000000-0005-0000-0000-0000838A0000}"/>
    <cellStyle name="Normal 6 2 3 3 2 7" xfId="37906" xr:uid="{00000000-0005-0000-0000-0000848A0000}"/>
    <cellStyle name="Normal 6 2 3 3 3" xfId="3961" xr:uid="{00000000-0005-0000-0000-0000858A0000}"/>
    <cellStyle name="Normal 6 2 3 3 3 2" xfId="37907" xr:uid="{00000000-0005-0000-0000-0000868A0000}"/>
    <cellStyle name="Normal 6 2 3 3 3 2 2" xfId="37908" xr:uid="{00000000-0005-0000-0000-0000878A0000}"/>
    <cellStyle name="Normal 6 2 3 3 3 2 2 2" xfId="37909" xr:uid="{00000000-0005-0000-0000-0000888A0000}"/>
    <cellStyle name="Normal 6 2 3 3 3 2 3" xfId="37910" xr:uid="{00000000-0005-0000-0000-0000898A0000}"/>
    <cellStyle name="Normal 6 2 3 3 3 3" xfId="37911" xr:uid="{00000000-0005-0000-0000-00008A8A0000}"/>
    <cellStyle name="Normal 6 2 3 3 3 3 2" xfId="37912" xr:uid="{00000000-0005-0000-0000-00008B8A0000}"/>
    <cellStyle name="Normal 6 2 3 3 3 4" xfId="37913" xr:uid="{00000000-0005-0000-0000-00008C8A0000}"/>
    <cellStyle name="Normal 6 2 3 3 3 5" xfId="37914" xr:uid="{00000000-0005-0000-0000-00008D8A0000}"/>
    <cellStyle name="Normal 6 2 3 3 4" xfId="3962" xr:uid="{00000000-0005-0000-0000-00008E8A0000}"/>
    <cellStyle name="Normal 6 2 3 3 4 2" xfId="37915" xr:uid="{00000000-0005-0000-0000-00008F8A0000}"/>
    <cellStyle name="Normal 6 2 3 3 4 2 2" xfId="37916" xr:uid="{00000000-0005-0000-0000-0000908A0000}"/>
    <cellStyle name="Normal 6 2 3 3 4 2 2 2" xfId="37917" xr:uid="{00000000-0005-0000-0000-0000918A0000}"/>
    <cellStyle name="Normal 6 2 3 3 4 2 3" xfId="37918" xr:uid="{00000000-0005-0000-0000-0000928A0000}"/>
    <cellStyle name="Normal 6 2 3 3 4 3" xfId="37919" xr:uid="{00000000-0005-0000-0000-0000938A0000}"/>
    <cellStyle name="Normal 6 2 3 3 4 3 2" xfId="37920" xr:uid="{00000000-0005-0000-0000-0000948A0000}"/>
    <cellStyle name="Normal 6 2 3 3 4 4" xfId="37921" xr:uid="{00000000-0005-0000-0000-0000958A0000}"/>
    <cellStyle name="Normal 6 2 3 3 4 5" xfId="37922" xr:uid="{00000000-0005-0000-0000-0000968A0000}"/>
    <cellStyle name="Normal 6 2 3 3 5" xfId="37923" xr:uid="{00000000-0005-0000-0000-0000978A0000}"/>
    <cellStyle name="Normal 6 2 3 3 5 2" xfId="37924" xr:uid="{00000000-0005-0000-0000-0000988A0000}"/>
    <cellStyle name="Normal 6 2 3 3 5 2 2" xfId="37925" xr:uid="{00000000-0005-0000-0000-0000998A0000}"/>
    <cellStyle name="Normal 6 2 3 3 5 3" xfId="37926" xr:uid="{00000000-0005-0000-0000-00009A8A0000}"/>
    <cellStyle name="Normal 6 2 3 3 6" xfId="37927" xr:uid="{00000000-0005-0000-0000-00009B8A0000}"/>
    <cellStyle name="Normal 6 2 3 3 6 2" xfId="37928" xr:uid="{00000000-0005-0000-0000-00009C8A0000}"/>
    <cellStyle name="Normal 6 2 3 3 7" xfId="37929" xr:uid="{00000000-0005-0000-0000-00009D8A0000}"/>
    <cellStyle name="Normal 6 2 3 3 8" xfId="37930" xr:uid="{00000000-0005-0000-0000-00009E8A0000}"/>
    <cellStyle name="Normal 6 2 3 4" xfId="3963" xr:uid="{00000000-0005-0000-0000-00009F8A0000}"/>
    <cellStyle name="Normal 6 2 3 4 2" xfId="3964" xr:uid="{00000000-0005-0000-0000-0000A08A0000}"/>
    <cellStyle name="Normal 6 2 3 4 2 2" xfId="3965" xr:uid="{00000000-0005-0000-0000-0000A18A0000}"/>
    <cellStyle name="Normal 6 2 3 4 2 2 2" xfId="37931" xr:uid="{00000000-0005-0000-0000-0000A28A0000}"/>
    <cellStyle name="Normal 6 2 3 4 2 2 2 2" xfId="37932" xr:uid="{00000000-0005-0000-0000-0000A38A0000}"/>
    <cellStyle name="Normal 6 2 3 4 2 2 2 2 2" xfId="37933" xr:uid="{00000000-0005-0000-0000-0000A48A0000}"/>
    <cellStyle name="Normal 6 2 3 4 2 2 2 3" xfId="37934" xr:uid="{00000000-0005-0000-0000-0000A58A0000}"/>
    <cellStyle name="Normal 6 2 3 4 2 2 3" xfId="37935" xr:uid="{00000000-0005-0000-0000-0000A68A0000}"/>
    <cellStyle name="Normal 6 2 3 4 2 2 3 2" xfId="37936" xr:uid="{00000000-0005-0000-0000-0000A78A0000}"/>
    <cellStyle name="Normal 6 2 3 4 2 2 4" xfId="37937" xr:uid="{00000000-0005-0000-0000-0000A88A0000}"/>
    <cellStyle name="Normal 6 2 3 4 2 2 5" xfId="37938" xr:uid="{00000000-0005-0000-0000-0000A98A0000}"/>
    <cellStyle name="Normal 6 2 3 4 2 3" xfId="3966" xr:uid="{00000000-0005-0000-0000-0000AA8A0000}"/>
    <cellStyle name="Normal 6 2 3 4 2 3 2" xfId="37939" xr:uid="{00000000-0005-0000-0000-0000AB8A0000}"/>
    <cellStyle name="Normal 6 2 3 4 2 3 2 2" xfId="37940" xr:uid="{00000000-0005-0000-0000-0000AC8A0000}"/>
    <cellStyle name="Normal 6 2 3 4 2 3 2 2 2" xfId="37941" xr:uid="{00000000-0005-0000-0000-0000AD8A0000}"/>
    <cellStyle name="Normal 6 2 3 4 2 3 2 3" xfId="37942" xr:uid="{00000000-0005-0000-0000-0000AE8A0000}"/>
    <cellStyle name="Normal 6 2 3 4 2 3 3" xfId="37943" xr:uid="{00000000-0005-0000-0000-0000AF8A0000}"/>
    <cellStyle name="Normal 6 2 3 4 2 3 3 2" xfId="37944" xr:uid="{00000000-0005-0000-0000-0000B08A0000}"/>
    <cellStyle name="Normal 6 2 3 4 2 3 4" xfId="37945" xr:uid="{00000000-0005-0000-0000-0000B18A0000}"/>
    <cellStyle name="Normal 6 2 3 4 2 3 5" xfId="37946" xr:uid="{00000000-0005-0000-0000-0000B28A0000}"/>
    <cellStyle name="Normal 6 2 3 4 2 4" xfId="37947" xr:uid="{00000000-0005-0000-0000-0000B38A0000}"/>
    <cellStyle name="Normal 6 2 3 4 2 4 2" xfId="37948" xr:uid="{00000000-0005-0000-0000-0000B48A0000}"/>
    <cellStyle name="Normal 6 2 3 4 2 4 2 2" xfId="37949" xr:uid="{00000000-0005-0000-0000-0000B58A0000}"/>
    <cellStyle name="Normal 6 2 3 4 2 4 3" xfId="37950" xr:uid="{00000000-0005-0000-0000-0000B68A0000}"/>
    <cellStyle name="Normal 6 2 3 4 2 5" xfId="37951" xr:uid="{00000000-0005-0000-0000-0000B78A0000}"/>
    <cellStyle name="Normal 6 2 3 4 2 5 2" xfId="37952" xr:uid="{00000000-0005-0000-0000-0000B88A0000}"/>
    <cellStyle name="Normal 6 2 3 4 2 6" xfId="37953" xr:uid="{00000000-0005-0000-0000-0000B98A0000}"/>
    <cellStyle name="Normal 6 2 3 4 2 7" xfId="37954" xr:uid="{00000000-0005-0000-0000-0000BA8A0000}"/>
    <cellStyle name="Normal 6 2 3 4 3" xfId="3967" xr:uid="{00000000-0005-0000-0000-0000BB8A0000}"/>
    <cellStyle name="Normal 6 2 3 4 3 2" xfId="37955" xr:uid="{00000000-0005-0000-0000-0000BC8A0000}"/>
    <cellStyle name="Normal 6 2 3 4 3 2 2" xfId="37956" xr:uid="{00000000-0005-0000-0000-0000BD8A0000}"/>
    <cellStyle name="Normal 6 2 3 4 3 2 2 2" xfId="37957" xr:uid="{00000000-0005-0000-0000-0000BE8A0000}"/>
    <cellStyle name="Normal 6 2 3 4 3 2 3" xfId="37958" xr:uid="{00000000-0005-0000-0000-0000BF8A0000}"/>
    <cellStyle name="Normal 6 2 3 4 3 3" xfId="37959" xr:uid="{00000000-0005-0000-0000-0000C08A0000}"/>
    <cellStyle name="Normal 6 2 3 4 3 3 2" xfId="37960" xr:uid="{00000000-0005-0000-0000-0000C18A0000}"/>
    <cellStyle name="Normal 6 2 3 4 3 4" xfId="37961" xr:uid="{00000000-0005-0000-0000-0000C28A0000}"/>
    <cellStyle name="Normal 6 2 3 4 3 5" xfId="37962" xr:uid="{00000000-0005-0000-0000-0000C38A0000}"/>
    <cellStyle name="Normal 6 2 3 4 4" xfId="3968" xr:uid="{00000000-0005-0000-0000-0000C48A0000}"/>
    <cellStyle name="Normal 6 2 3 4 4 2" xfId="37963" xr:uid="{00000000-0005-0000-0000-0000C58A0000}"/>
    <cellStyle name="Normal 6 2 3 4 4 2 2" xfId="37964" xr:uid="{00000000-0005-0000-0000-0000C68A0000}"/>
    <cellStyle name="Normal 6 2 3 4 4 2 2 2" xfId="37965" xr:uid="{00000000-0005-0000-0000-0000C78A0000}"/>
    <cellStyle name="Normal 6 2 3 4 4 2 3" xfId="37966" xr:uid="{00000000-0005-0000-0000-0000C88A0000}"/>
    <cellStyle name="Normal 6 2 3 4 4 3" xfId="37967" xr:uid="{00000000-0005-0000-0000-0000C98A0000}"/>
    <cellStyle name="Normal 6 2 3 4 4 3 2" xfId="37968" xr:uid="{00000000-0005-0000-0000-0000CA8A0000}"/>
    <cellStyle name="Normal 6 2 3 4 4 4" xfId="37969" xr:uid="{00000000-0005-0000-0000-0000CB8A0000}"/>
    <cellStyle name="Normal 6 2 3 4 4 5" xfId="37970" xr:uid="{00000000-0005-0000-0000-0000CC8A0000}"/>
    <cellStyle name="Normal 6 2 3 4 5" xfId="37971" xr:uid="{00000000-0005-0000-0000-0000CD8A0000}"/>
    <cellStyle name="Normal 6 2 3 4 5 2" xfId="37972" xr:uid="{00000000-0005-0000-0000-0000CE8A0000}"/>
    <cellStyle name="Normal 6 2 3 4 5 2 2" xfId="37973" xr:uid="{00000000-0005-0000-0000-0000CF8A0000}"/>
    <cellStyle name="Normal 6 2 3 4 5 3" xfId="37974" xr:uid="{00000000-0005-0000-0000-0000D08A0000}"/>
    <cellStyle name="Normal 6 2 3 4 6" xfId="37975" xr:uid="{00000000-0005-0000-0000-0000D18A0000}"/>
    <cellStyle name="Normal 6 2 3 4 6 2" xfId="37976" xr:uid="{00000000-0005-0000-0000-0000D28A0000}"/>
    <cellStyle name="Normal 6 2 3 4 7" xfId="37977" xr:uid="{00000000-0005-0000-0000-0000D38A0000}"/>
    <cellStyle name="Normal 6 2 3 4 8" xfId="37978" xr:uid="{00000000-0005-0000-0000-0000D48A0000}"/>
    <cellStyle name="Normal 6 2 3 5" xfId="3969" xr:uid="{00000000-0005-0000-0000-0000D58A0000}"/>
    <cellStyle name="Normal 6 2 3 5 2" xfId="3970" xr:uid="{00000000-0005-0000-0000-0000D68A0000}"/>
    <cellStyle name="Normal 6 2 3 5 2 2" xfId="3971" xr:uid="{00000000-0005-0000-0000-0000D78A0000}"/>
    <cellStyle name="Normal 6 2 3 5 2 2 2" xfId="37979" xr:uid="{00000000-0005-0000-0000-0000D88A0000}"/>
    <cellStyle name="Normal 6 2 3 5 2 2 2 2" xfId="37980" xr:uid="{00000000-0005-0000-0000-0000D98A0000}"/>
    <cellStyle name="Normal 6 2 3 5 2 2 2 2 2" xfId="37981" xr:uid="{00000000-0005-0000-0000-0000DA8A0000}"/>
    <cellStyle name="Normal 6 2 3 5 2 2 2 3" xfId="37982" xr:uid="{00000000-0005-0000-0000-0000DB8A0000}"/>
    <cellStyle name="Normal 6 2 3 5 2 2 3" xfId="37983" xr:uid="{00000000-0005-0000-0000-0000DC8A0000}"/>
    <cellStyle name="Normal 6 2 3 5 2 2 3 2" xfId="37984" xr:uid="{00000000-0005-0000-0000-0000DD8A0000}"/>
    <cellStyle name="Normal 6 2 3 5 2 2 4" xfId="37985" xr:uid="{00000000-0005-0000-0000-0000DE8A0000}"/>
    <cellStyle name="Normal 6 2 3 5 2 2 5" xfId="37986" xr:uid="{00000000-0005-0000-0000-0000DF8A0000}"/>
    <cellStyle name="Normal 6 2 3 5 2 3" xfId="3972" xr:uid="{00000000-0005-0000-0000-0000E08A0000}"/>
    <cellStyle name="Normal 6 2 3 5 2 3 2" xfId="37987" xr:uid="{00000000-0005-0000-0000-0000E18A0000}"/>
    <cellStyle name="Normal 6 2 3 5 2 3 2 2" xfId="37988" xr:uid="{00000000-0005-0000-0000-0000E28A0000}"/>
    <cellStyle name="Normal 6 2 3 5 2 3 2 2 2" xfId="37989" xr:uid="{00000000-0005-0000-0000-0000E38A0000}"/>
    <cellStyle name="Normal 6 2 3 5 2 3 2 3" xfId="37990" xr:uid="{00000000-0005-0000-0000-0000E48A0000}"/>
    <cellStyle name="Normal 6 2 3 5 2 3 3" xfId="37991" xr:uid="{00000000-0005-0000-0000-0000E58A0000}"/>
    <cellStyle name="Normal 6 2 3 5 2 3 3 2" xfId="37992" xr:uid="{00000000-0005-0000-0000-0000E68A0000}"/>
    <cellStyle name="Normal 6 2 3 5 2 3 4" xfId="37993" xr:uid="{00000000-0005-0000-0000-0000E78A0000}"/>
    <cellStyle name="Normal 6 2 3 5 2 3 5" xfId="37994" xr:uid="{00000000-0005-0000-0000-0000E88A0000}"/>
    <cellStyle name="Normal 6 2 3 5 2 4" xfId="37995" xr:uid="{00000000-0005-0000-0000-0000E98A0000}"/>
    <cellStyle name="Normal 6 2 3 5 2 4 2" xfId="37996" xr:uid="{00000000-0005-0000-0000-0000EA8A0000}"/>
    <cellStyle name="Normal 6 2 3 5 2 4 2 2" xfId="37997" xr:uid="{00000000-0005-0000-0000-0000EB8A0000}"/>
    <cellStyle name="Normal 6 2 3 5 2 4 3" xfId="37998" xr:uid="{00000000-0005-0000-0000-0000EC8A0000}"/>
    <cellStyle name="Normal 6 2 3 5 2 5" xfId="37999" xr:uid="{00000000-0005-0000-0000-0000ED8A0000}"/>
    <cellStyle name="Normal 6 2 3 5 2 5 2" xfId="38000" xr:uid="{00000000-0005-0000-0000-0000EE8A0000}"/>
    <cellStyle name="Normal 6 2 3 5 2 6" xfId="38001" xr:uid="{00000000-0005-0000-0000-0000EF8A0000}"/>
    <cellStyle name="Normal 6 2 3 5 2 7" xfId="38002" xr:uid="{00000000-0005-0000-0000-0000F08A0000}"/>
    <cellStyle name="Normal 6 2 3 5 3" xfId="3973" xr:uid="{00000000-0005-0000-0000-0000F18A0000}"/>
    <cellStyle name="Normal 6 2 3 5 3 2" xfId="38003" xr:uid="{00000000-0005-0000-0000-0000F28A0000}"/>
    <cellStyle name="Normal 6 2 3 5 3 2 2" xfId="38004" xr:uid="{00000000-0005-0000-0000-0000F38A0000}"/>
    <cellStyle name="Normal 6 2 3 5 3 2 2 2" xfId="38005" xr:uid="{00000000-0005-0000-0000-0000F48A0000}"/>
    <cellStyle name="Normal 6 2 3 5 3 2 3" xfId="38006" xr:uid="{00000000-0005-0000-0000-0000F58A0000}"/>
    <cellStyle name="Normal 6 2 3 5 3 3" xfId="38007" xr:uid="{00000000-0005-0000-0000-0000F68A0000}"/>
    <cellStyle name="Normal 6 2 3 5 3 3 2" xfId="38008" xr:uid="{00000000-0005-0000-0000-0000F78A0000}"/>
    <cellStyle name="Normal 6 2 3 5 3 4" xfId="38009" xr:uid="{00000000-0005-0000-0000-0000F88A0000}"/>
    <cellStyle name="Normal 6 2 3 5 3 5" xfId="38010" xr:uid="{00000000-0005-0000-0000-0000F98A0000}"/>
    <cellStyle name="Normal 6 2 3 5 4" xfId="3974" xr:uid="{00000000-0005-0000-0000-0000FA8A0000}"/>
    <cellStyle name="Normal 6 2 3 5 4 2" xfId="38011" xr:uid="{00000000-0005-0000-0000-0000FB8A0000}"/>
    <cellStyle name="Normal 6 2 3 5 4 2 2" xfId="38012" xr:uid="{00000000-0005-0000-0000-0000FC8A0000}"/>
    <cellStyle name="Normal 6 2 3 5 4 2 2 2" xfId="38013" xr:uid="{00000000-0005-0000-0000-0000FD8A0000}"/>
    <cellStyle name="Normal 6 2 3 5 4 2 3" xfId="38014" xr:uid="{00000000-0005-0000-0000-0000FE8A0000}"/>
    <cellStyle name="Normal 6 2 3 5 4 3" xfId="38015" xr:uid="{00000000-0005-0000-0000-0000FF8A0000}"/>
    <cellStyle name="Normal 6 2 3 5 4 3 2" xfId="38016" xr:uid="{00000000-0005-0000-0000-0000008B0000}"/>
    <cellStyle name="Normal 6 2 3 5 4 4" xfId="38017" xr:uid="{00000000-0005-0000-0000-0000018B0000}"/>
    <cellStyle name="Normal 6 2 3 5 4 5" xfId="38018" xr:uid="{00000000-0005-0000-0000-0000028B0000}"/>
    <cellStyle name="Normal 6 2 3 5 5" xfId="38019" xr:uid="{00000000-0005-0000-0000-0000038B0000}"/>
    <cellStyle name="Normal 6 2 3 5 5 2" xfId="38020" xr:uid="{00000000-0005-0000-0000-0000048B0000}"/>
    <cellStyle name="Normal 6 2 3 5 5 2 2" xfId="38021" xr:uid="{00000000-0005-0000-0000-0000058B0000}"/>
    <cellStyle name="Normal 6 2 3 5 5 3" xfId="38022" xr:uid="{00000000-0005-0000-0000-0000068B0000}"/>
    <cellStyle name="Normal 6 2 3 5 6" xfId="38023" xr:uid="{00000000-0005-0000-0000-0000078B0000}"/>
    <cellStyle name="Normal 6 2 3 5 6 2" xfId="38024" xr:uid="{00000000-0005-0000-0000-0000088B0000}"/>
    <cellStyle name="Normal 6 2 3 5 7" xfId="38025" xr:uid="{00000000-0005-0000-0000-0000098B0000}"/>
    <cellStyle name="Normal 6 2 3 5 8" xfId="38026" xr:uid="{00000000-0005-0000-0000-00000A8B0000}"/>
    <cellStyle name="Normal 6 2 3 6" xfId="3975" xr:uid="{00000000-0005-0000-0000-00000B8B0000}"/>
    <cellStyle name="Normal 6 2 3 6 2" xfId="3976" xr:uid="{00000000-0005-0000-0000-00000C8B0000}"/>
    <cellStyle name="Normal 6 2 3 6 2 2" xfId="38027" xr:uid="{00000000-0005-0000-0000-00000D8B0000}"/>
    <cellStyle name="Normal 6 2 3 6 2 2 2" xfId="38028" xr:uid="{00000000-0005-0000-0000-00000E8B0000}"/>
    <cellStyle name="Normal 6 2 3 6 2 2 2 2" xfId="38029" xr:uid="{00000000-0005-0000-0000-00000F8B0000}"/>
    <cellStyle name="Normal 6 2 3 6 2 2 3" xfId="38030" xr:uid="{00000000-0005-0000-0000-0000108B0000}"/>
    <cellStyle name="Normal 6 2 3 6 2 3" xfId="38031" xr:uid="{00000000-0005-0000-0000-0000118B0000}"/>
    <cellStyle name="Normal 6 2 3 6 2 3 2" xfId="38032" xr:uid="{00000000-0005-0000-0000-0000128B0000}"/>
    <cellStyle name="Normal 6 2 3 6 2 4" xfId="38033" xr:uid="{00000000-0005-0000-0000-0000138B0000}"/>
    <cellStyle name="Normal 6 2 3 6 2 5" xfId="38034" xr:uid="{00000000-0005-0000-0000-0000148B0000}"/>
    <cellStyle name="Normal 6 2 3 6 3" xfId="3977" xr:uid="{00000000-0005-0000-0000-0000158B0000}"/>
    <cellStyle name="Normal 6 2 3 6 3 2" xfId="38035" xr:uid="{00000000-0005-0000-0000-0000168B0000}"/>
    <cellStyle name="Normal 6 2 3 6 3 2 2" xfId="38036" xr:uid="{00000000-0005-0000-0000-0000178B0000}"/>
    <cellStyle name="Normal 6 2 3 6 3 2 2 2" xfId="38037" xr:uid="{00000000-0005-0000-0000-0000188B0000}"/>
    <cellStyle name="Normal 6 2 3 6 3 2 3" xfId="38038" xr:uid="{00000000-0005-0000-0000-0000198B0000}"/>
    <cellStyle name="Normal 6 2 3 6 3 3" xfId="38039" xr:uid="{00000000-0005-0000-0000-00001A8B0000}"/>
    <cellStyle name="Normal 6 2 3 6 3 3 2" xfId="38040" xr:uid="{00000000-0005-0000-0000-00001B8B0000}"/>
    <cellStyle name="Normal 6 2 3 6 3 4" xfId="38041" xr:uid="{00000000-0005-0000-0000-00001C8B0000}"/>
    <cellStyle name="Normal 6 2 3 6 3 5" xfId="38042" xr:uid="{00000000-0005-0000-0000-00001D8B0000}"/>
    <cellStyle name="Normal 6 2 3 6 4" xfId="38043" xr:uid="{00000000-0005-0000-0000-00001E8B0000}"/>
    <cellStyle name="Normal 6 2 3 6 4 2" xfId="38044" xr:uid="{00000000-0005-0000-0000-00001F8B0000}"/>
    <cellStyle name="Normal 6 2 3 6 4 2 2" xfId="38045" xr:uid="{00000000-0005-0000-0000-0000208B0000}"/>
    <cellStyle name="Normal 6 2 3 6 4 3" xfId="38046" xr:uid="{00000000-0005-0000-0000-0000218B0000}"/>
    <cellStyle name="Normal 6 2 3 6 5" xfId="38047" xr:uid="{00000000-0005-0000-0000-0000228B0000}"/>
    <cellStyle name="Normal 6 2 3 6 5 2" xfId="38048" xr:uid="{00000000-0005-0000-0000-0000238B0000}"/>
    <cellStyle name="Normal 6 2 3 6 6" xfId="38049" xr:uid="{00000000-0005-0000-0000-0000248B0000}"/>
    <cellStyle name="Normal 6 2 3 6 7" xfId="38050" xr:uid="{00000000-0005-0000-0000-0000258B0000}"/>
    <cellStyle name="Normal 6 2 3 7" xfId="3978" xr:uid="{00000000-0005-0000-0000-0000268B0000}"/>
    <cellStyle name="Normal 6 2 3 7 2" xfId="38051" xr:uid="{00000000-0005-0000-0000-0000278B0000}"/>
    <cellStyle name="Normal 6 2 3 7 2 2" xfId="38052" xr:uid="{00000000-0005-0000-0000-0000288B0000}"/>
    <cellStyle name="Normal 6 2 3 7 2 2 2" xfId="38053" xr:uid="{00000000-0005-0000-0000-0000298B0000}"/>
    <cellStyle name="Normal 6 2 3 7 2 3" xfId="38054" xr:uid="{00000000-0005-0000-0000-00002A8B0000}"/>
    <cellStyle name="Normal 6 2 3 7 3" xfId="38055" xr:uid="{00000000-0005-0000-0000-00002B8B0000}"/>
    <cellStyle name="Normal 6 2 3 7 3 2" xfId="38056" xr:uid="{00000000-0005-0000-0000-00002C8B0000}"/>
    <cellStyle name="Normal 6 2 3 7 4" xfId="38057" xr:uid="{00000000-0005-0000-0000-00002D8B0000}"/>
    <cellStyle name="Normal 6 2 3 7 5" xfId="38058" xr:uid="{00000000-0005-0000-0000-00002E8B0000}"/>
    <cellStyle name="Normal 6 2 3 8" xfId="3979" xr:uid="{00000000-0005-0000-0000-00002F8B0000}"/>
    <cellStyle name="Normal 6 2 3 8 2" xfId="38059" xr:uid="{00000000-0005-0000-0000-0000308B0000}"/>
    <cellStyle name="Normal 6 2 3 8 2 2" xfId="38060" xr:uid="{00000000-0005-0000-0000-0000318B0000}"/>
    <cellStyle name="Normal 6 2 3 8 2 2 2" xfId="38061" xr:uid="{00000000-0005-0000-0000-0000328B0000}"/>
    <cellStyle name="Normal 6 2 3 8 2 3" xfId="38062" xr:uid="{00000000-0005-0000-0000-0000338B0000}"/>
    <cellStyle name="Normal 6 2 3 8 3" xfId="38063" xr:uid="{00000000-0005-0000-0000-0000348B0000}"/>
    <cellStyle name="Normal 6 2 3 8 3 2" xfId="38064" xr:uid="{00000000-0005-0000-0000-0000358B0000}"/>
    <cellStyle name="Normal 6 2 3 8 4" xfId="38065" xr:uid="{00000000-0005-0000-0000-0000368B0000}"/>
    <cellStyle name="Normal 6 2 3 8 5" xfId="38066" xr:uid="{00000000-0005-0000-0000-0000378B0000}"/>
    <cellStyle name="Normal 6 2 3 9" xfId="38067" xr:uid="{00000000-0005-0000-0000-0000388B0000}"/>
    <cellStyle name="Normal 6 2 3 9 2" xfId="38068" xr:uid="{00000000-0005-0000-0000-0000398B0000}"/>
    <cellStyle name="Normal 6 2 3 9 2 2" xfId="38069" xr:uid="{00000000-0005-0000-0000-00003A8B0000}"/>
    <cellStyle name="Normal 6 2 3 9 3" xfId="38070" xr:uid="{00000000-0005-0000-0000-00003B8B0000}"/>
    <cellStyle name="Normal 6 2 4" xfId="3980" xr:uid="{00000000-0005-0000-0000-00003C8B0000}"/>
    <cellStyle name="Normal 6 2 4 2" xfId="3981" xr:uid="{00000000-0005-0000-0000-00003D8B0000}"/>
    <cellStyle name="Normal 6 2 4 2 2" xfId="3982" xr:uid="{00000000-0005-0000-0000-00003E8B0000}"/>
    <cellStyle name="Normal 6 2 4 2 2 2" xfId="38071" xr:uid="{00000000-0005-0000-0000-00003F8B0000}"/>
    <cellStyle name="Normal 6 2 4 2 2 2 2" xfId="38072" xr:uid="{00000000-0005-0000-0000-0000408B0000}"/>
    <cellStyle name="Normal 6 2 4 2 2 2 2 2" xfId="38073" xr:uid="{00000000-0005-0000-0000-0000418B0000}"/>
    <cellStyle name="Normal 6 2 4 2 2 2 3" xfId="38074" xr:uid="{00000000-0005-0000-0000-0000428B0000}"/>
    <cellStyle name="Normal 6 2 4 2 2 3" xfId="38075" xr:uid="{00000000-0005-0000-0000-0000438B0000}"/>
    <cellStyle name="Normal 6 2 4 2 2 3 2" xfId="38076" xr:uid="{00000000-0005-0000-0000-0000448B0000}"/>
    <cellStyle name="Normal 6 2 4 2 2 4" xfId="38077" xr:uid="{00000000-0005-0000-0000-0000458B0000}"/>
    <cellStyle name="Normal 6 2 4 2 2 5" xfId="38078" xr:uid="{00000000-0005-0000-0000-0000468B0000}"/>
    <cellStyle name="Normal 6 2 4 2 3" xfId="3983" xr:uid="{00000000-0005-0000-0000-0000478B0000}"/>
    <cellStyle name="Normal 6 2 4 2 3 2" xfId="38079" xr:uid="{00000000-0005-0000-0000-0000488B0000}"/>
    <cellStyle name="Normal 6 2 4 2 3 2 2" xfId="38080" xr:uid="{00000000-0005-0000-0000-0000498B0000}"/>
    <cellStyle name="Normal 6 2 4 2 3 2 2 2" xfId="38081" xr:uid="{00000000-0005-0000-0000-00004A8B0000}"/>
    <cellStyle name="Normal 6 2 4 2 3 2 3" xfId="38082" xr:uid="{00000000-0005-0000-0000-00004B8B0000}"/>
    <cellStyle name="Normal 6 2 4 2 3 3" xfId="38083" xr:uid="{00000000-0005-0000-0000-00004C8B0000}"/>
    <cellStyle name="Normal 6 2 4 2 3 3 2" xfId="38084" xr:uid="{00000000-0005-0000-0000-00004D8B0000}"/>
    <cellStyle name="Normal 6 2 4 2 3 4" xfId="38085" xr:uid="{00000000-0005-0000-0000-00004E8B0000}"/>
    <cellStyle name="Normal 6 2 4 2 3 5" xfId="38086" xr:uid="{00000000-0005-0000-0000-00004F8B0000}"/>
    <cellStyle name="Normal 6 2 4 2 4" xfId="38087" xr:uid="{00000000-0005-0000-0000-0000508B0000}"/>
    <cellStyle name="Normal 6 2 4 2 4 2" xfId="38088" xr:uid="{00000000-0005-0000-0000-0000518B0000}"/>
    <cellStyle name="Normal 6 2 4 2 4 2 2" xfId="38089" xr:uid="{00000000-0005-0000-0000-0000528B0000}"/>
    <cellStyle name="Normal 6 2 4 2 4 3" xfId="38090" xr:uid="{00000000-0005-0000-0000-0000538B0000}"/>
    <cellStyle name="Normal 6 2 4 2 5" xfId="38091" xr:uid="{00000000-0005-0000-0000-0000548B0000}"/>
    <cellStyle name="Normal 6 2 4 2 5 2" xfId="38092" xr:uid="{00000000-0005-0000-0000-0000558B0000}"/>
    <cellStyle name="Normal 6 2 4 2 6" xfId="38093" xr:uid="{00000000-0005-0000-0000-0000568B0000}"/>
    <cellStyle name="Normal 6 2 4 2 7" xfId="38094" xr:uid="{00000000-0005-0000-0000-0000578B0000}"/>
    <cellStyle name="Normal 6 2 4 3" xfId="3984" xr:uid="{00000000-0005-0000-0000-0000588B0000}"/>
    <cellStyle name="Normal 6 2 4 3 2" xfId="38095" xr:uid="{00000000-0005-0000-0000-0000598B0000}"/>
    <cellStyle name="Normal 6 2 4 3 2 2" xfId="38096" xr:uid="{00000000-0005-0000-0000-00005A8B0000}"/>
    <cellStyle name="Normal 6 2 4 3 2 2 2" xfId="38097" xr:uid="{00000000-0005-0000-0000-00005B8B0000}"/>
    <cellStyle name="Normal 6 2 4 3 2 3" xfId="38098" xr:uid="{00000000-0005-0000-0000-00005C8B0000}"/>
    <cellStyle name="Normal 6 2 4 3 3" xfId="38099" xr:uid="{00000000-0005-0000-0000-00005D8B0000}"/>
    <cellStyle name="Normal 6 2 4 3 3 2" xfId="38100" xr:uid="{00000000-0005-0000-0000-00005E8B0000}"/>
    <cellStyle name="Normal 6 2 4 3 4" xfId="38101" xr:uid="{00000000-0005-0000-0000-00005F8B0000}"/>
    <cellStyle name="Normal 6 2 4 3 5" xfId="38102" xr:uid="{00000000-0005-0000-0000-0000608B0000}"/>
    <cellStyle name="Normal 6 2 4 4" xfId="3985" xr:uid="{00000000-0005-0000-0000-0000618B0000}"/>
    <cellStyle name="Normal 6 2 4 4 2" xfId="38103" xr:uid="{00000000-0005-0000-0000-0000628B0000}"/>
    <cellStyle name="Normal 6 2 4 4 2 2" xfId="38104" xr:uid="{00000000-0005-0000-0000-0000638B0000}"/>
    <cellStyle name="Normal 6 2 4 4 2 2 2" xfId="38105" xr:uid="{00000000-0005-0000-0000-0000648B0000}"/>
    <cellStyle name="Normal 6 2 4 4 2 3" xfId="38106" xr:uid="{00000000-0005-0000-0000-0000658B0000}"/>
    <cellStyle name="Normal 6 2 4 4 3" xfId="38107" xr:uid="{00000000-0005-0000-0000-0000668B0000}"/>
    <cellStyle name="Normal 6 2 4 4 3 2" xfId="38108" xr:uid="{00000000-0005-0000-0000-0000678B0000}"/>
    <cellStyle name="Normal 6 2 4 4 4" xfId="38109" xr:uid="{00000000-0005-0000-0000-0000688B0000}"/>
    <cellStyle name="Normal 6 2 4 4 5" xfId="38110" xr:uid="{00000000-0005-0000-0000-0000698B0000}"/>
    <cellStyle name="Normal 6 2 4 5" xfId="38111" xr:uid="{00000000-0005-0000-0000-00006A8B0000}"/>
    <cellStyle name="Normal 6 2 4 5 2" xfId="38112" xr:uid="{00000000-0005-0000-0000-00006B8B0000}"/>
    <cellStyle name="Normal 6 2 4 5 2 2" xfId="38113" xr:uid="{00000000-0005-0000-0000-00006C8B0000}"/>
    <cellStyle name="Normal 6 2 4 5 3" xfId="38114" xr:uid="{00000000-0005-0000-0000-00006D8B0000}"/>
    <cellStyle name="Normal 6 2 4 6" xfId="38115" xr:uid="{00000000-0005-0000-0000-00006E8B0000}"/>
    <cellStyle name="Normal 6 2 4 6 2" xfId="38116" xr:uid="{00000000-0005-0000-0000-00006F8B0000}"/>
    <cellStyle name="Normal 6 2 4 7" xfId="38117" xr:uid="{00000000-0005-0000-0000-0000708B0000}"/>
    <cellStyle name="Normal 6 2 4 8" xfId="38118" xr:uid="{00000000-0005-0000-0000-0000718B0000}"/>
    <cellStyle name="Normal 6 2 5" xfId="3986" xr:uid="{00000000-0005-0000-0000-0000728B0000}"/>
    <cellStyle name="Normal 6 2 5 2" xfId="3987" xr:uid="{00000000-0005-0000-0000-0000738B0000}"/>
    <cellStyle name="Normal 6 2 5 2 2" xfId="3988" xr:uid="{00000000-0005-0000-0000-0000748B0000}"/>
    <cellStyle name="Normal 6 2 5 2 2 2" xfId="38119" xr:uid="{00000000-0005-0000-0000-0000758B0000}"/>
    <cellStyle name="Normal 6 2 5 2 2 2 2" xfId="38120" xr:uid="{00000000-0005-0000-0000-0000768B0000}"/>
    <cellStyle name="Normal 6 2 5 2 2 2 2 2" xfId="38121" xr:uid="{00000000-0005-0000-0000-0000778B0000}"/>
    <cellStyle name="Normal 6 2 5 2 2 2 3" xfId="38122" xr:uid="{00000000-0005-0000-0000-0000788B0000}"/>
    <cellStyle name="Normal 6 2 5 2 2 3" xfId="38123" xr:uid="{00000000-0005-0000-0000-0000798B0000}"/>
    <cellStyle name="Normal 6 2 5 2 2 3 2" xfId="38124" xr:uid="{00000000-0005-0000-0000-00007A8B0000}"/>
    <cellStyle name="Normal 6 2 5 2 2 4" xfId="38125" xr:uid="{00000000-0005-0000-0000-00007B8B0000}"/>
    <cellStyle name="Normal 6 2 5 2 2 5" xfId="38126" xr:uid="{00000000-0005-0000-0000-00007C8B0000}"/>
    <cellStyle name="Normal 6 2 5 2 3" xfId="3989" xr:uid="{00000000-0005-0000-0000-00007D8B0000}"/>
    <cellStyle name="Normal 6 2 5 2 3 2" xfId="38127" xr:uid="{00000000-0005-0000-0000-00007E8B0000}"/>
    <cellStyle name="Normal 6 2 5 2 3 2 2" xfId="38128" xr:uid="{00000000-0005-0000-0000-00007F8B0000}"/>
    <cellStyle name="Normal 6 2 5 2 3 2 2 2" xfId="38129" xr:uid="{00000000-0005-0000-0000-0000808B0000}"/>
    <cellStyle name="Normal 6 2 5 2 3 2 3" xfId="38130" xr:uid="{00000000-0005-0000-0000-0000818B0000}"/>
    <cellStyle name="Normal 6 2 5 2 3 3" xfId="38131" xr:uid="{00000000-0005-0000-0000-0000828B0000}"/>
    <cellStyle name="Normal 6 2 5 2 3 3 2" xfId="38132" xr:uid="{00000000-0005-0000-0000-0000838B0000}"/>
    <cellStyle name="Normal 6 2 5 2 3 4" xfId="38133" xr:uid="{00000000-0005-0000-0000-0000848B0000}"/>
    <cellStyle name="Normal 6 2 5 2 3 5" xfId="38134" xr:uid="{00000000-0005-0000-0000-0000858B0000}"/>
    <cellStyle name="Normal 6 2 5 2 4" xfId="38135" xr:uid="{00000000-0005-0000-0000-0000868B0000}"/>
    <cellStyle name="Normal 6 2 5 2 4 2" xfId="38136" xr:uid="{00000000-0005-0000-0000-0000878B0000}"/>
    <cellStyle name="Normal 6 2 5 2 4 2 2" xfId="38137" xr:uid="{00000000-0005-0000-0000-0000888B0000}"/>
    <cellStyle name="Normal 6 2 5 2 4 3" xfId="38138" xr:uid="{00000000-0005-0000-0000-0000898B0000}"/>
    <cellStyle name="Normal 6 2 5 2 5" xfId="38139" xr:uid="{00000000-0005-0000-0000-00008A8B0000}"/>
    <cellStyle name="Normal 6 2 5 2 5 2" xfId="38140" xr:uid="{00000000-0005-0000-0000-00008B8B0000}"/>
    <cellStyle name="Normal 6 2 5 2 6" xfId="38141" xr:uid="{00000000-0005-0000-0000-00008C8B0000}"/>
    <cellStyle name="Normal 6 2 5 2 7" xfId="38142" xr:uid="{00000000-0005-0000-0000-00008D8B0000}"/>
    <cellStyle name="Normal 6 2 5 3" xfId="3990" xr:uid="{00000000-0005-0000-0000-00008E8B0000}"/>
    <cellStyle name="Normal 6 2 5 3 2" xfId="38143" xr:uid="{00000000-0005-0000-0000-00008F8B0000}"/>
    <cellStyle name="Normal 6 2 5 3 2 2" xfId="38144" xr:uid="{00000000-0005-0000-0000-0000908B0000}"/>
    <cellStyle name="Normal 6 2 5 3 2 2 2" xfId="38145" xr:uid="{00000000-0005-0000-0000-0000918B0000}"/>
    <cellStyle name="Normal 6 2 5 3 2 3" xfId="38146" xr:uid="{00000000-0005-0000-0000-0000928B0000}"/>
    <cellStyle name="Normal 6 2 5 3 3" xfId="38147" xr:uid="{00000000-0005-0000-0000-0000938B0000}"/>
    <cellStyle name="Normal 6 2 5 3 3 2" xfId="38148" xr:uid="{00000000-0005-0000-0000-0000948B0000}"/>
    <cellStyle name="Normal 6 2 5 3 4" xfId="38149" xr:uid="{00000000-0005-0000-0000-0000958B0000}"/>
    <cellStyle name="Normal 6 2 5 3 5" xfId="38150" xr:uid="{00000000-0005-0000-0000-0000968B0000}"/>
    <cellStyle name="Normal 6 2 5 4" xfId="3991" xr:uid="{00000000-0005-0000-0000-0000978B0000}"/>
    <cellStyle name="Normal 6 2 5 4 2" xfId="38151" xr:uid="{00000000-0005-0000-0000-0000988B0000}"/>
    <cellStyle name="Normal 6 2 5 4 2 2" xfId="38152" xr:uid="{00000000-0005-0000-0000-0000998B0000}"/>
    <cellStyle name="Normal 6 2 5 4 2 2 2" xfId="38153" xr:uid="{00000000-0005-0000-0000-00009A8B0000}"/>
    <cellStyle name="Normal 6 2 5 4 2 3" xfId="38154" xr:uid="{00000000-0005-0000-0000-00009B8B0000}"/>
    <cellStyle name="Normal 6 2 5 4 3" xfId="38155" xr:uid="{00000000-0005-0000-0000-00009C8B0000}"/>
    <cellStyle name="Normal 6 2 5 4 3 2" xfId="38156" xr:uid="{00000000-0005-0000-0000-00009D8B0000}"/>
    <cellStyle name="Normal 6 2 5 4 4" xfId="38157" xr:uid="{00000000-0005-0000-0000-00009E8B0000}"/>
    <cellStyle name="Normal 6 2 5 4 5" xfId="38158" xr:uid="{00000000-0005-0000-0000-00009F8B0000}"/>
    <cellStyle name="Normal 6 2 5 5" xfId="38159" xr:uid="{00000000-0005-0000-0000-0000A08B0000}"/>
    <cellStyle name="Normal 6 2 5 5 2" xfId="38160" xr:uid="{00000000-0005-0000-0000-0000A18B0000}"/>
    <cellStyle name="Normal 6 2 5 5 2 2" xfId="38161" xr:uid="{00000000-0005-0000-0000-0000A28B0000}"/>
    <cellStyle name="Normal 6 2 5 5 3" xfId="38162" xr:uid="{00000000-0005-0000-0000-0000A38B0000}"/>
    <cellStyle name="Normal 6 2 5 6" xfId="38163" xr:uid="{00000000-0005-0000-0000-0000A48B0000}"/>
    <cellStyle name="Normal 6 2 5 6 2" xfId="38164" xr:uid="{00000000-0005-0000-0000-0000A58B0000}"/>
    <cellStyle name="Normal 6 2 5 7" xfId="38165" xr:uid="{00000000-0005-0000-0000-0000A68B0000}"/>
    <cellStyle name="Normal 6 2 5 8" xfId="38166" xr:uid="{00000000-0005-0000-0000-0000A78B0000}"/>
    <cellStyle name="Normal 6 2 6" xfId="3992" xr:uid="{00000000-0005-0000-0000-0000A88B0000}"/>
    <cellStyle name="Normal 6 2 6 2" xfId="3993" xr:uid="{00000000-0005-0000-0000-0000A98B0000}"/>
    <cellStyle name="Normal 6 2 6 2 2" xfId="3994" xr:uid="{00000000-0005-0000-0000-0000AA8B0000}"/>
    <cellStyle name="Normal 6 2 6 2 2 2" xfId="38167" xr:uid="{00000000-0005-0000-0000-0000AB8B0000}"/>
    <cellStyle name="Normal 6 2 6 2 2 2 2" xfId="38168" xr:uid="{00000000-0005-0000-0000-0000AC8B0000}"/>
    <cellStyle name="Normal 6 2 6 2 2 2 2 2" xfId="38169" xr:uid="{00000000-0005-0000-0000-0000AD8B0000}"/>
    <cellStyle name="Normal 6 2 6 2 2 2 3" xfId="38170" xr:uid="{00000000-0005-0000-0000-0000AE8B0000}"/>
    <cellStyle name="Normal 6 2 6 2 2 3" xfId="38171" xr:uid="{00000000-0005-0000-0000-0000AF8B0000}"/>
    <cellStyle name="Normal 6 2 6 2 2 3 2" xfId="38172" xr:uid="{00000000-0005-0000-0000-0000B08B0000}"/>
    <cellStyle name="Normal 6 2 6 2 2 4" xfId="38173" xr:uid="{00000000-0005-0000-0000-0000B18B0000}"/>
    <cellStyle name="Normal 6 2 6 2 2 5" xfId="38174" xr:uid="{00000000-0005-0000-0000-0000B28B0000}"/>
    <cellStyle name="Normal 6 2 6 2 3" xfId="3995" xr:uid="{00000000-0005-0000-0000-0000B38B0000}"/>
    <cellStyle name="Normal 6 2 6 2 3 2" xfId="38175" xr:uid="{00000000-0005-0000-0000-0000B48B0000}"/>
    <cellStyle name="Normal 6 2 6 2 3 2 2" xfId="38176" xr:uid="{00000000-0005-0000-0000-0000B58B0000}"/>
    <cellStyle name="Normal 6 2 6 2 3 2 2 2" xfId="38177" xr:uid="{00000000-0005-0000-0000-0000B68B0000}"/>
    <cellStyle name="Normal 6 2 6 2 3 2 3" xfId="38178" xr:uid="{00000000-0005-0000-0000-0000B78B0000}"/>
    <cellStyle name="Normal 6 2 6 2 3 3" xfId="38179" xr:uid="{00000000-0005-0000-0000-0000B88B0000}"/>
    <cellStyle name="Normal 6 2 6 2 3 3 2" xfId="38180" xr:uid="{00000000-0005-0000-0000-0000B98B0000}"/>
    <cellStyle name="Normal 6 2 6 2 3 4" xfId="38181" xr:uid="{00000000-0005-0000-0000-0000BA8B0000}"/>
    <cellStyle name="Normal 6 2 6 2 3 5" xfId="38182" xr:uid="{00000000-0005-0000-0000-0000BB8B0000}"/>
    <cellStyle name="Normal 6 2 6 2 4" xfId="38183" xr:uid="{00000000-0005-0000-0000-0000BC8B0000}"/>
    <cellStyle name="Normal 6 2 6 2 4 2" xfId="38184" xr:uid="{00000000-0005-0000-0000-0000BD8B0000}"/>
    <cellStyle name="Normal 6 2 6 2 4 2 2" xfId="38185" xr:uid="{00000000-0005-0000-0000-0000BE8B0000}"/>
    <cellStyle name="Normal 6 2 6 2 4 3" xfId="38186" xr:uid="{00000000-0005-0000-0000-0000BF8B0000}"/>
    <cellStyle name="Normal 6 2 6 2 5" xfId="38187" xr:uid="{00000000-0005-0000-0000-0000C08B0000}"/>
    <cellStyle name="Normal 6 2 6 2 5 2" xfId="38188" xr:uid="{00000000-0005-0000-0000-0000C18B0000}"/>
    <cellStyle name="Normal 6 2 6 2 6" xfId="38189" xr:uid="{00000000-0005-0000-0000-0000C28B0000}"/>
    <cellStyle name="Normal 6 2 6 2 7" xfId="38190" xr:uid="{00000000-0005-0000-0000-0000C38B0000}"/>
    <cellStyle name="Normal 6 2 6 3" xfId="3996" xr:uid="{00000000-0005-0000-0000-0000C48B0000}"/>
    <cellStyle name="Normal 6 2 6 3 2" xfId="38191" xr:uid="{00000000-0005-0000-0000-0000C58B0000}"/>
    <cellStyle name="Normal 6 2 6 3 2 2" xfId="38192" xr:uid="{00000000-0005-0000-0000-0000C68B0000}"/>
    <cellStyle name="Normal 6 2 6 3 2 2 2" xfId="38193" xr:uid="{00000000-0005-0000-0000-0000C78B0000}"/>
    <cellStyle name="Normal 6 2 6 3 2 3" xfId="38194" xr:uid="{00000000-0005-0000-0000-0000C88B0000}"/>
    <cellStyle name="Normal 6 2 6 3 3" xfId="38195" xr:uid="{00000000-0005-0000-0000-0000C98B0000}"/>
    <cellStyle name="Normal 6 2 6 3 3 2" xfId="38196" xr:uid="{00000000-0005-0000-0000-0000CA8B0000}"/>
    <cellStyle name="Normal 6 2 6 3 4" xfId="38197" xr:uid="{00000000-0005-0000-0000-0000CB8B0000}"/>
    <cellStyle name="Normal 6 2 6 3 5" xfId="38198" xr:uid="{00000000-0005-0000-0000-0000CC8B0000}"/>
    <cellStyle name="Normal 6 2 6 4" xfId="3997" xr:uid="{00000000-0005-0000-0000-0000CD8B0000}"/>
    <cellStyle name="Normal 6 2 6 4 2" xfId="38199" xr:uid="{00000000-0005-0000-0000-0000CE8B0000}"/>
    <cellStyle name="Normal 6 2 6 4 2 2" xfId="38200" xr:uid="{00000000-0005-0000-0000-0000CF8B0000}"/>
    <cellStyle name="Normal 6 2 6 4 2 2 2" xfId="38201" xr:uid="{00000000-0005-0000-0000-0000D08B0000}"/>
    <cellStyle name="Normal 6 2 6 4 2 3" xfId="38202" xr:uid="{00000000-0005-0000-0000-0000D18B0000}"/>
    <cellStyle name="Normal 6 2 6 4 3" xfId="38203" xr:uid="{00000000-0005-0000-0000-0000D28B0000}"/>
    <cellStyle name="Normal 6 2 6 4 3 2" xfId="38204" xr:uid="{00000000-0005-0000-0000-0000D38B0000}"/>
    <cellStyle name="Normal 6 2 6 4 4" xfId="38205" xr:uid="{00000000-0005-0000-0000-0000D48B0000}"/>
    <cellStyle name="Normal 6 2 6 4 5" xfId="38206" xr:uid="{00000000-0005-0000-0000-0000D58B0000}"/>
    <cellStyle name="Normal 6 2 6 5" xfId="38207" xr:uid="{00000000-0005-0000-0000-0000D68B0000}"/>
    <cellStyle name="Normal 6 2 6 5 2" xfId="38208" xr:uid="{00000000-0005-0000-0000-0000D78B0000}"/>
    <cellStyle name="Normal 6 2 6 5 2 2" xfId="38209" xr:uid="{00000000-0005-0000-0000-0000D88B0000}"/>
    <cellStyle name="Normal 6 2 6 5 3" xfId="38210" xr:uid="{00000000-0005-0000-0000-0000D98B0000}"/>
    <cellStyle name="Normal 6 2 6 6" xfId="38211" xr:uid="{00000000-0005-0000-0000-0000DA8B0000}"/>
    <cellStyle name="Normal 6 2 6 6 2" xfId="38212" xr:uid="{00000000-0005-0000-0000-0000DB8B0000}"/>
    <cellStyle name="Normal 6 2 6 7" xfId="38213" xr:uid="{00000000-0005-0000-0000-0000DC8B0000}"/>
    <cellStyle name="Normal 6 2 6 8" xfId="38214" xr:uid="{00000000-0005-0000-0000-0000DD8B0000}"/>
    <cellStyle name="Normal 6 2 7" xfId="3998" xr:uid="{00000000-0005-0000-0000-0000DE8B0000}"/>
    <cellStyle name="Normal 6 2 7 2" xfId="3999" xr:uid="{00000000-0005-0000-0000-0000DF8B0000}"/>
    <cellStyle name="Normal 6 2 7 2 2" xfId="4000" xr:uid="{00000000-0005-0000-0000-0000E08B0000}"/>
    <cellStyle name="Normal 6 2 7 2 2 2" xfId="38215" xr:uid="{00000000-0005-0000-0000-0000E18B0000}"/>
    <cellStyle name="Normal 6 2 7 2 2 2 2" xfId="38216" xr:uid="{00000000-0005-0000-0000-0000E28B0000}"/>
    <cellStyle name="Normal 6 2 7 2 2 2 2 2" xfId="38217" xr:uid="{00000000-0005-0000-0000-0000E38B0000}"/>
    <cellStyle name="Normal 6 2 7 2 2 2 3" xfId="38218" xr:uid="{00000000-0005-0000-0000-0000E48B0000}"/>
    <cellStyle name="Normal 6 2 7 2 2 3" xfId="38219" xr:uid="{00000000-0005-0000-0000-0000E58B0000}"/>
    <cellStyle name="Normal 6 2 7 2 2 3 2" xfId="38220" xr:uid="{00000000-0005-0000-0000-0000E68B0000}"/>
    <cellStyle name="Normal 6 2 7 2 2 4" xfId="38221" xr:uid="{00000000-0005-0000-0000-0000E78B0000}"/>
    <cellStyle name="Normal 6 2 7 2 2 5" xfId="38222" xr:uid="{00000000-0005-0000-0000-0000E88B0000}"/>
    <cellStyle name="Normal 6 2 7 2 3" xfId="4001" xr:uid="{00000000-0005-0000-0000-0000E98B0000}"/>
    <cellStyle name="Normal 6 2 7 2 3 2" xfId="38223" xr:uid="{00000000-0005-0000-0000-0000EA8B0000}"/>
    <cellStyle name="Normal 6 2 7 2 3 2 2" xfId="38224" xr:uid="{00000000-0005-0000-0000-0000EB8B0000}"/>
    <cellStyle name="Normal 6 2 7 2 3 2 2 2" xfId="38225" xr:uid="{00000000-0005-0000-0000-0000EC8B0000}"/>
    <cellStyle name="Normal 6 2 7 2 3 2 3" xfId="38226" xr:uid="{00000000-0005-0000-0000-0000ED8B0000}"/>
    <cellStyle name="Normal 6 2 7 2 3 3" xfId="38227" xr:uid="{00000000-0005-0000-0000-0000EE8B0000}"/>
    <cellStyle name="Normal 6 2 7 2 3 3 2" xfId="38228" xr:uid="{00000000-0005-0000-0000-0000EF8B0000}"/>
    <cellStyle name="Normal 6 2 7 2 3 4" xfId="38229" xr:uid="{00000000-0005-0000-0000-0000F08B0000}"/>
    <cellStyle name="Normal 6 2 7 2 3 5" xfId="38230" xr:uid="{00000000-0005-0000-0000-0000F18B0000}"/>
    <cellStyle name="Normal 6 2 7 2 4" xfId="38231" xr:uid="{00000000-0005-0000-0000-0000F28B0000}"/>
    <cellStyle name="Normal 6 2 7 2 4 2" xfId="38232" xr:uid="{00000000-0005-0000-0000-0000F38B0000}"/>
    <cellStyle name="Normal 6 2 7 2 4 2 2" xfId="38233" xr:uid="{00000000-0005-0000-0000-0000F48B0000}"/>
    <cellStyle name="Normal 6 2 7 2 4 3" xfId="38234" xr:uid="{00000000-0005-0000-0000-0000F58B0000}"/>
    <cellStyle name="Normal 6 2 7 2 5" xfId="38235" xr:uid="{00000000-0005-0000-0000-0000F68B0000}"/>
    <cellStyle name="Normal 6 2 7 2 5 2" xfId="38236" xr:uid="{00000000-0005-0000-0000-0000F78B0000}"/>
    <cellStyle name="Normal 6 2 7 2 6" xfId="38237" xr:uid="{00000000-0005-0000-0000-0000F88B0000}"/>
    <cellStyle name="Normal 6 2 7 2 7" xfId="38238" xr:uid="{00000000-0005-0000-0000-0000F98B0000}"/>
    <cellStyle name="Normal 6 2 7 3" xfId="4002" xr:uid="{00000000-0005-0000-0000-0000FA8B0000}"/>
    <cellStyle name="Normal 6 2 7 3 2" xfId="38239" xr:uid="{00000000-0005-0000-0000-0000FB8B0000}"/>
    <cellStyle name="Normal 6 2 7 3 2 2" xfId="38240" xr:uid="{00000000-0005-0000-0000-0000FC8B0000}"/>
    <cellStyle name="Normal 6 2 7 3 2 2 2" xfId="38241" xr:uid="{00000000-0005-0000-0000-0000FD8B0000}"/>
    <cellStyle name="Normal 6 2 7 3 2 3" xfId="38242" xr:uid="{00000000-0005-0000-0000-0000FE8B0000}"/>
    <cellStyle name="Normal 6 2 7 3 3" xfId="38243" xr:uid="{00000000-0005-0000-0000-0000FF8B0000}"/>
    <cellStyle name="Normal 6 2 7 3 3 2" xfId="38244" xr:uid="{00000000-0005-0000-0000-0000008C0000}"/>
    <cellStyle name="Normal 6 2 7 3 4" xfId="38245" xr:uid="{00000000-0005-0000-0000-0000018C0000}"/>
    <cellStyle name="Normal 6 2 7 3 5" xfId="38246" xr:uid="{00000000-0005-0000-0000-0000028C0000}"/>
    <cellStyle name="Normal 6 2 7 4" xfId="4003" xr:uid="{00000000-0005-0000-0000-0000038C0000}"/>
    <cellStyle name="Normal 6 2 7 4 2" xfId="38247" xr:uid="{00000000-0005-0000-0000-0000048C0000}"/>
    <cellStyle name="Normal 6 2 7 4 2 2" xfId="38248" xr:uid="{00000000-0005-0000-0000-0000058C0000}"/>
    <cellStyle name="Normal 6 2 7 4 2 2 2" xfId="38249" xr:uid="{00000000-0005-0000-0000-0000068C0000}"/>
    <cellStyle name="Normal 6 2 7 4 2 3" xfId="38250" xr:uid="{00000000-0005-0000-0000-0000078C0000}"/>
    <cellStyle name="Normal 6 2 7 4 3" xfId="38251" xr:uid="{00000000-0005-0000-0000-0000088C0000}"/>
    <cellStyle name="Normal 6 2 7 4 3 2" xfId="38252" xr:uid="{00000000-0005-0000-0000-0000098C0000}"/>
    <cellStyle name="Normal 6 2 7 4 4" xfId="38253" xr:uid="{00000000-0005-0000-0000-00000A8C0000}"/>
    <cellStyle name="Normal 6 2 7 4 5" xfId="38254" xr:uid="{00000000-0005-0000-0000-00000B8C0000}"/>
    <cellStyle name="Normal 6 2 7 5" xfId="38255" xr:uid="{00000000-0005-0000-0000-00000C8C0000}"/>
    <cellStyle name="Normal 6 2 7 5 2" xfId="38256" xr:uid="{00000000-0005-0000-0000-00000D8C0000}"/>
    <cellStyle name="Normal 6 2 7 5 2 2" xfId="38257" xr:uid="{00000000-0005-0000-0000-00000E8C0000}"/>
    <cellStyle name="Normal 6 2 7 5 3" xfId="38258" xr:uid="{00000000-0005-0000-0000-00000F8C0000}"/>
    <cellStyle name="Normal 6 2 7 6" xfId="38259" xr:uid="{00000000-0005-0000-0000-0000108C0000}"/>
    <cellStyle name="Normal 6 2 7 6 2" xfId="38260" xr:uid="{00000000-0005-0000-0000-0000118C0000}"/>
    <cellStyle name="Normal 6 2 7 7" xfId="38261" xr:uid="{00000000-0005-0000-0000-0000128C0000}"/>
    <cellStyle name="Normal 6 2 7 8" xfId="38262" xr:uid="{00000000-0005-0000-0000-0000138C0000}"/>
    <cellStyle name="Normal 6 2 8" xfId="4004" xr:uid="{00000000-0005-0000-0000-0000148C0000}"/>
    <cellStyle name="Normal 6 2 8 2" xfId="4005" xr:uid="{00000000-0005-0000-0000-0000158C0000}"/>
    <cellStyle name="Normal 6 2 8 2 2" xfId="38263" xr:uid="{00000000-0005-0000-0000-0000168C0000}"/>
    <cellStyle name="Normal 6 2 8 2 2 2" xfId="38264" xr:uid="{00000000-0005-0000-0000-0000178C0000}"/>
    <cellStyle name="Normal 6 2 8 2 2 2 2" xfId="38265" xr:uid="{00000000-0005-0000-0000-0000188C0000}"/>
    <cellStyle name="Normal 6 2 8 2 2 3" xfId="38266" xr:uid="{00000000-0005-0000-0000-0000198C0000}"/>
    <cellStyle name="Normal 6 2 8 2 3" xfId="38267" xr:uid="{00000000-0005-0000-0000-00001A8C0000}"/>
    <cellStyle name="Normal 6 2 8 2 3 2" xfId="38268" xr:uid="{00000000-0005-0000-0000-00001B8C0000}"/>
    <cellStyle name="Normal 6 2 8 2 4" xfId="38269" xr:uid="{00000000-0005-0000-0000-00001C8C0000}"/>
    <cellStyle name="Normal 6 2 8 2 5" xfId="38270" xr:uid="{00000000-0005-0000-0000-00001D8C0000}"/>
    <cellStyle name="Normal 6 2 8 3" xfId="4006" xr:uid="{00000000-0005-0000-0000-00001E8C0000}"/>
    <cellStyle name="Normal 6 2 8 3 2" xfId="38271" xr:uid="{00000000-0005-0000-0000-00001F8C0000}"/>
    <cellStyle name="Normal 6 2 8 3 2 2" xfId="38272" xr:uid="{00000000-0005-0000-0000-0000208C0000}"/>
    <cellStyle name="Normal 6 2 8 3 2 2 2" xfId="38273" xr:uid="{00000000-0005-0000-0000-0000218C0000}"/>
    <cellStyle name="Normal 6 2 8 3 2 3" xfId="38274" xr:uid="{00000000-0005-0000-0000-0000228C0000}"/>
    <cellStyle name="Normal 6 2 8 3 3" xfId="38275" xr:uid="{00000000-0005-0000-0000-0000238C0000}"/>
    <cellStyle name="Normal 6 2 8 3 3 2" xfId="38276" xr:uid="{00000000-0005-0000-0000-0000248C0000}"/>
    <cellStyle name="Normal 6 2 8 3 4" xfId="38277" xr:uid="{00000000-0005-0000-0000-0000258C0000}"/>
    <cellStyle name="Normal 6 2 8 3 5" xfId="38278" xr:uid="{00000000-0005-0000-0000-0000268C0000}"/>
    <cellStyle name="Normal 6 2 8 4" xfId="38279" xr:uid="{00000000-0005-0000-0000-0000278C0000}"/>
    <cellStyle name="Normal 6 2 8 4 2" xfId="38280" xr:uid="{00000000-0005-0000-0000-0000288C0000}"/>
    <cellStyle name="Normal 6 2 8 4 2 2" xfId="38281" xr:uid="{00000000-0005-0000-0000-0000298C0000}"/>
    <cellStyle name="Normal 6 2 8 4 3" xfId="38282" xr:uid="{00000000-0005-0000-0000-00002A8C0000}"/>
    <cellStyle name="Normal 6 2 8 5" xfId="38283" xr:uid="{00000000-0005-0000-0000-00002B8C0000}"/>
    <cellStyle name="Normal 6 2 8 5 2" xfId="38284" xr:uid="{00000000-0005-0000-0000-00002C8C0000}"/>
    <cellStyle name="Normal 6 2 8 6" xfId="38285" xr:uid="{00000000-0005-0000-0000-00002D8C0000}"/>
    <cellStyle name="Normal 6 2 8 7" xfId="38286" xr:uid="{00000000-0005-0000-0000-00002E8C0000}"/>
    <cellStyle name="Normal 6 2 9" xfId="4007" xr:uid="{00000000-0005-0000-0000-00002F8C0000}"/>
    <cellStyle name="Normal 6 2 9 2" xfId="38287" xr:uid="{00000000-0005-0000-0000-0000308C0000}"/>
    <cellStyle name="Normal 6 2 9 2 2" xfId="38288" xr:uid="{00000000-0005-0000-0000-0000318C0000}"/>
    <cellStyle name="Normal 6 2 9 2 2 2" xfId="38289" xr:uid="{00000000-0005-0000-0000-0000328C0000}"/>
    <cellStyle name="Normal 6 2 9 2 3" xfId="38290" xr:uid="{00000000-0005-0000-0000-0000338C0000}"/>
    <cellStyle name="Normal 6 2 9 3" xfId="38291" xr:uid="{00000000-0005-0000-0000-0000348C0000}"/>
    <cellStyle name="Normal 6 2 9 3 2" xfId="38292" xr:uid="{00000000-0005-0000-0000-0000358C0000}"/>
    <cellStyle name="Normal 6 2 9 4" xfId="38293" xr:uid="{00000000-0005-0000-0000-0000368C0000}"/>
    <cellStyle name="Normal 6 2 9 5" xfId="38294" xr:uid="{00000000-0005-0000-0000-0000378C0000}"/>
    <cellStyle name="Normal 6 20" xfId="38295" xr:uid="{00000000-0005-0000-0000-0000388C0000}"/>
    <cellStyle name="Normal 6 21" xfId="38296" xr:uid="{00000000-0005-0000-0000-0000398C0000}"/>
    <cellStyle name="Normal 6 3" xfId="4008" xr:uid="{00000000-0005-0000-0000-00003A8C0000}"/>
    <cellStyle name="Normal 6 3 10" xfId="4009" xr:uid="{00000000-0005-0000-0000-00003B8C0000}"/>
    <cellStyle name="Normal 6 3 10 2" xfId="38297" xr:uid="{00000000-0005-0000-0000-00003C8C0000}"/>
    <cellStyle name="Normal 6 3 10 2 2" xfId="38298" xr:uid="{00000000-0005-0000-0000-00003D8C0000}"/>
    <cellStyle name="Normal 6 3 10 2 2 2" xfId="38299" xr:uid="{00000000-0005-0000-0000-00003E8C0000}"/>
    <cellStyle name="Normal 6 3 10 2 3" xfId="38300" xr:uid="{00000000-0005-0000-0000-00003F8C0000}"/>
    <cellStyle name="Normal 6 3 10 3" xfId="38301" xr:uid="{00000000-0005-0000-0000-0000408C0000}"/>
    <cellStyle name="Normal 6 3 10 3 2" xfId="38302" xr:uid="{00000000-0005-0000-0000-0000418C0000}"/>
    <cellStyle name="Normal 6 3 10 4" xfId="38303" xr:uid="{00000000-0005-0000-0000-0000428C0000}"/>
    <cellStyle name="Normal 6 3 10 5" xfId="38304" xr:uid="{00000000-0005-0000-0000-0000438C0000}"/>
    <cellStyle name="Normal 6 3 11" xfId="38305" xr:uid="{00000000-0005-0000-0000-0000448C0000}"/>
    <cellStyle name="Normal 6 3 11 2" xfId="38306" xr:uid="{00000000-0005-0000-0000-0000458C0000}"/>
    <cellStyle name="Normal 6 3 11 2 2" xfId="38307" xr:uid="{00000000-0005-0000-0000-0000468C0000}"/>
    <cellStyle name="Normal 6 3 11 3" xfId="38308" xr:uid="{00000000-0005-0000-0000-0000478C0000}"/>
    <cellStyle name="Normal 6 3 12" xfId="38309" xr:uid="{00000000-0005-0000-0000-0000488C0000}"/>
    <cellStyle name="Normal 6 3 12 2" xfId="38310" xr:uid="{00000000-0005-0000-0000-0000498C0000}"/>
    <cellStyle name="Normal 6 3 13" xfId="38311" xr:uid="{00000000-0005-0000-0000-00004A8C0000}"/>
    <cellStyle name="Normal 6 3 14" xfId="38312" xr:uid="{00000000-0005-0000-0000-00004B8C0000}"/>
    <cellStyle name="Normal 6 3 2" xfId="4010" xr:uid="{00000000-0005-0000-0000-00004C8C0000}"/>
    <cellStyle name="Normal 6 3 2 10" xfId="38313" xr:uid="{00000000-0005-0000-0000-00004D8C0000}"/>
    <cellStyle name="Normal 6 3 2 10 2" xfId="38314" xr:uid="{00000000-0005-0000-0000-00004E8C0000}"/>
    <cellStyle name="Normal 6 3 2 10 2 2" xfId="38315" xr:uid="{00000000-0005-0000-0000-00004F8C0000}"/>
    <cellStyle name="Normal 6 3 2 10 3" xfId="38316" xr:uid="{00000000-0005-0000-0000-0000508C0000}"/>
    <cellStyle name="Normal 6 3 2 11" xfId="38317" xr:uid="{00000000-0005-0000-0000-0000518C0000}"/>
    <cellStyle name="Normal 6 3 2 11 2" xfId="38318" xr:uid="{00000000-0005-0000-0000-0000528C0000}"/>
    <cellStyle name="Normal 6 3 2 12" xfId="38319" xr:uid="{00000000-0005-0000-0000-0000538C0000}"/>
    <cellStyle name="Normal 6 3 2 13" xfId="38320" xr:uid="{00000000-0005-0000-0000-0000548C0000}"/>
    <cellStyle name="Normal 6 3 2 2" xfId="4011" xr:uid="{00000000-0005-0000-0000-0000558C0000}"/>
    <cellStyle name="Normal 6 3 2 2 10" xfId="38321" xr:uid="{00000000-0005-0000-0000-0000568C0000}"/>
    <cellStyle name="Normal 6 3 2 2 10 2" xfId="38322" xr:uid="{00000000-0005-0000-0000-0000578C0000}"/>
    <cellStyle name="Normal 6 3 2 2 11" xfId="38323" xr:uid="{00000000-0005-0000-0000-0000588C0000}"/>
    <cellStyle name="Normal 6 3 2 2 12" xfId="38324" xr:uid="{00000000-0005-0000-0000-0000598C0000}"/>
    <cellStyle name="Normal 6 3 2 2 2" xfId="4012" xr:uid="{00000000-0005-0000-0000-00005A8C0000}"/>
    <cellStyle name="Normal 6 3 2 2 2 2" xfId="4013" xr:uid="{00000000-0005-0000-0000-00005B8C0000}"/>
    <cellStyle name="Normal 6 3 2 2 2 2 2" xfId="4014" xr:uid="{00000000-0005-0000-0000-00005C8C0000}"/>
    <cellStyle name="Normal 6 3 2 2 2 2 2 2" xfId="38325" xr:uid="{00000000-0005-0000-0000-00005D8C0000}"/>
    <cellStyle name="Normal 6 3 2 2 2 2 2 2 2" xfId="38326" xr:uid="{00000000-0005-0000-0000-00005E8C0000}"/>
    <cellStyle name="Normal 6 3 2 2 2 2 2 2 2 2" xfId="38327" xr:uid="{00000000-0005-0000-0000-00005F8C0000}"/>
    <cellStyle name="Normal 6 3 2 2 2 2 2 2 3" xfId="38328" xr:uid="{00000000-0005-0000-0000-0000608C0000}"/>
    <cellStyle name="Normal 6 3 2 2 2 2 2 3" xfId="38329" xr:uid="{00000000-0005-0000-0000-0000618C0000}"/>
    <cellStyle name="Normal 6 3 2 2 2 2 2 3 2" xfId="38330" xr:uid="{00000000-0005-0000-0000-0000628C0000}"/>
    <cellStyle name="Normal 6 3 2 2 2 2 2 4" xfId="38331" xr:uid="{00000000-0005-0000-0000-0000638C0000}"/>
    <cellStyle name="Normal 6 3 2 2 2 2 2 5" xfId="38332" xr:uid="{00000000-0005-0000-0000-0000648C0000}"/>
    <cellStyle name="Normal 6 3 2 2 2 2 3" xfId="4015" xr:uid="{00000000-0005-0000-0000-0000658C0000}"/>
    <cellStyle name="Normal 6 3 2 2 2 2 3 2" xfId="38333" xr:uid="{00000000-0005-0000-0000-0000668C0000}"/>
    <cellStyle name="Normal 6 3 2 2 2 2 3 2 2" xfId="38334" xr:uid="{00000000-0005-0000-0000-0000678C0000}"/>
    <cellStyle name="Normal 6 3 2 2 2 2 3 2 2 2" xfId="38335" xr:uid="{00000000-0005-0000-0000-0000688C0000}"/>
    <cellStyle name="Normal 6 3 2 2 2 2 3 2 3" xfId="38336" xr:uid="{00000000-0005-0000-0000-0000698C0000}"/>
    <cellStyle name="Normal 6 3 2 2 2 2 3 3" xfId="38337" xr:uid="{00000000-0005-0000-0000-00006A8C0000}"/>
    <cellStyle name="Normal 6 3 2 2 2 2 3 3 2" xfId="38338" xr:uid="{00000000-0005-0000-0000-00006B8C0000}"/>
    <cellStyle name="Normal 6 3 2 2 2 2 3 4" xfId="38339" xr:uid="{00000000-0005-0000-0000-00006C8C0000}"/>
    <cellStyle name="Normal 6 3 2 2 2 2 3 5" xfId="38340" xr:uid="{00000000-0005-0000-0000-00006D8C0000}"/>
    <cellStyle name="Normal 6 3 2 2 2 2 4" xfId="38341" xr:uid="{00000000-0005-0000-0000-00006E8C0000}"/>
    <cellStyle name="Normal 6 3 2 2 2 2 4 2" xfId="38342" xr:uid="{00000000-0005-0000-0000-00006F8C0000}"/>
    <cellStyle name="Normal 6 3 2 2 2 2 4 2 2" xfId="38343" xr:uid="{00000000-0005-0000-0000-0000708C0000}"/>
    <cellStyle name="Normal 6 3 2 2 2 2 4 3" xfId="38344" xr:uid="{00000000-0005-0000-0000-0000718C0000}"/>
    <cellStyle name="Normal 6 3 2 2 2 2 5" xfId="38345" xr:uid="{00000000-0005-0000-0000-0000728C0000}"/>
    <cellStyle name="Normal 6 3 2 2 2 2 5 2" xfId="38346" xr:uid="{00000000-0005-0000-0000-0000738C0000}"/>
    <cellStyle name="Normal 6 3 2 2 2 2 6" xfId="38347" xr:uid="{00000000-0005-0000-0000-0000748C0000}"/>
    <cellStyle name="Normal 6 3 2 2 2 2 7" xfId="38348" xr:uid="{00000000-0005-0000-0000-0000758C0000}"/>
    <cellStyle name="Normal 6 3 2 2 2 3" xfId="4016" xr:uid="{00000000-0005-0000-0000-0000768C0000}"/>
    <cellStyle name="Normal 6 3 2 2 2 3 2" xfId="38349" xr:uid="{00000000-0005-0000-0000-0000778C0000}"/>
    <cellStyle name="Normal 6 3 2 2 2 3 2 2" xfId="38350" xr:uid="{00000000-0005-0000-0000-0000788C0000}"/>
    <cellStyle name="Normal 6 3 2 2 2 3 2 2 2" xfId="38351" xr:uid="{00000000-0005-0000-0000-0000798C0000}"/>
    <cellStyle name="Normal 6 3 2 2 2 3 2 3" xfId="38352" xr:uid="{00000000-0005-0000-0000-00007A8C0000}"/>
    <cellStyle name="Normal 6 3 2 2 2 3 3" xfId="38353" xr:uid="{00000000-0005-0000-0000-00007B8C0000}"/>
    <cellStyle name="Normal 6 3 2 2 2 3 3 2" xfId="38354" xr:uid="{00000000-0005-0000-0000-00007C8C0000}"/>
    <cellStyle name="Normal 6 3 2 2 2 3 4" xfId="38355" xr:uid="{00000000-0005-0000-0000-00007D8C0000}"/>
    <cellStyle name="Normal 6 3 2 2 2 3 5" xfId="38356" xr:uid="{00000000-0005-0000-0000-00007E8C0000}"/>
    <cellStyle name="Normal 6 3 2 2 2 4" xfId="4017" xr:uid="{00000000-0005-0000-0000-00007F8C0000}"/>
    <cellStyle name="Normal 6 3 2 2 2 4 2" xfId="38357" xr:uid="{00000000-0005-0000-0000-0000808C0000}"/>
    <cellStyle name="Normal 6 3 2 2 2 4 2 2" xfId="38358" xr:uid="{00000000-0005-0000-0000-0000818C0000}"/>
    <cellStyle name="Normal 6 3 2 2 2 4 2 2 2" xfId="38359" xr:uid="{00000000-0005-0000-0000-0000828C0000}"/>
    <cellStyle name="Normal 6 3 2 2 2 4 2 3" xfId="38360" xr:uid="{00000000-0005-0000-0000-0000838C0000}"/>
    <cellStyle name="Normal 6 3 2 2 2 4 3" xfId="38361" xr:uid="{00000000-0005-0000-0000-0000848C0000}"/>
    <cellStyle name="Normal 6 3 2 2 2 4 3 2" xfId="38362" xr:uid="{00000000-0005-0000-0000-0000858C0000}"/>
    <cellStyle name="Normal 6 3 2 2 2 4 4" xfId="38363" xr:uid="{00000000-0005-0000-0000-0000868C0000}"/>
    <cellStyle name="Normal 6 3 2 2 2 4 5" xfId="38364" xr:uid="{00000000-0005-0000-0000-0000878C0000}"/>
    <cellStyle name="Normal 6 3 2 2 2 5" xfId="38365" xr:uid="{00000000-0005-0000-0000-0000888C0000}"/>
    <cellStyle name="Normal 6 3 2 2 2 5 2" xfId="38366" xr:uid="{00000000-0005-0000-0000-0000898C0000}"/>
    <cellStyle name="Normal 6 3 2 2 2 5 2 2" xfId="38367" xr:uid="{00000000-0005-0000-0000-00008A8C0000}"/>
    <cellStyle name="Normal 6 3 2 2 2 5 3" xfId="38368" xr:uid="{00000000-0005-0000-0000-00008B8C0000}"/>
    <cellStyle name="Normal 6 3 2 2 2 6" xfId="38369" xr:uid="{00000000-0005-0000-0000-00008C8C0000}"/>
    <cellStyle name="Normal 6 3 2 2 2 6 2" xfId="38370" xr:uid="{00000000-0005-0000-0000-00008D8C0000}"/>
    <cellStyle name="Normal 6 3 2 2 2 7" xfId="38371" xr:uid="{00000000-0005-0000-0000-00008E8C0000}"/>
    <cellStyle name="Normal 6 3 2 2 2 8" xfId="38372" xr:uid="{00000000-0005-0000-0000-00008F8C0000}"/>
    <cellStyle name="Normal 6 3 2 2 3" xfId="4018" xr:uid="{00000000-0005-0000-0000-0000908C0000}"/>
    <cellStyle name="Normal 6 3 2 2 3 2" xfId="4019" xr:uid="{00000000-0005-0000-0000-0000918C0000}"/>
    <cellStyle name="Normal 6 3 2 2 3 2 2" xfId="4020" xr:uid="{00000000-0005-0000-0000-0000928C0000}"/>
    <cellStyle name="Normal 6 3 2 2 3 2 2 2" xfId="38373" xr:uid="{00000000-0005-0000-0000-0000938C0000}"/>
    <cellStyle name="Normal 6 3 2 2 3 2 2 2 2" xfId="38374" xr:uid="{00000000-0005-0000-0000-0000948C0000}"/>
    <cellStyle name="Normal 6 3 2 2 3 2 2 2 2 2" xfId="38375" xr:uid="{00000000-0005-0000-0000-0000958C0000}"/>
    <cellStyle name="Normal 6 3 2 2 3 2 2 2 3" xfId="38376" xr:uid="{00000000-0005-0000-0000-0000968C0000}"/>
    <cellStyle name="Normal 6 3 2 2 3 2 2 3" xfId="38377" xr:uid="{00000000-0005-0000-0000-0000978C0000}"/>
    <cellStyle name="Normal 6 3 2 2 3 2 2 3 2" xfId="38378" xr:uid="{00000000-0005-0000-0000-0000988C0000}"/>
    <cellStyle name="Normal 6 3 2 2 3 2 2 4" xfId="38379" xr:uid="{00000000-0005-0000-0000-0000998C0000}"/>
    <cellStyle name="Normal 6 3 2 2 3 2 2 5" xfId="38380" xr:uid="{00000000-0005-0000-0000-00009A8C0000}"/>
    <cellStyle name="Normal 6 3 2 2 3 2 3" xfId="4021" xr:uid="{00000000-0005-0000-0000-00009B8C0000}"/>
    <cellStyle name="Normal 6 3 2 2 3 2 3 2" xfId="38381" xr:uid="{00000000-0005-0000-0000-00009C8C0000}"/>
    <cellStyle name="Normal 6 3 2 2 3 2 3 2 2" xfId="38382" xr:uid="{00000000-0005-0000-0000-00009D8C0000}"/>
    <cellStyle name="Normal 6 3 2 2 3 2 3 2 2 2" xfId="38383" xr:uid="{00000000-0005-0000-0000-00009E8C0000}"/>
    <cellStyle name="Normal 6 3 2 2 3 2 3 2 3" xfId="38384" xr:uid="{00000000-0005-0000-0000-00009F8C0000}"/>
    <cellStyle name="Normal 6 3 2 2 3 2 3 3" xfId="38385" xr:uid="{00000000-0005-0000-0000-0000A08C0000}"/>
    <cellStyle name="Normal 6 3 2 2 3 2 3 3 2" xfId="38386" xr:uid="{00000000-0005-0000-0000-0000A18C0000}"/>
    <cellStyle name="Normal 6 3 2 2 3 2 3 4" xfId="38387" xr:uid="{00000000-0005-0000-0000-0000A28C0000}"/>
    <cellStyle name="Normal 6 3 2 2 3 2 3 5" xfId="38388" xr:uid="{00000000-0005-0000-0000-0000A38C0000}"/>
    <cellStyle name="Normal 6 3 2 2 3 2 4" xfId="38389" xr:uid="{00000000-0005-0000-0000-0000A48C0000}"/>
    <cellStyle name="Normal 6 3 2 2 3 2 4 2" xfId="38390" xr:uid="{00000000-0005-0000-0000-0000A58C0000}"/>
    <cellStyle name="Normal 6 3 2 2 3 2 4 2 2" xfId="38391" xr:uid="{00000000-0005-0000-0000-0000A68C0000}"/>
    <cellStyle name="Normal 6 3 2 2 3 2 4 3" xfId="38392" xr:uid="{00000000-0005-0000-0000-0000A78C0000}"/>
    <cellStyle name="Normal 6 3 2 2 3 2 5" xfId="38393" xr:uid="{00000000-0005-0000-0000-0000A88C0000}"/>
    <cellStyle name="Normal 6 3 2 2 3 2 5 2" xfId="38394" xr:uid="{00000000-0005-0000-0000-0000A98C0000}"/>
    <cellStyle name="Normal 6 3 2 2 3 2 6" xfId="38395" xr:uid="{00000000-0005-0000-0000-0000AA8C0000}"/>
    <cellStyle name="Normal 6 3 2 2 3 2 7" xfId="38396" xr:uid="{00000000-0005-0000-0000-0000AB8C0000}"/>
    <cellStyle name="Normal 6 3 2 2 3 3" xfId="4022" xr:uid="{00000000-0005-0000-0000-0000AC8C0000}"/>
    <cellStyle name="Normal 6 3 2 2 3 3 2" xfId="38397" xr:uid="{00000000-0005-0000-0000-0000AD8C0000}"/>
    <cellStyle name="Normal 6 3 2 2 3 3 2 2" xfId="38398" xr:uid="{00000000-0005-0000-0000-0000AE8C0000}"/>
    <cellStyle name="Normal 6 3 2 2 3 3 2 2 2" xfId="38399" xr:uid="{00000000-0005-0000-0000-0000AF8C0000}"/>
    <cellStyle name="Normal 6 3 2 2 3 3 2 3" xfId="38400" xr:uid="{00000000-0005-0000-0000-0000B08C0000}"/>
    <cellStyle name="Normal 6 3 2 2 3 3 3" xfId="38401" xr:uid="{00000000-0005-0000-0000-0000B18C0000}"/>
    <cellStyle name="Normal 6 3 2 2 3 3 3 2" xfId="38402" xr:uid="{00000000-0005-0000-0000-0000B28C0000}"/>
    <cellStyle name="Normal 6 3 2 2 3 3 4" xfId="38403" xr:uid="{00000000-0005-0000-0000-0000B38C0000}"/>
    <cellStyle name="Normal 6 3 2 2 3 3 5" xfId="38404" xr:uid="{00000000-0005-0000-0000-0000B48C0000}"/>
    <cellStyle name="Normal 6 3 2 2 3 4" xfId="4023" xr:uid="{00000000-0005-0000-0000-0000B58C0000}"/>
    <cellStyle name="Normal 6 3 2 2 3 4 2" xfId="38405" xr:uid="{00000000-0005-0000-0000-0000B68C0000}"/>
    <cellStyle name="Normal 6 3 2 2 3 4 2 2" xfId="38406" xr:uid="{00000000-0005-0000-0000-0000B78C0000}"/>
    <cellStyle name="Normal 6 3 2 2 3 4 2 2 2" xfId="38407" xr:uid="{00000000-0005-0000-0000-0000B88C0000}"/>
    <cellStyle name="Normal 6 3 2 2 3 4 2 3" xfId="38408" xr:uid="{00000000-0005-0000-0000-0000B98C0000}"/>
    <cellStyle name="Normal 6 3 2 2 3 4 3" xfId="38409" xr:uid="{00000000-0005-0000-0000-0000BA8C0000}"/>
    <cellStyle name="Normal 6 3 2 2 3 4 3 2" xfId="38410" xr:uid="{00000000-0005-0000-0000-0000BB8C0000}"/>
    <cellStyle name="Normal 6 3 2 2 3 4 4" xfId="38411" xr:uid="{00000000-0005-0000-0000-0000BC8C0000}"/>
    <cellStyle name="Normal 6 3 2 2 3 4 5" xfId="38412" xr:uid="{00000000-0005-0000-0000-0000BD8C0000}"/>
    <cellStyle name="Normal 6 3 2 2 3 5" xfId="38413" xr:uid="{00000000-0005-0000-0000-0000BE8C0000}"/>
    <cellStyle name="Normal 6 3 2 2 3 5 2" xfId="38414" xr:uid="{00000000-0005-0000-0000-0000BF8C0000}"/>
    <cellStyle name="Normal 6 3 2 2 3 5 2 2" xfId="38415" xr:uid="{00000000-0005-0000-0000-0000C08C0000}"/>
    <cellStyle name="Normal 6 3 2 2 3 5 3" xfId="38416" xr:uid="{00000000-0005-0000-0000-0000C18C0000}"/>
    <cellStyle name="Normal 6 3 2 2 3 6" xfId="38417" xr:uid="{00000000-0005-0000-0000-0000C28C0000}"/>
    <cellStyle name="Normal 6 3 2 2 3 6 2" xfId="38418" xr:uid="{00000000-0005-0000-0000-0000C38C0000}"/>
    <cellStyle name="Normal 6 3 2 2 3 7" xfId="38419" xr:uid="{00000000-0005-0000-0000-0000C48C0000}"/>
    <cellStyle name="Normal 6 3 2 2 3 8" xfId="38420" xr:uid="{00000000-0005-0000-0000-0000C58C0000}"/>
    <cellStyle name="Normal 6 3 2 2 4" xfId="4024" xr:uid="{00000000-0005-0000-0000-0000C68C0000}"/>
    <cellStyle name="Normal 6 3 2 2 4 2" xfId="4025" xr:uid="{00000000-0005-0000-0000-0000C78C0000}"/>
    <cellStyle name="Normal 6 3 2 2 4 2 2" xfId="4026" xr:uid="{00000000-0005-0000-0000-0000C88C0000}"/>
    <cellStyle name="Normal 6 3 2 2 4 2 2 2" xfId="38421" xr:uid="{00000000-0005-0000-0000-0000C98C0000}"/>
    <cellStyle name="Normal 6 3 2 2 4 2 2 2 2" xfId="38422" xr:uid="{00000000-0005-0000-0000-0000CA8C0000}"/>
    <cellStyle name="Normal 6 3 2 2 4 2 2 2 2 2" xfId="38423" xr:uid="{00000000-0005-0000-0000-0000CB8C0000}"/>
    <cellStyle name="Normal 6 3 2 2 4 2 2 2 3" xfId="38424" xr:uid="{00000000-0005-0000-0000-0000CC8C0000}"/>
    <cellStyle name="Normal 6 3 2 2 4 2 2 3" xfId="38425" xr:uid="{00000000-0005-0000-0000-0000CD8C0000}"/>
    <cellStyle name="Normal 6 3 2 2 4 2 2 3 2" xfId="38426" xr:uid="{00000000-0005-0000-0000-0000CE8C0000}"/>
    <cellStyle name="Normal 6 3 2 2 4 2 2 4" xfId="38427" xr:uid="{00000000-0005-0000-0000-0000CF8C0000}"/>
    <cellStyle name="Normal 6 3 2 2 4 2 2 5" xfId="38428" xr:uid="{00000000-0005-0000-0000-0000D08C0000}"/>
    <cellStyle name="Normal 6 3 2 2 4 2 3" xfId="4027" xr:uid="{00000000-0005-0000-0000-0000D18C0000}"/>
    <cellStyle name="Normal 6 3 2 2 4 2 3 2" xfId="38429" xr:uid="{00000000-0005-0000-0000-0000D28C0000}"/>
    <cellStyle name="Normal 6 3 2 2 4 2 3 2 2" xfId="38430" xr:uid="{00000000-0005-0000-0000-0000D38C0000}"/>
    <cellStyle name="Normal 6 3 2 2 4 2 3 2 2 2" xfId="38431" xr:uid="{00000000-0005-0000-0000-0000D48C0000}"/>
    <cellStyle name="Normal 6 3 2 2 4 2 3 2 3" xfId="38432" xr:uid="{00000000-0005-0000-0000-0000D58C0000}"/>
    <cellStyle name="Normal 6 3 2 2 4 2 3 3" xfId="38433" xr:uid="{00000000-0005-0000-0000-0000D68C0000}"/>
    <cellStyle name="Normal 6 3 2 2 4 2 3 3 2" xfId="38434" xr:uid="{00000000-0005-0000-0000-0000D78C0000}"/>
    <cellStyle name="Normal 6 3 2 2 4 2 3 4" xfId="38435" xr:uid="{00000000-0005-0000-0000-0000D88C0000}"/>
    <cellStyle name="Normal 6 3 2 2 4 2 3 5" xfId="38436" xr:uid="{00000000-0005-0000-0000-0000D98C0000}"/>
    <cellStyle name="Normal 6 3 2 2 4 2 4" xfId="38437" xr:uid="{00000000-0005-0000-0000-0000DA8C0000}"/>
    <cellStyle name="Normal 6 3 2 2 4 2 4 2" xfId="38438" xr:uid="{00000000-0005-0000-0000-0000DB8C0000}"/>
    <cellStyle name="Normal 6 3 2 2 4 2 4 2 2" xfId="38439" xr:uid="{00000000-0005-0000-0000-0000DC8C0000}"/>
    <cellStyle name="Normal 6 3 2 2 4 2 4 3" xfId="38440" xr:uid="{00000000-0005-0000-0000-0000DD8C0000}"/>
    <cellStyle name="Normal 6 3 2 2 4 2 5" xfId="38441" xr:uid="{00000000-0005-0000-0000-0000DE8C0000}"/>
    <cellStyle name="Normal 6 3 2 2 4 2 5 2" xfId="38442" xr:uid="{00000000-0005-0000-0000-0000DF8C0000}"/>
    <cellStyle name="Normal 6 3 2 2 4 2 6" xfId="38443" xr:uid="{00000000-0005-0000-0000-0000E08C0000}"/>
    <cellStyle name="Normal 6 3 2 2 4 2 7" xfId="38444" xr:uid="{00000000-0005-0000-0000-0000E18C0000}"/>
    <cellStyle name="Normal 6 3 2 2 4 3" xfId="4028" xr:uid="{00000000-0005-0000-0000-0000E28C0000}"/>
    <cellStyle name="Normal 6 3 2 2 4 3 2" xfId="38445" xr:uid="{00000000-0005-0000-0000-0000E38C0000}"/>
    <cellStyle name="Normal 6 3 2 2 4 3 2 2" xfId="38446" xr:uid="{00000000-0005-0000-0000-0000E48C0000}"/>
    <cellStyle name="Normal 6 3 2 2 4 3 2 2 2" xfId="38447" xr:uid="{00000000-0005-0000-0000-0000E58C0000}"/>
    <cellStyle name="Normal 6 3 2 2 4 3 2 3" xfId="38448" xr:uid="{00000000-0005-0000-0000-0000E68C0000}"/>
    <cellStyle name="Normal 6 3 2 2 4 3 3" xfId="38449" xr:uid="{00000000-0005-0000-0000-0000E78C0000}"/>
    <cellStyle name="Normal 6 3 2 2 4 3 3 2" xfId="38450" xr:uid="{00000000-0005-0000-0000-0000E88C0000}"/>
    <cellStyle name="Normal 6 3 2 2 4 3 4" xfId="38451" xr:uid="{00000000-0005-0000-0000-0000E98C0000}"/>
    <cellStyle name="Normal 6 3 2 2 4 3 5" xfId="38452" xr:uid="{00000000-0005-0000-0000-0000EA8C0000}"/>
    <cellStyle name="Normal 6 3 2 2 4 4" xfId="4029" xr:uid="{00000000-0005-0000-0000-0000EB8C0000}"/>
    <cellStyle name="Normal 6 3 2 2 4 4 2" xfId="38453" xr:uid="{00000000-0005-0000-0000-0000EC8C0000}"/>
    <cellStyle name="Normal 6 3 2 2 4 4 2 2" xfId="38454" xr:uid="{00000000-0005-0000-0000-0000ED8C0000}"/>
    <cellStyle name="Normal 6 3 2 2 4 4 2 2 2" xfId="38455" xr:uid="{00000000-0005-0000-0000-0000EE8C0000}"/>
    <cellStyle name="Normal 6 3 2 2 4 4 2 3" xfId="38456" xr:uid="{00000000-0005-0000-0000-0000EF8C0000}"/>
    <cellStyle name="Normal 6 3 2 2 4 4 3" xfId="38457" xr:uid="{00000000-0005-0000-0000-0000F08C0000}"/>
    <cellStyle name="Normal 6 3 2 2 4 4 3 2" xfId="38458" xr:uid="{00000000-0005-0000-0000-0000F18C0000}"/>
    <cellStyle name="Normal 6 3 2 2 4 4 4" xfId="38459" xr:uid="{00000000-0005-0000-0000-0000F28C0000}"/>
    <cellStyle name="Normal 6 3 2 2 4 4 5" xfId="38460" xr:uid="{00000000-0005-0000-0000-0000F38C0000}"/>
    <cellStyle name="Normal 6 3 2 2 4 5" xfId="38461" xr:uid="{00000000-0005-0000-0000-0000F48C0000}"/>
    <cellStyle name="Normal 6 3 2 2 4 5 2" xfId="38462" xr:uid="{00000000-0005-0000-0000-0000F58C0000}"/>
    <cellStyle name="Normal 6 3 2 2 4 5 2 2" xfId="38463" xr:uid="{00000000-0005-0000-0000-0000F68C0000}"/>
    <cellStyle name="Normal 6 3 2 2 4 5 3" xfId="38464" xr:uid="{00000000-0005-0000-0000-0000F78C0000}"/>
    <cellStyle name="Normal 6 3 2 2 4 6" xfId="38465" xr:uid="{00000000-0005-0000-0000-0000F88C0000}"/>
    <cellStyle name="Normal 6 3 2 2 4 6 2" xfId="38466" xr:uid="{00000000-0005-0000-0000-0000F98C0000}"/>
    <cellStyle name="Normal 6 3 2 2 4 7" xfId="38467" xr:uid="{00000000-0005-0000-0000-0000FA8C0000}"/>
    <cellStyle name="Normal 6 3 2 2 4 8" xfId="38468" xr:uid="{00000000-0005-0000-0000-0000FB8C0000}"/>
    <cellStyle name="Normal 6 3 2 2 5" xfId="4030" xr:uid="{00000000-0005-0000-0000-0000FC8C0000}"/>
    <cellStyle name="Normal 6 3 2 2 5 2" xfId="4031" xr:uid="{00000000-0005-0000-0000-0000FD8C0000}"/>
    <cellStyle name="Normal 6 3 2 2 5 2 2" xfId="4032" xr:uid="{00000000-0005-0000-0000-0000FE8C0000}"/>
    <cellStyle name="Normal 6 3 2 2 5 2 2 2" xfId="38469" xr:uid="{00000000-0005-0000-0000-0000FF8C0000}"/>
    <cellStyle name="Normal 6 3 2 2 5 2 2 2 2" xfId="38470" xr:uid="{00000000-0005-0000-0000-0000008D0000}"/>
    <cellStyle name="Normal 6 3 2 2 5 2 2 2 2 2" xfId="38471" xr:uid="{00000000-0005-0000-0000-0000018D0000}"/>
    <cellStyle name="Normal 6 3 2 2 5 2 2 2 3" xfId="38472" xr:uid="{00000000-0005-0000-0000-0000028D0000}"/>
    <cellStyle name="Normal 6 3 2 2 5 2 2 3" xfId="38473" xr:uid="{00000000-0005-0000-0000-0000038D0000}"/>
    <cellStyle name="Normal 6 3 2 2 5 2 2 3 2" xfId="38474" xr:uid="{00000000-0005-0000-0000-0000048D0000}"/>
    <cellStyle name="Normal 6 3 2 2 5 2 2 4" xfId="38475" xr:uid="{00000000-0005-0000-0000-0000058D0000}"/>
    <cellStyle name="Normal 6 3 2 2 5 2 2 5" xfId="38476" xr:uid="{00000000-0005-0000-0000-0000068D0000}"/>
    <cellStyle name="Normal 6 3 2 2 5 2 3" xfId="4033" xr:uid="{00000000-0005-0000-0000-0000078D0000}"/>
    <cellStyle name="Normal 6 3 2 2 5 2 3 2" xfId="38477" xr:uid="{00000000-0005-0000-0000-0000088D0000}"/>
    <cellStyle name="Normal 6 3 2 2 5 2 3 2 2" xfId="38478" xr:uid="{00000000-0005-0000-0000-0000098D0000}"/>
    <cellStyle name="Normal 6 3 2 2 5 2 3 2 2 2" xfId="38479" xr:uid="{00000000-0005-0000-0000-00000A8D0000}"/>
    <cellStyle name="Normal 6 3 2 2 5 2 3 2 3" xfId="38480" xr:uid="{00000000-0005-0000-0000-00000B8D0000}"/>
    <cellStyle name="Normal 6 3 2 2 5 2 3 3" xfId="38481" xr:uid="{00000000-0005-0000-0000-00000C8D0000}"/>
    <cellStyle name="Normal 6 3 2 2 5 2 3 3 2" xfId="38482" xr:uid="{00000000-0005-0000-0000-00000D8D0000}"/>
    <cellStyle name="Normal 6 3 2 2 5 2 3 4" xfId="38483" xr:uid="{00000000-0005-0000-0000-00000E8D0000}"/>
    <cellStyle name="Normal 6 3 2 2 5 2 3 5" xfId="38484" xr:uid="{00000000-0005-0000-0000-00000F8D0000}"/>
    <cellStyle name="Normal 6 3 2 2 5 2 4" xfId="38485" xr:uid="{00000000-0005-0000-0000-0000108D0000}"/>
    <cellStyle name="Normal 6 3 2 2 5 2 4 2" xfId="38486" xr:uid="{00000000-0005-0000-0000-0000118D0000}"/>
    <cellStyle name="Normal 6 3 2 2 5 2 4 2 2" xfId="38487" xr:uid="{00000000-0005-0000-0000-0000128D0000}"/>
    <cellStyle name="Normal 6 3 2 2 5 2 4 3" xfId="38488" xr:uid="{00000000-0005-0000-0000-0000138D0000}"/>
    <cellStyle name="Normal 6 3 2 2 5 2 5" xfId="38489" xr:uid="{00000000-0005-0000-0000-0000148D0000}"/>
    <cellStyle name="Normal 6 3 2 2 5 2 5 2" xfId="38490" xr:uid="{00000000-0005-0000-0000-0000158D0000}"/>
    <cellStyle name="Normal 6 3 2 2 5 2 6" xfId="38491" xr:uid="{00000000-0005-0000-0000-0000168D0000}"/>
    <cellStyle name="Normal 6 3 2 2 5 2 7" xfId="38492" xr:uid="{00000000-0005-0000-0000-0000178D0000}"/>
    <cellStyle name="Normal 6 3 2 2 5 3" xfId="4034" xr:uid="{00000000-0005-0000-0000-0000188D0000}"/>
    <cellStyle name="Normal 6 3 2 2 5 3 2" xfId="38493" xr:uid="{00000000-0005-0000-0000-0000198D0000}"/>
    <cellStyle name="Normal 6 3 2 2 5 3 2 2" xfId="38494" xr:uid="{00000000-0005-0000-0000-00001A8D0000}"/>
    <cellStyle name="Normal 6 3 2 2 5 3 2 2 2" xfId="38495" xr:uid="{00000000-0005-0000-0000-00001B8D0000}"/>
    <cellStyle name="Normal 6 3 2 2 5 3 2 3" xfId="38496" xr:uid="{00000000-0005-0000-0000-00001C8D0000}"/>
    <cellStyle name="Normal 6 3 2 2 5 3 3" xfId="38497" xr:uid="{00000000-0005-0000-0000-00001D8D0000}"/>
    <cellStyle name="Normal 6 3 2 2 5 3 3 2" xfId="38498" xr:uid="{00000000-0005-0000-0000-00001E8D0000}"/>
    <cellStyle name="Normal 6 3 2 2 5 3 4" xfId="38499" xr:uid="{00000000-0005-0000-0000-00001F8D0000}"/>
    <cellStyle name="Normal 6 3 2 2 5 3 5" xfId="38500" xr:uid="{00000000-0005-0000-0000-0000208D0000}"/>
    <cellStyle name="Normal 6 3 2 2 5 4" xfId="4035" xr:uid="{00000000-0005-0000-0000-0000218D0000}"/>
    <cellStyle name="Normal 6 3 2 2 5 4 2" xfId="38501" xr:uid="{00000000-0005-0000-0000-0000228D0000}"/>
    <cellStyle name="Normal 6 3 2 2 5 4 2 2" xfId="38502" xr:uid="{00000000-0005-0000-0000-0000238D0000}"/>
    <cellStyle name="Normal 6 3 2 2 5 4 2 2 2" xfId="38503" xr:uid="{00000000-0005-0000-0000-0000248D0000}"/>
    <cellStyle name="Normal 6 3 2 2 5 4 2 3" xfId="38504" xr:uid="{00000000-0005-0000-0000-0000258D0000}"/>
    <cellStyle name="Normal 6 3 2 2 5 4 3" xfId="38505" xr:uid="{00000000-0005-0000-0000-0000268D0000}"/>
    <cellStyle name="Normal 6 3 2 2 5 4 3 2" xfId="38506" xr:uid="{00000000-0005-0000-0000-0000278D0000}"/>
    <cellStyle name="Normal 6 3 2 2 5 4 4" xfId="38507" xr:uid="{00000000-0005-0000-0000-0000288D0000}"/>
    <cellStyle name="Normal 6 3 2 2 5 4 5" xfId="38508" xr:uid="{00000000-0005-0000-0000-0000298D0000}"/>
    <cellStyle name="Normal 6 3 2 2 5 5" xfId="38509" xr:uid="{00000000-0005-0000-0000-00002A8D0000}"/>
    <cellStyle name="Normal 6 3 2 2 5 5 2" xfId="38510" xr:uid="{00000000-0005-0000-0000-00002B8D0000}"/>
    <cellStyle name="Normal 6 3 2 2 5 5 2 2" xfId="38511" xr:uid="{00000000-0005-0000-0000-00002C8D0000}"/>
    <cellStyle name="Normal 6 3 2 2 5 5 3" xfId="38512" xr:uid="{00000000-0005-0000-0000-00002D8D0000}"/>
    <cellStyle name="Normal 6 3 2 2 5 6" xfId="38513" xr:uid="{00000000-0005-0000-0000-00002E8D0000}"/>
    <cellStyle name="Normal 6 3 2 2 5 6 2" xfId="38514" xr:uid="{00000000-0005-0000-0000-00002F8D0000}"/>
    <cellStyle name="Normal 6 3 2 2 5 7" xfId="38515" xr:uid="{00000000-0005-0000-0000-0000308D0000}"/>
    <cellStyle name="Normal 6 3 2 2 5 8" xfId="38516" xr:uid="{00000000-0005-0000-0000-0000318D0000}"/>
    <cellStyle name="Normal 6 3 2 2 6" xfId="4036" xr:uid="{00000000-0005-0000-0000-0000328D0000}"/>
    <cellStyle name="Normal 6 3 2 2 6 2" xfId="4037" xr:uid="{00000000-0005-0000-0000-0000338D0000}"/>
    <cellStyle name="Normal 6 3 2 2 6 2 2" xfId="38517" xr:uid="{00000000-0005-0000-0000-0000348D0000}"/>
    <cellStyle name="Normal 6 3 2 2 6 2 2 2" xfId="38518" xr:uid="{00000000-0005-0000-0000-0000358D0000}"/>
    <cellStyle name="Normal 6 3 2 2 6 2 2 2 2" xfId="38519" xr:uid="{00000000-0005-0000-0000-0000368D0000}"/>
    <cellStyle name="Normal 6 3 2 2 6 2 2 3" xfId="38520" xr:uid="{00000000-0005-0000-0000-0000378D0000}"/>
    <cellStyle name="Normal 6 3 2 2 6 2 3" xfId="38521" xr:uid="{00000000-0005-0000-0000-0000388D0000}"/>
    <cellStyle name="Normal 6 3 2 2 6 2 3 2" xfId="38522" xr:uid="{00000000-0005-0000-0000-0000398D0000}"/>
    <cellStyle name="Normal 6 3 2 2 6 2 4" xfId="38523" xr:uid="{00000000-0005-0000-0000-00003A8D0000}"/>
    <cellStyle name="Normal 6 3 2 2 6 2 5" xfId="38524" xr:uid="{00000000-0005-0000-0000-00003B8D0000}"/>
    <cellStyle name="Normal 6 3 2 2 6 3" xfId="4038" xr:uid="{00000000-0005-0000-0000-00003C8D0000}"/>
    <cellStyle name="Normal 6 3 2 2 6 3 2" xfId="38525" xr:uid="{00000000-0005-0000-0000-00003D8D0000}"/>
    <cellStyle name="Normal 6 3 2 2 6 3 2 2" xfId="38526" xr:uid="{00000000-0005-0000-0000-00003E8D0000}"/>
    <cellStyle name="Normal 6 3 2 2 6 3 2 2 2" xfId="38527" xr:uid="{00000000-0005-0000-0000-00003F8D0000}"/>
    <cellStyle name="Normal 6 3 2 2 6 3 2 3" xfId="38528" xr:uid="{00000000-0005-0000-0000-0000408D0000}"/>
    <cellStyle name="Normal 6 3 2 2 6 3 3" xfId="38529" xr:uid="{00000000-0005-0000-0000-0000418D0000}"/>
    <cellStyle name="Normal 6 3 2 2 6 3 3 2" xfId="38530" xr:uid="{00000000-0005-0000-0000-0000428D0000}"/>
    <cellStyle name="Normal 6 3 2 2 6 3 4" xfId="38531" xr:uid="{00000000-0005-0000-0000-0000438D0000}"/>
    <cellStyle name="Normal 6 3 2 2 6 3 5" xfId="38532" xr:uid="{00000000-0005-0000-0000-0000448D0000}"/>
    <cellStyle name="Normal 6 3 2 2 6 4" xfId="38533" xr:uid="{00000000-0005-0000-0000-0000458D0000}"/>
    <cellStyle name="Normal 6 3 2 2 6 4 2" xfId="38534" xr:uid="{00000000-0005-0000-0000-0000468D0000}"/>
    <cellStyle name="Normal 6 3 2 2 6 4 2 2" xfId="38535" xr:uid="{00000000-0005-0000-0000-0000478D0000}"/>
    <cellStyle name="Normal 6 3 2 2 6 4 3" xfId="38536" xr:uid="{00000000-0005-0000-0000-0000488D0000}"/>
    <cellStyle name="Normal 6 3 2 2 6 5" xfId="38537" xr:uid="{00000000-0005-0000-0000-0000498D0000}"/>
    <cellStyle name="Normal 6 3 2 2 6 5 2" xfId="38538" xr:uid="{00000000-0005-0000-0000-00004A8D0000}"/>
    <cellStyle name="Normal 6 3 2 2 6 6" xfId="38539" xr:uid="{00000000-0005-0000-0000-00004B8D0000}"/>
    <cellStyle name="Normal 6 3 2 2 6 7" xfId="38540" xr:uid="{00000000-0005-0000-0000-00004C8D0000}"/>
    <cellStyle name="Normal 6 3 2 2 7" xfId="4039" xr:uid="{00000000-0005-0000-0000-00004D8D0000}"/>
    <cellStyle name="Normal 6 3 2 2 7 2" xfId="38541" xr:uid="{00000000-0005-0000-0000-00004E8D0000}"/>
    <cellStyle name="Normal 6 3 2 2 7 2 2" xfId="38542" xr:uid="{00000000-0005-0000-0000-00004F8D0000}"/>
    <cellStyle name="Normal 6 3 2 2 7 2 2 2" xfId="38543" xr:uid="{00000000-0005-0000-0000-0000508D0000}"/>
    <cellStyle name="Normal 6 3 2 2 7 2 3" xfId="38544" xr:uid="{00000000-0005-0000-0000-0000518D0000}"/>
    <cellStyle name="Normal 6 3 2 2 7 3" xfId="38545" xr:uid="{00000000-0005-0000-0000-0000528D0000}"/>
    <cellStyle name="Normal 6 3 2 2 7 3 2" xfId="38546" xr:uid="{00000000-0005-0000-0000-0000538D0000}"/>
    <cellStyle name="Normal 6 3 2 2 7 4" xfId="38547" xr:uid="{00000000-0005-0000-0000-0000548D0000}"/>
    <cellStyle name="Normal 6 3 2 2 7 5" xfId="38548" xr:uid="{00000000-0005-0000-0000-0000558D0000}"/>
    <cellStyle name="Normal 6 3 2 2 8" xfId="4040" xr:uid="{00000000-0005-0000-0000-0000568D0000}"/>
    <cellStyle name="Normal 6 3 2 2 8 2" xfId="38549" xr:uid="{00000000-0005-0000-0000-0000578D0000}"/>
    <cellStyle name="Normal 6 3 2 2 8 2 2" xfId="38550" xr:uid="{00000000-0005-0000-0000-0000588D0000}"/>
    <cellStyle name="Normal 6 3 2 2 8 2 2 2" xfId="38551" xr:uid="{00000000-0005-0000-0000-0000598D0000}"/>
    <cellStyle name="Normal 6 3 2 2 8 2 3" xfId="38552" xr:uid="{00000000-0005-0000-0000-00005A8D0000}"/>
    <cellStyle name="Normal 6 3 2 2 8 3" xfId="38553" xr:uid="{00000000-0005-0000-0000-00005B8D0000}"/>
    <cellStyle name="Normal 6 3 2 2 8 3 2" xfId="38554" xr:uid="{00000000-0005-0000-0000-00005C8D0000}"/>
    <cellStyle name="Normal 6 3 2 2 8 4" xfId="38555" xr:uid="{00000000-0005-0000-0000-00005D8D0000}"/>
    <cellStyle name="Normal 6 3 2 2 8 5" xfId="38556" xr:uid="{00000000-0005-0000-0000-00005E8D0000}"/>
    <cellStyle name="Normal 6 3 2 2 9" xfId="38557" xr:uid="{00000000-0005-0000-0000-00005F8D0000}"/>
    <cellStyle name="Normal 6 3 2 2 9 2" xfId="38558" xr:uid="{00000000-0005-0000-0000-0000608D0000}"/>
    <cellStyle name="Normal 6 3 2 2 9 2 2" xfId="38559" xr:uid="{00000000-0005-0000-0000-0000618D0000}"/>
    <cellStyle name="Normal 6 3 2 2 9 3" xfId="38560" xr:uid="{00000000-0005-0000-0000-0000628D0000}"/>
    <cellStyle name="Normal 6 3 2 3" xfId="4041" xr:uid="{00000000-0005-0000-0000-0000638D0000}"/>
    <cellStyle name="Normal 6 3 2 3 2" xfId="4042" xr:uid="{00000000-0005-0000-0000-0000648D0000}"/>
    <cellStyle name="Normal 6 3 2 3 2 2" xfId="4043" xr:uid="{00000000-0005-0000-0000-0000658D0000}"/>
    <cellStyle name="Normal 6 3 2 3 2 2 2" xfId="38561" xr:uid="{00000000-0005-0000-0000-0000668D0000}"/>
    <cellStyle name="Normal 6 3 2 3 2 2 2 2" xfId="38562" xr:uid="{00000000-0005-0000-0000-0000678D0000}"/>
    <cellStyle name="Normal 6 3 2 3 2 2 2 2 2" xfId="38563" xr:uid="{00000000-0005-0000-0000-0000688D0000}"/>
    <cellStyle name="Normal 6 3 2 3 2 2 2 3" xfId="38564" xr:uid="{00000000-0005-0000-0000-0000698D0000}"/>
    <cellStyle name="Normal 6 3 2 3 2 2 3" xfId="38565" xr:uid="{00000000-0005-0000-0000-00006A8D0000}"/>
    <cellStyle name="Normal 6 3 2 3 2 2 3 2" xfId="38566" xr:uid="{00000000-0005-0000-0000-00006B8D0000}"/>
    <cellStyle name="Normal 6 3 2 3 2 2 4" xfId="38567" xr:uid="{00000000-0005-0000-0000-00006C8D0000}"/>
    <cellStyle name="Normal 6 3 2 3 2 2 5" xfId="38568" xr:uid="{00000000-0005-0000-0000-00006D8D0000}"/>
    <cellStyle name="Normal 6 3 2 3 2 3" xfId="4044" xr:uid="{00000000-0005-0000-0000-00006E8D0000}"/>
    <cellStyle name="Normal 6 3 2 3 2 3 2" xfId="38569" xr:uid="{00000000-0005-0000-0000-00006F8D0000}"/>
    <cellStyle name="Normal 6 3 2 3 2 3 2 2" xfId="38570" xr:uid="{00000000-0005-0000-0000-0000708D0000}"/>
    <cellStyle name="Normal 6 3 2 3 2 3 2 2 2" xfId="38571" xr:uid="{00000000-0005-0000-0000-0000718D0000}"/>
    <cellStyle name="Normal 6 3 2 3 2 3 2 3" xfId="38572" xr:uid="{00000000-0005-0000-0000-0000728D0000}"/>
    <cellStyle name="Normal 6 3 2 3 2 3 3" xfId="38573" xr:uid="{00000000-0005-0000-0000-0000738D0000}"/>
    <cellStyle name="Normal 6 3 2 3 2 3 3 2" xfId="38574" xr:uid="{00000000-0005-0000-0000-0000748D0000}"/>
    <cellStyle name="Normal 6 3 2 3 2 3 4" xfId="38575" xr:uid="{00000000-0005-0000-0000-0000758D0000}"/>
    <cellStyle name="Normal 6 3 2 3 2 3 5" xfId="38576" xr:uid="{00000000-0005-0000-0000-0000768D0000}"/>
    <cellStyle name="Normal 6 3 2 3 2 4" xfId="38577" xr:uid="{00000000-0005-0000-0000-0000778D0000}"/>
    <cellStyle name="Normal 6 3 2 3 2 4 2" xfId="38578" xr:uid="{00000000-0005-0000-0000-0000788D0000}"/>
    <cellStyle name="Normal 6 3 2 3 2 4 2 2" xfId="38579" xr:uid="{00000000-0005-0000-0000-0000798D0000}"/>
    <cellStyle name="Normal 6 3 2 3 2 4 3" xfId="38580" xr:uid="{00000000-0005-0000-0000-00007A8D0000}"/>
    <cellStyle name="Normal 6 3 2 3 2 5" xfId="38581" xr:uid="{00000000-0005-0000-0000-00007B8D0000}"/>
    <cellStyle name="Normal 6 3 2 3 2 5 2" xfId="38582" xr:uid="{00000000-0005-0000-0000-00007C8D0000}"/>
    <cellStyle name="Normal 6 3 2 3 2 6" xfId="38583" xr:uid="{00000000-0005-0000-0000-00007D8D0000}"/>
    <cellStyle name="Normal 6 3 2 3 2 7" xfId="38584" xr:uid="{00000000-0005-0000-0000-00007E8D0000}"/>
    <cellStyle name="Normal 6 3 2 3 3" xfId="4045" xr:uid="{00000000-0005-0000-0000-00007F8D0000}"/>
    <cellStyle name="Normal 6 3 2 3 3 2" xfId="38585" xr:uid="{00000000-0005-0000-0000-0000808D0000}"/>
    <cellStyle name="Normal 6 3 2 3 3 2 2" xfId="38586" xr:uid="{00000000-0005-0000-0000-0000818D0000}"/>
    <cellStyle name="Normal 6 3 2 3 3 2 2 2" xfId="38587" xr:uid="{00000000-0005-0000-0000-0000828D0000}"/>
    <cellStyle name="Normal 6 3 2 3 3 2 3" xfId="38588" xr:uid="{00000000-0005-0000-0000-0000838D0000}"/>
    <cellStyle name="Normal 6 3 2 3 3 3" xfId="38589" xr:uid="{00000000-0005-0000-0000-0000848D0000}"/>
    <cellStyle name="Normal 6 3 2 3 3 3 2" xfId="38590" xr:uid="{00000000-0005-0000-0000-0000858D0000}"/>
    <cellStyle name="Normal 6 3 2 3 3 4" xfId="38591" xr:uid="{00000000-0005-0000-0000-0000868D0000}"/>
    <cellStyle name="Normal 6 3 2 3 3 5" xfId="38592" xr:uid="{00000000-0005-0000-0000-0000878D0000}"/>
    <cellStyle name="Normal 6 3 2 3 4" xfId="4046" xr:uid="{00000000-0005-0000-0000-0000888D0000}"/>
    <cellStyle name="Normal 6 3 2 3 4 2" xfId="38593" xr:uid="{00000000-0005-0000-0000-0000898D0000}"/>
    <cellStyle name="Normal 6 3 2 3 4 2 2" xfId="38594" xr:uid="{00000000-0005-0000-0000-00008A8D0000}"/>
    <cellStyle name="Normal 6 3 2 3 4 2 2 2" xfId="38595" xr:uid="{00000000-0005-0000-0000-00008B8D0000}"/>
    <cellStyle name="Normal 6 3 2 3 4 2 3" xfId="38596" xr:uid="{00000000-0005-0000-0000-00008C8D0000}"/>
    <cellStyle name="Normal 6 3 2 3 4 3" xfId="38597" xr:uid="{00000000-0005-0000-0000-00008D8D0000}"/>
    <cellStyle name="Normal 6 3 2 3 4 3 2" xfId="38598" xr:uid="{00000000-0005-0000-0000-00008E8D0000}"/>
    <cellStyle name="Normal 6 3 2 3 4 4" xfId="38599" xr:uid="{00000000-0005-0000-0000-00008F8D0000}"/>
    <cellStyle name="Normal 6 3 2 3 4 5" xfId="38600" xr:uid="{00000000-0005-0000-0000-0000908D0000}"/>
    <cellStyle name="Normal 6 3 2 3 5" xfId="38601" xr:uid="{00000000-0005-0000-0000-0000918D0000}"/>
    <cellStyle name="Normal 6 3 2 3 5 2" xfId="38602" xr:uid="{00000000-0005-0000-0000-0000928D0000}"/>
    <cellStyle name="Normal 6 3 2 3 5 2 2" xfId="38603" xr:uid="{00000000-0005-0000-0000-0000938D0000}"/>
    <cellStyle name="Normal 6 3 2 3 5 3" xfId="38604" xr:uid="{00000000-0005-0000-0000-0000948D0000}"/>
    <cellStyle name="Normal 6 3 2 3 6" xfId="38605" xr:uid="{00000000-0005-0000-0000-0000958D0000}"/>
    <cellStyle name="Normal 6 3 2 3 6 2" xfId="38606" xr:uid="{00000000-0005-0000-0000-0000968D0000}"/>
    <cellStyle name="Normal 6 3 2 3 7" xfId="38607" xr:uid="{00000000-0005-0000-0000-0000978D0000}"/>
    <cellStyle name="Normal 6 3 2 3 8" xfId="38608" xr:uid="{00000000-0005-0000-0000-0000988D0000}"/>
    <cellStyle name="Normal 6 3 2 4" xfId="4047" xr:uid="{00000000-0005-0000-0000-0000998D0000}"/>
    <cellStyle name="Normal 6 3 2 4 2" xfId="4048" xr:uid="{00000000-0005-0000-0000-00009A8D0000}"/>
    <cellStyle name="Normal 6 3 2 4 2 2" xfId="4049" xr:uid="{00000000-0005-0000-0000-00009B8D0000}"/>
    <cellStyle name="Normal 6 3 2 4 2 2 2" xfId="38609" xr:uid="{00000000-0005-0000-0000-00009C8D0000}"/>
    <cellStyle name="Normal 6 3 2 4 2 2 2 2" xfId="38610" xr:uid="{00000000-0005-0000-0000-00009D8D0000}"/>
    <cellStyle name="Normal 6 3 2 4 2 2 2 2 2" xfId="38611" xr:uid="{00000000-0005-0000-0000-00009E8D0000}"/>
    <cellStyle name="Normal 6 3 2 4 2 2 2 3" xfId="38612" xr:uid="{00000000-0005-0000-0000-00009F8D0000}"/>
    <cellStyle name="Normal 6 3 2 4 2 2 3" xfId="38613" xr:uid="{00000000-0005-0000-0000-0000A08D0000}"/>
    <cellStyle name="Normal 6 3 2 4 2 2 3 2" xfId="38614" xr:uid="{00000000-0005-0000-0000-0000A18D0000}"/>
    <cellStyle name="Normal 6 3 2 4 2 2 4" xfId="38615" xr:uid="{00000000-0005-0000-0000-0000A28D0000}"/>
    <cellStyle name="Normal 6 3 2 4 2 2 5" xfId="38616" xr:uid="{00000000-0005-0000-0000-0000A38D0000}"/>
    <cellStyle name="Normal 6 3 2 4 2 3" xfId="4050" xr:uid="{00000000-0005-0000-0000-0000A48D0000}"/>
    <cellStyle name="Normal 6 3 2 4 2 3 2" xfId="38617" xr:uid="{00000000-0005-0000-0000-0000A58D0000}"/>
    <cellStyle name="Normal 6 3 2 4 2 3 2 2" xfId="38618" xr:uid="{00000000-0005-0000-0000-0000A68D0000}"/>
    <cellStyle name="Normal 6 3 2 4 2 3 2 2 2" xfId="38619" xr:uid="{00000000-0005-0000-0000-0000A78D0000}"/>
    <cellStyle name="Normal 6 3 2 4 2 3 2 3" xfId="38620" xr:uid="{00000000-0005-0000-0000-0000A88D0000}"/>
    <cellStyle name="Normal 6 3 2 4 2 3 3" xfId="38621" xr:uid="{00000000-0005-0000-0000-0000A98D0000}"/>
    <cellStyle name="Normal 6 3 2 4 2 3 3 2" xfId="38622" xr:uid="{00000000-0005-0000-0000-0000AA8D0000}"/>
    <cellStyle name="Normal 6 3 2 4 2 3 4" xfId="38623" xr:uid="{00000000-0005-0000-0000-0000AB8D0000}"/>
    <cellStyle name="Normal 6 3 2 4 2 3 5" xfId="38624" xr:uid="{00000000-0005-0000-0000-0000AC8D0000}"/>
    <cellStyle name="Normal 6 3 2 4 2 4" xfId="38625" xr:uid="{00000000-0005-0000-0000-0000AD8D0000}"/>
    <cellStyle name="Normal 6 3 2 4 2 4 2" xfId="38626" xr:uid="{00000000-0005-0000-0000-0000AE8D0000}"/>
    <cellStyle name="Normal 6 3 2 4 2 4 2 2" xfId="38627" xr:uid="{00000000-0005-0000-0000-0000AF8D0000}"/>
    <cellStyle name="Normal 6 3 2 4 2 4 3" xfId="38628" xr:uid="{00000000-0005-0000-0000-0000B08D0000}"/>
    <cellStyle name="Normal 6 3 2 4 2 5" xfId="38629" xr:uid="{00000000-0005-0000-0000-0000B18D0000}"/>
    <cellStyle name="Normal 6 3 2 4 2 5 2" xfId="38630" xr:uid="{00000000-0005-0000-0000-0000B28D0000}"/>
    <cellStyle name="Normal 6 3 2 4 2 6" xfId="38631" xr:uid="{00000000-0005-0000-0000-0000B38D0000}"/>
    <cellStyle name="Normal 6 3 2 4 2 7" xfId="38632" xr:uid="{00000000-0005-0000-0000-0000B48D0000}"/>
    <cellStyle name="Normal 6 3 2 4 3" xfId="4051" xr:uid="{00000000-0005-0000-0000-0000B58D0000}"/>
    <cellStyle name="Normal 6 3 2 4 3 2" xfId="38633" xr:uid="{00000000-0005-0000-0000-0000B68D0000}"/>
    <cellStyle name="Normal 6 3 2 4 3 2 2" xfId="38634" xr:uid="{00000000-0005-0000-0000-0000B78D0000}"/>
    <cellStyle name="Normal 6 3 2 4 3 2 2 2" xfId="38635" xr:uid="{00000000-0005-0000-0000-0000B88D0000}"/>
    <cellStyle name="Normal 6 3 2 4 3 2 3" xfId="38636" xr:uid="{00000000-0005-0000-0000-0000B98D0000}"/>
    <cellStyle name="Normal 6 3 2 4 3 3" xfId="38637" xr:uid="{00000000-0005-0000-0000-0000BA8D0000}"/>
    <cellStyle name="Normal 6 3 2 4 3 3 2" xfId="38638" xr:uid="{00000000-0005-0000-0000-0000BB8D0000}"/>
    <cellStyle name="Normal 6 3 2 4 3 4" xfId="38639" xr:uid="{00000000-0005-0000-0000-0000BC8D0000}"/>
    <cellStyle name="Normal 6 3 2 4 3 5" xfId="38640" xr:uid="{00000000-0005-0000-0000-0000BD8D0000}"/>
    <cellStyle name="Normal 6 3 2 4 4" xfId="4052" xr:uid="{00000000-0005-0000-0000-0000BE8D0000}"/>
    <cellStyle name="Normal 6 3 2 4 4 2" xfId="38641" xr:uid="{00000000-0005-0000-0000-0000BF8D0000}"/>
    <cellStyle name="Normal 6 3 2 4 4 2 2" xfId="38642" xr:uid="{00000000-0005-0000-0000-0000C08D0000}"/>
    <cellStyle name="Normal 6 3 2 4 4 2 2 2" xfId="38643" xr:uid="{00000000-0005-0000-0000-0000C18D0000}"/>
    <cellStyle name="Normal 6 3 2 4 4 2 3" xfId="38644" xr:uid="{00000000-0005-0000-0000-0000C28D0000}"/>
    <cellStyle name="Normal 6 3 2 4 4 3" xfId="38645" xr:uid="{00000000-0005-0000-0000-0000C38D0000}"/>
    <cellStyle name="Normal 6 3 2 4 4 3 2" xfId="38646" xr:uid="{00000000-0005-0000-0000-0000C48D0000}"/>
    <cellStyle name="Normal 6 3 2 4 4 4" xfId="38647" xr:uid="{00000000-0005-0000-0000-0000C58D0000}"/>
    <cellStyle name="Normal 6 3 2 4 4 5" xfId="38648" xr:uid="{00000000-0005-0000-0000-0000C68D0000}"/>
    <cellStyle name="Normal 6 3 2 4 5" xfId="38649" xr:uid="{00000000-0005-0000-0000-0000C78D0000}"/>
    <cellStyle name="Normal 6 3 2 4 5 2" xfId="38650" xr:uid="{00000000-0005-0000-0000-0000C88D0000}"/>
    <cellStyle name="Normal 6 3 2 4 5 2 2" xfId="38651" xr:uid="{00000000-0005-0000-0000-0000C98D0000}"/>
    <cellStyle name="Normal 6 3 2 4 5 3" xfId="38652" xr:uid="{00000000-0005-0000-0000-0000CA8D0000}"/>
    <cellStyle name="Normal 6 3 2 4 6" xfId="38653" xr:uid="{00000000-0005-0000-0000-0000CB8D0000}"/>
    <cellStyle name="Normal 6 3 2 4 6 2" xfId="38654" xr:uid="{00000000-0005-0000-0000-0000CC8D0000}"/>
    <cellStyle name="Normal 6 3 2 4 7" xfId="38655" xr:uid="{00000000-0005-0000-0000-0000CD8D0000}"/>
    <cellStyle name="Normal 6 3 2 4 8" xfId="38656" xr:uid="{00000000-0005-0000-0000-0000CE8D0000}"/>
    <cellStyle name="Normal 6 3 2 5" xfId="4053" xr:uid="{00000000-0005-0000-0000-0000CF8D0000}"/>
    <cellStyle name="Normal 6 3 2 5 2" xfId="4054" xr:uid="{00000000-0005-0000-0000-0000D08D0000}"/>
    <cellStyle name="Normal 6 3 2 5 2 2" xfId="4055" xr:uid="{00000000-0005-0000-0000-0000D18D0000}"/>
    <cellStyle name="Normal 6 3 2 5 2 2 2" xfId="38657" xr:uid="{00000000-0005-0000-0000-0000D28D0000}"/>
    <cellStyle name="Normal 6 3 2 5 2 2 2 2" xfId="38658" xr:uid="{00000000-0005-0000-0000-0000D38D0000}"/>
    <cellStyle name="Normal 6 3 2 5 2 2 2 2 2" xfId="38659" xr:uid="{00000000-0005-0000-0000-0000D48D0000}"/>
    <cellStyle name="Normal 6 3 2 5 2 2 2 3" xfId="38660" xr:uid="{00000000-0005-0000-0000-0000D58D0000}"/>
    <cellStyle name="Normal 6 3 2 5 2 2 3" xfId="38661" xr:uid="{00000000-0005-0000-0000-0000D68D0000}"/>
    <cellStyle name="Normal 6 3 2 5 2 2 3 2" xfId="38662" xr:uid="{00000000-0005-0000-0000-0000D78D0000}"/>
    <cellStyle name="Normal 6 3 2 5 2 2 4" xfId="38663" xr:uid="{00000000-0005-0000-0000-0000D88D0000}"/>
    <cellStyle name="Normal 6 3 2 5 2 2 5" xfId="38664" xr:uid="{00000000-0005-0000-0000-0000D98D0000}"/>
    <cellStyle name="Normal 6 3 2 5 2 3" xfId="4056" xr:uid="{00000000-0005-0000-0000-0000DA8D0000}"/>
    <cellStyle name="Normal 6 3 2 5 2 3 2" xfId="38665" xr:uid="{00000000-0005-0000-0000-0000DB8D0000}"/>
    <cellStyle name="Normal 6 3 2 5 2 3 2 2" xfId="38666" xr:uid="{00000000-0005-0000-0000-0000DC8D0000}"/>
    <cellStyle name="Normal 6 3 2 5 2 3 2 2 2" xfId="38667" xr:uid="{00000000-0005-0000-0000-0000DD8D0000}"/>
    <cellStyle name="Normal 6 3 2 5 2 3 2 3" xfId="38668" xr:uid="{00000000-0005-0000-0000-0000DE8D0000}"/>
    <cellStyle name="Normal 6 3 2 5 2 3 3" xfId="38669" xr:uid="{00000000-0005-0000-0000-0000DF8D0000}"/>
    <cellStyle name="Normal 6 3 2 5 2 3 3 2" xfId="38670" xr:uid="{00000000-0005-0000-0000-0000E08D0000}"/>
    <cellStyle name="Normal 6 3 2 5 2 3 4" xfId="38671" xr:uid="{00000000-0005-0000-0000-0000E18D0000}"/>
    <cellStyle name="Normal 6 3 2 5 2 3 5" xfId="38672" xr:uid="{00000000-0005-0000-0000-0000E28D0000}"/>
    <cellStyle name="Normal 6 3 2 5 2 4" xfId="38673" xr:uid="{00000000-0005-0000-0000-0000E38D0000}"/>
    <cellStyle name="Normal 6 3 2 5 2 4 2" xfId="38674" xr:uid="{00000000-0005-0000-0000-0000E48D0000}"/>
    <cellStyle name="Normal 6 3 2 5 2 4 2 2" xfId="38675" xr:uid="{00000000-0005-0000-0000-0000E58D0000}"/>
    <cellStyle name="Normal 6 3 2 5 2 4 3" xfId="38676" xr:uid="{00000000-0005-0000-0000-0000E68D0000}"/>
    <cellStyle name="Normal 6 3 2 5 2 5" xfId="38677" xr:uid="{00000000-0005-0000-0000-0000E78D0000}"/>
    <cellStyle name="Normal 6 3 2 5 2 5 2" xfId="38678" xr:uid="{00000000-0005-0000-0000-0000E88D0000}"/>
    <cellStyle name="Normal 6 3 2 5 2 6" xfId="38679" xr:uid="{00000000-0005-0000-0000-0000E98D0000}"/>
    <cellStyle name="Normal 6 3 2 5 2 7" xfId="38680" xr:uid="{00000000-0005-0000-0000-0000EA8D0000}"/>
    <cellStyle name="Normal 6 3 2 5 3" xfId="4057" xr:uid="{00000000-0005-0000-0000-0000EB8D0000}"/>
    <cellStyle name="Normal 6 3 2 5 3 2" xfId="38681" xr:uid="{00000000-0005-0000-0000-0000EC8D0000}"/>
    <cellStyle name="Normal 6 3 2 5 3 2 2" xfId="38682" xr:uid="{00000000-0005-0000-0000-0000ED8D0000}"/>
    <cellStyle name="Normal 6 3 2 5 3 2 2 2" xfId="38683" xr:uid="{00000000-0005-0000-0000-0000EE8D0000}"/>
    <cellStyle name="Normal 6 3 2 5 3 2 3" xfId="38684" xr:uid="{00000000-0005-0000-0000-0000EF8D0000}"/>
    <cellStyle name="Normal 6 3 2 5 3 3" xfId="38685" xr:uid="{00000000-0005-0000-0000-0000F08D0000}"/>
    <cellStyle name="Normal 6 3 2 5 3 3 2" xfId="38686" xr:uid="{00000000-0005-0000-0000-0000F18D0000}"/>
    <cellStyle name="Normal 6 3 2 5 3 4" xfId="38687" xr:uid="{00000000-0005-0000-0000-0000F28D0000}"/>
    <cellStyle name="Normal 6 3 2 5 3 5" xfId="38688" xr:uid="{00000000-0005-0000-0000-0000F38D0000}"/>
    <cellStyle name="Normal 6 3 2 5 4" xfId="4058" xr:uid="{00000000-0005-0000-0000-0000F48D0000}"/>
    <cellStyle name="Normal 6 3 2 5 4 2" xfId="38689" xr:uid="{00000000-0005-0000-0000-0000F58D0000}"/>
    <cellStyle name="Normal 6 3 2 5 4 2 2" xfId="38690" xr:uid="{00000000-0005-0000-0000-0000F68D0000}"/>
    <cellStyle name="Normal 6 3 2 5 4 2 2 2" xfId="38691" xr:uid="{00000000-0005-0000-0000-0000F78D0000}"/>
    <cellStyle name="Normal 6 3 2 5 4 2 3" xfId="38692" xr:uid="{00000000-0005-0000-0000-0000F88D0000}"/>
    <cellStyle name="Normal 6 3 2 5 4 3" xfId="38693" xr:uid="{00000000-0005-0000-0000-0000F98D0000}"/>
    <cellStyle name="Normal 6 3 2 5 4 3 2" xfId="38694" xr:uid="{00000000-0005-0000-0000-0000FA8D0000}"/>
    <cellStyle name="Normal 6 3 2 5 4 4" xfId="38695" xr:uid="{00000000-0005-0000-0000-0000FB8D0000}"/>
    <cellStyle name="Normal 6 3 2 5 4 5" xfId="38696" xr:uid="{00000000-0005-0000-0000-0000FC8D0000}"/>
    <cellStyle name="Normal 6 3 2 5 5" xfId="38697" xr:uid="{00000000-0005-0000-0000-0000FD8D0000}"/>
    <cellStyle name="Normal 6 3 2 5 5 2" xfId="38698" xr:uid="{00000000-0005-0000-0000-0000FE8D0000}"/>
    <cellStyle name="Normal 6 3 2 5 5 2 2" xfId="38699" xr:uid="{00000000-0005-0000-0000-0000FF8D0000}"/>
    <cellStyle name="Normal 6 3 2 5 5 3" xfId="38700" xr:uid="{00000000-0005-0000-0000-0000008E0000}"/>
    <cellStyle name="Normal 6 3 2 5 6" xfId="38701" xr:uid="{00000000-0005-0000-0000-0000018E0000}"/>
    <cellStyle name="Normal 6 3 2 5 6 2" xfId="38702" xr:uid="{00000000-0005-0000-0000-0000028E0000}"/>
    <cellStyle name="Normal 6 3 2 5 7" xfId="38703" xr:uid="{00000000-0005-0000-0000-0000038E0000}"/>
    <cellStyle name="Normal 6 3 2 5 8" xfId="38704" xr:uid="{00000000-0005-0000-0000-0000048E0000}"/>
    <cellStyle name="Normal 6 3 2 6" xfId="4059" xr:uid="{00000000-0005-0000-0000-0000058E0000}"/>
    <cellStyle name="Normal 6 3 2 6 2" xfId="4060" xr:uid="{00000000-0005-0000-0000-0000068E0000}"/>
    <cellStyle name="Normal 6 3 2 6 2 2" xfId="4061" xr:uid="{00000000-0005-0000-0000-0000078E0000}"/>
    <cellStyle name="Normal 6 3 2 6 2 2 2" xfId="38705" xr:uid="{00000000-0005-0000-0000-0000088E0000}"/>
    <cellStyle name="Normal 6 3 2 6 2 2 2 2" xfId="38706" xr:uid="{00000000-0005-0000-0000-0000098E0000}"/>
    <cellStyle name="Normal 6 3 2 6 2 2 2 2 2" xfId="38707" xr:uid="{00000000-0005-0000-0000-00000A8E0000}"/>
    <cellStyle name="Normal 6 3 2 6 2 2 2 3" xfId="38708" xr:uid="{00000000-0005-0000-0000-00000B8E0000}"/>
    <cellStyle name="Normal 6 3 2 6 2 2 3" xfId="38709" xr:uid="{00000000-0005-0000-0000-00000C8E0000}"/>
    <cellStyle name="Normal 6 3 2 6 2 2 3 2" xfId="38710" xr:uid="{00000000-0005-0000-0000-00000D8E0000}"/>
    <cellStyle name="Normal 6 3 2 6 2 2 4" xfId="38711" xr:uid="{00000000-0005-0000-0000-00000E8E0000}"/>
    <cellStyle name="Normal 6 3 2 6 2 2 5" xfId="38712" xr:uid="{00000000-0005-0000-0000-00000F8E0000}"/>
    <cellStyle name="Normal 6 3 2 6 2 3" xfId="4062" xr:uid="{00000000-0005-0000-0000-0000108E0000}"/>
    <cellStyle name="Normal 6 3 2 6 2 3 2" xfId="38713" xr:uid="{00000000-0005-0000-0000-0000118E0000}"/>
    <cellStyle name="Normal 6 3 2 6 2 3 2 2" xfId="38714" xr:uid="{00000000-0005-0000-0000-0000128E0000}"/>
    <cellStyle name="Normal 6 3 2 6 2 3 2 2 2" xfId="38715" xr:uid="{00000000-0005-0000-0000-0000138E0000}"/>
    <cellStyle name="Normal 6 3 2 6 2 3 2 3" xfId="38716" xr:uid="{00000000-0005-0000-0000-0000148E0000}"/>
    <cellStyle name="Normal 6 3 2 6 2 3 3" xfId="38717" xr:uid="{00000000-0005-0000-0000-0000158E0000}"/>
    <cellStyle name="Normal 6 3 2 6 2 3 3 2" xfId="38718" xr:uid="{00000000-0005-0000-0000-0000168E0000}"/>
    <cellStyle name="Normal 6 3 2 6 2 3 4" xfId="38719" xr:uid="{00000000-0005-0000-0000-0000178E0000}"/>
    <cellStyle name="Normal 6 3 2 6 2 3 5" xfId="38720" xr:uid="{00000000-0005-0000-0000-0000188E0000}"/>
    <cellStyle name="Normal 6 3 2 6 2 4" xfId="38721" xr:uid="{00000000-0005-0000-0000-0000198E0000}"/>
    <cellStyle name="Normal 6 3 2 6 2 4 2" xfId="38722" xr:uid="{00000000-0005-0000-0000-00001A8E0000}"/>
    <cellStyle name="Normal 6 3 2 6 2 4 2 2" xfId="38723" xr:uid="{00000000-0005-0000-0000-00001B8E0000}"/>
    <cellStyle name="Normal 6 3 2 6 2 4 3" xfId="38724" xr:uid="{00000000-0005-0000-0000-00001C8E0000}"/>
    <cellStyle name="Normal 6 3 2 6 2 5" xfId="38725" xr:uid="{00000000-0005-0000-0000-00001D8E0000}"/>
    <cellStyle name="Normal 6 3 2 6 2 5 2" xfId="38726" xr:uid="{00000000-0005-0000-0000-00001E8E0000}"/>
    <cellStyle name="Normal 6 3 2 6 2 6" xfId="38727" xr:uid="{00000000-0005-0000-0000-00001F8E0000}"/>
    <cellStyle name="Normal 6 3 2 6 2 7" xfId="38728" xr:uid="{00000000-0005-0000-0000-0000208E0000}"/>
    <cellStyle name="Normal 6 3 2 6 3" xfId="4063" xr:uid="{00000000-0005-0000-0000-0000218E0000}"/>
    <cellStyle name="Normal 6 3 2 6 3 2" xfId="38729" xr:uid="{00000000-0005-0000-0000-0000228E0000}"/>
    <cellStyle name="Normal 6 3 2 6 3 2 2" xfId="38730" xr:uid="{00000000-0005-0000-0000-0000238E0000}"/>
    <cellStyle name="Normal 6 3 2 6 3 2 2 2" xfId="38731" xr:uid="{00000000-0005-0000-0000-0000248E0000}"/>
    <cellStyle name="Normal 6 3 2 6 3 2 3" xfId="38732" xr:uid="{00000000-0005-0000-0000-0000258E0000}"/>
    <cellStyle name="Normal 6 3 2 6 3 3" xfId="38733" xr:uid="{00000000-0005-0000-0000-0000268E0000}"/>
    <cellStyle name="Normal 6 3 2 6 3 3 2" xfId="38734" xr:uid="{00000000-0005-0000-0000-0000278E0000}"/>
    <cellStyle name="Normal 6 3 2 6 3 4" xfId="38735" xr:uid="{00000000-0005-0000-0000-0000288E0000}"/>
    <cellStyle name="Normal 6 3 2 6 3 5" xfId="38736" xr:uid="{00000000-0005-0000-0000-0000298E0000}"/>
    <cellStyle name="Normal 6 3 2 6 4" xfId="4064" xr:uid="{00000000-0005-0000-0000-00002A8E0000}"/>
    <cellStyle name="Normal 6 3 2 6 4 2" xfId="38737" xr:uid="{00000000-0005-0000-0000-00002B8E0000}"/>
    <cellStyle name="Normal 6 3 2 6 4 2 2" xfId="38738" xr:uid="{00000000-0005-0000-0000-00002C8E0000}"/>
    <cellStyle name="Normal 6 3 2 6 4 2 2 2" xfId="38739" xr:uid="{00000000-0005-0000-0000-00002D8E0000}"/>
    <cellStyle name="Normal 6 3 2 6 4 2 3" xfId="38740" xr:uid="{00000000-0005-0000-0000-00002E8E0000}"/>
    <cellStyle name="Normal 6 3 2 6 4 3" xfId="38741" xr:uid="{00000000-0005-0000-0000-00002F8E0000}"/>
    <cellStyle name="Normal 6 3 2 6 4 3 2" xfId="38742" xr:uid="{00000000-0005-0000-0000-0000308E0000}"/>
    <cellStyle name="Normal 6 3 2 6 4 4" xfId="38743" xr:uid="{00000000-0005-0000-0000-0000318E0000}"/>
    <cellStyle name="Normal 6 3 2 6 4 5" xfId="38744" xr:uid="{00000000-0005-0000-0000-0000328E0000}"/>
    <cellStyle name="Normal 6 3 2 6 5" xfId="38745" xr:uid="{00000000-0005-0000-0000-0000338E0000}"/>
    <cellStyle name="Normal 6 3 2 6 5 2" xfId="38746" xr:uid="{00000000-0005-0000-0000-0000348E0000}"/>
    <cellStyle name="Normal 6 3 2 6 5 2 2" xfId="38747" xr:uid="{00000000-0005-0000-0000-0000358E0000}"/>
    <cellStyle name="Normal 6 3 2 6 5 3" xfId="38748" xr:uid="{00000000-0005-0000-0000-0000368E0000}"/>
    <cellStyle name="Normal 6 3 2 6 6" xfId="38749" xr:uid="{00000000-0005-0000-0000-0000378E0000}"/>
    <cellStyle name="Normal 6 3 2 6 6 2" xfId="38750" xr:uid="{00000000-0005-0000-0000-0000388E0000}"/>
    <cellStyle name="Normal 6 3 2 6 7" xfId="38751" xr:uid="{00000000-0005-0000-0000-0000398E0000}"/>
    <cellStyle name="Normal 6 3 2 6 8" xfId="38752" xr:uid="{00000000-0005-0000-0000-00003A8E0000}"/>
    <cellStyle name="Normal 6 3 2 7" xfId="4065" xr:uid="{00000000-0005-0000-0000-00003B8E0000}"/>
    <cellStyle name="Normal 6 3 2 7 2" xfId="4066" xr:uid="{00000000-0005-0000-0000-00003C8E0000}"/>
    <cellStyle name="Normal 6 3 2 7 2 2" xfId="38753" xr:uid="{00000000-0005-0000-0000-00003D8E0000}"/>
    <cellStyle name="Normal 6 3 2 7 2 2 2" xfId="38754" xr:uid="{00000000-0005-0000-0000-00003E8E0000}"/>
    <cellStyle name="Normal 6 3 2 7 2 2 2 2" xfId="38755" xr:uid="{00000000-0005-0000-0000-00003F8E0000}"/>
    <cellStyle name="Normal 6 3 2 7 2 2 3" xfId="38756" xr:uid="{00000000-0005-0000-0000-0000408E0000}"/>
    <cellStyle name="Normal 6 3 2 7 2 3" xfId="38757" xr:uid="{00000000-0005-0000-0000-0000418E0000}"/>
    <cellStyle name="Normal 6 3 2 7 2 3 2" xfId="38758" xr:uid="{00000000-0005-0000-0000-0000428E0000}"/>
    <cellStyle name="Normal 6 3 2 7 2 4" xfId="38759" xr:uid="{00000000-0005-0000-0000-0000438E0000}"/>
    <cellStyle name="Normal 6 3 2 7 2 5" xfId="38760" xr:uid="{00000000-0005-0000-0000-0000448E0000}"/>
    <cellStyle name="Normal 6 3 2 7 3" xfId="4067" xr:uid="{00000000-0005-0000-0000-0000458E0000}"/>
    <cellStyle name="Normal 6 3 2 7 3 2" xfId="38761" xr:uid="{00000000-0005-0000-0000-0000468E0000}"/>
    <cellStyle name="Normal 6 3 2 7 3 2 2" xfId="38762" xr:uid="{00000000-0005-0000-0000-0000478E0000}"/>
    <cellStyle name="Normal 6 3 2 7 3 2 2 2" xfId="38763" xr:uid="{00000000-0005-0000-0000-0000488E0000}"/>
    <cellStyle name="Normal 6 3 2 7 3 2 3" xfId="38764" xr:uid="{00000000-0005-0000-0000-0000498E0000}"/>
    <cellStyle name="Normal 6 3 2 7 3 3" xfId="38765" xr:uid="{00000000-0005-0000-0000-00004A8E0000}"/>
    <cellStyle name="Normal 6 3 2 7 3 3 2" xfId="38766" xr:uid="{00000000-0005-0000-0000-00004B8E0000}"/>
    <cellStyle name="Normal 6 3 2 7 3 4" xfId="38767" xr:uid="{00000000-0005-0000-0000-00004C8E0000}"/>
    <cellStyle name="Normal 6 3 2 7 3 5" xfId="38768" xr:uid="{00000000-0005-0000-0000-00004D8E0000}"/>
    <cellStyle name="Normal 6 3 2 7 4" xfId="38769" xr:uid="{00000000-0005-0000-0000-00004E8E0000}"/>
    <cellStyle name="Normal 6 3 2 7 4 2" xfId="38770" xr:uid="{00000000-0005-0000-0000-00004F8E0000}"/>
    <cellStyle name="Normal 6 3 2 7 4 2 2" xfId="38771" xr:uid="{00000000-0005-0000-0000-0000508E0000}"/>
    <cellStyle name="Normal 6 3 2 7 4 3" xfId="38772" xr:uid="{00000000-0005-0000-0000-0000518E0000}"/>
    <cellStyle name="Normal 6 3 2 7 5" xfId="38773" xr:uid="{00000000-0005-0000-0000-0000528E0000}"/>
    <cellStyle name="Normal 6 3 2 7 5 2" xfId="38774" xr:uid="{00000000-0005-0000-0000-0000538E0000}"/>
    <cellStyle name="Normal 6 3 2 7 6" xfId="38775" xr:uid="{00000000-0005-0000-0000-0000548E0000}"/>
    <cellStyle name="Normal 6 3 2 7 7" xfId="38776" xr:uid="{00000000-0005-0000-0000-0000558E0000}"/>
    <cellStyle name="Normal 6 3 2 8" xfId="4068" xr:uid="{00000000-0005-0000-0000-0000568E0000}"/>
    <cellStyle name="Normal 6 3 2 8 2" xfId="38777" xr:uid="{00000000-0005-0000-0000-0000578E0000}"/>
    <cellStyle name="Normal 6 3 2 8 2 2" xfId="38778" xr:uid="{00000000-0005-0000-0000-0000588E0000}"/>
    <cellStyle name="Normal 6 3 2 8 2 2 2" xfId="38779" xr:uid="{00000000-0005-0000-0000-0000598E0000}"/>
    <cellStyle name="Normal 6 3 2 8 2 3" xfId="38780" xr:uid="{00000000-0005-0000-0000-00005A8E0000}"/>
    <cellStyle name="Normal 6 3 2 8 3" xfId="38781" xr:uid="{00000000-0005-0000-0000-00005B8E0000}"/>
    <cellStyle name="Normal 6 3 2 8 3 2" xfId="38782" xr:uid="{00000000-0005-0000-0000-00005C8E0000}"/>
    <cellStyle name="Normal 6 3 2 8 4" xfId="38783" xr:uid="{00000000-0005-0000-0000-00005D8E0000}"/>
    <cellStyle name="Normal 6 3 2 8 5" xfId="38784" xr:uid="{00000000-0005-0000-0000-00005E8E0000}"/>
    <cellStyle name="Normal 6 3 2 9" xfId="4069" xr:uid="{00000000-0005-0000-0000-00005F8E0000}"/>
    <cellStyle name="Normal 6 3 2 9 2" xfId="38785" xr:uid="{00000000-0005-0000-0000-0000608E0000}"/>
    <cellStyle name="Normal 6 3 2 9 2 2" xfId="38786" xr:uid="{00000000-0005-0000-0000-0000618E0000}"/>
    <cellStyle name="Normal 6 3 2 9 2 2 2" xfId="38787" xr:uid="{00000000-0005-0000-0000-0000628E0000}"/>
    <cellStyle name="Normal 6 3 2 9 2 3" xfId="38788" xr:uid="{00000000-0005-0000-0000-0000638E0000}"/>
    <cellStyle name="Normal 6 3 2 9 3" xfId="38789" xr:uid="{00000000-0005-0000-0000-0000648E0000}"/>
    <cellStyle name="Normal 6 3 2 9 3 2" xfId="38790" xr:uid="{00000000-0005-0000-0000-0000658E0000}"/>
    <cellStyle name="Normal 6 3 2 9 4" xfId="38791" xr:uid="{00000000-0005-0000-0000-0000668E0000}"/>
    <cellStyle name="Normal 6 3 2 9 5" xfId="38792" xr:uid="{00000000-0005-0000-0000-0000678E0000}"/>
    <cellStyle name="Normal 6 3 3" xfId="4070" xr:uid="{00000000-0005-0000-0000-0000688E0000}"/>
    <cellStyle name="Normal 6 3 3 10" xfId="38793" xr:uid="{00000000-0005-0000-0000-0000698E0000}"/>
    <cellStyle name="Normal 6 3 3 10 2" xfId="38794" xr:uid="{00000000-0005-0000-0000-00006A8E0000}"/>
    <cellStyle name="Normal 6 3 3 11" xfId="38795" xr:uid="{00000000-0005-0000-0000-00006B8E0000}"/>
    <cellStyle name="Normal 6 3 3 12" xfId="38796" xr:uid="{00000000-0005-0000-0000-00006C8E0000}"/>
    <cellStyle name="Normal 6 3 3 2" xfId="4071" xr:uid="{00000000-0005-0000-0000-00006D8E0000}"/>
    <cellStyle name="Normal 6 3 3 2 2" xfId="4072" xr:uid="{00000000-0005-0000-0000-00006E8E0000}"/>
    <cellStyle name="Normal 6 3 3 2 2 2" xfId="4073" xr:uid="{00000000-0005-0000-0000-00006F8E0000}"/>
    <cellStyle name="Normal 6 3 3 2 2 2 2" xfId="38797" xr:uid="{00000000-0005-0000-0000-0000708E0000}"/>
    <cellStyle name="Normal 6 3 3 2 2 2 2 2" xfId="38798" xr:uid="{00000000-0005-0000-0000-0000718E0000}"/>
    <cellStyle name="Normal 6 3 3 2 2 2 2 2 2" xfId="38799" xr:uid="{00000000-0005-0000-0000-0000728E0000}"/>
    <cellStyle name="Normal 6 3 3 2 2 2 2 3" xfId="38800" xr:uid="{00000000-0005-0000-0000-0000738E0000}"/>
    <cellStyle name="Normal 6 3 3 2 2 2 3" xfId="38801" xr:uid="{00000000-0005-0000-0000-0000748E0000}"/>
    <cellStyle name="Normal 6 3 3 2 2 2 3 2" xfId="38802" xr:uid="{00000000-0005-0000-0000-0000758E0000}"/>
    <cellStyle name="Normal 6 3 3 2 2 2 4" xfId="38803" xr:uid="{00000000-0005-0000-0000-0000768E0000}"/>
    <cellStyle name="Normal 6 3 3 2 2 2 5" xfId="38804" xr:uid="{00000000-0005-0000-0000-0000778E0000}"/>
    <cellStyle name="Normal 6 3 3 2 2 3" xfId="4074" xr:uid="{00000000-0005-0000-0000-0000788E0000}"/>
    <cellStyle name="Normal 6 3 3 2 2 3 2" xfId="38805" xr:uid="{00000000-0005-0000-0000-0000798E0000}"/>
    <cellStyle name="Normal 6 3 3 2 2 3 2 2" xfId="38806" xr:uid="{00000000-0005-0000-0000-00007A8E0000}"/>
    <cellStyle name="Normal 6 3 3 2 2 3 2 2 2" xfId="38807" xr:uid="{00000000-0005-0000-0000-00007B8E0000}"/>
    <cellStyle name="Normal 6 3 3 2 2 3 2 3" xfId="38808" xr:uid="{00000000-0005-0000-0000-00007C8E0000}"/>
    <cellStyle name="Normal 6 3 3 2 2 3 3" xfId="38809" xr:uid="{00000000-0005-0000-0000-00007D8E0000}"/>
    <cellStyle name="Normal 6 3 3 2 2 3 3 2" xfId="38810" xr:uid="{00000000-0005-0000-0000-00007E8E0000}"/>
    <cellStyle name="Normal 6 3 3 2 2 3 4" xfId="38811" xr:uid="{00000000-0005-0000-0000-00007F8E0000}"/>
    <cellStyle name="Normal 6 3 3 2 2 3 5" xfId="38812" xr:uid="{00000000-0005-0000-0000-0000808E0000}"/>
    <cellStyle name="Normal 6 3 3 2 2 4" xfId="38813" xr:uid="{00000000-0005-0000-0000-0000818E0000}"/>
    <cellStyle name="Normal 6 3 3 2 2 4 2" xfId="38814" xr:uid="{00000000-0005-0000-0000-0000828E0000}"/>
    <cellStyle name="Normal 6 3 3 2 2 4 2 2" xfId="38815" xr:uid="{00000000-0005-0000-0000-0000838E0000}"/>
    <cellStyle name="Normal 6 3 3 2 2 4 3" xfId="38816" xr:uid="{00000000-0005-0000-0000-0000848E0000}"/>
    <cellStyle name="Normal 6 3 3 2 2 5" xfId="38817" xr:uid="{00000000-0005-0000-0000-0000858E0000}"/>
    <cellStyle name="Normal 6 3 3 2 2 5 2" xfId="38818" xr:uid="{00000000-0005-0000-0000-0000868E0000}"/>
    <cellStyle name="Normal 6 3 3 2 2 6" xfId="38819" xr:uid="{00000000-0005-0000-0000-0000878E0000}"/>
    <cellStyle name="Normal 6 3 3 2 2 7" xfId="38820" xr:uid="{00000000-0005-0000-0000-0000888E0000}"/>
    <cellStyle name="Normal 6 3 3 2 3" xfId="4075" xr:uid="{00000000-0005-0000-0000-0000898E0000}"/>
    <cellStyle name="Normal 6 3 3 2 3 2" xfId="38821" xr:uid="{00000000-0005-0000-0000-00008A8E0000}"/>
    <cellStyle name="Normal 6 3 3 2 3 2 2" xfId="38822" xr:uid="{00000000-0005-0000-0000-00008B8E0000}"/>
    <cellStyle name="Normal 6 3 3 2 3 2 2 2" xfId="38823" xr:uid="{00000000-0005-0000-0000-00008C8E0000}"/>
    <cellStyle name="Normal 6 3 3 2 3 2 3" xfId="38824" xr:uid="{00000000-0005-0000-0000-00008D8E0000}"/>
    <cellStyle name="Normal 6 3 3 2 3 3" xfId="38825" xr:uid="{00000000-0005-0000-0000-00008E8E0000}"/>
    <cellStyle name="Normal 6 3 3 2 3 3 2" xfId="38826" xr:uid="{00000000-0005-0000-0000-00008F8E0000}"/>
    <cellStyle name="Normal 6 3 3 2 3 4" xfId="38827" xr:uid="{00000000-0005-0000-0000-0000908E0000}"/>
    <cellStyle name="Normal 6 3 3 2 3 5" xfId="38828" xr:uid="{00000000-0005-0000-0000-0000918E0000}"/>
    <cellStyle name="Normal 6 3 3 2 4" xfId="4076" xr:uid="{00000000-0005-0000-0000-0000928E0000}"/>
    <cellStyle name="Normal 6 3 3 2 4 2" xfId="38829" xr:uid="{00000000-0005-0000-0000-0000938E0000}"/>
    <cellStyle name="Normal 6 3 3 2 4 2 2" xfId="38830" xr:uid="{00000000-0005-0000-0000-0000948E0000}"/>
    <cellStyle name="Normal 6 3 3 2 4 2 2 2" xfId="38831" xr:uid="{00000000-0005-0000-0000-0000958E0000}"/>
    <cellStyle name="Normal 6 3 3 2 4 2 3" xfId="38832" xr:uid="{00000000-0005-0000-0000-0000968E0000}"/>
    <cellStyle name="Normal 6 3 3 2 4 3" xfId="38833" xr:uid="{00000000-0005-0000-0000-0000978E0000}"/>
    <cellStyle name="Normal 6 3 3 2 4 3 2" xfId="38834" xr:uid="{00000000-0005-0000-0000-0000988E0000}"/>
    <cellStyle name="Normal 6 3 3 2 4 4" xfId="38835" xr:uid="{00000000-0005-0000-0000-0000998E0000}"/>
    <cellStyle name="Normal 6 3 3 2 4 5" xfId="38836" xr:uid="{00000000-0005-0000-0000-00009A8E0000}"/>
    <cellStyle name="Normal 6 3 3 2 5" xfId="38837" xr:uid="{00000000-0005-0000-0000-00009B8E0000}"/>
    <cellStyle name="Normal 6 3 3 2 5 2" xfId="38838" xr:uid="{00000000-0005-0000-0000-00009C8E0000}"/>
    <cellStyle name="Normal 6 3 3 2 5 2 2" xfId="38839" xr:uid="{00000000-0005-0000-0000-00009D8E0000}"/>
    <cellStyle name="Normal 6 3 3 2 5 3" xfId="38840" xr:uid="{00000000-0005-0000-0000-00009E8E0000}"/>
    <cellStyle name="Normal 6 3 3 2 6" xfId="38841" xr:uid="{00000000-0005-0000-0000-00009F8E0000}"/>
    <cellStyle name="Normal 6 3 3 2 6 2" xfId="38842" xr:uid="{00000000-0005-0000-0000-0000A08E0000}"/>
    <cellStyle name="Normal 6 3 3 2 7" xfId="38843" xr:uid="{00000000-0005-0000-0000-0000A18E0000}"/>
    <cellStyle name="Normal 6 3 3 2 8" xfId="38844" xr:uid="{00000000-0005-0000-0000-0000A28E0000}"/>
    <cellStyle name="Normal 6 3 3 3" xfId="4077" xr:uid="{00000000-0005-0000-0000-0000A38E0000}"/>
    <cellStyle name="Normal 6 3 3 3 2" xfId="4078" xr:uid="{00000000-0005-0000-0000-0000A48E0000}"/>
    <cellStyle name="Normal 6 3 3 3 2 2" xfId="4079" xr:uid="{00000000-0005-0000-0000-0000A58E0000}"/>
    <cellStyle name="Normal 6 3 3 3 2 2 2" xfId="38845" xr:uid="{00000000-0005-0000-0000-0000A68E0000}"/>
    <cellStyle name="Normal 6 3 3 3 2 2 2 2" xfId="38846" xr:uid="{00000000-0005-0000-0000-0000A78E0000}"/>
    <cellStyle name="Normal 6 3 3 3 2 2 2 2 2" xfId="38847" xr:uid="{00000000-0005-0000-0000-0000A88E0000}"/>
    <cellStyle name="Normal 6 3 3 3 2 2 2 3" xfId="38848" xr:uid="{00000000-0005-0000-0000-0000A98E0000}"/>
    <cellStyle name="Normal 6 3 3 3 2 2 3" xfId="38849" xr:uid="{00000000-0005-0000-0000-0000AA8E0000}"/>
    <cellStyle name="Normal 6 3 3 3 2 2 3 2" xfId="38850" xr:uid="{00000000-0005-0000-0000-0000AB8E0000}"/>
    <cellStyle name="Normal 6 3 3 3 2 2 4" xfId="38851" xr:uid="{00000000-0005-0000-0000-0000AC8E0000}"/>
    <cellStyle name="Normal 6 3 3 3 2 2 5" xfId="38852" xr:uid="{00000000-0005-0000-0000-0000AD8E0000}"/>
    <cellStyle name="Normal 6 3 3 3 2 3" xfId="4080" xr:uid="{00000000-0005-0000-0000-0000AE8E0000}"/>
    <cellStyle name="Normal 6 3 3 3 2 3 2" xfId="38853" xr:uid="{00000000-0005-0000-0000-0000AF8E0000}"/>
    <cellStyle name="Normal 6 3 3 3 2 3 2 2" xfId="38854" xr:uid="{00000000-0005-0000-0000-0000B08E0000}"/>
    <cellStyle name="Normal 6 3 3 3 2 3 2 2 2" xfId="38855" xr:uid="{00000000-0005-0000-0000-0000B18E0000}"/>
    <cellStyle name="Normal 6 3 3 3 2 3 2 3" xfId="38856" xr:uid="{00000000-0005-0000-0000-0000B28E0000}"/>
    <cellStyle name="Normal 6 3 3 3 2 3 3" xfId="38857" xr:uid="{00000000-0005-0000-0000-0000B38E0000}"/>
    <cellStyle name="Normal 6 3 3 3 2 3 3 2" xfId="38858" xr:uid="{00000000-0005-0000-0000-0000B48E0000}"/>
    <cellStyle name="Normal 6 3 3 3 2 3 4" xfId="38859" xr:uid="{00000000-0005-0000-0000-0000B58E0000}"/>
    <cellStyle name="Normal 6 3 3 3 2 3 5" xfId="38860" xr:uid="{00000000-0005-0000-0000-0000B68E0000}"/>
    <cellStyle name="Normal 6 3 3 3 2 4" xfId="38861" xr:uid="{00000000-0005-0000-0000-0000B78E0000}"/>
    <cellStyle name="Normal 6 3 3 3 2 4 2" xfId="38862" xr:uid="{00000000-0005-0000-0000-0000B88E0000}"/>
    <cellStyle name="Normal 6 3 3 3 2 4 2 2" xfId="38863" xr:uid="{00000000-0005-0000-0000-0000B98E0000}"/>
    <cellStyle name="Normal 6 3 3 3 2 4 3" xfId="38864" xr:uid="{00000000-0005-0000-0000-0000BA8E0000}"/>
    <cellStyle name="Normal 6 3 3 3 2 5" xfId="38865" xr:uid="{00000000-0005-0000-0000-0000BB8E0000}"/>
    <cellStyle name="Normal 6 3 3 3 2 5 2" xfId="38866" xr:uid="{00000000-0005-0000-0000-0000BC8E0000}"/>
    <cellStyle name="Normal 6 3 3 3 2 6" xfId="38867" xr:uid="{00000000-0005-0000-0000-0000BD8E0000}"/>
    <cellStyle name="Normal 6 3 3 3 2 7" xfId="38868" xr:uid="{00000000-0005-0000-0000-0000BE8E0000}"/>
    <cellStyle name="Normal 6 3 3 3 3" xfId="4081" xr:uid="{00000000-0005-0000-0000-0000BF8E0000}"/>
    <cellStyle name="Normal 6 3 3 3 3 2" xfId="38869" xr:uid="{00000000-0005-0000-0000-0000C08E0000}"/>
    <cellStyle name="Normal 6 3 3 3 3 2 2" xfId="38870" xr:uid="{00000000-0005-0000-0000-0000C18E0000}"/>
    <cellStyle name="Normal 6 3 3 3 3 2 2 2" xfId="38871" xr:uid="{00000000-0005-0000-0000-0000C28E0000}"/>
    <cellStyle name="Normal 6 3 3 3 3 2 3" xfId="38872" xr:uid="{00000000-0005-0000-0000-0000C38E0000}"/>
    <cellStyle name="Normal 6 3 3 3 3 3" xfId="38873" xr:uid="{00000000-0005-0000-0000-0000C48E0000}"/>
    <cellStyle name="Normal 6 3 3 3 3 3 2" xfId="38874" xr:uid="{00000000-0005-0000-0000-0000C58E0000}"/>
    <cellStyle name="Normal 6 3 3 3 3 4" xfId="38875" xr:uid="{00000000-0005-0000-0000-0000C68E0000}"/>
    <cellStyle name="Normal 6 3 3 3 3 5" xfId="38876" xr:uid="{00000000-0005-0000-0000-0000C78E0000}"/>
    <cellStyle name="Normal 6 3 3 3 4" xfId="4082" xr:uid="{00000000-0005-0000-0000-0000C88E0000}"/>
    <cellStyle name="Normal 6 3 3 3 4 2" xfId="38877" xr:uid="{00000000-0005-0000-0000-0000C98E0000}"/>
    <cellStyle name="Normal 6 3 3 3 4 2 2" xfId="38878" xr:uid="{00000000-0005-0000-0000-0000CA8E0000}"/>
    <cellStyle name="Normal 6 3 3 3 4 2 2 2" xfId="38879" xr:uid="{00000000-0005-0000-0000-0000CB8E0000}"/>
    <cellStyle name="Normal 6 3 3 3 4 2 3" xfId="38880" xr:uid="{00000000-0005-0000-0000-0000CC8E0000}"/>
    <cellStyle name="Normal 6 3 3 3 4 3" xfId="38881" xr:uid="{00000000-0005-0000-0000-0000CD8E0000}"/>
    <cellStyle name="Normal 6 3 3 3 4 3 2" xfId="38882" xr:uid="{00000000-0005-0000-0000-0000CE8E0000}"/>
    <cellStyle name="Normal 6 3 3 3 4 4" xfId="38883" xr:uid="{00000000-0005-0000-0000-0000CF8E0000}"/>
    <cellStyle name="Normal 6 3 3 3 4 5" xfId="38884" xr:uid="{00000000-0005-0000-0000-0000D08E0000}"/>
    <cellStyle name="Normal 6 3 3 3 5" xfId="38885" xr:uid="{00000000-0005-0000-0000-0000D18E0000}"/>
    <cellStyle name="Normal 6 3 3 3 5 2" xfId="38886" xr:uid="{00000000-0005-0000-0000-0000D28E0000}"/>
    <cellStyle name="Normal 6 3 3 3 5 2 2" xfId="38887" xr:uid="{00000000-0005-0000-0000-0000D38E0000}"/>
    <cellStyle name="Normal 6 3 3 3 5 3" xfId="38888" xr:uid="{00000000-0005-0000-0000-0000D48E0000}"/>
    <cellStyle name="Normal 6 3 3 3 6" xfId="38889" xr:uid="{00000000-0005-0000-0000-0000D58E0000}"/>
    <cellStyle name="Normal 6 3 3 3 6 2" xfId="38890" xr:uid="{00000000-0005-0000-0000-0000D68E0000}"/>
    <cellStyle name="Normal 6 3 3 3 7" xfId="38891" xr:uid="{00000000-0005-0000-0000-0000D78E0000}"/>
    <cellStyle name="Normal 6 3 3 3 8" xfId="38892" xr:uid="{00000000-0005-0000-0000-0000D88E0000}"/>
    <cellStyle name="Normal 6 3 3 4" xfId="4083" xr:uid="{00000000-0005-0000-0000-0000D98E0000}"/>
    <cellStyle name="Normal 6 3 3 4 2" xfId="4084" xr:uid="{00000000-0005-0000-0000-0000DA8E0000}"/>
    <cellStyle name="Normal 6 3 3 4 2 2" xfId="4085" xr:uid="{00000000-0005-0000-0000-0000DB8E0000}"/>
    <cellStyle name="Normal 6 3 3 4 2 2 2" xfId="38893" xr:uid="{00000000-0005-0000-0000-0000DC8E0000}"/>
    <cellStyle name="Normal 6 3 3 4 2 2 2 2" xfId="38894" xr:uid="{00000000-0005-0000-0000-0000DD8E0000}"/>
    <cellStyle name="Normal 6 3 3 4 2 2 2 2 2" xfId="38895" xr:uid="{00000000-0005-0000-0000-0000DE8E0000}"/>
    <cellStyle name="Normal 6 3 3 4 2 2 2 3" xfId="38896" xr:uid="{00000000-0005-0000-0000-0000DF8E0000}"/>
    <cellStyle name="Normal 6 3 3 4 2 2 3" xfId="38897" xr:uid="{00000000-0005-0000-0000-0000E08E0000}"/>
    <cellStyle name="Normal 6 3 3 4 2 2 3 2" xfId="38898" xr:uid="{00000000-0005-0000-0000-0000E18E0000}"/>
    <cellStyle name="Normal 6 3 3 4 2 2 4" xfId="38899" xr:uid="{00000000-0005-0000-0000-0000E28E0000}"/>
    <cellStyle name="Normal 6 3 3 4 2 2 5" xfId="38900" xr:uid="{00000000-0005-0000-0000-0000E38E0000}"/>
    <cellStyle name="Normal 6 3 3 4 2 3" xfId="4086" xr:uid="{00000000-0005-0000-0000-0000E48E0000}"/>
    <cellStyle name="Normal 6 3 3 4 2 3 2" xfId="38901" xr:uid="{00000000-0005-0000-0000-0000E58E0000}"/>
    <cellStyle name="Normal 6 3 3 4 2 3 2 2" xfId="38902" xr:uid="{00000000-0005-0000-0000-0000E68E0000}"/>
    <cellStyle name="Normal 6 3 3 4 2 3 2 2 2" xfId="38903" xr:uid="{00000000-0005-0000-0000-0000E78E0000}"/>
    <cellStyle name="Normal 6 3 3 4 2 3 2 3" xfId="38904" xr:uid="{00000000-0005-0000-0000-0000E88E0000}"/>
    <cellStyle name="Normal 6 3 3 4 2 3 3" xfId="38905" xr:uid="{00000000-0005-0000-0000-0000E98E0000}"/>
    <cellStyle name="Normal 6 3 3 4 2 3 3 2" xfId="38906" xr:uid="{00000000-0005-0000-0000-0000EA8E0000}"/>
    <cellStyle name="Normal 6 3 3 4 2 3 4" xfId="38907" xr:uid="{00000000-0005-0000-0000-0000EB8E0000}"/>
    <cellStyle name="Normal 6 3 3 4 2 3 5" xfId="38908" xr:uid="{00000000-0005-0000-0000-0000EC8E0000}"/>
    <cellStyle name="Normal 6 3 3 4 2 4" xfId="38909" xr:uid="{00000000-0005-0000-0000-0000ED8E0000}"/>
    <cellStyle name="Normal 6 3 3 4 2 4 2" xfId="38910" xr:uid="{00000000-0005-0000-0000-0000EE8E0000}"/>
    <cellStyle name="Normal 6 3 3 4 2 4 2 2" xfId="38911" xr:uid="{00000000-0005-0000-0000-0000EF8E0000}"/>
    <cellStyle name="Normal 6 3 3 4 2 4 3" xfId="38912" xr:uid="{00000000-0005-0000-0000-0000F08E0000}"/>
    <cellStyle name="Normal 6 3 3 4 2 5" xfId="38913" xr:uid="{00000000-0005-0000-0000-0000F18E0000}"/>
    <cellStyle name="Normal 6 3 3 4 2 5 2" xfId="38914" xr:uid="{00000000-0005-0000-0000-0000F28E0000}"/>
    <cellStyle name="Normal 6 3 3 4 2 6" xfId="38915" xr:uid="{00000000-0005-0000-0000-0000F38E0000}"/>
    <cellStyle name="Normal 6 3 3 4 2 7" xfId="38916" xr:uid="{00000000-0005-0000-0000-0000F48E0000}"/>
    <cellStyle name="Normal 6 3 3 4 3" xfId="4087" xr:uid="{00000000-0005-0000-0000-0000F58E0000}"/>
    <cellStyle name="Normal 6 3 3 4 3 2" xfId="38917" xr:uid="{00000000-0005-0000-0000-0000F68E0000}"/>
    <cellStyle name="Normal 6 3 3 4 3 2 2" xfId="38918" xr:uid="{00000000-0005-0000-0000-0000F78E0000}"/>
    <cellStyle name="Normal 6 3 3 4 3 2 2 2" xfId="38919" xr:uid="{00000000-0005-0000-0000-0000F88E0000}"/>
    <cellStyle name="Normal 6 3 3 4 3 2 3" xfId="38920" xr:uid="{00000000-0005-0000-0000-0000F98E0000}"/>
    <cellStyle name="Normal 6 3 3 4 3 3" xfId="38921" xr:uid="{00000000-0005-0000-0000-0000FA8E0000}"/>
    <cellStyle name="Normal 6 3 3 4 3 3 2" xfId="38922" xr:uid="{00000000-0005-0000-0000-0000FB8E0000}"/>
    <cellStyle name="Normal 6 3 3 4 3 4" xfId="38923" xr:uid="{00000000-0005-0000-0000-0000FC8E0000}"/>
    <cellStyle name="Normal 6 3 3 4 3 5" xfId="38924" xr:uid="{00000000-0005-0000-0000-0000FD8E0000}"/>
    <cellStyle name="Normal 6 3 3 4 4" xfId="4088" xr:uid="{00000000-0005-0000-0000-0000FE8E0000}"/>
    <cellStyle name="Normal 6 3 3 4 4 2" xfId="38925" xr:uid="{00000000-0005-0000-0000-0000FF8E0000}"/>
    <cellStyle name="Normal 6 3 3 4 4 2 2" xfId="38926" xr:uid="{00000000-0005-0000-0000-0000008F0000}"/>
    <cellStyle name="Normal 6 3 3 4 4 2 2 2" xfId="38927" xr:uid="{00000000-0005-0000-0000-0000018F0000}"/>
    <cellStyle name="Normal 6 3 3 4 4 2 3" xfId="38928" xr:uid="{00000000-0005-0000-0000-0000028F0000}"/>
    <cellStyle name="Normal 6 3 3 4 4 3" xfId="38929" xr:uid="{00000000-0005-0000-0000-0000038F0000}"/>
    <cellStyle name="Normal 6 3 3 4 4 3 2" xfId="38930" xr:uid="{00000000-0005-0000-0000-0000048F0000}"/>
    <cellStyle name="Normal 6 3 3 4 4 4" xfId="38931" xr:uid="{00000000-0005-0000-0000-0000058F0000}"/>
    <cellStyle name="Normal 6 3 3 4 4 5" xfId="38932" xr:uid="{00000000-0005-0000-0000-0000068F0000}"/>
    <cellStyle name="Normal 6 3 3 4 5" xfId="38933" xr:uid="{00000000-0005-0000-0000-0000078F0000}"/>
    <cellStyle name="Normal 6 3 3 4 5 2" xfId="38934" xr:uid="{00000000-0005-0000-0000-0000088F0000}"/>
    <cellStyle name="Normal 6 3 3 4 5 2 2" xfId="38935" xr:uid="{00000000-0005-0000-0000-0000098F0000}"/>
    <cellStyle name="Normal 6 3 3 4 5 3" xfId="38936" xr:uid="{00000000-0005-0000-0000-00000A8F0000}"/>
    <cellStyle name="Normal 6 3 3 4 6" xfId="38937" xr:uid="{00000000-0005-0000-0000-00000B8F0000}"/>
    <cellStyle name="Normal 6 3 3 4 6 2" xfId="38938" xr:uid="{00000000-0005-0000-0000-00000C8F0000}"/>
    <cellStyle name="Normal 6 3 3 4 7" xfId="38939" xr:uid="{00000000-0005-0000-0000-00000D8F0000}"/>
    <cellStyle name="Normal 6 3 3 4 8" xfId="38940" xr:uid="{00000000-0005-0000-0000-00000E8F0000}"/>
    <cellStyle name="Normal 6 3 3 5" xfId="4089" xr:uid="{00000000-0005-0000-0000-00000F8F0000}"/>
    <cellStyle name="Normal 6 3 3 5 2" xfId="4090" xr:uid="{00000000-0005-0000-0000-0000108F0000}"/>
    <cellStyle name="Normal 6 3 3 5 2 2" xfId="4091" xr:uid="{00000000-0005-0000-0000-0000118F0000}"/>
    <cellStyle name="Normal 6 3 3 5 2 2 2" xfId="38941" xr:uid="{00000000-0005-0000-0000-0000128F0000}"/>
    <cellStyle name="Normal 6 3 3 5 2 2 2 2" xfId="38942" xr:uid="{00000000-0005-0000-0000-0000138F0000}"/>
    <cellStyle name="Normal 6 3 3 5 2 2 2 2 2" xfId="38943" xr:uid="{00000000-0005-0000-0000-0000148F0000}"/>
    <cellStyle name="Normal 6 3 3 5 2 2 2 3" xfId="38944" xr:uid="{00000000-0005-0000-0000-0000158F0000}"/>
    <cellStyle name="Normal 6 3 3 5 2 2 3" xfId="38945" xr:uid="{00000000-0005-0000-0000-0000168F0000}"/>
    <cellStyle name="Normal 6 3 3 5 2 2 3 2" xfId="38946" xr:uid="{00000000-0005-0000-0000-0000178F0000}"/>
    <cellStyle name="Normal 6 3 3 5 2 2 4" xfId="38947" xr:uid="{00000000-0005-0000-0000-0000188F0000}"/>
    <cellStyle name="Normal 6 3 3 5 2 2 5" xfId="38948" xr:uid="{00000000-0005-0000-0000-0000198F0000}"/>
    <cellStyle name="Normal 6 3 3 5 2 3" xfId="4092" xr:uid="{00000000-0005-0000-0000-00001A8F0000}"/>
    <cellStyle name="Normal 6 3 3 5 2 3 2" xfId="38949" xr:uid="{00000000-0005-0000-0000-00001B8F0000}"/>
    <cellStyle name="Normal 6 3 3 5 2 3 2 2" xfId="38950" xr:uid="{00000000-0005-0000-0000-00001C8F0000}"/>
    <cellStyle name="Normal 6 3 3 5 2 3 2 2 2" xfId="38951" xr:uid="{00000000-0005-0000-0000-00001D8F0000}"/>
    <cellStyle name="Normal 6 3 3 5 2 3 2 3" xfId="38952" xr:uid="{00000000-0005-0000-0000-00001E8F0000}"/>
    <cellStyle name="Normal 6 3 3 5 2 3 3" xfId="38953" xr:uid="{00000000-0005-0000-0000-00001F8F0000}"/>
    <cellStyle name="Normal 6 3 3 5 2 3 3 2" xfId="38954" xr:uid="{00000000-0005-0000-0000-0000208F0000}"/>
    <cellStyle name="Normal 6 3 3 5 2 3 4" xfId="38955" xr:uid="{00000000-0005-0000-0000-0000218F0000}"/>
    <cellStyle name="Normal 6 3 3 5 2 3 5" xfId="38956" xr:uid="{00000000-0005-0000-0000-0000228F0000}"/>
    <cellStyle name="Normal 6 3 3 5 2 4" xfId="38957" xr:uid="{00000000-0005-0000-0000-0000238F0000}"/>
    <cellStyle name="Normal 6 3 3 5 2 4 2" xfId="38958" xr:uid="{00000000-0005-0000-0000-0000248F0000}"/>
    <cellStyle name="Normal 6 3 3 5 2 4 2 2" xfId="38959" xr:uid="{00000000-0005-0000-0000-0000258F0000}"/>
    <cellStyle name="Normal 6 3 3 5 2 4 3" xfId="38960" xr:uid="{00000000-0005-0000-0000-0000268F0000}"/>
    <cellStyle name="Normal 6 3 3 5 2 5" xfId="38961" xr:uid="{00000000-0005-0000-0000-0000278F0000}"/>
    <cellStyle name="Normal 6 3 3 5 2 5 2" xfId="38962" xr:uid="{00000000-0005-0000-0000-0000288F0000}"/>
    <cellStyle name="Normal 6 3 3 5 2 6" xfId="38963" xr:uid="{00000000-0005-0000-0000-0000298F0000}"/>
    <cellStyle name="Normal 6 3 3 5 2 7" xfId="38964" xr:uid="{00000000-0005-0000-0000-00002A8F0000}"/>
    <cellStyle name="Normal 6 3 3 5 3" xfId="4093" xr:uid="{00000000-0005-0000-0000-00002B8F0000}"/>
    <cellStyle name="Normal 6 3 3 5 3 2" xfId="38965" xr:uid="{00000000-0005-0000-0000-00002C8F0000}"/>
    <cellStyle name="Normal 6 3 3 5 3 2 2" xfId="38966" xr:uid="{00000000-0005-0000-0000-00002D8F0000}"/>
    <cellStyle name="Normal 6 3 3 5 3 2 2 2" xfId="38967" xr:uid="{00000000-0005-0000-0000-00002E8F0000}"/>
    <cellStyle name="Normal 6 3 3 5 3 2 3" xfId="38968" xr:uid="{00000000-0005-0000-0000-00002F8F0000}"/>
    <cellStyle name="Normal 6 3 3 5 3 3" xfId="38969" xr:uid="{00000000-0005-0000-0000-0000308F0000}"/>
    <cellStyle name="Normal 6 3 3 5 3 3 2" xfId="38970" xr:uid="{00000000-0005-0000-0000-0000318F0000}"/>
    <cellStyle name="Normal 6 3 3 5 3 4" xfId="38971" xr:uid="{00000000-0005-0000-0000-0000328F0000}"/>
    <cellStyle name="Normal 6 3 3 5 3 5" xfId="38972" xr:uid="{00000000-0005-0000-0000-0000338F0000}"/>
    <cellStyle name="Normal 6 3 3 5 4" xfId="4094" xr:uid="{00000000-0005-0000-0000-0000348F0000}"/>
    <cellStyle name="Normal 6 3 3 5 4 2" xfId="38973" xr:uid="{00000000-0005-0000-0000-0000358F0000}"/>
    <cellStyle name="Normal 6 3 3 5 4 2 2" xfId="38974" xr:uid="{00000000-0005-0000-0000-0000368F0000}"/>
    <cellStyle name="Normal 6 3 3 5 4 2 2 2" xfId="38975" xr:uid="{00000000-0005-0000-0000-0000378F0000}"/>
    <cellStyle name="Normal 6 3 3 5 4 2 3" xfId="38976" xr:uid="{00000000-0005-0000-0000-0000388F0000}"/>
    <cellStyle name="Normal 6 3 3 5 4 3" xfId="38977" xr:uid="{00000000-0005-0000-0000-0000398F0000}"/>
    <cellStyle name="Normal 6 3 3 5 4 3 2" xfId="38978" xr:uid="{00000000-0005-0000-0000-00003A8F0000}"/>
    <cellStyle name="Normal 6 3 3 5 4 4" xfId="38979" xr:uid="{00000000-0005-0000-0000-00003B8F0000}"/>
    <cellStyle name="Normal 6 3 3 5 4 5" xfId="38980" xr:uid="{00000000-0005-0000-0000-00003C8F0000}"/>
    <cellStyle name="Normal 6 3 3 5 5" xfId="38981" xr:uid="{00000000-0005-0000-0000-00003D8F0000}"/>
    <cellStyle name="Normal 6 3 3 5 5 2" xfId="38982" xr:uid="{00000000-0005-0000-0000-00003E8F0000}"/>
    <cellStyle name="Normal 6 3 3 5 5 2 2" xfId="38983" xr:uid="{00000000-0005-0000-0000-00003F8F0000}"/>
    <cellStyle name="Normal 6 3 3 5 5 3" xfId="38984" xr:uid="{00000000-0005-0000-0000-0000408F0000}"/>
    <cellStyle name="Normal 6 3 3 5 6" xfId="38985" xr:uid="{00000000-0005-0000-0000-0000418F0000}"/>
    <cellStyle name="Normal 6 3 3 5 6 2" xfId="38986" xr:uid="{00000000-0005-0000-0000-0000428F0000}"/>
    <cellStyle name="Normal 6 3 3 5 7" xfId="38987" xr:uid="{00000000-0005-0000-0000-0000438F0000}"/>
    <cellStyle name="Normal 6 3 3 5 8" xfId="38988" xr:uid="{00000000-0005-0000-0000-0000448F0000}"/>
    <cellStyle name="Normal 6 3 3 6" xfId="4095" xr:uid="{00000000-0005-0000-0000-0000458F0000}"/>
    <cellStyle name="Normal 6 3 3 6 2" xfId="4096" xr:uid="{00000000-0005-0000-0000-0000468F0000}"/>
    <cellStyle name="Normal 6 3 3 6 2 2" xfId="38989" xr:uid="{00000000-0005-0000-0000-0000478F0000}"/>
    <cellStyle name="Normal 6 3 3 6 2 2 2" xfId="38990" xr:uid="{00000000-0005-0000-0000-0000488F0000}"/>
    <cellStyle name="Normal 6 3 3 6 2 2 2 2" xfId="38991" xr:uid="{00000000-0005-0000-0000-0000498F0000}"/>
    <cellStyle name="Normal 6 3 3 6 2 2 3" xfId="38992" xr:uid="{00000000-0005-0000-0000-00004A8F0000}"/>
    <cellStyle name="Normal 6 3 3 6 2 3" xfId="38993" xr:uid="{00000000-0005-0000-0000-00004B8F0000}"/>
    <cellStyle name="Normal 6 3 3 6 2 3 2" xfId="38994" xr:uid="{00000000-0005-0000-0000-00004C8F0000}"/>
    <cellStyle name="Normal 6 3 3 6 2 4" xfId="38995" xr:uid="{00000000-0005-0000-0000-00004D8F0000}"/>
    <cellStyle name="Normal 6 3 3 6 2 5" xfId="38996" xr:uid="{00000000-0005-0000-0000-00004E8F0000}"/>
    <cellStyle name="Normal 6 3 3 6 3" xfId="4097" xr:uid="{00000000-0005-0000-0000-00004F8F0000}"/>
    <cellStyle name="Normal 6 3 3 6 3 2" xfId="38997" xr:uid="{00000000-0005-0000-0000-0000508F0000}"/>
    <cellStyle name="Normal 6 3 3 6 3 2 2" xfId="38998" xr:uid="{00000000-0005-0000-0000-0000518F0000}"/>
    <cellStyle name="Normal 6 3 3 6 3 2 2 2" xfId="38999" xr:uid="{00000000-0005-0000-0000-0000528F0000}"/>
    <cellStyle name="Normal 6 3 3 6 3 2 3" xfId="39000" xr:uid="{00000000-0005-0000-0000-0000538F0000}"/>
    <cellStyle name="Normal 6 3 3 6 3 3" xfId="39001" xr:uid="{00000000-0005-0000-0000-0000548F0000}"/>
    <cellStyle name="Normal 6 3 3 6 3 3 2" xfId="39002" xr:uid="{00000000-0005-0000-0000-0000558F0000}"/>
    <cellStyle name="Normal 6 3 3 6 3 4" xfId="39003" xr:uid="{00000000-0005-0000-0000-0000568F0000}"/>
    <cellStyle name="Normal 6 3 3 6 3 5" xfId="39004" xr:uid="{00000000-0005-0000-0000-0000578F0000}"/>
    <cellStyle name="Normal 6 3 3 6 4" xfId="39005" xr:uid="{00000000-0005-0000-0000-0000588F0000}"/>
    <cellStyle name="Normal 6 3 3 6 4 2" xfId="39006" xr:uid="{00000000-0005-0000-0000-0000598F0000}"/>
    <cellStyle name="Normal 6 3 3 6 4 2 2" xfId="39007" xr:uid="{00000000-0005-0000-0000-00005A8F0000}"/>
    <cellStyle name="Normal 6 3 3 6 4 3" xfId="39008" xr:uid="{00000000-0005-0000-0000-00005B8F0000}"/>
    <cellStyle name="Normal 6 3 3 6 5" xfId="39009" xr:uid="{00000000-0005-0000-0000-00005C8F0000}"/>
    <cellStyle name="Normal 6 3 3 6 5 2" xfId="39010" xr:uid="{00000000-0005-0000-0000-00005D8F0000}"/>
    <cellStyle name="Normal 6 3 3 6 6" xfId="39011" xr:uid="{00000000-0005-0000-0000-00005E8F0000}"/>
    <cellStyle name="Normal 6 3 3 6 7" xfId="39012" xr:uid="{00000000-0005-0000-0000-00005F8F0000}"/>
    <cellStyle name="Normal 6 3 3 7" xfId="4098" xr:uid="{00000000-0005-0000-0000-0000608F0000}"/>
    <cellStyle name="Normal 6 3 3 7 2" xfId="39013" xr:uid="{00000000-0005-0000-0000-0000618F0000}"/>
    <cellStyle name="Normal 6 3 3 7 2 2" xfId="39014" xr:uid="{00000000-0005-0000-0000-0000628F0000}"/>
    <cellStyle name="Normal 6 3 3 7 2 2 2" xfId="39015" xr:uid="{00000000-0005-0000-0000-0000638F0000}"/>
    <cellStyle name="Normal 6 3 3 7 2 3" xfId="39016" xr:uid="{00000000-0005-0000-0000-0000648F0000}"/>
    <cellStyle name="Normal 6 3 3 7 3" xfId="39017" xr:uid="{00000000-0005-0000-0000-0000658F0000}"/>
    <cellStyle name="Normal 6 3 3 7 3 2" xfId="39018" xr:uid="{00000000-0005-0000-0000-0000668F0000}"/>
    <cellStyle name="Normal 6 3 3 7 4" xfId="39019" xr:uid="{00000000-0005-0000-0000-0000678F0000}"/>
    <cellStyle name="Normal 6 3 3 7 5" xfId="39020" xr:uid="{00000000-0005-0000-0000-0000688F0000}"/>
    <cellStyle name="Normal 6 3 3 8" xfId="4099" xr:uid="{00000000-0005-0000-0000-0000698F0000}"/>
    <cellStyle name="Normal 6 3 3 8 2" xfId="39021" xr:uid="{00000000-0005-0000-0000-00006A8F0000}"/>
    <cellStyle name="Normal 6 3 3 8 2 2" xfId="39022" xr:uid="{00000000-0005-0000-0000-00006B8F0000}"/>
    <cellStyle name="Normal 6 3 3 8 2 2 2" xfId="39023" xr:uid="{00000000-0005-0000-0000-00006C8F0000}"/>
    <cellStyle name="Normal 6 3 3 8 2 3" xfId="39024" xr:uid="{00000000-0005-0000-0000-00006D8F0000}"/>
    <cellStyle name="Normal 6 3 3 8 3" xfId="39025" xr:uid="{00000000-0005-0000-0000-00006E8F0000}"/>
    <cellStyle name="Normal 6 3 3 8 3 2" xfId="39026" xr:uid="{00000000-0005-0000-0000-00006F8F0000}"/>
    <cellStyle name="Normal 6 3 3 8 4" xfId="39027" xr:uid="{00000000-0005-0000-0000-0000708F0000}"/>
    <cellStyle name="Normal 6 3 3 8 5" xfId="39028" xr:uid="{00000000-0005-0000-0000-0000718F0000}"/>
    <cellStyle name="Normal 6 3 3 9" xfId="39029" xr:uid="{00000000-0005-0000-0000-0000728F0000}"/>
    <cellStyle name="Normal 6 3 3 9 2" xfId="39030" xr:uid="{00000000-0005-0000-0000-0000738F0000}"/>
    <cellStyle name="Normal 6 3 3 9 2 2" xfId="39031" xr:uid="{00000000-0005-0000-0000-0000748F0000}"/>
    <cellStyle name="Normal 6 3 3 9 3" xfId="39032" xr:uid="{00000000-0005-0000-0000-0000758F0000}"/>
    <cellStyle name="Normal 6 3 4" xfId="4100" xr:uid="{00000000-0005-0000-0000-0000768F0000}"/>
    <cellStyle name="Normal 6 3 4 2" xfId="4101" xr:uid="{00000000-0005-0000-0000-0000778F0000}"/>
    <cellStyle name="Normal 6 3 4 2 2" xfId="4102" xr:uid="{00000000-0005-0000-0000-0000788F0000}"/>
    <cellStyle name="Normal 6 3 4 2 2 2" xfId="39033" xr:uid="{00000000-0005-0000-0000-0000798F0000}"/>
    <cellStyle name="Normal 6 3 4 2 2 2 2" xfId="39034" xr:uid="{00000000-0005-0000-0000-00007A8F0000}"/>
    <cellStyle name="Normal 6 3 4 2 2 2 2 2" xfId="39035" xr:uid="{00000000-0005-0000-0000-00007B8F0000}"/>
    <cellStyle name="Normal 6 3 4 2 2 2 3" xfId="39036" xr:uid="{00000000-0005-0000-0000-00007C8F0000}"/>
    <cellStyle name="Normal 6 3 4 2 2 3" xfId="39037" xr:uid="{00000000-0005-0000-0000-00007D8F0000}"/>
    <cellStyle name="Normal 6 3 4 2 2 3 2" xfId="39038" xr:uid="{00000000-0005-0000-0000-00007E8F0000}"/>
    <cellStyle name="Normal 6 3 4 2 2 4" xfId="39039" xr:uid="{00000000-0005-0000-0000-00007F8F0000}"/>
    <cellStyle name="Normal 6 3 4 2 2 5" xfId="39040" xr:uid="{00000000-0005-0000-0000-0000808F0000}"/>
    <cellStyle name="Normal 6 3 4 2 3" xfId="4103" xr:uid="{00000000-0005-0000-0000-0000818F0000}"/>
    <cellStyle name="Normal 6 3 4 2 3 2" xfId="39041" xr:uid="{00000000-0005-0000-0000-0000828F0000}"/>
    <cellStyle name="Normal 6 3 4 2 3 2 2" xfId="39042" xr:uid="{00000000-0005-0000-0000-0000838F0000}"/>
    <cellStyle name="Normal 6 3 4 2 3 2 2 2" xfId="39043" xr:uid="{00000000-0005-0000-0000-0000848F0000}"/>
    <cellStyle name="Normal 6 3 4 2 3 2 3" xfId="39044" xr:uid="{00000000-0005-0000-0000-0000858F0000}"/>
    <cellStyle name="Normal 6 3 4 2 3 3" xfId="39045" xr:uid="{00000000-0005-0000-0000-0000868F0000}"/>
    <cellStyle name="Normal 6 3 4 2 3 3 2" xfId="39046" xr:uid="{00000000-0005-0000-0000-0000878F0000}"/>
    <cellStyle name="Normal 6 3 4 2 3 4" xfId="39047" xr:uid="{00000000-0005-0000-0000-0000888F0000}"/>
    <cellStyle name="Normal 6 3 4 2 3 5" xfId="39048" xr:uid="{00000000-0005-0000-0000-0000898F0000}"/>
    <cellStyle name="Normal 6 3 4 2 4" xfId="39049" xr:uid="{00000000-0005-0000-0000-00008A8F0000}"/>
    <cellStyle name="Normal 6 3 4 2 4 2" xfId="39050" xr:uid="{00000000-0005-0000-0000-00008B8F0000}"/>
    <cellStyle name="Normal 6 3 4 2 4 2 2" xfId="39051" xr:uid="{00000000-0005-0000-0000-00008C8F0000}"/>
    <cellStyle name="Normal 6 3 4 2 4 3" xfId="39052" xr:uid="{00000000-0005-0000-0000-00008D8F0000}"/>
    <cellStyle name="Normal 6 3 4 2 5" xfId="39053" xr:uid="{00000000-0005-0000-0000-00008E8F0000}"/>
    <cellStyle name="Normal 6 3 4 2 5 2" xfId="39054" xr:uid="{00000000-0005-0000-0000-00008F8F0000}"/>
    <cellStyle name="Normal 6 3 4 2 6" xfId="39055" xr:uid="{00000000-0005-0000-0000-0000908F0000}"/>
    <cellStyle name="Normal 6 3 4 2 7" xfId="39056" xr:uid="{00000000-0005-0000-0000-0000918F0000}"/>
    <cellStyle name="Normal 6 3 4 3" xfId="4104" xr:uid="{00000000-0005-0000-0000-0000928F0000}"/>
    <cellStyle name="Normal 6 3 4 3 2" xfId="39057" xr:uid="{00000000-0005-0000-0000-0000938F0000}"/>
    <cellStyle name="Normal 6 3 4 3 2 2" xfId="39058" xr:uid="{00000000-0005-0000-0000-0000948F0000}"/>
    <cellStyle name="Normal 6 3 4 3 2 2 2" xfId="39059" xr:uid="{00000000-0005-0000-0000-0000958F0000}"/>
    <cellStyle name="Normal 6 3 4 3 2 3" xfId="39060" xr:uid="{00000000-0005-0000-0000-0000968F0000}"/>
    <cellStyle name="Normal 6 3 4 3 3" xfId="39061" xr:uid="{00000000-0005-0000-0000-0000978F0000}"/>
    <cellStyle name="Normal 6 3 4 3 3 2" xfId="39062" xr:uid="{00000000-0005-0000-0000-0000988F0000}"/>
    <cellStyle name="Normal 6 3 4 3 4" xfId="39063" xr:uid="{00000000-0005-0000-0000-0000998F0000}"/>
    <cellStyle name="Normal 6 3 4 3 5" xfId="39064" xr:uid="{00000000-0005-0000-0000-00009A8F0000}"/>
    <cellStyle name="Normal 6 3 4 4" xfId="4105" xr:uid="{00000000-0005-0000-0000-00009B8F0000}"/>
    <cellStyle name="Normal 6 3 4 4 2" xfId="39065" xr:uid="{00000000-0005-0000-0000-00009C8F0000}"/>
    <cellStyle name="Normal 6 3 4 4 2 2" xfId="39066" xr:uid="{00000000-0005-0000-0000-00009D8F0000}"/>
    <cellStyle name="Normal 6 3 4 4 2 2 2" xfId="39067" xr:uid="{00000000-0005-0000-0000-00009E8F0000}"/>
    <cellStyle name="Normal 6 3 4 4 2 3" xfId="39068" xr:uid="{00000000-0005-0000-0000-00009F8F0000}"/>
    <cellStyle name="Normal 6 3 4 4 3" xfId="39069" xr:uid="{00000000-0005-0000-0000-0000A08F0000}"/>
    <cellStyle name="Normal 6 3 4 4 3 2" xfId="39070" xr:uid="{00000000-0005-0000-0000-0000A18F0000}"/>
    <cellStyle name="Normal 6 3 4 4 4" xfId="39071" xr:uid="{00000000-0005-0000-0000-0000A28F0000}"/>
    <cellStyle name="Normal 6 3 4 4 5" xfId="39072" xr:uid="{00000000-0005-0000-0000-0000A38F0000}"/>
    <cellStyle name="Normal 6 3 4 5" xfId="39073" xr:uid="{00000000-0005-0000-0000-0000A48F0000}"/>
    <cellStyle name="Normal 6 3 4 5 2" xfId="39074" xr:uid="{00000000-0005-0000-0000-0000A58F0000}"/>
    <cellStyle name="Normal 6 3 4 5 2 2" xfId="39075" xr:uid="{00000000-0005-0000-0000-0000A68F0000}"/>
    <cellStyle name="Normal 6 3 4 5 3" xfId="39076" xr:uid="{00000000-0005-0000-0000-0000A78F0000}"/>
    <cellStyle name="Normal 6 3 4 6" xfId="39077" xr:uid="{00000000-0005-0000-0000-0000A88F0000}"/>
    <cellStyle name="Normal 6 3 4 6 2" xfId="39078" xr:uid="{00000000-0005-0000-0000-0000A98F0000}"/>
    <cellStyle name="Normal 6 3 4 7" xfId="39079" xr:uid="{00000000-0005-0000-0000-0000AA8F0000}"/>
    <cellStyle name="Normal 6 3 4 8" xfId="39080" xr:uid="{00000000-0005-0000-0000-0000AB8F0000}"/>
    <cellStyle name="Normal 6 3 5" xfId="4106" xr:uid="{00000000-0005-0000-0000-0000AC8F0000}"/>
    <cellStyle name="Normal 6 3 5 2" xfId="4107" xr:uid="{00000000-0005-0000-0000-0000AD8F0000}"/>
    <cellStyle name="Normal 6 3 5 2 2" xfId="4108" xr:uid="{00000000-0005-0000-0000-0000AE8F0000}"/>
    <cellStyle name="Normal 6 3 5 2 2 2" xfId="39081" xr:uid="{00000000-0005-0000-0000-0000AF8F0000}"/>
    <cellStyle name="Normal 6 3 5 2 2 2 2" xfId="39082" xr:uid="{00000000-0005-0000-0000-0000B08F0000}"/>
    <cellStyle name="Normal 6 3 5 2 2 2 2 2" xfId="39083" xr:uid="{00000000-0005-0000-0000-0000B18F0000}"/>
    <cellStyle name="Normal 6 3 5 2 2 2 3" xfId="39084" xr:uid="{00000000-0005-0000-0000-0000B28F0000}"/>
    <cellStyle name="Normal 6 3 5 2 2 3" xfId="39085" xr:uid="{00000000-0005-0000-0000-0000B38F0000}"/>
    <cellStyle name="Normal 6 3 5 2 2 3 2" xfId="39086" xr:uid="{00000000-0005-0000-0000-0000B48F0000}"/>
    <cellStyle name="Normal 6 3 5 2 2 4" xfId="39087" xr:uid="{00000000-0005-0000-0000-0000B58F0000}"/>
    <cellStyle name="Normal 6 3 5 2 2 5" xfId="39088" xr:uid="{00000000-0005-0000-0000-0000B68F0000}"/>
    <cellStyle name="Normal 6 3 5 2 3" xfId="4109" xr:uid="{00000000-0005-0000-0000-0000B78F0000}"/>
    <cellStyle name="Normal 6 3 5 2 3 2" xfId="39089" xr:uid="{00000000-0005-0000-0000-0000B88F0000}"/>
    <cellStyle name="Normal 6 3 5 2 3 2 2" xfId="39090" xr:uid="{00000000-0005-0000-0000-0000B98F0000}"/>
    <cellStyle name="Normal 6 3 5 2 3 2 2 2" xfId="39091" xr:uid="{00000000-0005-0000-0000-0000BA8F0000}"/>
    <cellStyle name="Normal 6 3 5 2 3 2 3" xfId="39092" xr:uid="{00000000-0005-0000-0000-0000BB8F0000}"/>
    <cellStyle name="Normal 6 3 5 2 3 3" xfId="39093" xr:uid="{00000000-0005-0000-0000-0000BC8F0000}"/>
    <cellStyle name="Normal 6 3 5 2 3 3 2" xfId="39094" xr:uid="{00000000-0005-0000-0000-0000BD8F0000}"/>
    <cellStyle name="Normal 6 3 5 2 3 4" xfId="39095" xr:uid="{00000000-0005-0000-0000-0000BE8F0000}"/>
    <cellStyle name="Normal 6 3 5 2 3 5" xfId="39096" xr:uid="{00000000-0005-0000-0000-0000BF8F0000}"/>
    <cellStyle name="Normal 6 3 5 2 4" xfId="39097" xr:uid="{00000000-0005-0000-0000-0000C08F0000}"/>
    <cellStyle name="Normal 6 3 5 2 4 2" xfId="39098" xr:uid="{00000000-0005-0000-0000-0000C18F0000}"/>
    <cellStyle name="Normal 6 3 5 2 4 2 2" xfId="39099" xr:uid="{00000000-0005-0000-0000-0000C28F0000}"/>
    <cellStyle name="Normal 6 3 5 2 4 3" xfId="39100" xr:uid="{00000000-0005-0000-0000-0000C38F0000}"/>
    <cellStyle name="Normal 6 3 5 2 5" xfId="39101" xr:uid="{00000000-0005-0000-0000-0000C48F0000}"/>
    <cellStyle name="Normal 6 3 5 2 5 2" xfId="39102" xr:uid="{00000000-0005-0000-0000-0000C58F0000}"/>
    <cellStyle name="Normal 6 3 5 2 6" xfId="39103" xr:uid="{00000000-0005-0000-0000-0000C68F0000}"/>
    <cellStyle name="Normal 6 3 5 2 7" xfId="39104" xr:uid="{00000000-0005-0000-0000-0000C78F0000}"/>
    <cellStyle name="Normal 6 3 5 3" xfId="4110" xr:uid="{00000000-0005-0000-0000-0000C88F0000}"/>
    <cellStyle name="Normal 6 3 5 3 2" xfId="39105" xr:uid="{00000000-0005-0000-0000-0000C98F0000}"/>
    <cellStyle name="Normal 6 3 5 3 2 2" xfId="39106" xr:uid="{00000000-0005-0000-0000-0000CA8F0000}"/>
    <cellStyle name="Normal 6 3 5 3 2 2 2" xfId="39107" xr:uid="{00000000-0005-0000-0000-0000CB8F0000}"/>
    <cellStyle name="Normal 6 3 5 3 2 3" xfId="39108" xr:uid="{00000000-0005-0000-0000-0000CC8F0000}"/>
    <cellStyle name="Normal 6 3 5 3 3" xfId="39109" xr:uid="{00000000-0005-0000-0000-0000CD8F0000}"/>
    <cellStyle name="Normal 6 3 5 3 3 2" xfId="39110" xr:uid="{00000000-0005-0000-0000-0000CE8F0000}"/>
    <cellStyle name="Normal 6 3 5 3 4" xfId="39111" xr:uid="{00000000-0005-0000-0000-0000CF8F0000}"/>
    <cellStyle name="Normal 6 3 5 3 5" xfId="39112" xr:uid="{00000000-0005-0000-0000-0000D08F0000}"/>
    <cellStyle name="Normal 6 3 5 4" xfId="4111" xr:uid="{00000000-0005-0000-0000-0000D18F0000}"/>
    <cellStyle name="Normal 6 3 5 4 2" xfId="39113" xr:uid="{00000000-0005-0000-0000-0000D28F0000}"/>
    <cellStyle name="Normal 6 3 5 4 2 2" xfId="39114" xr:uid="{00000000-0005-0000-0000-0000D38F0000}"/>
    <cellStyle name="Normal 6 3 5 4 2 2 2" xfId="39115" xr:uid="{00000000-0005-0000-0000-0000D48F0000}"/>
    <cellStyle name="Normal 6 3 5 4 2 3" xfId="39116" xr:uid="{00000000-0005-0000-0000-0000D58F0000}"/>
    <cellStyle name="Normal 6 3 5 4 3" xfId="39117" xr:uid="{00000000-0005-0000-0000-0000D68F0000}"/>
    <cellStyle name="Normal 6 3 5 4 3 2" xfId="39118" xr:uid="{00000000-0005-0000-0000-0000D78F0000}"/>
    <cellStyle name="Normal 6 3 5 4 4" xfId="39119" xr:uid="{00000000-0005-0000-0000-0000D88F0000}"/>
    <cellStyle name="Normal 6 3 5 4 5" xfId="39120" xr:uid="{00000000-0005-0000-0000-0000D98F0000}"/>
    <cellStyle name="Normal 6 3 5 5" xfId="39121" xr:uid="{00000000-0005-0000-0000-0000DA8F0000}"/>
    <cellStyle name="Normal 6 3 5 5 2" xfId="39122" xr:uid="{00000000-0005-0000-0000-0000DB8F0000}"/>
    <cellStyle name="Normal 6 3 5 5 2 2" xfId="39123" xr:uid="{00000000-0005-0000-0000-0000DC8F0000}"/>
    <cellStyle name="Normal 6 3 5 5 3" xfId="39124" xr:uid="{00000000-0005-0000-0000-0000DD8F0000}"/>
    <cellStyle name="Normal 6 3 5 6" xfId="39125" xr:uid="{00000000-0005-0000-0000-0000DE8F0000}"/>
    <cellStyle name="Normal 6 3 5 6 2" xfId="39126" xr:uid="{00000000-0005-0000-0000-0000DF8F0000}"/>
    <cellStyle name="Normal 6 3 5 7" xfId="39127" xr:uid="{00000000-0005-0000-0000-0000E08F0000}"/>
    <cellStyle name="Normal 6 3 5 8" xfId="39128" xr:uid="{00000000-0005-0000-0000-0000E18F0000}"/>
    <cellStyle name="Normal 6 3 6" xfId="4112" xr:uid="{00000000-0005-0000-0000-0000E28F0000}"/>
    <cellStyle name="Normal 6 3 6 2" xfId="4113" xr:uid="{00000000-0005-0000-0000-0000E38F0000}"/>
    <cellStyle name="Normal 6 3 6 2 2" xfId="4114" xr:uid="{00000000-0005-0000-0000-0000E48F0000}"/>
    <cellStyle name="Normal 6 3 6 2 2 2" xfId="39129" xr:uid="{00000000-0005-0000-0000-0000E58F0000}"/>
    <cellStyle name="Normal 6 3 6 2 2 2 2" xfId="39130" xr:uid="{00000000-0005-0000-0000-0000E68F0000}"/>
    <cellStyle name="Normal 6 3 6 2 2 2 2 2" xfId="39131" xr:uid="{00000000-0005-0000-0000-0000E78F0000}"/>
    <cellStyle name="Normal 6 3 6 2 2 2 3" xfId="39132" xr:uid="{00000000-0005-0000-0000-0000E88F0000}"/>
    <cellStyle name="Normal 6 3 6 2 2 3" xfId="39133" xr:uid="{00000000-0005-0000-0000-0000E98F0000}"/>
    <cellStyle name="Normal 6 3 6 2 2 3 2" xfId="39134" xr:uid="{00000000-0005-0000-0000-0000EA8F0000}"/>
    <cellStyle name="Normal 6 3 6 2 2 4" xfId="39135" xr:uid="{00000000-0005-0000-0000-0000EB8F0000}"/>
    <cellStyle name="Normal 6 3 6 2 2 5" xfId="39136" xr:uid="{00000000-0005-0000-0000-0000EC8F0000}"/>
    <cellStyle name="Normal 6 3 6 2 3" xfId="4115" xr:uid="{00000000-0005-0000-0000-0000ED8F0000}"/>
    <cellStyle name="Normal 6 3 6 2 3 2" xfId="39137" xr:uid="{00000000-0005-0000-0000-0000EE8F0000}"/>
    <cellStyle name="Normal 6 3 6 2 3 2 2" xfId="39138" xr:uid="{00000000-0005-0000-0000-0000EF8F0000}"/>
    <cellStyle name="Normal 6 3 6 2 3 2 2 2" xfId="39139" xr:uid="{00000000-0005-0000-0000-0000F08F0000}"/>
    <cellStyle name="Normal 6 3 6 2 3 2 3" xfId="39140" xr:uid="{00000000-0005-0000-0000-0000F18F0000}"/>
    <cellStyle name="Normal 6 3 6 2 3 3" xfId="39141" xr:uid="{00000000-0005-0000-0000-0000F28F0000}"/>
    <cellStyle name="Normal 6 3 6 2 3 3 2" xfId="39142" xr:uid="{00000000-0005-0000-0000-0000F38F0000}"/>
    <cellStyle name="Normal 6 3 6 2 3 4" xfId="39143" xr:uid="{00000000-0005-0000-0000-0000F48F0000}"/>
    <cellStyle name="Normal 6 3 6 2 3 5" xfId="39144" xr:uid="{00000000-0005-0000-0000-0000F58F0000}"/>
    <cellStyle name="Normal 6 3 6 2 4" xfId="39145" xr:uid="{00000000-0005-0000-0000-0000F68F0000}"/>
    <cellStyle name="Normal 6 3 6 2 4 2" xfId="39146" xr:uid="{00000000-0005-0000-0000-0000F78F0000}"/>
    <cellStyle name="Normal 6 3 6 2 4 2 2" xfId="39147" xr:uid="{00000000-0005-0000-0000-0000F88F0000}"/>
    <cellStyle name="Normal 6 3 6 2 4 3" xfId="39148" xr:uid="{00000000-0005-0000-0000-0000F98F0000}"/>
    <cellStyle name="Normal 6 3 6 2 5" xfId="39149" xr:uid="{00000000-0005-0000-0000-0000FA8F0000}"/>
    <cellStyle name="Normal 6 3 6 2 5 2" xfId="39150" xr:uid="{00000000-0005-0000-0000-0000FB8F0000}"/>
    <cellStyle name="Normal 6 3 6 2 6" xfId="39151" xr:uid="{00000000-0005-0000-0000-0000FC8F0000}"/>
    <cellStyle name="Normal 6 3 6 2 7" xfId="39152" xr:uid="{00000000-0005-0000-0000-0000FD8F0000}"/>
    <cellStyle name="Normal 6 3 6 3" xfId="4116" xr:uid="{00000000-0005-0000-0000-0000FE8F0000}"/>
    <cellStyle name="Normal 6 3 6 3 2" xfId="39153" xr:uid="{00000000-0005-0000-0000-0000FF8F0000}"/>
    <cellStyle name="Normal 6 3 6 3 2 2" xfId="39154" xr:uid="{00000000-0005-0000-0000-000000900000}"/>
    <cellStyle name="Normal 6 3 6 3 2 2 2" xfId="39155" xr:uid="{00000000-0005-0000-0000-000001900000}"/>
    <cellStyle name="Normal 6 3 6 3 2 3" xfId="39156" xr:uid="{00000000-0005-0000-0000-000002900000}"/>
    <cellStyle name="Normal 6 3 6 3 3" xfId="39157" xr:uid="{00000000-0005-0000-0000-000003900000}"/>
    <cellStyle name="Normal 6 3 6 3 3 2" xfId="39158" xr:uid="{00000000-0005-0000-0000-000004900000}"/>
    <cellStyle name="Normal 6 3 6 3 4" xfId="39159" xr:uid="{00000000-0005-0000-0000-000005900000}"/>
    <cellStyle name="Normal 6 3 6 3 5" xfId="39160" xr:uid="{00000000-0005-0000-0000-000006900000}"/>
    <cellStyle name="Normal 6 3 6 4" xfId="4117" xr:uid="{00000000-0005-0000-0000-000007900000}"/>
    <cellStyle name="Normal 6 3 6 4 2" xfId="39161" xr:uid="{00000000-0005-0000-0000-000008900000}"/>
    <cellStyle name="Normal 6 3 6 4 2 2" xfId="39162" xr:uid="{00000000-0005-0000-0000-000009900000}"/>
    <cellStyle name="Normal 6 3 6 4 2 2 2" xfId="39163" xr:uid="{00000000-0005-0000-0000-00000A900000}"/>
    <cellStyle name="Normal 6 3 6 4 2 3" xfId="39164" xr:uid="{00000000-0005-0000-0000-00000B900000}"/>
    <cellStyle name="Normal 6 3 6 4 3" xfId="39165" xr:uid="{00000000-0005-0000-0000-00000C900000}"/>
    <cellStyle name="Normal 6 3 6 4 3 2" xfId="39166" xr:uid="{00000000-0005-0000-0000-00000D900000}"/>
    <cellStyle name="Normal 6 3 6 4 4" xfId="39167" xr:uid="{00000000-0005-0000-0000-00000E900000}"/>
    <cellStyle name="Normal 6 3 6 4 5" xfId="39168" xr:uid="{00000000-0005-0000-0000-00000F900000}"/>
    <cellStyle name="Normal 6 3 6 5" xfId="39169" xr:uid="{00000000-0005-0000-0000-000010900000}"/>
    <cellStyle name="Normal 6 3 6 5 2" xfId="39170" xr:uid="{00000000-0005-0000-0000-000011900000}"/>
    <cellStyle name="Normal 6 3 6 5 2 2" xfId="39171" xr:uid="{00000000-0005-0000-0000-000012900000}"/>
    <cellStyle name="Normal 6 3 6 5 3" xfId="39172" xr:uid="{00000000-0005-0000-0000-000013900000}"/>
    <cellStyle name="Normal 6 3 6 6" xfId="39173" xr:uid="{00000000-0005-0000-0000-000014900000}"/>
    <cellStyle name="Normal 6 3 6 6 2" xfId="39174" xr:uid="{00000000-0005-0000-0000-000015900000}"/>
    <cellStyle name="Normal 6 3 6 7" xfId="39175" xr:uid="{00000000-0005-0000-0000-000016900000}"/>
    <cellStyle name="Normal 6 3 6 8" xfId="39176" xr:uid="{00000000-0005-0000-0000-000017900000}"/>
    <cellStyle name="Normal 6 3 7" xfId="4118" xr:uid="{00000000-0005-0000-0000-000018900000}"/>
    <cellStyle name="Normal 6 3 7 2" xfId="4119" xr:uid="{00000000-0005-0000-0000-000019900000}"/>
    <cellStyle name="Normal 6 3 7 2 2" xfId="4120" xr:uid="{00000000-0005-0000-0000-00001A900000}"/>
    <cellStyle name="Normal 6 3 7 2 2 2" xfId="39177" xr:uid="{00000000-0005-0000-0000-00001B900000}"/>
    <cellStyle name="Normal 6 3 7 2 2 2 2" xfId="39178" xr:uid="{00000000-0005-0000-0000-00001C900000}"/>
    <cellStyle name="Normal 6 3 7 2 2 2 2 2" xfId="39179" xr:uid="{00000000-0005-0000-0000-00001D900000}"/>
    <cellStyle name="Normal 6 3 7 2 2 2 3" xfId="39180" xr:uid="{00000000-0005-0000-0000-00001E900000}"/>
    <cellStyle name="Normal 6 3 7 2 2 3" xfId="39181" xr:uid="{00000000-0005-0000-0000-00001F900000}"/>
    <cellStyle name="Normal 6 3 7 2 2 3 2" xfId="39182" xr:uid="{00000000-0005-0000-0000-000020900000}"/>
    <cellStyle name="Normal 6 3 7 2 2 4" xfId="39183" xr:uid="{00000000-0005-0000-0000-000021900000}"/>
    <cellStyle name="Normal 6 3 7 2 2 5" xfId="39184" xr:uid="{00000000-0005-0000-0000-000022900000}"/>
    <cellStyle name="Normal 6 3 7 2 3" xfId="4121" xr:uid="{00000000-0005-0000-0000-000023900000}"/>
    <cellStyle name="Normal 6 3 7 2 3 2" xfId="39185" xr:uid="{00000000-0005-0000-0000-000024900000}"/>
    <cellStyle name="Normal 6 3 7 2 3 2 2" xfId="39186" xr:uid="{00000000-0005-0000-0000-000025900000}"/>
    <cellStyle name="Normal 6 3 7 2 3 2 2 2" xfId="39187" xr:uid="{00000000-0005-0000-0000-000026900000}"/>
    <cellStyle name="Normal 6 3 7 2 3 2 3" xfId="39188" xr:uid="{00000000-0005-0000-0000-000027900000}"/>
    <cellStyle name="Normal 6 3 7 2 3 3" xfId="39189" xr:uid="{00000000-0005-0000-0000-000028900000}"/>
    <cellStyle name="Normal 6 3 7 2 3 3 2" xfId="39190" xr:uid="{00000000-0005-0000-0000-000029900000}"/>
    <cellStyle name="Normal 6 3 7 2 3 4" xfId="39191" xr:uid="{00000000-0005-0000-0000-00002A900000}"/>
    <cellStyle name="Normal 6 3 7 2 3 5" xfId="39192" xr:uid="{00000000-0005-0000-0000-00002B900000}"/>
    <cellStyle name="Normal 6 3 7 2 4" xfId="39193" xr:uid="{00000000-0005-0000-0000-00002C900000}"/>
    <cellStyle name="Normal 6 3 7 2 4 2" xfId="39194" xr:uid="{00000000-0005-0000-0000-00002D900000}"/>
    <cellStyle name="Normal 6 3 7 2 4 2 2" xfId="39195" xr:uid="{00000000-0005-0000-0000-00002E900000}"/>
    <cellStyle name="Normal 6 3 7 2 4 3" xfId="39196" xr:uid="{00000000-0005-0000-0000-00002F900000}"/>
    <cellStyle name="Normal 6 3 7 2 5" xfId="39197" xr:uid="{00000000-0005-0000-0000-000030900000}"/>
    <cellStyle name="Normal 6 3 7 2 5 2" xfId="39198" xr:uid="{00000000-0005-0000-0000-000031900000}"/>
    <cellStyle name="Normal 6 3 7 2 6" xfId="39199" xr:uid="{00000000-0005-0000-0000-000032900000}"/>
    <cellStyle name="Normal 6 3 7 2 7" xfId="39200" xr:uid="{00000000-0005-0000-0000-000033900000}"/>
    <cellStyle name="Normal 6 3 7 3" xfId="4122" xr:uid="{00000000-0005-0000-0000-000034900000}"/>
    <cellStyle name="Normal 6 3 7 3 2" xfId="39201" xr:uid="{00000000-0005-0000-0000-000035900000}"/>
    <cellStyle name="Normal 6 3 7 3 2 2" xfId="39202" xr:uid="{00000000-0005-0000-0000-000036900000}"/>
    <cellStyle name="Normal 6 3 7 3 2 2 2" xfId="39203" xr:uid="{00000000-0005-0000-0000-000037900000}"/>
    <cellStyle name="Normal 6 3 7 3 2 3" xfId="39204" xr:uid="{00000000-0005-0000-0000-000038900000}"/>
    <cellStyle name="Normal 6 3 7 3 3" xfId="39205" xr:uid="{00000000-0005-0000-0000-000039900000}"/>
    <cellStyle name="Normal 6 3 7 3 3 2" xfId="39206" xr:uid="{00000000-0005-0000-0000-00003A900000}"/>
    <cellStyle name="Normal 6 3 7 3 4" xfId="39207" xr:uid="{00000000-0005-0000-0000-00003B900000}"/>
    <cellStyle name="Normal 6 3 7 3 5" xfId="39208" xr:uid="{00000000-0005-0000-0000-00003C900000}"/>
    <cellStyle name="Normal 6 3 7 4" xfId="4123" xr:uid="{00000000-0005-0000-0000-00003D900000}"/>
    <cellStyle name="Normal 6 3 7 4 2" xfId="39209" xr:uid="{00000000-0005-0000-0000-00003E900000}"/>
    <cellStyle name="Normal 6 3 7 4 2 2" xfId="39210" xr:uid="{00000000-0005-0000-0000-00003F900000}"/>
    <cellStyle name="Normal 6 3 7 4 2 2 2" xfId="39211" xr:uid="{00000000-0005-0000-0000-000040900000}"/>
    <cellStyle name="Normal 6 3 7 4 2 3" xfId="39212" xr:uid="{00000000-0005-0000-0000-000041900000}"/>
    <cellStyle name="Normal 6 3 7 4 3" xfId="39213" xr:uid="{00000000-0005-0000-0000-000042900000}"/>
    <cellStyle name="Normal 6 3 7 4 3 2" xfId="39214" xr:uid="{00000000-0005-0000-0000-000043900000}"/>
    <cellStyle name="Normal 6 3 7 4 4" xfId="39215" xr:uid="{00000000-0005-0000-0000-000044900000}"/>
    <cellStyle name="Normal 6 3 7 4 5" xfId="39216" xr:uid="{00000000-0005-0000-0000-000045900000}"/>
    <cellStyle name="Normal 6 3 7 5" xfId="39217" xr:uid="{00000000-0005-0000-0000-000046900000}"/>
    <cellStyle name="Normal 6 3 7 5 2" xfId="39218" xr:uid="{00000000-0005-0000-0000-000047900000}"/>
    <cellStyle name="Normal 6 3 7 5 2 2" xfId="39219" xr:uid="{00000000-0005-0000-0000-000048900000}"/>
    <cellStyle name="Normal 6 3 7 5 3" xfId="39220" xr:uid="{00000000-0005-0000-0000-000049900000}"/>
    <cellStyle name="Normal 6 3 7 6" xfId="39221" xr:uid="{00000000-0005-0000-0000-00004A900000}"/>
    <cellStyle name="Normal 6 3 7 6 2" xfId="39222" xr:uid="{00000000-0005-0000-0000-00004B900000}"/>
    <cellStyle name="Normal 6 3 7 7" xfId="39223" xr:uid="{00000000-0005-0000-0000-00004C900000}"/>
    <cellStyle name="Normal 6 3 7 8" xfId="39224" xr:uid="{00000000-0005-0000-0000-00004D900000}"/>
    <cellStyle name="Normal 6 3 8" xfId="4124" xr:uid="{00000000-0005-0000-0000-00004E900000}"/>
    <cellStyle name="Normal 6 3 8 2" xfId="4125" xr:uid="{00000000-0005-0000-0000-00004F900000}"/>
    <cellStyle name="Normal 6 3 8 2 2" xfId="39225" xr:uid="{00000000-0005-0000-0000-000050900000}"/>
    <cellStyle name="Normal 6 3 8 2 2 2" xfId="39226" xr:uid="{00000000-0005-0000-0000-000051900000}"/>
    <cellStyle name="Normal 6 3 8 2 2 2 2" xfId="39227" xr:uid="{00000000-0005-0000-0000-000052900000}"/>
    <cellStyle name="Normal 6 3 8 2 2 3" xfId="39228" xr:uid="{00000000-0005-0000-0000-000053900000}"/>
    <cellStyle name="Normal 6 3 8 2 3" xfId="39229" xr:uid="{00000000-0005-0000-0000-000054900000}"/>
    <cellStyle name="Normal 6 3 8 2 3 2" xfId="39230" xr:uid="{00000000-0005-0000-0000-000055900000}"/>
    <cellStyle name="Normal 6 3 8 2 4" xfId="39231" xr:uid="{00000000-0005-0000-0000-000056900000}"/>
    <cellStyle name="Normal 6 3 8 2 5" xfId="39232" xr:uid="{00000000-0005-0000-0000-000057900000}"/>
    <cellStyle name="Normal 6 3 8 3" xfId="4126" xr:uid="{00000000-0005-0000-0000-000058900000}"/>
    <cellStyle name="Normal 6 3 8 3 2" xfId="39233" xr:uid="{00000000-0005-0000-0000-000059900000}"/>
    <cellStyle name="Normal 6 3 8 3 2 2" xfId="39234" xr:uid="{00000000-0005-0000-0000-00005A900000}"/>
    <cellStyle name="Normal 6 3 8 3 2 2 2" xfId="39235" xr:uid="{00000000-0005-0000-0000-00005B900000}"/>
    <cellStyle name="Normal 6 3 8 3 2 3" xfId="39236" xr:uid="{00000000-0005-0000-0000-00005C900000}"/>
    <cellStyle name="Normal 6 3 8 3 3" xfId="39237" xr:uid="{00000000-0005-0000-0000-00005D900000}"/>
    <cellStyle name="Normal 6 3 8 3 3 2" xfId="39238" xr:uid="{00000000-0005-0000-0000-00005E900000}"/>
    <cellStyle name="Normal 6 3 8 3 4" xfId="39239" xr:uid="{00000000-0005-0000-0000-00005F900000}"/>
    <cellStyle name="Normal 6 3 8 3 5" xfId="39240" xr:uid="{00000000-0005-0000-0000-000060900000}"/>
    <cellStyle name="Normal 6 3 8 4" xfId="39241" xr:uid="{00000000-0005-0000-0000-000061900000}"/>
    <cellStyle name="Normal 6 3 8 4 2" xfId="39242" xr:uid="{00000000-0005-0000-0000-000062900000}"/>
    <cellStyle name="Normal 6 3 8 4 2 2" xfId="39243" xr:uid="{00000000-0005-0000-0000-000063900000}"/>
    <cellStyle name="Normal 6 3 8 4 3" xfId="39244" xr:uid="{00000000-0005-0000-0000-000064900000}"/>
    <cellStyle name="Normal 6 3 8 5" xfId="39245" xr:uid="{00000000-0005-0000-0000-000065900000}"/>
    <cellStyle name="Normal 6 3 8 5 2" xfId="39246" xr:uid="{00000000-0005-0000-0000-000066900000}"/>
    <cellStyle name="Normal 6 3 8 6" xfId="39247" xr:uid="{00000000-0005-0000-0000-000067900000}"/>
    <cellStyle name="Normal 6 3 8 7" xfId="39248" xr:uid="{00000000-0005-0000-0000-000068900000}"/>
    <cellStyle name="Normal 6 3 9" xfId="4127" xr:uid="{00000000-0005-0000-0000-000069900000}"/>
    <cellStyle name="Normal 6 3 9 2" xfId="39249" xr:uid="{00000000-0005-0000-0000-00006A900000}"/>
    <cellStyle name="Normal 6 3 9 2 2" xfId="39250" xr:uid="{00000000-0005-0000-0000-00006B900000}"/>
    <cellStyle name="Normal 6 3 9 2 2 2" xfId="39251" xr:uid="{00000000-0005-0000-0000-00006C900000}"/>
    <cellStyle name="Normal 6 3 9 2 3" xfId="39252" xr:uid="{00000000-0005-0000-0000-00006D900000}"/>
    <cellStyle name="Normal 6 3 9 3" xfId="39253" xr:uid="{00000000-0005-0000-0000-00006E900000}"/>
    <cellStyle name="Normal 6 3 9 3 2" xfId="39254" xr:uid="{00000000-0005-0000-0000-00006F900000}"/>
    <cellStyle name="Normal 6 3 9 4" xfId="39255" xr:uid="{00000000-0005-0000-0000-000070900000}"/>
    <cellStyle name="Normal 6 3 9 5" xfId="39256" xr:uid="{00000000-0005-0000-0000-000071900000}"/>
    <cellStyle name="Normal 6 4" xfId="4128" xr:uid="{00000000-0005-0000-0000-000072900000}"/>
    <cellStyle name="Normal 6 4 10" xfId="39257" xr:uid="{00000000-0005-0000-0000-000073900000}"/>
    <cellStyle name="Normal 6 4 10 2" xfId="39258" xr:uid="{00000000-0005-0000-0000-000074900000}"/>
    <cellStyle name="Normal 6 4 10 2 2" xfId="39259" xr:uid="{00000000-0005-0000-0000-000075900000}"/>
    <cellStyle name="Normal 6 4 10 3" xfId="39260" xr:uid="{00000000-0005-0000-0000-000076900000}"/>
    <cellStyle name="Normal 6 4 11" xfId="39261" xr:uid="{00000000-0005-0000-0000-000077900000}"/>
    <cellStyle name="Normal 6 4 11 2" xfId="39262" xr:uid="{00000000-0005-0000-0000-000078900000}"/>
    <cellStyle name="Normal 6 4 12" xfId="39263" xr:uid="{00000000-0005-0000-0000-000079900000}"/>
    <cellStyle name="Normal 6 4 13" xfId="39264" xr:uid="{00000000-0005-0000-0000-00007A900000}"/>
    <cellStyle name="Normal 6 4 2" xfId="4129" xr:uid="{00000000-0005-0000-0000-00007B900000}"/>
    <cellStyle name="Normal 6 4 2 10" xfId="39265" xr:uid="{00000000-0005-0000-0000-00007C900000}"/>
    <cellStyle name="Normal 6 4 2 10 2" xfId="39266" xr:uid="{00000000-0005-0000-0000-00007D900000}"/>
    <cellStyle name="Normal 6 4 2 11" xfId="39267" xr:uid="{00000000-0005-0000-0000-00007E900000}"/>
    <cellStyle name="Normal 6 4 2 12" xfId="39268" xr:uid="{00000000-0005-0000-0000-00007F900000}"/>
    <cellStyle name="Normal 6 4 2 2" xfId="4130" xr:uid="{00000000-0005-0000-0000-000080900000}"/>
    <cellStyle name="Normal 6 4 2 2 2" xfId="4131" xr:uid="{00000000-0005-0000-0000-000081900000}"/>
    <cellStyle name="Normal 6 4 2 2 2 2" xfId="4132" xr:uid="{00000000-0005-0000-0000-000082900000}"/>
    <cellStyle name="Normal 6 4 2 2 2 2 2" xfId="39269" xr:uid="{00000000-0005-0000-0000-000083900000}"/>
    <cellStyle name="Normal 6 4 2 2 2 2 2 2" xfId="39270" xr:uid="{00000000-0005-0000-0000-000084900000}"/>
    <cellStyle name="Normal 6 4 2 2 2 2 2 2 2" xfId="39271" xr:uid="{00000000-0005-0000-0000-000085900000}"/>
    <cellStyle name="Normal 6 4 2 2 2 2 2 3" xfId="39272" xr:uid="{00000000-0005-0000-0000-000086900000}"/>
    <cellStyle name="Normal 6 4 2 2 2 2 3" xfId="39273" xr:uid="{00000000-0005-0000-0000-000087900000}"/>
    <cellStyle name="Normal 6 4 2 2 2 2 3 2" xfId="39274" xr:uid="{00000000-0005-0000-0000-000088900000}"/>
    <cellStyle name="Normal 6 4 2 2 2 2 4" xfId="39275" xr:uid="{00000000-0005-0000-0000-000089900000}"/>
    <cellStyle name="Normal 6 4 2 2 2 2 5" xfId="39276" xr:uid="{00000000-0005-0000-0000-00008A900000}"/>
    <cellStyle name="Normal 6 4 2 2 2 3" xfId="4133" xr:uid="{00000000-0005-0000-0000-00008B900000}"/>
    <cellStyle name="Normal 6 4 2 2 2 3 2" xfId="39277" xr:uid="{00000000-0005-0000-0000-00008C900000}"/>
    <cellStyle name="Normal 6 4 2 2 2 3 2 2" xfId="39278" xr:uid="{00000000-0005-0000-0000-00008D900000}"/>
    <cellStyle name="Normal 6 4 2 2 2 3 2 2 2" xfId="39279" xr:uid="{00000000-0005-0000-0000-00008E900000}"/>
    <cellStyle name="Normal 6 4 2 2 2 3 2 3" xfId="39280" xr:uid="{00000000-0005-0000-0000-00008F900000}"/>
    <cellStyle name="Normal 6 4 2 2 2 3 3" xfId="39281" xr:uid="{00000000-0005-0000-0000-000090900000}"/>
    <cellStyle name="Normal 6 4 2 2 2 3 3 2" xfId="39282" xr:uid="{00000000-0005-0000-0000-000091900000}"/>
    <cellStyle name="Normal 6 4 2 2 2 3 4" xfId="39283" xr:uid="{00000000-0005-0000-0000-000092900000}"/>
    <cellStyle name="Normal 6 4 2 2 2 3 5" xfId="39284" xr:uid="{00000000-0005-0000-0000-000093900000}"/>
    <cellStyle name="Normal 6 4 2 2 2 4" xfId="39285" xr:uid="{00000000-0005-0000-0000-000094900000}"/>
    <cellStyle name="Normal 6 4 2 2 2 4 2" xfId="39286" xr:uid="{00000000-0005-0000-0000-000095900000}"/>
    <cellStyle name="Normal 6 4 2 2 2 4 2 2" xfId="39287" xr:uid="{00000000-0005-0000-0000-000096900000}"/>
    <cellStyle name="Normal 6 4 2 2 2 4 3" xfId="39288" xr:uid="{00000000-0005-0000-0000-000097900000}"/>
    <cellStyle name="Normal 6 4 2 2 2 5" xfId="39289" xr:uid="{00000000-0005-0000-0000-000098900000}"/>
    <cellStyle name="Normal 6 4 2 2 2 5 2" xfId="39290" xr:uid="{00000000-0005-0000-0000-000099900000}"/>
    <cellStyle name="Normal 6 4 2 2 2 6" xfId="39291" xr:uid="{00000000-0005-0000-0000-00009A900000}"/>
    <cellStyle name="Normal 6 4 2 2 2 7" xfId="39292" xr:uid="{00000000-0005-0000-0000-00009B900000}"/>
    <cellStyle name="Normal 6 4 2 2 3" xfId="4134" xr:uid="{00000000-0005-0000-0000-00009C900000}"/>
    <cellStyle name="Normal 6 4 2 2 3 2" xfId="39293" xr:uid="{00000000-0005-0000-0000-00009D900000}"/>
    <cellStyle name="Normal 6 4 2 2 3 2 2" xfId="39294" xr:uid="{00000000-0005-0000-0000-00009E900000}"/>
    <cellStyle name="Normal 6 4 2 2 3 2 2 2" xfId="39295" xr:uid="{00000000-0005-0000-0000-00009F900000}"/>
    <cellStyle name="Normal 6 4 2 2 3 2 3" xfId="39296" xr:uid="{00000000-0005-0000-0000-0000A0900000}"/>
    <cellStyle name="Normal 6 4 2 2 3 3" xfId="39297" xr:uid="{00000000-0005-0000-0000-0000A1900000}"/>
    <cellStyle name="Normal 6 4 2 2 3 3 2" xfId="39298" xr:uid="{00000000-0005-0000-0000-0000A2900000}"/>
    <cellStyle name="Normal 6 4 2 2 3 4" xfId="39299" xr:uid="{00000000-0005-0000-0000-0000A3900000}"/>
    <cellStyle name="Normal 6 4 2 2 3 5" xfId="39300" xr:uid="{00000000-0005-0000-0000-0000A4900000}"/>
    <cellStyle name="Normal 6 4 2 2 4" xfId="4135" xr:uid="{00000000-0005-0000-0000-0000A5900000}"/>
    <cellStyle name="Normal 6 4 2 2 4 2" xfId="39301" xr:uid="{00000000-0005-0000-0000-0000A6900000}"/>
    <cellStyle name="Normal 6 4 2 2 4 2 2" xfId="39302" xr:uid="{00000000-0005-0000-0000-0000A7900000}"/>
    <cellStyle name="Normal 6 4 2 2 4 2 2 2" xfId="39303" xr:uid="{00000000-0005-0000-0000-0000A8900000}"/>
    <cellStyle name="Normal 6 4 2 2 4 2 3" xfId="39304" xr:uid="{00000000-0005-0000-0000-0000A9900000}"/>
    <cellStyle name="Normal 6 4 2 2 4 3" xfId="39305" xr:uid="{00000000-0005-0000-0000-0000AA900000}"/>
    <cellStyle name="Normal 6 4 2 2 4 3 2" xfId="39306" xr:uid="{00000000-0005-0000-0000-0000AB900000}"/>
    <cellStyle name="Normal 6 4 2 2 4 4" xfId="39307" xr:uid="{00000000-0005-0000-0000-0000AC900000}"/>
    <cellStyle name="Normal 6 4 2 2 4 5" xfId="39308" xr:uid="{00000000-0005-0000-0000-0000AD900000}"/>
    <cellStyle name="Normal 6 4 2 2 5" xfId="39309" xr:uid="{00000000-0005-0000-0000-0000AE900000}"/>
    <cellStyle name="Normal 6 4 2 2 5 2" xfId="39310" xr:uid="{00000000-0005-0000-0000-0000AF900000}"/>
    <cellStyle name="Normal 6 4 2 2 5 2 2" xfId="39311" xr:uid="{00000000-0005-0000-0000-0000B0900000}"/>
    <cellStyle name="Normal 6 4 2 2 5 3" xfId="39312" xr:uid="{00000000-0005-0000-0000-0000B1900000}"/>
    <cellStyle name="Normal 6 4 2 2 6" xfId="39313" xr:uid="{00000000-0005-0000-0000-0000B2900000}"/>
    <cellStyle name="Normal 6 4 2 2 6 2" xfId="39314" xr:uid="{00000000-0005-0000-0000-0000B3900000}"/>
    <cellStyle name="Normal 6 4 2 2 7" xfId="39315" xr:uid="{00000000-0005-0000-0000-0000B4900000}"/>
    <cellStyle name="Normal 6 4 2 2 8" xfId="39316" xr:uid="{00000000-0005-0000-0000-0000B5900000}"/>
    <cellStyle name="Normal 6 4 2 3" xfId="4136" xr:uid="{00000000-0005-0000-0000-0000B6900000}"/>
    <cellStyle name="Normal 6 4 2 3 2" xfId="4137" xr:uid="{00000000-0005-0000-0000-0000B7900000}"/>
    <cellStyle name="Normal 6 4 2 3 2 2" xfId="4138" xr:uid="{00000000-0005-0000-0000-0000B8900000}"/>
    <cellStyle name="Normal 6 4 2 3 2 2 2" xfId="39317" xr:uid="{00000000-0005-0000-0000-0000B9900000}"/>
    <cellStyle name="Normal 6 4 2 3 2 2 2 2" xfId="39318" xr:uid="{00000000-0005-0000-0000-0000BA900000}"/>
    <cellStyle name="Normal 6 4 2 3 2 2 2 2 2" xfId="39319" xr:uid="{00000000-0005-0000-0000-0000BB900000}"/>
    <cellStyle name="Normal 6 4 2 3 2 2 2 3" xfId="39320" xr:uid="{00000000-0005-0000-0000-0000BC900000}"/>
    <cellStyle name="Normal 6 4 2 3 2 2 3" xfId="39321" xr:uid="{00000000-0005-0000-0000-0000BD900000}"/>
    <cellStyle name="Normal 6 4 2 3 2 2 3 2" xfId="39322" xr:uid="{00000000-0005-0000-0000-0000BE900000}"/>
    <cellStyle name="Normal 6 4 2 3 2 2 4" xfId="39323" xr:uid="{00000000-0005-0000-0000-0000BF900000}"/>
    <cellStyle name="Normal 6 4 2 3 2 2 5" xfId="39324" xr:uid="{00000000-0005-0000-0000-0000C0900000}"/>
    <cellStyle name="Normal 6 4 2 3 2 3" xfId="4139" xr:uid="{00000000-0005-0000-0000-0000C1900000}"/>
    <cellStyle name="Normal 6 4 2 3 2 3 2" xfId="39325" xr:uid="{00000000-0005-0000-0000-0000C2900000}"/>
    <cellStyle name="Normal 6 4 2 3 2 3 2 2" xfId="39326" xr:uid="{00000000-0005-0000-0000-0000C3900000}"/>
    <cellStyle name="Normal 6 4 2 3 2 3 2 2 2" xfId="39327" xr:uid="{00000000-0005-0000-0000-0000C4900000}"/>
    <cellStyle name="Normal 6 4 2 3 2 3 2 3" xfId="39328" xr:uid="{00000000-0005-0000-0000-0000C5900000}"/>
    <cellStyle name="Normal 6 4 2 3 2 3 3" xfId="39329" xr:uid="{00000000-0005-0000-0000-0000C6900000}"/>
    <cellStyle name="Normal 6 4 2 3 2 3 3 2" xfId="39330" xr:uid="{00000000-0005-0000-0000-0000C7900000}"/>
    <cellStyle name="Normal 6 4 2 3 2 3 4" xfId="39331" xr:uid="{00000000-0005-0000-0000-0000C8900000}"/>
    <cellStyle name="Normal 6 4 2 3 2 3 5" xfId="39332" xr:uid="{00000000-0005-0000-0000-0000C9900000}"/>
    <cellStyle name="Normal 6 4 2 3 2 4" xfId="39333" xr:uid="{00000000-0005-0000-0000-0000CA900000}"/>
    <cellStyle name="Normal 6 4 2 3 2 4 2" xfId="39334" xr:uid="{00000000-0005-0000-0000-0000CB900000}"/>
    <cellStyle name="Normal 6 4 2 3 2 4 2 2" xfId="39335" xr:uid="{00000000-0005-0000-0000-0000CC900000}"/>
    <cellStyle name="Normal 6 4 2 3 2 4 3" xfId="39336" xr:uid="{00000000-0005-0000-0000-0000CD900000}"/>
    <cellStyle name="Normal 6 4 2 3 2 5" xfId="39337" xr:uid="{00000000-0005-0000-0000-0000CE900000}"/>
    <cellStyle name="Normal 6 4 2 3 2 5 2" xfId="39338" xr:uid="{00000000-0005-0000-0000-0000CF900000}"/>
    <cellStyle name="Normal 6 4 2 3 2 6" xfId="39339" xr:uid="{00000000-0005-0000-0000-0000D0900000}"/>
    <cellStyle name="Normal 6 4 2 3 2 7" xfId="39340" xr:uid="{00000000-0005-0000-0000-0000D1900000}"/>
    <cellStyle name="Normal 6 4 2 3 3" xfId="4140" xr:uid="{00000000-0005-0000-0000-0000D2900000}"/>
    <cellStyle name="Normal 6 4 2 3 3 2" xfId="39341" xr:uid="{00000000-0005-0000-0000-0000D3900000}"/>
    <cellStyle name="Normal 6 4 2 3 3 2 2" xfId="39342" xr:uid="{00000000-0005-0000-0000-0000D4900000}"/>
    <cellStyle name="Normal 6 4 2 3 3 2 2 2" xfId="39343" xr:uid="{00000000-0005-0000-0000-0000D5900000}"/>
    <cellStyle name="Normal 6 4 2 3 3 2 3" xfId="39344" xr:uid="{00000000-0005-0000-0000-0000D6900000}"/>
    <cellStyle name="Normal 6 4 2 3 3 3" xfId="39345" xr:uid="{00000000-0005-0000-0000-0000D7900000}"/>
    <cellStyle name="Normal 6 4 2 3 3 3 2" xfId="39346" xr:uid="{00000000-0005-0000-0000-0000D8900000}"/>
    <cellStyle name="Normal 6 4 2 3 3 4" xfId="39347" xr:uid="{00000000-0005-0000-0000-0000D9900000}"/>
    <cellStyle name="Normal 6 4 2 3 3 5" xfId="39348" xr:uid="{00000000-0005-0000-0000-0000DA900000}"/>
    <cellStyle name="Normal 6 4 2 3 4" xfId="4141" xr:uid="{00000000-0005-0000-0000-0000DB900000}"/>
    <cellStyle name="Normal 6 4 2 3 4 2" xfId="39349" xr:uid="{00000000-0005-0000-0000-0000DC900000}"/>
    <cellStyle name="Normal 6 4 2 3 4 2 2" xfId="39350" xr:uid="{00000000-0005-0000-0000-0000DD900000}"/>
    <cellStyle name="Normal 6 4 2 3 4 2 2 2" xfId="39351" xr:uid="{00000000-0005-0000-0000-0000DE900000}"/>
    <cellStyle name="Normal 6 4 2 3 4 2 3" xfId="39352" xr:uid="{00000000-0005-0000-0000-0000DF900000}"/>
    <cellStyle name="Normal 6 4 2 3 4 3" xfId="39353" xr:uid="{00000000-0005-0000-0000-0000E0900000}"/>
    <cellStyle name="Normal 6 4 2 3 4 3 2" xfId="39354" xr:uid="{00000000-0005-0000-0000-0000E1900000}"/>
    <cellStyle name="Normal 6 4 2 3 4 4" xfId="39355" xr:uid="{00000000-0005-0000-0000-0000E2900000}"/>
    <cellStyle name="Normal 6 4 2 3 4 5" xfId="39356" xr:uid="{00000000-0005-0000-0000-0000E3900000}"/>
    <cellStyle name="Normal 6 4 2 3 5" xfId="39357" xr:uid="{00000000-0005-0000-0000-0000E4900000}"/>
    <cellStyle name="Normal 6 4 2 3 5 2" xfId="39358" xr:uid="{00000000-0005-0000-0000-0000E5900000}"/>
    <cellStyle name="Normal 6 4 2 3 5 2 2" xfId="39359" xr:uid="{00000000-0005-0000-0000-0000E6900000}"/>
    <cellStyle name="Normal 6 4 2 3 5 3" xfId="39360" xr:uid="{00000000-0005-0000-0000-0000E7900000}"/>
    <cellStyle name="Normal 6 4 2 3 6" xfId="39361" xr:uid="{00000000-0005-0000-0000-0000E8900000}"/>
    <cellStyle name="Normal 6 4 2 3 6 2" xfId="39362" xr:uid="{00000000-0005-0000-0000-0000E9900000}"/>
    <cellStyle name="Normal 6 4 2 3 7" xfId="39363" xr:uid="{00000000-0005-0000-0000-0000EA900000}"/>
    <cellStyle name="Normal 6 4 2 3 8" xfId="39364" xr:uid="{00000000-0005-0000-0000-0000EB900000}"/>
    <cellStyle name="Normal 6 4 2 4" xfId="4142" xr:uid="{00000000-0005-0000-0000-0000EC900000}"/>
    <cellStyle name="Normal 6 4 2 4 2" xfId="4143" xr:uid="{00000000-0005-0000-0000-0000ED900000}"/>
    <cellStyle name="Normal 6 4 2 4 2 2" xfId="4144" xr:uid="{00000000-0005-0000-0000-0000EE900000}"/>
    <cellStyle name="Normal 6 4 2 4 2 2 2" xfId="39365" xr:uid="{00000000-0005-0000-0000-0000EF900000}"/>
    <cellStyle name="Normal 6 4 2 4 2 2 2 2" xfId="39366" xr:uid="{00000000-0005-0000-0000-0000F0900000}"/>
    <cellStyle name="Normal 6 4 2 4 2 2 2 2 2" xfId="39367" xr:uid="{00000000-0005-0000-0000-0000F1900000}"/>
    <cellStyle name="Normal 6 4 2 4 2 2 2 3" xfId="39368" xr:uid="{00000000-0005-0000-0000-0000F2900000}"/>
    <cellStyle name="Normal 6 4 2 4 2 2 3" xfId="39369" xr:uid="{00000000-0005-0000-0000-0000F3900000}"/>
    <cellStyle name="Normal 6 4 2 4 2 2 3 2" xfId="39370" xr:uid="{00000000-0005-0000-0000-0000F4900000}"/>
    <cellStyle name="Normal 6 4 2 4 2 2 4" xfId="39371" xr:uid="{00000000-0005-0000-0000-0000F5900000}"/>
    <cellStyle name="Normal 6 4 2 4 2 2 5" xfId="39372" xr:uid="{00000000-0005-0000-0000-0000F6900000}"/>
    <cellStyle name="Normal 6 4 2 4 2 3" xfId="4145" xr:uid="{00000000-0005-0000-0000-0000F7900000}"/>
    <cellStyle name="Normal 6 4 2 4 2 3 2" xfId="39373" xr:uid="{00000000-0005-0000-0000-0000F8900000}"/>
    <cellStyle name="Normal 6 4 2 4 2 3 2 2" xfId="39374" xr:uid="{00000000-0005-0000-0000-0000F9900000}"/>
    <cellStyle name="Normal 6 4 2 4 2 3 2 2 2" xfId="39375" xr:uid="{00000000-0005-0000-0000-0000FA900000}"/>
    <cellStyle name="Normal 6 4 2 4 2 3 2 3" xfId="39376" xr:uid="{00000000-0005-0000-0000-0000FB900000}"/>
    <cellStyle name="Normal 6 4 2 4 2 3 3" xfId="39377" xr:uid="{00000000-0005-0000-0000-0000FC900000}"/>
    <cellStyle name="Normal 6 4 2 4 2 3 3 2" xfId="39378" xr:uid="{00000000-0005-0000-0000-0000FD900000}"/>
    <cellStyle name="Normal 6 4 2 4 2 3 4" xfId="39379" xr:uid="{00000000-0005-0000-0000-0000FE900000}"/>
    <cellStyle name="Normal 6 4 2 4 2 3 5" xfId="39380" xr:uid="{00000000-0005-0000-0000-0000FF900000}"/>
    <cellStyle name="Normal 6 4 2 4 2 4" xfId="39381" xr:uid="{00000000-0005-0000-0000-000000910000}"/>
    <cellStyle name="Normal 6 4 2 4 2 4 2" xfId="39382" xr:uid="{00000000-0005-0000-0000-000001910000}"/>
    <cellStyle name="Normal 6 4 2 4 2 4 2 2" xfId="39383" xr:uid="{00000000-0005-0000-0000-000002910000}"/>
    <cellStyle name="Normal 6 4 2 4 2 4 3" xfId="39384" xr:uid="{00000000-0005-0000-0000-000003910000}"/>
    <cellStyle name="Normal 6 4 2 4 2 5" xfId="39385" xr:uid="{00000000-0005-0000-0000-000004910000}"/>
    <cellStyle name="Normal 6 4 2 4 2 5 2" xfId="39386" xr:uid="{00000000-0005-0000-0000-000005910000}"/>
    <cellStyle name="Normal 6 4 2 4 2 6" xfId="39387" xr:uid="{00000000-0005-0000-0000-000006910000}"/>
    <cellStyle name="Normal 6 4 2 4 2 7" xfId="39388" xr:uid="{00000000-0005-0000-0000-000007910000}"/>
    <cellStyle name="Normal 6 4 2 4 3" xfId="4146" xr:uid="{00000000-0005-0000-0000-000008910000}"/>
    <cellStyle name="Normal 6 4 2 4 3 2" xfId="39389" xr:uid="{00000000-0005-0000-0000-000009910000}"/>
    <cellStyle name="Normal 6 4 2 4 3 2 2" xfId="39390" xr:uid="{00000000-0005-0000-0000-00000A910000}"/>
    <cellStyle name="Normal 6 4 2 4 3 2 2 2" xfId="39391" xr:uid="{00000000-0005-0000-0000-00000B910000}"/>
    <cellStyle name="Normal 6 4 2 4 3 2 3" xfId="39392" xr:uid="{00000000-0005-0000-0000-00000C910000}"/>
    <cellStyle name="Normal 6 4 2 4 3 3" xfId="39393" xr:uid="{00000000-0005-0000-0000-00000D910000}"/>
    <cellStyle name="Normal 6 4 2 4 3 3 2" xfId="39394" xr:uid="{00000000-0005-0000-0000-00000E910000}"/>
    <cellStyle name="Normal 6 4 2 4 3 4" xfId="39395" xr:uid="{00000000-0005-0000-0000-00000F910000}"/>
    <cellStyle name="Normal 6 4 2 4 3 5" xfId="39396" xr:uid="{00000000-0005-0000-0000-000010910000}"/>
    <cellStyle name="Normal 6 4 2 4 4" xfId="4147" xr:uid="{00000000-0005-0000-0000-000011910000}"/>
    <cellStyle name="Normal 6 4 2 4 4 2" xfId="39397" xr:uid="{00000000-0005-0000-0000-000012910000}"/>
    <cellStyle name="Normal 6 4 2 4 4 2 2" xfId="39398" xr:uid="{00000000-0005-0000-0000-000013910000}"/>
    <cellStyle name="Normal 6 4 2 4 4 2 2 2" xfId="39399" xr:uid="{00000000-0005-0000-0000-000014910000}"/>
    <cellStyle name="Normal 6 4 2 4 4 2 3" xfId="39400" xr:uid="{00000000-0005-0000-0000-000015910000}"/>
    <cellStyle name="Normal 6 4 2 4 4 3" xfId="39401" xr:uid="{00000000-0005-0000-0000-000016910000}"/>
    <cellStyle name="Normal 6 4 2 4 4 3 2" xfId="39402" xr:uid="{00000000-0005-0000-0000-000017910000}"/>
    <cellStyle name="Normal 6 4 2 4 4 4" xfId="39403" xr:uid="{00000000-0005-0000-0000-000018910000}"/>
    <cellStyle name="Normal 6 4 2 4 4 5" xfId="39404" xr:uid="{00000000-0005-0000-0000-000019910000}"/>
    <cellStyle name="Normal 6 4 2 4 5" xfId="39405" xr:uid="{00000000-0005-0000-0000-00001A910000}"/>
    <cellStyle name="Normal 6 4 2 4 5 2" xfId="39406" xr:uid="{00000000-0005-0000-0000-00001B910000}"/>
    <cellStyle name="Normal 6 4 2 4 5 2 2" xfId="39407" xr:uid="{00000000-0005-0000-0000-00001C910000}"/>
    <cellStyle name="Normal 6 4 2 4 5 3" xfId="39408" xr:uid="{00000000-0005-0000-0000-00001D910000}"/>
    <cellStyle name="Normal 6 4 2 4 6" xfId="39409" xr:uid="{00000000-0005-0000-0000-00001E910000}"/>
    <cellStyle name="Normal 6 4 2 4 6 2" xfId="39410" xr:uid="{00000000-0005-0000-0000-00001F910000}"/>
    <cellStyle name="Normal 6 4 2 4 7" xfId="39411" xr:uid="{00000000-0005-0000-0000-000020910000}"/>
    <cellStyle name="Normal 6 4 2 4 8" xfId="39412" xr:uid="{00000000-0005-0000-0000-000021910000}"/>
    <cellStyle name="Normal 6 4 2 5" xfId="4148" xr:uid="{00000000-0005-0000-0000-000022910000}"/>
    <cellStyle name="Normal 6 4 2 5 2" xfId="4149" xr:uid="{00000000-0005-0000-0000-000023910000}"/>
    <cellStyle name="Normal 6 4 2 5 2 2" xfId="4150" xr:uid="{00000000-0005-0000-0000-000024910000}"/>
    <cellStyle name="Normal 6 4 2 5 2 2 2" xfId="39413" xr:uid="{00000000-0005-0000-0000-000025910000}"/>
    <cellStyle name="Normal 6 4 2 5 2 2 2 2" xfId="39414" xr:uid="{00000000-0005-0000-0000-000026910000}"/>
    <cellStyle name="Normal 6 4 2 5 2 2 2 2 2" xfId="39415" xr:uid="{00000000-0005-0000-0000-000027910000}"/>
    <cellStyle name="Normal 6 4 2 5 2 2 2 3" xfId="39416" xr:uid="{00000000-0005-0000-0000-000028910000}"/>
    <cellStyle name="Normal 6 4 2 5 2 2 3" xfId="39417" xr:uid="{00000000-0005-0000-0000-000029910000}"/>
    <cellStyle name="Normal 6 4 2 5 2 2 3 2" xfId="39418" xr:uid="{00000000-0005-0000-0000-00002A910000}"/>
    <cellStyle name="Normal 6 4 2 5 2 2 4" xfId="39419" xr:uid="{00000000-0005-0000-0000-00002B910000}"/>
    <cellStyle name="Normal 6 4 2 5 2 2 5" xfId="39420" xr:uid="{00000000-0005-0000-0000-00002C910000}"/>
    <cellStyle name="Normal 6 4 2 5 2 3" xfId="4151" xr:uid="{00000000-0005-0000-0000-00002D910000}"/>
    <cellStyle name="Normal 6 4 2 5 2 3 2" xfId="39421" xr:uid="{00000000-0005-0000-0000-00002E910000}"/>
    <cellStyle name="Normal 6 4 2 5 2 3 2 2" xfId="39422" xr:uid="{00000000-0005-0000-0000-00002F910000}"/>
    <cellStyle name="Normal 6 4 2 5 2 3 2 2 2" xfId="39423" xr:uid="{00000000-0005-0000-0000-000030910000}"/>
    <cellStyle name="Normal 6 4 2 5 2 3 2 3" xfId="39424" xr:uid="{00000000-0005-0000-0000-000031910000}"/>
    <cellStyle name="Normal 6 4 2 5 2 3 3" xfId="39425" xr:uid="{00000000-0005-0000-0000-000032910000}"/>
    <cellStyle name="Normal 6 4 2 5 2 3 3 2" xfId="39426" xr:uid="{00000000-0005-0000-0000-000033910000}"/>
    <cellStyle name="Normal 6 4 2 5 2 3 4" xfId="39427" xr:uid="{00000000-0005-0000-0000-000034910000}"/>
    <cellStyle name="Normal 6 4 2 5 2 3 5" xfId="39428" xr:uid="{00000000-0005-0000-0000-000035910000}"/>
    <cellStyle name="Normal 6 4 2 5 2 4" xfId="39429" xr:uid="{00000000-0005-0000-0000-000036910000}"/>
    <cellStyle name="Normal 6 4 2 5 2 4 2" xfId="39430" xr:uid="{00000000-0005-0000-0000-000037910000}"/>
    <cellStyle name="Normal 6 4 2 5 2 4 2 2" xfId="39431" xr:uid="{00000000-0005-0000-0000-000038910000}"/>
    <cellStyle name="Normal 6 4 2 5 2 4 3" xfId="39432" xr:uid="{00000000-0005-0000-0000-000039910000}"/>
    <cellStyle name="Normal 6 4 2 5 2 5" xfId="39433" xr:uid="{00000000-0005-0000-0000-00003A910000}"/>
    <cellStyle name="Normal 6 4 2 5 2 5 2" xfId="39434" xr:uid="{00000000-0005-0000-0000-00003B910000}"/>
    <cellStyle name="Normal 6 4 2 5 2 6" xfId="39435" xr:uid="{00000000-0005-0000-0000-00003C910000}"/>
    <cellStyle name="Normal 6 4 2 5 2 7" xfId="39436" xr:uid="{00000000-0005-0000-0000-00003D910000}"/>
    <cellStyle name="Normal 6 4 2 5 3" xfId="4152" xr:uid="{00000000-0005-0000-0000-00003E910000}"/>
    <cellStyle name="Normal 6 4 2 5 3 2" xfId="39437" xr:uid="{00000000-0005-0000-0000-00003F910000}"/>
    <cellStyle name="Normal 6 4 2 5 3 2 2" xfId="39438" xr:uid="{00000000-0005-0000-0000-000040910000}"/>
    <cellStyle name="Normal 6 4 2 5 3 2 2 2" xfId="39439" xr:uid="{00000000-0005-0000-0000-000041910000}"/>
    <cellStyle name="Normal 6 4 2 5 3 2 3" xfId="39440" xr:uid="{00000000-0005-0000-0000-000042910000}"/>
    <cellStyle name="Normal 6 4 2 5 3 3" xfId="39441" xr:uid="{00000000-0005-0000-0000-000043910000}"/>
    <cellStyle name="Normal 6 4 2 5 3 3 2" xfId="39442" xr:uid="{00000000-0005-0000-0000-000044910000}"/>
    <cellStyle name="Normal 6 4 2 5 3 4" xfId="39443" xr:uid="{00000000-0005-0000-0000-000045910000}"/>
    <cellStyle name="Normal 6 4 2 5 3 5" xfId="39444" xr:uid="{00000000-0005-0000-0000-000046910000}"/>
    <cellStyle name="Normal 6 4 2 5 4" xfId="4153" xr:uid="{00000000-0005-0000-0000-000047910000}"/>
    <cellStyle name="Normal 6 4 2 5 4 2" xfId="39445" xr:uid="{00000000-0005-0000-0000-000048910000}"/>
    <cellStyle name="Normal 6 4 2 5 4 2 2" xfId="39446" xr:uid="{00000000-0005-0000-0000-000049910000}"/>
    <cellStyle name="Normal 6 4 2 5 4 2 2 2" xfId="39447" xr:uid="{00000000-0005-0000-0000-00004A910000}"/>
    <cellStyle name="Normal 6 4 2 5 4 2 3" xfId="39448" xr:uid="{00000000-0005-0000-0000-00004B910000}"/>
    <cellStyle name="Normal 6 4 2 5 4 3" xfId="39449" xr:uid="{00000000-0005-0000-0000-00004C910000}"/>
    <cellStyle name="Normal 6 4 2 5 4 3 2" xfId="39450" xr:uid="{00000000-0005-0000-0000-00004D910000}"/>
    <cellStyle name="Normal 6 4 2 5 4 4" xfId="39451" xr:uid="{00000000-0005-0000-0000-00004E910000}"/>
    <cellStyle name="Normal 6 4 2 5 4 5" xfId="39452" xr:uid="{00000000-0005-0000-0000-00004F910000}"/>
    <cellStyle name="Normal 6 4 2 5 5" xfId="39453" xr:uid="{00000000-0005-0000-0000-000050910000}"/>
    <cellStyle name="Normal 6 4 2 5 5 2" xfId="39454" xr:uid="{00000000-0005-0000-0000-000051910000}"/>
    <cellStyle name="Normal 6 4 2 5 5 2 2" xfId="39455" xr:uid="{00000000-0005-0000-0000-000052910000}"/>
    <cellStyle name="Normal 6 4 2 5 5 3" xfId="39456" xr:uid="{00000000-0005-0000-0000-000053910000}"/>
    <cellStyle name="Normal 6 4 2 5 6" xfId="39457" xr:uid="{00000000-0005-0000-0000-000054910000}"/>
    <cellStyle name="Normal 6 4 2 5 6 2" xfId="39458" xr:uid="{00000000-0005-0000-0000-000055910000}"/>
    <cellStyle name="Normal 6 4 2 5 7" xfId="39459" xr:uid="{00000000-0005-0000-0000-000056910000}"/>
    <cellStyle name="Normal 6 4 2 5 8" xfId="39460" xr:uid="{00000000-0005-0000-0000-000057910000}"/>
    <cellStyle name="Normal 6 4 2 6" xfId="4154" xr:uid="{00000000-0005-0000-0000-000058910000}"/>
    <cellStyle name="Normal 6 4 2 6 2" xfId="4155" xr:uid="{00000000-0005-0000-0000-000059910000}"/>
    <cellStyle name="Normal 6 4 2 6 2 2" xfId="39461" xr:uid="{00000000-0005-0000-0000-00005A910000}"/>
    <cellStyle name="Normal 6 4 2 6 2 2 2" xfId="39462" xr:uid="{00000000-0005-0000-0000-00005B910000}"/>
    <cellStyle name="Normal 6 4 2 6 2 2 2 2" xfId="39463" xr:uid="{00000000-0005-0000-0000-00005C910000}"/>
    <cellStyle name="Normal 6 4 2 6 2 2 3" xfId="39464" xr:uid="{00000000-0005-0000-0000-00005D910000}"/>
    <cellStyle name="Normal 6 4 2 6 2 3" xfId="39465" xr:uid="{00000000-0005-0000-0000-00005E910000}"/>
    <cellStyle name="Normal 6 4 2 6 2 3 2" xfId="39466" xr:uid="{00000000-0005-0000-0000-00005F910000}"/>
    <cellStyle name="Normal 6 4 2 6 2 4" xfId="39467" xr:uid="{00000000-0005-0000-0000-000060910000}"/>
    <cellStyle name="Normal 6 4 2 6 2 5" xfId="39468" xr:uid="{00000000-0005-0000-0000-000061910000}"/>
    <cellStyle name="Normal 6 4 2 6 3" xfId="4156" xr:uid="{00000000-0005-0000-0000-000062910000}"/>
    <cellStyle name="Normal 6 4 2 6 3 2" xfId="39469" xr:uid="{00000000-0005-0000-0000-000063910000}"/>
    <cellStyle name="Normal 6 4 2 6 3 2 2" xfId="39470" xr:uid="{00000000-0005-0000-0000-000064910000}"/>
    <cellStyle name="Normal 6 4 2 6 3 2 2 2" xfId="39471" xr:uid="{00000000-0005-0000-0000-000065910000}"/>
    <cellStyle name="Normal 6 4 2 6 3 2 3" xfId="39472" xr:uid="{00000000-0005-0000-0000-000066910000}"/>
    <cellStyle name="Normal 6 4 2 6 3 3" xfId="39473" xr:uid="{00000000-0005-0000-0000-000067910000}"/>
    <cellStyle name="Normal 6 4 2 6 3 3 2" xfId="39474" xr:uid="{00000000-0005-0000-0000-000068910000}"/>
    <cellStyle name="Normal 6 4 2 6 3 4" xfId="39475" xr:uid="{00000000-0005-0000-0000-000069910000}"/>
    <cellStyle name="Normal 6 4 2 6 3 5" xfId="39476" xr:uid="{00000000-0005-0000-0000-00006A910000}"/>
    <cellStyle name="Normal 6 4 2 6 4" xfId="39477" xr:uid="{00000000-0005-0000-0000-00006B910000}"/>
    <cellStyle name="Normal 6 4 2 6 4 2" xfId="39478" xr:uid="{00000000-0005-0000-0000-00006C910000}"/>
    <cellStyle name="Normal 6 4 2 6 4 2 2" xfId="39479" xr:uid="{00000000-0005-0000-0000-00006D910000}"/>
    <cellStyle name="Normal 6 4 2 6 4 3" xfId="39480" xr:uid="{00000000-0005-0000-0000-00006E910000}"/>
    <cellStyle name="Normal 6 4 2 6 5" xfId="39481" xr:uid="{00000000-0005-0000-0000-00006F910000}"/>
    <cellStyle name="Normal 6 4 2 6 5 2" xfId="39482" xr:uid="{00000000-0005-0000-0000-000070910000}"/>
    <cellStyle name="Normal 6 4 2 6 6" xfId="39483" xr:uid="{00000000-0005-0000-0000-000071910000}"/>
    <cellStyle name="Normal 6 4 2 6 7" xfId="39484" xr:uid="{00000000-0005-0000-0000-000072910000}"/>
    <cellStyle name="Normal 6 4 2 7" xfId="4157" xr:uid="{00000000-0005-0000-0000-000073910000}"/>
    <cellStyle name="Normal 6 4 2 7 2" xfId="39485" xr:uid="{00000000-0005-0000-0000-000074910000}"/>
    <cellStyle name="Normal 6 4 2 7 2 2" xfId="39486" xr:uid="{00000000-0005-0000-0000-000075910000}"/>
    <cellStyle name="Normal 6 4 2 7 2 2 2" xfId="39487" xr:uid="{00000000-0005-0000-0000-000076910000}"/>
    <cellStyle name="Normal 6 4 2 7 2 3" xfId="39488" xr:uid="{00000000-0005-0000-0000-000077910000}"/>
    <cellStyle name="Normal 6 4 2 7 3" xfId="39489" xr:uid="{00000000-0005-0000-0000-000078910000}"/>
    <cellStyle name="Normal 6 4 2 7 3 2" xfId="39490" xr:uid="{00000000-0005-0000-0000-000079910000}"/>
    <cellStyle name="Normal 6 4 2 7 4" xfId="39491" xr:uid="{00000000-0005-0000-0000-00007A910000}"/>
    <cellStyle name="Normal 6 4 2 7 5" xfId="39492" xr:uid="{00000000-0005-0000-0000-00007B910000}"/>
    <cellStyle name="Normal 6 4 2 8" xfId="4158" xr:uid="{00000000-0005-0000-0000-00007C910000}"/>
    <cellStyle name="Normal 6 4 2 8 2" xfId="39493" xr:uid="{00000000-0005-0000-0000-00007D910000}"/>
    <cellStyle name="Normal 6 4 2 8 2 2" xfId="39494" xr:uid="{00000000-0005-0000-0000-00007E910000}"/>
    <cellStyle name="Normal 6 4 2 8 2 2 2" xfId="39495" xr:uid="{00000000-0005-0000-0000-00007F910000}"/>
    <cellStyle name="Normal 6 4 2 8 2 3" xfId="39496" xr:uid="{00000000-0005-0000-0000-000080910000}"/>
    <cellStyle name="Normal 6 4 2 8 3" xfId="39497" xr:uid="{00000000-0005-0000-0000-000081910000}"/>
    <cellStyle name="Normal 6 4 2 8 3 2" xfId="39498" xr:uid="{00000000-0005-0000-0000-000082910000}"/>
    <cellStyle name="Normal 6 4 2 8 4" xfId="39499" xr:uid="{00000000-0005-0000-0000-000083910000}"/>
    <cellStyle name="Normal 6 4 2 8 5" xfId="39500" xr:uid="{00000000-0005-0000-0000-000084910000}"/>
    <cellStyle name="Normal 6 4 2 9" xfId="39501" xr:uid="{00000000-0005-0000-0000-000085910000}"/>
    <cellStyle name="Normal 6 4 2 9 2" xfId="39502" xr:uid="{00000000-0005-0000-0000-000086910000}"/>
    <cellStyle name="Normal 6 4 2 9 2 2" xfId="39503" xr:uid="{00000000-0005-0000-0000-000087910000}"/>
    <cellStyle name="Normal 6 4 2 9 3" xfId="39504" xr:uid="{00000000-0005-0000-0000-000088910000}"/>
    <cellStyle name="Normal 6 4 3" xfId="4159" xr:uid="{00000000-0005-0000-0000-000089910000}"/>
    <cellStyle name="Normal 6 4 3 2" xfId="4160" xr:uid="{00000000-0005-0000-0000-00008A910000}"/>
    <cellStyle name="Normal 6 4 3 2 2" xfId="4161" xr:uid="{00000000-0005-0000-0000-00008B910000}"/>
    <cellStyle name="Normal 6 4 3 2 2 2" xfId="39505" xr:uid="{00000000-0005-0000-0000-00008C910000}"/>
    <cellStyle name="Normal 6 4 3 2 2 2 2" xfId="39506" xr:uid="{00000000-0005-0000-0000-00008D910000}"/>
    <cellStyle name="Normal 6 4 3 2 2 2 2 2" xfId="39507" xr:uid="{00000000-0005-0000-0000-00008E910000}"/>
    <cellStyle name="Normal 6 4 3 2 2 2 3" xfId="39508" xr:uid="{00000000-0005-0000-0000-00008F910000}"/>
    <cellStyle name="Normal 6 4 3 2 2 3" xfId="39509" xr:uid="{00000000-0005-0000-0000-000090910000}"/>
    <cellStyle name="Normal 6 4 3 2 2 3 2" xfId="39510" xr:uid="{00000000-0005-0000-0000-000091910000}"/>
    <cellStyle name="Normal 6 4 3 2 2 4" xfId="39511" xr:uid="{00000000-0005-0000-0000-000092910000}"/>
    <cellStyle name="Normal 6 4 3 2 2 5" xfId="39512" xr:uid="{00000000-0005-0000-0000-000093910000}"/>
    <cellStyle name="Normal 6 4 3 2 3" xfId="4162" xr:uid="{00000000-0005-0000-0000-000094910000}"/>
    <cellStyle name="Normal 6 4 3 2 3 2" xfId="39513" xr:uid="{00000000-0005-0000-0000-000095910000}"/>
    <cellStyle name="Normal 6 4 3 2 3 2 2" xfId="39514" xr:uid="{00000000-0005-0000-0000-000096910000}"/>
    <cellStyle name="Normal 6 4 3 2 3 2 2 2" xfId="39515" xr:uid="{00000000-0005-0000-0000-000097910000}"/>
    <cellStyle name="Normal 6 4 3 2 3 2 3" xfId="39516" xr:uid="{00000000-0005-0000-0000-000098910000}"/>
    <cellStyle name="Normal 6 4 3 2 3 3" xfId="39517" xr:uid="{00000000-0005-0000-0000-000099910000}"/>
    <cellStyle name="Normal 6 4 3 2 3 3 2" xfId="39518" xr:uid="{00000000-0005-0000-0000-00009A910000}"/>
    <cellStyle name="Normal 6 4 3 2 3 4" xfId="39519" xr:uid="{00000000-0005-0000-0000-00009B910000}"/>
    <cellStyle name="Normal 6 4 3 2 3 5" xfId="39520" xr:uid="{00000000-0005-0000-0000-00009C910000}"/>
    <cellStyle name="Normal 6 4 3 2 4" xfId="39521" xr:uid="{00000000-0005-0000-0000-00009D910000}"/>
    <cellStyle name="Normal 6 4 3 2 4 2" xfId="39522" xr:uid="{00000000-0005-0000-0000-00009E910000}"/>
    <cellStyle name="Normal 6 4 3 2 4 2 2" xfId="39523" xr:uid="{00000000-0005-0000-0000-00009F910000}"/>
    <cellStyle name="Normal 6 4 3 2 4 3" xfId="39524" xr:uid="{00000000-0005-0000-0000-0000A0910000}"/>
    <cellStyle name="Normal 6 4 3 2 5" xfId="39525" xr:uid="{00000000-0005-0000-0000-0000A1910000}"/>
    <cellStyle name="Normal 6 4 3 2 5 2" xfId="39526" xr:uid="{00000000-0005-0000-0000-0000A2910000}"/>
    <cellStyle name="Normal 6 4 3 2 6" xfId="39527" xr:uid="{00000000-0005-0000-0000-0000A3910000}"/>
    <cellStyle name="Normal 6 4 3 2 7" xfId="39528" xr:uid="{00000000-0005-0000-0000-0000A4910000}"/>
    <cellStyle name="Normal 6 4 3 3" xfId="4163" xr:uid="{00000000-0005-0000-0000-0000A5910000}"/>
    <cellStyle name="Normal 6 4 3 3 2" xfId="39529" xr:uid="{00000000-0005-0000-0000-0000A6910000}"/>
    <cellStyle name="Normal 6 4 3 3 2 2" xfId="39530" xr:uid="{00000000-0005-0000-0000-0000A7910000}"/>
    <cellStyle name="Normal 6 4 3 3 2 2 2" xfId="39531" xr:uid="{00000000-0005-0000-0000-0000A8910000}"/>
    <cellStyle name="Normal 6 4 3 3 2 3" xfId="39532" xr:uid="{00000000-0005-0000-0000-0000A9910000}"/>
    <cellStyle name="Normal 6 4 3 3 3" xfId="39533" xr:uid="{00000000-0005-0000-0000-0000AA910000}"/>
    <cellStyle name="Normal 6 4 3 3 3 2" xfId="39534" xr:uid="{00000000-0005-0000-0000-0000AB910000}"/>
    <cellStyle name="Normal 6 4 3 3 4" xfId="39535" xr:uid="{00000000-0005-0000-0000-0000AC910000}"/>
    <cellStyle name="Normal 6 4 3 3 5" xfId="39536" xr:uid="{00000000-0005-0000-0000-0000AD910000}"/>
    <cellStyle name="Normal 6 4 3 4" xfId="4164" xr:uid="{00000000-0005-0000-0000-0000AE910000}"/>
    <cellStyle name="Normal 6 4 3 4 2" xfId="39537" xr:uid="{00000000-0005-0000-0000-0000AF910000}"/>
    <cellStyle name="Normal 6 4 3 4 2 2" xfId="39538" xr:uid="{00000000-0005-0000-0000-0000B0910000}"/>
    <cellStyle name="Normal 6 4 3 4 2 2 2" xfId="39539" xr:uid="{00000000-0005-0000-0000-0000B1910000}"/>
    <cellStyle name="Normal 6 4 3 4 2 3" xfId="39540" xr:uid="{00000000-0005-0000-0000-0000B2910000}"/>
    <cellStyle name="Normal 6 4 3 4 3" xfId="39541" xr:uid="{00000000-0005-0000-0000-0000B3910000}"/>
    <cellStyle name="Normal 6 4 3 4 3 2" xfId="39542" xr:uid="{00000000-0005-0000-0000-0000B4910000}"/>
    <cellStyle name="Normal 6 4 3 4 4" xfId="39543" xr:uid="{00000000-0005-0000-0000-0000B5910000}"/>
    <cellStyle name="Normal 6 4 3 4 5" xfId="39544" xr:uid="{00000000-0005-0000-0000-0000B6910000}"/>
    <cellStyle name="Normal 6 4 3 5" xfId="39545" xr:uid="{00000000-0005-0000-0000-0000B7910000}"/>
    <cellStyle name="Normal 6 4 3 5 2" xfId="39546" xr:uid="{00000000-0005-0000-0000-0000B8910000}"/>
    <cellStyle name="Normal 6 4 3 5 2 2" xfId="39547" xr:uid="{00000000-0005-0000-0000-0000B9910000}"/>
    <cellStyle name="Normal 6 4 3 5 3" xfId="39548" xr:uid="{00000000-0005-0000-0000-0000BA910000}"/>
    <cellStyle name="Normal 6 4 3 6" xfId="39549" xr:uid="{00000000-0005-0000-0000-0000BB910000}"/>
    <cellStyle name="Normal 6 4 3 6 2" xfId="39550" xr:uid="{00000000-0005-0000-0000-0000BC910000}"/>
    <cellStyle name="Normal 6 4 3 7" xfId="39551" xr:uid="{00000000-0005-0000-0000-0000BD910000}"/>
    <cellStyle name="Normal 6 4 3 8" xfId="39552" xr:uid="{00000000-0005-0000-0000-0000BE910000}"/>
    <cellStyle name="Normal 6 4 4" xfId="4165" xr:uid="{00000000-0005-0000-0000-0000BF910000}"/>
    <cellStyle name="Normal 6 4 4 2" xfId="4166" xr:uid="{00000000-0005-0000-0000-0000C0910000}"/>
    <cellStyle name="Normal 6 4 4 2 2" xfId="4167" xr:uid="{00000000-0005-0000-0000-0000C1910000}"/>
    <cellStyle name="Normal 6 4 4 2 2 2" xfId="39553" xr:uid="{00000000-0005-0000-0000-0000C2910000}"/>
    <cellStyle name="Normal 6 4 4 2 2 2 2" xfId="39554" xr:uid="{00000000-0005-0000-0000-0000C3910000}"/>
    <cellStyle name="Normal 6 4 4 2 2 2 2 2" xfId="39555" xr:uid="{00000000-0005-0000-0000-0000C4910000}"/>
    <cellStyle name="Normal 6 4 4 2 2 2 3" xfId="39556" xr:uid="{00000000-0005-0000-0000-0000C5910000}"/>
    <cellStyle name="Normal 6 4 4 2 2 3" xfId="39557" xr:uid="{00000000-0005-0000-0000-0000C6910000}"/>
    <cellStyle name="Normal 6 4 4 2 2 3 2" xfId="39558" xr:uid="{00000000-0005-0000-0000-0000C7910000}"/>
    <cellStyle name="Normal 6 4 4 2 2 4" xfId="39559" xr:uid="{00000000-0005-0000-0000-0000C8910000}"/>
    <cellStyle name="Normal 6 4 4 2 2 5" xfId="39560" xr:uid="{00000000-0005-0000-0000-0000C9910000}"/>
    <cellStyle name="Normal 6 4 4 2 3" xfId="4168" xr:uid="{00000000-0005-0000-0000-0000CA910000}"/>
    <cellStyle name="Normal 6 4 4 2 3 2" xfId="39561" xr:uid="{00000000-0005-0000-0000-0000CB910000}"/>
    <cellStyle name="Normal 6 4 4 2 3 2 2" xfId="39562" xr:uid="{00000000-0005-0000-0000-0000CC910000}"/>
    <cellStyle name="Normal 6 4 4 2 3 2 2 2" xfId="39563" xr:uid="{00000000-0005-0000-0000-0000CD910000}"/>
    <cellStyle name="Normal 6 4 4 2 3 2 3" xfId="39564" xr:uid="{00000000-0005-0000-0000-0000CE910000}"/>
    <cellStyle name="Normal 6 4 4 2 3 3" xfId="39565" xr:uid="{00000000-0005-0000-0000-0000CF910000}"/>
    <cellStyle name="Normal 6 4 4 2 3 3 2" xfId="39566" xr:uid="{00000000-0005-0000-0000-0000D0910000}"/>
    <cellStyle name="Normal 6 4 4 2 3 4" xfId="39567" xr:uid="{00000000-0005-0000-0000-0000D1910000}"/>
    <cellStyle name="Normal 6 4 4 2 3 5" xfId="39568" xr:uid="{00000000-0005-0000-0000-0000D2910000}"/>
    <cellStyle name="Normal 6 4 4 2 4" xfId="39569" xr:uid="{00000000-0005-0000-0000-0000D3910000}"/>
    <cellStyle name="Normal 6 4 4 2 4 2" xfId="39570" xr:uid="{00000000-0005-0000-0000-0000D4910000}"/>
    <cellStyle name="Normal 6 4 4 2 4 2 2" xfId="39571" xr:uid="{00000000-0005-0000-0000-0000D5910000}"/>
    <cellStyle name="Normal 6 4 4 2 4 3" xfId="39572" xr:uid="{00000000-0005-0000-0000-0000D6910000}"/>
    <cellStyle name="Normal 6 4 4 2 5" xfId="39573" xr:uid="{00000000-0005-0000-0000-0000D7910000}"/>
    <cellStyle name="Normal 6 4 4 2 5 2" xfId="39574" xr:uid="{00000000-0005-0000-0000-0000D8910000}"/>
    <cellStyle name="Normal 6 4 4 2 6" xfId="39575" xr:uid="{00000000-0005-0000-0000-0000D9910000}"/>
    <cellStyle name="Normal 6 4 4 2 7" xfId="39576" xr:uid="{00000000-0005-0000-0000-0000DA910000}"/>
    <cellStyle name="Normal 6 4 4 3" xfId="4169" xr:uid="{00000000-0005-0000-0000-0000DB910000}"/>
    <cellStyle name="Normal 6 4 4 3 2" xfId="39577" xr:uid="{00000000-0005-0000-0000-0000DC910000}"/>
    <cellStyle name="Normal 6 4 4 3 2 2" xfId="39578" xr:uid="{00000000-0005-0000-0000-0000DD910000}"/>
    <cellStyle name="Normal 6 4 4 3 2 2 2" xfId="39579" xr:uid="{00000000-0005-0000-0000-0000DE910000}"/>
    <cellStyle name="Normal 6 4 4 3 2 3" xfId="39580" xr:uid="{00000000-0005-0000-0000-0000DF910000}"/>
    <cellStyle name="Normal 6 4 4 3 3" xfId="39581" xr:uid="{00000000-0005-0000-0000-0000E0910000}"/>
    <cellStyle name="Normal 6 4 4 3 3 2" xfId="39582" xr:uid="{00000000-0005-0000-0000-0000E1910000}"/>
    <cellStyle name="Normal 6 4 4 3 4" xfId="39583" xr:uid="{00000000-0005-0000-0000-0000E2910000}"/>
    <cellStyle name="Normal 6 4 4 3 5" xfId="39584" xr:uid="{00000000-0005-0000-0000-0000E3910000}"/>
    <cellStyle name="Normal 6 4 4 4" xfId="4170" xr:uid="{00000000-0005-0000-0000-0000E4910000}"/>
    <cellStyle name="Normal 6 4 4 4 2" xfId="39585" xr:uid="{00000000-0005-0000-0000-0000E5910000}"/>
    <cellStyle name="Normal 6 4 4 4 2 2" xfId="39586" xr:uid="{00000000-0005-0000-0000-0000E6910000}"/>
    <cellStyle name="Normal 6 4 4 4 2 2 2" xfId="39587" xr:uid="{00000000-0005-0000-0000-0000E7910000}"/>
    <cellStyle name="Normal 6 4 4 4 2 3" xfId="39588" xr:uid="{00000000-0005-0000-0000-0000E8910000}"/>
    <cellStyle name="Normal 6 4 4 4 3" xfId="39589" xr:uid="{00000000-0005-0000-0000-0000E9910000}"/>
    <cellStyle name="Normal 6 4 4 4 3 2" xfId="39590" xr:uid="{00000000-0005-0000-0000-0000EA910000}"/>
    <cellStyle name="Normal 6 4 4 4 4" xfId="39591" xr:uid="{00000000-0005-0000-0000-0000EB910000}"/>
    <cellStyle name="Normal 6 4 4 4 5" xfId="39592" xr:uid="{00000000-0005-0000-0000-0000EC910000}"/>
    <cellStyle name="Normal 6 4 4 5" xfId="39593" xr:uid="{00000000-0005-0000-0000-0000ED910000}"/>
    <cellStyle name="Normal 6 4 4 5 2" xfId="39594" xr:uid="{00000000-0005-0000-0000-0000EE910000}"/>
    <cellStyle name="Normal 6 4 4 5 2 2" xfId="39595" xr:uid="{00000000-0005-0000-0000-0000EF910000}"/>
    <cellStyle name="Normal 6 4 4 5 3" xfId="39596" xr:uid="{00000000-0005-0000-0000-0000F0910000}"/>
    <cellStyle name="Normal 6 4 4 6" xfId="39597" xr:uid="{00000000-0005-0000-0000-0000F1910000}"/>
    <cellStyle name="Normal 6 4 4 6 2" xfId="39598" xr:uid="{00000000-0005-0000-0000-0000F2910000}"/>
    <cellStyle name="Normal 6 4 4 7" xfId="39599" xr:uid="{00000000-0005-0000-0000-0000F3910000}"/>
    <cellStyle name="Normal 6 4 4 8" xfId="39600" xr:uid="{00000000-0005-0000-0000-0000F4910000}"/>
    <cellStyle name="Normal 6 4 5" xfId="4171" xr:uid="{00000000-0005-0000-0000-0000F5910000}"/>
    <cellStyle name="Normal 6 4 5 2" xfId="4172" xr:uid="{00000000-0005-0000-0000-0000F6910000}"/>
    <cellStyle name="Normal 6 4 5 2 2" xfId="4173" xr:uid="{00000000-0005-0000-0000-0000F7910000}"/>
    <cellStyle name="Normal 6 4 5 2 2 2" xfId="39601" xr:uid="{00000000-0005-0000-0000-0000F8910000}"/>
    <cellStyle name="Normal 6 4 5 2 2 2 2" xfId="39602" xr:uid="{00000000-0005-0000-0000-0000F9910000}"/>
    <cellStyle name="Normal 6 4 5 2 2 2 2 2" xfId="39603" xr:uid="{00000000-0005-0000-0000-0000FA910000}"/>
    <cellStyle name="Normal 6 4 5 2 2 2 3" xfId="39604" xr:uid="{00000000-0005-0000-0000-0000FB910000}"/>
    <cellStyle name="Normal 6 4 5 2 2 3" xfId="39605" xr:uid="{00000000-0005-0000-0000-0000FC910000}"/>
    <cellStyle name="Normal 6 4 5 2 2 3 2" xfId="39606" xr:uid="{00000000-0005-0000-0000-0000FD910000}"/>
    <cellStyle name="Normal 6 4 5 2 2 4" xfId="39607" xr:uid="{00000000-0005-0000-0000-0000FE910000}"/>
    <cellStyle name="Normal 6 4 5 2 2 5" xfId="39608" xr:uid="{00000000-0005-0000-0000-0000FF910000}"/>
    <cellStyle name="Normal 6 4 5 2 3" xfId="4174" xr:uid="{00000000-0005-0000-0000-000000920000}"/>
    <cellStyle name="Normal 6 4 5 2 3 2" xfId="39609" xr:uid="{00000000-0005-0000-0000-000001920000}"/>
    <cellStyle name="Normal 6 4 5 2 3 2 2" xfId="39610" xr:uid="{00000000-0005-0000-0000-000002920000}"/>
    <cellStyle name="Normal 6 4 5 2 3 2 2 2" xfId="39611" xr:uid="{00000000-0005-0000-0000-000003920000}"/>
    <cellStyle name="Normal 6 4 5 2 3 2 3" xfId="39612" xr:uid="{00000000-0005-0000-0000-000004920000}"/>
    <cellStyle name="Normal 6 4 5 2 3 3" xfId="39613" xr:uid="{00000000-0005-0000-0000-000005920000}"/>
    <cellStyle name="Normal 6 4 5 2 3 3 2" xfId="39614" xr:uid="{00000000-0005-0000-0000-000006920000}"/>
    <cellStyle name="Normal 6 4 5 2 3 4" xfId="39615" xr:uid="{00000000-0005-0000-0000-000007920000}"/>
    <cellStyle name="Normal 6 4 5 2 3 5" xfId="39616" xr:uid="{00000000-0005-0000-0000-000008920000}"/>
    <cellStyle name="Normal 6 4 5 2 4" xfId="39617" xr:uid="{00000000-0005-0000-0000-000009920000}"/>
    <cellStyle name="Normal 6 4 5 2 4 2" xfId="39618" xr:uid="{00000000-0005-0000-0000-00000A920000}"/>
    <cellStyle name="Normal 6 4 5 2 4 2 2" xfId="39619" xr:uid="{00000000-0005-0000-0000-00000B920000}"/>
    <cellStyle name="Normal 6 4 5 2 4 3" xfId="39620" xr:uid="{00000000-0005-0000-0000-00000C920000}"/>
    <cellStyle name="Normal 6 4 5 2 5" xfId="39621" xr:uid="{00000000-0005-0000-0000-00000D920000}"/>
    <cellStyle name="Normal 6 4 5 2 5 2" xfId="39622" xr:uid="{00000000-0005-0000-0000-00000E920000}"/>
    <cellStyle name="Normal 6 4 5 2 6" xfId="39623" xr:uid="{00000000-0005-0000-0000-00000F920000}"/>
    <cellStyle name="Normal 6 4 5 2 7" xfId="39624" xr:uid="{00000000-0005-0000-0000-000010920000}"/>
    <cellStyle name="Normal 6 4 5 3" xfId="4175" xr:uid="{00000000-0005-0000-0000-000011920000}"/>
    <cellStyle name="Normal 6 4 5 3 2" xfId="39625" xr:uid="{00000000-0005-0000-0000-000012920000}"/>
    <cellStyle name="Normal 6 4 5 3 2 2" xfId="39626" xr:uid="{00000000-0005-0000-0000-000013920000}"/>
    <cellStyle name="Normal 6 4 5 3 2 2 2" xfId="39627" xr:uid="{00000000-0005-0000-0000-000014920000}"/>
    <cellStyle name="Normal 6 4 5 3 2 3" xfId="39628" xr:uid="{00000000-0005-0000-0000-000015920000}"/>
    <cellStyle name="Normal 6 4 5 3 3" xfId="39629" xr:uid="{00000000-0005-0000-0000-000016920000}"/>
    <cellStyle name="Normal 6 4 5 3 3 2" xfId="39630" xr:uid="{00000000-0005-0000-0000-000017920000}"/>
    <cellStyle name="Normal 6 4 5 3 4" xfId="39631" xr:uid="{00000000-0005-0000-0000-000018920000}"/>
    <cellStyle name="Normal 6 4 5 3 5" xfId="39632" xr:uid="{00000000-0005-0000-0000-000019920000}"/>
    <cellStyle name="Normal 6 4 5 4" xfId="4176" xr:uid="{00000000-0005-0000-0000-00001A920000}"/>
    <cellStyle name="Normal 6 4 5 4 2" xfId="39633" xr:uid="{00000000-0005-0000-0000-00001B920000}"/>
    <cellStyle name="Normal 6 4 5 4 2 2" xfId="39634" xr:uid="{00000000-0005-0000-0000-00001C920000}"/>
    <cellStyle name="Normal 6 4 5 4 2 2 2" xfId="39635" xr:uid="{00000000-0005-0000-0000-00001D920000}"/>
    <cellStyle name="Normal 6 4 5 4 2 3" xfId="39636" xr:uid="{00000000-0005-0000-0000-00001E920000}"/>
    <cellStyle name="Normal 6 4 5 4 3" xfId="39637" xr:uid="{00000000-0005-0000-0000-00001F920000}"/>
    <cellStyle name="Normal 6 4 5 4 3 2" xfId="39638" xr:uid="{00000000-0005-0000-0000-000020920000}"/>
    <cellStyle name="Normal 6 4 5 4 4" xfId="39639" xr:uid="{00000000-0005-0000-0000-000021920000}"/>
    <cellStyle name="Normal 6 4 5 4 5" xfId="39640" xr:uid="{00000000-0005-0000-0000-000022920000}"/>
    <cellStyle name="Normal 6 4 5 5" xfId="39641" xr:uid="{00000000-0005-0000-0000-000023920000}"/>
    <cellStyle name="Normal 6 4 5 5 2" xfId="39642" xr:uid="{00000000-0005-0000-0000-000024920000}"/>
    <cellStyle name="Normal 6 4 5 5 2 2" xfId="39643" xr:uid="{00000000-0005-0000-0000-000025920000}"/>
    <cellStyle name="Normal 6 4 5 5 3" xfId="39644" xr:uid="{00000000-0005-0000-0000-000026920000}"/>
    <cellStyle name="Normal 6 4 5 6" xfId="39645" xr:uid="{00000000-0005-0000-0000-000027920000}"/>
    <cellStyle name="Normal 6 4 5 6 2" xfId="39646" xr:uid="{00000000-0005-0000-0000-000028920000}"/>
    <cellStyle name="Normal 6 4 5 7" xfId="39647" xr:uid="{00000000-0005-0000-0000-000029920000}"/>
    <cellStyle name="Normal 6 4 5 8" xfId="39648" xr:uid="{00000000-0005-0000-0000-00002A920000}"/>
    <cellStyle name="Normal 6 4 6" xfId="4177" xr:uid="{00000000-0005-0000-0000-00002B920000}"/>
    <cellStyle name="Normal 6 4 6 2" xfId="4178" xr:uid="{00000000-0005-0000-0000-00002C920000}"/>
    <cellStyle name="Normal 6 4 6 2 2" xfId="4179" xr:uid="{00000000-0005-0000-0000-00002D920000}"/>
    <cellStyle name="Normal 6 4 6 2 2 2" xfId="39649" xr:uid="{00000000-0005-0000-0000-00002E920000}"/>
    <cellStyle name="Normal 6 4 6 2 2 2 2" xfId="39650" xr:uid="{00000000-0005-0000-0000-00002F920000}"/>
    <cellStyle name="Normal 6 4 6 2 2 2 2 2" xfId="39651" xr:uid="{00000000-0005-0000-0000-000030920000}"/>
    <cellStyle name="Normal 6 4 6 2 2 2 3" xfId="39652" xr:uid="{00000000-0005-0000-0000-000031920000}"/>
    <cellStyle name="Normal 6 4 6 2 2 3" xfId="39653" xr:uid="{00000000-0005-0000-0000-000032920000}"/>
    <cellStyle name="Normal 6 4 6 2 2 3 2" xfId="39654" xr:uid="{00000000-0005-0000-0000-000033920000}"/>
    <cellStyle name="Normal 6 4 6 2 2 4" xfId="39655" xr:uid="{00000000-0005-0000-0000-000034920000}"/>
    <cellStyle name="Normal 6 4 6 2 2 5" xfId="39656" xr:uid="{00000000-0005-0000-0000-000035920000}"/>
    <cellStyle name="Normal 6 4 6 2 3" xfId="4180" xr:uid="{00000000-0005-0000-0000-000036920000}"/>
    <cellStyle name="Normal 6 4 6 2 3 2" xfId="39657" xr:uid="{00000000-0005-0000-0000-000037920000}"/>
    <cellStyle name="Normal 6 4 6 2 3 2 2" xfId="39658" xr:uid="{00000000-0005-0000-0000-000038920000}"/>
    <cellStyle name="Normal 6 4 6 2 3 2 2 2" xfId="39659" xr:uid="{00000000-0005-0000-0000-000039920000}"/>
    <cellStyle name="Normal 6 4 6 2 3 2 3" xfId="39660" xr:uid="{00000000-0005-0000-0000-00003A920000}"/>
    <cellStyle name="Normal 6 4 6 2 3 3" xfId="39661" xr:uid="{00000000-0005-0000-0000-00003B920000}"/>
    <cellStyle name="Normal 6 4 6 2 3 3 2" xfId="39662" xr:uid="{00000000-0005-0000-0000-00003C920000}"/>
    <cellStyle name="Normal 6 4 6 2 3 4" xfId="39663" xr:uid="{00000000-0005-0000-0000-00003D920000}"/>
    <cellStyle name="Normal 6 4 6 2 3 5" xfId="39664" xr:uid="{00000000-0005-0000-0000-00003E920000}"/>
    <cellStyle name="Normal 6 4 6 2 4" xfId="39665" xr:uid="{00000000-0005-0000-0000-00003F920000}"/>
    <cellStyle name="Normal 6 4 6 2 4 2" xfId="39666" xr:uid="{00000000-0005-0000-0000-000040920000}"/>
    <cellStyle name="Normal 6 4 6 2 4 2 2" xfId="39667" xr:uid="{00000000-0005-0000-0000-000041920000}"/>
    <cellStyle name="Normal 6 4 6 2 4 3" xfId="39668" xr:uid="{00000000-0005-0000-0000-000042920000}"/>
    <cellStyle name="Normal 6 4 6 2 5" xfId="39669" xr:uid="{00000000-0005-0000-0000-000043920000}"/>
    <cellStyle name="Normal 6 4 6 2 5 2" xfId="39670" xr:uid="{00000000-0005-0000-0000-000044920000}"/>
    <cellStyle name="Normal 6 4 6 2 6" xfId="39671" xr:uid="{00000000-0005-0000-0000-000045920000}"/>
    <cellStyle name="Normal 6 4 6 2 7" xfId="39672" xr:uid="{00000000-0005-0000-0000-000046920000}"/>
    <cellStyle name="Normal 6 4 6 3" xfId="4181" xr:uid="{00000000-0005-0000-0000-000047920000}"/>
    <cellStyle name="Normal 6 4 6 3 2" xfId="39673" xr:uid="{00000000-0005-0000-0000-000048920000}"/>
    <cellStyle name="Normal 6 4 6 3 2 2" xfId="39674" xr:uid="{00000000-0005-0000-0000-000049920000}"/>
    <cellStyle name="Normal 6 4 6 3 2 2 2" xfId="39675" xr:uid="{00000000-0005-0000-0000-00004A920000}"/>
    <cellStyle name="Normal 6 4 6 3 2 3" xfId="39676" xr:uid="{00000000-0005-0000-0000-00004B920000}"/>
    <cellStyle name="Normal 6 4 6 3 3" xfId="39677" xr:uid="{00000000-0005-0000-0000-00004C920000}"/>
    <cellStyle name="Normal 6 4 6 3 3 2" xfId="39678" xr:uid="{00000000-0005-0000-0000-00004D920000}"/>
    <cellStyle name="Normal 6 4 6 3 4" xfId="39679" xr:uid="{00000000-0005-0000-0000-00004E920000}"/>
    <cellStyle name="Normal 6 4 6 3 5" xfId="39680" xr:uid="{00000000-0005-0000-0000-00004F920000}"/>
    <cellStyle name="Normal 6 4 6 4" xfId="4182" xr:uid="{00000000-0005-0000-0000-000050920000}"/>
    <cellStyle name="Normal 6 4 6 4 2" xfId="39681" xr:uid="{00000000-0005-0000-0000-000051920000}"/>
    <cellStyle name="Normal 6 4 6 4 2 2" xfId="39682" xr:uid="{00000000-0005-0000-0000-000052920000}"/>
    <cellStyle name="Normal 6 4 6 4 2 2 2" xfId="39683" xr:uid="{00000000-0005-0000-0000-000053920000}"/>
    <cellStyle name="Normal 6 4 6 4 2 3" xfId="39684" xr:uid="{00000000-0005-0000-0000-000054920000}"/>
    <cellStyle name="Normal 6 4 6 4 3" xfId="39685" xr:uid="{00000000-0005-0000-0000-000055920000}"/>
    <cellStyle name="Normal 6 4 6 4 3 2" xfId="39686" xr:uid="{00000000-0005-0000-0000-000056920000}"/>
    <cellStyle name="Normal 6 4 6 4 4" xfId="39687" xr:uid="{00000000-0005-0000-0000-000057920000}"/>
    <cellStyle name="Normal 6 4 6 4 5" xfId="39688" xr:uid="{00000000-0005-0000-0000-000058920000}"/>
    <cellStyle name="Normal 6 4 6 5" xfId="39689" xr:uid="{00000000-0005-0000-0000-000059920000}"/>
    <cellStyle name="Normal 6 4 6 5 2" xfId="39690" xr:uid="{00000000-0005-0000-0000-00005A920000}"/>
    <cellStyle name="Normal 6 4 6 5 2 2" xfId="39691" xr:uid="{00000000-0005-0000-0000-00005B920000}"/>
    <cellStyle name="Normal 6 4 6 5 3" xfId="39692" xr:uid="{00000000-0005-0000-0000-00005C920000}"/>
    <cellStyle name="Normal 6 4 6 6" xfId="39693" xr:uid="{00000000-0005-0000-0000-00005D920000}"/>
    <cellStyle name="Normal 6 4 6 6 2" xfId="39694" xr:uid="{00000000-0005-0000-0000-00005E920000}"/>
    <cellStyle name="Normal 6 4 6 7" xfId="39695" xr:uid="{00000000-0005-0000-0000-00005F920000}"/>
    <cellStyle name="Normal 6 4 6 8" xfId="39696" xr:uid="{00000000-0005-0000-0000-000060920000}"/>
    <cellStyle name="Normal 6 4 7" xfId="4183" xr:uid="{00000000-0005-0000-0000-000061920000}"/>
    <cellStyle name="Normal 6 4 7 2" xfId="4184" xr:uid="{00000000-0005-0000-0000-000062920000}"/>
    <cellStyle name="Normal 6 4 7 2 2" xfId="39697" xr:uid="{00000000-0005-0000-0000-000063920000}"/>
    <cellStyle name="Normal 6 4 7 2 2 2" xfId="39698" xr:uid="{00000000-0005-0000-0000-000064920000}"/>
    <cellStyle name="Normal 6 4 7 2 2 2 2" xfId="39699" xr:uid="{00000000-0005-0000-0000-000065920000}"/>
    <cellStyle name="Normal 6 4 7 2 2 3" xfId="39700" xr:uid="{00000000-0005-0000-0000-000066920000}"/>
    <cellStyle name="Normal 6 4 7 2 3" xfId="39701" xr:uid="{00000000-0005-0000-0000-000067920000}"/>
    <cellStyle name="Normal 6 4 7 2 3 2" xfId="39702" xr:uid="{00000000-0005-0000-0000-000068920000}"/>
    <cellStyle name="Normal 6 4 7 2 4" xfId="39703" xr:uid="{00000000-0005-0000-0000-000069920000}"/>
    <cellStyle name="Normal 6 4 7 2 5" xfId="39704" xr:uid="{00000000-0005-0000-0000-00006A920000}"/>
    <cellStyle name="Normal 6 4 7 3" xfId="4185" xr:uid="{00000000-0005-0000-0000-00006B920000}"/>
    <cellStyle name="Normal 6 4 7 3 2" xfId="39705" xr:uid="{00000000-0005-0000-0000-00006C920000}"/>
    <cellStyle name="Normal 6 4 7 3 2 2" xfId="39706" xr:uid="{00000000-0005-0000-0000-00006D920000}"/>
    <cellStyle name="Normal 6 4 7 3 2 2 2" xfId="39707" xr:uid="{00000000-0005-0000-0000-00006E920000}"/>
    <cellStyle name="Normal 6 4 7 3 2 3" xfId="39708" xr:uid="{00000000-0005-0000-0000-00006F920000}"/>
    <cellStyle name="Normal 6 4 7 3 3" xfId="39709" xr:uid="{00000000-0005-0000-0000-000070920000}"/>
    <cellStyle name="Normal 6 4 7 3 3 2" xfId="39710" xr:uid="{00000000-0005-0000-0000-000071920000}"/>
    <cellStyle name="Normal 6 4 7 3 4" xfId="39711" xr:uid="{00000000-0005-0000-0000-000072920000}"/>
    <cellStyle name="Normal 6 4 7 3 5" xfId="39712" xr:uid="{00000000-0005-0000-0000-000073920000}"/>
    <cellStyle name="Normal 6 4 7 4" xfId="39713" xr:uid="{00000000-0005-0000-0000-000074920000}"/>
    <cellStyle name="Normal 6 4 7 4 2" xfId="39714" xr:uid="{00000000-0005-0000-0000-000075920000}"/>
    <cellStyle name="Normal 6 4 7 4 2 2" xfId="39715" xr:uid="{00000000-0005-0000-0000-000076920000}"/>
    <cellStyle name="Normal 6 4 7 4 3" xfId="39716" xr:uid="{00000000-0005-0000-0000-000077920000}"/>
    <cellStyle name="Normal 6 4 7 5" xfId="39717" xr:uid="{00000000-0005-0000-0000-000078920000}"/>
    <cellStyle name="Normal 6 4 7 5 2" xfId="39718" xr:uid="{00000000-0005-0000-0000-000079920000}"/>
    <cellStyle name="Normal 6 4 7 6" xfId="39719" xr:uid="{00000000-0005-0000-0000-00007A920000}"/>
    <cellStyle name="Normal 6 4 7 7" xfId="39720" xr:uid="{00000000-0005-0000-0000-00007B920000}"/>
    <cellStyle name="Normal 6 4 8" xfId="4186" xr:uid="{00000000-0005-0000-0000-00007C920000}"/>
    <cellStyle name="Normal 6 4 8 2" xfId="39721" xr:uid="{00000000-0005-0000-0000-00007D920000}"/>
    <cellStyle name="Normal 6 4 8 2 2" xfId="39722" xr:uid="{00000000-0005-0000-0000-00007E920000}"/>
    <cellStyle name="Normal 6 4 8 2 2 2" xfId="39723" xr:uid="{00000000-0005-0000-0000-00007F920000}"/>
    <cellStyle name="Normal 6 4 8 2 3" xfId="39724" xr:uid="{00000000-0005-0000-0000-000080920000}"/>
    <cellStyle name="Normal 6 4 8 3" xfId="39725" xr:uid="{00000000-0005-0000-0000-000081920000}"/>
    <cellStyle name="Normal 6 4 8 3 2" xfId="39726" xr:uid="{00000000-0005-0000-0000-000082920000}"/>
    <cellStyle name="Normal 6 4 8 4" xfId="39727" xr:uid="{00000000-0005-0000-0000-000083920000}"/>
    <cellStyle name="Normal 6 4 8 5" xfId="39728" xr:uid="{00000000-0005-0000-0000-000084920000}"/>
    <cellStyle name="Normal 6 4 9" xfId="4187" xr:uid="{00000000-0005-0000-0000-000085920000}"/>
    <cellStyle name="Normal 6 4 9 2" xfId="39729" xr:uid="{00000000-0005-0000-0000-000086920000}"/>
    <cellStyle name="Normal 6 4 9 2 2" xfId="39730" xr:uid="{00000000-0005-0000-0000-000087920000}"/>
    <cellStyle name="Normal 6 4 9 2 2 2" xfId="39731" xr:uid="{00000000-0005-0000-0000-000088920000}"/>
    <cellStyle name="Normal 6 4 9 2 3" xfId="39732" xr:uid="{00000000-0005-0000-0000-000089920000}"/>
    <cellStyle name="Normal 6 4 9 3" xfId="39733" xr:uid="{00000000-0005-0000-0000-00008A920000}"/>
    <cellStyle name="Normal 6 4 9 3 2" xfId="39734" xr:uid="{00000000-0005-0000-0000-00008B920000}"/>
    <cellStyle name="Normal 6 4 9 4" xfId="39735" xr:uid="{00000000-0005-0000-0000-00008C920000}"/>
    <cellStyle name="Normal 6 4 9 5" xfId="39736" xr:uid="{00000000-0005-0000-0000-00008D920000}"/>
    <cellStyle name="Normal 6 5" xfId="4188" xr:uid="{00000000-0005-0000-0000-00008E920000}"/>
    <cellStyle name="Normal 6 5 10" xfId="39737" xr:uid="{00000000-0005-0000-0000-00008F920000}"/>
    <cellStyle name="Normal 6 5 10 2" xfId="39738" xr:uid="{00000000-0005-0000-0000-000090920000}"/>
    <cellStyle name="Normal 6 5 10 2 2" xfId="39739" xr:uid="{00000000-0005-0000-0000-000091920000}"/>
    <cellStyle name="Normal 6 5 10 3" xfId="39740" xr:uid="{00000000-0005-0000-0000-000092920000}"/>
    <cellStyle name="Normal 6 5 11" xfId="39741" xr:uid="{00000000-0005-0000-0000-000093920000}"/>
    <cellStyle name="Normal 6 5 11 2" xfId="39742" xr:uid="{00000000-0005-0000-0000-000094920000}"/>
    <cellStyle name="Normal 6 5 12" xfId="39743" xr:uid="{00000000-0005-0000-0000-000095920000}"/>
    <cellStyle name="Normal 6 5 13" xfId="39744" xr:uid="{00000000-0005-0000-0000-000096920000}"/>
    <cellStyle name="Normal 6 5 2" xfId="4189" xr:uid="{00000000-0005-0000-0000-000097920000}"/>
    <cellStyle name="Normal 6 5 2 10" xfId="39745" xr:uid="{00000000-0005-0000-0000-000098920000}"/>
    <cellStyle name="Normal 6 5 2 10 2" xfId="39746" xr:uid="{00000000-0005-0000-0000-000099920000}"/>
    <cellStyle name="Normal 6 5 2 11" xfId="39747" xr:uid="{00000000-0005-0000-0000-00009A920000}"/>
    <cellStyle name="Normal 6 5 2 12" xfId="39748" xr:uid="{00000000-0005-0000-0000-00009B920000}"/>
    <cellStyle name="Normal 6 5 2 2" xfId="4190" xr:uid="{00000000-0005-0000-0000-00009C920000}"/>
    <cellStyle name="Normal 6 5 2 2 2" xfId="4191" xr:uid="{00000000-0005-0000-0000-00009D920000}"/>
    <cellStyle name="Normal 6 5 2 2 2 2" xfId="4192" xr:uid="{00000000-0005-0000-0000-00009E920000}"/>
    <cellStyle name="Normal 6 5 2 2 2 2 2" xfId="39749" xr:uid="{00000000-0005-0000-0000-00009F920000}"/>
    <cellStyle name="Normal 6 5 2 2 2 2 2 2" xfId="39750" xr:uid="{00000000-0005-0000-0000-0000A0920000}"/>
    <cellStyle name="Normal 6 5 2 2 2 2 2 2 2" xfId="39751" xr:uid="{00000000-0005-0000-0000-0000A1920000}"/>
    <cellStyle name="Normal 6 5 2 2 2 2 2 3" xfId="39752" xr:uid="{00000000-0005-0000-0000-0000A2920000}"/>
    <cellStyle name="Normal 6 5 2 2 2 2 3" xfId="39753" xr:uid="{00000000-0005-0000-0000-0000A3920000}"/>
    <cellStyle name="Normal 6 5 2 2 2 2 3 2" xfId="39754" xr:uid="{00000000-0005-0000-0000-0000A4920000}"/>
    <cellStyle name="Normal 6 5 2 2 2 2 4" xfId="39755" xr:uid="{00000000-0005-0000-0000-0000A5920000}"/>
    <cellStyle name="Normal 6 5 2 2 2 2 5" xfId="39756" xr:uid="{00000000-0005-0000-0000-0000A6920000}"/>
    <cellStyle name="Normal 6 5 2 2 2 3" xfId="4193" xr:uid="{00000000-0005-0000-0000-0000A7920000}"/>
    <cellStyle name="Normal 6 5 2 2 2 3 2" xfId="39757" xr:uid="{00000000-0005-0000-0000-0000A8920000}"/>
    <cellStyle name="Normal 6 5 2 2 2 3 2 2" xfId="39758" xr:uid="{00000000-0005-0000-0000-0000A9920000}"/>
    <cellStyle name="Normal 6 5 2 2 2 3 2 2 2" xfId="39759" xr:uid="{00000000-0005-0000-0000-0000AA920000}"/>
    <cellStyle name="Normal 6 5 2 2 2 3 2 3" xfId="39760" xr:uid="{00000000-0005-0000-0000-0000AB920000}"/>
    <cellStyle name="Normal 6 5 2 2 2 3 3" xfId="39761" xr:uid="{00000000-0005-0000-0000-0000AC920000}"/>
    <cellStyle name="Normal 6 5 2 2 2 3 3 2" xfId="39762" xr:uid="{00000000-0005-0000-0000-0000AD920000}"/>
    <cellStyle name="Normal 6 5 2 2 2 3 4" xfId="39763" xr:uid="{00000000-0005-0000-0000-0000AE920000}"/>
    <cellStyle name="Normal 6 5 2 2 2 3 5" xfId="39764" xr:uid="{00000000-0005-0000-0000-0000AF920000}"/>
    <cellStyle name="Normal 6 5 2 2 2 4" xfId="39765" xr:uid="{00000000-0005-0000-0000-0000B0920000}"/>
    <cellStyle name="Normal 6 5 2 2 2 4 2" xfId="39766" xr:uid="{00000000-0005-0000-0000-0000B1920000}"/>
    <cellStyle name="Normal 6 5 2 2 2 4 2 2" xfId="39767" xr:uid="{00000000-0005-0000-0000-0000B2920000}"/>
    <cellStyle name="Normal 6 5 2 2 2 4 3" xfId="39768" xr:uid="{00000000-0005-0000-0000-0000B3920000}"/>
    <cellStyle name="Normal 6 5 2 2 2 5" xfId="39769" xr:uid="{00000000-0005-0000-0000-0000B4920000}"/>
    <cellStyle name="Normal 6 5 2 2 2 5 2" xfId="39770" xr:uid="{00000000-0005-0000-0000-0000B5920000}"/>
    <cellStyle name="Normal 6 5 2 2 2 6" xfId="39771" xr:uid="{00000000-0005-0000-0000-0000B6920000}"/>
    <cellStyle name="Normal 6 5 2 2 2 7" xfId="39772" xr:uid="{00000000-0005-0000-0000-0000B7920000}"/>
    <cellStyle name="Normal 6 5 2 2 3" xfId="4194" xr:uid="{00000000-0005-0000-0000-0000B8920000}"/>
    <cellStyle name="Normal 6 5 2 2 3 2" xfId="39773" xr:uid="{00000000-0005-0000-0000-0000B9920000}"/>
    <cellStyle name="Normal 6 5 2 2 3 2 2" xfId="39774" xr:uid="{00000000-0005-0000-0000-0000BA920000}"/>
    <cellStyle name="Normal 6 5 2 2 3 2 2 2" xfId="39775" xr:uid="{00000000-0005-0000-0000-0000BB920000}"/>
    <cellStyle name="Normal 6 5 2 2 3 2 3" xfId="39776" xr:uid="{00000000-0005-0000-0000-0000BC920000}"/>
    <cellStyle name="Normal 6 5 2 2 3 3" xfId="39777" xr:uid="{00000000-0005-0000-0000-0000BD920000}"/>
    <cellStyle name="Normal 6 5 2 2 3 3 2" xfId="39778" xr:uid="{00000000-0005-0000-0000-0000BE920000}"/>
    <cellStyle name="Normal 6 5 2 2 3 4" xfId="39779" xr:uid="{00000000-0005-0000-0000-0000BF920000}"/>
    <cellStyle name="Normal 6 5 2 2 3 5" xfId="39780" xr:uid="{00000000-0005-0000-0000-0000C0920000}"/>
    <cellStyle name="Normal 6 5 2 2 4" xfId="4195" xr:uid="{00000000-0005-0000-0000-0000C1920000}"/>
    <cellStyle name="Normal 6 5 2 2 4 2" xfId="39781" xr:uid="{00000000-0005-0000-0000-0000C2920000}"/>
    <cellStyle name="Normal 6 5 2 2 4 2 2" xfId="39782" xr:uid="{00000000-0005-0000-0000-0000C3920000}"/>
    <cellStyle name="Normal 6 5 2 2 4 2 2 2" xfId="39783" xr:uid="{00000000-0005-0000-0000-0000C4920000}"/>
    <cellStyle name="Normal 6 5 2 2 4 2 3" xfId="39784" xr:uid="{00000000-0005-0000-0000-0000C5920000}"/>
    <cellStyle name="Normal 6 5 2 2 4 3" xfId="39785" xr:uid="{00000000-0005-0000-0000-0000C6920000}"/>
    <cellStyle name="Normal 6 5 2 2 4 3 2" xfId="39786" xr:uid="{00000000-0005-0000-0000-0000C7920000}"/>
    <cellStyle name="Normal 6 5 2 2 4 4" xfId="39787" xr:uid="{00000000-0005-0000-0000-0000C8920000}"/>
    <cellStyle name="Normal 6 5 2 2 4 5" xfId="39788" xr:uid="{00000000-0005-0000-0000-0000C9920000}"/>
    <cellStyle name="Normal 6 5 2 2 5" xfId="39789" xr:uid="{00000000-0005-0000-0000-0000CA920000}"/>
    <cellStyle name="Normal 6 5 2 2 5 2" xfId="39790" xr:uid="{00000000-0005-0000-0000-0000CB920000}"/>
    <cellStyle name="Normal 6 5 2 2 5 2 2" xfId="39791" xr:uid="{00000000-0005-0000-0000-0000CC920000}"/>
    <cellStyle name="Normal 6 5 2 2 5 3" xfId="39792" xr:uid="{00000000-0005-0000-0000-0000CD920000}"/>
    <cellStyle name="Normal 6 5 2 2 6" xfId="39793" xr:uid="{00000000-0005-0000-0000-0000CE920000}"/>
    <cellStyle name="Normal 6 5 2 2 6 2" xfId="39794" xr:uid="{00000000-0005-0000-0000-0000CF920000}"/>
    <cellStyle name="Normal 6 5 2 2 7" xfId="39795" xr:uid="{00000000-0005-0000-0000-0000D0920000}"/>
    <cellStyle name="Normal 6 5 2 2 8" xfId="39796" xr:uid="{00000000-0005-0000-0000-0000D1920000}"/>
    <cellStyle name="Normal 6 5 2 3" xfId="4196" xr:uid="{00000000-0005-0000-0000-0000D2920000}"/>
    <cellStyle name="Normal 6 5 2 3 2" xfId="4197" xr:uid="{00000000-0005-0000-0000-0000D3920000}"/>
    <cellStyle name="Normal 6 5 2 3 2 2" xfId="4198" xr:uid="{00000000-0005-0000-0000-0000D4920000}"/>
    <cellStyle name="Normal 6 5 2 3 2 2 2" xfId="39797" xr:uid="{00000000-0005-0000-0000-0000D5920000}"/>
    <cellStyle name="Normal 6 5 2 3 2 2 2 2" xfId="39798" xr:uid="{00000000-0005-0000-0000-0000D6920000}"/>
    <cellStyle name="Normal 6 5 2 3 2 2 2 2 2" xfId="39799" xr:uid="{00000000-0005-0000-0000-0000D7920000}"/>
    <cellStyle name="Normal 6 5 2 3 2 2 2 3" xfId="39800" xr:uid="{00000000-0005-0000-0000-0000D8920000}"/>
    <cellStyle name="Normal 6 5 2 3 2 2 3" xfId="39801" xr:uid="{00000000-0005-0000-0000-0000D9920000}"/>
    <cellStyle name="Normal 6 5 2 3 2 2 3 2" xfId="39802" xr:uid="{00000000-0005-0000-0000-0000DA920000}"/>
    <cellStyle name="Normal 6 5 2 3 2 2 4" xfId="39803" xr:uid="{00000000-0005-0000-0000-0000DB920000}"/>
    <cellStyle name="Normal 6 5 2 3 2 2 5" xfId="39804" xr:uid="{00000000-0005-0000-0000-0000DC920000}"/>
    <cellStyle name="Normal 6 5 2 3 2 3" xfId="4199" xr:uid="{00000000-0005-0000-0000-0000DD920000}"/>
    <cellStyle name="Normal 6 5 2 3 2 3 2" xfId="39805" xr:uid="{00000000-0005-0000-0000-0000DE920000}"/>
    <cellStyle name="Normal 6 5 2 3 2 3 2 2" xfId="39806" xr:uid="{00000000-0005-0000-0000-0000DF920000}"/>
    <cellStyle name="Normal 6 5 2 3 2 3 2 2 2" xfId="39807" xr:uid="{00000000-0005-0000-0000-0000E0920000}"/>
    <cellStyle name="Normal 6 5 2 3 2 3 2 3" xfId="39808" xr:uid="{00000000-0005-0000-0000-0000E1920000}"/>
    <cellStyle name="Normal 6 5 2 3 2 3 3" xfId="39809" xr:uid="{00000000-0005-0000-0000-0000E2920000}"/>
    <cellStyle name="Normal 6 5 2 3 2 3 3 2" xfId="39810" xr:uid="{00000000-0005-0000-0000-0000E3920000}"/>
    <cellStyle name="Normal 6 5 2 3 2 3 4" xfId="39811" xr:uid="{00000000-0005-0000-0000-0000E4920000}"/>
    <cellStyle name="Normal 6 5 2 3 2 3 5" xfId="39812" xr:uid="{00000000-0005-0000-0000-0000E5920000}"/>
    <cellStyle name="Normal 6 5 2 3 2 4" xfId="39813" xr:uid="{00000000-0005-0000-0000-0000E6920000}"/>
    <cellStyle name="Normal 6 5 2 3 2 4 2" xfId="39814" xr:uid="{00000000-0005-0000-0000-0000E7920000}"/>
    <cellStyle name="Normal 6 5 2 3 2 4 2 2" xfId="39815" xr:uid="{00000000-0005-0000-0000-0000E8920000}"/>
    <cellStyle name="Normal 6 5 2 3 2 4 3" xfId="39816" xr:uid="{00000000-0005-0000-0000-0000E9920000}"/>
    <cellStyle name="Normal 6 5 2 3 2 5" xfId="39817" xr:uid="{00000000-0005-0000-0000-0000EA920000}"/>
    <cellStyle name="Normal 6 5 2 3 2 5 2" xfId="39818" xr:uid="{00000000-0005-0000-0000-0000EB920000}"/>
    <cellStyle name="Normal 6 5 2 3 2 6" xfId="39819" xr:uid="{00000000-0005-0000-0000-0000EC920000}"/>
    <cellStyle name="Normal 6 5 2 3 2 7" xfId="39820" xr:uid="{00000000-0005-0000-0000-0000ED920000}"/>
    <cellStyle name="Normal 6 5 2 3 3" xfId="4200" xr:uid="{00000000-0005-0000-0000-0000EE920000}"/>
    <cellStyle name="Normal 6 5 2 3 3 2" xfId="39821" xr:uid="{00000000-0005-0000-0000-0000EF920000}"/>
    <cellStyle name="Normal 6 5 2 3 3 2 2" xfId="39822" xr:uid="{00000000-0005-0000-0000-0000F0920000}"/>
    <cellStyle name="Normal 6 5 2 3 3 2 2 2" xfId="39823" xr:uid="{00000000-0005-0000-0000-0000F1920000}"/>
    <cellStyle name="Normal 6 5 2 3 3 2 3" xfId="39824" xr:uid="{00000000-0005-0000-0000-0000F2920000}"/>
    <cellStyle name="Normal 6 5 2 3 3 3" xfId="39825" xr:uid="{00000000-0005-0000-0000-0000F3920000}"/>
    <cellStyle name="Normal 6 5 2 3 3 3 2" xfId="39826" xr:uid="{00000000-0005-0000-0000-0000F4920000}"/>
    <cellStyle name="Normal 6 5 2 3 3 4" xfId="39827" xr:uid="{00000000-0005-0000-0000-0000F5920000}"/>
    <cellStyle name="Normal 6 5 2 3 3 5" xfId="39828" xr:uid="{00000000-0005-0000-0000-0000F6920000}"/>
    <cellStyle name="Normal 6 5 2 3 4" xfId="4201" xr:uid="{00000000-0005-0000-0000-0000F7920000}"/>
    <cellStyle name="Normal 6 5 2 3 4 2" xfId="39829" xr:uid="{00000000-0005-0000-0000-0000F8920000}"/>
    <cellStyle name="Normal 6 5 2 3 4 2 2" xfId="39830" xr:uid="{00000000-0005-0000-0000-0000F9920000}"/>
    <cellStyle name="Normal 6 5 2 3 4 2 2 2" xfId="39831" xr:uid="{00000000-0005-0000-0000-0000FA920000}"/>
    <cellStyle name="Normal 6 5 2 3 4 2 3" xfId="39832" xr:uid="{00000000-0005-0000-0000-0000FB920000}"/>
    <cellStyle name="Normal 6 5 2 3 4 3" xfId="39833" xr:uid="{00000000-0005-0000-0000-0000FC920000}"/>
    <cellStyle name="Normal 6 5 2 3 4 3 2" xfId="39834" xr:uid="{00000000-0005-0000-0000-0000FD920000}"/>
    <cellStyle name="Normal 6 5 2 3 4 4" xfId="39835" xr:uid="{00000000-0005-0000-0000-0000FE920000}"/>
    <cellStyle name="Normal 6 5 2 3 4 5" xfId="39836" xr:uid="{00000000-0005-0000-0000-0000FF920000}"/>
    <cellStyle name="Normal 6 5 2 3 5" xfId="39837" xr:uid="{00000000-0005-0000-0000-000000930000}"/>
    <cellStyle name="Normal 6 5 2 3 5 2" xfId="39838" xr:uid="{00000000-0005-0000-0000-000001930000}"/>
    <cellStyle name="Normal 6 5 2 3 5 2 2" xfId="39839" xr:uid="{00000000-0005-0000-0000-000002930000}"/>
    <cellStyle name="Normal 6 5 2 3 5 3" xfId="39840" xr:uid="{00000000-0005-0000-0000-000003930000}"/>
    <cellStyle name="Normal 6 5 2 3 6" xfId="39841" xr:uid="{00000000-0005-0000-0000-000004930000}"/>
    <cellStyle name="Normal 6 5 2 3 6 2" xfId="39842" xr:uid="{00000000-0005-0000-0000-000005930000}"/>
    <cellStyle name="Normal 6 5 2 3 7" xfId="39843" xr:uid="{00000000-0005-0000-0000-000006930000}"/>
    <cellStyle name="Normal 6 5 2 3 8" xfId="39844" xr:uid="{00000000-0005-0000-0000-000007930000}"/>
    <cellStyle name="Normal 6 5 2 4" xfId="4202" xr:uid="{00000000-0005-0000-0000-000008930000}"/>
    <cellStyle name="Normal 6 5 2 4 2" xfId="4203" xr:uid="{00000000-0005-0000-0000-000009930000}"/>
    <cellStyle name="Normal 6 5 2 4 2 2" xfId="4204" xr:uid="{00000000-0005-0000-0000-00000A930000}"/>
    <cellStyle name="Normal 6 5 2 4 2 2 2" xfId="39845" xr:uid="{00000000-0005-0000-0000-00000B930000}"/>
    <cellStyle name="Normal 6 5 2 4 2 2 2 2" xfId="39846" xr:uid="{00000000-0005-0000-0000-00000C930000}"/>
    <cellStyle name="Normal 6 5 2 4 2 2 2 2 2" xfId="39847" xr:uid="{00000000-0005-0000-0000-00000D930000}"/>
    <cellStyle name="Normal 6 5 2 4 2 2 2 3" xfId="39848" xr:uid="{00000000-0005-0000-0000-00000E930000}"/>
    <cellStyle name="Normal 6 5 2 4 2 2 3" xfId="39849" xr:uid="{00000000-0005-0000-0000-00000F930000}"/>
    <cellStyle name="Normal 6 5 2 4 2 2 3 2" xfId="39850" xr:uid="{00000000-0005-0000-0000-000010930000}"/>
    <cellStyle name="Normal 6 5 2 4 2 2 4" xfId="39851" xr:uid="{00000000-0005-0000-0000-000011930000}"/>
    <cellStyle name="Normal 6 5 2 4 2 2 5" xfId="39852" xr:uid="{00000000-0005-0000-0000-000012930000}"/>
    <cellStyle name="Normal 6 5 2 4 2 3" xfId="4205" xr:uid="{00000000-0005-0000-0000-000013930000}"/>
    <cellStyle name="Normal 6 5 2 4 2 3 2" xfId="39853" xr:uid="{00000000-0005-0000-0000-000014930000}"/>
    <cellStyle name="Normal 6 5 2 4 2 3 2 2" xfId="39854" xr:uid="{00000000-0005-0000-0000-000015930000}"/>
    <cellStyle name="Normal 6 5 2 4 2 3 2 2 2" xfId="39855" xr:uid="{00000000-0005-0000-0000-000016930000}"/>
    <cellStyle name="Normal 6 5 2 4 2 3 2 3" xfId="39856" xr:uid="{00000000-0005-0000-0000-000017930000}"/>
    <cellStyle name="Normal 6 5 2 4 2 3 3" xfId="39857" xr:uid="{00000000-0005-0000-0000-000018930000}"/>
    <cellStyle name="Normal 6 5 2 4 2 3 3 2" xfId="39858" xr:uid="{00000000-0005-0000-0000-000019930000}"/>
    <cellStyle name="Normal 6 5 2 4 2 3 4" xfId="39859" xr:uid="{00000000-0005-0000-0000-00001A930000}"/>
    <cellStyle name="Normal 6 5 2 4 2 3 5" xfId="39860" xr:uid="{00000000-0005-0000-0000-00001B930000}"/>
    <cellStyle name="Normal 6 5 2 4 2 4" xfId="39861" xr:uid="{00000000-0005-0000-0000-00001C930000}"/>
    <cellStyle name="Normal 6 5 2 4 2 4 2" xfId="39862" xr:uid="{00000000-0005-0000-0000-00001D930000}"/>
    <cellStyle name="Normal 6 5 2 4 2 4 2 2" xfId="39863" xr:uid="{00000000-0005-0000-0000-00001E930000}"/>
    <cellStyle name="Normal 6 5 2 4 2 4 3" xfId="39864" xr:uid="{00000000-0005-0000-0000-00001F930000}"/>
    <cellStyle name="Normal 6 5 2 4 2 5" xfId="39865" xr:uid="{00000000-0005-0000-0000-000020930000}"/>
    <cellStyle name="Normal 6 5 2 4 2 5 2" xfId="39866" xr:uid="{00000000-0005-0000-0000-000021930000}"/>
    <cellStyle name="Normal 6 5 2 4 2 6" xfId="39867" xr:uid="{00000000-0005-0000-0000-000022930000}"/>
    <cellStyle name="Normal 6 5 2 4 2 7" xfId="39868" xr:uid="{00000000-0005-0000-0000-000023930000}"/>
    <cellStyle name="Normal 6 5 2 4 3" xfId="4206" xr:uid="{00000000-0005-0000-0000-000024930000}"/>
    <cellStyle name="Normal 6 5 2 4 3 2" xfId="39869" xr:uid="{00000000-0005-0000-0000-000025930000}"/>
    <cellStyle name="Normal 6 5 2 4 3 2 2" xfId="39870" xr:uid="{00000000-0005-0000-0000-000026930000}"/>
    <cellStyle name="Normal 6 5 2 4 3 2 2 2" xfId="39871" xr:uid="{00000000-0005-0000-0000-000027930000}"/>
    <cellStyle name="Normal 6 5 2 4 3 2 3" xfId="39872" xr:uid="{00000000-0005-0000-0000-000028930000}"/>
    <cellStyle name="Normal 6 5 2 4 3 3" xfId="39873" xr:uid="{00000000-0005-0000-0000-000029930000}"/>
    <cellStyle name="Normal 6 5 2 4 3 3 2" xfId="39874" xr:uid="{00000000-0005-0000-0000-00002A930000}"/>
    <cellStyle name="Normal 6 5 2 4 3 4" xfId="39875" xr:uid="{00000000-0005-0000-0000-00002B930000}"/>
    <cellStyle name="Normal 6 5 2 4 3 5" xfId="39876" xr:uid="{00000000-0005-0000-0000-00002C930000}"/>
    <cellStyle name="Normal 6 5 2 4 4" xfId="4207" xr:uid="{00000000-0005-0000-0000-00002D930000}"/>
    <cellStyle name="Normal 6 5 2 4 4 2" xfId="39877" xr:uid="{00000000-0005-0000-0000-00002E930000}"/>
    <cellStyle name="Normal 6 5 2 4 4 2 2" xfId="39878" xr:uid="{00000000-0005-0000-0000-00002F930000}"/>
    <cellStyle name="Normal 6 5 2 4 4 2 2 2" xfId="39879" xr:uid="{00000000-0005-0000-0000-000030930000}"/>
    <cellStyle name="Normal 6 5 2 4 4 2 3" xfId="39880" xr:uid="{00000000-0005-0000-0000-000031930000}"/>
    <cellStyle name="Normal 6 5 2 4 4 3" xfId="39881" xr:uid="{00000000-0005-0000-0000-000032930000}"/>
    <cellStyle name="Normal 6 5 2 4 4 3 2" xfId="39882" xr:uid="{00000000-0005-0000-0000-000033930000}"/>
    <cellStyle name="Normal 6 5 2 4 4 4" xfId="39883" xr:uid="{00000000-0005-0000-0000-000034930000}"/>
    <cellStyle name="Normal 6 5 2 4 4 5" xfId="39884" xr:uid="{00000000-0005-0000-0000-000035930000}"/>
    <cellStyle name="Normal 6 5 2 4 5" xfId="39885" xr:uid="{00000000-0005-0000-0000-000036930000}"/>
    <cellStyle name="Normal 6 5 2 4 5 2" xfId="39886" xr:uid="{00000000-0005-0000-0000-000037930000}"/>
    <cellStyle name="Normal 6 5 2 4 5 2 2" xfId="39887" xr:uid="{00000000-0005-0000-0000-000038930000}"/>
    <cellStyle name="Normal 6 5 2 4 5 3" xfId="39888" xr:uid="{00000000-0005-0000-0000-000039930000}"/>
    <cellStyle name="Normal 6 5 2 4 6" xfId="39889" xr:uid="{00000000-0005-0000-0000-00003A930000}"/>
    <cellStyle name="Normal 6 5 2 4 6 2" xfId="39890" xr:uid="{00000000-0005-0000-0000-00003B930000}"/>
    <cellStyle name="Normal 6 5 2 4 7" xfId="39891" xr:uid="{00000000-0005-0000-0000-00003C930000}"/>
    <cellStyle name="Normal 6 5 2 4 8" xfId="39892" xr:uid="{00000000-0005-0000-0000-00003D930000}"/>
    <cellStyle name="Normal 6 5 2 5" xfId="4208" xr:uid="{00000000-0005-0000-0000-00003E930000}"/>
    <cellStyle name="Normal 6 5 2 5 2" xfId="4209" xr:uid="{00000000-0005-0000-0000-00003F930000}"/>
    <cellStyle name="Normal 6 5 2 5 2 2" xfId="4210" xr:uid="{00000000-0005-0000-0000-000040930000}"/>
    <cellStyle name="Normal 6 5 2 5 2 2 2" xfId="39893" xr:uid="{00000000-0005-0000-0000-000041930000}"/>
    <cellStyle name="Normal 6 5 2 5 2 2 2 2" xfId="39894" xr:uid="{00000000-0005-0000-0000-000042930000}"/>
    <cellStyle name="Normal 6 5 2 5 2 2 2 2 2" xfId="39895" xr:uid="{00000000-0005-0000-0000-000043930000}"/>
    <cellStyle name="Normal 6 5 2 5 2 2 2 3" xfId="39896" xr:uid="{00000000-0005-0000-0000-000044930000}"/>
    <cellStyle name="Normal 6 5 2 5 2 2 3" xfId="39897" xr:uid="{00000000-0005-0000-0000-000045930000}"/>
    <cellStyle name="Normal 6 5 2 5 2 2 3 2" xfId="39898" xr:uid="{00000000-0005-0000-0000-000046930000}"/>
    <cellStyle name="Normal 6 5 2 5 2 2 4" xfId="39899" xr:uid="{00000000-0005-0000-0000-000047930000}"/>
    <cellStyle name="Normal 6 5 2 5 2 2 5" xfId="39900" xr:uid="{00000000-0005-0000-0000-000048930000}"/>
    <cellStyle name="Normal 6 5 2 5 2 3" xfId="4211" xr:uid="{00000000-0005-0000-0000-000049930000}"/>
    <cellStyle name="Normal 6 5 2 5 2 3 2" xfId="39901" xr:uid="{00000000-0005-0000-0000-00004A930000}"/>
    <cellStyle name="Normal 6 5 2 5 2 3 2 2" xfId="39902" xr:uid="{00000000-0005-0000-0000-00004B930000}"/>
    <cellStyle name="Normal 6 5 2 5 2 3 2 2 2" xfId="39903" xr:uid="{00000000-0005-0000-0000-00004C930000}"/>
    <cellStyle name="Normal 6 5 2 5 2 3 2 3" xfId="39904" xr:uid="{00000000-0005-0000-0000-00004D930000}"/>
    <cellStyle name="Normal 6 5 2 5 2 3 3" xfId="39905" xr:uid="{00000000-0005-0000-0000-00004E930000}"/>
    <cellStyle name="Normal 6 5 2 5 2 3 3 2" xfId="39906" xr:uid="{00000000-0005-0000-0000-00004F930000}"/>
    <cellStyle name="Normal 6 5 2 5 2 3 4" xfId="39907" xr:uid="{00000000-0005-0000-0000-000050930000}"/>
    <cellStyle name="Normal 6 5 2 5 2 3 5" xfId="39908" xr:uid="{00000000-0005-0000-0000-000051930000}"/>
    <cellStyle name="Normal 6 5 2 5 2 4" xfId="39909" xr:uid="{00000000-0005-0000-0000-000052930000}"/>
    <cellStyle name="Normal 6 5 2 5 2 4 2" xfId="39910" xr:uid="{00000000-0005-0000-0000-000053930000}"/>
    <cellStyle name="Normal 6 5 2 5 2 4 2 2" xfId="39911" xr:uid="{00000000-0005-0000-0000-000054930000}"/>
    <cellStyle name="Normal 6 5 2 5 2 4 3" xfId="39912" xr:uid="{00000000-0005-0000-0000-000055930000}"/>
    <cellStyle name="Normal 6 5 2 5 2 5" xfId="39913" xr:uid="{00000000-0005-0000-0000-000056930000}"/>
    <cellStyle name="Normal 6 5 2 5 2 5 2" xfId="39914" xr:uid="{00000000-0005-0000-0000-000057930000}"/>
    <cellStyle name="Normal 6 5 2 5 2 6" xfId="39915" xr:uid="{00000000-0005-0000-0000-000058930000}"/>
    <cellStyle name="Normal 6 5 2 5 2 7" xfId="39916" xr:uid="{00000000-0005-0000-0000-000059930000}"/>
    <cellStyle name="Normal 6 5 2 5 3" xfId="4212" xr:uid="{00000000-0005-0000-0000-00005A930000}"/>
    <cellStyle name="Normal 6 5 2 5 3 2" xfId="39917" xr:uid="{00000000-0005-0000-0000-00005B930000}"/>
    <cellStyle name="Normal 6 5 2 5 3 2 2" xfId="39918" xr:uid="{00000000-0005-0000-0000-00005C930000}"/>
    <cellStyle name="Normal 6 5 2 5 3 2 2 2" xfId="39919" xr:uid="{00000000-0005-0000-0000-00005D930000}"/>
    <cellStyle name="Normal 6 5 2 5 3 2 3" xfId="39920" xr:uid="{00000000-0005-0000-0000-00005E930000}"/>
    <cellStyle name="Normal 6 5 2 5 3 3" xfId="39921" xr:uid="{00000000-0005-0000-0000-00005F930000}"/>
    <cellStyle name="Normal 6 5 2 5 3 3 2" xfId="39922" xr:uid="{00000000-0005-0000-0000-000060930000}"/>
    <cellStyle name="Normal 6 5 2 5 3 4" xfId="39923" xr:uid="{00000000-0005-0000-0000-000061930000}"/>
    <cellStyle name="Normal 6 5 2 5 3 5" xfId="39924" xr:uid="{00000000-0005-0000-0000-000062930000}"/>
    <cellStyle name="Normal 6 5 2 5 4" xfId="4213" xr:uid="{00000000-0005-0000-0000-000063930000}"/>
    <cellStyle name="Normal 6 5 2 5 4 2" xfId="39925" xr:uid="{00000000-0005-0000-0000-000064930000}"/>
    <cellStyle name="Normal 6 5 2 5 4 2 2" xfId="39926" xr:uid="{00000000-0005-0000-0000-000065930000}"/>
    <cellStyle name="Normal 6 5 2 5 4 2 2 2" xfId="39927" xr:uid="{00000000-0005-0000-0000-000066930000}"/>
    <cellStyle name="Normal 6 5 2 5 4 2 3" xfId="39928" xr:uid="{00000000-0005-0000-0000-000067930000}"/>
    <cellStyle name="Normal 6 5 2 5 4 3" xfId="39929" xr:uid="{00000000-0005-0000-0000-000068930000}"/>
    <cellStyle name="Normal 6 5 2 5 4 3 2" xfId="39930" xr:uid="{00000000-0005-0000-0000-000069930000}"/>
    <cellStyle name="Normal 6 5 2 5 4 4" xfId="39931" xr:uid="{00000000-0005-0000-0000-00006A930000}"/>
    <cellStyle name="Normal 6 5 2 5 4 5" xfId="39932" xr:uid="{00000000-0005-0000-0000-00006B930000}"/>
    <cellStyle name="Normal 6 5 2 5 5" xfId="39933" xr:uid="{00000000-0005-0000-0000-00006C930000}"/>
    <cellStyle name="Normal 6 5 2 5 5 2" xfId="39934" xr:uid="{00000000-0005-0000-0000-00006D930000}"/>
    <cellStyle name="Normal 6 5 2 5 5 2 2" xfId="39935" xr:uid="{00000000-0005-0000-0000-00006E930000}"/>
    <cellStyle name="Normal 6 5 2 5 5 3" xfId="39936" xr:uid="{00000000-0005-0000-0000-00006F930000}"/>
    <cellStyle name="Normal 6 5 2 5 6" xfId="39937" xr:uid="{00000000-0005-0000-0000-000070930000}"/>
    <cellStyle name="Normal 6 5 2 5 6 2" xfId="39938" xr:uid="{00000000-0005-0000-0000-000071930000}"/>
    <cellStyle name="Normal 6 5 2 5 7" xfId="39939" xr:uid="{00000000-0005-0000-0000-000072930000}"/>
    <cellStyle name="Normal 6 5 2 5 8" xfId="39940" xr:uid="{00000000-0005-0000-0000-000073930000}"/>
    <cellStyle name="Normal 6 5 2 6" xfId="4214" xr:uid="{00000000-0005-0000-0000-000074930000}"/>
    <cellStyle name="Normal 6 5 2 6 2" xfId="4215" xr:uid="{00000000-0005-0000-0000-000075930000}"/>
    <cellStyle name="Normal 6 5 2 6 2 2" xfId="39941" xr:uid="{00000000-0005-0000-0000-000076930000}"/>
    <cellStyle name="Normal 6 5 2 6 2 2 2" xfId="39942" xr:uid="{00000000-0005-0000-0000-000077930000}"/>
    <cellStyle name="Normal 6 5 2 6 2 2 2 2" xfId="39943" xr:uid="{00000000-0005-0000-0000-000078930000}"/>
    <cellStyle name="Normal 6 5 2 6 2 2 3" xfId="39944" xr:uid="{00000000-0005-0000-0000-000079930000}"/>
    <cellStyle name="Normal 6 5 2 6 2 3" xfId="39945" xr:uid="{00000000-0005-0000-0000-00007A930000}"/>
    <cellStyle name="Normal 6 5 2 6 2 3 2" xfId="39946" xr:uid="{00000000-0005-0000-0000-00007B930000}"/>
    <cellStyle name="Normal 6 5 2 6 2 4" xfId="39947" xr:uid="{00000000-0005-0000-0000-00007C930000}"/>
    <cellStyle name="Normal 6 5 2 6 2 5" xfId="39948" xr:uid="{00000000-0005-0000-0000-00007D930000}"/>
    <cellStyle name="Normal 6 5 2 6 3" xfId="4216" xr:uid="{00000000-0005-0000-0000-00007E930000}"/>
    <cellStyle name="Normal 6 5 2 6 3 2" xfId="39949" xr:uid="{00000000-0005-0000-0000-00007F930000}"/>
    <cellStyle name="Normal 6 5 2 6 3 2 2" xfId="39950" xr:uid="{00000000-0005-0000-0000-000080930000}"/>
    <cellStyle name="Normal 6 5 2 6 3 2 2 2" xfId="39951" xr:uid="{00000000-0005-0000-0000-000081930000}"/>
    <cellStyle name="Normal 6 5 2 6 3 2 3" xfId="39952" xr:uid="{00000000-0005-0000-0000-000082930000}"/>
    <cellStyle name="Normal 6 5 2 6 3 3" xfId="39953" xr:uid="{00000000-0005-0000-0000-000083930000}"/>
    <cellStyle name="Normal 6 5 2 6 3 3 2" xfId="39954" xr:uid="{00000000-0005-0000-0000-000084930000}"/>
    <cellStyle name="Normal 6 5 2 6 3 4" xfId="39955" xr:uid="{00000000-0005-0000-0000-000085930000}"/>
    <cellStyle name="Normal 6 5 2 6 3 5" xfId="39956" xr:uid="{00000000-0005-0000-0000-000086930000}"/>
    <cellStyle name="Normal 6 5 2 6 4" xfId="39957" xr:uid="{00000000-0005-0000-0000-000087930000}"/>
    <cellStyle name="Normal 6 5 2 6 4 2" xfId="39958" xr:uid="{00000000-0005-0000-0000-000088930000}"/>
    <cellStyle name="Normal 6 5 2 6 4 2 2" xfId="39959" xr:uid="{00000000-0005-0000-0000-000089930000}"/>
    <cellStyle name="Normal 6 5 2 6 4 3" xfId="39960" xr:uid="{00000000-0005-0000-0000-00008A930000}"/>
    <cellStyle name="Normal 6 5 2 6 5" xfId="39961" xr:uid="{00000000-0005-0000-0000-00008B930000}"/>
    <cellStyle name="Normal 6 5 2 6 5 2" xfId="39962" xr:uid="{00000000-0005-0000-0000-00008C930000}"/>
    <cellStyle name="Normal 6 5 2 6 6" xfId="39963" xr:uid="{00000000-0005-0000-0000-00008D930000}"/>
    <cellStyle name="Normal 6 5 2 6 7" xfId="39964" xr:uid="{00000000-0005-0000-0000-00008E930000}"/>
    <cellStyle name="Normal 6 5 2 7" xfId="4217" xr:uid="{00000000-0005-0000-0000-00008F930000}"/>
    <cellStyle name="Normal 6 5 2 7 2" xfId="39965" xr:uid="{00000000-0005-0000-0000-000090930000}"/>
    <cellStyle name="Normal 6 5 2 7 2 2" xfId="39966" xr:uid="{00000000-0005-0000-0000-000091930000}"/>
    <cellStyle name="Normal 6 5 2 7 2 2 2" xfId="39967" xr:uid="{00000000-0005-0000-0000-000092930000}"/>
    <cellStyle name="Normal 6 5 2 7 2 3" xfId="39968" xr:uid="{00000000-0005-0000-0000-000093930000}"/>
    <cellStyle name="Normal 6 5 2 7 3" xfId="39969" xr:uid="{00000000-0005-0000-0000-000094930000}"/>
    <cellStyle name="Normal 6 5 2 7 3 2" xfId="39970" xr:uid="{00000000-0005-0000-0000-000095930000}"/>
    <cellStyle name="Normal 6 5 2 7 4" xfId="39971" xr:uid="{00000000-0005-0000-0000-000096930000}"/>
    <cellStyle name="Normal 6 5 2 7 5" xfId="39972" xr:uid="{00000000-0005-0000-0000-000097930000}"/>
    <cellStyle name="Normal 6 5 2 8" xfId="4218" xr:uid="{00000000-0005-0000-0000-000098930000}"/>
    <cellStyle name="Normal 6 5 2 8 2" xfId="39973" xr:uid="{00000000-0005-0000-0000-000099930000}"/>
    <cellStyle name="Normal 6 5 2 8 2 2" xfId="39974" xr:uid="{00000000-0005-0000-0000-00009A930000}"/>
    <cellStyle name="Normal 6 5 2 8 2 2 2" xfId="39975" xr:uid="{00000000-0005-0000-0000-00009B930000}"/>
    <cellStyle name="Normal 6 5 2 8 2 3" xfId="39976" xr:uid="{00000000-0005-0000-0000-00009C930000}"/>
    <cellStyle name="Normal 6 5 2 8 3" xfId="39977" xr:uid="{00000000-0005-0000-0000-00009D930000}"/>
    <cellStyle name="Normal 6 5 2 8 3 2" xfId="39978" xr:uid="{00000000-0005-0000-0000-00009E930000}"/>
    <cellStyle name="Normal 6 5 2 8 4" xfId="39979" xr:uid="{00000000-0005-0000-0000-00009F930000}"/>
    <cellStyle name="Normal 6 5 2 8 5" xfId="39980" xr:uid="{00000000-0005-0000-0000-0000A0930000}"/>
    <cellStyle name="Normal 6 5 2 9" xfId="39981" xr:uid="{00000000-0005-0000-0000-0000A1930000}"/>
    <cellStyle name="Normal 6 5 2 9 2" xfId="39982" xr:uid="{00000000-0005-0000-0000-0000A2930000}"/>
    <cellStyle name="Normal 6 5 2 9 2 2" xfId="39983" xr:uid="{00000000-0005-0000-0000-0000A3930000}"/>
    <cellStyle name="Normal 6 5 2 9 3" xfId="39984" xr:uid="{00000000-0005-0000-0000-0000A4930000}"/>
    <cellStyle name="Normal 6 5 3" xfId="4219" xr:uid="{00000000-0005-0000-0000-0000A5930000}"/>
    <cellStyle name="Normal 6 5 3 2" xfId="4220" xr:uid="{00000000-0005-0000-0000-0000A6930000}"/>
    <cellStyle name="Normal 6 5 3 2 2" xfId="4221" xr:uid="{00000000-0005-0000-0000-0000A7930000}"/>
    <cellStyle name="Normal 6 5 3 2 2 2" xfId="39985" xr:uid="{00000000-0005-0000-0000-0000A8930000}"/>
    <cellStyle name="Normal 6 5 3 2 2 2 2" xfId="39986" xr:uid="{00000000-0005-0000-0000-0000A9930000}"/>
    <cellStyle name="Normal 6 5 3 2 2 2 2 2" xfId="39987" xr:uid="{00000000-0005-0000-0000-0000AA930000}"/>
    <cellStyle name="Normal 6 5 3 2 2 2 3" xfId="39988" xr:uid="{00000000-0005-0000-0000-0000AB930000}"/>
    <cellStyle name="Normal 6 5 3 2 2 3" xfId="39989" xr:uid="{00000000-0005-0000-0000-0000AC930000}"/>
    <cellStyle name="Normal 6 5 3 2 2 3 2" xfId="39990" xr:uid="{00000000-0005-0000-0000-0000AD930000}"/>
    <cellStyle name="Normal 6 5 3 2 2 4" xfId="39991" xr:uid="{00000000-0005-0000-0000-0000AE930000}"/>
    <cellStyle name="Normal 6 5 3 2 2 5" xfId="39992" xr:uid="{00000000-0005-0000-0000-0000AF930000}"/>
    <cellStyle name="Normal 6 5 3 2 3" xfId="4222" xr:uid="{00000000-0005-0000-0000-0000B0930000}"/>
    <cellStyle name="Normal 6 5 3 2 3 2" xfId="39993" xr:uid="{00000000-0005-0000-0000-0000B1930000}"/>
    <cellStyle name="Normal 6 5 3 2 3 2 2" xfId="39994" xr:uid="{00000000-0005-0000-0000-0000B2930000}"/>
    <cellStyle name="Normal 6 5 3 2 3 2 2 2" xfId="39995" xr:uid="{00000000-0005-0000-0000-0000B3930000}"/>
    <cellStyle name="Normal 6 5 3 2 3 2 3" xfId="39996" xr:uid="{00000000-0005-0000-0000-0000B4930000}"/>
    <cellStyle name="Normal 6 5 3 2 3 3" xfId="39997" xr:uid="{00000000-0005-0000-0000-0000B5930000}"/>
    <cellStyle name="Normal 6 5 3 2 3 3 2" xfId="39998" xr:uid="{00000000-0005-0000-0000-0000B6930000}"/>
    <cellStyle name="Normal 6 5 3 2 3 4" xfId="39999" xr:uid="{00000000-0005-0000-0000-0000B7930000}"/>
    <cellStyle name="Normal 6 5 3 2 3 5" xfId="40000" xr:uid="{00000000-0005-0000-0000-0000B8930000}"/>
    <cellStyle name="Normal 6 5 3 2 4" xfId="40001" xr:uid="{00000000-0005-0000-0000-0000B9930000}"/>
    <cellStyle name="Normal 6 5 3 2 4 2" xfId="40002" xr:uid="{00000000-0005-0000-0000-0000BA930000}"/>
    <cellStyle name="Normal 6 5 3 2 4 2 2" xfId="40003" xr:uid="{00000000-0005-0000-0000-0000BB930000}"/>
    <cellStyle name="Normal 6 5 3 2 4 3" xfId="40004" xr:uid="{00000000-0005-0000-0000-0000BC930000}"/>
    <cellStyle name="Normal 6 5 3 2 5" xfId="40005" xr:uid="{00000000-0005-0000-0000-0000BD930000}"/>
    <cellStyle name="Normal 6 5 3 2 5 2" xfId="40006" xr:uid="{00000000-0005-0000-0000-0000BE930000}"/>
    <cellStyle name="Normal 6 5 3 2 6" xfId="40007" xr:uid="{00000000-0005-0000-0000-0000BF930000}"/>
    <cellStyle name="Normal 6 5 3 2 7" xfId="40008" xr:uid="{00000000-0005-0000-0000-0000C0930000}"/>
    <cellStyle name="Normal 6 5 3 3" xfId="4223" xr:uid="{00000000-0005-0000-0000-0000C1930000}"/>
    <cellStyle name="Normal 6 5 3 3 2" xfId="40009" xr:uid="{00000000-0005-0000-0000-0000C2930000}"/>
    <cellStyle name="Normal 6 5 3 3 2 2" xfId="40010" xr:uid="{00000000-0005-0000-0000-0000C3930000}"/>
    <cellStyle name="Normal 6 5 3 3 2 2 2" xfId="40011" xr:uid="{00000000-0005-0000-0000-0000C4930000}"/>
    <cellStyle name="Normal 6 5 3 3 2 3" xfId="40012" xr:uid="{00000000-0005-0000-0000-0000C5930000}"/>
    <cellStyle name="Normal 6 5 3 3 3" xfId="40013" xr:uid="{00000000-0005-0000-0000-0000C6930000}"/>
    <cellStyle name="Normal 6 5 3 3 3 2" xfId="40014" xr:uid="{00000000-0005-0000-0000-0000C7930000}"/>
    <cellStyle name="Normal 6 5 3 3 4" xfId="40015" xr:uid="{00000000-0005-0000-0000-0000C8930000}"/>
    <cellStyle name="Normal 6 5 3 3 5" xfId="40016" xr:uid="{00000000-0005-0000-0000-0000C9930000}"/>
    <cellStyle name="Normal 6 5 3 4" xfId="4224" xr:uid="{00000000-0005-0000-0000-0000CA930000}"/>
    <cellStyle name="Normal 6 5 3 4 2" xfId="40017" xr:uid="{00000000-0005-0000-0000-0000CB930000}"/>
    <cellStyle name="Normal 6 5 3 4 2 2" xfId="40018" xr:uid="{00000000-0005-0000-0000-0000CC930000}"/>
    <cellStyle name="Normal 6 5 3 4 2 2 2" xfId="40019" xr:uid="{00000000-0005-0000-0000-0000CD930000}"/>
    <cellStyle name="Normal 6 5 3 4 2 3" xfId="40020" xr:uid="{00000000-0005-0000-0000-0000CE930000}"/>
    <cellStyle name="Normal 6 5 3 4 3" xfId="40021" xr:uid="{00000000-0005-0000-0000-0000CF930000}"/>
    <cellStyle name="Normal 6 5 3 4 3 2" xfId="40022" xr:uid="{00000000-0005-0000-0000-0000D0930000}"/>
    <cellStyle name="Normal 6 5 3 4 4" xfId="40023" xr:uid="{00000000-0005-0000-0000-0000D1930000}"/>
    <cellStyle name="Normal 6 5 3 4 5" xfId="40024" xr:uid="{00000000-0005-0000-0000-0000D2930000}"/>
    <cellStyle name="Normal 6 5 3 5" xfId="40025" xr:uid="{00000000-0005-0000-0000-0000D3930000}"/>
    <cellStyle name="Normal 6 5 3 5 2" xfId="40026" xr:uid="{00000000-0005-0000-0000-0000D4930000}"/>
    <cellStyle name="Normal 6 5 3 5 2 2" xfId="40027" xr:uid="{00000000-0005-0000-0000-0000D5930000}"/>
    <cellStyle name="Normal 6 5 3 5 3" xfId="40028" xr:uid="{00000000-0005-0000-0000-0000D6930000}"/>
    <cellStyle name="Normal 6 5 3 6" xfId="40029" xr:uid="{00000000-0005-0000-0000-0000D7930000}"/>
    <cellStyle name="Normal 6 5 3 6 2" xfId="40030" xr:uid="{00000000-0005-0000-0000-0000D8930000}"/>
    <cellStyle name="Normal 6 5 3 7" xfId="40031" xr:uid="{00000000-0005-0000-0000-0000D9930000}"/>
    <cellStyle name="Normal 6 5 3 8" xfId="40032" xr:uid="{00000000-0005-0000-0000-0000DA930000}"/>
    <cellStyle name="Normal 6 5 4" xfId="4225" xr:uid="{00000000-0005-0000-0000-0000DB930000}"/>
    <cellStyle name="Normal 6 5 4 2" xfId="4226" xr:uid="{00000000-0005-0000-0000-0000DC930000}"/>
    <cellStyle name="Normal 6 5 4 2 2" xfId="4227" xr:uid="{00000000-0005-0000-0000-0000DD930000}"/>
    <cellStyle name="Normal 6 5 4 2 2 2" xfId="40033" xr:uid="{00000000-0005-0000-0000-0000DE930000}"/>
    <cellStyle name="Normal 6 5 4 2 2 2 2" xfId="40034" xr:uid="{00000000-0005-0000-0000-0000DF930000}"/>
    <cellStyle name="Normal 6 5 4 2 2 2 2 2" xfId="40035" xr:uid="{00000000-0005-0000-0000-0000E0930000}"/>
    <cellStyle name="Normal 6 5 4 2 2 2 3" xfId="40036" xr:uid="{00000000-0005-0000-0000-0000E1930000}"/>
    <cellStyle name="Normal 6 5 4 2 2 3" xfId="40037" xr:uid="{00000000-0005-0000-0000-0000E2930000}"/>
    <cellStyle name="Normal 6 5 4 2 2 3 2" xfId="40038" xr:uid="{00000000-0005-0000-0000-0000E3930000}"/>
    <cellStyle name="Normal 6 5 4 2 2 4" xfId="40039" xr:uid="{00000000-0005-0000-0000-0000E4930000}"/>
    <cellStyle name="Normal 6 5 4 2 2 5" xfId="40040" xr:uid="{00000000-0005-0000-0000-0000E5930000}"/>
    <cellStyle name="Normal 6 5 4 2 3" xfId="4228" xr:uid="{00000000-0005-0000-0000-0000E6930000}"/>
    <cellStyle name="Normal 6 5 4 2 3 2" xfId="40041" xr:uid="{00000000-0005-0000-0000-0000E7930000}"/>
    <cellStyle name="Normal 6 5 4 2 3 2 2" xfId="40042" xr:uid="{00000000-0005-0000-0000-0000E8930000}"/>
    <cellStyle name="Normal 6 5 4 2 3 2 2 2" xfId="40043" xr:uid="{00000000-0005-0000-0000-0000E9930000}"/>
    <cellStyle name="Normal 6 5 4 2 3 2 3" xfId="40044" xr:uid="{00000000-0005-0000-0000-0000EA930000}"/>
    <cellStyle name="Normal 6 5 4 2 3 3" xfId="40045" xr:uid="{00000000-0005-0000-0000-0000EB930000}"/>
    <cellStyle name="Normal 6 5 4 2 3 3 2" xfId="40046" xr:uid="{00000000-0005-0000-0000-0000EC930000}"/>
    <cellStyle name="Normal 6 5 4 2 3 4" xfId="40047" xr:uid="{00000000-0005-0000-0000-0000ED930000}"/>
    <cellStyle name="Normal 6 5 4 2 3 5" xfId="40048" xr:uid="{00000000-0005-0000-0000-0000EE930000}"/>
    <cellStyle name="Normal 6 5 4 2 4" xfId="40049" xr:uid="{00000000-0005-0000-0000-0000EF930000}"/>
    <cellStyle name="Normal 6 5 4 2 4 2" xfId="40050" xr:uid="{00000000-0005-0000-0000-0000F0930000}"/>
    <cellStyle name="Normal 6 5 4 2 4 2 2" xfId="40051" xr:uid="{00000000-0005-0000-0000-0000F1930000}"/>
    <cellStyle name="Normal 6 5 4 2 4 3" xfId="40052" xr:uid="{00000000-0005-0000-0000-0000F2930000}"/>
    <cellStyle name="Normal 6 5 4 2 5" xfId="40053" xr:uid="{00000000-0005-0000-0000-0000F3930000}"/>
    <cellStyle name="Normal 6 5 4 2 5 2" xfId="40054" xr:uid="{00000000-0005-0000-0000-0000F4930000}"/>
    <cellStyle name="Normal 6 5 4 2 6" xfId="40055" xr:uid="{00000000-0005-0000-0000-0000F5930000}"/>
    <cellStyle name="Normal 6 5 4 2 7" xfId="40056" xr:uid="{00000000-0005-0000-0000-0000F6930000}"/>
    <cellStyle name="Normal 6 5 4 3" xfId="4229" xr:uid="{00000000-0005-0000-0000-0000F7930000}"/>
    <cellStyle name="Normal 6 5 4 3 2" xfId="40057" xr:uid="{00000000-0005-0000-0000-0000F8930000}"/>
    <cellStyle name="Normal 6 5 4 3 2 2" xfId="40058" xr:uid="{00000000-0005-0000-0000-0000F9930000}"/>
    <cellStyle name="Normal 6 5 4 3 2 2 2" xfId="40059" xr:uid="{00000000-0005-0000-0000-0000FA930000}"/>
    <cellStyle name="Normal 6 5 4 3 2 3" xfId="40060" xr:uid="{00000000-0005-0000-0000-0000FB930000}"/>
    <cellStyle name="Normal 6 5 4 3 3" xfId="40061" xr:uid="{00000000-0005-0000-0000-0000FC930000}"/>
    <cellStyle name="Normal 6 5 4 3 3 2" xfId="40062" xr:uid="{00000000-0005-0000-0000-0000FD930000}"/>
    <cellStyle name="Normal 6 5 4 3 4" xfId="40063" xr:uid="{00000000-0005-0000-0000-0000FE930000}"/>
    <cellStyle name="Normal 6 5 4 3 5" xfId="40064" xr:uid="{00000000-0005-0000-0000-0000FF930000}"/>
    <cellStyle name="Normal 6 5 4 4" xfId="4230" xr:uid="{00000000-0005-0000-0000-000000940000}"/>
    <cellStyle name="Normal 6 5 4 4 2" xfId="40065" xr:uid="{00000000-0005-0000-0000-000001940000}"/>
    <cellStyle name="Normal 6 5 4 4 2 2" xfId="40066" xr:uid="{00000000-0005-0000-0000-000002940000}"/>
    <cellStyle name="Normal 6 5 4 4 2 2 2" xfId="40067" xr:uid="{00000000-0005-0000-0000-000003940000}"/>
    <cellStyle name="Normal 6 5 4 4 2 3" xfId="40068" xr:uid="{00000000-0005-0000-0000-000004940000}"/>
    <cellStyle name="Normal 6 5 4 4 3" xfId="40069" xr:uid="{00000000-0005-0000-0000-000005940000}"/>
    <cellStyle name="Normal 6 5 4 4 3 2" xfId="40070" xr:uid="{00000000-0005-0000-0000-000006940000}"/>
    <cellStyle name="Normal 6 5 4 4 4" xfId="40071" xr:uid="{00000000-0005-0000-0000-000007940000}"/>
    <cellStyle name="Normal 6 5 4 4 5" xfId="40072" xr:uid="{00000000-0005-0000-0000-000008940000}"/>
    <cellStyle name="Normal 6 5 4 5" xfId="40073" xr:uid="{00000000-0005-0000-0000-000009940000}"/>
    <cellStyle name="Normal 6 5 4 5 2" xfId="40074" xr:uid="{00000000-0005-0000-0000-00000A940000}"/>
    <cellStyle name="Normal 6 5 4 5 2 2" xfId="40075" xr:uid="{00000000-0005-0000-0000-00000B940000}"/>
    <cellStyle name="Normal 6 5 4 5 3" xfId="40076" xr:uid="{00000000-0005-0000-0000-00000C940000}"/>
    <cellStyle name="Normal 6 5 4 6" xfId="40077" xr:uid="{00000000-0005-0000-0000-00000D940000}"/>
    <cellStyle name="Normal 6 5 4 6 2" xfId="40078" xr:uid="{00000000-0005-0000-0000-00000E940000}"/>
    <cellStyle name="Normal 6 5 4 7" xfId="40079" xr:uid="{00000000-0005-0000-0000-00000F940000}"/>
    <cellStyle name="Normal 6 5 4 8" xfId="40080" xr:uid="{00000000-0005-0000-0000-000010940000}"/>
    <cellStyle name="Normal 6 5 5" xfId="4231" xr:uid="{00000000-0005-0000-0000-000011940000}"/>
    <cellStyle name="Normal 6 5 5 2" xfId="4232" xr:uid="{00000000-0005-0000-0000-000012940000}"/>
    <cellStyle name="Normal 6 5 5 2 2" xfId="4233" xr:uid="{00000000-0005-0000-0000-000013940000}"/>
    <cellStyle name="Normal 6 5 5 2 2 2" xfId="40081" xr:uid="{00000000-0005-0000-0000-000014940000}"/>
    <cellStyle name="Normal 6 5 5 2 2 2 2" xfId="40082" xr:uid="{00000000-0005-0000-0000-000015940000}"/>
    <cellStyle name="Normal 6 5 5 2 2 2 2 2" xfId="40083" xr:uid="{00000000-0005-0000-0000-000016940000}"/>
    <cellStyle name="Normal 6 5 5 2 2 2 3" xfId="40084" xr:uid="{00000000-0005-0000-0000-000017940000}"/>
    <cellStyle name="Normal 6 5 5 2 2 3" xfId="40085" xr:uid="{00000000-0005-0000-0000-000018940000}"/>
    <cellStyle name="Normal 6 5 5 2 2 3 2" xfId="40086" xr:uid="{00000000-0005-0000-0000-000019940000}"/>
    <cellStyle name="Normal 6 5 5 2 2 4" xfId="40087" xr:uid="{00000000-0005-0000-0000-00001A940000}"/>
    <cellStyle name="Normal 6 5 5 2 2 5" xfId="40088" xr:uid="{00000000-0005-0000-0000-00001B940000}"/>
    <cellStyle name="Normal 6 5 5 2 3" xfId="4234" xr:uid="{00000000-0005-0000-0000-00001C940000}"/>
    <cellStyle name="Normal 6 5 5 2 3 2" xfId="40089" xr:uid="{00000000-0005-0000-0000-00001D940000}"/>
    <cellStyle name="Normal 6 5 5 2 3 2 2" xfId="40090" xr:uid="{00000000-0005-0000-0000-00001E940000}"/>
    <cellStyle name="Normal 6 5 5 2 3 2 2 2" xfId="40091" xr:uid="{00000000-0005-0000-0000-00001F940000}"/>
    <cellStyle name="Normal 6 5 5 2 3 2 3" xfId="40092" xr:uid="{00000000-0005-0000-0000-000020940000}"/>
    <cellStyle name="Normal 6 5 5 2 3 3" xfId="40093" xr:uid="{00000000-0005-0000-0000-000021940000}"/>
    <cellStyle name="Normal 6 5 5 2 3 3 2" xfId="40094" xr:uid="{00000000-0005-0000-0000-000022940000}"/>
    <cellStyle name="Normal 6 5 5 2 3 4" xfId="40095" xr:uid="{00000000-0005-0000-0000-000023940000}"/>
    <cellStyle name="Normal 6 5 5 2 3 5" xfId="40096" xr:uid="{00000000-0005-0000-0000-000024940000}"/>
    <cellStyle name="Normal 6 5 5 2 4" xfId="40097" xr:uid="{00000000-0005-0000-0000-000025940000}"/>
    <cellStyle name="Normal 6 5 5 2 4 2" xfId="40098" xr:uid="{00000000-0005-0000-0000-000026940000}"/>
    <cellStyle name="Normal 6 5 5 2 4 2 2" xfId="40099" xr:uid="{00000000-0005-0000-0000-000027940000}"/>
    <cellStyle name="Normal 6 5 5 2 4 3" xfId="40100" xr:uid="{00000000-0005-0000-0000-000028940000}"/>
    <cellStyle name="Normal 6 5 5 2 5" xfId="40101" xr:uid="{00000000-0005-0000-0000-000029940000}"/>
    <cellStyle name="Normal 6 5 5 2 5 2" xfId="40102" xr:uid="{00000000-0005-0000-0000-00002A940000}"/>
    <cellStyle name="Normal 6 5 5 2 6" xfId="40103" xr:uid="{00000000-0005-0000-0000-00002B940000}"/>
    <cellStyle name="Normal 6 5 5 2 7" xfId="40104" xr:uid="{00000000-0005-0000-0000-00002C940000}"/>
    <cellStyle name="Normal 6 5 5 3" xfId="4235" xr:uid="{00000000-0005-0000-0000-00002D940000}"/>
    <cellStyle name="Normal 6 5 5 3 2" xfId="40105" xr:uid="{00000000-0005-0000-0000-00002E940000}"/>
    <cellStyle name="Normal 6 5 5 3 2 2" xfId="40106" xr:uid="{00000000-0005-0000-0000-00002F940000}"/>
    <cellStyle name="Normal 6 5 5 3 2 2 2" xfId="40107" xr:uid="{00000000-0005-0000-0000-000030940000}"/>
    <cellStyle name="Normal 6 5 5 3 2 3" xfId="40108" xr:uid="{00000000-0005-0000-0000-000031940000}"/>
    <cellStyle name="Normal 6 5 5 3 3" xfId="40109" xr:uid="{00000000-0005-0000-0000-000032940000}"/>
    <cellStyle name="Normal 6 5 5 3 3 2" xfId="40110" xr:uid="{00000000-0005-0000-0000-000033940000}"/>
    <cellStyle name="Normal 6 5 5 3 4" xfId="40111" xr:uid="{00000000-0005-0000-0000-000034940000}"/>
    <cellStyle name="Normal 6 5 5 3 5" xfId="40112" xr:uid="{00000000-0005-0000-0000-000035940000}"/>
    <cellStyle name="Normal 6 5 5 4" xfId="4236" xr:uid="{00000000-0005-0000-0000-000036940000}"/>
    <cellStyle name="Normal 6 5 5 4 2" xfId="40113" xr:uid="{00000000-0005-0000-0000-000037940000}"/>
    <cellStyle name="Normal 6 5 5 4 2 2" xfId="40114" xr:uid="{00000000-0005-0000-0000-000038940000}"/>
    <cellStyle name="Normal 6 5 5 4 2 2 2" xfId="40115" xr:uid="{00000000-0005-0000-0000-000039940000}"/>
    <cellStyle name="Normal 6 5 5 4 2 3" xfId="40116" xr:uid="{00000000-0005-0000-0000-00003A940000}"/>
    <cellStyle name="Normal 6 5 5 4 3" xfId="40117" xr:uid="{00000000-0005-0000-0000-00003B940000}"/>
    <cellStyle name="Normal 6 5 5 4 3 2" xfId="40118" xr:uid="{00000000-0005-0000-0000-00003C940000}"/>
    <cellStyle name="Normal 6 5 5 4 4" xfId="40119" xr:uid="{00000000-0005-0000-0000-00003D940000}"/>
    <cellStyle name="Normal 6 5 5 4 5" xfId="40120" xr:uid="{00000000-0005-0000-0000-00003E940000}"/>
    <cellStyle name="Normal 6 5 5 5" xfId="40121" xr:uid="{00000000-0005-0000-0000-00003F940000}"/>
    <cellStyle name="Normal 6 5 5 5 2" xfId="40122" xr:uid="{00000000-0005-0000-0000-000040940000}"/>
    <cellStyle name="Normal 6 5 5 5 2 2" xfId="40123" xr:uid="{00000000-0005-0000-0000-000041940000}"/>
    <cellStyle name="Normal 6 5 5 5 3" xfId="40124" xr:uid="{00000000-0005-0000-0000-000042940000}"/>
    <cellStyle name="Normal 6 5 5 6" xfId="40125" xr:uid="{00000000-0005-0000-0000-000043940000}"/>
    <cellStyle name="Normal 6 5 5 6 2" xfId="40126" xr:uid="{00000000-0005-0000-0000-000044940000}"/>
    <cellStyle name="Normal 6 5 5 7" xfId="40127" xr:uid="{00000000-0005-0000-0000-000045940000}"/>
    <cellStyle name="Normal 6 5 5 8" xfId="40128" xr:uid="{00000000-0005-0000-0000-000046940000}"/>
    <cellStyle name="Normal 6 5 6" xfId="4237" xr:uid="{00000000-0005-0000-0000-000047940000}"/>
    <cellStyle name="Normal 6 5 6 2" xfId="4238" xr:uid="{00000000-0005-0000-0000-000048940000}"/>
    <cellStyle name="Normal 6 5 6 2 2" xfId="4239" xr:uid="{00000000-0005-0000-0000-000049940000}"/>
    <cellStyle name="Normal 6 5 6 2 2 2" xfId="40129" xr:uid="{00000000-0005-0000-0000-00004A940000}"/>
    <cellStyle name="Normal 6 5 6 2 2 2 2" xfId="40130" xr:uid="{00000000-0005-0000-0000-00004B940000}"/>
    <cellStyle name="Normal 6 5 6 2 2 2 2 2" xfId="40131" xr:uid="{00000000-0005-0000-0000-00004C940000}"/>
    <cellStyle name="Normal 6 5 6 2 2 2 3" xfId="40132" xr:uid="{00000000-0005-0000-0000-00004D940000}"/>
    <cellStyle name="Normal 6 5 6 2 2 3" xfId="40133" xr:uid="{00000000-0005-0000-0000-00004E940000}"/>
    <cellStyle name="Normal 6 5 6 2 2 3 2" xfId="40134" xr:uid="{00000000-0005-0000-0000-00004F940000}"/>
    <cellStyle name="Normal 6 5 6 2 2 4" xfId="40135" xr:uid="{00000000-0005-0000-0000-000050940000}"/>
    <cellStyle name="Normal 6 5 6 2 2 5" xfId="40136" xr:uid="{00000000-0005-0000-0000-000051940000}"/>
    <cellStyle name="Normal 6 5 6 2 3" xfId="4240" xr:uid="{00000000-0005-0000-0000-000052940000}"/>
    <cellStyle name="Normal 6 5 6 2 3 2" xfId="40137" xr:uid="{00000000-0005-0000-0000-000053940000}"/>
    <cellStyle name="Normal 6 5 6 2 3 2 2" xfId="40138" xr:uid="{00000000-0005-0000-0000-000054940000}"/>
    <cellStyle name="Normal 6 5 6 2 3 2 2 2" xfId="40139" xr:uid="{00000000-0005-0000-0000-000055940000}"/>
    <cellStyle name="Normal 6 5 6 2 3 2 3" xfId="40140" xr:uid="{00000000-0005-0000-0000-000056940000}"/>
    <cellStyle name="Normal 6 5 6 2 3 3" xfId="40141" xr:uid="{00000000-0005-0000-0000-000057940000}"/>
    <cellStyle name="Normal 6 5 6 2 3 3 2" xfId="40142" xr:uid="{00000000-0005-0000-0000-000058940000}"/>
    <cellStyle name="Normal 6 5 6 2 3 4" xfId="40143" xr:uid="{00000000-0005-0000-0000-000059940000}"/>
    <cellStyle name="Normal 6 5 6 2 3 5" xfId="40144" xr:uid="{00000000-0005-0000-0000-00005A940000}"/>
    <cellStyle name="Normal 6 5 6 2 4" xfId="40145" xr:uid="{00000000-0005-0000-0000-00005B940000}"/>
    <cellStyle name="Normal 6 5 6 2 4 2" xfId="40146" xr:uid="{00000000-0005-0000-0000-00005C940000}"/>
    <cellStyle name="Normal 6 5 6 2 4 2 2" xfId="40147" xr:uid="{00000000-0005-0000-0000-00005D940000}"/>
    <cellStyle name="Normal 6 5 6 2 4 3" xfId="40148" xr:uid="{00000000-0005-0000-0000-00005E940000}"/>
    <cellStyle name="Normal 6 5 6 2 5" xfId="40149" xr:uid="{00000000-0005-0000-0000-00005F940000}"/>
    <cellStyle name="Normal 6 5 6 2 5 2" xfId="40150" xr:uid="{00000000-0005-0000-0000-000060940000}"/>
    <cellStyle name="Normal 6 5 6 2 6" xfId="40151" xr:uid="{00000000-0005-0000-0000-000061940000}"/>
    <cellStyle name="Normal 6 5 6 2 7" xfId="40152" xr:uid="{00000000-0005-0000-0000-000062940000}"/>
    <cellStyle name="Normal 6 5 6 3" xfId="4241" xr:uid="{00000000-0005-0000-0000-000063940000}"/>
    <cellStyle name="Normal 6 5 6 3 2" xfId="40153" xr:uid="{00000000-0005-0000-0000-000064940000}"/>
    <cellStyle name="Normal 6 5 6 3 2 2" xfId="40154" xr:uid="{00000000-0005-0000-0000-000065940000}"/>
    <cellStyle name="Normal 6 5 6 3 2 2 2" xfId="40155" xr:uid="{00000000-0005-0000-0000-000066940000}"/>
    <cellStyle name="Normal 6 5 6 3 2 3" xfId="40156" xr:uid="{00000000-0005-0000-0000-000067940000}"/>
    <cellStyle name="Normal 6 5 6 3 3" xfId="40157" xr:uid="{00000000-0005-0000-0000-000068940000}"/>
    <cellStyle name="Normal 6 5 6 3 3 2" xfId="40158" xr:uid="{00000000-0005-0000-0000-000069940000}"/>
    <cellStyle name="Normal 6 5 6 3 4" xfId="40159" xr:uid="{00000000-0005-0000-0000-00006A940000}"/>
    <cellStyle name="Normal 6 5 6 3 5" xfId="40160" xr:uid="{00000000-0005-0000-0000-00006B940000}"/>
    <cellStyle name="Normal 6 5 6 4" xfId="4242" xr:uid="{00000000-0005-0000-0000-00006C940000}"/>
    <cellStyle name="Normal 6 5 6 4 2" xfId="40161" xr:uid="{00000000-0005-0000-0000-00006D940000}"/>
    <cellStyle name="Normal 6 5 6 4 2 2" xfId="40162" xr:uid="{00000000-0005-0000-0000-00006E940000}"/>
    <cellStyle name="Normal 6 5 6 4 2 2 2" xfId="40163" xr:uid="{00000000-0005-0000-0000-00006F940000}"/>
    <cellStyle name="Normal 6 5 6 4 2 3" xfId="40164" xr:uid="{00000000-0005-0000-0000-000070940000}"/>
    <cellStyle name="Normal 6 5 6 4 3" xfId="40165" xr:uid="{00000000-0005-0000-0000-000071940000}"/>
    <cellStyle name="Normal 6 5 6 4 3 2" xfId="40166" xr:uid="{00000000-0005-0000-0000-000072940000}"/>
    <cellStyle name="Normal 6 5 6 4 4" xfId="40167" xr:uid="{00000000-0005-0000-0000-000073940000}"/>
    <cellStyle name="Normal 6 5 6 4 5" xfId="40168" xr:uid="{00000000-0005-0000-0000-000074940000}"/>
    <cellStyle name="Normal 6 5 6 5" xfId="40169" xr:uid="{00000000-0005-0000-0000-000075940000}"/>
    <cellStyle name="Normal 6 5 6 5 2" xfId="40170" xr:uid="{00000000-0005-0000-0000-000076940000}"/>
    <cellStyle name="Normal 6 5 6 5 2 2" xfId="40171" xr:uid="{00000000-0005-0000-0000-000077940000}"/>
    <cellStyle name="Normal 6 5 6 5 3" xfId="40172" xr:uid="{00000000-0005-0000-0000-000078940000}"/>
    <cellStyle name="Normal 6 5 6 6" xfId="40173" xr:uid="{00000000-0005-0000-0000-000079940000}"/>
    <cellStyle name="Normal 6 5 6 6 2" xfId="40174" xr:uid="{00000000-0005-0000-0000-00007A940000}"/>
    <cellStyle name="Normal 6 5 6 7" xfId="40175" xr:uid="{00000000-0005-0000-0000-00007B940000}"/>
    <cellStyle name="Normal 6 5 6 8" xfId="40176" xr:uid="{00000000-0005-0000-0000-00007C940000}"/>
    <cellStyle name="Normal 6 5 7" xfId="4243" xr:uid="{00000000-0005-0000-0000-00007D940000}"/>
    <cellStyle name="Normal 6 5 7 2" xfId="4244" xr:uid="{00000000-0005-0000-0000-00007E940000}"/>
    <cellStyle name="Normal 6 5 7 2 2" xfId="40177" xr:uid="{00000000-0005-0000-0000-00007F940000}"/>
    <cellStyle name="Normal 6 5 7 2 2 2" xfId="40178" xr:uid="{00000000-0005-0000-0000-000080940000}"/>
    <cellStyle name="Normal 6 5 7 2 2 2 2" xfId="40179" xr:uid="{00000000-0005-0000-0000-000081940000}"/>
    <cellStyle name="Normal 6 5 7 2 2 3" xfId="40180" xr:uid="{00000000-0005-0000-0000-000082940000}"/>
    <cellStyle name="Normal 6 5 7 2 3" xfId="40181" xr:uid="{00000000-0005-0000-0000-000083940000}"/>
    <cellStyle name="Normal 6 5 7 2 3 2" xfId="40182" xr:uid="{00000000-0005-0000-0000-000084940000}"/>
    <cellStyle name="Normal 6 5 7 2 4" xfId="40183" xr:uid="{00000000-0005-0000-0000-000085940000}"/>
    <cellStyle name="Normal 6 5 7 2 5" xfId="40184" xr:uid="{00000000-0005-0000-0000-000086940000}"/>
    <cellStyle name="Normal 6 5 7 3" xfId="4245" xr:uid="{00000000-0005-0000-0000-000087940000}"/>
    <cellStyle name="Normal 6 5 7 3 2" xfId="40185" xr:uid="{00000000-0005-0000-0000-000088940000}"/>
    <cellStyle name="Normal 6 5 7 3 2 2" xfId="40186" xr:uid="{00000000-0005-0000-0000-000089940000}"/>
    <cellStyle name="Normal 6 5 7 3 2 2 2" xfId="40187" xr:uid="{00000000-0005-0000-0000-00008A940000}"/>
    <cellStyle name="Normal 6 5 7 3 2 3" xfId="40188" xr:uid="{00000000-0005-0000-0000-00008B940000}"/>
    <cellStyle name="Normal 6 5 7 3 3" xfId="40189" xr:uid="{00000000-0005-0000-0000-00008C940000}"/>
    <cellStyle name="Normal 6 5 7 3 3 2" xfId="40190" xr:uid="{00000000-0005-0000-0000-00008D940000}"/>
    <cellStyle name="Normal 6 5 7 3 4" xfId="40191" xr:uid="{00000000-0005-0000-0000-00008E940000}"/>
    <cellStyle name="Normal 6 5 7 3 5" xfId="40192" xr:uid="{00000000-0005-0000-0000-00008F940000}"/>
    <cellStyle name="Normal 6 5 7 4" xfId="40193" xr:uid="{00000000-0005-0000-0000-000090940000}"/>
    <cellStyle name="Normal 6 5 7 4 2" xfId="40194" xr:uid="{00000000-0005-0000-0000-000091940000}"/>
    <cellStyle name="Normal 6 5 7 4 2 2" xfId="40195" xr:uid="{00000000-0005-0000-0000-000092940000}"/>
    <cellStyle name="Normal 6 5 7 4 3" xfId="40196" xr:uid="{00000000-0005-0000-0000-000093940000}"/>
    <cellStyle name="Normal 6 5 7 5" xfId="40197" xr:uid="{00000000-0005-0000-0000-000094940000}"/>
    <cellStyle name="Normal 6 5 7 5 2" xfId="40198" xr:uid="{00000000-0005-0000-0000-000095940000}"/>
    <cellStyle name="Normal 6 5 7 6" xfId="40199" xr:uid="{00000000-0005-0000-0000-000096940000}"/>
    <cellStyle name="Normal 6 5 7 7" xfId="40200" xr:uid="{00000000-0005-0000-0000-000097940000}"/>
    <cellStyle name="Normal 6 5 8" xfId="4246" xr:uid="{00000000-0005-0000-0000-000098940000}"/>
    <cellStyle name="Normal 6 5 8 2" xfId="40201" xr:uid="{00000000-0005-0000-0000-000099940000}"/>
    <cellStyle name="Normal 6 5 8 2 2" xfId="40202" xr:uid="{00000000-0005-0000-0000-00009A940000}"/>
    <cellStyle name="Normal 6 5 8 2 2 2" xfId="40203" xr:uid="{00000000-0005-0000-0000-00009B940000}"/>
    <cellStyle name="Normal 6 5 8 2 3" xfId="40204" xr:uid="{00000000-0005-0000-0000-00009C940000}"/>
    <cellStyle name="Normal 6 5 8 3" xfId="40205" xr:uid="{00000000-0005-0000-0000-00009D940000}"/>
    <cellStyle name="Normal 6 5 8 3 2" xfId="40206" xr:uid="{00000000-0005-0000-0000-00009E940000}"/>
    <cellStyle name="Normal 6 5 8 4" xfId="40207" xr:uid="{00000000-0005-0000-0000-00009F940000}"/>
    <cellStyle name="Normal 6 5 8 5" xfId="40208" xr:uid="{00000000-0005-0000-0000-0000A0940000}"/>
    <cellStyle name="Normal 6 5 9" xfId="4247" xr:uid="{00000000-0005-0000-0000-0000A1940000}"/>
    <cellStyle name="Normal 6 5 9 2" xfId="40209" xr:uid="{00000000-0005-0000-0000-0000A2940000}"/>
    <cellStyle name="Normal 6 5 9 2 2" xfId="40210" xr:uid="{00000000-0005-0000-0000-0000A3940000}"/>
    <cellStyle name="Normal 6 5 9 2 2 2" xfId="40211" xr:uid="{00000000-0005-0000-0000-0000A4940000}"/>
    <cellStyle name="Normal 6 5 9 2 3" xfId="40212" xr:uid="{00000000-0005-0000-0000-0000A5940000}"/>
    <cellStyle name="Normal 6 5 9 3" xfId="40213" xr:uid="{00000000-0005-0000-0000-0000A6940000}"/>
    <cellStyle name="Normal 6 5 9 3 2" xfId="40214" xr:uid="{00000000-0005-0000-0000-0000A7940000}"/>
    <cellStyle name="Normal 6 5 9 4" xfId="40215" xr:uid="{00000000-0005-0000-0000-0000A8940000}"/>
    <cellStyle name="Normal 6 5 9 5" xfId="40216" xr:uid="{00000000-0005-0000-0000-0000A9940000}"/>
    <cellStyle name="Normal 6 6" xfId="4248" xr:uid="{00000000-0005-0000-0000-0000AA940000}"/>
    <cellStyle name="Normal 6 6 10" xfId="40217" xr:uid="{00000000-0005-0000-0000-0000AB940000}"/>
    <cellStyle name="Normal 6 6 10 2" xfId="40218" xr:uid="{00000000-0005-0000-0000-0000AC940000}"/>
    <cellStyle name="Normal 6 6 11" xfId="40219" xr:uid="{00000000-0005-0000-0000-0000AD940000}"/>
    <cellStyle name="Normal 6 6 12" xfId="40220" xr:uid="{00000000-0005-0000-0000-0000AE940000}"/>
    <cellStyle name="Normal 6 6 2" xfId="4249" xr:uid="{00000000-0005-0000-0000-0000AF940000}"/>
    <cellStyle name="Normal 6 6 2 2" xfId="4250" xr:uid="{00000000-0005-0000-0000-0000B0940000}"/>
    <cellStyle name="Normal 6 6 2 2 2" xfId="4251" xr:uid="{00000000-0005-0000-0000-0000B1940000}"/>
    <cellStyle name="Normal 6 6 2 2 2 2" xfId="40221" xr:uid="{00000000-0005-0000-0000-0000B2940000}"/>
    <cellStyle name="Normal 6 6 2 2 2 2 2" xfId="40222" xr:uid="{00000000-0005-0000-0000-0000B3940000}"/>
    <cellStyle name="Normal 6 6 2 2 2 2 2 2" xfId="40223" xr:uid="{00000000-0005-0000-0000-0000B4940000}"/>
    <cellStyle name="Normal 6 6 2 2 2 2 3" xfId="40224" xr:uid="{00000000-0005-0000-0000-0000B5940000}"/>
    <cellStyle name="Normal 6 6 2 2 2 3" xfId="40225" xr:uid="{00000000-0005-0000-0000-0000B6940000}"/>
    <cellStyle name="Normal 6 6 2 2 2 3 2" xfId="40226" xr:uid="{00000000-0005-0000-0000-0000B7940000}"/>
    <cellStyle name="Normal 6 6 2 2 2 4" xfId="40227" xr:uid="{00000000-0005-0000-0000-0000B8940000}"/>
    <cellStyle name="Normal 6 6 2 2 2 5" xfId="40228" xr:uid="{00000000-0005-0000-0000-0000B9940000}"/>
    <cellStyle name="Normal 6 6 2 2 3" xfId="4252" xr:uid="{00000000-0005-0000-0000-0000BA940000}"/>
    <cellStyle name="Normal 6 6 2 2 3 2" xfId="40229" xr:uid="{00000000-0005-0000-0000-0000BB940000}"/>
    <cellStyle name="Normal 6 6 2 2 3 2 2" xfId="40230" xr:uid="{00000000-0005-0000-0000-0000BC940000}"/>
    <cellStyle name="Normal 6 6 2 2 3 2 2 2" xfId="40231" xr:uid="{00000000-0005-0000-0000-0000BD940000}"/>
    <cellStyle name="Normal 6 6 2 2 3 2 3" xfId="40232" xr:uid="{00000000-0005-0000-0000-0000BE940000}"/>
    <cellStyle name="Normal 6 6 2 2 3 3" xfId="40233" xr:uid="{00000000-0005-0000-0000-0000BF940000}"/>
    <cellStyle name="Normal 6 6 2 2 3 3 2" xfId="40234" xr:uid="{00000000-0005-0000-0000-0000C0940000}"/>
    <cellStyle name="Normal 6 6 2 2 3 4" xfId="40235" xr:uid="{00000000-0005-0000-0000-0000C1940000}"/>
    <cellStyle name="Normal 6 6 2 2 3 5" xfId="40236" xr:uid="{00000000-0005-0000-0000-0000C2940000}"/>
    <cellStyle name="Normal 6 6 2 2 4" xfId="40237" xr:uid="{00000000-0005-0000-0000-0000C3940000}"/>
    <cellStyle name="Normal 6 6 2 2 4 2" xfId="40238" xr:uid="{00000000-0005-0000-0000-0000C4940000}"/>
    <cellStyle name="Normal 6 6 2 2 4 2 2" xfId="40239" xr:uid="{00000000-0005-0000-0000-0000C5940000}"/>
    <cellStyle name="Normal 6 6 2 2 4 3" xfId="40240" xr:uid="{00000000-0005-0000-0000-0000C6940000}"/>
    <cellStyle name="Normal 6 6 2 2 5" xfId="40241" xr:uid="{00000000-0005-0000-0000-0000C7940000}"/>
    <cellStyle name="Normal 6 6 2 2 5 2" xfId="40242" xr:uid="{00000000-0005-0000-0000-0000C8940000}"/>
    <cellStyle name="Normal 6 6 2 2 6" xfId="40243" xr:uid="{00000000-0005-0000-0000-0000C9940000}"/>
    <cellStyle name="Normal 6 6 2 2 7" xfId="40244" xr:uid="{00000000-0005-0000-0000-0000CA940000}"/>
    <cellStyle name="Normal 6 6 2 3" xfId="4253" xr:uid="{00000000-0005-0000-0000-0000CB940000}"/>
    <cellStyle name="Normal 6 6 2 3 2" xfId="40245" xr:uid="{00000000-0005-0000-0000-0000CC940000}"/>
    <cellStyle name="Normal 6 6 2 3 2 2" xfId="40246" xr:uid="{00000000-0005-0000-0000-0000CD940000}"/>
    <cellStyle name="Normal 6 6 2 3 2 2 2" xfId="40247" xr:uid="{00000000-0005-0000-0000-0000CE940000}"/>
    <cellStyle name="Normal 6 6 2 3 2 3" xfId="40248" xr:uid="{00000000-0005-0000-0000-0000CF940000}"/>
    <cellStyle name="Normal 6 6 2 3 3" xfId="40249" xr:uid="{00000000-0005-0000-0000-0000D0940000}"/>
    <cellStyle name="Normal 6 6 2 3 3 2" xfId="40250" xr:uid="{00000000-0005-0000-0000-0000D1940000}"/>
    <cellStyle name="Normal 6 6 2 3 4" xfId="40251" xr:uid="{00000000-0005-0000-0000-0000D2940000}"/>
    <cellStyle name="Normal 6 6 2 3 5" xfId="40252" xr:uid="{00000000-0005-0000-0000-0000D3940000}"/>
    <cellStyle name="Normal 6 6 2 4" xfId="4254" xr:uid="{00000000-0005-0000-0000-0000D4940000}"/>
    <cellStyle name="Normal 6 6 2 4 2" xfId="40253" xr:uid="{00000000-0005-0000-0000-0000D5940000}"/>
    <cellStyle name="Normal 6 6 2 4 2 2" xfId="40254" xr:uid="{00000000-0005-0000-0000-0000D6940000}"/>
    <cellStyle name="Normal 6 6 2 4 2 2 2" xfId="40255" xr:uid="{00000000-0005-0000-0000-0000D7940000}"/>
    <cellStyle name="Normal 6 6 2 4 2 3" xfId="40256" xr:uid="{00000000-0005-0000-0000-0000D8940000}"/>
    <cellStyle name="Normal 6 6 2 4 3" xfId="40257" xr:uid="{00000000-0005-0000-0000-0000D9940000}"/>
    <cellStyle name="Normal 6 6 2 4 3 2" xfId="40258" xr:uid="{00000000-0005-0000-0000-0000DA940000}"/>
    <cellStyle name="Normal 6 6 2 4 4" xfId="40259" xr:uid="{00000000-0005-0000-0000-0000DB940000}"/>
    <cellStyle name="Normal 6 6 2 4 5" xfId="40260" xr:uid="{00000000-0005-0000-0000-0000DC940000}"/>
    <cellStyle name="Normal 6 6 2 5" xfId="40261" xr:uid="{00000000-0005-0000-0000-0000DD940000}"/>
    <cellStyle name="Normal 6 6 2 5 2" xfId="40262" xr:uid="{00000000-0005-0000-0000-0000DE940000}"/>
    <cellStyle name="Normal 6 6 2 5 2 2" xfId="40263" xr:uid="{00000000-0005-0000-0000-0000DF940000}"/>
    <cellStyle name="Normal 6 6 2 5 3" xfId="40264" xr:uid="{00000000-0005-0000-0000-0000E0940000}"/>
    <cellStyle name="Normal 6 6 2 6" xfId="40265" xr:uid="{00000000-0005-0000-0000-0000E1940000}"/>
    <cellStyle name="Normal 6 6 2 6 2" xfId="40266" xr:uid="{00000000-0005-0000-0000-0000E2940000}"/>
    <cellStyle name="Normal 6 6 2 7" xfId="40267" xr:uid="{00000000-0005-0000-0000-0000E3940000}"/>
    <cellStyle name="Normal 6 6 2 8" xfId="40268" xr:uid="{00000000-0005-0000-0000-0000E4940000}"/>
    <cellStyle name="Normal 6 6 3" xfId="4255" xr:uid="{00000000-0005-0000-0000-0000E5940000}"/>
    <cellStyle name="Normal 6 6 3 2" xfId="4256" xr:uid="{00000000-0005-0000-0000-0000E6940000}"/>
    <cellStyle name="Normal 6 6 3 2 2" xfId="4257" xr:uid="{00000000-0005-0000-0000-0000E7940000}"/>
    <cellStyle name="Normal 6 6 3 2 2 2" xfId="40269" xr:uid="{00000000-0005-0000-0000-0000E8940000}"/>
    <cellStyle name="Normal 6 6 3 2 2 2 2" xfId="40270" xr:uid="{00000000-0005-0000-0000-0000E9940000}"/>
    <cellStyle name="Normal 6 6 3 2 2 2 2 2" xfId="40271" xr:uid="{00000000-0005-0000-0000-0000EA940000}"/>
    <cellStyle name="Normal 6 6 3 2 2 2 3" xfId="40272" xr:uid="{00000000-0005-0000-0000-0000EB940000}"/>
    <cellStyle name="Normal 6 6 3 2 2 3" xfId="40273" xr:uid="{00000000-0005-0000-0000-0000EC940000}"/>
    <cellStyle name="Normal 6 6 3 2 2 3 2" xfId="40274" xr:uid="{00000000-0005-0000-0000-0000ED940000}"/>
    <cellStyle name="Normal 6 6 3 2 2 4" xfId="40275" xr:uid="{00000000-0005-0000-0000-0000EE940000}"/>
    <cellStyle name="Normal 6 6 3 2 2 5" xfId="40276" xr:uid="{00000000-0005-0000-0000-0000EF940000}"/>
    <cellStyle name="Normal 6 6 3 2 3" xfId="4258" xr:uid="{00000000-0005-0000-0000-0000F0940000}"/>
    <cellStyle name="Normal 6 6 3 2 3 2" xfId="40277" xr:uid="{00000000-0005-0000-0000-0000F1940000}"/>
    <cellStyle name="Normal 6 6 3 2 3 2 2" xfId="40278" xr:uid="{00000000-0005-0000-0000-0000F2940000}"/>
    <cellStyle name="Normal 6 6 3 2 3 2 2 2" xfId="40279" xr:uid="{00000000-0005-0000-0000-0000F3940000}"/>
    <cellStyle name="Normal 6 6 3 2 3 2 3" xfId="40280" xr:uid="{00000000-0005-0000-0000-0000F4940000}"/>
    <cellStyle name="Normal 6 6 3 2 3 3" xfId="40281" xr:uid="{00000000-0005-0000-0000-0000F5940000}"/>
    <cellStyle name="Normal 6 6 3 2 3 3 2" xfId="40282" xr:uid="{00000000-0005-0000-0000-0000F6940000}"/>
    <cellStyle name="Normal 6 6 3 2 3 4" xfId="40283" xr:uid="{00000000-0005-0000-0000-0000F7940000}"/>
    <cellStyle name="Normal 6 6 3 2 3 5" xfId="40284" xr:uid="{00000000-0005-0000-0000-0000F8940000}"/>
    <cellStyle name="Normal 6 6 3 2 4" xfId="40285" xr:uid="{00000000-0005-0000-0000-0000F9940000}"/>
    <cellStyle name="Normal 6 6 3 2 4 2" xfId="40286" xr:uid="{00000000-0005-0000-0000-0000FA940000}"/>
    <cellStyle name="Normal 6 6 3 2 4 2 2" xfId="40287" xr:uid="{00000000-0005-0000-0000-0000FB940000}"/>
    <cellStyle name="Normal 6 6 3 2 4 3" xfId="40288" xr:uid="{00000000-0005-0000-0000-0000FC940000}"/>
    <cellStyle name="Normal 6 6 3 2 5" xfId="40289" xr:uid="{00000000-0005-0000-0000-0000FD940000}"/>
    <cellStyle name="Normal 6 6 3 2 5 2" xfId="40290" xr:uid="{00000000-0005-0000-0000-0000FE940000}"/>
    <cellStyle name="Normal 6 6 3 2 6" xfId="40291" xr:uid="{00000000-0005-0000-0000-0000FF940000}"/>
    <cellStyle name="Normal 6 6 3 2 7" xfId="40292" xr:uid="{00000000-0005-0000-0000-000000950000}"/>
    <cellStyle name="Normal 6 6 3 3" xfId="4259" xr:uid="{00000000-0005-0000-0000-000001950000}"/>
    <cellStyle name="Normal 6 6 3 3 2" xfId="40293" xr:uid="{00000000-0005-0000-0000-000002950000}"/>
    <cellStyle name="Normal 6 6 3 3 2 2" xfId="40294" xr:uid="{00000000-0005-0000-0000-000003950000}"/>
    <cellStyle name="Normal 6 6 3 3 2 2 2" xfId="40295" xr:uid="{00000000-0005-0000-0000-000004950000}"/>
    <cellStyle name="Normal 6 6 3 3 2 3" xfId="40296" xr:uid="{00000000-0005-0000-0000-000005950000}"/>
    <cellStyle name="Normal 6 6 3 3 3" xfId="40297" xr:uid="{00000000-0005-0000-0000-000006950000}"/>
    <cellStyle name="Normal 6 6 3 3 3 2" xfId="40298" xr:uid="{00000000-0005-0000-0000-000007950000}"/>
    <cellStyle name="Normal 6 6 3 3 4" xfId="40299" xr:uid="{00000000-0005-0000-0000-000008950000}"/>
    <cellStyle name="Normal 6 6 3 3 5" xfId="40300" xr:uid="{00000000-0005-0000-0000-000009950000}"/>
    <cellStyle name="Normal 6 6 3 4" xfId="4260" xr:uid="{00000000-0005-0000-0000-00000A950000}"/>
    <cellStyle name="Normal 6 6 3 4 2" xfId="40301" xr:uid="{00000000-0005-0000-0000-00000B950000}"/>
    <cellStyle name="Normal 6 6 3 4 2 2" xfId="40302" xr:uid="{00000000-0005-0000-0000-00000C950000}"/>
    <cellStyle name="Normal 6 6 3 4 2 2 2" xfId="40303" xr:uid="{00000000-0005-0000-0000-00000D950000}"/>
    <cellStyle name="Normal 6 6 3 4 2 3" xfId="40304" xr:uid="{00000000-0005-0000-0000-00000E950000}"/>
    <cellStyle name="Normal 6 6 3 4 3" xfId="40305" xr:uid="{00000000-0005-0000-0000-00000F950000}"/>
    <cellStyle name="Normal 6 6 3 4 3 2" xfId="40306" xr:uid="{00000000-0005-0000-0000-000010950000}"/>
    <cellStyle name="Normal 6 6 3 4 4" xfId="40307" xr:uid="{00000000-0005-0000-0000-000011950000}"/>
    <cellStyle name="Normal 6 6 3 4 5" xfId="40308" xr:uid="{00000000-0005-0000-0000-000012950000}"/>
    <cellStyle name="Normal 6 6 3 5" xfId="40309" xr:uid="{00000000-0005-0000-0000-000013950000}"/>
    <cellStyle name="Normal 6 6 3 5 2" xfId="40310" xr:uid="{00000000-0005-0000-0000-000014950000}"/>
    <cellStyle name="Normal 6 6 3 5 2 2" xfId="40311" xr:uid="{00000000-0005-0000-0000-000015950000}"/>
    <cellStyle name="Normal 6 6 3 5 3" xfId="40312" xr:uid="{00000000-0005-0000-0000-000016950000}"/>
    <cellStyle name="Normal 6 6 3 6" xfId="40313" xr:uid="{00000000-0005-0000-0000-000017950000}"/>
    <cellStyle name="Normal 6 6 3 6 2" xfId="40314" xr:uid="{00000000-0005-0000-0000-000018950000}"/>
    <cellStyle name="Normal 6 6 3 7" xfId="40315" xr:uid="{00000000-0005-0000-0000-000019950000}"/>
    <cellStyle name="Normal 6 6 3 8" xfId="40316" xr:uid="{00000000-0005-0000-0000-00001A950000}"/>
    <cellStyle name="Normal 6 6 4" xfId="4261" xr:uid="{00000000-0005-0000-0000-00001B950000}"/>
    <cellStyle name="Normal 6 6 4 2" xfId="4262" xr:uid="{00000000-0005-0000-0000-00001C950000}"/>
    <cellStyle name="Normal 6 6 4 2 2" xfId="4263" xr:uid="{00000000-0005-0000-0000-00001D950000}"/>
    <cellStyle name="Normal 6 6 4 2 2 2" xfId="40317" xr:uid="{00000000-0005-0000-0000-00001E950000}"/>
    <cellStyle name="Normal 6 6 4 2 2 2 2" xfId="40318" xr:uid="{00000000-0005-0000-0000-00001F950000}"/>
    <cellStyle name="Normal 6 6 4 2 2 2 2 2" xfId="40319" xr:uid="{00000000-0005-0000-0000-000020950000}"/>
    <cellStyle name="Normal 6 6 4 2 2 2 3" xfId="40320" xr:uid="{00000000-0005-0000-0000-000021950000}"/>
    <cellStyle name="Normal 6 6 4 2 2 3" xfId="40321" xr:uid="{00000000-0005-0000-0000-000022950000}"/>
    <cellStyle name="Normal 6 6 4 2 2 3 2" xfId="40322" xr:uid="{00000000-0005-0000-0000-000023950000}"/>
    <cellStyle name="Normal 6 6 4 2 2 4" xfId="40323" xr:uid="{00000000-0005-0000-0000-000024950000}"/>
    <cellStyle name="Normal 6 6 4 2 2 5" xfId="40324" xr:uid="{00000000-0005-0000-0000-000025950000}"/>
    <cellStyle name="Normal 6 6 4 2 3" xfId="4264" xr:uid="{00000000-0005-0000-0000-000026950000}"/>
    <cellStyle name="Normal 6 6 4 2 3 2" xfId="40325" xr:uid="{00000000-0005-0000-0000-000027950000}"/>
    <cellStyle name="Normal 6 6 4 2 3 2 2" xfId="40326" xr:uid="{00000000-0005-0000-0000-000028950000}"/>
    <cellStyle name="Normal 6 6 4 2 3 2 2 2" xfId="40327" xr:uid="{00000000-0005-0000-0000-000029950000}"/>
    <cellStyle name="Normal 6 6 4 2 3 2 3" xfId="40328" xr:uid="{00000000-0005-0000-0000-00002A950000}"/>
    <cellStyle name="Normal 6 6 4 2 3 3" xfId="40329" xr:uid="{00000000-0005-0000-0000-00002B950000}"/>
    <cellStyle name="Normal 6 6 4 2 3 3 2" xfId="40330" xr:uid="{00000000-0005-0000-0000-00002C950000}"/>
    <cellStyle name="Normal 6 6 4 2 3 4" xfId="40331" xr:uid="{00000000-0005-0000-0000-00002D950000}"/>
    <cellStyle name="Normal 6 6 4 2 3 5" xfId="40332" xr:uid="{00000000-0005-0000-0000-00002E950000}"/>
    <cellStyle name="Normal 6 6 4 2 4" xfId="40333" xr:uid="{00000000-0005-0000-0000-00002F950000}"/>
    <cellStyle name="Normal 6 6 4 2 4 2" xfId="40334" xr:uid="{00000000-0005-0000-0000-000030950000}"/>
    <cellStyle name="Normal 6 6 4 2 4 2 2" xfId="40335" xr:uid="{00000000-0005-0000-0000-000031950000}"/>
    <cellStyle name="Normal 6 6 4 2 4 3" xfId="40336" xr:uid="{00000000-0005-0000-0000-000032950000}"/>
    <cellStyle name="Normal 6 6 4 2 5" xfId="40337" xr:uid="{00000000-0005-0000-0000-000033950000}"/>
    <cellStyle name="Normal 6 6 4 2 5 2" xfId="40338" xr:uid="{00000000-0005-0000-0000-000034950000}"/>
    <cellStyle name="Normal 6 6 4 2 6" xfId="40339" xr:uid="{00000000-0005-0000-0000-000035950000}"/>
    <cellStyle name="Normal 6 6 4 2 7" xfId="40340" xr:uid="{00000000-0005-0000-0000-000036950000}"/>
    <cellStyle name="Normal 6 6 4 3" xfId="4265" xr:uid="{00000000-0005-0000-0000-000037950000}"/>
    <cellStyle name="Normal 6 6 4 3 2" xfId="40341" xr:uid="{00000000-0005-0000-0000-000038950000}"/>
    <cellStyle name="Normal 6 6 4 3 2 2" xfId="40342" xr:uid="{00000000-0005-0000-0000-000039950000}"/>
    <cellStyle name="Normal 6 6 4 3 2 2 2" xfId="40343" xr:uid="{00000000-0005-0000-0000-00003A950000}"/>
    <cellStyle name="Normal 6 6 4 3 2 3" xfId="40344" xr:uid="{00000000-0005-0000-0000-00003B950000}"/>
    <cellStyle name="Normal 6 6 4 3 3" xfId="40345" xr:uid="{00000000-0005-0000-0000-00003C950000}"/>
    <cellStyle name="Normal 6 6 4 3 3 2" xfId="40346" xr:uid="{00000000-0005-0000-0000-00003D950000}"/>
    <cellStyle name="Normal 6 6 4 3 4" xfId="40347" xr:uid="{00000000-0005-0000-0000-00003E950000}"/>
    <cellStyle name="Normal 6 6 4 3 5" xfId="40348" xr:uid="{00000000-0005-0000-0000-00003F950000}"/>
    <cellStyle name="Normal 6 6 4 4" xfId="4266" xr:uid="{00000000-0005-0000-0000-000040950000}"/>
    <cellStyle name="Normal 6 6 4 4 2" xfId="40349" xr:uid="{00000000-0005-0000-0000-000041950000}"/>
    <cellStyle name="Normal 6 6 4 4 2 2" xfId="40350" xr:uid="{00000000-0005-0000-0000-000042950000}"/>
    <cellStyle name="Normal 6 6 4 4 2 2 2" xfId="40351" xr:uid="{00000000-0005-0000-0000-000043950000}"/>
    <cellStyle name="Normal 6 6 4 4 2 3" xfId="40352" xr:uid="{00000000-0005-0000-0000-000044950000}"/>
    <cellStyle name="Normal 6 6 4 4 3" xfId="40353" xr:uid="{00000000-0005-0000-0000-000045950000}"/>
    <cellStyle name="Normal 6 6 4 4 3 2" xfId="40354" xr:uid="{00000000-0005-0000-0000-000046950000}"/>
    <cellStyle name="Normal 6 6 4 4 4" xfId="40355" xr:uid="{00000000-0005-0000-0000-000047950000}"/>
    <cellStyle name="Normal 6 6 4 4 5" xfId="40356" xr:uid="{00000000-0005-0000-0000-000048950000}"/>
    <cellStyle name="Normal 6 6 4 5" xfId="40357" xr:uid="{00000000-0005-0000-0000-000049950000}"/>
    <cellStyle name="Normal 6 6 4 5 2" xfId="40358" xr:uid="{00000000-0005-0000-0000-00004A950000}"/>
    <cellStyle name="Normal 6 6 4 5 2 2" xfId="40359" xr:uid="{00000000-0005-0000-0000-00004B950000}"/>
    <cellStyle name="Normal 6 6 4 5 3" xfId="40360" xr:uid="{00000000-0005-0000-0000-00004C950000}"/>
    <cellStyle name="Normal 6 6 4 6" xfId="40361" xr:uid="{00000000-0005-0000-0000-00004D950000}"/>
    <cellStyle name="Normal 6 6 4 6 2" xfId="40362" xr:uid="{00000000-0005-0000-0000-00004E950000}"/>
    <cellStyle name="Normal 6 6 4 7" xfId="40363" xr:uid="{00000000-0005-0000-0000-00004F950000}"/>
    <cellStyle name="Normal 6 6 4 8" xfId="40364" xr:uid="{00000000-0005-0000-0000-000050950000}"/>
    <cellStyle name="Normal 6 6 5" xfId="4267" xr:uid="{00000000-0005-0000-0000-000051950000}"/>
    <cellStyle name="Normal 6 6 5 2" xfId="4268" xr:uid="{00000000-0005-0000-0000-000052950000}"/>
    <cellStyle name="Normal 6 6 5 2 2" xfId="4269" xr:uid="{00000000-0005-0000-0000-000053950000}"/>
    <cellStyle name="Normal 6 6 5 2 2 2" xfId="40365" xr:uid="{00000000-0005-0000-0000-000054950000}"/>
    <cellStyle name="Normal 6 6 5 2 2 2 2" xfId="40366" xr:uid="{00000000-0005-0000-0000-000055950000}"/>
    <cellStyle name="Normal 6 6 5 2 2 2 2 2" xfId="40367" xr:uid="{00000000-0005-0000-0000-000056950000}"/>
    <cellStyle name="Normal 6 6 5 2 2 2 3" xfId="40368" xr:uid="{00000000-0005-0000-0000-000057950000}"/>
    <cellStyle name="Normal 6 6 5 2 2 3" xfId="40369" xr:uid="{00000000-0005-0000-0000-000058950000}"/>
    <cellStyle name="Normal 6 6 5 2 2 3 2" xfId="40370" xr:uid="{00000000-0005-0000-0000-000059950000}"/>
    <cellStyle name="Normal 6 6 5 2 2 4" xfId="40371" xr:uid="{00000000-0005-0000-0000-00005A950000}"/>
    <cellStyle name="Normal 6 6 5 2 2 5" xfId="40372" xr:uid="{00000000-0005-0000-0000-00005B950000}"/>
    <cellStyle name="Normal 6 6 5 2 3" xfId="4270" xr:uid="{00000000-0005-0000-0000-00005C950000}"/>
    <cellStyle name="Normal 6 6 5 2 3 2" xfId="40373" xr:uid="{00000000-0005-0000-0000-00005D950000}"/>
    <cellStyle name="Normal 6 6 5 2 3 2 2" xfId="40374" xr:uid="{00000000-0005-0000-0000-00005E950000}"/>
    <cellStyle name="Normal 6 6 5 2 3 2 2 2" xfId="40375" xr:uid="{00000000-0005-0000-0000-00005F950000}"/>
    <cellStyle name="Normal 6 6 5 2 3 2 3" xfId="40376" xr:uid="{00000000-0005-0000-0000-000060950000}"/>
    <cellStyle name="Normal 6 6 5 2 3 3" xfId="40377" xr:uid="{00000000-0005-0000-0000-000061950000}"/>
    <cellStyle name="Normal 6 6 5 2 3 3 2" xfId="40378" xr:uid="{00000000-0005-0000-0000-000062950000}"/>
    <cellStyle name="Normal 6 6 5 2 3 4" xfId="40379" xr:uid="{00000000-0005-0000-0000-000063950000}"/>
    <cellStyle name="Normal 6 6 5 2 3 5" xfId="40380" xr:uid="{00000000-0005-0000-0000-000064950000}"/>
    <cellStyle name="Normal 6 6 5 2 4" xfId="40381" xr:uid="{00000000-0005-0000-0000-000065950000}"/>
    <cellStyle name="Normal 6 6 5 2 4 2" xfId="40382" xr:uid="{00000000-0005-0000-0000-000066950000}"/>
    <cellStyle name="Normal 6 6 5 2 4 2 2" xfId="40383" xr:uid="{00000000-0005-0000-0000-000067950000}"/>
    <cellStyle name="Normal 6 6 5 2 4 3" xfId="40384" xr:uid="{00000000-0005-0000-0000-000068950000}"/>
    <cellStyle name="Normal 6 6 5 2 5" xfId="40385" xr:uid="{00000000-0005-0000-0000-000069950000}"/>
    <cellStyle name="Normal 6 6 5 2 5 2" xfId="40386" xr:uid="{00000000-0005-0000-0000-00006A950000}"/>
    <cellStyle name="Normal 6 6 5 2 6" xfId="40387" xr:uid="{00000000-0005-0000-0000-00006B950000}"/>
    <cellStyle name="Normal 6 6 5 2 7" xfId="40388" xr:uid="{00000000-0005-0000-0000-00006C950000}"/>
    <cellStyle name="Normal 6 6 5 3" xfId="4271" xr:uid="{00000000-0005-0000-0000-00006D950000}"/>
    <cellStyle name="Normal 6 6 5 3 2" xfId="40389" xr:uid="{00000000-0005-0000-0000-00006E950000}"/>
    <cellStyle name="Normal 6 6 5 3 2 2" xfId="40390" xr:uid="{00000000-0005-0000-0000-00006F950000}"/>
    <cellStyle name="Normal 6 6 5 3 2 2 2" xfId="40391" xr:uid="{00000000-0005-0000-0000-000070950000}"/>
    <cellStyle name="Normal 6 6 5 3 2 3" xfId="40392" xr:uid="{00000000-0005-0000-0000-000071950000}"/>
    <cellStyle name="Normal 6 6 5 3 3" xfId="40393" xr:uid="{00000000-0005-0000-0000-000072950000}"/>
    <cellStyle name="Normal 6 6 5 3 3 2" xfId="40394" xr:uid="{00000000-0005-0000-0000-000073950000}"/>
    <cellStyle name="Normal 6 6 5 3 4" xfId="40395" xr:uid="{00000000-0005-0000-0000-000074950000}"/>
    <cellStyle name="Normal 6 6 5 3 5" xfId="40396" xr:uid="{00000000-0005-0000-0000-000075950000}"/>
    <cellStyle name="Normal 6 6 5 4" xfId="4272" xr:uid="{00000000-0005-0000-0000-000076950000}"/>
    <cellStyle name="Normal 6 6 5 4 2" xfId="40397" xr:uid="{00000000-0005-0000-0000-000077950000}"/>
    <cellStyle name="Normal 6 6 5 4 2 2" xfId="40398" xr:uid="{00000000-0005-0000-0000-000078950000}"/>
    <cellStyle name="Normal 6 6 5 4 2 2 2" xfId="40399" xr:uid="{00000000-0005-0000-0000-000079950000}"/>
    <cellStyle name="Normal 6 6 5 4 2 3" xfId="40400" xr:uid="{00000000-0005-0000-0000-00007A950000}"/>
    <cellStyle name="Normal 6 6 5 4 3" xfId="40401" xr:uid="{00000000-0005-0000-0000-00007B950000}"/>
    <cellStyle name="Normal 6 6 5 4 3 2" xfId="40402" xr:uid="{00000000-0005-0000-0000-00007C950000}"/>
    <cellStyle name="Normal 6 6 5 4 4" xfId="40403" xr:uid="{00000000-0005-0000-0000-00007D950000}"/>
    <cellStyle name="Normal 6 6 5 4 5" xfId="40404" xr:uid="{00000000-0005-0000-0000-00007E950000}"/>
    <cellStyle name="Normal 6 6 5 5" xfId="40405" xr:uid="{00000000-0005-0000-0000-00007F950000}"/>
    <cellStyle name="Normal 6 6 5 5 2" xfId="40406" xr:uid="{00000000-0005-0000-0000-000080950000}"/>
    <cellStyle name="Normal 6 6 5 5 2 2" xfId="40407" xr:uid="{00000000-0005-0000-0000-000081950000}"/>
    <cellStyle name="Normal 6 6 5 5 3" xfId="40408" xr:uid="{00000000-0005-0000-0000-000082950000}"/>
    <cellStyle name="Normal 6 6 5 6" xfId="40409" xr:uid="{00000000-0005-0000-0000-000083950000}"/>
    <cellStyle name="Normal 6 6 5 6 2" xfId="40410" xr:uid="{00000000-0005-0000-0000-000084950000}"/>
    <cellStyle name="Normal 6 6 5 7" xfId="40411" xr:uid="{00000000-0005-0000-0000-000085950000}"/>
    <cellStyle name="Normal 6 6 5 8" xfId="40412" xr:uid="{00000000-0005-0000-0000-000086950000}"/>
    <cellStyle name="Normal 6 6 6" xfId="4273" xr:uid="{00000000-0005-0000-0000-000087950000}"/>
    <cellStyle name="Normal 6 6 6 2" xfId="4274" xr:uid="{00000000-0005-0000-0000-000088950000}"/>
    <cellStyle name="Normal 6 6 6 2 2" xfId="40413" xr:uid="{00000000-0005-0000-0000-000089950000}"/>
    <cellStyle name="Normal 6 6 6 2 2 2" xfId="40414" xr:uid="{00000000-0005-0000-0000-00008A950000}"/>
    <cellStyle name="Normal 6 6 6 2 2 2 2" xfId="40415" xr:uid="{00000000-0005-0000-0000-00008B950000}"/>
    <cellStyle name="Normal 6 6 6 2 2 3" xfId="40416" xr:uid="{00000000-0005-0000-0000-00008C950000}"/>
    <cellStyle name="Normal 6 6 6 2 3" xfId="40417" xr:uid="{00000000-0005-0000-0000-00008D950000}"/>
    <cellStyle name="Normal 6 6 6 2 3 2" xfId="40418" xr:uid="{00000000-0005-0000-0000-00008E950000}"/>
    <cellStyle name="Normal 6 6 6 2 4" xfId="40419" xr:uid="{00000000-0005-0000-0000-00008F950000}"/>
    <cellStyle name="Normal 6 6 6 2 5" xfId="40420" xr:uid="{00000000-0005-0000-0000-000090950000}"/>
    <cellStyle name="Normal 6 6 6 3" xfId="4275" xr:uid="{00000000-0005-0000-0000-000091950000}"/>
    <cellStyle name="Normal 6 6 6 3 2" xfId="40421" xr:uid="{00000000-0005-0000-0000-000092950000}"/>
    <cellStyle name="Normal 6 6 6 3 2 2" xfId="40422" xr:uid="{00000000-0005-0000-0000-000093950000}"/>
    <cellStyle name="Normal 6 6 6 3 2 2 2" xfId="40423" xr:uid="{00000000-0005-0000-0000-000094950000}"/>
    <cellStyle name="Normal 6 6 6 3 2 3" xfId="40424" xr:uid="{00000000-0005-0000-0000-000095950000}"/>
    <cellStyle name="Normal 6 6 6 3 3" xfId="40425" xr:uid="{00000000-0005-0000-0000-000096950000}"/>
    <cellStyle name="Normal 6 6 6 3 3 2" xfId="40426" xr:uid="{00000000-0005-0000-0000-000097950000}"/>
    <cellStyle name="Normal 6 6 6 3 4" xfId="40427" xr:uid="{00000000-0005-0000-0000-000098950000}"/>
    <cellStyle name="Normal 6 6 6 3 5" xfId="40428" xr:uid="{00000000-0005-0000-0000-000099950000}"/>
    <cellStyle name="Normal 6 6 6 4" xfId="40429" xr:uid="{00000000-0005-0000-0000-00009A950000}"/>
    <cellStyle name="Normal 6 6 6 4 2" xfId="40430" xr:uid="{00000000-0005-0000-0000-00009B950000}"/>
    <cellStyle name="Normal 6 6 6 4 2 2" xfId="40431" xr:uid="{00000000-0005-0000-0000-00009C950000}"/>
    <cellStyle name="Normal 6 6 6 4 3" xfId="40432" xr:uid="{00000000-0005-0000-0000-00009D950000}"/>
    <cellStyle name="Normal 6 6 6 5" xfId="40433" xr:uid="{00000000-0005-0000-0000-00009E950000}"/>
    <cellStyle name="Normal 6 6 6 5 2" xfId="40434" xr:uid="{00000000-0005-0000-0000-00009F950000}"/>
    <cellStyle name="Normal 6 6 6 6" xfId="40435" xr:uid="{00000000-0005-0000-0000-0000A0950000}"/>
    <cellStyle name="Normal 6 6 6 7" xfId="40436" xr:uid="{00000000-0005-0000-0000-0000A1950000}"/>
    <cellStyle name="Normal 6 6 7" xfId="4276" xr:uid="{00000000-0005-0000-0000-0000A2950000}"/>
    <cellStyle name="Normal 6 6 7 2" xfId="40437" xr:uid="{00000000-0005-0000-0000-0000A3950000}"/>
    <cellStyle name="Normal 6 6 7 2 2" xfId="40438" xr:uid="{00000000-0005-0000-0000-0000A4950000}"/>
    <cellStyle name="Normal 6 6 7 2 2 2" xfId="40439" xr:uid="{00000000-0005-0000-0000-0000A5950000}"/>
    <cellStyle name="Normal 6 6 7 2 3" xfId="40440" xr:uid="{00000000-0005-0000-0000-0000A6950000}"/>
    <cellStyle name="Normal 6 6 7 3" xfId="40441" xr:uid="{00000000-0005-0000-0000-0000A7950000}"/>
    <cellStyle name="Normal 6 6 7 3 2" xfId="40442" xr:uid="{00000000-0005-0000-0000-0000A8950000}"/>
    <cellStyle name="Normal 6 6 7 4" xfId="40443" xr:uid="{00000000-0005-0000-0000-0000A9950000}"/>
    <cellStyle name="Normal 6 6 7 5" xfId="40444" xr:uid="{00000000-0005-0000-0000-0000AA950000}"/>
    <cellStyle name="Normal 6 6 8" xfId="4277" xr:uid="{00000000-0005-0000-0000-0000AB950000}"/>
    <cellStyle name="Normal 6 6 8 2" xfId="40445" xr:uid="{00000000-0005-0000-0000-0000AC950000}"/>
    <cellStyle name="Normal 6 6 8 2 2" xfId="40446" xr:uid="{00000000-0005-0000-0000-0000AD950000}"/>
    <cellStyle name="Normal 6 6 8 2 2 2" xfId="40447" xr:uid="{00000000-0005-0000-0000-0000AE950000}"/>
    <cellStyle name="Normal 6 6 8 2 3" xfId="40448" xr:uid="{00000000-0005-0000-0000-0000AF950000}"/>
    <cellStyle name="Normal 6 6 8 3" xfId="40449" xr:uid="{00000000-0005-0000-0000-0000B0950000}"/>
    <cellStyle name="Normal 6 6 8 3 2" xfId="40450" xr:uid="{00000000-0005-0000-0000-0000B1950000}"/>
    <cellStyle name="Normal 6 6 8 4" xfId="40451" xr:uid="{00000000-0005-0000-0000-0000B2950000}"/>
    <cellStyle name="Normal 6 6 8 5" xfId="40452" xr:uid="{00000000-0005-0000-0000-0000B3950000}"/>
    <cellStyle name="Normal 6 6 9" xfId="40453" xr:uid="{00000000-0005-0000-0000-0000B4950000}"/>
    <cellStyle name="Normal 6 6 9 2" xfId="40454" xr:uid="{00000000-0005-0000-0000-0000B5950000}"/>
    <cellStyle name="Normal 6 6 9 2 2" xfId="40455" xr:uid="{00000000-0005-0000-0000-0000B6950000}"/>
    <cellStyle name="Normal 6 6 9 3" xfId="40456" xr:uid="{00000000-0005-0000-0000-0000B7950000}"/>
    <cellStyle name="Normal 6 7" xfId="4278" xr:uid="{00000000-0005-0000-0000-0000B8950000}"/>
    <cellStyle name="Normal 6 7 10" xfId="40457" xr:uid="{00000000-0005-0000-0000-0000B9950000}"/>
    <cellStyle name="Normal 6 7 10 2" xfId="40458" xr:uid="{00000000-0005-0000-0000-0000BA950000}"/>
    <cellStyle name="Normal 6 7 11" xfId="40459" xr:uid="{00000000-0005-0000-0000-0000BB950000}"/>
    <cellStyle name="Normal 6 7 12" xfId="40460" xr:uid="{00000000-0005-0000-0000-0000BC950000}"/>
    <cellStyle name="Normal 6 7 2" xfId="4279" xr:uid="{00000000-0005-0000-0000-0000BD950000}"/>
    <cellStyle name="Normal 6 7 2 2" xfId="4280" xr:uid="{00000000-0005-0000-0000-0000BE950000}"/>
    <cellStyle name="Normal 6 7 2 2 2" xfId="4281" xr:uid="{00000000-0005-0000-0000-0000BF950000}"/>
    <cellStyle name="Normal 6 7 2 2 2 2" xfId="40461" xr:uid="{00000000-0005-0000-0000-0000C0950000}"/>
    <cellStyle name="Normal 6 7 2 2 2 2 2" xfId="40462" xr:uid="{00000000-0005-0000-0000-0000C1950000}"/>
    <cellStyle name="Normal 6 7 2 2 2 2 2 2" xfId="40463" xr:uid="{00000000-0005-0000-0000-0000C2950000}"/>
    <cellStyle name="Normal 6 7 2 2 2 2 3" xfId="40464" xr:uid="{00000000-0005-0000-0000-0000C3950000}"/>
    <cellStyle name="Normal 6 7 2 2 2 3" xfId="40465" xr:uid="{00000000-0005-0000-0000-0000C4950000}"/>
    <cellStyle name="Normal 6 7 2 2 2 3 2" xfId="40466" xr:uid="{00000000-0005-0000-0000-0000C5950000}"/>
    <cellStyle name="Normal 6 7 2 2 2 4" xfId="40467" xr:uid="{00000000-0005-0000-0000-0000C6950000}"/>
    <cellStyle name="Normal 6 7 2 2 2 5" xfId="40468" xr:uid="{00000000-0005-0000-0000-0000C7950000}"/>
    <cellStyle name="Normal 6 7 2 2 3" xfId="4282" xr:uid="{00000000-0005-0000-0000-0000C8950000}"/>
    <cellStyle name="Normal 6 7 2 2 3 2" xfId="40469" xr:uid="{00000000-0005-0000-0000-0000C9950000}"/>
    <cellStyle name="Normal 6 7 2 2 3 2 2" xfId="40470" xr:uid="{00000000-0005-0000-0000-0000CA950000}"/>
    <cellStyle name="Normal 6 7 2 2 3 2 2 2" xfId="40471" xr:uid="{00000000-0005-0000-0000-0000CB950000}"/>
    <cellStyle name="Normal 6 7 2 2 3 2 3" xfId="40472" xr:uid="{00000000-0005-0000-0000-0000CC950000}"/>
    <cellStyle name="Normal 6 7 2 2 3 3" xfId="40473" xr:uid="{00000000-0005-0000-0000-0000CD950000}"/>
    <cellStyle name="Normal 6 7 2 2 3 3 2" xfId="40474" xr:uid="{00000000-0005-0000-0000-0000CE950000}"/>
    <cellStyle name="Normal 6 7 2 2 3 4" xfId="40475" xr:uid="{00000000-0005-0000-0000-0000CF950000}"/>
    <cellStyle name="Normal 6 7 2 2 3 5" xfId="40476" xr:uid="{00000000-0005-0000-0000-0000D0950000}"/>
    <cellStyle name="Normal 6 7 2 2 4" xfId="40477" xr:uid="{00000000-0005-0000-0000-0000D1950000}"/>
    <cellStyle name="Normal 6 7 2 2 4 2" xfId="40478" xr:uid="{00000000-0005-0000-0000-0000D2950000}"/>
    <cellStyle name="Normal 6 7 2 2 4 2 2" xfId="40479" xr:uid="{00000000-0005-0000-0000-0000D3950000}"/>
    <cellStyle name="Normal 6 7 2 2 4 3" xfId="40480" xr:uid="{00000000-0005-0000-0000-0000D4950000}"/>
    <cellStyle name="Normal 6 7 2 2 5" xfId="40481" xr:uid="{00000000-0005-0000-0000-0000D5950000}"/>
    <cellStyle name="Normal 6 7 2 2 5 2" xfId="40482" xr:uid="{00000000-0005-0000-0000-0000D6950000}"/>
    <cellStyle name="Normal 6 7 2 2 6" xfId="40483" xr:uid="{00000000-0005-0000-0000-0000D7950000}"/>
    <cellStyle name="Normal 6 7 2 2 7" xfId="40484" xr:uid="{00000000-0005-0000-0000-0000D8950000}"/>
    <cellStyle name="Normal 6 7 2 3" xfId="4283" xr:uid="{00000000-0005-0000-0000-0000D9950000}"/>
    <cellStyle name="Normal 6 7 2 3 2" xfId="40485" xr:uid="{00000000-0005-0000-0000-0000DA950000}"/>
    <cellStyle name="Normal 6 7 2 3 2 2" xfId="40486" xr:uid="{00000000-0005-0000-0000-0000DB950000}"/>
    <cellStyle name="Normal 6 7 2 3 2 2 2" xfId="40487" xr:uid="{00000000-0005-0000-0000-0000DC950000}"/>
    <cellStyle name="Normal 6 7 2 3 2 3" xfId="40488" xr:uid="{00000000-0005-0000-0000-0000DD950000}"/>
    <cellStyle name="Normal 6 7 2 3 3" xfId="40489" xr:uid="{00000000-0005-0000-0000-0000DE950000}"/>
    <cellStyle name="Normal 6 7 2 3 3 2" xfId="40490" xr:uid="{00000000-0005-0000-0000-0000DF950000}"/>
    <cellStyle name="Normal 6 7 2 3 4" xfId="40491" xr:uid="{00000000-0005-0000-0000-0000E0950000}"/>
    <cellStyle name="Normal 6 7 2 3 5" xfId="40492" xr:uid="{00000000-0005-0000-0000-0000E1950000}"/>
    <cellStyle name="Normal 6 7 2 4" xfId="4284" xr:uid="{00000000-0005-0000-0000-0000E2950000}"/>
    <cellStyle name="Normal 6 7 2 4 2" xfId="40493" xr:uid="{00000000-0005-0000-0000-0000E3950000}"/>
    <cellStyle name="Normal 6 7 2 4 2 2" xfId="40494" xr:uid="{00000000-0005-0000-0000-0000E4950000}"/>
    <cellStyle name="Normal 6 7 2 4 2 2 2" xfId="40495" xr:uid="{00000000-0005-0000-0000-0000E5950000}"/>
    <cellStyle name="Normal 6 7 2 4 2 3" xfId="40496" xr:uid="{00000000-0005-0000-0000-0000E6950000}"/>
    <cellStyle name="Normal 6 7 2 4 3" xfId="40497" xr:uid="{00000000-0005-0000-0000-0000E7950000}"/>
    <cellStyle name="Normal 6 7 2 4 3 2" xfId="40498" xr:uid="{00000000-0005-0000-0000-0000E8950000}"/>
    <cellStyle name="Normal 6 7 2 4 4" xfId="40499" xr:uid="{00000000-0005-0000-0000-0000E9950000}"/>
    <cellStyle name="Normal 6 7 2 4 5" xfId="40500" xr:uid="{00000000-0005-0000-0000-0000EA950000}"/>
    <cellStyle name="Normal 6 7 2 5" xfId="40501" xr:uid="{00000000-0005-0000-0000-0000EB950000}"/>
    <cellStyle name="Normal 6 7 2 5 2" xfId="40502" xr:uid="{00000000-0005-0000-0000-0000EC950000}"/>
    <cellStyle name="Normal 6 7 2 5 2 2" xfId="40503" xr:uid="{00000000-0005-0000-0000-0000ED950000}"/>
    <cellStyle name="Normal 6 7 2 5 3" xfId="40504" xr:uid="{00000000-0005-0000-0000-0000EE950000}"/>
    <cellStyle name="Normal 6 7 2 6" xfId="40505" xr:uid="{00000000-0005-0000-0000-0000EF950000}"/>
    <cellStyle name="Normal 6 7 2 6 2" xfId="40506" xr:uid="{00000000-0005-0000-0000-0000F0950000}"/>
    <cellStyle name="Normal 6 7 2 7" xfId="40507" xr:uid="{00000000-0005-0000-0000-0000F1950000}"/>
    <cellStyle name="Normal 6 7 2 8" xfId="40508" xr:uid="{00000000-0005-0000-0000-0000F2950000}"/>
    <cellStyle name="Normal 6 7 3" xfId="4285" xr:uid="{00000000-0005-0000-0000-0000F3950000}"/>
    <cellStyle name="Normal 6 7 3 2" xfId="4286" xr:uid="{00000000-0005-0000-0000-0000F4950000}"/>
    <cellStyle name="Normal 6 7 3 2 2" xfId="4287" xr:uid="{00000000-0005-0000-0000-0000F5950000}"/>
    <cellStyle name="Normal 6 7 3 2 2 2" xfId="40509" xr:uid="{00000000-0005-0000-0000-0000F6950000}"/>
    <cellStyle name="Normal 6 7 3 2 2 2 2" xfId="40510" xr:uid="{00000000-0005-0000-0000-0000F7950000}"/>
    <cellStyle name="Normal 6 7 3 2 2 2 2 2" xfId="40511" xr:uid="{00000000-0005-0000-0000-0000F8950000}"/>
    <cellStyle name="Normal 6 7 3 2 2 2 3" xfId="40512" xr:uid="{00000000-0005-0000-0000-0000F9950000}"/>
    <cellStyle name="Normal 6 7 3 2 2 3" xfId="40513" xr:uid="{00000000-0005-0000-0000-0000FA950000}"/>
    <cellStyle name="Normal 6 7 3 2 2 3 2" xfId="40514" xr:uid="{00000000-0005-0000-0000-0000FB950000}"/>
    <cellStyle name="Normal 6 7 3 2 2 4" xfId="40515" xr:uid="{00000000-0005-0000-0000-0000FC950000}"/>
    <cellStyle name="Normal 6 7 3 2 2 5" xfId="40516" xr:uid="{00000000-0005-0000-0000-0000FD950000}"/>
    <cellStyle name="Normal 6 7 3 2 3" xfId="4288" xr:uid="{00000000-0005-0000-0000-0000FE950000}"/>
    <cellStyle name="Normal 6 7 3 2 3 2" xfId="40517" xr:uid="{00000000-0005-0000-0000-0000FF950000}"/>
    <cellStyle name="Normal 6 7 3 2 3 2 2" xfId="40518" xr:uid="{00000000-0005-0000-0000-000000960000}"/>
    <cellStyle name="Normal 6 7 3 2 3 2 2 2" xfId="40519" xr:uid="{00000000-0005-0000-0000-000001960000}"/>
    <cellStyle name="Normal 6 7 3 2 3 2 3" xfId="40520" xr:uid="{00000000-0005-0000-0000-000002960000}"/>
    <cellStyle name="Normal 6 7 3 2 3 3" xfId="40521" xr:uid="{00000000-0005-0000-0000-000003960000}"/>
    <cellStyle name="Normal 6 7 3 2 3 3 2" xfId="40522" xr:uid="{00000000-0005-0000-0000-000004960000}"/>
    <cellStyle name="Normal 6 7 3 2 3 4" xfId="40523" xr:uid="{00000000-0005-0000-0000-000005960000}"/>
    <cellStyle name="Normal 6 7 3 2 3 5" xfId="40524" xr:uid="{00000000-0005-0000-0000-000006960000}"/>
    <cellStyle name="Normal 6 7 3 2 4" xfId="40525" xr:uid="{00000000-0005-0000-0000-000007960000}"/>
    <cellStyle name="Normal 6 7 3 2 4 2" xfId="40526" xr:uid="{00000000-0005-0000-0000-000008960000}"/>
    <cellStyle name="Normal 6 7 3 2 4 2 2" xfId="40527" xr:uid="{00000000-0005-0000-0000-000009960000}"/>
    <cellStyle name="Normal 6 7 3 2 4 3" xfId="40528" xr:uid="{00000000-0005-0000-0000-00000A960000}"/>
    <cellStyle name="Normal 6 7 3 2 5" xfId="40529" xr:uid="{00000000-0005-0000-0000-00000B960000}"/>
    <cellStyle name="Normal 6 7 3 2 5 2" xfId="40530" xr:uid="{00000000-0005-0000-0000-00000C960000}"/>
    <cellStyle name="Normal 6 7 3 2 6" xfId="40531" xr:uid="{00000000-0005-0000-0000-00000D960000}"/>
    <cellStyle name="Normal 6 7 3 2 7" xfId="40532" xr:uid="{00000000-0005-0000-0000-00000E960000}"/>
    <cellStyle name="Normal 6 7 3 3" xfId="4289" xr:uid="{00000000-0005-0000-0000-00000F960000}"/>
    <cellStyle name="Normal 6 7 3 3 2" xfId="40533" xr:uid="{00000000-0005-0000-0000-000010960000}"/>
    <cellStyle name="Normal 6 7 3 3 2 2" xfId="40534" xr:uid="{00000000-0005-0000-0000-000011960000}"/>
    <cellStyle name="Normal 6 7 3 3 2 2 2" xfId="40535" xr:uid="{00000000-0005-0000-0000-000012960000}"/>
    <cellStyle name="Normal 6 7 3 3 2 3" xfId="40536" xr:uid="{00000000-0005-0000-0000-000013960000}"/>
    <cellStyle name="Normal 6 7 3 3 3" xfId="40537" xr:uid="{00000000-0005-0000-0000-000014960000}"/>
    <cellStyle name="Normal 6 7 3 3 3 2" xfId="40538" xr:uid="{00000000-0005-0000-0000-000015960000}"/>
    <cellStyle name="Normal 6 7 3 3 4" xfId="40539" xr:uid="{00000000-0005-0000-0000-000016960000}"/>
    <cellStyle name="Normal 6 7 3 3 5" xfId="40540" xr:uid="{00000000-0005-0000-0000-000017960000}"/>
    <cellStyle name="Normal 6 7 3 4" xfId="4290" xr:uid="{00000000-0005-0000-0000-000018960000}"/>
    <cellStyle name="Normal 6 7 3 4 2" xfId="40541" xr:uid="{00000000-0005-0000-0000-000019960000}"/>
    <cellStyle name="Normal 6 7 3 4 2 2" xfId="40542" xr:uid="{00000000-0005-0000-0000-00001A960000}"/>
    <cellStyle name="Normal 6 7 3 4 2 2 2" xfId="40543" xr:uid="{00000000-0005-0000-0000-00001B960000}"/>
    <cellStyle name="Normal 6 7 3 4 2 3" xfId="40544" xr:uid="{00000000-0005-0000-0000-00001C960000}"/>
    <cellStyle name="Normal 6 7 3 4 3" xfId="40545" xr:uid="{00000000-0005-0000-0000-00001D960000}"/>
    <cellStyle name="Normal 6 7 3 4 3 2" xfId="40546" xr:uid="{00000000-0005-0000-0000-00001E960000}"/>
    <cellStyle name="Normal 6 7 3 4 4" xfId="40547" xr:uid="{00000000-0005-0000-0000-00001F960000}"/>
    <cellStyle name="Normal 6 7 3 4 5" xfId="40548" xr:uid="{00000000-0005-0000-0000-000020960000}"/>
    <cellStyle name="Normal 6 7 3 5" xfId="40549" xr:uid="{00000000-0005-0000-0000-000021960000}"/>
    <cellStyle name="Normal 6 7 3 5 2" xfId="40550" xr:uid="{00000000-0005-0000-0000-000022960000}"/>
    <cellStyle name="Normal 6 7 3 5 2 2" xfId="40551" xr:uid="{00000000-0005-0000-0000-000023960000}"/>
    <cellStyle name="Normal 6 7 3 5 3" xfId="40552" xr:uid="{00000000-0005-0000-0000-000024960000}"/>
    <cellStyle name="Normal 6 7 3 6" xfId="40553" xr:uid="{00000000-0005-0000-0000-000025960000}"/>
    <cellStyle name="Normal 6 7 3 6 2" xfId="40554" xr:uid="{00000000-0005-0000-0000-000026960000}"/>
    <cellStyle name="Normal 6 7 3 7" xfId="40555" xr:uid="{00000000-0005-0000-0000-000027960000}"/>
    <cellStyle name="Normal 6 7 3 8" xfId="40556" xr:uid="{00000000-0005-0000-0000-000028960000}"/>
    <cellStyle name="Normal 6 7 4" xfId="4291" xr:uid="{00000000-0005-0000-0000-000029960000}"/>
    <cellStyle name="Normal 6 7 4 2" xfId="4292" xr:uid="{00000000-0005-0000-0000-00002A960000}"/>
    <cellStyle name="Normal 6 7 4 2 2" xfId="4293" xr:uid="{00000000-0005-0000-0000-00002B960000}"/>
    <cellStyle name="Normal 6 7 4 2 2 2" xfId="40557" xr:uid="{00000000-0005-0000-0000-00002C960000}"/>
    <cellStyle name="Normal 6 7 4 2 2 2 2" xfId="40558" xr:uid="{00000000-0005-0000-0000-00002D960000}"/>
    <cellStyle name="Normal 6 7 4 2 2 2 2 2" xfId="40559" xr:uid="{00000000-0005-0000-0000-00002E960000}"/>
    <cellStyle name="Normal 6 7 4 2 2 2 3" xfId="40560" xr:uid="{00000000-0005-0000-0000-00002F960000}"/>
    <cellStyle name="Normal 6 7 4 2 2 3" xfId="40561" xr:uid="{00000000-0005-0000-0000-000030960000}"/>
    <cellStyle name="Normal 6 7 4 2 2 3 2" xfId="40562" xr:uid="{00000000-0005-0000-0000-000031960000}"/>
    <cellStyle name="Normal 6 7 4 2 2 4" xfId="40563" xr:uid="{00000000-0005-0000-0000-000032960000}"/>
    <cellStyle name="Normal 6 7 4 2 2 5" xfId="40564" xr:uid="{00000000-0005-0000-0000-000033960000}"/>
    <cellStyle name="Normal 6 7 4 2 3" xfId="4294" xr:uid="{00000000-0005-0000-0000-000034960000}"/>
    <cellStyle name="Normal 6 7 4 2 3 2" xfId="40565" xr:uid="{00000000-0005-0000-0000-000035960000}"/>
    <cellStyle name="Normal 6 7 4 2 3 2 2" xfId="40566" xr:uid="{00000000-0005-0000-0000-000036960000}"/>
    <cellStyle name="Normal 6 7 4 2 3 2 2 2" xfId="40567" xr:uid="{00000000-0005-0000-0000-000037960000}"/>
    <cellStyle name="Normal 6 7 4 2 3 2 3" xfId="40568" xr:uid="{00000000-0005-0000-0000-000038960000}"/>
    <cellStyle name="Normal 6 7 4 2 3 3" xfId="40569" xr:uid="{00000000-0005-0000-0000-000039960000}"/>
    <cellStyle name="Normal 6 7 4 2 3 3 2" xfId="40570" xr:uid="{00000000-0005-0000-0000-00003A960000}"/>
    <cellStyle name="Normal 6 7 4 2 3 4" xfId="40571" xr:uid="{00000000-0005-0000-0000-00003B960000}"/>
    <cellStyle name="Normal 6 7 4 2 3 5" xfId="40572" xr:uid="{00000000-0005-0000-0000-00003C960000}"/>
    <cellStyle name="Normal 6 7 4 2 4" xfId="40573" xr:uid="{00000000-0005-0000-0000-00003D960000}"/>
    <cellStyle name="Normal 6 7 4 2 4 2" xfId="40574" xr:uid="{00000000-0005-0000-0000-00003E960000}"/>
    <cellStyle name="Normal 6 7 4 2 4 2 2" xfId="40575" xr:uid="{00000000-0005-0000-0000-00003F960000}"/>
    <cellStyle name="Normal 6 7 4 2 4 3" xfId="40576" xr:uid="{00000000-0005-0000-0000-000040960000}"/>
    <cellStyle name="Normal 6 7 4 2 5" xfId="40577" xr:uid="{00000000-0005-0000-0000-000041960000}"/>
    <cellStyle name="Normal 6 7 4 2 5 2" xfId="40578" xr:uid="{00000000-0005-0000-0000-000042960000}"/>
    <cellStyle name="Normal 6 7 4 2 6" xfId="40579" xr:uid="{00000000-0005-0000-0000-000043960000}"/>
    <cellStyle name="Normal 6 7 4 2 7" xfId="40580" xr:uid="{00000000-0005-0000-0000-000044960000}"/>
    <cellStyle name="Normal 6 7 4 3" xfId="4295" xr:uid="{00000000-0005-0000-0000-000045960000}"/>
    <cellStyle name="Normal 6 7 4 3 2" xfId="40581" xr:uid="{00000000-0005-0000-0000-000046960000}"/>
    <cellStyle name="Normal 6 7 4 3 2 2" xfId="40582" xr:uid="{00000000-0005-0000-0000-000047960000}"/>
    <cellStyle name="Normal 6 7 4 3 2 2 2" xfId="40583" xr:uid="{00000000-0005-0000-0000-000048960000}"/>
    <cellStyle name="Normal 6 7 4 3 2 3" xfId="40584" xr:uid="{00000000-0005-0000-0000-000049960000}"/>
    <cellStyle name="Normal 6 7 4 3 3" xfId="40585" xr:uid="{00000000-0005-0000-0000-00004A960000}"/>
    <cellStyle name="Normal 6 7 4 3 3 2" xfId="40586" xr:uid="{00000000-0005-0000-0000-00004B960000}"/>
    <cellStyle name="Normal 6 7 4 3 4" xfId="40587" xr:uid="{00000000-0005-0000-0000-00004C960000}"/>
    <cellStyle name="Normal 6 7 4 3 5" xfId="40588" xr:uid="{00000000-0005-0000-0000-00004D960000}"/>
    <cellStyle name="Normal 6 7 4 4" xfId="4296" xr:uid="{00000000-0005-0000-0000-00004E960000}"/>
    <cellStyle name="Normal 6 7 4 4 2" xfId="40589" xr:uid="{00000000-0005-0000-0000-00004F960000}"/>
    <cellStyle name="Normal 6 7 4 4 2 2" xfId="40590" xr:uid="{00000000-0005-0000-0000-000050960000}"/>
    <cellStyle name="Normal 6 7 4 4 2 2 2" xfId="40591" xr:uid="{00000000-0005-0000-0000-000051960000}"/>
    <cellStyle name="Normal 6 7 4 4 2 3" xfId="40592" xr:uid="{00000000-0005-0000-0000-000052960000}"/>
    <cellStyle name="Normal 6 7 4 4 3" xfId="40593" xr:uid="{00000000-0005-0000-0000-000053960000}"/>
    <cellStyle name="Normal 6 7 4 4 3 2" xfId="40594" xr:uid="{00000000-0005-0000-0000-000054960000}"/>
    <cellStyle name="Normal 6 7 4 4 4" xfId="40595" xr:uid="{00000000-0005-0000-0000-000055960000}"/>
    <cellStyle name="Normal 6 7 4 4 5" xfId="40596" xr:uid="{00000000-0005-0000-0000-000056960000}"/>
    <cellStyle name="Normal 6 7 4 5" xfId="40597" xr:uid="{00000000-0005-0000-0000-000057960000}"/>
    <cellStyle name="Normal 6 7 4 5 2" xfId="40598" xr:uid="{00000000-0005-0000-0000-000058960000}"/>
    <cellStyle name="Normal 6 7 4 5 2 2" xfId="40599" xr:uid="{00000000-0005-0000-0000-000059960000}"/>
    <cellStyle name="Normal 6 7 4 5 3" xfId="40600" xr:uid="{00000000-0005-0000-0000-00005A960000}"/>
    <cellStyle name="Normal 6 7 4 6" xfId="40601" xr:uid="{00000000-0005-0000-0000-00005B960000}"/>
    <cellStyle name="Normal 6 7 4 6 2" xfId="40602" xr:uid="{00000000-0005-0000-0000-00005C960000}"/>
    <cellStyle name="Normal 6 7 4 7" xfId="40603" xr:uid="{00000000-0005-0000-0000-00005D960000}"/>
    <cellStyle name="Normal 6 7 4 8" xfId="40604" xr:uid="{00000000-0005-0000-0000-00005E960000}"/>
    <cellStyle name="Normal 6 7 5" xfId="4297" xr:uid="{00000000-0005-0000-0000-00005F960000}"/>
    <cellStyle name="Normal 6 7 5 2" xfId="4298" xr:uid="{00000000-0005-0000-0000-000060960000}"/>
    <cellStyle name="Normal 6 7 5 2 2" xfId="4299" xr:uid="{00000000-0005-0000-0000-000061960000}"/>
    <cellStyle name="Normal 6 7 5 2 2 2" xfId="40605" xr:uid="{00000000-0005-0000-0000-000062960000}"/>
    <cellStyle name="Normal 6 7 5 2 2 2 2" xfId="40606" xr:uid="{00000000-0005-0000-0000-000063960000}"/>
    <cellStyle name="Normal 6 7 5 2 2 2 2 2" xfId="40607" xr:uid="{00000000-0005-0000-0000-000064960000}"/>
    <cellStyle name="Normal 6 7 5 2 2 2 3" xfId="40608" xr:uid="{00000000-0005-0000-0000-000065960000}"/>
    <cellStyle name="Normal 6 7 5 2 2 3" xfId="40609" xr:uid="{00000000-0005-0000-0000-000066960000}"/>
    <cellStyle name="Normal 6 7 5 2 2 3 2" xfId="40610" xr:uid="{00000000-0005-0000-0000-000067960000}"/>
    <cellStyle name="Normal 6 7 5 2 2 4" xfId="40611" xr:uid="{00000000-0005-0000-0000-000068960000}"/>
    <cellStyle name="Normal 6 7 5 2 2 5" xfId="40612" xr:uid="{00000000-0005-0000-0000-000069960000}"/>
    <cellStyle name="Normal 6 7 5 2 3" xfId="4300" xr:uid="{00000000-0005-0000-0000-00006A960000}"/>
    <cellStyle name="Normal 6 7 5 2 3 2" xfId="40613" xr:uid="{00000000-0005-0000-0000-00006B960000}"/>
    <cellStyle name="Normal 6 7 5 2 3 2 2" xfId="40614" xr:uid="{00000000-0005-0000-0000-00006C960000}"/>
    <cellStyle name="Normal 6 7 5 2 3 2 2 2" xfId="40615" xr:uid="{00000000-0005-0000-0000-00006D960000}"/>
    <cellStyle name="Normal 6 7 5 2 3 2 3" xfId="40616" xr:uid="{00000000-0005-0000-0000-00006E960000}"/>
    <cellStyle name="Normal 6 7 5 2 3 3" xfId="40617" xr:uid="{00000000-0005-0000-0000-00006F960000}"/>
    <cellStyle name="Normal 6 7 5 2 3 3 2" xfId="40618" xr:uid="{00000000-0005-0000-0000-000070960000}"/>
    <cellStyle name="Normal 6 7 5 2 3 4" xfId="40619" xr:uid="{00000000-0005-0000-0000-000071960000}"/>
    <cellStyle name="Normal 6 7 5 2 3 5" xfId="40620" xr:uid="{00000000-0005-0000-0000-000072960000}"/>
    <cellStyle name="Normal 6 7 5 2 4" xfId="40621" xr:uid="{00000000-0005-0000-0000-000073960000}"/>
    <cellStyle name="Normal 6 7 5 2 4 2" xfId="40622" xr:uid="{00000000-0005-0000-0000-000074960000}"/>
    <cellStyle name="Normal 6 7 5 2 4 2 2" xfId="40623" xr:uid="{00000000-0005-0000-0000-000075960000}"/>
    <cellStyle name="Normal 6 7 5 2 4 3" xfId="40624" xr:uid="{00000000-0005-0000-0000-000076960000}"/>
    <cellStyle name="Normal 6 7 5 2 5" xfId="40625" xr:uid="{00000000-0005-0000-0000-000077960000}"/>
    <cellStyle name="Normal 6 7 5 2 5 2" xfId="40626" xr:uid="{00000000-0005-0000-0000-000078960000}"/>
    <cellStyle name="Normal 6 7 5 2 6" xfId="40627" xr:uid="{00000000-0005-0000-0000-000079960000}"/>
    <cellStyle name="Normal 6 7 5 2 7" xfId="40628" xr:uid="{00000000-0005-0000-0000-00007A960000}"/>
    <cellStyle name="Normal 6 7 5 3" xfId="4301" xr:uid="{00000000-0005-0000-0000-00007B960000}"/>
    <cellStyle name="Normal 6 7 5 3 2" xfId="40629" xr:uid="{00000000-0005-0000-0000-00007C960000}"/>
    <cellStyle name="Normal 6 7 5 3 2 2" xfId="40630" xr:uid="{00000000-0005-0000-0000-00007D960000}"/>
    <cellStyle name="Normal 6 7 5 3 2 2 2" xfId="40631" xr:uid="{00000000-0005-0000-0000-00007E960000}"/>
    <cellStyle name="Normal 6 7 5 3 2 3" xfId="40632" xr:uid="{00000000-0005-0000-0000-00007F960000}"/>
    <cellStyle name="Normal 6 7 5 3 3" xfId="40633" xr:uid="{00000000-0005-0000-0000-000080960000}"/>
    <cellStyle name="Normal 6 7 5 3 3 2" xfId="40634" xr:uid="{00000000-0005-0000-0000-000081960000}"/>
    <cellStyle name="Normal 6 7 5 3 4" xfId="40635" xr:uid="{00000000-0005-0000-0000-000082960000}"/>
    <cellStyle name="Normal 6 7 5 3 5" xfId="40636" xr:uid="{00000000-0005-0000-0000-000083960000}"/>
    <cellStyle name="Normal 6 7 5 4" xfId="4302" xr:uid="{00000000-0005-0000-0000-000084960000}"/>
    <cellStyle name="Normal 6 7 5 4 2" xfId="40637" xr:uid="{00000000-0005-0000-0000-000085960000}"/>
    <cellStyle name="Normal 6 7 5 4 2 2" xfId="40638" xr:uid="{00000000-0005-0000-0000-000086960000}"/>
    <cellStyle name="Normal 6 7 5 4 2 2 2" xfId="40639" xr:uid="{00000000-0005-0000-0000-000087960000}"/>
    <cellStyle name="Normal 6 7 5 4 2 3" xfId="40640" xr:uid="{00000000-0005-0000-0000-000088960000}"/>
    <cellStyle name="Normal 6 7 5 4 3" xfId="40641" xr:uid="{00000000-0005-0000-0000-000089960000}"/>
    <cellStyle name="Normal 6 7 5 4 3 2" xfId="40642" xr:uid="{00000000-0005-0000-0000-00008A960000}"/>
    <cellStyle name="Normal 6 7 5 4 4" xfId="40643" xr:uid="{00000000-0005-0000-0000-00008B960000}"/>
    <cellStyle name="Normal 6 7 5 4 5" xfId="40644" xr:uid="{00000000-0005-0000-0000-00008C960000}"/>
    <cellStyle name="Normal 6 7 5 5" xfId="40645" xr:uid="{00000000-0005-0000-0000-00008D960000}"/>
    <cellStyle name="Normal 6 7 5 5 2" xfId="40646" xr:uid="{00000000-0005-0000-0000-00008E960000}"/>
    <cellStyle name="Normal 6 7 5 5 2 2" xfId="40647" xr:uid="{00000000-0005-0000-0000-00008F960000}"/>
    <cellStyle name="Normal 6 7 5 5 3" xfId="40648" xr:uid="{00000000-0005-0000-0000-000090960000}"/>
    <cellStyle name="Normal 6 7 5 6" xfId="40649" xr:uid="{00000000-0005-0000-0000-000091960000}"/>
    <cellStyle name="Normal 6 7 5 6 2" xfId="40650" xr:uid="{00000000-0005-0000-0000-000092960000}"/>
    <cellStyle name="Normal 6 7 5 7" xfId="40651" xr:uid="{00000000-0005-0000-0000-000093960000}"/>
    <cellStyle name="Normal 6 7 5 8" xfId="40652" xr:uid="{00000000-0005-0000-0000-000094960000}"/>
    <cellStyle name="Normal 6 7 6" xfId="4303" xr:uid="{00000000-0005-0000-0000-000095960000}"/>
    <cellStyle name="Normal 6 7 6 2" xfId="4304" xr:uid="{00000000-0005-0000-0000-000096960000}"/>
    <cellStyle name="Normal 6 7 6 2 2" xfId="40653" xr:uid="{00000000-0005-0000-0000-000097960000}"/>
    <cellStyle name="Normal 6 7 6 2 2 2" xfId="40654" xr:uid="{00000000-0005-0000-0000-000098960000}"/>
    <cellStyle name="Normal 6 7 6 2 2 2 2" xfId="40655" xr:uid="{00000000-0005-0000-0000-000099960000}"/>
    <cellStyle name="Normal 6 7 6 2 2 3" xfId="40656" xr:uid="{00000000-0005-0000-0000-00009A960000}"/>
    <cellStyle name="Normal 6 7 6 2 3" xfId="40657" xr:uid="{00000000-0005-0000-0000-00009B960000}"/>
    <cellStyle name="Normal 6 7 6 2 3 2" xfId="40658" xr:uid="{00000000-0005-0000-0000-00009C960000}"/>
    <cellStyle name="Normal 6 7 6 2 4" xfId="40659" xr:uid="{00000000-0005-0000-0000-00009D960000}"/>
    <cellStyle name="Normal 6 7 6 2 5" xfId="40660" xr:uid="{00000000-0005-0000-0000-00009E960000}"/>
    <cellStyle name="Normal 6 7 6 3" xfId="4305" xr:uid="{00000000-0005-0000-0000-00009F960000}"/>
    <cellStyle name="Normal 6 7 6 3 2" xfId="40661" xr:uid="{00000000-0005-0000-0000-0000A0960000}"/>
    <cellStyle name="Normal 6 7 6 3 2 2" xfId="40662" xr:uid="{00000000-0005-0000-0000-0000A1960000}"/>
    <cellStyle name="Normal 6 7 6 3 2 2 2" xfId="40663" xr:uid="{00000000-0005-0000-0000-0000A2960000}"/>
    <cellStyle name="Normal 6 7 6 3 2 3" xfId="40664" xr:uid="{00000000-0005-0000-0000-0000A3960000}"/>
    <cellStyle name="Normal 6 7 6 3 3" xfId="40665" xr:uid="{00000000-0005-0000-0000-0000A4960000}"/>
    <cellStyle name="Normal 6 7 6 3 3 2" xfId="40666" xr:uid="{00000000-0005-0000-0000-0000A5960000}"/>
    <cellStyle name="Normal 6 7 6 3 4" xfId="40667" xr:uid="{00000000-0005-0000-0000-0000A6960000}"/>
    <cellStyle name="Normal 6 7 6 3 5" xfId="40668" xr:uid="{00000000-0005-0000-0000-0000A7960000}"/>
    <cellStyle name="Normal 6 7 6 4" xfId="40669" xr:uid="{00000000-0005-0000-0000-0000A8960000}"/>
    <cellStyle name="Normal 6 7 6 4 2" xfId="40670" xr:uid="{00000000-0005-0000-0000-0000A9960000}"/>
    <cellStyle name="Normal 6 7 6 4 2 2" xfId="40671" xr:uid="{00000000-0005-0000-0000-0000AA960000}"/>
    <cellStyle name="Normal 6 7 6 4 3" xfId="40672" xr:uid="{00000000-0005-0000-0000-0000AB960000}"/>
    <cellStyle name="Normal 6 7 6 5" xfId="40673" xr:uid="{00000000-0005-0000-0000-0000AC960000}"/>
    <cellStyle name="Normal 6 7 6 5 2" xfId="40674" xr:uid="{00000000-0005-0000-0000-0000AD960000}"/>
    <cellStyle name="Normal 6 7 6 6" xfId="40675" xr:uid="{00000000-0005-0000-0000-0000AE960000}"/>
    <cellStyle name="Normal 6 7 6 7" xfId="40676" xr:uid="{00000000-0005-0000-0000-0000AF960000}"/>
    <cellStyle name="Normal 6 7 7" xfId="4306" xr:uid="{00000000-0005-0000-0000-0000B0960000}"/>
    <cellStyle name="Normal 6 7 7 2" xfId="40677" xr:uid="{00000000-0005-0000-0000-0000B1960000}"/>
    <cellStyle name="Normal 6 7 7 2 2" xfId="40678" xr:uid="{00000000-0005-0000-0000-0000B2960000}"/>
    <cellStyle name="Normal 6 7 7 2 2 2" xfId="40679" xr:uid="{00000000-0005-0000-0000-0000B3960000}"/>
    <cellStyle name="Normal 6 7 7 2 3" xfId="40680" xr:uid="{00000000-0005-0000-0000-0000B4960000}"/>
    <cellStyle name="Normal 6 7 7 3" xfId="40681" xr:uid="{00000000-0005-0000-0000-0000B5960000}"/>
    <cellStyle name="Normal 6 7 7 3 2" xfId="40682" xr:uid="{00000000-0005-0000-0000-0000B6960000}"/>
    <cellStyle name="Normal 6 7 7 4" xfId="40683" xr:uid="{00000000-0005-0000-0000-0000B7960000}"/>
    <cellStyle name="Normal 6 7 7 5" xfId="40684" xr:uid="{00000000-0005-0000-0000-0000B8960000}"/>
    <cellStyle name="Normal 6 7 8" xfId="4307" xr:uid="{00000000-0005-0000-0000-0000B9960000}"/>
    <cellStyle name="Normal 6 7 8 2" xfId="40685" xr:uid="{00000000-0005-0000-0000-0000BA960000}"/>
    <cellStyle name="Normal 6 7 8 2 2" xfId="40686" xr:uid="{00000000-0005-0000-0000-0000BB960000}"/>
    <cellStyle name="Normal 6 7 8 2 2 2" xfId="40687" xr:uid="{00000000-0005-0000-0000-0000BC960000}"/>
    <cellStyle name="Normal 6 7 8 2 3" xfId="40688" xr:uid="{00000000-0005-0000-0000-0000BD960000}"/>
    <cellStyle name="Normal 6 7 8 3" xfId="40689" xr:uid="{00000000-0005-0000-0000-0000BE960000}"/>
    <cellStyle name="Normal 6 7 8 3 2" xfId="40690" xr:uid="{00000000-0005-0000-0000-0000BF960000}"/>
    <cellStyle name="Normal 6 7 8 4" xfId="40691" xr:uid="{00000000-0005-0000-0000-0000C0960000}"/>
    <cellStyle name="Normal 6 7 8 5" xfId="40692" xr:uid="{00000000-0005-0000-0000-0000C1960000}"/>
    <cellStyle name="Normal 6 7 9" xfId="40693" xr:uid="{00000000-0005-0000-0000-0000C2960000}"/>
    <cellStyle name="Normal 6 7 9 2" xfId="40694" xr:uid="{00000000-0005-0000-0000-0000C3960000}"/>
    <cellStyle name="Normal 6 7 9 2 2" xfId="40695" xr:uid="{00000000-0005-0000-0000-0000C4960000}"/>
    <cellStyle name="Normal 6 7 9 3" xfId="40696" xr:uid="{00000000-0005-0000-0000-0000C5960000}"/>
    <cellStyle name="Normal 6 8" xfId="4308" xr:uid="{00000000-0005-0000-0000-0000C6960000}"/>
    <cellStyle name="Normal 6 8 2" xfId="4309" xr:uid="{00000000-0005-0000-0000-0000C7960000}"/>
    <cellStyle name="Normal 6 8 2 2" xfId="4310" xr:uid="{00000000-0005-0000-0000-0000C8960000}"/>
    <cellStyle name="Normal 6 8 2 2 2" xfId="4311" xr:uid="{00000000-0005-0000-0000-0000C9960000}"/>
    <cellStyle name="Normal 6 8 2 2 2 2" xfId="40697" xr:uid="{00000000-0005-0000-0000-0000CA960000}"/>
    <cellStyle name="Normal 6 8 2 2 2 2 2" xfId="40698" xr:uid="{00000000-0005-0000-0000-0000CB960000}"/>
    <cellStyle name="Normal 6 8 2 2 2 2 2 2" xfId="40699" xr:uid="{00000000-0005-0000-0000-0000CC960000}"/>
    <cellStyle name="Normal 6 8 2 2 2 2 3" xfId="40700" xr:uid="{00000000-0005-0000-0000-0000CD960000}"/>
    <cellStyle name="Normal 6 8 2 2 2 3" xfId="40701" xr:uid="{00000000-0005-0000-0000-0000CE960000}"/>
    <cellStyle name="Normal 6 8 2 2 2 3 2" xfId="40702" xr:uid="{00000000-0005-0000-0000-0000CF960000}"/>
    <cellStyle name="Normal 6 8 2 2 2 4" xfId="40703" xr:uid="{00000000-0005-0000-0000-0000D0960000}"/>
    <cellStyle name="Normal 6 8 2 2 2 5" xfId="40704" xr:uid="{00000000-0005-0000-0000-0000D1960000}"/>
    <cellStyle name="Normal 6 8 2 2 3" xfId="4312" xr:uid="{00000000-0005-0000-0000-0000D2960000}"/>
    <cellStyle name="Normal 6 8 2 2 3 2" xfId="40705" xr:uid="{00000000-0005-0000-0000-0000D3960000}"/>
    <cellStyle name="Normal 6 8 2 2 3 2 2" xfId="40706" xr:uid="{00000000-0005-0000-0000-0000D4960000}"/>
    <cellStyle name="Normal 6 8 2 2 3 2 2 2" xfId="40707" xr:uid="{00000000-0005-0000-0000-0000D5960000}"/>
    <cellStyle name="Normal 6 8 2 2 3 2 3" xfId="40708" xr:uid="{00000000-0005-0000-0000-0000D6960000}"/>
    <cellStyle name="Normal 6 8 2 2 3 3" xfId="40709" xr:uid="{00000000-0005-0000-0000-0000D7960000}"/>
    <cellStyle name="Normal 6 8 2 2 3 3 2" xfId="40710" xr:uid="{00000000-0005-0000-0000-0000D8960000}"/>
    <cellStyle name="Normal 6 8 2 2 3 4" xfId="40711" xr:uid="{00000000-0005-0000-0000-0000D9960000}"/>
    <cellStyle name="Normal 6 8 2 2 3 5" xfId="40712" xr:uid="{00000000-0005-0000-0000-0000DA960000}"/>
    <cellStyle name="Normal 6 8 2 2 4" xfId="40713" xr:uid="{00000000-0005-0000-0000-0000DB960000}"/>
    <cellStyle name="Normal 6 8 2 2 4 2" xfId="40714" xr:uid="{00000000-0005-0000-0000-0000DC960000}"/>
    <cellStyle name="Normal 6 8 2 2 4 2 2" xfId="40715" xr:uid="{00000000-0005-0000-0000-0000DD960000}"/>
    <cellStyle name="Normal 6 8 2 2 4 3" xfId="40716" xr:uid="{00000000-0005-0000-0000-0000DE960000}"/>
    <cellStyle name="Normal 6 8 2 2 5" xfId="40717" xr:uid="{00000000-0005-0000-0000-0000DF960000}"/>
    <cellStyle name="Normal 6 8 2 2 5 2" xfId="40718" xr:uid="{00000000-0005-0000-0000-0000E0960000}"/>
    <cellStyle name="Normal 6 8 2 2 6" xfId="40719" xr:uid="{00000000-0005-0000-0000-0000E1960000}"/>
    <cellStyle name="Normal 6 8 2 2 7" xfId="40720" xr:uid="{00000000-0005-0000-0000-0000E2960000}"/>
    <cellStyle name="Normal 6 8 2 3" xfId="4313" xr:uid="{00000000-0005-0000-0000-0000E3960000}"/>
    <cellStyle name="Normal 6 8 2 3 2" xfId="40721" xr:uid="{00000000-0005-0000-0000-0000E4960000}"/>
    <cellStyle name="Normal 6 8 2 3 2 2" xfId="40722" xr:uid="{00000000-0005-0000-0000-0000E5960000}"/>
    <cellStyle name="Normal 6 8 2 3 2 2 2" xfId="40723" xr:uid="{00000000-0005-0000-0000-0000E6960000}"/>
    <cellStyle name="Normal 6 8 2 3 2 3" xfId="40724" xr:uid="{00000000-0005-0000-0000-0000E7960000}"/>
    <cellStyle name="Normal 6 8 2 3 3" xfId="40725" xr:uid="{00000000-0005-0000-0000-0000E8960000}"/>
    <cellStyle name="Normal 6 8 2 3 3 2" xfId="40726" xr:uid="{00000000-0005-0000-0000-0000E9960000}"/>
    <cellStyle name="Normal 6 8 2 3 4" xfId="40727" xr:uid="{00000000-0005-0000-0000-0000EA960000}"/>
    <cellStyle name="Normal 6 8 2 3 5" xfId="40728" xr:uid="{00000000-0005-0000-0000-0000EB960000}"/>
    <cellStyle name="Normal 6 8 2 4" xfId="4314" xr:uid="{00000000-0005-0000-0000-0000EC960000}"/>
    <cellStyle name="Normal 6 8 2 4 2" xfId="40729" xr:uid="{00000000-0005-0000-0000-0000ED960000}"/>
    <cellStyle name="Normal 6 8 2 4 2 2" xfId="40730" xr:uid="{00000000-0005-0000-0000-0000EE960000}"/>
    <cellStyle name="Normal 6 8 2 4 2 2 2" xfId="40731" xr:uid="{00000000-0005-0000-0000-0000EF960000}"/>
    <cellStyle name="Normal 6 8 2 4 2 3" xfId="40732" xr:uid="{00000000-0005-0000-0000-0000F0960000}"/>
    <cellStyle name="Normal 6 8 2 4 3" xfId="40733" xr:uid="{00000000-0005-0000-0000-0000F1960000}"/>
    <cellStyle name="Normal 6 8 2 4 3 2" xfId="40734" xr:uid="{00000000-0005-0000-0000-0000F2960000}"/>
    <cellStyle name="Normal 6 8 2 4 4" xfId="40735" xr:uid="{00000000-0005-0000-0000-0000F3960000}"/>
    <cellStyle name="Normal 6 8 2 4 5" xfId="40736" xr:uid="{00000000-0005-0000-0000-0000F4960000}"/>
    <cellStyle name="Normal 6 8 2 5" xfId="40737" xr:uid="{00000000-0005-0000-0000-0000F5960000}"/>
    <cellStyle name="Normal 6 8 2 5 2" xfId="40738" xr:uid="{00000000-0005-0000-0000-0000F6960000}"/>
    <cellStyle name="Normal 6 8 2 5 2 2" xfId="40739" xr:uid="{00000000-0005-0000-0000-0000F7960000}"/>
    <cellStyle name="Normal 6 8 2 5 3" xfId="40740" xr:uid="{00000000-0005-0000-0000-0000F8960000}"/>
    <cellStyle name="Normal 6 8 2 6" xfId="40741" xr:uid="{00000000-0005-0000-0000-0000F9960000}"/>
    <cellStyle name="Normal 6 8 2 6 2" xfId="40742" xr:uid="{00000000-0005-0000-0000-0000FA960000}"/>
    <cellStyle name="Normal 6 8 2 7" xfId="40743" xr:uid="{00000000-0005-0000-0000-0000FB960000}"/>
    <cellStyle name="Normal 6 8 2 8" xfId="40744" xr:uid="{00000000-0005-0000-0000-0000FC960000}"/>
    <cellStyle name="Normal 6 8 3" xfId="4315" xr:uid="{00000000-0005-0000-0000-0000FD960000}"/>
    <cellStyle name="Normal 6 8 3 2" xfId="4316" xr:uid="{00000000-0005-0000-0000-0000FE960000}"/>
    <cellStyle name="Normal 6 8 3 2 2" xfId="40745" xr:uid="{00000000-0005-0000-0000-0000FF960000}"/>
    <cellStyle name="Normal 6 8 3 2 2 2" xfId="40746" xr:uid="{00000000-0005-0000-0000-000000970000}"/>
    <cellStyle name="Normal 6 8 3 2 2 2 2" xfId="40747" xr:uid="{00000000-0005-0000-0000-000001970000}"/>
    <cellStyle name="Normal 6 8 3 2 2 3" xfId="40748" xr:uid="{00000000-0005-0000-0000-000002970000}"/>
    <cellStyle name="Normal 6 8 3 2 3" xfId="40749" xr:uid="{00000000-0005-0000-0000-000003970000}"/>
    <cellStyle name="Normal 6 8 3 2 3 2" xfId="40750" xr:uid="{00000000-0005-0000-0000-000004970000}"/>
    <cellStyle name="Normal 6 8 3 2 4" xfId="40751" xr:uid="{00000000-0005-0000-0000-000005970000}"/>
    <cellStyle name="Normal 6 8 3 2 5" xfId="40752" xr:uid="{00000000-0005-0000-0000-000006970000}"/>
    <cellStyle name="Normal 6 8 3 3" xfId="4317" xr:uid="{00000000-0005-0000-0000-000007970000}"/>
    <cellStyle name="Normal 6 8 3 3 2" xfId="40753" xr:uid="{00000000-0005-0000-0000-000008970000}"/>
    <cellStyle name="Normal 6 8 3 3 2 2" xfId="40754" xr:uid="{00000000-0005-0000-0000-000009970000}"/>
    <cellStyle name="Normal 6 8 3 3 2 2 2" xfId="40755" xr:uid="{00000000-0005-0000-0000-00000A970000}"/>
    <cellStyle name="Normal 6 8 3 3 2 3" xfId="40756" xr:uid="{00000000-0005-0000-0000-00000B970000}"/>
    <cellStyle name="Normal 6 8 3 3 3" xfId="40757" xr:uid="{00000000-0005-0000-0000-00000C970000}"/>
    <cellStyle name="Normal 6 8 3 3 3 2" xfId="40758" xr:uid="{00000000-0005-0000-0000-00000D970000}"/>
    <cellStyle name="Normal 6 8 3 3 4" xfId="40759" xr:uid="{00000000-0005-0000-0000-00000E970000}"/>
    <cellStyle name="Normal 6 8 3 3 5" xfId="40760" xr:uid="{00000000-0005-0000-0000-00000F970000}"/>
    <cellStyle name="Normal 6 8 3 4" xfId="40761" xr:uid="{00000000-0005-0000-0000-000010970000}"/>
    <cellStyle name="Normal 6 8 3 4 2" xfId="40762" xr:uid="{00000000-0005-0000-0000-000011970000}"/>
    <cellStyle name="Normal 6 8 3 4 2 2" xfId="40763" xr:uid="{00000000-0005-0000-0000-000012970000}"/>
    <cellStyle name="Normal 6 8 3 4 3" xfId="40764" xr:uid="{00000000-0005-0000-0000-000013970000}"/>
    <cellStyle name="Normal 6 8 3 5" xfId="40765" xr:uid="{00000000-0005-0000-0000-000014970000}"/>
    <cellStyle name="Normal 6 8 3 5 2" xfId="40766" xr:uid="{00000000-0005-0000-0000-000015970000}"/>
    <cellStyle name="Normal 6 8 3 6" xfId="40767" xr:uid="{00000000-0005-0000-0000-000016970000}"/>
    <cellStyle name="Normal 6 8 3 7" xfId="40768" xr:uid="{00000000-0005-0000-0000-000017970000}"/>
    <cellStyle name="Normal 6 8 4" xfId="4318" xr:uid="{00000000-0005-0000-0000-000018970000}"/>
    <cellStyle name="Normal 6 8 4 2" xfId="40769" xr:uid="{00000000-0005-0000-0000-000019970000}"/>
    <cellStyle name="Normal 6 8 4 2 2" xfId="40770" xr:uid="{00000000-0005-0000-0000-00001A970000}"/>
    <cellStyle name="Normal 6 8 4 2 2 2" xfId="40771" xr:uid="{00000000-0005-0000-0000-00001B970000}"/>
    <cellStyle name="Normal 6 8 4 2 3" xfId="40772" xr:uid="{00000000-0005-0000-0000-00001C970000}"/>
    <cellStyle name="Normal 6 8 4 3" xfId="40773" xr:uid="{00000000-0005-0000-0000-00001D970000}"/>
    <cellStyle name="Normal 6 8 4 3 2" xfId="40774" xr:uid="{00000000-0005-0000-0000-00001E970000}"/>
    <cellStyle name="Normal 6 8 4 4" xfId="40775" xr:uid="{00000000-0005-0000-0000-00001F970000}"/>
    <cellStyle name="Normal 6 8 4 5" xfId="40776" xr:uid="{00000000-0005-0000-0000-000020970000}"/>
    <cellStyle name="Normal 6 8 5" xfId="4319" xr:uid="{00000000-0005-0000-0000-000021970000}"/>
    <cellStyle name="Normal 6 8 5 2" xfId="40777" xr:uid="{00000000-0005-0000-0000-000022970000}"/>
    <cellStyle name="Normal 6 8 5 2 2" xfId="40778" xr:uid="{00000000-0005-0000-0000-000023970000}"/>
    <cellStyle name="Normal 6 8 5 2 2 2" xfId="40779" xr:uid="{00000000-0005-0000-0000-000024970000}"/>
    <cellStyle name="Normal 6 8 5 2 3" xfId="40780" xr:uid="{00000000-0005-0000-0000-000025970000}"/>
    <cellStyle name="Normal 6 8 5 3" xfId="40781" xr:uid="{00000000-0005-0000-0000-000026970000}"/>
    <cellStyle name="Normal 6 8 5 3 2" xfId="40782" xr:uid="{00000000-0005-0000-0000-000027970000}"/>
    <cellStyle name="Normal 6 8 5 4" xfId="40783" xr:uid="{00000000-0005-0000-0000-000028970000}"/>
    <cellStyle name="Normal 6 8 5 5" xfId="40784" xr:uid="{00000000-0005-0000-0000-000029970000}"/>
    <cellStyle name="Normal 6 8 6" xfId="40785" xr:uid="{00000000-0005-0000-0000-00002A970000}"/>
    <cellStyle name="Normal 6 8 6 2" xfId="40786" xr:uid="{00000000-0005-0000-0000-00002B970000}"/>
    <cellStyle name="Normal 6 8 6 2 2" xfId="40787" xr:uid="{00000000-0005-0000-0000-00002C970000}"/>
    <cellStyle name="Normal 6 8 6 3" xfId="40788" xr:uid="{00000000-0005-0000-0000-00002D970000}"/>
    <cellStyle name="Normal 6 8 7" xfId="40789" xr:uid="{00000000-0005-0000-0000-00002E970000}"/>
    <cellStyle name="Normal 6 8 7 2" xfId="40790" xr:uid="{00000000-0005-0000-0000-00002F970000}"/>
    <cellStyle name="Normal 6 8 8" xfId="40791" xr:uid="{00000000-0005-0000-0000-000030970000}"/>
    <cellStyle name="Normal 6 8 9" xfId="40792" xr:uid="{00000000-0005-0000-0000-000031970000}"/>
    <cellStyle name="Normal 6 9" xfId="4320" xr:uid="{00000000-0005-0000-0000-000032970000}"/>
    <cellStyle name="Normal 6 9 2" xfId="4321" xr:uid="{00000000-0005-0000-0000-000033970000}"/>
    <cellStyle name="Normal 6 9 2 2" xfId="4322" xr:uid="{00000000-0005-0000-0000-000034970000}"/>
    <cellStyle name="Normal 6 9 2 2 2" xfId="40793" xr:uid="{00000000-0005-0000-0000-000035970000}"/>
    <cellStyle name="Normal 6 9 2 2 2 2" xfId="40794" xr:uid="{00000000-0005-0000-0000-000036970000}"/>
    <cellStyle name="Normal 6 9 2 2 2 2 2" xfId="40795" xr:uid="{00000000-0005-0000-0000-000037970000}"/>
    <cellStyle name="Normal 6 9 2 2 2 3" xfId="40796" xr:uid="{00000000-0005-0000-0000-000038970000}"/>
    <cellStyle name="Normal 6 9 2 2 3" xfId="40797" xr:uid="{00000000-0005-0000-0000-000039970000}"/>
    <cellStyle name="Normal 6 9 2 2 3 2" xfId="40798" xr:uid="{00000000-0005-0000-0000-00003A970000}"/>
    <cellStyle name="Normal 6 9 2 2 4" xfId="40799" xr:uid="{00000000-0005-0000-0000-00003B970000}"/>
    <cellStyle name="Normal 6 9 2 2 5" xfId="40800" xr:uid="{00000000-0005-0000-0000-00003C970000}"/>
    <cellStyle name="Normal 6 9 2 3" xfId="4323" xr:uid="{00000000-0005-0000-0000-00003D970000}"/>
    <cellStyle name="Normal 6 9 2 3 2" xfId="40801" xr:uid="{00000000-0005-0000-0000-00003E970000}"/>
    <cellStyle name="Normal 6 9 2 3 2 2" xfId="40802" xr:uid="{00000000-0005-0000-0000-00003F970000}"/>
    <cellStyle name="Normal 6 9 2 3 2 2 2" xfId="40803" xr:uid="{00000000-0005-0000-0000-000040970000}"/>
    <cellStyle name="Normal 6 9 2 3 2 3" xfId="40804" xr:uid="{00000000-0005-0000-0000-000041970000}"/>
    <cellStyle name="Normal 6 9 2 3 3" xfId="40805" xr:uid="{00000000-0005-0000-0000-000042970000}"/>
    <cellStyle name="Normal 6 9 2 3 3 2" xfId="40806" xr:uid="{00000000-0005-0000-0000-000043970000}"/>
    <cellStyle name="Normal 6 9 2 3 4" xfId="40807" xr:uid="{00000000-0005-0000-0000-000044970000}"/>
    <cellStyle name="Normal 6 9 2 3 5" xfId="40808" xr:uid="{00000000-0005-0000-0000-000045970000}"/>
    <cellStyle name="Normal 6 9 2 4" xfId="40809" xr:uid="{00000000-0005-0000-0000-000046970000}"/>
    <cellStyle name="Normal 6 9 2 4 2" xfId="40810" xr:uid="{00000000-0005-0000-0000-000047970000}"/>
    <cellStyle name="Normal 6 9 2 4 2 2" xfId="40811" xr:uid="{00000000-0005-0000-0000-000048970000}"/>
    <cellStyle name="Normal 6 9 2 4 3" xfId="40812" xr:uid="{00000000-0005-0000-0000-000049970000}"/>
    <cellStyle name="Normal 6 9 2 5" xfId="40813" xr:uid="{00000000-0005-0000-0000-00004A970000}"/>
    <cellStyle name="Normal 6 9 2 5 2" xfId="40814" xr:uid="{00000000-0005-0000-0000-00004B970000}"/>
    <cellStyle name="Normal 6 9 2 6" xfId="40815" xr:uid="{00000000-0005-0000-0000-00004C970000}"/>
    <cellStyle name="Normal 6 9 2 7" xfId="40816" xr:uid="{00000000-0005-0000-0000-00004D970000}"/>
    <cellStyle name="Normal 6 9 3" xfId="4324" xr:uid="{00000000-0005-0000-0000-00004E970000}"/>
    <cellStyle name="Normal 6 9 3 2" xfId="40817" xr:uid="{00000000-0005-0000-0000-00004F970000}"/>
    <cellStyle name="Normal 6 9 3 2 2" xfId="40818" xr:uid="{00000000-0005-0000-0000-000050970000}"/>
    <cellStyle name="Normal 6 9 3 2 2 2" xfId="40819" xr:uid="{00000000-0005-0000-0000-000051970000}"/>
    <cellStyle name="Normal 6 9 3 2 3" xfId="40820" xr:uid="{00000000-0005-0000-0000-000052970000}"/>
    <cellStyle name="Normal 6 9 3 3" xfId="40821" xr:uid="{00000000-0005-0000-0000-000053970000}"/>
    <cellStyle name="Normal 6 9 3 3 2" xfId="40822" xr:uid="{00000000-0005-0000-0000-000054970000}"/>
    <cellStyle name="Normal 6 9 3 4" xfId="40823" xr:uid="{00000000-0005-0000-0000-000055970000}"/>
    <cellStyle name="Normal 6 9 3 5" xfId="40824" xr:uid="{00000000-0005-0000-0000-000056970000}"/>
    <cellStyle name="Normal 6 9 4" xfId="4325" xr:uid="{00000000-0005-0000-0000-000057970000}"/>
    <cellStyle name="Normal 6 9 4 2" xfId="40825" xr:uid="{00000000-0005-0000-0000-000058970000}"/>
    <cellStyle name="Normal 6 9 4 2 2" xfId="40826" xr:uid="{00000000-0005-0000-0000-000059970000}"/>
    <cellStyle name="Normal 6 9 4 2 2 2" xfId="40827" xr:uid="{00000000-0005-0000-0000-00005A970000}"/>
    <cellStyle name="Normal 6 9 4 2 3" xfId="40828" xr:uid="{00000000-0005-0000-0000-00005B970000}"/>
    <cellStyle name="Normal 6 9 4 3" xfId="40829" xr:uid="{00000000-0005-0000-0000-00005C970000}"/>
    <cellStyle name="Normal 6 9 4 3 2" xfId="40830" xr:uid="{00000000-0005-0000-0000-00005D970000}"/>
    <cellStyle name="Normal 6 9 4 4" xfId="40831" xr:uid="{00000000-0005-0000-0000-00005E970000}"/>
    <cellStyle name="Normal 6 9 4 5" xfId="40832" xr:uid="{00000000-0005-0000-0000-00005F970000}"/>
    <cellStyle name="Normal 6 9 5" xfId="40833" xr:uid="{00000000-0005-0000-0000-000060970000}"/>
    <cellStyle name="Normal 6 9 5 2" xfId="40834" xr:uid="{00000000-0005-0000-0000-000061970000}"/>
    <cellStyle name="Normal 6 9 5 2 2" xfId="40835" xr:uid="{00000000-0005-0000-0000-000062970000}"/>
    <cellStyle name="Normal 6 9 5 3" xfId="40836" xr:uid="{00000000-0005-0000-0000-000063970000}"/>
    <cellStyle name="Normal 6 9 6" xfId="40837" xr:uid="{00000000-0005-0000-0000-000064970000}"/>
    <cellStyle name="Normal 6 9 6 2" xfId="40838" xr:uid="{00000000-0005-0000-0000-000065970000}"/>
    <cellStyle name="Normal 6 9 7" xfId="40839" xr:uid="{00000000-0005-0000-0000-000066970000}"/>
    <cellStyle name="Normal 6 9 8" xfId="40840" xr:uid="{00000000-0005-0000-0000-000067970000}"/>
    <cellStyle name="Normal 7" xfId="7" xr:uid="{00000000-0005-0000-0000-000068970000}"/>
    <cellStyle name="Normal 7 10" xfId="4326" xr:uid="{00000000-0005-0000-0000-000069970000}"/>
    <cellStyle name="Normal 7 10 2" xfId="4327" xr:uid="{00000000-0005-0000-0000-00006A970000}"/>
    <cellStyle name="Normal 7 10 2 2" xfId="4328" xr:uid="{00000000-0005-0000-0000-00006B970000}"/>
    <cellStyle name="Normal 7 10 2 2 2" xfId="40841" xr:uid="{00000000-0005-0000-0000-00006C970000}"/>
    <cellStyle name="Normal 7 10 2 2 2 2" xfId="40842" xr:uid="{00000000-0005-0000-0000-00006D970000}"/>
    <cellStyle name="Normal 7 10 2 2 2 2 2" xfId="40843" xr:uid="{00000000-0005-0000-0000-00006E970000}"/>
    <cellStyle name="Normal 7 10 2 2 2 3" xfId="40844" xr:uid="{00000000-0005-0000-0000-00006F970000}"/>
    <cellStyle name="Normal 7 10 2 2 3" xfId="40845" xr:uid="{00000000-0005-0000-0000-000070970000}"/>
    <cellStyle name="Normal 7 10 2 2 3 2" xfId="40846" xr:uid="{00000000-0005-0000-0000-000071970000}"/>
    <cellStyle name="Normal 7 10 2 2 4" xfId="40847" xr:uid="{00000000-0005-0000-0000-000072970000}"/>
    <cellStyle name="Normal 7 10 2 2 5" xfId="40848" xr:uid="{00000000-0005-0000-0000-000073970000}"/>
    <cellStyle name="Normal 7 10 2 3" xfId="4329" xr:uid="{00000000-0005-0000-0000-000074970000}"/>
    <cellStyle name="Normal 7 10 2 3 2" xfId="40849" xr:uid="{00000000-0005-0000-0000-000075970000}"/>
    <cellStyle name="Normal 7 10 2 3 2 2" xfId="40850" xr:uid="{00000000-0005-0000-0000-000076970000}"/>
    <cellStyle name="Normal 7 10 2 3 2 2 2" xfId="40851" xr:uid="{00000000-0005-0000-0000-000077970000}"/>
    <cellStyle name="Normal 7 10 2 3 2 3" xfId="40852" xr:uid="{00000000-0005-0000-0000-000078970000}"/>
    <cellStyle name="Normal 7 10 2 3 3" xfId="40853" xr:uid="{00000000-0005-0000-0000-000079970000}"/>
    <cellStyle name="Normal 7 10 2 3 3 2" xfId="40854" xr:uid="{00000000-0005-0000-0000-00007A970000}"/>
    <cellStyle name="Normal 7 10 2 3 4" xfId="40855" xr:uid="{00000000-0005-0000-0000-00007B970000}"/>
    <cellStyle name="Normal 7 10 2 3 5" xfId="40856" xr:uid="{00000000-0005-0000-0000-00007C970000}"/>
    <cellStyle name="Normal 7 10 2 4" xfId="40857" xr:uid="{00000000-0005-0000-0000-00007D970000}"/>
    <cellStyle name="Normal 7 10 2 4 2" xfId="40858" xr:uid="{00000000-0005-0000-0000-00007E970000}"/>
    <cellStyle name="Normal 7 10 2 4 2 2" xfId="40859" xr:uid="{00000000-0005-0000-0000-00007F970000}"/>
    <cellStyle name="Normal 7 10 2 4 3" xfId="40860" xr:uid="{00000000-0005-0000-0000-000080970000}"/>
    <cellStyle name="Normal 7 10 2 5" xfId="40861" xr:uid="{00000000-0005-0000-0000-000081970000}"/>
    <cellStyle name="Normal 7 10 2 5 2" xfId="40862" xr:uid="{00000000-0005-0000-0000-000082970000}"/>
    <cellStyle name="Normal 7 10 2 6" xfId="40863" xr:uid="{00000000-0005-0000-0000-000083970000}"/>
    <cellStyle name="Normal 7 10 2 7" xfId="40864" xr:uid="{00000000-0005-0000-0000-000084970000}"/>
    <cellStyle name="Normal 7 10 3" xfId="4330" xr:uid="{00000000-0005-0000-0000-000085970000}"/>
    <cellStyle name="Normal 7 10 3 2" xfId="40865" xr:uid="{00000000-0005-0000-0000-000086970000}"/>
    <cellStyle name="Normal 7 10 3 2 2" xfId="40866" xr:uid="{00000000-0005-0000-0000-000087970000}"/>
    <cellStyle name="Normal 7 10 3 2 2 2" xfId="40867" xr:uid="{00000000-0005-0000-0000-000088970000}"/>
    <cellStyle name="Normal 7 10 3 2 3" xfId="40868" xr:uid="{00000000-0005-0000-0000-000089970000}"/>
    <cellStyle name="Normal 7 10 3 3" xfId="40869" xr:uid="{00000000-0005-0000-0000-00008A970000}"/>
    <cellStyle name="Normal 7 10 3 3 2" xfId="40870" xr:uid="{00000000-0005-0000-0000-00008B970000}"/>
    <cellStyle name="Normal 7 10 3 4" xfId="40871" xr:uid="{00000000-0005-0000-0000-00008C970000}"/>
    <cellStyle name="Normal 7 10 3 5" xfId="40872" xr:uid="{00000000-0005-0000-0000-00008D970000}"/>
    <cellStyle name="Normal 7 10 4" xfId="4331" xr:uid="{00000000-0005-0000-0000-00008E970000}"/>
    <cellStyle name="Normal 7 10 4 2" xfId="40873" xr:uid="{00000000-0005-0000-0000-00008F970000}"/>
    <cellStyle name="Normal 7 10 4 2 2" xfId="40874" xr:uid="{00000000-0005-0000-0000-000090970000}"/>
    <cellStyle name="Normal 7 10 4 2 2 2" xfId="40875" xr:uid="{00000000-0005-0000-0000-000091970000}"/>
    <cellStyle name="Normal 7 10 4 2 3" xfId="40876" xr:uid="{00000000-0005-0000-0000-000092970000}"/>
    <cellStyle name="Normal 7 10 4 3" xfId="40877" xr:uid="{00000000-0005-0000-0000-000093970000}"/>
    <cellStyle name="Normal 7 10 4 3 2" xfId="40878" xr:uid="{00000000-0005-0000-0000-000094970000}"/>
    <cellStyle name="Normal 7 10 4 4" xfId="40879" xr:uid="{00000000-0005-0000-0000-000095970000}"/>
    <cellStyle name="Normal 7 10 4 5" xfId="40880" xr:uid="{00000000-0005-0000-0000-000096970000}"/>
    <cellStyle name="Normal 7 10 5" xfId="40881" xr:uid="{00000000-0005-0000-0000-000097970000}"/>
    <cellStyle name="Normal 7 10 5 2" xfId="40882" xr:uid="{00000000-0005-0000-0000-000098970000}"/>
    <cellStyle name="Normal 7 10 5 2 2" xfId="40883" xr:uid="{00000000-0005-0000-0000-000099970000}"/>
    <cellStyle name="Normal 7 10 5 3" xfId="40884" xr:uid="{00000000-0005-0000-0000-00009A970000}"/>
    <cellStyle name="Normal 7 10 6" xfId="40885" xr:uid="{00000000-0005-0000-0000-00009B970000}"/>
    <cellStyle name="Normal 7 10 6 2" xfId="40886" xr:uid="{00000000-0005-0000-0000-00009C970000}"/>
    <cellStyle name="Normal 7 10 7" xfId="40887" xr:uid="{00000000-0005-0000-0000-00009D970000}"/>
    <cellStyle name="Normal 7 10 8" xfId="40888" xr:uid="{00000000-0005-0000-0000-00009E970000}"/>
    <cellStyle name="Normal 7 11" xfId="4332" xr:uid="{00000000-0005-0000-0000-00009F970000}"/>
    <cellStyle name="Normal 7 11 2" xfId="4333" xr:uid="{00000000-0005-0000-0000-0000A0970000}"/>
    <cellStyle name="Normal 7 11 2 2" xfId="4334" xr:uid="{00000000-0005-0000-0000-0000A1970000}"/>
    <cellStyle name="Normal 7 11 2 2 2" xfId="40889" xr:uid="{00000000-0005-0000-0000-0000A2970000}"/>
    <cellStyle name="Normal 7 11 2 2 2 2" xfId="40890" xr:uid="{00000000-0005-0000-0000-0000A3970000}"/>
    <cellStyle name="Normal 7 11 2 2 2 2 2" xfId="40891" xr:uid="{00000000-0005-0000-0000-0000A4970000}"/>
    <cellStyle name="Normal 7 11 2 2 2 3" xfId="40892" xr:uid="{00000000-0005-0000-0000-0000A5970000}"/>
    <cellStyle name="Normal 7 11 2 2 3" xfId="40893" xr:uid="{00000000-0005-0000-0000-0000A6970000}"/>
    <cellStyle name="Normal 7 11 2 2 3 2" xfId="40894" xr:uid="{00000000-0005-0000-0000-0000A7970000}"/>
    <cellStyle name="Normal 7 11 2 2 4" xfId="40895" xr:uid="{00000000-0005-0000-0000-0000A8970000}"/>
    <cellStyle name="Normal 7 11 2 2 5" xfId="40896" xr:uid="{00000000-0005-0000-0000-0000A9970000}"/>
    <cellStyle name="Normal 7 11 2 3" xfId="4335" xr:uid="{00000000-0005-0000-0000-0000AA970000}"/>
    <cellStyle name="Normal 7 11 2 3 2" xfId="40897" xr:uid="{00000000-0005-0000-0000-0000AB970000}"/>
    <cellStyle name="Normal 7 11 2 3 2 2" xfId="40898" xr:uid="{00000000-0005-0000-0000-0000AC970000}"/>
    <cellStyle name="Normal 7 11 2 3 2 2 2" xfId="40899" xr:uid="{00000000-0005-0000-0000-0000AD970000}"/>
    <cellStyle name="Normal 7 11 2 3 2 3" xfId="40900" xr:uid="{00000000-0005-0000-0000-0000AE970000}"/>
    <cellStyle name="Normal 7 11 2 3 3" xfId="40901" xr:uid="{00000000-0005-0000-0000-0000AF970000}"/>
    <cellStyle name="Normal 7 11 2 3 3 2" xfId="40902" xr:uid="{00000000-0005-0000-0000-0000B0970000}"/>
    <cellStyle name="Normal 7 11 2 3 4" xfId="40903" xr:uid="{00000000-0005-0000-0000-0000B1970000}"/>
    <cellStyle name="Normal 7 11 2 3 5" xfId="40904" xr:uid="{00000000-0005-0000-0000-0000B2970000}"/>
    <cellStyle name="Normal 7 11 2 4" xfId="40905" xr:uid="{00000000-0005-0000-0000-0000B3970000}"/>
    <cellStyle name="Normal 7 11 2 4 2" xfId="40906" xr:uid="{00000000-0005-0000-0000-0000B4970000}"/>
    <cellStyle name="Normal 7 11 2 4 2 2" xfId="40907" xr:uid="{00000000-0005-0000-0000-0000B5970000}"/>
    <cellStyle name="Normal 7 11 2 4 3" xfId="40908" xr:uid="{00000000-0005-0000-0000-0000B6970000}"/>
    <cellStyle name="Normal 7 11 2 5" xfId="40909" xr:uid="{00000000-0005-0000-0000-0000B7970000}"/>
    <cellStyle name="Normal 7 11 2 5 2" xfId="40910" xr:uid="{00000000-0005-0000-0000-0000B8970000}"/>
    <cellStyle name="Normal 7 11 2 6" xfId="40911" xr:uid="{00000000-0005-0000-0000-0000B9970000}"/>
    <cellStyle name="Normal 7 11 2 7" xfId="40912" xr:uid="{00000000-0005-0000-0000-0000BA970000}"/>
    <cellStyle name="Normal 7 11 3" xfId="4336" xr:uid="{00000000-0005-0000-0000-0000BB970000}"/>
    <cellStyle name="Normal 7 11 3 2" xfId="40913" xr:uid="{00000000-0005-0000-0000-0000BC970000}"/>
    <cellStyle name="Normal 7 11 3 2 2" xfId="40914" xr:uid="{00000000-0005-0000-0000-0000BD970000}"/>
    <cellStyle name="Normal 7 11 3 2 2 2" xfId="40915" xr:uid="{00000000-0005-0000-0000-0000BE970000}"/>
    <cellStyle name="Normal 7 11 3 2 3" xfId="40916" xr:uid="{00000000-0005-0000-0000-0000BF970000}"/>
    <cellStyle name="Normal 7 11 3 3" xfId="40917" xr:uid="{00000000-0005-0000-0000-0000C0970000}"/>
    <cellStyle name="Normal 7 11 3 3 2" xfId="40918" xr:uid="{00000000-0005-0000-0000-0000C1970000}"/>
    <cellStyle name="Normal 7 11 3 4" xfId="40919" xr:uid="{00000000-0005-0000-0000-0000C2970000}"/>
    <cellStyle name="Normal 7 11 3 5" xfId="40920" xr:uid="{00000000-0005-0000-0000-0000C3970000}"/>
    <cellStyle name="Normal 7 11 4" xfId="4337" xr:uid="{00000000-0005-0000-0000-0000C4970000}"/>
    <cellStyle name="Normal 7 11 4 2" xfId="40921" xr:uid="{00000000-0005-0000-0000-0000C5970000}"/>
    <cellStyle name="Normal 7 11 4 2 2" xfId="40922" xr:uid="{00000000-0005-0000-0000-0000C6970000}"/>
    <cellStyle name="Normal 7 11 4 2 2 2" xfId="40923" xr:uid="{00000000-0005-0000-0000-0000C7970000}"/>
    <cellStyle name="Normal 7 11 4 2 3" xfId="40924" xr:uid="{00000000-0005-0000-0000-0000C8970000}"/>
    <cellStyle name="Normal 7 11 4 3" xfId="40925" xr:uid="{00000000-0005-0000-0000-0000C9970000}"/>
    <cellStyle name="Normal 7 11 4 3 2" xfId="40926" xr:uid="{00000000-0005-0000-0000-0000CA970000}"/>
    <cellStyle name="Normal 7 11 4 4" xfId="40927" xr:uid="{00000000-0005-0000-0000-0000CB970000}"/>
    <cellStyle name="Normal 7 11 4 5" xfId="40928" xr:uid="{00000000-0005-0000-0000-0000CC970000}"/>
    <cellStyle name="Normal 7 11 5" xfId="40929" xr:uid="{00000000-0005-0000-0000-0000CD970000}"/>
    <cellStyle name="Normal 7 11 5 2" xfId="40930" xr:uid="{00000000-0005-0000-0000-0000CE970000}"/>
    <cellStyle name="Normal 7 11 5 2 2" xfId="40931" xr:uid="{00000000-0005-0000-0000-0000CF970000}"/>
    <cellStyle name="Normal 7 11 5 3" xfId="40932" xr:uid="{00000000-0005-0000-0000-0000D0970000}"/>
    <cellStyle name="Normal 7 11 6" xfId="40933" xr:uid="{00000000-0005-0000-0000-0000D1970000}"/>
    <cellStyle name="Normal 7 11 6 2" xfId="40934" xr:uid="{00000000-0005-0000-0000-0000D2970000}"/>
    <cellStyle name="Normal 7 11 7" xfId="40935" xr:uid="{00000000-0005-0000-0000-0000D3970000}"/>
    <cellStyle name="Normal 7 11 8" xfId="40936" xr:uid="{00000000-0005-0000-0000-0000D4970000}"/>
    <cellStyle name="Normal 7 12" xfId="4338" xr:uid="{00000000-0005-0000-0000-0000D5970000}"/>
    <cellStyle name="Normal 7 12 2" xfId="4339" xr:uid="{00000000-0005-0000-0000-0000D6970000}"/>
    <cellStyle name="Normal 7 12 2 2" xfId="40937" xr:uid="{00000000-0005-0000-0000-0000D7970000}"/>
    <cellStyle name="Normal 7 12 2 2 2" xfId="40938" xr:uid="{00000000-0005-0000-0000-0000D8970000}"/>
    <cellStyle name="Normal 7 12 2 2 2 2" xfId="40939" xr:uid="{00000000-0005-0000-0000-0000D9970000}"/>
    <cellStyle name="Normal 7 12 2 2 3" xfId="40940" xr:uid="{00000000-0005-0000-0000-0000DA970000}"/>
    <cellStyle name="Normal 7 12 2 3" xfId="40941" xr:uid="{00000000-0005-0000-0000-0000DB970000}"/>
    <cellStyle name="Normal 7 12 2 3 2" xfId="40942" xr:uid="{00000000-0005-0000-0000-0000DC970000}"/>
    <cellStyle name="Normal 7 12 2 4" xfId="40943" xr:uid="{00000000-0005-0000-0000-0000DD970000}"/>
    <cellStyle name="Normal 7 12 2 5" xfId="40944" xr:uid="{00000000-0005-0000-0000-0000DE970000}"/>
    <cellStyle name="Normal 7 12 3" xfId="4340" xr:uid="{00000000-0005-0000-0000-0000DF970000}"/>
    <cellStyle name="Normal 7 12 3 2" xfId="40945" xr:uid="{00000000-0005-0000-0000-0000E0970000}"/>
    <cellStyle name="Normal 7 12 3 2 2" xfId="40946" xr:uid="{00000000-0005-0000-0000-0000E1970000}"/>
    <cellStyle name="Normal 7 12 3 2 2 2" xfId="40947" xr:uid="{00000000-0005-0000-0000-0000E2970000}"/>
    <cellStyle name="Normal 7 12 3 2 3" xfId="40948" xr:uid="{00000000-0005-0000-0000-0000E3970000}"/>
    <cellStyle name="Normal 7 12 3 3" xfId="40949" xr:uid="{00000000-0005-0000-0000-0000E4970000}"/>
    <cellStyle name="Normal 7 12 3 3 2" xfId="40950" xr:uid="{00000000-0005-0000-0000-0000E5970000}"/>
    <cellStyle name="Normal 7 12 3 4" xfId="40951" xr:uid="{00000000-0005-0000-0000-0000E6970000}"/>
    <cellStyle name="Normal 7 12 3 5" xfId="40952" xr:uid="{00000000-0005-0000-0000-0000E7970000}"/>
    <cellStyle name="Normal 7 12 4" xfId="40953" xr:uid="{00000000-0005-0000-0000-0000E8970000}"/>
    <cellStyle name="Normal 7 12 4 2" xfId="40954" xr:uid="{00000000-0005-0000-0000-0000E9970000}"/>
    <cellStyle name="Normal 7 12 4 2 2" xfId="40955" xr:uid="{00000000-0005-0000-0000-0000EA970000}"/>
    <cellStyle name="Normal 7 12 4 3" xfId="40956" xr:uid="{00000000-0005-0000-0000-0000EB970000}"/>
    <cellStyle name="Normal 7 12 5" xfId="40957" xr:uid="{00000000-0005-0000-0000-0000EC970000}"/>
    <cellStyle name="Normal 7 12 5 2" xfId="40958" xr:uid="{00000000-0005-0000-0000-0000ED970000}"/>
    <cellStyle name="Normal 7 12 6" xfId="40959" xr:uid="{00000000-0005-0000-0000-0000EE970000}"/>
    <cellStyle name="Normal 7 12 7" xfId="40960" xr:uid="{00000000-0005-0000-0000-0000EF970000}"/>
    <cellStyle name="Normal 7 13" xfId="4341" xr:uid="{00000000-0005-0000-0000-0000F0970000}"/>
    <cellStyle name="Normal 7 13 2" xfId="4342" xr:uid="{00000000-0005-0000-0000-0000F1970000}"/>
    <cellStyle name="Normal 7 13 2 2" xfId="40961" xr:uid="{00000000-0005-0000-0000-0000F2970000}"/>
    <cellStyle name="Normal 7 13 2 2 2" xfId="40962" xr:uid="{00000000-0005-0000-0000-0000F3970000}"/>
    <cellStyle name="Normal 7 13 2 2 2 2" xfId="40963" xr:uid="{00000000-0005-0000-0000-0000F4970000}"/>
    <cellStyle name="Normal 7 13 2 2 3" xfId="40964" xr:uid="{00000000-0005-0000-0000-0000F5970000}"/>
    <cellStyle name="Normal 7 13 2 3" xfId="40965" xr:uid="{00000000-0005-0000-0000-0000F6970000}"/>
    <cellStyle name="Normal 7 13 2 3 2" xfId="40966" xr:uid="{00000000-0005-0000-0000-0000F7970000}"/>
    <cellStyle name="Normal 7 13 2 4" xfId="40967" xr:uid="{00000000-0005-0000-0000-0000F8970000}"/>
    <cellStyle name="Normal 7 13 2 5" xfId="40968" xr:uid="{00000000-0005-0000-0000-0000F9970000}"/>
    <cellStyle name="Normal 7 13 3" xfId="4343" xr:uid="{00000000-0005-0000-0000-0000FA970000}"/>
    <cellStyle name="Normal 7 13 3 2" xfId="40969" xr:uid="{00000000-0005-0000-0000-0000FB970000}"/>
    <cellStyle name="Normal 7 13 3 2 2" xfId="40970" xr:uid="{00000000-0005-0000-0000-0000FC970000}"/>
    <cellStyle name="Normal 7 13 3 2 2 2" xfId="40971" xr:uid="{00000000-0005-0000-0000-0000FD970000}"/>
    <cellStyle name="Normal 7 13 3 2 3" xfId="40972" xr:uid="{00000000-0005-0000-0000-0000FE970000}"/>
    <cellStyle name="Normal 7 13 3 3" xfId="40973" xr:uid="{00000000-0005-0000-0000-0000FF970000}"/>
    <cellStyle name="Normal 7 13 3 3 2" xfId="40974" xr:uid="{00000000-0005-0000-0000-000000980000}"/>
    <cellStyle name="Normal 7 13 3 4" xfId="40975" xr:uid="{00000000-0005-0000-0000-000001980000}"/>
    <cellStyle name="Normal 7 13 3 5" xfId="40976" xr:uid="{00000000-0005-0000-0000-000002980000}"/>
    <cellStyle name="Normal 7 13 4" xfId="40977" xr:uid="{00000000-0005-0000-0000-000003980000}"/>
    <cellStyle name="Normal 7 13 4 2" xfId="40978" xr:uid="{00000000-0005-0000-0000-000004980000}"/>
    <cellStyle name="Normal 7 13 4 2 2" xfId="40979" xr:uid="{00000000-0005-0000-0000-000005980000}"/>
    <cellStyle name="Normal 7 13 4 3" xfId="40980" xr:uid="{00000000-0005-0000-0000-000006980000}"/>
    <cellStyle name="Normal 7 13 5" xfId="40981" xr:uid="{00000000-0005-0000-0000-000007980000}"/>
    <cellStyle name="Normal 7 13 5 2" xfId="40982" xr:uid="{00000000-0005-0000-0000-000008980000}"/>
    <cellStyle name="Normal 7 13 6" xfId="40983" xr:uid="{00000000-0005-0000-0000-000009980000}"/>
    <cellStyle name="Normal 7 13 7" xfId="40984" xr:uid="{00000000-0005-0000-0000-00000A980000}"/>
    <cellStyle name="Normal 7 14" xfId="4344" xr:uid="{00000000-0005-0000-0000-00000B980000}"/>
    <cellStyle name="Normal 7 14 2" xfId="4345" xr:uid="{00000000-0005-0000-0000-00000C980000}"/>
    <cellStyle name="Normal 7 14 2 2" xfId="40985" xr:uid="{00000000-0005-0000-0000-00000D980000}"/>
    <cellStyle name="Normal 7 14 2 2 2" xfId="40986" xr:uid="{00000000-0005-0000-0000-00000E980000}"/>
    <cellStyle name="Normal 7 14 2 2 2 2" xfId="40987" xr:uid="{00000000-0005-0000-0000-00000F980000}"/>
    <cellStyle name="Normal 7 14 2 2 3" xfId="40988" xr:uid="{00000000-0005-0000-0000-000010980000}"/>
    <cellStyle name="Normal 7 14 2 3" xfId="40989" xr:uid="{00000000-0005-0000-0000-000011980000}"/>
    <cellStyle name="Normal 7 14 2 3 2" xfId="40990" xr:uid="{00000000-0005-0000-0000-000012980000}"/>
    <cellStyle name="Normal 7 14 2 4" xfId="40991" xr:uid="{00000000-0005-0000-0000-000013980000}"/>
    <cellStyle name="Normal 7 14 2 5" xfId="40992" xr:uid="{00000000-0005-0000-0000-000014980000}"/>
    <cellStyle name="Normal 7 14 3" xfId="40993" xr:uid="{00000000-0005-0000-0000-000015980000}"/>
    <cellStyle name="Normal 7 14 3 2" xfId="40994" xr:uid="{00000000-0005-0000-0000-000016980000}"/>
    <cellStyle name="Normal 7 14 3 2 2" xfId="40995" xr:uid="{00000000-0005-0000-0000-000017980000}"/>
    <cellStyle name="Normal 7 14 3 3" xfId="40996" xr:uid="{00000000-0005-0000-0000-000018980000}"/>
    <cellStyle name="Normal 7 14 4" xfId="40997" xr:uid="{00000000-0005-0000-0000-000019980000}"/>
    <cellStyle name="Normal 7 14 4 2" xfId="40998" xr:uid="{00000000-0005-0000-0000-00001A980000}"/>
    <cellStyle name="Normal 7 14 5" xfId="40999" xr:uid="{00000000-0005-0000-0000-00001B980000}"/>
    <cellStyle name="Normal 7 14 6" xfId="41000" xr:uid="{00000000-0005-0000-0000-00001C980000}"/>
    <cellStyle name="Normal 7 15" xfId="4346" xr:uid="{00000000-0005-0000-0000-00001D980000}"/>
    <cellStyle name="Normal 7 15 2" xfId="41001" xr:uid="{00000000-0005-0000-0000-00001E980000}"/>
    <cellStyle name="Normal 7 15 2 2" xfId="41002" xr:uid="{00000000-0005-0000-0000-00001F980000}"/>
    <cellStyle name="Normal 7 15 2 2 2" xfId="41003" xr:uid="{00000000-0005-0000-0000-000020980000}"/>
    <cellStyle name="Normal 7 15 2 3" xfId="41004" xr:uid="{00000000-0005-0000-0000-000021980000}"/>
    <cellStyle name="Normal 7 15 3" xfId="41005" xr:uid="{00000000-0005-0000-0000-000022980000}"/>
    <cellStyle name="Normal 7 15 3 2" xfId="41006" xr:uid="{00000000-0005-0000-0000-000023980000}"/>
    <cellStyle name="Normal 7 15 4" xfId="41007" xr:uid="{00000000-0005-0000-0000-000024980000}"/>
    <cellStyle name="Normal 7 15 5" xfId="41008" xr:uid="{00000000-0005-0000-0000-000025980000}"/>
    <cellStyle name="Normal 7 16" xfId="4347" xr:uid="{00000000-0005-0000-0000-000026980000}"/>
    <cellStyle name="Normal 7 16 2" xfId="41009" xr:uid="{00000000-0005-0000-0000-000027980000}"/>
    <cellStyle name="Normal 7 16 2 2" xfId="41010" xr:uid="{00000000-0005-0000-0000-000028980000}"/>
    <cellStyle name="Normal 7 16 2 2 2" xfId="41011" xr:uid="{00000000-0005-0000-0000-000029980000}"/>
    <cellStyle name="Normal 7 16 2 3" xfId="41012" xr:uid="{00000000-0005-0000-0000-00002A980000}"/>
    <cellStyle name="Normal 7 16 3" xfId="41013" xr:uid="{00000000-0005-0000-0000-00002B980000}"/>
    <cellStyle name="Normal 7 16 3 2" xfId="41014" xr:uid="{00000000-0005-0000-0000-00002C980000}"/>
    <cellStyle name="Normal 7 16 4" xfId="41015" xr:uid="{00000000-0005-0000-0000-00002D980000}"/>
    <cellStyle name="Normal 7 16 5" xfId="41016" xr:uid="{00000000-0005-0000-0000-00002E980000}"/>
    <cellStyle name="Normal 7 17" xfId="4348" xr:uid="{00000000-0005-0000-0000-00002F980000}"/>
    <cellStyle name="Normal 7 17 2" xfId="41017" xr:uid="{00000000-0005-0000-0000-000030980000}"/>
    <cellStyle name="Normal 7 17 2 2" xfId="41018" xr:uid="{00000000-0005-0000-0000-000031980000}"/>
    <cellStyle name="Normal 7 17 2 2 2" xfId="41019" xr:uid="{00000000-0005-0000-0000-000032980000}"/>
    <cellStyle name="Normal 7 17 2 3" xfId="41020" xr:uid="{00000000-0005-0000-0000-000033980000}"/>
    <cellStyle name="Normal 7 17 3" xfId="41021" xr:uid="{00000000-0005-0000-0000-000034980000}"/>
    <cellStyle name="Normal 7 17 3 2" xfId="41022" xr:uid="{00000000-0005-0000-0000-000035980000}"/>
    <cellStyle name="Normal 7 17 4" xfId="41023" xr:uid="{00000000-0005-0000-0000-000036980000}"/>
    <cellStyle name="Normal 7 17 5" xfId="41024" xr:uid="{00000000-0005-0000-0000-000037980000}"/>
    <cellStyle name="Normal 7 18" xfId="41025" xr:uid="{00000000-0005-0000-0000-000038980000}"/>
    <cellStyle name="Normal 7 18 2" xfId="41026" xr:uid="{00000000-0005-0000-0000-000039980000}"/>
    <cellStyle name="Normal 7 18 2 2" xfId="41027" xr:uid="{00000000-0005-0000-0000-00003A980000}"/>
    <cellStyle name="Normal 7 18 3" xfId="41028" xr:uid="{00000000-0005-0000-0000-00003B980000}"/>
    <cellStyle name="Normal 7 19" xfId="41029" xr:uid="{00000000-0005-0000-0000-00003C980000}"/>
    <cellStyle name="Normal 7 19 2" xfId="41030" xr:uid="{00000000-0005-0000-0000-00003D980000}"/>
    <cellStyle name="Normal 7 2" xfId="4349" xr:uid="{00000000-0005-0000-0000-00003E980000}"/>
    <cellStyle name="Normal 7 2 10" xfId="4350" xr:uid="{00000000-0005-0000-0000-00003F980000}"/>
    <cellStyle name="Normal 7 2 10 2" xfId="41031" xr:uid="{00000000-0005-0000-0000-000040980000}"/>
    <cellStyle name="Normal 7 2 10 2 2" xfId="41032" xr:uid="{00000000-0005-0000-0000-000041980000}"/>
    <cellStyle name="Normal 7 2 10 2 2 2" xfId="41033" xr:uid="{00000000-0005-0000-0000-000042980000}"/>
    <cellStyle name="Normal 7 2 10 2 3" xfId="41034" xr:uid="{00000000-0005-0000-0000-000043980000}"/>
    <cellStyle name="Normal 7 2 10 3" xfId="41035" xr:uid="{00000000-0005-0000-0000-000044980000}"/>
    <cellStyle name="Normal 7 2 10 3 2" xfId="41036" xr:uid="{00000000-0005-0000-0000-000045980000}"/>
    <cellStyle name="Normal 7 2 10 4" xfId="41037" xr:uid="{00000000-0005-0000-0000-000046980000}"/>
    <cellStyle name="Normal 7 2 10 5" xfId="41038" xr:uid="{00000000-0005-0000-0000-000047980000}"/>
    <cellStyle name="Normal 7 2 11" xfId="41039" xr:uid="{00000000-0005-0000-0000-000048980000}"/>
    <cellStyle name="Normal 7 2 11 2" xfId="41040" xr:uid="{00000000-0005-0000-0000-000049980000}"/>
    <cellStyle name="Normal 7 2 11 2 2" xfId="41041" xr:uid="{00000000-0005-0000-0000-00004A980000}"/>
    <cellStyle name="Normal 7 2 11 3" xfId="41042" xr:uid="{00000000-0005-0000-0000-00004B980000}"/>
    <cellStyle name="Normal 7 2 12" xfId="41043" xr:uid="{00000000-0005-0000-0000-00004C980000}"/>
    <cellStyle name="Normal 7 2 12 2" xfId="41044" xr:uid="{00000000-0005-0000-0000-00004D980000}"/>
    <cellStyle name="Normal 7 2 13" xfId="41045" xr:uid="{00000000-0005-0000-0000-00004E980000}"/>
    <cellStyle name="Normal 7 2 14" xfId="41046" xr:uid="{00000000-0005-0000-0000-00004F980000}"/>
    <cellStyle name="Normal 7 2 2" xfId="4351" xr:uid="{00000000-0005-0000-0000-000050980000}"/>
    <cellStyle name="Normal 7 2 2 10" xfId="41047" xr:uid="{00000000-0005-0000-0000-000051980000}"/>
    <cellStyle name="Normal 7 2 2 10 2" xfId="41048" xr:uid="{00000000-0005-0000-0000-000052980000}"/>
    <cellStyle name="Normal 7 2 2 10 2 2" xfId="41049" xr:uid="{00000000-0005-0000-0000-000053980000}"/>
    <cellStyle name="Normal 7 2 2 10 3" xfId="41050" xr:uid="{00000000-0005-0000-0000-000054980000}"/>
    <cellStyle name="Normal 7 2 2 11" xfId="41051" xr:uid="{00000000-0005-0000-0000-000055980000}"/>
    <cellStyle name="Normal 7 2 2 11 2" xfId="41052" xr:uid="{00000000-0005-0000-0000-000056980000}"/>
    <cellStyle name="Normal 7 2 2 12" xfId="41053" xr:uid="{00000000-0005-0000-0000-000057980000}"/>
    <cellStyle name="Normal 7 2 2 13" xfId="41054" xr:uid="{00000000-0005-0000-0000-000058980000}"/>
    <cellStyle name="Normal 7 2 2 2" xfId="4352" xr:uid="{00000000-0005-0000-0000-000059980000}"/>
    <cellStyle name="Normal 7 2 2 2 10" xfId="41055" xr:uid="{00000000-0005-0000-0000-00005A980000}"/>
    <cellStyle name="Normal 7 2 2 2 10 2" xfId="41056" xr:uid="{00000000-0005-0000-0000-00005B980000}"/>
    <cellStyle name="Normal 7 2 2 2 11" xfId="41057" xr:uid="{00000000-0005-0000-0000-00005C980000}"/>
    <cellStyle name="Normal 7 2 2 2 12" xfId="41058" xr:uid="{00000000-0005-0000-0000-00005D980000}"/>
    <cellStyle name="Normal 7 2 2 2 2" xfId="4353" xr:uid="{00000000-0005-0000-0000-00005E980000}"/>
    <cellStyle name="Normal 7 2 2 2 2 2" xfId="4354" xr:uid="{00000000-0005-0000-0000-00005F980000}"/>
    <cellStyle name="Normal 7 2 2 2 2 2 2" xfId="4355" xr:uid="{00000000-0005-0000-0000-000060980000}"/>
    <cellStyle name="Normal 7 2 2 2 2 2 2 2" xfId="41059" xr:uid="{00000000-0005-0000-0000-000061980000}"/>
    <cellStyle name="Normal 7 2 2 2 2 2 2 2 2" xfId="41060" xr:uid="{00000000-0005-0000-0000-000062980000}"/>
    <cellStyle name="Normal 7 2 2 2 2 2 2 2 2 2" xfId="41061" xr:uid="{00000000-0005-0000-0000-000063980000}"/>
    <cellStyle name="Normal 7 2 2 2 2 2 2 2 3" xfId="41062" xr:uid="{00000000-0005-0000-0000-000064980000}"/>
    <cellStyle name="Normal 7 2 2 2 2 2 2 3" xfId="41063" xr:uid="{00000000-0005-0000-0000-000065980000}"/>
    <cellStyle name="Normal 7 2 2 2 2 2 2 3 2" xfId="41064" xr:uid="{00000000-0005-0000-0000-000066980000}"/>
    <cellStyle name="Normal 7 2 2 2 2 2 2 4" xfId="41065" xr:uid="{00000000-0005-0000-0000-000067980000}"/>
    <cellStyle name="Normal 7 2 2 2 2 2 2 5" xfId="41066" xr:uid="{00000000-0005-0000-0000-000068980000}"/>
    <cellStyle name="Normal 7 2 2 2 2 2 3" xfId="4356" xr:uid="{00000000-0005-0000-0000-000069980000}"/>
    <cellStyle name="Normal 7 2 2 2 2 2 3 2" xfId="41067" xr:uid="{00000000-0005-0000-0000-00006A980000}"/>
    <cellStyle name="Normal 7 2 2 2 2 2 3 2 2" xfId="41068" xr:uid="{00000000-0005-0000-0000-00006B980000}"/>
    <cellStyle name="Normal 7 2 2 2 2 2 3 2 2 2" xfId="41069" xr:uid="{00000000-0005-0000-0000-00006C980000}"/>
    <cellStyle name="Normal 7 2 2 2 2 2 3 2 3" xfId="41070" xr:uid="{00000000-0005-0000-0000-00006D980000}"/>
    <cellStyle name="Normal 7 2 2 2 2 2 3 3" xfId="41071" xr:uid="{00000000-0005-0000-0000-00006E980000}"/>
    <cellStyle name="Normal 7 2 2 2 2 2 3 3 2" xfId="41072" xr:uid="{00000000-0005-0000-0000-00006F980000}"/>
    <cellStyle name="Normal 7 2 2 2 2 2 3 4" xfId="41073" xr:uid="{00000000-0005-0000-0000-000070980000}"/>
    <cellStyle name="Normal 7 2 2 2 2 2 3 5" xfId="41074" xr:uid="{00000000-0005-0000-0000-000071980000}"/>
    <cellStyle name="Normal 7 2 2 2 2 2 4" xfId="41075" xr:uid="{00000000-0005-0000-0000-000072980000}"/>
    <cellStyle name="Normal 7 2 2 2 2 2 4 2" xfId="41076" xr:uid="{00000000-0005-0000-0000-000073980000}"/>
    <cellStyle name="Normal 7 2 2 2 2 2 4 2 2" xfId="41077" xr:uid="{00000000-0005-0000-0000-000074980000}"/>
    <cellStyle name="Normal 7 2 2 2 2 2 4 3" xfId="41078" xr:uid="{00000000-0005-0000-0000-000075980000}"/>
    <cellStyle name="Normal 7 2 2 2 2 2 5" xfId="41079" xr:uid="{00000000-0005-0000-0000-000076980000}"/>
    <cellStyle name="Normal 7 2 2 2 2 2 5 2" xfId="41080" xr:uid="{00000000-0005-0000-0000-000077980000}"/>
    <cellStyle name="Normal 7 2 2 2 2 2 6" xfId="41081" xr:uid="{00000000-0005-0000-0000-000078980000}"/>
    <cellStyle name="Normal 7 2 2 2 2 2 7" xfId="41082" xr:uid="{00000000-0005-0000-0000-000079980000}"/>
    <cellStyle name="Normal 7 2 2 2 2 3" xfId="4357" xr:uid="{00000000-0005-0000-0000-00007A980000}"/>
    <cellStyle name="Normal 7 2 2 2 2 3 2" xfId="41083" xr:uid="{00000000-0005-0000-0000-00007B980000}"/>
    <cellStyle name="Normal 7 2 2 2 2 3 2 2" xfId="41084" xr:uid="{00000000-0005-0000-0000-00007C980000}"/>
    <cellStyle name="Normal 7 2 2 2 2 3 2 2 2" xfId="41085" xr:uid="{00000000-0005-0000-0000-00007D980000}"/>
    <cellStyle name="Normal 7 2 2 2 2 3 2 3" xfId="41086" xr:uid="{00000000-0005-0000-0000-00007E980000}"/>
    <cellStyle name="Normal 7 2 2 2 2 3 3" xfId="41087" xr:uid="{00000000-0005-0000-0000-00007F980000}"/>
    <cellStyle name="Normal 7 2 2 2 2 3 3 2" xfId="41088" xr:uid="{00000000-0005-0000-0000-000080980000}"/>
    <cellStyle name="Normal 7 2 2 2 2 3 4" xfId="41089" xr:uid="{00000000-0005-0000-0000-000081980000}"/>
    <cellStyle name="Normal 7 2 2 2 2 3 5" xfId="41090" xr:uid="{00000000-0005-0000-0000-000082980000}"/>
    <cellStyle name="Normal 7 2 2 2 2 4" xfId="4358" xr:uid="{00000000-0005-0000-0000-000083980000}"/>
    <cellStyle name="Normal 7 2 2 2 2 4 2" xfId="41091" xr:uid="{00000000-0005-0000-0000-000084980000}"/>
    <cellStyle name="Normal 7 2 2 2 2 4 2 2" xfId="41092" xr:uid="{00000000-0005-0000-0000-000085980000}"/>
    <cellStyle name="Normal 7 2 2 2 2 4 2 2 2" xfId="41093" xr:uid="{00000000-0005-0000-0000-000086980000}"/>
    <cellStyle name="Normal 7 2 2 2 2 4 2 3" xfId="41094" xr:uid="{00000000-0005-0000-0000-000087980000}"/>
    <cellStyle name="Normal 7 2 2 2 2 4 3" xfId="41095" xr:uid="{00000000-0005-0000-0000-000088980000}"/>
    <cellStyle name="Normal 7 2 2 2 2 4 3 2" xfId="41096" xr:uid="{00000000-0005-0000-0000-000089980000}"/>
    <cellStyle name="Normal 7 2 2 2 2 4 4" xfId="41097" xr:uid="{00000000-0005-0000-0000-00008A980000}"/>
    <cellStyle name="Normal 7 2 2 2 2 4 5" xfId="41098" xr:uid="{00000000-0005-0000-0000-00008B980000}"/>
    <cellStyle name="Normal 7 2 2 2 2 5" xfId="41099" xr:uid="{00000000-0005-0000-0000-00008C980000}"/>
    <cellStyle name="Normal 7 2 2 2 2 5 2" xfId="41100" xr:uid="{00000000-0005-0000-0000-00008D980000}"/>
    <cellStyle name="Normal 7 2 2 2 2 5 2 2" xfId="41101" xr:uid="{00000000-0005-0000-0000-00008E980000}"/>
    <cellStyle name="Normal 7 2 2 2 2 5 3" xfId="41102" xr:uid="{00000000-0005-0000-0000-00008F980000}"/>
    <cellStyle name="Normal 7 2 2 2 2 6" xfId="41103" xr:uid="{00000000-0005-0000-0000-000090980000}"/>
    <cellStyle name="Normal 7 2 2 2 2 6 2" xfId="41104" xr:uid="{00000000-0005-0000-0000-000091980000}"/>
    <cellStyle name="Normal 7 2 2 2 2 7" xfId="41105" xr:uid="{00000000-0005-0000-0000-000092980000}"/>
    <cellStyle name="Normal 7 2 2 2 2 8" xfId="41106" xr:uid="{00000000-0005-0000-0000-000093980000}"/>
    <cellStyle name="Normal 7 2 2 2 3" xfId="4359" xr:uid="{00000000-0005-0000-0000-000094980000}"/>
    <cellStyle name="Normal 7 2 2 2 3 2" xfId="4360" xr:uid="{00000000-0005-0000-0000-000095980000}"/>
    <cellStyle name="Normal 7 2 2 2 3 2 2" xfId="4361" xr:uid="{00000000-0005-0000-0000-000096980000}"/>
    <cellStyle name="Normal 7 2 2 2 3 2 2 2" xfId="41107" xr:uid="{00000000-0005-0000-0000-000097980000}"/>
    <cellStyle name="Normal 7 2 2 2 3 2 2 2 2" xfId="41108" xr:uid="{00000000-0005-0000-0000-000098980000}"/>
    <cellStyle name="Normal 7 2 2 2 3 2 2 2 2 2" xfId="41109" xr:uid="{00000000-0005-0000-0000-000099980000}"/>
    <cellStyle name="Normal 7 2 2 2 3 2 2 2 3" xfId="41110" xr:uid="{00000000-0005-0000-0000-00009A980000}"/>
    <cellStyle name="Normal 7 2 2 2 3 2 2 3" xfId="41111" xr:uid="{00000000-0005-0000-0000-00009B980000}"/>
    <cellStyle name="Normal 7 2 2 2 3 2 2 3 2" xfId="41112" xr:uid="{00000000-0005-0000-0000-00009C980000}"/>
    <cellStyle name="Normal 7 2 2 2 3 2 2 4" xfId="41113" xr:uid="{00000000-0005-0000-0000-00009D980000}"/>
    <cellStyle name="Normal 7 2 2 2 3 2 2 5" xfId="41114" xr:uid="{00000000-0005-0000-0000-00009E980000}"/>
    <cellStyle name="Normal 7 2 2 2 3 2 3" xfId="4362" xr:uid="{00000000-0005-0000-0000-00009F980000}"/>
    <cellStyle name="Normal 7 2 2 2 3 2 3 2" xfId="41115" xr:uid="{00000000-0005-0000-0000-0000A0980000}"/>
    <cellStyle name="Normal 7 2 2 2 3 2 3 2 2" xfId="41116" xr:uid="{00000000-0005-0000-0000-0000A1980000}"/>
    <cellStyle name="Normal 7 2 2 2 3 2 3 2 2 2" xfId="41117" xr:uid="{00000000-0005-0000-0000-0000A2980000}"/>
    <cellStyle name="Normal 7 2 2 2 3 2 3 2 3" xfId="41118" xr:uid="{00000000-0005-0000-0000-0000A3980000}"/>
    <cellStyle name="Normal 7 2 2 2 3 2 3 3" xfId="41119" xr:uid="{00000000-0005-0000-0000-0000A4980000}"/>
    <cellStyle name="Normal 7 2 2 2 3 2 3 3 2" xfId="41120" xr:uid="{00000000-0005-0000-0000-0000A5980000}"/>
    <cellStyle name="Normal 7 2 2 2 3 2 3 4" xfId="41121" xr:uid="{00000000-0005-0000-0000-0000A6980000}"/>
    <cellStyle name="Normal 7 2 2 2 3 2 3 5" xfId="41122" xr:uid="{00000000-0005-0000-0000-0000A7980000}"/>
    <cellStyle name="Normal 7 2 2 2 3 2 4" xfId="41123" xr:uid="{00000000-0005-0000-0000-0000A8980000}"/>
    <cellStyle name="Normal 7 2 2 2 3 2 4 2" xfId="41124" xr:uid="{00000000-0005-0000-0000-0000A9980000}"/>
    <cellStyle name="Normal 7 2 2 2 3 2 4 2 2" xfId="41125" xr:uid="{00000000-0005-0000-0000-0000AA980000}"/>
    <cellStyle name="Normal 7 2 2 2 3 2 4 3" xfId="41126" xr:uid="{00000000-0005-0000-0000-0000AB980000}"/>
    <cellStyle name="Normal 7 2 2 2 3 2 5" xfId="41127" xr:uid="{00000000-0005-0000-0000-0000AC980000}"/>
    <cellStyle name="Normal 7 2 2 2 3 2 5 2" xfId="41128" xr:uid="{00000000-0005-0000-0000-0000AD980000}"/>
    <cellStyle name="Normal 7 2 2 2 3 2 6" xfId="41129" xr:uid="{00000000-0005-0000-0000-0000AE980000}"/>
    <cellStyle name="Normal 7 2 2 2 3 2 7" xfId="41130" xr:uid="{00000000-0005-0000-0000-0000AF980000}"/>
    <cellStyle name="Normal 7 2 2 2 3 3" xfId="4363" xr:uid="{00000000-0005-0000-0000-0000B0980000}"/>
    <cellStyle name="Normal 7 2 2 2 3 3 2" xfId="41131" xr:uid="{00000000-0005-0000-0000-0000B1980000}"/>
    <cellStyle name="Normal 7 2 2 2 3 3 2 2" xfId="41132" xr:uid="{00000000-0005-0000-0000-0000B2980000}"/>
    <cellStyle name="Normal 7 2 2 2 3 3 2 2 2" xfId="41133" xr:uid="{00000000-0005-0000-0000-0000B3980000}"/>
    <cellStyle name="Normal 7 2 2 2 3 3 2 3" xfId="41134" xr:uid="{00000000-0005-0000-0000-0000B4980000}"/>
    <cellStyle name="Normal 7 2 2 2 3 3 3" xfId="41135" xr:uid="{00000000-0005-0000-0000-0000B5980000}"/>
    <cellStyle name="Normal 7 2 2 2 3 3 3 2" xfId="41136" xr:uid="{00000000-0005-0000-0000-0000B6980000}"/>
    <cellStyle name="Normal 7 2 2 2 3 3 4" xfId="41137" xr:uid="{00000000-0005-0000-0000-0000B7980000}"/>
    <cellStyle name="Normal 7 2 2 2 3 3 5" xfId="41138" xr:uid="{00000000-0005-0000-0000-0000B8980000}"/>
    <cellStyle name="Normal 7 2 2 2 3 4" xfId="4364" xr:uid="{00000000-0005-0000-0000-0000B9980000}"/>
    <cellStyle name="Normal 7 2 2 2 3 4 2" xfId="41139" xr:uid="{00000000-0005-0000-0000-0000BA980000}"/>
    <cellStyle name="Normal 7 2 2 2 3 4 2 2" xfId="41140" xr:uid="{00000000-0005-0000-0000-0000BB980000}"/>
    <cellStyle name="Normal 7 2 2 2 3 4 2 2 2" xfId="41141" xr:uid="{00000000-0005-0000-0000-0000BC980000}"/>
    <cellStyle name="Normal 7 2 2 2 3 4 2 3" xfId="41142" xr:uid="{00000000-0005-0000-0000-0000BD980000}"/>
    <cellStyle name="Normal 7 2 2 2 3 4 3" xfId="41143" xr:uid="{00000000-0005-0000-0000-0000BE980000}"/>
    <cellStyle name="Normal 7 2 2 2 3 4 3 2" xfId="41144" xr:uid="{00000000-0005-0000-0000-0000BF980000}"/>
    <cellStyle name="Normal 7 2 2 2 3 4 4" xfId="41145" xr:uid="{00000000-0005-0000-0000-0000C0980000}"/>
    <cellStyle name="Normal 7 2 2 2 3 4 5" xfId="41146" xr:uid="{00000000-0005-0000-0000-0000C1980000}"/>
    <cellStyle name="Normal 7 2 2 2 3 5" xfId="41147" xr:uid="{00000000-0005-0000-0000-0000C2980000}"/>
    <cellStyle name="Normal 7 2 2 2 3 5 2" xfId="41148" xr:uid="{00000000-0005-0000-0000-0000C3980000}"/>
    <cellStyle name="Normal 7 2 2 2 3 5 2 2" xfId="41149" xr:uid="{00000000-0005-0000-0000-0000C4980000}"/>
    <cellStyle name="Normal 7 2 2 2 3 5 3" xfId="41150" xr:uid="{00000000-0005-0000-0000-0000C5980000}"/>
    <cellStyle name="Normal 7 2 2 2 3 6" xfId="41151" xr:uid="{00000000-0005-0000-0000-0000C6980000}"/>
    <cellStyle name="Normal 7 2 2 2 3 6 2" xfId="41152" xr:uid="{00000000-0005-0000-0000-0000C7980000}"/>
    <cellStyle name="Normal 7 2 2 2 3 7" xfId="41153" xr:uid="{00000000-0005-0000-0000-0000C8980000}"/>
    <cellStyle name="Normal 7 2 2 2 3 8" xfId="41154" xr:uid="{00000000-0005-0000-0000-0000C9980000}"/>
    <cellStyle name="Normal 7 2 2 2 4" xfId="4365" xr:uid="{00000000-0005-0000-0000-0000CA980000}"/>
    <cellStyle name="Normal 7 2 2 2 4 2" xfId="4366" xr:uid="{00000000-0005-0000-0000-0000CB980000}"/>
    <cellStyle name="Normal 7 2 2 2 4 2 2" xfId="4367" xr:uid="{00000000-0005-0000-0000-0000CC980000}"/>
    <cellStyle name="Normal 7 2 2 2 4 2 2 2" xfId="41155" xr:uid="{00000000-0005-0000-0000-0000CD980000}"/>
    <cellStyle name="Normal 7 2 2 2 4 2 2 2 2" xfId="41156" xr:uid="{00000000-0005-0000-0000-0000CE980000}"/>
    <cellStyle name="Normal 7 2 2 2 4 2 2 2 2 2" xfId="41157" xr:uid="{00000000-0005-0000-0000-0000CF980000}"/>
    <cellStyle name="Normal 7 2 2 2 4 2 2 2 3" xfId="41158" xr:uid="{00000000-0005-0000-0000-0000D0980000}"/>
    <cellStyle name="Normal 7 2 2 2 4 2 2 3" xfId="41159" xr:uid="{00000000-0005-0000-0000-0000D1980000}"/>
    <cellStyle name="Normal 7 2 2 2 4 2 2 3 2" xfId="41160" xr:uid="{00000000-0005-0000-0000-0000D2980000}"/>
    <cellStyle name="Normal 7 2 2 2 4 2 2 4" xfId="41161" xr:uid="{00000000-0005-0000-0000-0000D3980000}"/>
    <cellStyle name="Normal 7 2 2 2 4 2 2 5" xfId="41162" xr:uid="{00000000-0005-0000-0000-0000D4980000}"/>
    <cellStyle name="Normal 7 2 2 2 4 2 3" xfId="4368" xr:uid="{00000000-0005-0000-0000-0000D5980000}"/>
    <cellStyle name="Normal 7 2 2 2 4 2 3 2" xfId="41163" xr:uid="{00000000-0005-0000-0000-0000D6980000}"/>
    <cellStyle name="Normal 7 2 2 2 4 2 3 2 2" xfId="41164" xr:uid="{00000000-0005-0000-0000-0000D7980000}"/>
    <cellStyle name="Normal 7 2 2 2 4 2 3 2 2 2" xfId="41165" xr:uid="{00000000-0005-0000-0000-0000D8980000}"/>
    <cellStyle name="Normal 7 2 2 2 4 2 3 2 3" xfId="41166" xr:uid="{00000000-0005-0000-0000-0000D9980000}"/>
    <cellStyle name="Normal 7 2 2 2 4 2 3 3" xfId="41167" xr:uid="{00000000-0005-0000-0000-0000DA980000}"/>
    <cellStyle name="Normal 7 2 2 2 4 2 3 3 2" xfId="41168" xr:uid="{00000000-0005-0000-0000-0000DB980000}"/>
    <cellStyle name="Normal 7 2 2 2 4 2 3 4" xfId="41169" xr:uid="{00000000-0005-0000-0000-0000DC980000}"/>
    <cellStyle name="Normal 7 2 2 2 4 2 3 5" xfId="41170" xr:uid="{00000000-0005-0000-0000-0000DD980000}"/>
    <cellStyle name="Normal 7 2 2 2 4 2 4" xfId="41171" xr:uid="{00000000-0005-0000-0000-0000DE980000}"/>
    <cellStyle name="Normal 7 2 2 2 4 2 4 2" xfId="41172" xr:uid="{00000000-0005-0000-0000-0000DF980000}"/>
    <cellStyle name="Normal 7 2 2 2 4 2 4 2 2" xfId="41173" xr:uid="{00000000-0005-0000-0000-0000E0980000}"/>
    <cellStyle name="Normal 7 2 2 2 4 2 4 3" xfId="41174" xr:uid="{00000000-0005-0000-0000-0000E1980000}"/>
    <cellStyle name="Normal 7 2 2 2 4 2 5" xfId="41175" xr:uid="{00000000-0005-0000-0000-0000E2980000}"/>
    <cellStyle name="Normal 7 2 2 2 4 2 5 2" xfId="41176" xr:uid="{00000000-0005-0000-0000-0000E3980000}"/>
    <cellStyle name="Normal 7 2 2 2 4 2 6" xfId="41177" xr:uid="{00000000-0005-0000-0000-0000E4980000}"/>
    <cellStyle name="Normal 7 2 2 2 4 2 7" xfId="41178" xr:uid="{00000000-0005-0000-0000-0000E5980000}"/>
    <cellStyle name="Normal 7 2 2 2 4 3" xfId="4369" xr:uid="{00000000-0005-0000-0000-0000E6980000}"/>
    <cellStyle name="Normal 7 2 2 2 4 3 2" xfId="41179" xr:uid="{00000000-0005-0000-0000-0000E7980000}"/>
    <cellStyle name="Normal 7 2 2 2 4 3 2 2" xfId="41180" xr:uid="{00000000-0005-0000-0000-0000E8980000}"/>
    <cellStyle name="Normal 7 2 2 2 4 3 2 2 2" xfId="41181" xr:uid="{00000000-0005-0000-0000-0000E9980000}"/>
    <cellStyle name="Normal 7 2 2 2 4 3 2 3" xfId="41182" xr:uid="{00000000-0005-0000-0000-0000EA980000}"/>
    <cellStyle name="Normal 7 2 2 2 4 3 3" xfId="41183" xr:uid="{00000000-0005-0000-0000-0000EB980000}"/>
    <cellStyle name="Normal 7 2 2 2 4 3 3 2" xfId="41184" xr:uid="{00000000-0005-0000-0000-0000EC980000}"/>
    <cellStyle name="Normal 7 2 2 2 4 3 4" xfId="41185" xr:uid="{00000000-0005-0000-0000-0000ED980000}"/>
    <cellStyle name="Normal 7 2 2 2 4 3 5" xfId="41186" xr:uid="{00000000-0005-0000-0000-0000EE980000}"/>
    <cellStyle name="Normal 7 2 2 2 4 4" xfId="4370" xr:uid="{00000000-0005-0000-0000-0000EF980000}"/>
    <cellStyle name="Normal 7 2 2 2 4 4 2" xfId="41187" xr:uid="{00000000-0005-0000-0000-0000F0980000}"/>
    <cellStyle name="Normal 7 2 2 2 4 4 2 2" xfId="41188" xr:uid="{00000000-0005-0000-0000-0000F1980000}"/>
    <cellStyle name="Normal 7 2 2 2 4 4 2 2 2" xfId="41189" xr:uid="{00000000-0005-0000-0000-0000F2980000}"/>
    <cellStyle name="Normal 7 2 2 2 4 4 2 3" xfId="41190" xr:uid="{00000000-0005-0000-0000-0000F3980000}"/>
    <cellStyle name="Normal 7 2 2 2 4 4 3" xfId="41191" xr:uid="{00000000-0005-0000-0000-0000F4980000}"/>
    <cellStyle name="Normal 7 2 2 2 4 4 3 2" xfId="41192" xr:uid="{00000000-0005-0000-0000-0000F5980000}"/>
    <cellStyle name="Normal 7 2 2 2 4 4 4" xfId="41193" xr:uid="{00000000-0005-0000-0000-0000F6980000}"/>
    <cellStyle name="Normal 7 2 2 2 4 4 5" xfId="41194" xr:uid="{00000000-0005-0000-0000-0000F7980000}"/>
    <cellStyle name="Normal 7 2 2 2 4 5" xfId="41195" xr:uid="{00000000-0005-0000-0000-0000F8980000}"/>
    <cellStyle name="Normal 7 2 2 2 4 5 2" xfId="41196" xr:uid="{00000000-0005-0000-0000-0000F9980000}"/>
    <cellStyle name="Normal 7 2 2 2 4 5 2 2" xfId="41197" xr:uid="{00000000-0005-0000-0000-0000FA980000}"/>
    <cellStyle name="Normal 7 2 2 2 4 5 3" xfId="41198" xr:uid="{00000000-0005-0000-0000-0000FB980000}"/>
    <cellStyle name="Normal 7 2 2 2 4 6" xfId="41199" xr:uid="{00000000-0005-0000-0000-0000FC980000}"/>
    <cellStyle name="Normal 7 2 2 2 4 6 2" xfId="41200" xr:uid="{00000000-0005-0000-0000-0000FD980000}"/>
    <cellStyle name="Normal 7 2 2 2 4 7" xfId="41201" xr:uid="{00000000-0005-0000-0000-0000FE980000}"/>
    <cellStyle name="Normal 7 2 2 2 4 8" xfId="41202" xr:uid="{00000000-0005-0000-0000-0000FF980000}"/>
    <cellStyle name="Normal 7 2 2 2 5" xfId="4371" xr:uid="{00000000-0005-0000-0000-000000990000}"/>
    <cellStyle name="Normal 7 2 2 2 5 2" xfId="4372" xr:uid="{00000000-0005-0000-0000-000001990000}"/>
    <cellStyle name="Normal 7 2 2 2 5 2 2" xfId="4373" xr:uid="{00000000-0005-0000-0000-000002990000}"/>
    <cellStyle name="Normal 7 2 2 2 5 2 2 2" xfId="41203" xr:uid="{00000000-0005-0000-0000-000003990000}"/>
    <cellStyle name="Normal 7 2 2 2 5 2 2 2 2" xfId="41204" xr:uid="{00000000-0005-0000-0000-000004990000}"/>
    <cellStyle name="Normal 7 2 2 2 5 2 2 2 2 2" xfId="41205" xr:uid="{00000000-0005-0000-0000-000005990000}"/>
    <cellStyle name="Normal 7 2 2 2 5 2 2 2 3" xfId="41206" xr:uid="{00000000-0005-0000-0000-000006990000}"/>
    <cellStyle name="Normal 7 2 2 2 5 2 2 3" xfId="41207" xr:uid="{00000000-0005-0000-0000-000007990000}"/>
    <cellStyle name="Normal 7 2 2 2 5 2 2 3 2" xfId="41208" xr:uid="{00000000-0005-0000-0000-000008990000}"/>
    <cellStyle name="Normal 7 2 2 2 5 2 2 4" xfId="41209" xr:uid="{00000000-0005-0000-0000-000009990000}"/>
    <cellStyle name="Normal 7 2 2 2 5 2 2 5" xfId="41210" xr:uid="{00000000-0005-0000-0000-00000A990000}"/>
    <cellStyle name="Normal 7 2 2 2 5 2 3" xfId="4374" xr:uid="{00000000-0005-0000-0000-00000B990000}"/>
    <cellStyle name="Normal 7 2 2 2 5 2 3 2" xfId="41211" xr:uid="{00000000-0005-0000-0000-00000C990000}"/>
    <cellStyle name="Normal 7 2 2 2 5 2 3 2 2" xfId="41212" xr:uid="{00000000-0005-0000-0000-00000D990000}"/>
    <cellStyle name="Normal 7 2 2 2 5 2 3 2 2 2" xfId="41213" xr:uid="{00000000-0005-0000-0000-00000E990000}"/>
    <cellStyle name="Normal 7 2 2 2 5 2 3 2 3" xfId="41214" xr:uid="{00000000-0005-0000-0000-00000F990000}"/>
    <cellStyle name="Normal 7 2 2 2 5 2 3 3" xfId="41215" xr:uid="{00000000-0005-0000-0000-000010990000}"/>
    <cellStyle name="Normal 7 2 2 2 5 2 3 3 2" xfId="41216" xr:uid="{00000000-0005-0000-0000-000011990000}"/>
    <cellStyle name="Normal 7 2 2 2 5 2 3 4" xfId="41217" xr:uid="{00000000-0005-0000-0000-000012990000}"/>
    <cellStyle name="Normal 7 2 2 2 5 2 3 5" xfId="41218" xr:uid="{00000000-0005-0000-0000-000013990000}"/>
    <cellStyle name="Normal 7 2 2 2 5 2 4" xfId="41219" xr:uid="{00000000-0005-0000-0000-000014990000}"/>
    <cellStyle name="Normal 7 2 2 2 5 2 4 2" xfId="41220" xr:uid="{00000000-0005-0000-0000-000015990000}"/>
    <cellStyle name="Normal 7 2 2 2 5 2 4 2 2" xfId="41221" xr:uid="{00000000-0005-0000-0000-000016990000}"/>
    <cellStyle name="Normal 7 2 2 2 5 2 4 3" xfId="41222" xr:uid="{00000000-0005-0000-0000-000017990000}"/>
    <cellStyle name="Normal 7 2 2 2 5 2 5" xfId="41223" xr:uid="{00000000-0005-0000-0000-000018990000}"/>
    <cellStyle name="Normal 7 2 2 2 5 2 5 2" xfId="41224" xr:uid="{00000000-0005-0000-0000-000019990000}"/>
    <cellStyle name="Normal 7 2 2 2 5 2 6" xfId="41225" xr:uid="{00000000-0005-0000-0000-00001A990000}"/>
    <cellStyle name="Normal 7 2 2 2 5 2 7" xfId="41226" xr:uid="{00000000-0005-0000-0000-00001B990000}"/>
    <cellStyle name="Normal 7 2 2 2 5 3" xfId="4375" xr:uid="{00000000-0005-0000-0000-00001C990000}"/>
    <cellStyle name="Normal 7 2 2 2 5 3 2" xfId="41227" xr:uid="{00000000-0005-0000-0000-00001D990000}"/>
    <cellStyle name="Normal 7 2 2 2 5 3 2 2" xfId="41228" xr:uid="{00000000-0005-0000-0000-00001E990000}"/>
    <cellStyle name="Normal 7 2 2 2 5 3 2 2 2" xfId="41229" xr:uid="{00000000-0005-0000-0000-00001F990000}"/>
    <cellStyle name="Normal 7 2 2 2 5 3 2 3" xfId="41230" xr:uid="{00000000-0005-0000-0000-000020990000}"/>
    <cellStyle name="Normal 7 2 2 2 5 3 3" xfId="41231" xr:uid="{00000000-0005-0000-0000-000021990000}"/>
    <cellStyle name="Normal 7 2 2 2 5 3 3 2" xfId="41232" xr:uid="{00000000-0005-0000-0000-000022990000}"/>
    <cellStyle name="Normal 7 2 2 2 5 3 4" xfId="41233" xr:uid="{00000000-0005-0000-0000-000023990000}"/>
    <cellStyle name="Normal 7 2 2 2 5 3 5" xfId="41234" xr:uid="{00000000-0005-0000-0000-000024990000}"/>
    <cellStyle name="Normal 7 2 2 2 5 4" xfId="4376" xr:uid="{00000000-0005-0000-0000-000025990000}"/>
    <cellStyle name="Normal 7 2 2 2 5 4 2" xfId="41235" xr:uid="{00000000-0005-0000-0000-000026990000}"/>
    <cellStyle name="Normal 7 2 2 2 5 4 2 2" xfId="41236" xr:uid="{00000000-0005-0000-0000-000027990000}"/>
    <cellStyle name="Normal 7 2 2 2 5 4 2 2 2" xfId="41237" xr:uid="{00000000-0005-0000-0000-000028990000}"/>
    <cellStyle name="Normal 7 2 2 2 5 4 2 3" xfId="41238" xr:uid="{00000000-0005-0000-0000-000029990000}"/>
    <cellStyle name="Normal 7 2 2 2 5 4 3" xfId="41239" xr:uid="{00000000-0005-0000-0000-00002A990000}"/>
    <cellStyle name="Normal 7 2 2 2 5 4 3 2" xfId="41240" xr:uid="{00000000-0005-0000-0000-00002B990000}"/>
    <cellStyle name="Normal 7 2 2 2 5 4 4" xfId="41241" xr:uid="{00000000-0005-0000-0000-00002C990000}"/>
    <cellStyle name="Normal 7 2 2 2 5 4 5" xfId="41242" xr:uid="{00000000-0005-0000-0000-00002D990000}"/>
    <cellStyle name="Normal 7 2 2 2 5 5" xfId="41243" xr:uid="{00000000-0005-0000-0000-00002E990000}"/>
    <cellStyle name="Normal 7 2 2 2 5 5 2" xfId="41244" xr:uid="{00000000-0005-0000-0000-00002F990000}"/>
    <cellStyle name="Normal 7 2 2 2 5 5 2 2" xfId="41245" xr:uid="{00000000-0005-0000-0000-000030990000}"/>
    <cellStyle name="Normal 7 2 2 2 5 5 3" xfId="41246" xr:uid="{00000000-0005-0000-0000-000031990000}"/>
    <cellStyle name="Normal 7 2 2 2 5 6" xfId="41247" xr:uid="{00000000-0005-0000-0000-000032990000}"/>
    <cellStyle name="Normal 7 2 2 2 5 6 2" xfId="41248" xr:uid="{00000000-0005-0000-0000-000033990000}"/>
    <cellStyle name="Normal 7 2 2 2 5 7" xfId="41249" xr:uid="{00000000-0005-0000-0000-000034990000}"/>
    <cellStyle name="Normal 7 2 2 2 5 8" xfId="41250" xr:uid="{00000000-0005-0000-0000-000035990000}"/>
    <cellStyle name="Normal 7 2 2 2 6" xfId="4377" xr:uid="{00000000-0005-0000-0000-000036990000}"/>
    <cellStyle name="Normal 7 2 2 2 6 2" xfId="4378" xr:uid="{00000000-0005-0000-0000-000037990000}"/>
    <cellStyle name="Normal 7 2 2 2 6 2 2" xfId="41251" xr:uid="{00000000-0005-0000-0000-000038990000}"/>
    <cellStyle name="Normal 7 2 2 2 6 2 2 2" xfId="41252" xr:uid="{00000000-0005-0000-0000-000039990000}"/>
    <cellStyle name="Normal 7 2 2 2 6 2 2 2 2" xfId="41253" xr:uid="{00000000-0005-0000-0000-00003A990000}"/>
    <cellStyle name="Normal 7 2 2 2 6 2 2 3" xfId="41254" xr:uid="{00000000-0005-0000-0000-00003B990000}"/>
    <cellStyle name="Normal 7 2 2 2 6 2 3" xfId="41255" xr:uid="{00000000-0005-0000-0000-00003C990000}"/>
    <cellStyle name="Normal 7 2 2 2 6 2 3 2" xfId="41256" xr:uid="{00000000-0005-0000-0000-00003D990000}"/>
    <cellStyle name="Normal 7 2 2 2 6 2 4" xfId="41257" xr:uid="{00000000-0005-0000-0000-00003E990000}"/>
    <cellStyle name="Normal 7 2 2 2 6 2 5" xfId="41258" xr:uid="{00000000-0005-0000-0000-00003F990000}"/>
    <cellStyle name="Normal 7 2 2 2 6 3" xfId="4379" xr:uid="{00000000-0005-0000-0000-000040990000}"/>
    <cellStyle name="Normal 7 2 2 2 6 3 2" xfId="41259" xr:uid="{00000000-0005-0000-0000-000041990000}"/>
    <cellStyle name="Normal 7 2 2 2 6 3 2 2" xfId="41260" xr:uid="{00000000-0005-0000-0000-000042990000}"/>
    <cellStyle name="Normal 7 2 2 2 6 3 2 2 2" xfId="41261" xr:uid="{00000000-0005-0000-0000-000043990000}"/>
    <cellStyle name="Normal 7 2 2 2 6 3 2 3" xfId="41262" xr:uid="{00000000-0005-0000-0000-000044990000}"/>
    <cellStyle name="Normal 7 2 2 2 6 3 3" xfId="41263" xr:uid="{00000000-0005-0000-0000-000045990000}"/>
    <cellStyle name="Normal 7 2 2 2 6 3 3 2" xfId="41264" xr:uid="{00000000-0005-0000-0000-000046990000}"/>
    <cellStyle name="Normal 7 2 2 2 6 3 4" xfId="41265" xr:uid="{00000000-0005-0000-0000-000047990000}"/>
    <cellStyle name="Normal 7 2 2 2 6 3 5" xfId="41266" xr:uid="{00000000-0005-0000-0000-000048990000}"/>
    <cellStyle name="Normal 7 2 2 2 6 4" xfId="41267" xr:uid="{00000000-0005-0000-0000-000049990000}"/>
    <cellStyle name="Normal 7 2 2 2 6 4 2" xfId="41268" xr:uid="{00000000-0005-0000-0000-00004A990000}"/>
    <cellStyle name="Normal 7 2 2 2 6 4 2 2" xfId="41269" xr:uid="{00000000-0005-0000-0000-00004B990000}"/>
    <cellStyle name="Normal 7 2 2 2 6 4 3" xfId="41270" xr:uid="{00000000-0005-0000-0000-00004C990000}"/>
    <cellStyle name="Normal 7 2 2 2 6 5" xfId="41271" xr:uid="{00000000-0005-0000-0000-00004D990000}"/>
    <cellStyle name="Normal 7 2 2 2 6 5 2" xfId="41272" xr:uid="{00000000-0005-0000-0000-00004E990000}"/>
    <cellStyle name="Normal 7 2 2 2 6 6" xfId="41273" xr:uid="{00000000-0005-0000-0000-00004F990000}"/>
    <cellStyle name="Normal 7 2 2 2 6 7" xfId="41274" xr:uid="{00000000-0005-0000-0000-000050990000}"/>
    <cellStyle name="Normal 7 2 2 2 7" xfId="4380" xr:uid="{00000000-0005-0000-0000-000051990000}"/>
    <cellStyle name="Normal 7 2 2 2 7 2" xfId="41275" xr:uid="{00000000-0005-0000-0000-000052990000}"/>
    <cellStyle name="Normal 7 2 2 2 7 2 2" xfId="41276" xr:uid="{00000000-0005-0000-0000-000053990000}"/>
    <cellStyle name="Normal 7 2 2 2 7 2 2 2" xfId="41277" xr:uid="{00000000-0005-0000-0000-000054990000}"/>
    <cellStyle name="Normal 7 2 2 2 7 2 3" xfId="41278" xr:uid="{00000000-0005-0000-0000-000055990000}"/>
    <cellStyle name="Normal 7 2 2 2 7 3" xfId="41279" xr:uid="{00000000-0005-0000-0000-000056990000}"/>
    <cellStyle name="Normal 7 2 2 2 7 3 2" xfId="41280" xr:uid="{00000000-0005-0000-0000-000057990000}"/>
    <cellStyle name="Normal 7 2 2 2 7 4" xfId="41281" xr:uid="{00000000-0005-0000-0000-000058990000}"/>
    <cellStyle name="Normal 7 2 2 2 7 5" xfId="41282" xr:uid="{00000000-0005-0000-0000-000059990000}"/>
    <cellStyle name="Normal 7 2 2 2 8" xfId="4381" xr:uid="{00000000-0005-0000-0000-00005A990000}"/>
    <cellStyle name="Normal 7 2 2 2 8 2" xfId="41283" xr:uid="{00000000-0005-0000-0000-00005B990000}"/>
    <cellStyle name="Normal 7 2 2 2 8 2 2" xfId="41284" xr:uid="{00000000-0005-0000-0000-00005C990000}"/>
    <cellStyle name="Normal 7 2 2 2 8 2 2 2" xfId="41285" xr:uid="{00000000-0005-0000-0000-00005D990000}"/>
    <cellStyle name="Normal 7 2 2 2 8 2 3" xfId="41286" xr:uid="{00000000-0005-0000-0000-00005E990000}"/>
    <cellStyle name="Normal 7 2 2 2 8 3" xfId="41287" xr:uid="{00000000-0005-0000-0000-00005F990000}"/>
    <cellStyle name="Normal 7 2 2 2 8 3 2" xfId="41288" xr:uid="{00000000-0005-0000-0000-000060990000}"/>
    <cellStyle name="Normal 7 2 2 2 8 4" xfId="41289" xr:uid="{00000000-0005-0000-0000-000061990000}"/>
    <cellStyle name="Normal 7 2 2 2 8 5" xfId="41290" xr:uid="{00000000-0005-0000-0000-000062990000}"/>
    <cellStyle name="Normal 7 2 2 2 9" xfId="41291" xr:uid="{00000000-0005-0000-0000-000063990000}"/>
    <cellStyle name="Normal 7 2 2 2 9 2" xfId="41292" xr:uid="{00000000-0005-0000-0000-000064990000}"/>
    <cellStyle name="Normal 7 2 2 2 9 2 2" xfId="41293" xr:uid="{00000000-0005-0000-0000-000065990000}"/>
    <cellStyle name="Normal 7 2 2 2 9 3" xfId="41294" xr:uid="{00000000-0005-0000-0000-000066990000}"/>
    <cellStyle name="Normal 7 2 2 3" xfId="4382" xr:uid="{00000000-0005-0000-0000-000067990000}"/>
    <cellStyle name="Normal 7 2 2 3 2" xfId="4383" xr:uid="{00000000-0005-0000-0000-000068990000}"/>
    <cellStyle name="Normal 7 2 2 3 2 2" xfId="4384" xr:uid="{00000000-0005-0000-0000-000069990000}"/>
    <cellStyle name="Normal 7 2 2 3 2 2 2" xfId="41295" xr:uid="{00000000-0005-0000-0000-00006A990000}"/>
    <cellStyle name="Normal 7 2 2 3 2 2 2 2" xfId="41296" xr:uid="{00000000-0005-0000-0000-00006B990000}"/>
    <cellStyle name="Normal 7 2 2 3 2 2 2 2 2" xfId="41297" xr:uid="{00000000-0005-0000-0000-00006C990000}"/>
    <cellStyle name="Normal 7 2 2 3 2 2 2 3" xfId="41298" xr:uid="{00000000-0005-0000-0000-00006D990000}"/>
    <cellStyle name="Normal 7 2 2 3 2 2 3" xfId="41299" xr:uid="{00000000-0005-0000-0000-00006E990000}"/>
    <cellStyle name="Normal 7 2 2 3 2 2 3 2" xfId="41300" xr:uid="{00000000-0005-0000-0000-00006F990000}"/>
    <cellStyle name="Normal 7 2 2 3 2 2 4" xfId="41301" xr:uid="{00000000-0005-0000-0000-000070990000}"/>
    <cellStyle name="Normal 7 2 2 3 2 2 5" xfId="41302" xr:uid="{00000000-0005-0000-0000-000071990000}"/>
    <cellStyle name="Normal 7 2 2 3 2 3" xfId="4385" xr:uid="{00000000-0005-0000-0000-000072990000}"/>
    <cellStyle name="Normal 7 2 2 3 2 3 2" xfId="41303" xr:uid="{00000000-0005-0000-0000-000073990000}"/>
    <cellStyle name="Normal 7 2 2 3 2 3 2 2" xfId="41304" xr:uid="{00000000-0005-0000-0000-000074990000}"/>
    <cellStyle name="Normal 7 2 2 3 2 3 2 2 2" xfId="41305" xr:uid="{00000000-0005-0000-0000-000075990000}"/>
    <cellStyle name="Normal 7 2 2 3 2 3 2 3" xfId="41306" xr:uid="{00000000-0005-0000-0000-000076990000}"/>
    <cellStyle name="Normal 7 2 2 3 2 3 3" xfId="41307" xr:uid="{00000000-0005-0000-0000-000077990000}"/>
    <cellStyle name="Normal 7 2 2 3 2 3 3 2" xfId="41308" xr:uid="{00000000-0005-0000-0000-000078990000}"/>
    <cellStyle name="Normal 7 2 2 3 2 3 4" xfId="41309" xr:uid="{00000000-0005-0000-0000-000079990000}"/>
    <cellStyle name="Normal 7 2 2 3 2 3 5" xfId="41310" xr:uid="{00000000-0005-0000-0000-00007A990000}"/>
    <cellStyle name="Normal 7 2 2 3 2 4" xfId="41311" xr:uid="{00000000-0005-0000-0000-00007B990000}"/>
    <cellStyle name="Normal 7 2 2 3 2 4 2" xfId="41312" xr:uid="{00000000-0005-0000-0000-00007C990000}"/>
    <cellStyle name="Normal 7 2 2 3 2 4 2 2" xfId="41313" xr:uid="{00000000-0005-0000-0000-00007D990000}"/>
    <cellStyle name="Normal 7 2 2 3 2 4 3" xfId="41314" xr:uid="{00000000-0005-0000-0000-00007E990000}"/>
    <cellStyle name="Normal 7 2 2 3 2 5" xfId="41315" xr:uid="{00000000-0005-0000-0000-00007F990000}"/>
    <cellStyle name="Normal 7 2 2 3 2 5 2" xfId="41316" xr:uid="{00000000-0005-0000-0000-000080990000}"/>
    <cellStyle name="Normal 7 2 2 3 2 6" xfId="41317" xr:uid="{00000000-0005-0000-0000-000081990000}"/>
    <cellStyle name="Normal 7 2 2 3 2 7" xfId="41318" xr:uid="{00000000-0005-0000-0000-000082990000}"/>
    <cellStyle name="Normal 7 2 2 3 3" xfId="4386" xr:uid="{00000000-0005-0000-0000-000083990000}"/>
    <cellStyle name="Normal 7 2 2 3 3 2" xfId="41319" xr:uid="{00000000-0005-0000-0000-000084990000}"/>
    <cellStyle name="Normal 7 2 2 3 3 2 2" xfId="41320" xr:uid="{00000000-0005-0000-0000-000085990000}"/>
    <cellStyle name="Normal 7 2 2 3 3 2 2 2" xfId="41321" xr:uid="{00000000-0005-0000-0000-000086990000}"/>
    <cellStyle name="Normal 7 2 2 3 3 2 3" xfId="41322" xr:uid="{00000000-0005-0000-0000-000087990000}"/>
    <cellStyle name="Normal 7 2 2 3 3 3" xfId="41323" xr:uid="{00000000-0005-0000-0000-000088990000}"/>
    <cellStyle name="Normal 7 2 2 3 3 3 2" xfId="41324" xr:uid="{00000000-0005-0000-0000-000089990000}"/>
    <cellStyle name="Normal 7 2 2 3 3 4" xfId="41325" xr:uid="{00000000-0005-0000-0000-00008A990000}"/>
    <cellStyle name="Normal 7 2 2 3 3 5" xfId="41326" xr:uid="{00000000-0005-0000-0000-00008B990000}"/>
    <cellStyle name="Normal 7 2 2 3 4" xfId="4387" xr:uid="{00000000-0005-0000-0000-00008C990000}"/>
    <cellStyle name="Normal 7 2 2 3 4 2" xfId="41327" xr:uid="{00000000-0005-0000-0000-00008D990000}"/>
    <cellStyle name="Normal 7 2 2 3 4 2 2" xfId="41328" xr:uid="{00000000-0005-0000-0000-00008E990000}"/>
    <cellStyle name="Normal 7 2 2 3 4 2 2 2" xfId="41329" xr:uid="{00000000-0005-0000-0000-00008F990000}"/>
    <cellStyle name="Normal 7 2 2 3 4 2 3" xfId="41330" xr:uid="{00000000-0005-0000-0000-000090990000}"/>
    <cellStyle name="Normal 7 2 2 3 4 3" xfId="41331" xr:uid="{00000000-0005-0000-0000-000091990000}"/>
    <cellStyle name="Normal 7 2 2 3 4 3 2" xfId="41332" xr:uid="{00000000-0005-0000-0000-000092990000}"/>
    <cellStyle name="Normal 7 2 2 3 4 4" xfId="41333" xr:uid="{00000000-0005-0000-0000-000093990000}"/>
    <cellStyle name="Normal 7 2 2 3 4 5" xfId="41334" xr:uid="{00000000-0005-0000-0000-000094990000}"/>
    <cellStyle name="Normal 7 2 2 3 5" xfId="41335" xr:uid="{00000000-0005-0000-0000-000095990000}"/>
    <cellStyle name="Normal 7 2 2 3 5 2" xfId="41336" xr:uid="{00000000-0005-0000-0000-000096990000}"/>
    <cellStyle name="Normal 7 2 2 3 5 2 2" xfId="41337" xr:uid="{00000000-0005-0000-0000-000097990000}"/>
    <cellStyle name="Normal 7 2 2 3 5 3" xfId="41338" xr:uid="{00000000-0005-0000-0000-000098990000}"/>
    <cellStyle name="Normal 7 2 2 3 6" xfId="41339" xr:uid="{00000000-0005-0000-0000-000099990000}"/>
    <cellStyle name="Normal 7 2 2 3 6 2" xfId="41340" xr:uid="{00000000-0005-0000-0000-00009A990000}"/>
    <cellStyle name="Normal 7 2 2 3 7" xfId="41341" xr:uid="{00000000-0005-0000-0000-00009B990000}"/>
    <cellStyle name="Normal 7 2 2 3 8" xfId="41342" xr:uid="{00000000-0005-0000-0000-00009C990000}"/>
    <cellStyle name="Normal 7 2 2 4" xfId="4388" xr:uid="{00000000-0005-0000-0000-00009D990000}"/>
    <cellStyle name="Normal 7 2 2 4 2" xfId="4389" xr:uid="{00000000-0005-0000-0000-00009E990000}"/>
    <cellStyle name="Normal 7 2 2 4 2 2" xfId="4390" xr:uid="{00000000-0005-0000-0000-00009F990000}"/>
    <cellStyle name="Normal 7 2 2 4 2 2 2" xfId="41343" xr:uid="{00000000-0005-0000-0000-0000A0990000}"/>
    <cellStyle name="Normal 7 2 2 4 2 2 2 2" xfId="41344" xr:uid="{00000000-0005-0000-0000-0000A1990000}"/>
    <cellStyle name="Normal 7 2 2 4 2 2 2 2 2" xfId="41345" xr:uid="{00000000-0005-0000-0000-0000A2990000}"/>
    <cellStyle name="Normal 7 2 2 4 2 2 2 3" xfId="41346" xr:uid="{00000000-0005-0000-0000-0000A3990000}"/>
    <cellStyle name="Normal 7 2 2 4 2 2 3" xfId="41347" xr:uid="{00000000-0005-0000-0000-0000A4990000}"/>
    <cellStyle name="Normal 7 2 2 4 2 2 3 2" xfId="41348" xr:uid="{00000000-0005-0000-0000-0000A5990000}"/>
    <cellStyle name="Normal 7 2 2 4 2 2 4" xfId="41349" xr:uid="{00000000-0005-0000-0000-0000A6990000}"/>
    <cellStyle name="Normal 7 2 2 4 2 2 5" xfId="41350" xr:uid="{00000000-0005-0000-0000-0000A7990000}"/>
    <cellStyle name="Normal 7 2 2 4 2 3" xfId="4391" xr:uid="{00000000-0005-0000-0000-0000A8990000}"/>
    <cellStyle name="Normal 7 2 2 4 2 3 2" xfId="41351" xr:uid="{00000000-0005-0000-0000-0000A9990000}"/>
    <cellStyle name="Normal 7 2 2 4 2 3 2 2" xfId="41352" xr:uid="{00000000-0005-0000-0000-0000AA990000}"/>
    <cellStyle name="Normal 7 2 2 4 2 3 2 2 2" xfId="41353" xr:uid="{00000000-0005-0000-0000-0000AB990000}"/>
    <cellStyle name="Normal 7 2 2 4 2 3 2 3" xfId="41354" xr:uid="{00000000-0005-0000-0000-0000AC990000}"/>
    <cellStyle name="Normal 7 2 2 4 2 3 3" xfId="41355" xr:uid="{00000000-0005-0000-0000-0000AD990000}"/>
    <cellStyle name="Normal 7 2 2 4 2 3 3 2" xfId="41356" xr:uid="{00000000-0005-0000-0000-0000AE990000}"/>
    <cellStyle name="Normal 7 2 2 4 2 3 4" xfId="41357" xr:uid="{00000000-0005-0000-0000-0000AF990000}"/>
    <cellStyle name="Normal 7 2 2 4 2 3 5" xfId="41358" xr:uid="{00000000-0005-0000-0000-0000B0990000}"/>
    <cellStyle name="Normal 7 2 2 4 2 4" xfId="41359" xr:uid="{00000000-0005-0000-0000-0000B1990000}"/>
    <cellStyle name="Normal 7 2 2 4 2 4 2" xfId="41360" xr:uid="{00000000-0005-0000-0000-0000B2990000}"/>
    <cellStyle name="Normal 7 2 2 4 2 4 2 2" xfId="41361" xr:uid="{00000000-0005-0000-0000-0000B3990000}"/>
    <cellStyle name="Normal 7 2 2 4 2 4 3" xfId="41362" xr:uid="{00000000-0005-0000-0000-0000B4990000}"/>
    <cellStyle name="Normal 7 2 2 4 2 5" xfId="41363" xr:uid="{00000000-0005-0000-0000-0000B5990000}"/>
    <cellStyle name="Normal 7 2 2 4 2 5 2" xfId="41364" xr:uid="{00000000-0005-0000-0000-0000B6990000}"/>
    <cellStyle name="Normal 7 2 2 4 2 6" xfId="41365" xr:uid="{00000000-0005-0000-0000-0000B7990000}"/>
    <cellStyle name="Normal 7 2 2 4 2 7" xfId="41366" xr:uid="{00000000-0005-0000-0000-0000B8990000}"/>
    <cellStyle name="Normal 7 2 2 4 3" xfId="4392" xr:uid="{00000000-0005-0000-0000-0000B9990000}"/>
    <cellStyle name="Normal 7 2 2 4 3 2" xfId="41367" xr:uid="{00000000-0005-0000-0000-0000BA990000}"/>
    <cellStyle name="Normal 7 2 2 4 3 2 2" xfId="41368" xr:uid="{00000000-0005-0000-0000-0000BB990000}"/>
    <cellStyle name="Normal 7 2 2 4 3 2 2 2" xfId="41369" xr:uid="{00000000-0005-0000-0000-0000BC990000}"/>
    <cellStyle name="Normal 7 2 2 4 3 2 3" xfId="41370" xr:uid="{00000000-0005-0000-0000-0000BD990000}"/>
    <cellStyle name="Normal 7 2 2 4 3 3" xfId="41371" xr:uid="{00000000-0005-0000-0000-0000BE990000}"/>
    <cellStyle name="Normal 7 2 2 4 3 3 2" xfId="41372" xr:uid="{00000000-0005-0000-0000-0000BF990000}"/>
    <cellStyle name="Normal 7 2 2 4 3 4" xfId="41373" xr:uid="{00000000-0005-0000-0000-0000C0990000}"/>
    <cellStyle name="Normal 7 2 2 4 3 5" xfId="41374" xr:uid="{00000000-0005-0000-0000-0000C1990000}"/>
    <cellStyle name="Normal 7 2 2 4 4" xfId="4393" xr:uid="{00000000-0005-0000-0000-0000C2990000}"/>
    <cellStyle name="Normal 7 2 2 4 4 2" xfId="41375" xr:uid="{00000000-0005-0000-0000-0000C3990000}"/>
    <cellStyle name="Normal 7 2 2 4 4 2 2" xfId="41376" xr:uid="{00000000-0005-0000-0000-0000C4990000}"/>
    <cellStyle name="Normal 7 2 2 4 4 2 2 2" xfId="41377" xr:uid="{00000000-0005-0000-0000-0000C5990000}"/>
    <cellStyle name="Normal 7 2 2 4 4 2 3" xfId="41378" xr:uid="{00000000-0005-0000-0000-0000C6990000}"/>
    <cellStyle name="Normal 7 2 2 4 4 3" xfId="41379" xr:uid="{00000000-0005-0000-0000-0000C7990000}"/>
    <cellStyle name="Normal 7 2 2 4 4 3 2" xfId="41380" xr:uid="{00000000-0005-0000-0000-0000C8990000}"/>
    <cellStyle name="Normal 7 2 2 4 4 4" xfId="41381" xr:uid="{00000000-0005-0000-0000-0000C9990000}"/>
    <cellStyle name="Normal 7 2 2 4 4 5" xfId="41382" xr:uid="{00000000-0005-0000-0000-0000CA990000}"/>
    <cellStyle name="Normal 7 2 2 4 5" xfId="41383" xr:uid="{00000000-0005-0000-0000-0000CB990000}"/>
    <cellStyle name="Normal 7 2 2 4 5 2" xfId="41384" xr:uid="{00000000-0005-0000-0000-0000CC990000}"/>
    <cellStyle name="Normal 7 2 2 4 5 2 2" xfId="41385" xr:uid="{00000000-0005-0000-0000-0000CD990000}"/>
    <cellStyle name="Normal 7 2 2 4 5 3" xfId="41386" xr:uid="{00000000-0005-0000-0000-0000CE990000}"/>
    <cellStyle name="Normal 7 2 2 4 6" xfId="41387" xr:uid="{00000000-0005-0000-0000-0000CF990000}"/>
    <cellStyle name="Normal 7 2 2 4 6 2" xfId="41388" xr:uid="{00000000-0005-0000-0000-0000D0990000}"/>
    <cellStyle name="Normal 7 2 2 4 7" xfId="41389" xr:uid="{00000000-0005-0000-0000-0000D1990000}"/>
    <cellStyle name="Normal 7 2 2 4 8" xfId="41390" xr:uid="{00000000-0005-0000-0000-0000D2990000}"/>
    <cellStyle name="Normal 7 2 2 5" xfId="4394" xr:uid="{00000000-0005-0000-0000-0000D3990000}"/>
    <cellStyle name="Normal 7 2 2 5 2" xfId="4395" xr:uid="{00000000-0005-0000-0000-0000D4990000}"/>
    <cellStyle name="Normal 7 2 2 5 2 2" xfId="4396" xr:uid="{00000000-0005-0000-0000-0000D5990000}"/>
    <cellStyle name="Normal 7 2 2 5 2 2 2" xfId="41391" xr:uid="{00000000-0005-0000-0000-0000D6990000}"/>
    <cellStyle name="Normal 7 2 2 5 2 2 2 2" xfId="41392" xr:uid="{00000000-0005-0000-0000-0000D7990000}"/>
    <cellStyle name="Normal 7 2 2 5 2 2 2 2 2" xfId="41393" xr:uid="{00000000-0005-0000-0000-0000D8990000}"/>
    <cellStyle name="Normal 7 2 2 5 2 2 2 3" xfId="41394" xr:uid="{00000000-0005-0000-0000-0000D9990000}"/>
    <cellStyle name="Normal 7 2 2 5 2 2 3" xfId="41395" xr:uid="{00000000-0005-0000-0000-0000DA990000}"/>
    <cellStyle name="Normal 7 2 2 5 2 2 3 2" xfId="41396" xr:uid="{00000000-0005-0000-0000-0000DB990000}"/>
    <cellStyle name="Normal 7 2 2 5 2 2 4" xfId="41397" xr:uid="{00000000-0005-0000-0000-0000DC990000}"/>
    <cellStyle name="Normal 7 2 2 5 2 2 5" xfId="41398" xr:uid="{00000000-0005-0000-0000-0000DD990000}"/>
    <cellStyle name="Normal 7 2 2 5 2 3" xfId="4397" xr:uid="{00000000-0005-0000-0000-0000DE990000}"/>
    <cellStyle name="Normal 7 2 2 5 2 3 2" xfId="41399" xr:uid="{00000000-0005-0000-0000-0000DF990000}"/>
    <cellStyle name="Normal 7 2 2 5 2 3 2 2" xfId="41400" xr:uid="{00000000-0005-0000-0000-0000E0990000}"/>
    <cellStyle name="Normal 7 2 2 5 2 3 2 2 2" xfId="41401" xr:uid="{00000000-0005-0000-0000-0000E1990000}"/>
    <cellStyle name="Normal 7 2 2 5 2 3 2 3" xfId="41402" xr:uid="{00000000-0005-0000-0000-0000E2990000}"/>
    <cellStyle name="Normal 7 2 2 5 2 3 3" xfId="41403" xr:uid="{00000000-0005-0000-0000-0000E3990000}"/>
    <cellStyle name="Normal 7 2 2 5 2 3 3 2" xfId="41404" xr:uid="{00000000-0005-0000-0000-0000E4990000}"/>
    <cellStyle name="Normal 7 2 2 5 2 3 4" xfId="41405" xr:uid="{00000000-0005-0000-0000-0000E5990000}"/>
    <cellStyle name="Normal 7 2 2 5 2 3 5" xfId="41406" xr:uid="{00000000-0005-0000-0000-0000E6990000}"/>
    <cellStyle name="Normal 7 2 2 5 2 4" xfId="41407" xr:uid="{00000000-0005-0000-0000-0000E7990000}"/>
    <cellStyle name="Normal 7 2 2 5 2 4 2" xfId="41408" xr:uid="{00000000-0005-0000-0000-0000E8990000}"/>
    <cellStyle name="Normal 7 2 2 5 2 4 2 2" xfId="41409" xr:uid="{00000000-0005-0000-0000-0000E9990000}"/>
    <cellStyle name="Normal 7 2 2 5 2 4 3" xfId="41410" xr:uid="{00000000-0005-0000-0000-0000EA990000}"/>
    <cellStyle name="Normal 7 2 2 5 2 5" xfId="41411" xr:uid="{00000000-0005-0000-0000-0000EB990000}"/>
    <cellStyle name="Normal 7 2 2 5 2 5 2" xfId="41412" xr:uid="{00000000-0005-0000-0000-0000EC990000}"/>
    <cellStyle name="Normal 7 2 2 5 2 6" xfId="41413" xr:uid="{00000000-0005-0000-0000-0000ED990000}"/>
    <cellStyle name="Normal 7 2 2 5 2 7" xfId="41414" xr:uid="{00000000-0005-0000-0000-0000EE990000}"/>
    <cellStyle name="Normal 7 2 2 5 3" xfId="4398" xr:uid="{00000000-0005-0000-0000-0000EF990000}"/>
    <cellStyle name="Normal 7 2 2 5 3 2" xfId="41415" xr:uid="{00000000-0005-0000-0000-0000F0990000}"/>
    <cellStyle name="Normal 7 2 2 5 3 2 2" xfId="41416" xr:uid="{00000000-0005-0000-0000-0000F1990000}"/>
    <cellStyle name="Normal 7 2 2 5 3 2 2 2" xfId="41417" xr:uid="{00000000-0005-0000-0000-0000F2990000}"/>
    <cellStyle name="Normal 7 2 2 5 3 2 3" xfId="41418" xr:uid="{00000000-0005-0000-0000-0000F3990000}"/>
    <cellStyle name="Normal 7 2 2 5 3 3" xfId="41419" xr:uid="{00000000-0005-0000-0000-0000F4990000}"/>
    <cellStyle name="Normal 7 2 2 5 3 3 2" xfId="41420" xr:uid="{00000000-0005-0000-0000-0000F5990000}"/>
    <cellStyle name="Normal 7 2 2 5 3 4" xfId="41421" xr:uid="{00000000-0005-0000-0000-0000F6990000}"/>
    <cellStyle name="Normal 7 2 2 5 3 5" xfId="41422" xr:uid="{00000000-0005-0000-0000-0000F7990000}"/>
    <cellStyle name="Normal 7 2 2 5 4" xfId="4399" xr:uid="{00000000-0005-0000-0000-0000F8990000}"/>
    <cellStyle name="Normal 7 2 2 5 4 2" xfId="41423" xr:uid="{00000000-0005-0000-0000-0000F9990000}"/>
    <cellStyle name="Normal 7 2 2 5 4 2 2" xfId="41424" xr:uid="{00000000-0005-0000-0000-0000FA990000}"/>
    <cellStyle name="Normal 7 2 2 5 4 2 2 2" xfId="41425" xr:uid="{00000000-0005-0000-0000-0000FB990000}"/>
    <cellStyle name="Normal 7 2 2 5 4 2 3" xfId="41426" xr:uid="{00000000-0005-0000-0000-0000FC990000}"/>
    <cellStyle name="Normal 7 2 2 5 4 3" xfId="41427" xr:uid="{00000000-0005-0000-0000-0000FD990000}"/>
    <cellStyle name="Normal 7 2 2 5 4 3 2" xfId="41428" xr:uid="{00000000-0005-0000-0000-0000FE990000}"/>
    <cellStyle name="Normal 7 2 2 5 4 4" xfId="41429" xr:uid="{00000000-0005-0000-0000-0000FF990000}"/>
    <cellStyle name="Normal 7 2 2 5 4 5" xfId="41430" xr:uid="{00000000-0005-0000-0000-0000009A0000}"/>
    <cellStyle name="Normal 7 2 2 5 5" xfId="41431" xr:uid="{00000000-0005-0000-0000-0000019A0000}"/>
    <cellStyle name="Normal 7 2 2 5 5 2" xfId="41432" xr:uid="{00000000-0005-0000-0000-0000029A0000}"/>
    <cellStyle name="Normal 7 2 2 5 5 2 2" xfId="41433" xr:uid="{00000000-0005-0000-0000-0000039A0000}"/>
    <cellStyle name="Normal 7 2 2 5 5 3" xfId="41434" xr:uid="{00000000-0005-0000-0000-0000049A0000}"/>
    <cellStyle name="Normal 7 2 2 5 6" xfId="41435" xr:uid="{00000000-0005-0000-0000-0000059A0000}"/>
    <cellStyle name="Normal 7 2 2 5 6 2" xfId="41436" xr:uid="{00000000-0005-0000-0000-0000069A0000}"/>
    <cellStyle name="Normal 7 2 2 5 7" xfId="41437" xr:uid="{00000000-0005-0000-0000-0000079A0000}"/>
    <cellStyle name="Normal 7 2 2 5 8" xfId="41438" xr:uid="{00000000-0005-0000-0000-0000089A0000}"/>
    <cellStyle name="Normal 7 2 2 6" xfId="4400" xr:uid="{00000000-0005-0000-0000-0000099A0000}"/>
    <cellStyle name="Normal 7 2 2 6 2" xfId="4401" xr:uid="{00000000-0005-0000-0000-00000A9A0000}"/>
    <cellStyle name="Normal 7 2 2 6 2 2" xfId="4402" xr:uid="{00000000-0005-0000-0000-00000B9A0000}"/>
    <cellStyle name="Normal 7 2 2 6 2 2 2" xfId="41439" xr:uid="{00000000-0005-0000-0000-00000C9A0000}"/>
    <cellStyle name="Normal 7 2 2 6 2 2 2 2" xfId="41440" xr:uid="{00000000-0005-0000-0000-00000D9A0000}"/>
    <cellStyle name="Normal 7 2 2 6 2 2 2 2 2" xfId="41441" xr:uid="{00000000-0005-0000-0000-00000E9A0000}"/>
    <cellStyle name="Normal 7 2 2 6 2 2 2 3" xfId="41442" xr:uid="{00000000-0005-0000-0000-00000F9A0000}"/>
    <cellStyle name="Normal 7 2 2 6 2 2 3" xfId="41443" xr:uid="{00000000-0005-0000-0000-0000109A0000}"/>
    <cellStyle name="Normal 7 2 2 6 2 2 3 2" xfId="41444" xr:uid="{00000000-0005-0000-0000-0000119A0000}"/>
    <cellStyle name="Normal 7 2 2 6 2 2 4" xfId="41445" xr:uid="{00000000-0005-0000-0000-0000129A0000}"/>
    <cellStyle name="Normal 7 2 2 6 2 2 5" xfId="41446" xr:uid="{00000000-0005-0000-0000-0000139A0000}"/>
    <cellStyle name="Normal 7 2 2 6 2 3" xfId="4403" xr:uid="{00000000-0005-0000-0000-0000149A0000}"/>
    <cellStyle name="Normal 7 2 2 6 2 3 2" xfId="41447" xr:uid="{00000000-0005-0000-0000-0000159A0000}"/>
    <cellStyle name="Normal 7 2 2 6 2 3 2 2" xfId="41448" xr:uid="{00000000-0005-0000-0000-0000169A0000}"/>
    <cellStyle name="Normal 7 2 2 6 2 3 2 2 2" xfId="41449" xr:uid="{00000000-0005-0000-0000-0000179A0000}"/>
    <cellStyle name="Normal 7 2 2 6 2 3 2 3" xfId="41450" xr:uid="{00000000-0005-0000-0000-0000189A0000}"/>
    <cellStyle name="Normal 7 2 2 6 2 3 3" xfId="41451" xr:uid="{00000000-0005-0000-0000-0000199A0000}"/>
    <cellStyle name="Normal 7 2 2 6 2 3 3 2" xfId="41452" xr:uid="{00000000-0005-0000-0000-00001A9A0000}"/>
    <cellStyle name="Normal 7 2 2 6 2 3 4" xfId="41453" xr:uid="{00000000-0005-0000-0000-00001B9A0000}"/>
    <cellStyle name="Normal 7 2 2 6 2 3 5" xfId="41454" xr:uid="{00000000-0005-0000-0000-00001C9A0000}"/>
    <cellStyle name="Normal 7 2 2 6 2 4" xfId="41455" xr:uid="{00000000-0005-0000-0000-00001D9A0000}"/>
    <cellStyle name="Normal 7 2 2 6 2 4 2" xfId="41456" xr:uid="{00000000-0005-0000-0000-00001E9A0000}"/>
    <cellStyle name="Normal 7 2 2 6 2 4 2 2" xfId="41457" xr:uid="{00000000-0005-0000-0000-00001F9A0000}"/>
    <cellStyle name="Normal 7 2 2 6 2 4 3" xfId="41458" xr:uid="{00000000-0005-0000-0000-0000209A0000}"/>
    <cellStyle name="Normal 7 2 2 6 2 5" xfId="41459" xr:uid="{00000000-0005-0000-0000-0000219A0000}"/>
    <cellStyle name="Normal 7 2 2 6 2 5 2" xfId="41460" xr:uid="{00000000-0005-0000-0000-0000229A0000}"/>
    <cellStyle name="Normal 7 2 2 6 2 6" xfId="41461" xr:uid="{00000000-0005-0000-0000-0000239A0000}"/>
    <cellStyle name="Normal 7 2 2 6 2 7" xfId="41462" xr:uid="{00000000-0005-0000-0000-0000249A0000}"/>
    <cellStyle name="Normal 7 2 2 6 3" xfId="4404" xr:uid="{00000000-0005-0000-0000-0000259A0000}"/>
    <cellStyle name="Normal 7 2 2 6 3 2" xfId="41463" xr:uid="{00000000-0005-0000-0000-0000269A0000}"/>
    <cellStyle name="Normal 7 2 2 6 3 2 2" xfId="41464" xr:uid="{00000000-0005-0000-0000-0000279A0000}"/>
    <cellStyle name="Normal 7 2 2 6 3 2 2 2" xfId="41465" xr:uid="{00000000-0005-0000-0000-0000289A0000}"/>
    <cellStyle name="Normal 7 2 2 6 3 2 3" xfId="41466" xr:uid="{00000000-0005-0000-0000-0000299A0000}"/>
    <cellStyle name="Normal 7 2 2 6 3 3" xfId="41467" xr:uid="{00000000-0005-0000-0000-00002A9A0000}"/>
    <cellStyle name="Normal 7 2 2 6 3 3 2" xfId="41468" xr:uid="{00000000-0005-0000-0000-00002B9A0000}"/>
    <cellStyle name="Normal 7 2 2 6 3 4" xfId="41469" xr:uid="{00000000-0005-0000-0000-00002C9A0000}"/>
    <cellStyle name="Normal 7 2 2 6 3 5" xfId="41470" xr:uid="{00000000-0005-0000-0000-00002D9A0000}"/>
    <cellStyle name="Normal 7 2 2 6 4" xfId="4405" xr:uid="{00000000-0005-0000-0000-00002E9A0000}"/>
    <cellStyle name="Normal 7 2 2 6 4 2" xfId="41471" xr:uid="{00000000-0005-0000-0000-00002F9A0000}"/>
    <cellStyle name="Normal 7 2 2 6 4 2 2" xfId="41472" xr:uid="{00000000-0005-0000-0000-0000309A0000}"/>
    <cellStyle name="Normal 7 2 2 6 4 2 2 2" xfId="41473" xr:uid="{00000000-0005-0000-0000-0000319A0000}"/>
    <cellStyle name="Normal 7 2 2 6 4 2 3" xfId="41474" xr:uid="{00000000-0005-0000-0000-0000329A0000}"/>
    <cellStyle name="Normal 7 2 2 6 4 3" xfId="41475" xr:uid="{00000000-0005-0000-0000-0000339A0000}"/>
    <cellStyle name="Normal 7 2 2 6 4 3 2" xfId="41476" xr:uid="{00000000-0005-0000-0000-0000349A0000}"/>
    <cellStyle name="Normal 7 2 2 6 4 4" xfId="41477" xr:uid="{00000000-0005-0000-0000-0000359A0000}"/>
    <cellStyle name="Normal 7 2 2 6 4 5" xfId="41478" xr:uid="{00000000-0005-0000-0000-0000369A0000}"/>
    <cellStyle name="Normal 7 2 2 6 5" xfId="41479" xr:uid="{00000000-0005-0000-0000-0000379A0000}"/>
    <cellStyle name="Normal 7 2 2 6 5 2" xfId="41480" xr:uid="{00000000-0005-0000-0000-0000389A0000}"/>
    <cellStyle name="Normal 7 2 2 6 5 2 2" xfId="41481" xr:uid="{00000000-0005-0000-0000-0000399A0000}"/>
    <cellStyle name="Normal 7 2 2 6 5 3" xfId="41482" xr:uid="{00000000-0005-0000-0000-00003A9A0000}"/>
    <cellStyle name="Normal 7 2 2 6 6" xfId="41483" xr:uid="{00000000-0005-0000-0000-00003B9A0000}"/>
    <cellStyle name="Normal 7 2 2 6 6 2" xfId="41484" xr:uid="{00000000-0005-0000-0000-00003C9A0000}"/>
    <cellStyle name="Normal 7 2 2 6 7" xfId="41485" xr:uid="{00000000-0005-0000-0000-00003D9A0000}"/>
    <cellStyle name="Normal 7 2 2 6 8" xfId="41486" xr:uid="{00000000-0005-0000-0000-00003E9A0000}"/>
    <cellStyle name="Normal 7 2 2 7" xfId="4406" xr:uid="{00000000-0005-0000-0000-00003F9A0000}"/>
    <cellStyle name="Normal 7 2 2 7 2" xfId="4407" xr:uid="{00000000-0005-0000-0000-0000409A0000}"/>
    <cellStyle name="Normal 7 2 2 7 2 2" xfId="41487" xr:uid="{00000000-0005-0000-0000-0000419A0000}"/>
    <cellStyle name="Normal 7 2 2 7 2 2 2" xfId="41488" xr:uid="{00000000-0005-0000-0000-0000429A0000}"/>
    <cellStyle name="Normal 7 2 2 7 2 2 2 2" xfId="41489" xr:uid="{00000000-0005-0000-0000-0000439A0000}"/>
    <cellStyle name="Normal 7 2 2 7 2 2 3" xfId="41490" xr:uid="{00000000-0005-0000-0000-0000449A0000}"/>
    <cellStyle name="Normal 7 2 2 7 2 3" xfId="41491" xr:uid="{00000000-0005-0000-0000-0000459A0000}"/>
    <cellStyle name="Normal 7 2 2 7 2 3 2" xfId="41492" xr:uid="{00000000-0005-0000-0000-0000469A0000}"/>
    <cellStyle name="Normal 7 2 2 7 2 4" xfId="41493" xr:uid="{00000000-0005-0000-0000-0000479A0000}"/>
    <cellStyle name="Normal 7 2 2 7 2 5" xfId="41494" xr:uid="{00000000-0005-0000-0000-0000489A0000}"/>
    <cellStyle name="Normal 7 2 2 7 3" xfId="4408" xr:uid="{00000000-0005-0000-0000-0000499A0000}"/>
    <cellStyle name="Normal 7 2 2 7 3 2" xfId="41495" xr:uid="{00000000-0005-0000-0000-00004A9A0000}"/>
    <cellStyle name="Normal 7 2 2 7 3 2 2" xfId="41496" xr:uid="{00000000-0005-0000-0000-00004B9A0000}"/>
    <cellStyle name="Normal 7 2 2 7 3 2 2 2" xfId="41497" xr:uid="{00000000-0005-0000-0000-00004C9A0000}"/>
    <cellStyle name="Normal 7 2 2 7 3 2 3" xfId="41498" xr:uid="{00000000-0005-0000-0000-00004D9A0000}"/>
    <cellStyle name="Normal 7 2 2 7 3 3" xfId="41499" xr:uid="{00000000-0005-0000-0000-00004E9A0000}"/>
    <cellStyle name="Normal 7 2 2 7 3 3 2" xfId="41500" xr:uid="{00000000-0005-0000-0000-00004F9A0000}"/>
    <cellStyle name="Normal 7 2 2 7 3 4" xfId="41501" xr:uid="{00000000-0005-0000-0000-0000509A0000}"/>
    <cellStyle name="Normal 7 2 2 7 3 5" xfId="41502" xr:uid="{00000000-0005-0000-0000-0000519A0000}"/>
    <cellStyle name="Normal 7 2 2 7 4" xfId="41503" xr:uid="{00000000-0005-0000-0000-0000529A0000}"/>
    <cellStyle name="Normal 7 2 2 7 4 2" xfId="41504" xr:uid="{00000000-0005-0000-0000-0000539A0000}"/>
    <cellStyle name="Normal 7 2 2 7 4 2 2" xfId="41505" xr:uid="{00000000-0005-0000-0000-0000549A0000}"/>
    <cellStyle name="Normal 7 2 2 7 4 3" xfId="41506" xr:uid="{00000000-0005-0000-0000-0000559A0000}"/>
    <cellStyle name="Normal 7 2 2 7 5" xfId="41507" xr:uid="{00000000-0005-0000-0000-0000569A0000}"/>
    <cellStyle name="Normal 7 2 2 7 5 2" xfId="41508" xr:uid="{00000000-0005-0000-0000-0000579A0000}"/>
    <cellStyle name="Normal 7 2 2 7 6" xfId="41509" xr:uid="{00000000-0005-0000-0000-0000589A0000}"/>
    <cellStyle name="Normal 7 2 2 7 7" xfId="41510" xr:uid="{00000000-0005-0000-0000-0000599A0000}"/>
    <cellStyle name="Normal 7 2 2 8" xfId="4409" xr:uid="{00000000-0005-0000-0000-00005A9A0000}"/>
    <cellStyle name="Normal 7 2 2 8 2" xfId="41511" xr:uid="{00000000-0005-0000-0000-00005B9A0000}"/>
    <cellStyle name="Normal 7 2 2 8 2 2" xfId="41512" xr:uid="{00000000-0005-0000-0000-00005C9A0000}"/>
    <cellStyle name="Normal 7 2 2 8 2 2 2" xfId="41513" xr:uid="{00000000-0005-0000-0000-00005D9A0000}"/>
    <cellStyle name="Normal 7 2 2 8 2 3" xfId="41514" xr:uid="{00000000-0005-0000-0000-00005E9A0000}"/>
    <cellStyle name="Normal 7 2 2 8 3" xfId="41515" xr:uid="{00000000-0005-0000-0000-00005F9A0000}"/>
    <cellStyle name="Normal 7 2 2 8 3 2" xfId="41516" xr:uid="{00000000-0005-0000-0000-0000609A0000}"/>
    <cellStyle name="Normal 7 2 2 8 4" xfId="41517" xr:uid="{00000000-0005-0000-0000-0000619A0000}"/>
    <cellStyle name="Normal 7 2 2 8 5" xfId="41518" xr:uid="{00000000-0005-0000-0000-0000629A0000}"/>
    <cellStyle name="Normal 7 2 2 9" xfId="4410" xr:uid="{00000000-0005-0000-0000-0000639A0000}"/>
    <cellStyle name="Normal 7 2 2 9 2" xfId="41519" xr:uid="{00000000-0005-0000-0000-0000649A0000}"/>
    <cellStyle name="Normal 7 2 2 9 2 2" xfId="41520" xr:uid="{00000000-0005-0000-0000-0000659A0000}"/>
    <cellStyle name="Normal 7 2 2 9 2 2 2" xfId="41521" xr:uid="{00000000-0005-0000-0000-0000669A0000}"/>
    <cellStyle name="Normal 7 2 2 9 2 3" xfId="41522" xr:uid="{00000000-0005-0000-0000-0000679A0000}"/>
    <cellStyle name="Normal 7 2 2 9 3" xfId="41523" xr:uid="{00000000-0005-0000-0000-0000689A0000}"/>
    <cellStyle name="Normal 7 2 2 9 3 2" xfId="41524" xr:uid="{00000000-0005-0000-0000-0000699A0000}"/>
    <cellStyle name="Normal 7 2 2 9 4" xfId="41525" xr:uid="{00000000-0005-0000-0000-00006A9A0000}"/>
    <cellStyle name="Normal 7 2 2 9 5" xfId="41526" xr:uid="{00000000-0005-0000-0000-00006B9A0000}"/>
    <cellStyle name="Normal 7 2 3" xfId="4411" xr:uid="{00000000-0005-0000-0000-00006C9A0000}"/>
    <cellStyle name="Normal 7 2 3 10" xfId="41527" xr:uid="{00000000-0005-0000-0000-00006D9A0000}"/>
    <cellStyle name="Normal 7 2 3 10 2" xfId="41528" xr:uid="{00000000-0005-0000-0000-00006E9A0000}"/>
    <cellStyle name="Normal 7 2 3 11" xfId="41529" xr:uid="{00000000-0005-0000-0000-00006F9A0000}"/>
    <cellStyle name="Normal 7 2 3 12" xfId="41530" xr:uid="{00000000-0005-0000-0000-0000709A0000}"/>
    <cellStyle name="Normal 7 2 3 2" xfId="4412" xr:uid="{00000000-0005-0000-0000-0000719A0000}"/>
    <cellStyle name="Normal 7 2 3 2 2" xfId="4413" xr:uid="{00000000-0005-0000-0000-0000729A0000}"/>
    <cellStyle name="Normal 7 2 3 2 2 2" xfId="4414" xr:uid="{00000000-0005-0000-0000-0000739A0000}"/>
    <cellStyle name="Normal 7 2 3 2 2 2 2" xfId="41531" xr:uid="{00000000-0005-0000-0000-0000749A0000}"/>
    <cellStyle name="Normal 7 2 3 2 2 2 2 2" xfId="41532" xr:uid="{00000000-0005-0000-0000-0000759A0000}"/>
    <cellStyle name="Normal 7 2 3 2 2 2 2 2 2" xfId="41533" xr:uid="{00000000-0005-0000-0000-0000769A0000}"/>
    <cellStyle name="Normal 7 2 3 2 2 2 2 3" xfId="41534" xr:uid="{00000000-0005-0000-0000-0000779A0000}"/>
    <cellStyle name="Normal 7 2 3 2 2 2 3" xfId="41535" xr:uid="{00000000-0005-0000-0000-0000789A0000}"/>
    <cellStyle name="Normal 7 2 3 2 2 2 3 2" xfId="41536" xr:uid="{00000000-0005-0000-0000-0000799A0000}"/>
    <cellStyle name="Normal 7 2 3 2 2 2 4" xfId="41537" xr:uid="{00000000-0005-0000-0000-00007A9A0000}"/>
    <cellStyle name="Normal 7 2 3 2 2 2 5" xfId="41538" xr:uid="{00000000-0005-0000-0000-00007B9A0000}"/>
    <cellStyle name="Normal 7 2 3 2 2 3" xfId="4415" xr:uid="{00000000-0005-0000-0000-00007C9A0000}"/>
    <cellStyle name="Normal 7 2 3 2 2 3 2" xfId="41539" xr:uid="{00000000-0005-0000-0000-00007D9A0000}"/>
    <cellStyle name="Normal 7 2 3 2 2 3 2 2" xfId="41540" xr:uid="{00000000-0005-0000-0000-00007E9A0000}"/>
    <cellStyle name="Normal 7 2 3 2 2 3 2 2 2" xfId="41541" xr:uid="{00000000-0005-0000-0000-00007F9A0000}"/>
    <cellStyle name="Normal 7 2 3 2 2 3 2 3" xfId="41542" xr:uid="{00000000-0005-0000-0000-0000809A0000}"/>
    <cellStyle name="Normal 7 2 3 2 2 3 3" xfId="41543" xr:uid="{00000000-0005-0000-0000-0000819A0000}"/>
    <cellStyle name="Normal 7 2 3 2 2 3 3 2" xfId="41544" xr:uid="{00000000-0005-0000-0000-0000829A0000}"/>
    <cellStyle name="Normal 7 2 3 2 2 3 4" xfId="41545" xr:uid="{00000000-0005-0000-0000-0000839A0000}"/>
    <cellStyle name="Normal 7 2 3 2 2 3 5" xfId="41546" xr:uid="{00000000-0005-0000-0000-0000849A0000}"/>
    <cellStyle name="Normal 7 2 3 2 2 4" xfId="41547" xr:uid="{00000000-0005-0000-0000-0000859A0000}"/>
    <cellStyle name="Normal 7 2 3 2 2 4 2" xfId="41548" xr:uid="{00000000-0005-0000-0000-0000869A0000}"/>
    <cellStyle name="Normal 7 2 3 2 2 4 2 2" xfId="41549" xr:uid="{00000000-0005-0000-0000-0000879A0000}"/>
    <cellStyle name="Normal 7 2 3 2 2 4 3" xfId="41550" xr:uid="{00000000-0005-0000-0000-0000889A0000}"/>
    <cellStyle name="Normal 7 2 3 2 2 5" xfId="41551" xr:uid="{00000000-0005-0000-0000-0000899A0000}"/>
    <cellStyle name="Normal 7 2 3 2 2 5 2" xfId="41552" xr:uid="{00000000-0005-0000-0000-00008A9A0000}"/>
    <cellStyle name="Normal 7 2 3 2 2 6" xfId="41553" xr:uid="{00000000-0005-0000-0000-00008B9A0000}"/>
    <cellStyle name="Normal 7 2 3 2 2 7" xfId="41554" xr:uid="{00000000-0005-0000-0000-00008C9A0000}"/>
    <cellStyle name="Normal 7 2 3 2 3" xfId="4416" xr:uid="{00000000-0005-0000-0000-00008D9A0000}"/>
    <cellStyle name="Normal 7 2 3 2 3 2" xfId="41555" xr:uid="{00000000-0005-0000-0000-00008E9A0000}"/>
    <cellStyle name="Normal 7 2 3 2 3 2 2" xfId="41556" xr:uid="{00000000-0005-0000-0000-00008F9A0000}"/>
    <cellStyle name="Normal 7 2 3 2 3 2 2 2" xfId="41557" xr:uid="{00000000-0005-0000-0000-0000909A0000}"/>
    <cellStyle name="Normal 7 2 3 2 3 2 3" xfId="41558" xr:uid="{00000000-0005-0000-0000-0000919A0000}"/>
    <cellStyle name="Normal 7 2 3 2 3 3" xfId="41559" xr:uid="{00000000-0005-0000-0000-0000929A0000}"/>
    <cellStyle name="Normal 7 2 3 2 3 3 2" xfId="41560" xr:uid="{00000000-0005-0000-0000-0000939A0000}"/>
    <cellStyle name="Normal 7 2 3 2 3 4" xfId="41561" xr:uid="{00000000-0005-0000-0000-0000949A0000}"/>
    <cellStyle name="Normal 7 2 3 2 3 5" xfId="41562" xr:uid="{00000000-0005-0000-0000-0000959A0000}"/>
    <cellStyle name="Normal 7 2 3 2 4" xfId="4417" xr:uid="{00000000-0005-0000-0000-0000969A0000}"/>
    <cellStyle name="Normal 7 2 3 2 4 2" xfId="41563" xr:uid="{00000000-0005-0000-0000-0000979A0000}"/>
    <cellStyle name="Normal 7 2 3 2 4 2 2" xfId="41564" xr:uid="{00000000-0005-0000-0000-0000989A0000}"/>
    <cellStyle name="Normal 7 2 3 2 4 2 2 2" xfId="41565" xr:uid="{00000000-0005-0000-0000-0000999A0000}"/>
    <cellStyle name="Normal 7 2 3 2 4 2 3" xfId="41566" xr:uid="{00000000-0005-0000-0000-00009A9A0000}"/>
    <cellStyle name="Normal 7 2 3 2 4 3" xfId="41567" xr:uid="{00000000-0005-0000-0000-00009B9A0000}"/>
    <cellStyle name="Normal 7 2 3 2 4 3 2" xfId="41568" xr:uid="{00000000-0005-0000-0000-00009C9A0000}"/>
    <cellStyle name="Normal 7 2 3 2 4 4" xfId="41569" xr:uid="{00000000-0005-0000-0000-00009D9A0000}"/>
    <cellStyle name="Normal 7 2 3 2 4 5" xfId="41570" xr:uid="{00000000-0005-0000-0000-00009E9A0000}"/>
    <cellStyle name="Normal 7 2 3 2 5" xfId="41571" xr:uid="{00000000-0005-0000-0000-00009F9A0000}"/>
    <cellStyle name="Normal 7 2 3 2 5 2" xfId="41572" xr:uid="{00000000-0005-0000-0000-0000A09A0000}"/>
    <cellStyle name="Normal 7 2 3 2 5 2 2" xfId="41573" xr:uid="{00000000-0005-0000-0000-0000A19A0000}"/>
    <cellStyle name="Normal 7 2 3 2 5 3" xfId="41574" xr:uid="{00000000-0005-0000-0000-0000A29A0000}"/>
    <cellStyle name="Normal 7 2 3 2 6" xfId="41575" xr:uid="{00000000-0005-0000-0000-0000A39A0000}"/>
    <cellStyle name="Normal 7 2 3 2 6 2" xfId="41576" xr:uid="{00000000-0005-0000-0000-0000A49A0000}"/>
    <cellStyle name="Normal 7 2 3 2 7" xfId="41577" xr:uid="{00000000-0005-0000-0000-0000A59A0000}"/>
    <cellStyle name="Normal 7 2 3 2 8" xfId="41578" xr:uid="{00000000-0005-0000-0000-0000A69A0000}"/>
    <cellStyle name="Normal 7 2 3 3" xfId="4418" xr:uid="{00000000-0005-0000-0000-0000A79A0000}"/>
    <cellStyle name="Normal 7 2 3 3 2" xfId="4419" xr:uid="{00000000-0005-0000-0000-0000A89A0000}"/>
    <cellStyle name="Normal 7 2 3 3 2 2" xfId="4420" xr:uid="{00000000-0005-0000-0000-0000A99A0000}"/>
    <cellStyle name="Normal 7 2 3 3 2 2 2" xfId="41579" xr:uid="{00000000-0005-0000-0000-0000AA9A0000}"/>
    <cellStyle name="Normal 7 2 3 3 2 2 2 2" xfId="41580" xr:uid="{00000000-0005-0000-0000-0000AB9A0000}"/>
    <cellStyle name="Normal 7 2 3 3 2 2 2 2 2" xfId="41581" xr:uid="{00000000-0005-0000-0000-0000AC9A0000}"/>
    <cellStyle name="Normal 7 2 3 3 2 2 2 3" xfId="41582" xr:uid="{00000000-0005-0000-0000-0000AD9A0000}"/>
    <cellStyle name="Normal 7 2 3 3 2 2 3" xfId="41583" xr:uid="{00000000-0005-0000-0000-0000AE9A0000}"/>
    <cellStyle name="Normal 7 2 3 3 2 2 3 2" xfId="41584" xr:uid="{00000000-0005-0000-0000-0000AF9A0000}"/>
    <cellStyle name="Normal 7 2 3 3 2 2 4" xfId="41585" xr:uid="{00000000-0005-0000-0000-0000B09A0000}"/>
    <cellStyle name="Normal 7 2 3 3 2 2 5" xfId="41586" xr:uid="{00000000-0005-0000-0000-0000B19A0000}"/>
    <cellStyle name="Normal 7 2 3 3 2 3" xfId="4421" xr:uid="{00000000-0005-0000-0000-0000B29A0000}"/>
    <cellStyle name="Normal 7 2 3 3 2 3 2" xfId="41587" xr:uid="{00000000-0005-0000-0000-0000B39A0000}"/>
    <cellStyle name="Normal 7 2 3 3 2 3 2 2" xfId="41588" xr:uid="{00000000-0005-0000-0000-0000B49A0000}"/>
    <cellStyle name="Normal 7 2 3 3 2 3 2 2 2" xfId="41589" xr:uid="{00000000-0005-0000-0000-0000B59A0000}"/>
    <cellStyle name="Normal 7 2 3 3 2 3 2 3" xfId="41590" xr:uid="{00000000-0005-0000-0000-0000B69A0000}"/>
    <cellStyle name="Normal 7 2 3 3 2 3 3" xfId="41591" xr:uid="{00000000-0005-0000-0000-0000B79A0000}"/>
    <cellStyle name="Normal 7 2 3 3 2 3 3 2" xfId="41592" xr:uid="{00000000-0005-0000-0000-0000B89A0000}"/>
    <cellStyle name="Normal 7 2 3 3 2 3 4" xfId="41593" xr:uid="{00000000-0005-0000-0000-0000B99A0000}"/>
    <cellStyle name="Normal 7 2 3 3 2 3 5" xfId="41594" xr:uid="{00000000-0005-0000-0000-0000BA9A0000}"/>
    <cellStyle name="Normal 7 2 3 3 2 4" xfId="41595" xr:uid="{00000000-0005-0000-0000-0000BB9A0000}"/>
    <cellStyle name="Normal 7 2 3 3 2 4 2" xfId="41596" xr:uid="{00000000-0005-0000-0000-0000BC9A0000}"/>
    <cellStyle name="Normal 7 2 3 3 2 4 2 2" xfId="41597" xr:uid="{00000000-0005-0000-0000-0000BD9A0000}"/>
    <cellStyle name="Normal 7 2 3 3 2 4 3" xfId="41598" xr:uid="{00000000-0005-0000-0000-0000BE9A0000}"/>
    <cellStyle name="Normal 7 2 3 3 2 5" xfId="41599" xr:uid="{00000000-0005-0000-0000-0000BF9A0000}"/>
    <cellStyle name="Normal 7 2 3 3 2 5 2" xfId="41600" xr:uid="{00000000-0005-0000-0000-0000C09A0000}"/>
    <cellStyle name="Normal 7 2 3 3 2 6" xfId="41601" xr:uid="{00000000-0005-0000-0000-0000C19A0000}"/>
    <cellStyle name="Normal 7 2 3 3 2 7" xfId="41602" xr:uid="{00000000-0005-0000-0000-0000C29A0000}"/>
    <cellStyle name="Normal 7 2 3 3 3" xfId="4422" xr:uid="{00000000-0005-0000-0000-0000C39A0000}"/>
    <cellStyle name="Normal 7 2 3 3 3 2" xfId="41603" xr:uid="{00000000-0005-0000-0000-0000C49A0000}"/>
    <cellStyle name="Normal 7 2 3 3 3 2 2" xfId="41604" xr:uid="{00000000-0005-0000-0000-0000C59A0000}"/>
    <cellStyle name="Normal 7 2 3 3 3 2 2 2" xfId="41605" xr:uid="{00000000-0005-0000-0000-0000C69A0000}"/>
    <cellStyle name="Normal 7 2 3 3 3 2 3" xfId="41606" xr:uid="{00000000-0005-0000-0000-0000C79A0000}"/>
    <cellStyle name="Normal 7 2 3 3 3 3" xfId="41607" xr:uid="{00000000-0005-0000-0000-0000C89A0000}"/>
    <cellStyle name="Normal 7 2 3 3 3 3 2" xfId="41608" xr:uid="{00000000-0005-0000-0000-0000C99A0000}"/>
    <cellStyle name="Normal 7 2 3 3 3 4" xfId="41609" xr:uid="{00000000-0005-0000-0000-0000CA9A0000}"/>
    <cellStyle name="Normal 7 2 3 3 3 5" xfId="41610" xr:uid="{00000000-0005-0000-0000-0000CB9A0000}"/>
    <cellStyle name="Normal 7 2 3 3 4" xfId="4423" xr:uid="{00000000-0005-0000-0000-0000CC9A0000}"/>
    <cellStyle name="Normal 7 2 3 3 4 2" xfId="41611" xr:uid="{00000000-0005-0000-0000-0000CD9A0000}"/>
    <cellStyle name="Normal 7 2 3 3 4 2 2" xfId="41612" xr:uid="{00000000-0005-0000-0000-0000CE9A0000}"/>
    <cellStyle name="Normal 7 2 3 3 4 2 2 2" xfId="41613" xr:uid="{00000000-0005-0000-0000-0000CF9A0000}"/>
    <cellStyle name="Normal 7 2 3 3 4 2 3" xfId="41614" xr:uid="{00000000-0005-0000-0000-0000D09A0000}"/>
    <cellStyle name="Normal 7 2 3 3 4 3" xfId="41615" xr:uid="{00000000-0005-0000-0000-0000D19A0000}"/>
    <cellStyle name="Normal 7 2 3 3 4 3 2" xfId="41616" xr:uid="{00000000-0005-0000-0000-0000D29A0000}"/>
    <cellStyle name="Normal 7 2 3 3 4 4" xfId="41617" xr:uid="{00000000-0005-0000-0000-0000D39A0000}"/>
    <cellStyle name="Normal 7 2 3 3 4 5" xfId="41618" xr:uid="{00000000-0005-0000-0000-0000D49A0000}"/>
    <cellStyle name="Normal 7 2 3 3 5" xfId="41619" xr:uid="{00000000-0005-0000-0000-0000D59A0000}"/>
    <cellStyle name="Normal 7 2 3 3 5 2" xfId="41620" xr:uid="{00000000-0005-0000-0000-0000D69A0000}"/>
    <cellStyle name="Normal 7 2 3 3 5 2 2" xfId="41621" xr:uid="{00000000-0005-0000-0000-0000D79A0000}"/>
    <cellStyle name="Normal 7 2 3 3 5 3" xfId="41622" xr:uid="{00000000-0005-0000-0000-0000D89A0000}"/>
    <cellStyle name="Normal 7 2 3 3 6" xfId="41623" xr:uid="{00000000-0005-0000-0000-0000D99A0000}"/>
    <cellStyle name="Normal 7 2 3 3 6 2" xfId="41624" xr:uid="{00000000-0005-0000-0000-0000DA9A0000}"/>
    <cellStyle name="Normal 7 2 3 3 7" xfId="41625" xr:uid="{00000000-0005-0000-0000-0000DB9A0000}"/>
    <cellStyle name="Normal 7 2 3 3 8" xfId="41626" xr:uid="{00000000-0005-0000-0000-0000DC9A0000}"/>
    <cellStyle name="Normal 7 2 3 4" xfId="4424" xr:uid="{00000000-0005-0000-0000-0000DD9A0000}"/>
    <cellStyle name="Normal 7 2 3 4 2" xfId="4425" xr:uid="{00000000-0005-0000-0000-0000DE9A0000}"/>
    <cellStyle name="Normal 7 2 3 4 2 2" xfId="4426" xr:uid="{00000000-0005-0000-0000-0000DF9A0000}"/>
    <cellStyle name="Normal 7 2 3 4 2 2 2" xfId="41627" xr:uid="{00000000-0005-0000-0000-0000E09A0000}"/>
    <cellStyle name="Normal 7 2 3 4 2 2 2 2" xfId="41628" xr:uid="{00000000-0005-0000-0000-0000E19A0000}"/>
    <cellStyle name="Normal 7 2 3 4 2 2 2 2 2" xfId="41629" xr:uid="{00000000-0005-0000-0000-0000E29A0000}"/>
    <cellStyle name="Normal 7 2 3 4 2 2 2 3" xfId="41630" xr:uid="{00000000-0005-0000-0000-0000E39A0000}"/>
    <cellStyle name="Normal 7 2 3 4 2 2 3" xfId="41631" xr:uid="{00000000-0005-0000-0000-0000E49A0000}"/>
    <cellStyle name="Normal 7 2 3 4 2 2 3 2" xfId="41632" xr:uid="{00000000-0005-0000-0000-0000E59A0000}"/>
    <cellStyle name="Normal 7 2 3 4 2 2 4" xfId="41633" xr:uid="{00000000-0005-0000-0000-0000E69A0000}"/>
    <cellStyle name="Normal 7 2 3 4 2 2 5" xfId="41634" xr:uid="{00000000-0005-0000-0000-0000E79A0000}"/>
    <cellStyle name="Normal 7 2 3 4 2 3" xfId="4427" xr:uid="{00000000-0005-0000-0000-0000E89A0000}"/>
    <cellStyle name="Normal 7 2 3 4 2 3 2" xfId="41635" xr:uid="{00000000-0005-0000-0000-0000E99A0000}"/>
    <cellStyle name="Normal 7 2 3 4 2 3 2 2" xfId="41636" xr:uid="{00000000-0005-0000-0000-0000EA9A0000}"/>
    <cellStyle name="Normal 7 2 3 4 2 3 2 2 2" xfId="41637" xr:uid="{00000000-0005-0000-0000-0000EB9A0000}"/>
    <cellStyle name="Normal 7 2 3 4 2 3 2 3" xfId="41638" xr:uid="{00000000-0005-0000-0000-0000EC9A0000}"/>
    <cellStyle name="Normal 7 2 3 4 2 3 3" xfId="41639" xr:uid="{00000000-0005-0000-0000-0000ED9A0000}"/>
    <cellStyle name="Normal 7 2 3 4 2 3 3 2" xfId="41640" xr:uid="{00000000-0005-0000-0000-0000EE9A0000}"/>
    <cellStyle name="Normal 7 2 3 4 2 3 4" xfId="41641" xr:uid="{00000000-0005-0000-0000-0000EF9A0000}"/>
    <cellStyle name="Normal 7 2 3 4 2 3 5" xfId="41642" xr:uid="{00000000-0005-0000-0000-0000F09A0000}"/>
    <cellStyle name="Normal 7 2 3 4 2 4" xfId="41643" xr:uid="{00000000-0005-0000-0000-0000F19A0000}"/>
    <cellStyle name="Normal 7 2 3 4 2 4 2" xfId="41644" xr:uid="{00000000-0005-0000-0000-0000F29A0000}"/>
    <cellStyle name="Normal 7 2 3 4 2 4 2 2" xfId="41645" xr:uid="{00000000-0005-0000-0000-0000F39A0000}"/>
    <cellStyle name="Normal 7 2 3 4 2 4 3" xfId="41646" xr:uid="{00000000-0005-0000-0000-0000F49A0000}"/>
    <cellStyle name="Normal 7 2 3 4 2 5" xfId="41647" xr:uid="{00000000-0005-0000-0000-0000F59A0000}"/>
    <cellStyle name="Normal 7 2 3 4 2 5 2" xfId="41648" xr:uid="{00000000-0005-0000-0000-0000F69A0000}"/>
    <cellStyle name="Normal 7 2 3 4 2 6" xfId="41649" xr:uid="{00000000-0005-0000-0000-0000F79A0000}"/>
    <cellStyle name="Normal 7 2 3 4 2 7" xfId="41650" xr:uid="{00000000-0005-0000-0000-0000F89A0000}"/>
    <cellStyle name="Normal 7 2 3 4 3" xfId="4428" xr:uid="{00000000-0005-0000-0000-0000F99A0000}"/>
    <cellStyle name="Normal 7 2 3 4 3 2" xfId="41651" xr:uid="{00000000-0005-0000-0000-0000FA9A0000}"/>
    <cellStyle name="Normal 7 2 3 4 3 2 2" xfId="41652" xr:uid="{00000000-0005-0000-0000-0000FB9A0000}"/>
    <cellStyle name="Normal 7 2 3 4 3 2 2 2" xfId="41653" xr:uid="{00000000-0005-0000-0000-0000FC9A0000}"/>
    <cellStyle name="Normal 7 2 3 4 3 2 3" xfId="41654" xr:uid="{00000000-0005-0000-0000-0000FD9A0000}"/>
    <cellStyle name="Normal 7 2 3 4 3 3" xfId="41655" xr:uid="{00000000-0005-0000-0000-0000FE9A0000}"/>
    <cellStyle name="Normal 7 2 3 4 3 3 2" xfId="41656" xr:uid="{00000000-0005-0000-0000-0000FF9A0000}"/>
    <cellStyle name="Normal 7 2 3 4 3 4" xfId="41657" xr:uid="{00000000-0005-0000-0000-0000009B0000}"/>
    <cellStyle name="Normal 7 2 3 4 3 5" xfId="41658" xr:uid="{00000000-0005-0000-0000-0000019B0000}"/>
    <cellStyle name="Normal 7 2 3 4 4" xfId="4429" xr:uid="{00000000-0005-0000-0000-0000029B0000}"/>
    <cellStyle name="Normal 7 2 3 4 4 2" xfId="41659" xr:uid="{00000000-0005-0000-0000-0000039B0000}"/>
    <cellStyle name="Normal 7 2 3 4 4 2 2" xfId="41660" xr:uid="{00000000-0005-0000-0000-0000049B0000}"/>
    <cellStyle name="Normal 7 2 3 4 4 2 2 2" xfId="41661" xr:uid="{00000000-0005-0000-0000-0000059B0000}"/>
    <cellStyle name="Normal 7 2 3 4 4 2 3" xfId="41662" xr:uid="{00000000-0005-0000-0000-0000069B0000}"/>
    <cellStyle name="Normal 7 2 3 4 4 3" xfId="41663" xr:uid="{00000000-0005-0000-0000-0000079B0000}"/>
    <cellStyle name="Normal 7 2 3 4 4 3 2" xfId="41664" xr:uid="{00000000-0005-0000-0000-0000089B0000}"/>
    <cellStyle name="Normal 7 2 3 4 4 4" xfId="41665" xr:uid="{00000000-0005-0000-0000-0000099B0000}"/>
    <cellStyle name="Normal 7 2 3 4 4 5" xfId="41666" xr:uid="{00000000-0005-0000-0000-00000A9B0000}"/>
    <cellStyle name="Normal 7 2 3 4 5" xfId="41667" xr:uid="{00000000-0005-0000-0000-00000B9B0000}"/>
    <cellStyle name="Normal 7 2 3 4 5 2" xfId="41668" xr:uid="{00000000-0005-0000-0000-00000C9B0000}"/>
    <cellStyle name="Normal 7 2 3 4 5 2 2" xfId="41669" xr:uid="{00000000-0005-0000-0000-00000D9B0000}"/>
    <cellStyle name="Normal 7 2 3 4 5 3" xfId="41670" xr:uid="{00000000-0005-0000-0000-00000E9B0000}"/>
    <cellStyle name="Normal 7 2 3 4 6" xfId="41671" xr:uid="{00000000-0005-0000-0000-00000F9B0000}"/>
    <cellStyle name="Normal 7 2 3 4 6 2" xfId="41672" xr:uid="{00000000-0005-0000-0000-0000109B0000}"/>
    <cellStyle name="Normal 7 2 3 4 7" xfId="41673" xr:uid="{00000000-0005-0000-0000-0000119B0000}"/>
    <cellStyle name="Normal 7 2 3 4 8" xfId="41674" xr:uid="{00000000-0005-0000-0000-0000129B0000}"/>
    <cellStyle name="Normal 7 2 3 5" xfId="4430" xr:uid="{00000000-0005-0000-0000-0000139B0000}"/>
    <cellStyle name="Normal 7 2 3 5 2" xfId="4431" xr:uid="{00000000-0005-0000-0000-0000149B0000}"/>
    <cellStyle name="Normal 7 2 3 5 2 2" xfId="4432" xr:uid="{00000000-0005-0000-0000-0000159B0000}"/>
    <cellStyle name="Normal 7 2 3 5 2 2 2" xfId="41675" xr:uid="{00000000-0005-0000-0000-0000169B0000}"/>
    <cellStyle name="Normal 7 2 3 5 2 2 2 2" xfId="41676" xr:uid="{00000000-0005-0000-0000-0000179B0000}"/>
    <cellStyle name="Normal 7 2 3 5 2 2 2 2 2" xfId="41677" xr:uid="{00000000-0005-0000-0000-0000189B0000}"/>
    <cellStyle name="Normal 7 2 3 5 2 2 2 3" xfId="41678" xr:uid="{00000000-0005-0000-0000-0000199B0000}"/>
    <cellStyle name="Normal 7 2 3 5 2 2 3" xfId="41679" xr:uid="{00000000-0005-0000-0000-00001A9B0000}"/>
    <cellStyle name="Normal 7 2 3 5 2 2 3 2" xfId="41680" xr:uid="{00000000-0005-0000-0000-00001B9B0000}"/>
    <cellStyle name="Normal 7 2 3 5 2 2 4" xfId="41681" xr:uid="{00000000-0005-0000-0000-00001C9B0000}"/>
    <cellStyle name="Normal 7 2 3 5 2 2 5" xfId="41682" xr:uid="{00000000-0005-0000-0000-00001D9B0000}"/>
    <cellStyle name="Normal 7 2 3 5 2 3" xfId="4433" xr:uid="{00000000-0005-0000-0000-00001E9B0000}"/>
    <cellStyle name="Normal 7 2 3 5 2 3 2" xfId="41683" xr:uid="{00000000-0005-0000-0000-00001F9B0000}"/>
    <cellStyle name="Normal 7 2 3 5 2 3 2 2" xfId="41684" xr:uid="{00000000-0005-0000-0000-0000209B0000}"/>
    <cellStyle name="Normal 7 2 3 5 2 3 2 2 2" xfId="41685" xr:uid="{00000000-0005-0000-0000-0000219B0000}"/>
    <cellStyle name="Normal 7 2 3 5 2 3 2 3" xfId="41686" xr:uid="{00000000-0005-0000-0000-0000229B0000}"/>
    <cellStyle name="Normal 7 2 3 5 2 3 3" xfId="41687" xr:uid="{00000000-0005-0000-0000-0000239B0000}"/>
    <cellStyle name="Normal 7 2 3 5 2 3 3 2" xfId="41688" xr:uid="{00000000-0005-0000-0000-0000249B0000}"/>
    <cellStyle name="Normal 7 2 3 5 2 3 4" xfId="41689" xr:uid="{00000000-0005-0000-0000-0000259B0000}"/>
    <cellStyle name="Normal 7 2 3 5 2 3 5" xfId="41690" xr:uid="{00000000-0005-0000-0000-0000269B0000}"/>
    <cellStyle name="Normal 7 2 3 5 2 4" xfId="41691" xr:uid="{00000000-0005-0000-0000-0000279B0000}"/>
    <cellStyle name="Normal 7 2 3 5 2 4 2" xfId="41692" xr:uid="{00000000-0005-0000-0000-0000289B0000}"/>
    <cellStyle name="Normal 7 2 3 5 2 4 2 2" xfId="41693" xr:uid="{00000000-0005-0000-0000-0000299B0000}"/>
    <cellStyle name="Normal 7 2 3 5 2 4 3" xfId="41694" xr:uid="{00000000-0005-0000-0000-00002A9B0000}"/>
    <cellStyle name="Normal 7 2 3 5 2 5" xfId="41695" xr:uid="{00000000-0005-0000-0000-00002B9B0000}"/>
    <cellStyle name="Normal 7 2 3 5 2 5 2" xfId="41696" xr:uid="{00000000-0005-0000-0000-00002C9B0000}"/>
    <cellStyle name="Normal 7 2 3 5 2 6" xfId="41697" xr:uid="{00000000-0005-0000-0000-00002D9B0000}"/>
    <cellStyle name="Normal 7 2 3 5 2 7" xfId="41698" xr:uid="{00000000-0005-0000-0000-00002E9B0000}"/>
    <cellStyle name="Normal 7 2 3 5 3" xfId="4434" xr:uid="{00000000-0005-0000-0000-00002F9B0000}"/>
    <cellStyle name="Normal 7 2 3 5 3 2" xfId="41699" xr:uid="{00000000-0005-0000-0000-0000309B0000}"/>
    <cellStyle name="Normal 7 2 3 5 3 2 2" xfId="41700" xr:uid="{00000000-0005-0000-0000-0000319B0000}"/>
    <cellStyle name="Normal 7 2 3 5 3 2 2 2" xfId="41701" xr:uid="{00000000-0005-0000-0000-0000329B0000}"/>
    <cellStyle name="Normal 7 2 3 5 3 2 3" xfId="41702" xr:uid="{00000000-0005-0000-0000-0000339B0000}"/>
    <cellStyle name="Normal 7 2 3 5 3 3" xfId="41703" xr:uid="{00000000-0005-0000-0000-0000349B0000}"/>
    <cellStyle name="Normal 7 2 3 5 3 3 2" xfId="41704" xr:uid="{00000000-0005-0000-0000-0000359B0000}"/>
    <cellStyle name="Normal 7 2 3 5 3 4" xfId="41705" xr:uid="{00000000-0005-0000-0000-0000369B0000}"/>
    <cellStyle name="Normal 7 2 3 5 3 5" xfId="41706" xr:uid="{00000000-0005-0000-0000-0000379B0000}"/>
    <cellStyle name="Normal 7 2 3 5 4" xfId="4435" xr:uid="{00000000-0005-0000-0000-0000389B0000}"/>
    <cellStyle name="Normal 7 2 3 5 4 2" xfId="41707" xr:uid="{00000000-0005-0000-0000-0000399B0000}"/>
    <cellStyle name="Normal 7 2 3 5 4 2 2" xfId="41708" xr:uid="{00000000-0005-0000-0000-00003A9B0000}"/>
    <cellStyle name="Normal 7 2 3 5 4 2 2 2" xfId="41709" xr:uid="{00000000-0005-0000-0000-00003B9B0000}"/>
    <cellStyle name="Normal 7 2 3 5 4 2 3" xfId="41710" xr:uid="{00000000-0005-0000-0000-00003C9B0000}"/>
    <cellStyle name="Normal 7 2 3 5 4 3" xfId="41711" xr:uid="{00000000-0005-0000-0000-00003D9B0000}"/>
    <cellStyle name="Normal 7 2 3 5 4 3 2" xfId="41712" xr:uid="{00000000-0005-0000-0000-00003E9B0000}"/>
    <cellStyle name="Normal 7 2 3 5 4 4" xfId="41713" xr:uid="{00000000-0005-0000-0000-00003F9B0000}"/>
    <cellStyle name="Normal 7 2 3 5 4 5" xfId="41714" xr:uid="{00000000-0005-0000-0000-0000409B0000}"/>
    <cellStyle name="Normal 7 2 3 5 5" xfId="41715" xr:uid="{00000000-0005-0000-0000-0000419B0000}"/>
    <cellStyle name="Normal 7 2 3 5 5 2" xfId="41716" xr:uid="{00000000-0005-0000-0000-0000429B0000}"/>
    <cellStyle name="Normal 7 2 3 5 5 2 2" xfId="41717" xr:uid="{00000000-0005-0000-0000-0000439B0000}"/>
    <cellStyle name="Normal 7 2 3 5 5 3" xfId="41718" xr:uid="{00000000-0005-0000-0000-0000449B0000}"/>
    <cellStyle name="Normal 7 2 3 5 6" xfId="41719" xr:uid="{00000000-0005-0000-0000-0000459B0000}"/>
    <cellStyle name="Normal 7 2 3 5 6 2" xfId="41720" xr:uid="{00000000-0005-0000-0000-0000469B0000}"/>
    <cellStyle name="Normal 7 2 3 5 7" xfId="41721" xr:uid="{00000000-0005-0000-0000-0000479B0000}"/>
    <cellStyle name="Normal 7 2 3 5 8" xfId="41722" xr:uid="{00000000-0005-0000-0000-0000489B0000}"/>
    <cellStyle name="Normal 7 2 3 6" xfId="4436" xr:uid="{00000000-0005-0000-0000-0000499B0000}"/>
    <cellStyle name="Normal 7 2 3 6 2" xfId="4437" xr:uid="{00000000-0005-0000-0000-00004A9B0000}"/>
    <cellStyle name="Normal 7 2 3 6 2 2" xfId="41723" xr:uid="{00000000-0005-0000-0000-00004B9B0000}"/>
    <cellStyle name="Normal 7 2 3 6 2 2 2" xfId="41724" xr:uid="{00000000-0005-0000-0000-00004C9B0000}"/>
    <cellStyle name="Normal 7 2 3 6 2 2 2 2" xfId="41725" xr:uid="{00000000-0005-0000-0000-00004D9B0000}"/>
    <cellStyle name="Normal 7 2 3 6 2 2 3" xfId="41726" xr:uid="{00000000-0005-0000-0000-00004E9B0000}"/>
    <cellStyle name="Normal 7 2 3 6 2 3" xfId="41727" xr:uid="{00000000-0005-0000-0000-00004F9B0000}"/>
    <cellStyle name="Normal 7 2 3 6 2 3 2" xfId="41728" xr:uid="{00000000-0005-0000-0000-0000509B0000}"/>
    <cellStyle name="Normal 7 2 3 6 2 4" xfId="41729" xr:uid="{00000000-0005-0000-0000-0000519B0000}"/>
    <cellStyle name="Normal 7 2 3 6 2 5" xfId="41730" xr:uid="{00000000-0005-0000-0000-0000529B0000}"/>
    <cellStyle name="Normal 7 2 3 6 3" xfId="4438" xr:uid="{00000000-0005-0000-0000-0000539B0000}"/>
    <cellStyle name="Normal 7 2 3 6 3 2" xfId="41731" xr:uid="{00000000-0005-0000-0000-0000549B0000}"/>
    <cellStyle name="Normal 7 2 3 6 3 2 2" xfId="41732" xr:uid="{00000000-0005-0000-0000-0000559B0000}"/>
    <cellStyle name="Normal 7 2 3 6 3 2 2 2" xfId="41733" xr:uid="{00000000-0005-0000-0000-0000569B0000}"/>
    <cellStyle name="Normal 7 2 3 6 3 2 3" xfId="41734" xr:uid="{00000000-0005-0000-0000-0000579B0000}"/>
    <cellStyle name="Normal 7 2 3 6 3 3" xfId="41735" xr:uid="{00000000-0005-0000-0000-0000589B0000}"/>
    <cellStyle name="Normal 7 2 3 6 3 3 2" xfId="41736" xr:uid="{00000000-0005-0000-0000-0000599B0000}"/>
    <cellStyle name="Normal 7 2 3 6 3 4" xfId="41737" xr:uid="{00000000-0005-0000-0000-00005A9B0000}"/>
    <cellStyle name="Normal 7 2 3 6 3 5" xfId="41738" xr:uid="{00000000-0005-0000-0000-00005B9B0000}"/>
    <cellStyle name="Normal 7 2 3 6 4" xfId="41739" xr:uid="{00000000-0005-0000-0000-00005C9B0000}"/>
    <cellStyle name="Normal 7 2 3 6 4 2" xfId="41740" xr:uid="{00000000-0005-0000-0000-00005D9B0000}"/>
    <cellStyle name="Normal 7 2 3 6 4 2 2" xfId="41741" xr:uid="{00000000-0005-0000-0000-00005E9B0000}"/>
    <cellStyle name="Normal 7 2 3 6 4 3" xfId="41742" xr:uid="{00000000-0005-0000-0000-00005F9B0000}"/>
    <cellStyle name="Normal 7 2 3 6 5" xfId="41743" xr:uid="{00000000-0005-0000-0000-0000609B0000}"/>
    <cellStyle name="Normal 7 2 3 6 5 2" xfId="41744" xr:uid="{00000000-0005-0000-0000-0000619B0000}"/>
    <cellStyle name="Normal 7 2 3 6 6" xfId="41745" xr:uid="{00000000-0005-0000-0000-0000629B0000}"/>
    <cellStyle name="Normal 7 2 3 6 7" xfId="41746" xr:uid="{00000000-0005-0000-0000-0000639B0000}"/>
    <cellStyle name="Normal 7 2 3 7" xfId="4439" xr:uid="{00000000-0005-0000-0000-0000649B0000}"/>
    <cellStyle name="Normal 7 2 3 7 2" xfId="41747" xr:uid="{00000000-0005-0000-0000-0000659B0000}"/>
    <cellStyle name="Normal 7 2 3 7 2 2" xfId="41748" xr:uid="{00000000-0005-0000-0000-0000669B0000}"/>
    <cellStyle name="Normal 7 2 3 7 2 2 2" xfId="41749" xr:uid="{00000000-0005-0000-0000-0000679B0000}"/>
    <cellStyle name="Normal 7 2 3 7 2 3" xfId="41750" xr:uid="{00000000-0005-0000-0000-0000689B0000}"/>
    <cellStyle name="Normal 7 2 3 7 3" xfId="41751" xr:uid="{00000000-0005-0000-0000-0000699B0000}"/>
    <cellStyle name="Normal 7 2 3 7 3 2" xfId="41752" xr:uid="{00000000-0005-0000-0000-00006A9B0000}"/>
    <cellStyle name="Normal 7 2 3 7 4" xfId="41753" xr:uid="{00000000-0005-0000-0000-00006B9B0000}"/>
    <cellStyle name="Normal 7 2 3 7 5" xfId="41754" xr:uid="{00000000-0005-0000-0000-00006C9B0000}"/>
    <cellStyle name="Normal 7 2 3 8" xfId="4440" xr:uid="{00000000-0005-0000-0000-00006D9B0000}"/>
    <cellStyle name="Normal 7 2 3 8 2" xfId="41755" xr:uid="{00000000-0005-0000-0000-00006E9B0000}"/>
    <cellStyle name="Normal 7 2 3 8 2 2" xfId="41756" xr:uid="{00000000-0005-0000-0000-00006F9B0000}"/>
    <cellStyle name="Normal 7 2 3 8 2 2 2" xfId="41757" xr:uid="{00000000-0005-0000-0000-0000709B0000}"/>
    <cellStyle name="Normal 7 2 3 8 2 3" xfId="41758" xr:uid="{00000000-0005-0000-0000-0000719B0000}"/>
    <cellStyle name="Normal 7 2 3 8 3" xfId="41759" xr:uid="{00000000-0005-0000-0000-0000729B0000}"/>
    <cellStyle name="Normal 7 2 3 8 3 2" xfId="41760" xr:uid="{00000000-0005-0000-0000-0000739B0000}"/>
    <cellStyle name="Normal 7 2 3 8 4" xfId="41761" xr:uid="{00000000-0005-0000-0000-0000749B0000}"/>
    <cellStyle name="Normal 7 2 3 8 5" xfId="41762" xr:uid="{00000000-0005-0000-0000-0000759B0000}"/>
    <cellStyle name="Normal 7 2 3 9" xfId="41763" xr:uid="{00000000-0005-0000-0000-0000769B0000}"/>
    <cellStyle name="Normal 7 2 3 9 2" xfId="41764" xr:uid="{00000000-0005-0000-0000-0000779B0000}"/>
    <cellStyle name="Normal 7 2 3 9 2 2" xfId="41765" xr:uid="{00000000-0005-0000-0000-0000789B0000}"/>
    <cellStyle name="Normal 7 2 3 9 3" xfId="41766" xr:uid="{00000000-0005-0000-0000-0000799B0000}"/>
    <cellStyle name="Normal 7 2 4" xfId="4441" xr:uid="{00000000-0005-0000-0000-00007A9B0000}"/>
    <cellStyle name="Normal 7 2 4 2" xfId="4442" xr:uid="{00000000-0005-0000-0000-00007B9B0000}"/>
    <cellStyle name="Normal 7 2 4 2 2" xfId="4443" xr:uid="{00000000-0005-0000-0000-00007C9B0000}"/>
    <cellStyle name="Normal 7 2 4 2 2 2" xfId="41767" xr:uid="{00000000-0005-0000-0000-00007D9B0000}"/>
    <cellStyle name="Normal 7 2 4 2 2 2 2" xfId="41768" xr:uid="{00000000-0005-0000-0000-00007E9B0000}"/>
    <cellStyle name="Normal 7 2 4 2 2 2 2 2" xfId="41769" xr:uid="{00000000-0005-0000-0000-00007F9B0000}"/>
    <cellStyle name="Normal 7 2 4 2 2 2 3" xfId="41770" xr:uid="{00000000-0005-0000-0000-0000809B0000}"/>
    <cellStyle name="Normal 7 2 4 2 2 3" xfId="41771" xr:uid="{00000000-0005-0000-0000-0000819B0000}"/>
    <cellStyle name="Normal 7 2 4 2 2 3 2" xfId="41772" xr:uid="{00000000-0005-0000-0000-0000829B0000}"/>
    <cellStyle name="Normal 7 2 4 2 2 4" xfId="41773" xr:uid="{00000000-0005-0000-0000-0000839B0000}"/>
    <cellStyle name="Normal 7 2 4 2 2 5" xfId="41774" xr:uid="{00000000-0005-0000-0000-0000849B0000}"/>
    <cellStyle name="Normal 7 2 4 2 3" xfId="4444" xr:uid="{00000000-0005-0000-0000-0000859B0000}"/>
    <cellStyle name="Normal 7 2 4 2 3 2" xfId="41775" xr:uid="{00000000-0005-0000-0000-0000869B0000}"/>
    <cellStyle name="Normal 7 2 4 2 3 2 2" xfId="41776" xr:uid="{00000000-0005-0000-0000-0000879B0000}"/>
    <cellStyle name="Normal 7 2 4 2 3 2 2 2" xfId="41777" xr:uid="{00000000-0005-0000-0000-0000889B0000}"/>
    <cellStyle name="Normal 7 2 4 2 3 2 3" xfId="41778" xr:uid="{00000000-0005-0000-0000-0000899B0000}"/>
    <cellStyle name="Normal 7 2 4 2 3 3" xfId="41779" xr:uid="{00000000-0005-0000-0000-00008A9B0000}"/>
    <cellStyle name="Normal 7 2 4 2 3 3 2" xfId="41780" xr:uid="{00000000-0005-0000-0000-00008B9B0000}"/>
    <cellStyle name="Normal 7 2 4 2 3 4" xfId="41781" xr:uid="{00000000-0005-0000-0000-00008C9B0000}"/>
    <cellStyle name="Normal 7 2 4 2 3 5" xfId="41782" xr:uid="{00000000-0005-0000-0000-00008D9B0000}"/>
    <cellStyle name="Normal 7 2 4 2 4" xfId="41783" xr:uid="{00000000-0005-0000-0000-00008E9B0000}"/>
    <cellStyle name="Normal 7 2 4 2 4 2" xfId="41784" xr:uid="{00000000-0005-0000-0000-00008F9B0000}"/>
    <cellStyle name="Normal 7 2 4 2 4 2 2" xfId="41785" xr:uid="{00000000-0005-0000-0000-0000909B0000}"/>
    <cellStyle name="Normal 7 2 4 2 4 3" xfId="41786" xr:uid="{00000000-0005-0000-0000-0000919B0000}"/>
    <cellStyle name="Normal 7 2 4 2 5" xfId="41787" xr:uid="{00000000-0005-0000-0000-0000929B0000}"/>
    <cellStyle name="Normal 7 2 4 2 5 2" xfId="41788" xr:uid="{00000000-0005-0000-0000-0000939B0000}"/>
    <cellStyle name="Normal 7 2 4 2 6" xfId="41789" xr:uid="{00000000-0005-0000-0000-0000949B0000}"/>
    <cellStyle name="Normal 7 2 4 2 7" xfId="41790" xr:uid="{00000000-0005-0000-0000-0000959B0000}"/>
    <cellStyle name="Normal 7 2 4 3" xfId="4445" xr:uid="{00000000-0005-0000-0000-0000969B0000}"/>
    <cellStyle name="Normal 7 2 4 3 2" xfId="41791" xr:uid="{00000000-0005-0000-0000-0000979B0000}"/>
    <cellStyle name="Normal 7 2 4 3 2 2" xfId="41792" xr:uid="{00000000-0005-0000-0000-0000989B0000}"/>
    <cellStyle name="Normal 7 2 4 3 2 2 2" xfId="41793" xr:uid="{00000000-0005-0000-0000-0000999B0000}"/>
    <cellStyle name="Normal 7 2 4 3 2 3" xfId="41794" xr:uid="{00000000-0005-0000-0000-00009A9B0000}"/>
    <cellStyle name="Normal 7 2 4 3 3" xfId="41795" xr:uid="{00000000-0005-0000-0000-00009B9B0000}"/>
    <cellStyle name="Normal 7 2 4 3 3 2" xfId="41796" xr:uid="{00000000-0005-0000-0000-00009C9B0000}"/>
    <cellStyle name="Normal 7 2 4 3 4" xfId="41797" xr:uid="{00000000-0005-0000-0000-00009D9B0000}"/>
    <cellStyle name="Normal 7 2 4 3 5" xfId="41798" xr:uid="{00000000-0005-0000-0000-00009E9B0000}"/>
    <cellStyle name="Normal 7 2 4 4" xfId="4446" xr:uid="{00000000-0005-0000-0000-00009F9B0000}"/>
    <cellStyle name="Normal 7 2 4 4 2" xfId="41799" xr:uid="{00000000-0005-0000-0000-0000A09B0000}"/>
    <cellStyle name="Normal 7 2 4 4 2 2" xfId="41800" xr:uid="{00000000-0005-0000-0000-0000A19B0000}"/>
    <cellStyle name="Normal 7 2 4 4 2 2 2" xfId="41801" xr:uid="{00000000-0005-0000-0000-0000A29B0000}"/>
    <cellStyle name="Normal 7 2 4 4 2 3" xfId="41802" xr:uid="{00000000-0005-0000-0000-0000A39B0000}"/>
    <cellStyle name="Normal 7 2 4 4 3" xfId="41803" xr:uid="{00000000-0005-0000-0000-0000A49B0000}"/>
    <cellStyle name="Normal 7 2 4 4 3 2" xfId="41804" xr:uid="{00000000-0005-0000-0000-0000A59B0000}"/>
    <cellStyle name="Normal 7 2 4 4 4" xfId="41805" xr:uid="{00000000-0005-0000-0000-0000A69B0000}"/>
    <cellStyle name="Normal 7 2 4 4 5" xfId="41806" xr:uid="{00000000-0005-0000-0000-0000A79B0000}"/>
    <cellStyle name="Normal 7 2 4 5" xfId="41807" xr:uid="{00000000-0005-0000-0000-0000A89B0000}"/>
    <cellStyle name="Normal 7 2 4 5 2" xfId="41808" xr:uid="{00000000-0005-0000-0000-0000A99B0000}"/>
    <cellStyle name="Normal 7 2 4 5 2 2" xfId="41809" xr:uid="{00000000-0005-0000-0000-0000AA9B0000}"/>
    <cellStyle name="Normal 7 2 4 5 3" xfId="41810" xr:uid="{00000000-0005-0000-0000-0000AB9B0000}"/>
    <cellStyle name="Normal 7 2 4 6" xfId="41811" xr:uid="{00000000-0005-0000-0000-0000AC9B0000}"/>
    <cellStyle name="Normal 7 2 4 6 2" xfId="41812" xr:uid="{00000000-0005-0000-0000-0000AD9B0000}"/>
    <cellStyle name="Normal 7 2 4 7" xfId="41813" xr:uid="{00000000-0005-0000-0000-0000AE9B0000}"/>
    <cellStyle name="Normal 7 2 4 8" xfId="41814" xr:uid="{00000000-0005-0000-0000-0000AF9B0000}"/>
    <cellStyle name="Normal 7 2 5" xfId="4447" xr:uid="{00000000-0005-0000-0000-0000B09B0000}"/>
    <cellStyle name="Normal 7 2 5 2" xfId="4448" xr:uid="{00000000-0005-0000-0000-0000B19B0000}"/>
    <cellStyle name="Normal 7 2 5 2 2" xfId="4449" xr:uid="{00000000-0005-0000-0000-0000B29B0000}"/>
    <cellStyle name="Normal 7 2 5 2 2 2" xfId="41815" xr:uid="{00000000-0005-0000-0000-0000B39B0000}"/>
    <cellStyle name="Normal 7 2 5 2 2 2 2" xfId="41816" xr:uid="{00000000-0005-0000-0000-0000B49B0000}"/>
    <cellStyle name="Normal 7 2 5 2 2 2 2 2" xfId="41817" xr:uid="{00000000-0005-0000-0000-0000B59B0000}"/>
    <cellStyle name="Normal 7 2 5 2 2 2 3" xfId="41818" xr:uid="{00000000-0005-0000-0000-0000B69B0000}"/>
    <cellStyle name="Normal 7 2 5 2 2 3" xfId="41819" xr:uid="{00000000-0005-0000-0000-0000B79B0000}"/>
    <cellStyle name="Normal 7 2 5 2 2 3 2" xfId="41820" xr:uid="{00000000-0005-0000-0000-0000B89B0000}"/>
    <cellStyle name="Normal 7 2 5 2 2 4" xfId="41821" xr:uid="{00000000-0005-0000-0000-0000B99B0000}"/>
    <cellStyle name="Normal 7 2 5 2 2 5" xfId="41822" xr:uid="{00000000-0005-0000-0000-0000BA9B0000}"/>
    <cellStyle name="Normal 7 2 5 2 3" xfId="4450" xr:uid="{00000000-0005-0000-0000-0000BB9B0000}"/>
    <cellStyle name="Normal 7 2 5 2 3 2" xfId="41823" xr:uid="{00000000-0005-0000-0000-0000BC9B0000}"/>
    <cellStyle name="Normal 7 2 5 2 3 2 2" xfId="41824" xr:uid="{00000000-0005-0000-0000-0000BD9B0000}"/>
    <cellStyle name="Normal 7 2 5 2 3 2 2 2" xfId="41825" xr:uid="{00000000-0005-0000-0000-0000BE9B0000}"/>
    <cellStyle name="Normal 7 2 5 2 3 2 3" xfId="41826" xr:uid="{00000000-0005-0000-0000-0000BF9B0000}"/>
    <cellStyle name="Normal 7 2 5 2 3 3" xfId="41827" xr:uid="{00000000-0005-0000-0000-0000C09B0000}"/>
    <cellStyle name="Normal 7 2 5 2 3 3 2" xfId="41828" xr:uid="{00000000-0005-0000-0000-0000C19B0000}"/>
    <cellStyle name="Normal 7 2 5 2 3 4" xfId="41829" xr:uid="{00000000-0005-0000-0000-0000C29B0000}"/>
    <cellStyle name="Normal 7 2 5 2 3 5" xfId="41830" xr:uid="{00000000-0005-0000-0000-0000C39B0000}"/>
    <cellStyle name="Normal 7 2 5 2 4" xfId="41831" xr:uid="{00000000-0005-0000-0000-0000C49B0000}"/>
    <cellStyle name="Normal 7 2 5 2 4 2" xfId="41832" xr:uid="{00000000-0005-0000-0000-0000C59B0000}"/>
    <cellStyle name="Normal 7 2 5 2 4 2 2" xfId="41833" xr:uid="{00000000-0005-0000-0000-0000C69B0000}"/>
    <cellStyle name="Normal 7 2 5 2 4 3" xfId="41834" xr:uid="{00000000-0005-0000-0000-0000C79B0000}"/>
    <cellStyle name="Normal 7 2 5 2 5" xfId="41835" xr:uid="{00000000-0005-0000-0000-0000C89B0000}"/>
    <cellStyle name="Normal 7 2 5 2 5 2" xfId="41836" xr:uid="{00000000-0005-0000-0000-0000C99B0000}"/>
    <cellStyle name="Normal 7 2 5 2 6" xfId="41837" xr:uid="{00000000-0005-0000-0000-0000CA9B0000}"/>
    <cellStyle name="Normal 7 2 5 2 7" xfId="41838" xr:uid="{00000000-0005-0000-0000-0000CB9B0000}"/>
    <cellStyle name="Normal 7 2 5 3" xfId="4451" xr:uid="{00000000-0005-0000-0000-0000CC9B0000}"/>
    <cellStyle name="Normal 7 2 5 3 2" xfId="41839" xr:uid="{00000000-0005-0000-0000-0000CD9B0000}"/>
    <cellStyle name="Normal 7 2 5 3 2 2" xfId="41840" xr:uid="{00000000-0005-0000-0000-0000CE9B0000}"/>
    <cellStyle name="Normal 7 2 5 3 2 2 2" xfId="41841" xr:uid="{00000000-0005-0000-0000-0000CF9B0000}"/>
    <cellStyle name="Normal 7 2 5 3 2 3" xfId="41842" xr:uid="{00000000-0005-0000-0000-0000D09B0000}"/>
    <cellStyle name="Normal 7 2 5 3 3" xfId="41843" xr:uid="{00000000-0005-0000-0000-0000D19B0000}"/>
    <cellStyle name="Normal 7 2 5 3 3 2" xfId="41844" xr:uid="{00000000-0005-0000-0000-0000D29B0000}"/>
    <cellStyle name="Normal 7 2 5 3 4" xfId="41845" xr:uid="{00000000-0005-0000-0000-0000D39B0000}"/>
    <cellStyle name="Normal 7 2 5 3 5" xfId="41846" xr:uid="{00000000-0005-0000-0000-0000D49B0000}"/>
    <cellStyle name="Normal 7 2 5 4" xfId="4452" xr:uid="{00000000-0005-0000-0000-0000D59B0000}"/>
    <cellStyle name="Normal 7 2 5 4 2" xfId="41847" xr:uid="{00000000-0005-0000-0000-0000D69B0000}"/>
    <cellStyle name="Normal 7 2 5 4 2 2" xfId="41848" xr:uid="{00000000-0005-0000-0000-0000D79B0000}"/>
    <cellStyle name="Normal 7 2 5 4 2 2 2" xfId="41849" xr:uid="{00000000-0005-0000-0000-0000D89B0000}"/>
    <cellStyle name="Normal 7 2 5 4 2 3" xfId="41850" xr:uid="{00000000-0005-0000-0000-0000D99B0000}"/>
    <cellStyle name="Normal 7 2 5 4 3" xfId="41851" xr:uid="{00000000-0005-0000-0000-0000DA9B0000}"/>
    <cellStyle name="Normal 7 2 5 4 3 2" xfId="41852" xr:uid="{00000000-0005-0000-0000-0000DB9B0000}"/>
    <cellStyle name="Normal 7 2 5 4 4" xfId="41853" xr:uid="{00000000-0005-0000-0000-0000DC9B0000}"/>
    <cellStyle name="Normal 7 2 5 4 5" xfId="41854" xr:uid="{00000000-0005-0000-0000-0000DD9B0000}"/>
    <cellStyle name="Normal 7 2 5 5" xfId="41855" xr:uid="{00000000-0005-0000-0000-0000DE9B0000}"/>
    <cellStyle name="Normal 7 2 5 5 2" xfId="41856" xr:uid="{00000000-0005-0000-0000-0000DF9B0000}"/>
    <cellStyle name="Normal 7 2 5 5 2 2" xfId="41857" xr:uid="{00000000-0005-0000-0000-0000E09B0000}"/>
    <cellStyle name="Normal 7 2 5 5 3" xfId="41858" xr:uid="{00000000-0005-0000-0000-0000E19B0000}"/>
    <cellStyle name="Normal 7 2 5 6" xfId="41859" xr:uid="{00000000-0005-0000-0000-0000E29B0000}"/>
    <cellStyle name="Normal 7 2 5 6 2" xfId="41860" xr:uid="{00000000-0005-0000-0000-0000E39B0000}"/>
    <cellStyle name="Normal 7 2 5 7" xfId="41861" xr:uid="{00000000-0005-0000-0000-0000E49B0000}"/>
    <cellStyle name="Normal 7 2 5 8" xfId="41862" xr:uid="{00000000-0005-0000-0000-0000E59B0000}"/>
    <cellStyle name="Normal 7 2 6" xfId="4453" xr:uid="{00000000-0005-0000-0000-0000E69B0000}"/>
    <cellStyle name="Normal 7 2 6 2" xfId="4454" xr:uid="{00000000-0005-0000-0000-0000E79B0000}"/>
    <cellStyle name="Normal 7 2 6 2 2" xfId="4455" xr:uid="{00000000-0005-0000-0000-0000E89B0000}"/>
    <cellStyle name="Normal 7 2 6 2 2 2" xfId="41863" xr:uid="{00000000-0005-0000-0000-0000E99B0000}"/>
    <cellStyle name="Normal 7 2 6 2 2 2 2" xfId="41864" xr:uid="{00000000-0005-0000-0000-0000EA9B0000}"/>
    <cellStyle name="Normal 7 2 6 2 2 2 2 2" xfId="41865" xr:uid="{00000000-0005-0000-0000-0000EB9B0000}"/>
    <cellStyle name="Normal 7 2 6 2 2 2 3" xfId="41866" xr:uid="{00000000-0005-0000-0000-0000EC9B0000}"/>
    <cellStyle name="Normal 7 2 6 2 2 3" xfId="41867" xr:uid="{00000000-0005-0000-0000-0000ED9B0000}"/>
    <cellStyle name="Normal 7 2 6 2 2 3 2" xfId="41868" xr:uid="{00000000-0005-0000-0000-0000EE9B0000}"/>
    <cellStyle name="Normal 7 2 6 2 2 4" xfId="41869" xr:uid="{00000000-0005-0000-0000-0000EF9B0000}"/>
    <cellStyle name="Normal 7 2 6 2 2 5" xfId="41870" xr:uid="{00000000-0005-0000-0000-0000F09B0000}"/>
    <cellStyle name="Normal 7 2 6 2 3" xfId="4456" xr:uid="{00000000-0005-0000-0000-0000F19B0000}"/>
    <cellStyle name="Normal 7 2 6 2 3 2" xfId="41871" xr:uid="{00000000-0005-0000-0000-0000F29B0000}"/>
    <cellStyle name="Normal 7 2 6 2 3 2 2" xfId="41872" xr:uid="{00000000-0005-0000-0000-0000F39B0000}"/>
    <cellStyle name="Normal 7 2 6 2 3 2 2 2" xfId="41873" xr:uid="{00000000-0005-0000-0000-0000F49B0000}"/>
    <cellStyle name="Normal 7 2 6 2 3 2 3" xfId="41874" xr:uid="{00000000-0005-0000-0000-0000F59B0000}"/>
    <cellStyle name="Normal 7 2 6 2 3 3" xfId="41875" xr:uid="{00000000-0005-0000-0000-0000F69B0000}"/>
    <cellStyle name="Normal 7 2 6 2 3 3 2" xfId="41876" xr:uid="{00000000-0005-0000-0000-0000F79B0000}"/>
    <cellStyle name="Normal 7 2 6 2 3 4" xfId="41877" xr:uid="{00000000-0005-0000-0000-0000F89B0000}"/>
    <cellStyle name="Normal 7 2 6 2 3 5" xfId="41878" xr:uid="{00000000-0005-0000-0000-0000F99B0000}"/>
    <cellStyle name="Normal 7 2 6 2 4" xfId="41879" xr:uid="{00000000-0005-0000-0000-0000FA9B0000}"/>
    <cellStyle name="Normal 7 2 6 2 4 2" xfId="41880" xr:uid="{00000000-0005-0000-0000-0000FB9B0000}"/>
    <cellStyle name="Normal 7 2 6 2 4 2 2" xfId="41881" xr:uid="{00000000-0005-0000-0000-0000FC9B0000}"/>
    <cellStyle name="Normal 7 2 6 2 4 3" xfId="41882" xr:uid="{00000000-0005-0000-0000-0000FD9B0000}"/>
    <cellStyle name="Normal 7 2 6 2 5" xfId="41883" xr:uid="{00000000-0005-0000-0000-0000FE9B0000}"/>
    <cellStyle name="Normal 7 2 6 2 5 2" xfId="41884" xr:uid="{00000000-0005-0000-0000-0000FF9B0000}"/>
    <cellStyle name="Normal 7 2 6 2 6" xfId="41885" xr:uid="{00000000-0005-0000-0000-0000009C0000}"/>
    <cellStyle name="Normal 7 2 6 2 7" xfId="41886" xr:uid="{00000000-0005-0000-0000-0000019C0000}"/>
    <cellStyle name="Normal 7 2 6 3" xfId="4457" xr:uid="{00000000-0005-0000-0000-0000029C0000}"/>
    <cellStyle name="Normal 7 2 6 3 2" xfId="41887" xr:uid="{00000000-0005-0000-0000-0000039C0000}"/>
    <cellStyle name="Normal 7 2 6 3 2 2" xfId="41888" xr:uid="{00000000-0005-0000-0000-0000049C0000}"/>
    <cellStyle name="Normal 7 2 6 3 2 2 2" xfId="41889" xr:uid="{00000000-0005-0000-0000-0000059C0000}"/>
    <cellStyle name="Normal 7 2 6 3 2 3" xfId="41890" xr:uid="{00000000-0005-0000-0000-0000069C0000}"/>
    <cellStyle name="Normal 7 2 6 3 3" xfId="41891" xr:uid="{00000000-0005-0000-0000-0000079C0000}"/>
    <cellStyle name="Normal 7 2 6 3 3 2" xfId="41892" xr:uid="{00000000-0005-0000-0000-0000089C0000}"/>
    <cellStyle name="Normal 7 2 6 3 4" xfId="41893" xr:uid="{00000000-0005-0000-0000-0000099C0000}"/>
    <cellStyle name="Normal 7 2 6 3 5" xfId="41894" xr:uid="{00000000-0005-0000-0000-00000A9C0000}"/>
    <cellStyle name="Normal 7 2 6 4" xfId="4458" xr:uid="{00000000-0005-0000-0000-00000B9C0000}"/>
    <cellStyle name="Normal 7 2 6 4 2" xfId="41895" xr:uid="{00000000-0005-0000-0000-00000C9C0000}"/>
    <cellStyle name="Normal 7 2 6 4 2 2" xfId="41896" xr:uid="{00000000-0005-0000-0000-00000D9C0000}"/>
    <cellStyle name="Normal 7 2 6 4 2 2 2" xfId="41897" xr:uid="{00000000-0005-0000-0000-00000E9C0000}"/>
    <cellStyle name="Normal 7 2 6 4 2 3" xfId="41898" xr:uid="{00000000-0005-0000-0000-00000F9C0000}"/>
    <cellStyle name="Normal 7 2 6 4 3" xfId="41899" xr:uid="{00000000-0005-0000-0000-0000109C0000}"/>
    <cellStyle name="Normal 7 2 6 4 3 2" xfId="41900" xr:uid="{00000000-0005-0000-0000-0000119C0000}"/>
    <cellStyle name="Normal 7 2 6 4 4" xfId="41901" xr:uid="{00000000-0005-0000-0000-0000129C0000}"/>
    <cellStyle name="Normal 7 2 6 4 5" xfId="41902" xr:uid="{00000000-0005-0000-0000-0000139C0000}"/>
    <cellStyle name="Normal 7 2 6 5" xfId="41903" xr:uid="{00000000-0005-0000-0000-0000149C0000}"/>
    <cellStyle name="Normal 7 2 6 5 2" xfId="41904" xr:uid="{00000000-0005-0000-0000-0000159C0000}"/>
    <cellStyle name="Normal 7 2 6 5 2 2" xfId="41905" xr:uid="{00000000-0005-0000-0000-0000169C0000}"/>
    <cellStyle name="Normal 7 2 6 5 3" xfId="41906" xr:uid="{00000000-0005-0000-0000-0000179C0000}"/>
    <cellStyle name="Normal 7 2 6 6" xfId="41907" xr:uid="{00000000-0005-0000-0000-0000189C0000}"/>
    <cellStyle name="Normal 7 2 6 6 2" xfId="41908" xr:uid="{00000000-0005-0000-0000-0000199C0000}"/>
    <cellStyle name="Normal 7 2 6 7" xfId="41909" xr:uid="{00000000-0005-0000-0000-00001A9C0000}"/>
    <cellStyle name="Normal 7 2 6 8" xfId="41910" xr:uid="{00000000-0005-0000-0000-00001B9C0000}"/>
    <cellStyle name="Normal 7 2 7" xfId="4459" xr:uid="{00000000-0005-0000-0000-00001C9C0000}"/>
    <cellStyle name="Normal 7 2 7 2" xfId="4460" xr:uid="{00000000-0005-0000-0000-00001D9C0000}"/>
    <cellStyle name="Normal 7 2 7 2 2" xfId="4461" xr:uid="{00000000-0005-0000-0000-00001E9C0000}"/>
    <cellStyle name="Normal 7 2 7 2 2 2" xfId="41911" xr:uid="{00000000-0005-0000-0000-00001F9C0000}"/>
    <cellStyle name="Normal 7 2 7 2 2 2 2" xfId="41912" xr:uid="{00000000-0005-0000-0000-0000209C0000}"/>
    <cellStyle name="Normal 7 2 7 2 2 2 2 2" xfId="41913" xr:uid="{00000000-0005-0000-0000-0000219C0000}"/>
    <cellStyle name="Normal 7 2 7 2 2 2 3" xfId="41914" xr:uid="{00000000-0005-0000-0000-0000229C0000}"/>
    <cellStyle name="Normal 7 2 7 2 2 3" xfId="41915" xr:uid="{00000000-0005-0000-0000-0000239C0000}"/>
    <cellStyle name="Normal 7 2 7 2 2 3 2" xfId="41916" xr:uid="{00000000-0005-0000-0000-0000249C0000}"/>
    <cellStyle name="Normal 7 2 7 2 2 4" xfId="41917" xr:uid="{00000000-0005-0000-0000-0000259C0000}"/>
    <cellStyle name="Normal 7 2 7 2 2 5" xfId="41918" xr:uid="{00000000-0005-0000-0000-0000269C0000}"/>
    <cellStyle name="Normal 7 2 7 2 3" xfId="4462" xr:uid="{00000000-0005-0000-0000-0000279C0000}"/>
    <cellStyle name="Normal 7 2 7 2 3 2" xfId="41919" xr:uid="{00000000-0005-0000-0000-0000289C0000}"/>
    <cellStyle name="Normal 7 2 7 2 3 2 2" xfId="41920" xr:uid="{00000000-0005-0000-0000-0000299C0000}"/>
    <cellStyle name="Normal 7 2 7 2 3 2 2 2" xfId="41921" xr:uid="{00000000-0005-0000-0000-00002A9C0000}"/>
    <cellStyle name="Normal 7 2 7 2 3 2 3" xfId="41922" xr:uid="{00000000-0005-0000-0000-00002B9C0000}"/>
    <cellStyle name="Normal 7 2 7 2 3 3" xfId="41923" xr:uid="{00000000-0005-0000-0000-00002C9C0000}"/>
    <cellStyle name="Normal 7 2 7 2 3 3 2" xfId="41924" xr:uid="{00000000-0005-0000-0000-00002D9C0000}"/>
    <cellStyle name="Normal 7 2 7 2 3 4" xfId="41925" xr:uid="{00000000-0005-0000-0000-00002E9C0000}"/>
    <cellStyle name="Normal 7 2 7 2 3 5" xfId="41926" xr:uid="{00000000-0005-0000-0000-00002F9C0000}"/>
    <cellStyle name="Normal 7 2 7 2 4" xfId="41927" xr:uid="{00000000-0005-0000-0000-0000309C0000}"/>
    <cellStyle name="Normal 7 2 7 2 4 2" xfId="41928" xr:uid="{00000000-0005-0000-0000-0000319C0000}"/>
    <cellStyle name="Normal 7 2 7 2 4 2 2" xfId="41929" xr:uid="{00000000-0005-0000-0000-0000329C0000}"/>
    <cellStyle name="Normal 7 2 7 2 4 3" xfId="41930" xr:uid="{00000000-0005-0000-0000-0000339C0000}"/>
    <cellStyle name="Normal 7 2 7 2 5" xfId="41931" xr:uid="{00000000-0005-0000-0000-0000349C0000}"/>
    <cellStyle name="Normal 7 2 7 2 5 2" xfId="41932" xr:uid="{00000000-0005-0000-0000-0000359C0000}"/>
    <cellStyle name="Normal 7 2 7 2 6" xfId="41933" xr:uid="{00000000-0005-0000-0000-0000369C0000}"/>
    <cellStyle name="Normal 7 2 7 2 7" xfId="41934" xr:uid="{00000000-0005-0000-0000-0000379C0000}"/>
    <cellStyle name="Normal 7 2 7 3" xfId="4463" xr:uid="{00000000-0005-0000-0000-0000389C0000}"/>
    <cellStyle name="Normal 7 2 7 3 2" xfId="41935" xr:uid="{00000000-0005-0000-0000-0000399C0000}"/>
    <cellStyle name="Normal 7 2 7 3 2 2" xfId="41936" xr:uid="{00000000-0005-0000-0000-00003A9C0000}"/>
    <cellStyle name="Normal 7 2 7 3 2 2 2" xfId="41937" xr:uid="{00000000-0005-0000-0000-00003B9C0000}"/>
    <cellStyle name="Normal 7 2 7 3 2 3" xfId="41938" xr:uid="{00000000-0005-0000-0000-00003C9C0000}"/>
    <cellStyle name="Normal 7 2 7 3 3" xfId="41939" xr:uid="{00000000-0005-0000-0000-00003D9C0000}"/>
    <cellStyle name="Normal 7 2 7 3 3 2" xfId="41940" xr:uid="{00000000-0005-0000-0000-00003E9C0000}"/>
    <cellStyle name="Normal 7 2 7 3 4" xfId="41941" xr:uid="{00000000-0005-0000-0000-00003F9C0000}"/>
    <cellStyle name="Normal 7 2 7 3 5" xfId="41942" xr:uid="{00000000-0005-0000-0000-0000409C0000}"/>
    <cellStyle name="Normal 7 2 7 4" xfId="4464" xr:uid="{00000000-0005-0000-0000-0000419C0000}"/>
    <cellStyle name="Normal 7 2 7 4 2" xfId="41943" xr:uid="{00000000-0005-0000-0000-0000429C0000}"/>
    <cellStyle name="Normal 7 2 7 4 2 2" xfId="41944" xr:uid="{00000000-0005-0000-0000-0000439C0000}"/>
    <cellStyle name="Normal 7 2 7 4 2 2 2" xfId="41945" xr:uid="{00000000-0005-0000-0000-0000449C0000}"/>
    <cellStyle name="Normal 7 2 7 4 2 3" xfId="41946" xr:uid="{00000000-0005-0000-0000-0000459C0000}"/>
    <cellStyle name="Normal 7 2 7 4 3" xfId="41947" xr:uid="{00000000-0005-0000-0000-0000469C0000}"/>
    <cellStyle name="Normal 7 2 7 4 3 2" xfId="41948" xr:uid="{00000000-0005-0000-0000-0000479C0000}"/>
    <cellStyle name="Normal 7 2 7 4 4" xfId="41949" xr:uid="{00000000-0005-0000-0000-0000489C0000}"/>
    <cellStyle name="Normal 7 2 7 4 5" xfId="41950" xr:uid="{00000000-0005-0000-0000-0000499C0000}"/>
    <cellStyle name="Normal 7 2 7 5" xfId="41951" xr:uid="{00000000-0005-0000-0000-00004A9C0000}"/>
    <cellStyle name="Normal 7 2 7 5 2" xfId="41952" xr:uid="{00000000-0005-0000-0000-00004B9C0000}"/>
    <cellStyle name="Normal 7 2 7 5 2 2" xfId="41953" xr:uid="{00000000-0005-0000-0000-00004C9C0000}"/>
    <cellStyle name="Normal 7 2 7 5 3" xfId="41954" xr:uid="{00000000-0005-0000-0000-00004D9C0000}"/>
    <cellStyle name="Normal 7 2 7 6" xfId="41955" xr:uid="{00000000-0005-0000-0000-00004E9C0000}"/>
    <cellStyle name="Normal 7 2 7 6 2" xfId="41956" xr:uid="{00000000-0005-0000-0000-00004F9C0000}"/>
    <cellStyle name="Normal 7 2 7 7" xfId="41957" xr:uid="{00000000-0005-0000-0000-0000509C0000}"/>
    <cellStyle name="Normal 7 2 7 8" xfId="41958" xr:uid="{00000000-0005-0000-0000-0000519C0000}"/>
    <cellStyle name="Normal 7 2 8" xfId="4465" xr:uid="{00000000-0005-0000-0000-0000529C0000}"/>
    <cellStyle name="Normal 7 2 8 2" xfId="4466" xr:uid="{00000000-0005-0000-0000-0000539C0000}"/>
    <cellStyle name="Normal 7 2 8 2 2" xfId="41959" xr:uid="{00000000-0005-0000-0000-0000549C0000}"/>
    <cellStyle name="Normal 7 2 8 2 2 2" xfId="41960" xr:uid="{00000000-0005-0000-0000-0000559C0000}"/>
    <cellStyle name="Normal 7 2 8 2 2 2 2" xfId="41961" xr:uid="{00000000-0005-0000-0000-0000569C0000}"/>
    <cellStyle name="Normal 7 2 8 2 2 3" xfId="41962" xr:uid="{00000000-0005-0000-0000-0000579C0000}"/>
    <cellStyle name="Normal 7 2 8 2 3" xfId="41963" xr:uid="{00000000-0005-0000-0000-0000589C0000}"/>
    <cellStyle name="Normal 7 2 8 2 3 2" xfId="41964" xr:uid="{00000000-0005-0000-0000-0000599C0000}"/>
    <cellStyle name="Normal 7 2 8 2 4" xfId="41965" xr:uid="{00000000-0005-0000-0000-00005A9C0000}"/>
    <cellStyle name="Normal 7 2 8 2 5" xfId="41966" xr:uid="{00000000-0005-0000-0000-00005B9C0000}"/>
    <cellStyle name="Normal 7 2 8 3" xfId="4467" xr:uid="{00000000-0005-0000-0000-00005C9C0000}"/>
    <cellStyle name="Normal 7 2 8 3 2" xfId="41967" xr:uid="{00000000-0005-0000-0000-00005D9C0000}"/>
    <cellStyle name="Normal 7 2 8 3 2 2" xfId="41968" xr:uid="{00000000-0005-0000-0000-00005E9C0000}"/>
    <cellStyle name="Normal 7 2 8 3 2 2 2" xfId="41969" xr:uid="{00000000-0005-0000-0000-00005F9C0000}"/>
    <cellStyle name="Normal 7 2 8 3 2 3" xfId="41970" xr:uid="{00000000-0005-0000-0000-0000609C0000}"/>
    <cellStyle name="Normal 7 2 8 3 3" xfId="41971" xr:uid="{00000000-0005-0000-0000-0000619C0000}"/>
    <cellStyle name="Normal 7 2 8 3 3 2" xfId="41972" xr:uid="{00000000-0005-0000-0000-0000629C0000}"/>
    <cellStyle name="Normal 7 2 8 3 4" xfId="41973" xr:uid="{00000000-0005-0000-0000-0000639C0000}"/>
    <cellStyle name="Normal 7 2 8 3 5" xfId="41974" xr:uid="{00000000-0005-0000-0000-0000649C0000}"/>
    <cellStyle name="Normal 7 2 8 4" xfId="41975" xr:uid="{00000000-0005-0000-0000-0000659C0000}"/>
    <cellStyle name="Normal 7 2 8 4 2" xfId="41976" xr:uid="{00000000-0005-0000-0000-0000669C0000}"/>
    <cellStyle name="Normal 7 2 8 4 2 2" xfId="41977" xr:uid="{00000000-0005-0000-0000-0000679C0000}"/>
    <cellStyle name="Normal 7 2 8 4 3" xfId="41978" xr:uid="{00000000-0005-0000-0000-0000689C0000}"/>
    <cellStyle name="Normal 7 2 8 5" xfId="41979" xr:uid="{00000000-0005-0000-0000-0000699C0000}"/>
    <cellStyle name="Normal 7 2 8 5 2" xfId="41980" xr:uid="{00000000-0005-0000-0000-00006A9C0000}"/>
    <cellStyle name="Normal 7 2 8 6" xfId="41981" xr:uid="{00000000-0005-0000-0000-00006B9C0000}"/>
    <cellStyle name="Normal 7 2 8 7" xfId="41982" xr:uid="{00000000-0005-0000-0000-00006C9C0000}"/>
    <cellStyle name="Normal 7 2 9" xfId="4468" xr:uid="{00000000-0005-0000-0000-00006D9C0000}"/>
    <cellStyle name="Normal 7 2 9 2" xfId="41983" xr:uid="{00000000-0005-0000-0000-00006E9C0000}"/>
    <cellStyle name="Normal 7 2 9 2 2" xfId="41984" xr:uid="{00000000-0005-0000-0000-00006F9C0000}"/>
    <cellStyle name="Normal 7 2 9 2 2 2" xfId="41985" xr:uid="{00000000-0005-0000-0000-0000709C0000}"/>
    <cellStyle name="Normal 7 2 9 2 3" xfId="41986" xr:uid="{00000000-0005-0000-0000-0000719C0000}"/>
    <cellStyle name="Normal 7 2 9 3" xfId="41987" xr:uid="{00000000-0005-0000-0000-0000729C0000}"/>
    <cellStyle name="Normal 7 2 9 3 2" xfId="41988" xr:uid="{00000000-0005-0000-0000-0000739C0000}"/>
    <cellStyle name="Normal 7 2 9 4" xfId="41989" xr:uid="{00000000-0005-0000-0000-0000749C0000}"/>
    <cellStyle name="Normal 7 2 9 5" xfId="41990" xr:uid="{00000000-0005-0000-0000-0000759C0000}"/>
    <cellStyle name="Normal 7 20" xfId="41991" xr:uid="{00000000-0005-0000-0000-0000769C0000}"/>
    <cellStyle name="Normal 7 21" xfId="41992" xr:uid="{00000000-0005-0000-0000-0000779C0000}"/>
    <cellStyle name="Normal 7 3" xfId="4469" xr:uid="{00000000-0005-0000-0000-0000789C0000}"/>
    <cellStyle name="Normal 7 3 10" xfId="4470" xr:uid="{00000000-0005-0000-0000-0000799C0000}"/>
    <cellStyle name="Normal 7 3 10 2" xfId="41993" xr:uid="{00000000-0005-0000-0000-00007A9C0000}"/>
    <cellStyle name="Normal 7 3 10 2 2" xfId="41994" xr:uid="{00000000-0005-0000-0000-00007B9C0000}"/>
    <cellStyle name="Normal 7 3 10 2 2 2" xfId="41995" xr:uid="{00000000-0005-0000-0000-00007C9C0000}"/>
    <cellStyle name="Normal 7 3 10 2 3" xfId="41996" xr:uid="{00000000-0005-0000-0000-00007D9C0000}"/>
    <cellStyle name="Normal 7 3 10 3" xfId="41997" xr:uid="{00000000-0005-0000-0000-00007E9C0000}"/>
    <cellStyle name="Normal 7 3 10 3 2" xfId="41998" xr:uid="{00000000-0005-0000-0000-00007F9C0000}"/>
    <cellStyle name="Normal 7 3 10 4" xfId="41999" xr:uid="{00000000-0005-0000-0000-0000809C0000}"/>
    <cellStyle name="Normal 7 3 10 5" xfId="42000" xr:uid="{00000000-0005-0000-0000-0000819C0000}"/>
    <cellStyle name="Normal 7 3 11" xfId="42001" xr:uid="{00000000-0005-0000-0000-0000829C0000}"/>
    <cellStyle name="Normal 7 3 11 2" xfId="42002" xr:uid="{00000000-0005-0000-0000-0000839C0000}"/>
    <cellStyle name="Normal 7 3 11 2 2" xfId="42003" xr:uid="{00000000-0005-0000-0000-0000849C0000}"/>
    <cellStyle name="Normal 7 3 11 3" xfId="42004" xr:uid="{00000000-0005-0000-0000-0000859C0000}"/>
    <cellStyle name="Normal 7 3 12" xfId="42005" xr:uid="{00000000-0005-0000-0000-0000869C0000}"/>
    <cellStyle name="Normal 7 3 12 2" xfId="42006" xr:uid="{00000000-0005-0000-0000-0000879C0000}"/>
    <cellStyle name="Normal 7 3 13" xfId="42007" xr:uid="{00000000-0005-0000-0000-0000889C0000}"/>
    <cellStyle name="Normal 7 3 14" xfId="42008" xr:uid="{00000000-0005-0000-0000-0000899C0000}"/>
    <cellStyle name="Normal 7 3 2" xfId="4471" xr:uid="{00000000-0005-0000-0000-00008A9C0000}"/>
    <cellStyle name="Normal 7 3 2 10" xfId="42009" xr:uid="{00000000-0005-0000-0000-00008B9C0000}"/>
    <cellStyle name="Normal 7 3 2 10 2" xfId="42010" xr:uid="{00000000-0005-0000-0000-00008C9C0000}"/>
    <cellStyle name="Normal 7 3 2 10 2 2" xfId="42011" xr:uid="{00000000-0005-0000-0000-00008D9C0000}"/>
    <cellStyle name="Normal 7 3 2 10 3" xfId="42012" xr:uid="{00000000-0005-0000-0000-00008E9C0000}"/>
    <cellStyle name="Normal 7 3 2 11" xfId="42013" xr:uid="{00000000-0005-0000-0000-00008F9C0000}"/>
    <cellStyle name="Normal 7 3 2 11 2" xfId="42014" xr:uid="{00000000-0005-0000-0000-0000909C0000}"/>
    <cellStyle name="Normal 7 3 2 12" xfId="42015" xr:uid="{00000000-0005-0000-0000-0000919C0000}"/>
    <cellStyle name="Normal 7 3 2 13" xfId="42016" xr:uid="{00000000-0005-0000-0000-0000929C0000}"/>
    <cellStyle name="Normal 7 3 2 2" xfId="4472" xr:uid="{00000000-0005-0000-0000-0000939C0000}"/>
    <cellStyle name="Normal 7 3 2 2 10" xfId="42017" xr:uid="{00000000-0005-0000-0000-0000949C0000}"/>
    <cellStyle name="Normal 7 3 2 2 10 2" xfId="42018" xr:uid="{00000000-0005-0000-0000-0000959C0000}"/>
    <cellStyle name="Normal 7 3 2 2 11" xfId="42019" xr:uid="{00000000-0005-0000-0000-0000969C0000}"/>
    <cellStyle name="Normal 7 3 2 2 12" xfId="42020" xr:uid="{00000000-0005-0000-0000-0000979C0000}"/>
    <cellStyle name="Normal 7 3 2 2 2" xfId="4473" xr:uid="{00000000-0005-0000-0000-0000989C0000}"/>
    <cellStyle name="Normal 7 3 2 2 2 2" xfId="4474" xr:uid="{00000000-0005-0000-0000-0000999C0000}"/>
    <cellStyle name="Normal 7 3 2 2 2 2 2" xfId="4475" xr:uid="{00000000-0005-0000-0000-00009A9C0000}"/>
    <cellStyle name="Normal 7 3 2 2 2 2 2 2" xfId="42021" xr:uid="{00000000-0005-0000-0000-00009B9C0000}"/>
    <cellStyle name="Normal 7 3 2 2 2 2 2 2 2" xfId="42022" xr:uid="{00000000-0005-0000-0000-00009C9C0000}"/>
    <cellStyle name="Normal 7 3 2 2 2 2 2 2 2 2" xfId="42023" xr:uid="{00000000-0005-0000-0000-00009D9C0000}"/>
    <cellStyle name="Normal 7 3 2 2 2 2 2 2 3" xfId="42024" xr:uid="{00000000-0005-0000-0000-00009E9C0000}"/>
    <cellStyle name="Normal 7 3 2 2 2 2 2 3" xfId="42025" xr:uid="{00000000-0005-0000-0000-00009F9C0000}"/>
    <cellStyle name="Normal 7 3 2 2 2 2 2 3 2" xfId="42026" xr:uid="{00000000-0005-0000-0000-0000A09C0000}"/>
    <cellStyle name="Normal 7 3 2 2 2 2 2 4" xfId="42027" xr:uid="{00000000-0005-0000-0000-0000A19C0000}"/>
    <cellStyle name="Normal 7 3 2 2 2 2 2 5" xfId="42028" xr:uid="{00000000-0005-0000-0000-0000A29C0000}"/>
    <cellStyle name="Normal 7 3 2 2 2 2 3" xfId="4476" xr:uid="{00000000-0005-0000-0000-0000A39C0000}"/>
    <cellStyle name="Normal 7 3 2 2 2 2 3 2" xfId="42029" xr:uid="{00000000-0005-0000-0000-0000A49C0000}"/>
    <cellStyle name="Normal 7 3 2 2 2 2 3 2 2" xfId="42030" xr:uid="{00000000-0005-0000-0000-0000A59C0000}"/>
    <cellStyle name="Normal 7 3 2 2 2 2 3 2 2 2" xfId="42031" xr:uid="{00000000-0005-0000-0000-0000A69C0000}"/>
    <cellStyle name="Normal 7 3 2 2 2 2 3 2 3" xfId="42032" xr:uid="{00000000-0005-0000-0000-0000A79C0000}"/>
    <cellStyle name="Normal 7 3 2 2 2 2 3 3" xfId="42033" xr:uid="{00000000-0005-0000-0000-0000A89C0000}"/>
    <cellStyle name="Normal 7 3 2 2 2 2 3 3 2" xfId="42034" xr:uid="{00000000-0005-0000-0000-0000A99C0000}"/>
    <cellStyle name="Normal 7 3 2 2 2 2 3 4" xfId="42035" xr:uid="{00000000-0005-0000-0000-0000AA9C0000}"/>
    <cellStyle name="Normal 7 3 2 2 2 2 3 5" xfId="42036" xr:uid="{00000000-0005-0000-0000-0000AB9C0000}"/>
    <cellStyle name="Normal 7 3 2 2 2 2 4" xfId="42037" xr:uid="{00000000-0005-0000-0000-0000AC9C0000}"/>
    <cellStyle name="Normal 7 3 2 2 2 2 4 2" xfId="42038" xr:uid="{00000000-0005-0000-0000-0000AD9C0000}"/>
    <cellStyle name="Normal 7 3 2 2 2 2 4 2 2" xfId="42039" xr:uid="{00000000-0005-0000-0000-0000AE9C0000}"/>
    <cellStyle name="Normal 7 3 2 2 2 2 4 3" xfId="42040" xr:uid="{00000000-0005-0000-0000-0000AF9C0000}"/>
    <cellStyle name="Normal 7 3 2 2 2 2 5" xfId="42041" xr:uid="{00000000-0005-0000-0000-0000B09C0000}"/>
    <cellStyle name="Normal 7 3 2 2 2 2 5 2" xfId="42042" xr:uid="{00000000-0005-0000-0000-0000B19C0000}"/>
    <cellStyle name="Normal 7 3 2 2 2 2 6" xfId="42043" xr:uid="{00000000-0005-0000-0000-0000B29C0000}"/>
    <cellStyle name="Normal 7 3 2 2 2 2 7" xfId="42044" xr:uid="{00000000-0005-0000-0000-0000B39C0000}"/>
    <cellStyle name="Normal 7 3 2 2 2 3" xfId="4477" xr:uid="{00000000-0005-0000-0000-0000B49C0000}"/>
    <cellStyle name="Normal 7 3 2 2 2 3 2" xfId="42045" xr:uid="{00000000-0005-0000-0000-0000B59C0000}"/>
    <cellStyle name="Normal 7 3 2 2 2 3 2 2" xfId="42046" xr:uid="{00000000-0005-0000-0000-0000B69C0000}"/>
    <cellStyle name="Normal 7 3 2 2 2 3 2 2 2" xfId="42047" xr:uid="{00000000-0005-0000-0000-0000B79C0000}"/>
    <cellStyle name="Normal 7 3 2 2 2 3 2 3" xfId="42048" xr:uid="{00000000-0005-0000-0000-0000B89C0000}"/>
    <cellStyle name="Normal 7 3 2 2 2 3 3" xfId="42049" xr:uid="{00000000-0005-0000-0000-0000B99C0000}"/>
    <cellStyle name="Normal 7 3 2 2 2 3 3 2" xfId="42050" xr:uid="{00000000-0005-0000-0000-0000BA9C0000}"/>
    <cellStyle name="Normal 7 3 2 2 2 3 4" xfId="42051" xr:uid="{00000000-0005-0000-0000-0000BB9C0000}"/>
    <cellStyle name="Normal 7 3 2 2 2 3 5" xfId="42052" xr:uid="{00000000-0005-0000-0000-0000BC9C0000}"/>
    <cellStyle name="Normal 7 3 2 2 2 4" xfId="4478" xr:uid="{00000000-0005-0000-0000-0000BD9C0000}"/>
    <cellStyle name="Normal 7 3 2 2 2 4 2" xfId="42053" xr:uid="{00000000-0005-0000-0000-0000BE9C0000}"/>
    <cellStyle name="Normal 7 3 2 2 2 4 2 2" xfId="42054" xr:uid="{00000000-0005-0000-0000-0000BF9C0000}"/>
    <cellStyle name="Normal 7 3 2 2 2 4 2 2 2" xfId="42055" xr:uid="{00000000-0005-0000-0000-0000C09C0000}"/>
    <cellStyle name="Normal 7 3 2 2 2 4 2 3" xfId="42056" xr:uid="{00000000-0005-0000-0000-0000C19C0000}"/>
    <cellStyle name="Normal 7 3 2 2 2 4 3" xfId="42057" xr:uid="{00000000-0005-0000-0000-0000C29C0000}"/>
    <cellStyle name="Normal 7 3 2 2 2 4 3 2" xfId="42058" xr:uid="{00000000-0005-0000-0000-0000C39C0000}"/>
    <cellStyle name="Normal 7 3 2 2 2 4 4" xfId="42059" xr:uid="{00000000-0005-0000-0000-0000C49C0000}"/>
    <cellStyle name="Normal 7 3 2 2 2 4 5" xfId="42060" xr:uid="{00000000-0005-0000-0000-0000C59C0000}"/>
    <cellStyle name="Normal 7 3 2 2 2 5" xfId="42061" xr:uid="{00000000-0005-0000-0000-0000C69C0000}"/>
    <cellStyle name="Normal 7 3 2 2 2 5 2" xfId="42062" xr:uid="{00000000-0005-0000-0000-0000C79C0000}"/>
    <cellStyle name="Normal 7 3 2 2 2 5 2 2" xfId="42063" xr:uid="{00000000-0005-0000-0000-0000C89C0000}"/>
    <cellStyle name="Normal 7 3 2 2 2 5 3" xfId="42064" xr:uid="{00000000-0005-0000-0000-0000C99C0000}"/>
    <cellStyle name="Normal 7 3 2 2 2 6" xfId="42065" xr:uid="{00000000-0005-0000-0000-0000CA9C0000}"/>
    <cellStyle name="Normal 7 3 2 2 2 6 2" xfId="42066" xr:uid="{00000000-0005-0000-0000-0000CB9C0000}"/>
    <cellStyle name="Normal 7 3 2 2 2 7" xfId="42067" xr:uid="{00000000-0005-0000-0000-0000CC9C0000}"/>
    <cellStyle name="Normal 7 3 2 2 2 8" xfId="42068" xr:uid="{00000000-0005-0000-0000-0000CD9C0000}"/>
    <cellStyle name="Normal 7 3 2 2 3" xfId="4479" xr:uid="{00000000-0005-0000-0000-0000CE9C0000}"/>
    <cellStyle name="Normal 7 3 2 2 3 2" xfId="4480" xr:uid="{00000000-0005-0000-0000-0000CF9C0000}"/>
    <cellStyle name="Normal 7 3 2 2 3 2 2" xfId="4481" xr:uid="{00000000-0005-0000-0000-0000D09C0000}"/>
    <cellStyle name="Normal 7 3 2 2 3 2 2 2" xfId="42069" xr:uid="{00000000-0005-0000-0000-0000D19C0000}"/>
    <cellStyle name="Normal 7 3 2 2 3 2 2 2 2" xfId="42070" xr:uid="{00000000-0005-0000-0000-0000D29C0000}"/>
    <cellStyle name="Normal 7 3 2 2 3 2 2 2 2 2" xfId="42071" xr:uid="{00000000-0005-0000-0000-0000D39C0000}"/>
    <cellStyle name="Normal 7 3 2 2 3 2 2 2 3" xfId="42072" xr:uid="{00000000-0005-0000-0000-0000D49C0000}"/>
    <cellStyle name="Normal 7 3 2 2 3 2 2 3" xfId="42073" xr:uid="{00000000-0005-0000-0000-0000D59C0000}"/>
    <cellStyle name="Normal 7 3 2 2 3 2 2 3 2" xfId="42074" xr:uid="{00000000-0005-0000-0000-0000D69C0000}"/>
    <cellStyle name="Normal 7 3 2 2 3 2 2 4" xfId="42075" xr:uid="{00000000-0005-0000-0000-0000D79C0000}"/>
    <cellStyle name="Normal 7 3 2 2 3 2 2 5" xfId="42076" xr:uid="{00000000-0005-0000-0000-0000D89C0000}"/>
    <cellStyle name="Normal 7 3 2 2 3 2 3" xfId="4482" xr:uid="{00000000-0005-0000-0000-0000D99C0000}"/>
    <cellStyle name="Normal 7 3 2 2 3 2 3 2" xfId="42077" xr:uid="{00000000-0005-0000-0000-0000DA9C0000}"/>
    <cellStyle name="Normal 7 3 2 2 3 2 3 2 2" xfId="42078" xr:uid="{00000000-0005-0000-0000-0000DB9C0000}"/>
    <cellStyle name="Normal 7 3 2 2 3 2 3 2 2 2" xfId="42079" xr:uid="{00000000-0005-0000-0000-0000DC9C0000}"/>
    <cellStyle name="Normal 7 3 2 2 3 2 3 2 3" xfId="42080" xr:uid="{00000000-0005-0000-0000-0000DD9C0000}"/>
    <cellStyle name="Normal 7 3 2 2 3 2 3 3" xfId="42081" xr:uid="{00000000-0005-0000-0000-0000DE9C0000}"/>
    <cellStyle name="Normal 7 3 2 2 3 2 3 3 2" xfId="42082" xr:uid="{00000000-0005-0000-0000-0000DF9C0000}"/>
    <cellStyle name="Normal 7 3 2 2 3 2 3 4" xfId="42083" xr:uid="{00000000-0005-0000-0000-0000E09C0000}"/>
    <cellStyle name="Normal 7 3 2 2 3 2 3 5" xfId="42084" xr:uid="{00000000-0005-0000-0000-0000E19C0000}"/>
    <cellStyle name="Normal 7 3 2 2 3 2 4" xfId="42085" xr:uid="{00000000-0005-0000-0000-0000E29C0000}"/>
    <cellStyle name="Normal 7 3 2 2 3 2 4 2" xfId="42086" xr:uid="{00000000-0005-0000-0000-0000E39C0000}"/>
    <cellStyle name="Normal 7 3 2 2 3 2 4 2 2" xfId="42087" xr:uid="{00000000-0005-0000-0000-0000E49C0000}"/>
    <cellStyle name="Normal 7 3 2 2 3 2 4 3" xfId="42088" xr:uid="{00000000-0005-0000-0000-0000E59C0000}"/>
    <cellStyle name="Normal 7 3 2 2 3 2 5" xfId="42089" xr:uid="{00000000-0005-0000-0000-0000E69C0000}"/>
    <cellStyle name="Normal 7 3 2 2 3 2 5 2" xfId="42090" xr:uid="{00000000-0005-0000-0000-0000E79C0000}"/>
    <cellStyle name="Normal 7 3 2 2 3 2 6" xfId="42091" xr:uid="{00000000-0005-0000-0000-0000E89C0000}"/>
    <cellStyle name="Normal 7 3 2 2 3 2 7" xfId="42092" xr:uid="{00000000-0005-0000-0000-0000E99C0000}"/>
    <cellStyle name="Normal 7 3 2 2 3 3" xfId="4483" xr:uid="{00000000-0005-0000-0000-0000EA9C0000}"/>
    <cellStyle name="Normal 7 3 2 2 3 3 2" xfId="42093" xr:uid="{00000000-0005-0000-0000-0000EB9C0000}"/>
    <cellStyle name="Normal 7 3 2 2 3 3 2 2" xfId="42094" xr:uid="{00000000-0005-0000-0000-0000EC9C0000}"/>
    <cellStyle name="Normal 7 3 2 2 3 3 2 2 2" xfId="42095" xr:uid="{00000000-0005-0000-0000-0000ED9C0000}"/>
    <cellStyle name="Normal 7 3 2 2 3 3 2 3" xfId="42096" xr:uid="{00000000-0005-0000-0000-0000EE9C0000}"/>
    <cellStyle name="Normal 7 3 2 2 3 3 3" xfId="42097" xr:uid="{00000000-0005-0000-0000-0000EF9C0000}"/>
    <cellStyle name="Normal 7 3 2 2 3 3 3 2" xfId="42098" xr:uid="{00000000-0005-0000-0000-0000F09C0000}"/>
    <cellStyle name="Normal 7 3 2 2 3 3 4" xfId="42099" xr:uid="{00000000-0005-0000-0000-0000F19C0000}"/>
    <cellStyle name="Normal 7 3 2 2 3 3 5" xfId="42100" xr:uid="{00000000-0005-0000-0000-0000F29C0000}"/>
    <cellStyle name="Normal 7 3 2 2 3 4" xfId="4484" xr:uid="{00000000-0005-0000-0000-0000F39C0000}"/>
    <cellStyle name="Normal 7 3 2 2 3 4 2" xfId="42101" xr:uid="{00000000-0005-0000-0000-0000F49C0000}"/>
    <cellStyle name="Normal 7 3 2 2 3 4 2 2" xfId="42102" xr:uid="{00000000-0005-0000-0000-0000F59C0000}"/>
    <cellStyle name="Normal 7 3 2 2 3 4 2 2 2" xfId="42103" xr:uid="{00000000-0005-0000-0000-0000F69C0000}"/>
    <cellStyle name="Normal 7 3 2 2 3 4 2 3" xfId="42104" xr:uid="{00000000-0005-0000-0000-0000F79C0000}"/>
    <cellStyle name="Normal 7 3 2 2 3 4 3" xfId="42105" xr:uid="{00000000-0005-0000-0000-0000F89C0000}"/>
    <cellStyle name="Normal 7 3 2 2 3 4 3 2" xfId="42106" xr:uid="{00000000-0005-0000-0000-0000F99C0000}"/>
    <cellStyle name="Normal 7 3 2 2 3 4 4" xfId="42107" xr:uid="{00000000-0005-0000-0000-0000FA9C0000}"/>
    <cellStyle name="Normal 7 3 2 2 3 4 5" xfId="42108" xr:uid="{00000000-0005-0000-0000-0000FB9C0000}"/>
    <cellStyle name="Normal 7 3 2 2 3 5" xfId="42109" xr:uid="{00000000-0005-0000-0000-0000FC9C0000}"/>
    <cellStyle name="Normal 7 3 2 2 3 5 2" xfId="42110" xr:uid="{00000000-0005-0000-0000-0000FD9C0000}"/>
    <cellStyle name="Normal 7 3 2 2 3 5 2 2" xfId="42111" xr:uid="{00000000-0005-0000-0000-0000FE9C0000}"/>
    <cellStyle name="Normal 7 3 2 2 3 5 3" xfId="42112" xr:uid="{00000000-0005-0000-0000-0000FF9C0000}"/>
    <cellStyle name="Normal 7 3 2 2 3 6" xfId="42113" xr:uid="{00000000-0005-0000-0000-0000009D0000}"/>
    <cellStyle name="Normal 7 3 2 2 3 6 2" xfId="42114" xr:uid="{00000000-0005-0000-0000-0000019D0000}"/>
    <cellStyle name="Normal 7 3 2 2 3 7" xfId="42115" xr:uid="{00000000-0005-0000-0000-0000029D0000}"/>
    <cellStyle name="Normal 7 3 2 2 3 8" xfId="42116" xr:uid="{00000000-0005-0000-0000-0000039D0000}"/>
    <cellStyle name="Normal 7 3 2 2 4" xfId="4485" xr:uid="{00000000-0005-0000-0000-0000049D0000}"/>
    <cellStyle name="Normal 7 3 2 2 4 2" xfId="4486" xr:uid="{00000000-0005-0000-0000-0000059D0000}"/>
    <cellStyle name="Normal 7 3 2 2 4 2 2" xfId="4487" xr:uid="{00000000-0005-0000-0000-0000069D0000}"/>
    <cellStyle name="Normal 7 3 2 2 4 2 2 2" xfId="42117" xr:uid="{00000000-0005-0000-0000-0000079D0000}"/>
    <cellStyle name="Normal 7 3 2 2 4 2 2 2 2" xfId="42118" xr:uid="{00000000-0005-0000-0000-0000089D0000}"/>
    <cellStyle name="Normal 7 3 2 2 4 2 2 2 2 2" xfId="42119" xr:uid="{00000000-0005-0000-0000-0000099D0000}"/>
    <cellStyle name="Normal 7 3 2 2 4 2 2 2 3" xfId="42120" xr:uid="{00000000-0005-0000-0000-00000A9D0000}"/>
    <cellStyle name="Normal 7 3 2 2 4 2 2 3" xfId="42121" xr:uid="{00000000-0005-0000-0000-00000B9D0000}"/>
    <cellStyle name="Normal 7 3 2 2 4 2 2 3 2" xfId="42122" xr:uid="{00000000-0005-0000-0000-00000C9D0000}"/>
    <cellStyle name="Normal 7 3 2 2 4 2 2 4" xfId="42123" xr:uid="{00000000-0005-0000-0000-00000D9D0000}"/>
    <cellStyle name="Normal 7 3 2 2 4 2 2 5" xfId="42124" xr:uid="{00000000-0005-0000-0000-00000E9D0000}"/>
    <cellStyle name="Normal 7 3 2 2 4 2 3" xfId="4488" xr:uid="{00000000-0005-0000-0000-00000F9D0000}"/>
    <cellStyle name="Normal 7 3 2 2 4 2 3 2" xfId="42125" xr:uid="{00000000-0005-0000-0000-0000109D0000}"/>
    <cellStyle name="Normal 7 3 2 2 4 2 3 2 2" xfId="42126" xr:uid="{00000000-0005-0000-0000-0000119D0000}"/>
    <cellStyle name="Normal 7 3 2 2 4 2 3 2 2 2" xfId="42127" xr:uid="{00000000-0005-0000-0000-0000129D0000}"/>
    <cellStyle name="Normal 7 3 2 2 4 2 3 2 3" xfId="42128" xr:uid="{00000000-0005-0000-0000-0000139D0000}"/>
    <cellStyle name="Normal 7 3 2 2 4 2 3 3" xfId="42129" xr:uid="{00000000-0005-0000-0000-0000149D0000}"/>
    <cellStyle name="Normal 7 3 2 2 4 2 3 3 2" xfId="42130" xr:uid="{00000000-0005-0000-0000-0000159D0000}"/>
    <cellStyle name="Normal 7 3 2 2 4 2 3 4" xfId="42131" xr:uid="{00000000-0005-0000-0000-0000169D0000}"/>
    <cellStyle name="Normal 7 3 2 2 4 2 3 5" xfId="42132" xr:uid="{00000000-0005-0000-0000-0000179D0000}"/>
    <cellStyle name="Normal 7 3 2 2 4 2 4" xfId="42133" xr:uid="{00000000-0005-0000-0000-0000189D0000}"/>
    <cellStyle name="Normal 7 3 2 2 4 2 4 2" xfId="42134" xr:uid="{00000000-0005-0000-0000-0000199D0000}"/>
    <cellStyle name="Normal 7 3 2 2 4 2 4 2 2" xfId="42135" xr:uid="{00000000-0005-0000-0000-00001A9D0000}"/>
    <cellStyle name="Normal 7 3 2 2 4 2 4 3" xfId="42136" xr:uid="{00000000-0005-0000-0000-00001B9D0000}"/>
    <cellStyle name="Normal 7 3 2 2 4 2 5" xfId="42137" xr:uid="{00000000-0005-0000-0000-00001C9D0000}"/>
    <cellStyle name="Normal 7 3 2 2 4 2 5 2" xfId="42138" xr:uid="{00000000-0005-0000-0000-00001D9D0000}"/>
    <cellStyle name="Normal 7 3 2 2 4 2 6" xfId="42139" xr:uid="{00000000-0005-0000-0000-00001E9D0000}"/>
    <cellStyle name="Normal 7 3 2 2 4 2 7" xfId="42140" xr:uid="{00000000-0005-0000-0000-00001F9D0000}"/>
    <cellStyle name="Normal 7 3 2 2 4 3" xfId="4489" xr:uid="{00000000-0005-0000-0000-0000209D0000}"/>
    <cellStyle name="Normal 7 3 2 2 4 3 2" xfId="42141" xr:uid="{00000000-0005-0000-0000-0000219D0000}"/>
    <cellStyle name="Normal 7 3 2 2 4 3 2 2" xfId="42142" xr:uid="{00000000-0005-0000-0000-0000229D0000}"/>
    <cellStyle name="Normal 7 3 2 2 4 3 2 2 2" xfId="42143" xr:uid="{00000000-0005-0000-0000-0000239D0000}"/>
    <cellStyle name="Normal 7 3 2 2 4 3 2 3" xfId="42144" xr:uid="{00000000-0005-0000-0000-0000249D0000}"/>
    <cellStyle name="Normal 7 3 2 2 4 3 3" xfId="42145" xr:uid="{00000000-0005-0000-0000-0000259D0000}"/>
    <cellStyle name="Normal 7 3 2 2 4 3 3 2" xfId="42146" xr:uid="{00000000-0005-0000-0000-0000269D0000}"/>
    <cellStyle name="Normal 7 3 2 2 4 3 4" xfId="42147" xr:uid="{00000000-0005-0000-0000-0000279D0000}"/>
    <cellStyle name="Normal 7 3 2 2 4 3 5" xfId="42148" xr:uid="{00000000-0005-0000-0000-0000289D0000}"/>
    <cellStyle name="Normal 7 3 2 2 4 4" xfId="4490" xr:uid="{00000000-0005-0000-0000-0000299D0000}"/>
    <cellStyle name="Normal 7 3 2 2 4 4 2" xfId="42149" xr:uid="{00000000-0005-0000-0000-00002A9D0000}"/>
    <cellStyle name="Normal 7 3 2 2 4 4 2 2" xfId="42150" xr:uid="{00000000-0005-0000-0000-00002B9D0000}"/>
    <cellStyle name="Normal 7 3 2 2 4 4 2 2 2" xfId="42151" xr:uid="{00000000-0005-0000-0000-00002C9D0000}"/>
    <cellStyle name="Normal 7 3 2 2 4 4 2 3" xfId="42152" xr:uid="{00000000-0005-0000-0000-00002D9D0000}"/>
    <cellStyle name="Normal 7 3 2 2 4 4 3" xfId="42153" xr:uid="{00000000-0005-0000-0000-00002E9D0000}"/>
    <cellStyle name="Normal 7 3 2 2 4 4 3 2" xfId="42154" xr:uid="{00000000-0005-0000-0000-00002F9D0000}"/>
    <cellStyle name="Normal 7 3 2 2 4 4 4" xfId="42155" xr:uid="{00000000-0005-0000-0000-0000309D0000}"/>
    <cellStyle name="Normal 7 3 2 2 4 4 5" xfId="42156" xr:uid="{00000000-0005-0000-0000-0000319D0000}"/>
    <cellStyle name="Normal 7 3 2 2 4 5" xfId="42157" xr:uid="{00000000-0005-0000-0000-0000329D0000}"/>
    <cellStyle name="Normal 7 3 2 2 4 5 2" xfId="42158" xr:uid="{00000000-0005-0000-0000-0000339D0000}"/>
    <cellStyle name="Normal 7 3 2 2 4 5 2 2" xfId="42159" xr:uid="{00000000-0005-0000-0000-0000349D0000}"/>
    <cellStyle name="Normal 7 3 2 2 4 5 3" xfId="42160" xr:uid="{00000000-0005-0000-0000-0000359D0000}"/>
    <cellStyle name="Normal 7 3 2 2 4 6" xfId="42161" xr:uid="{00000000-0005-0000-0000-0000369D0000}"/>
    <cellStyle name="Normal 7 3 2 2 4 6 2" xfId="42162" xr:uid="{00000000-0005-0000-0000-0000379D0000}"/>
    <cellStyle name="Normal 7 3 2 2 4 7" xfId="42163" xr:uid="{00000000-0005-0000-0000-0000389D0000}"/>
    <cellStyle name="Normal 7 3 2 2 4 8" xfId="42164" xr:uid="{00000000-0005-0000-0000-0000399D0000}"/>
    <cellStyle name="Normal 7 3 2 2 5" xfId="4491" xr:uid="{00000000-0005-0000-0000-00003A9D0000}"/>
    <cellStyle name="Normal 7 3 2 2 5 2" xfId="4492" xr:uid="{00000000-0005-0000-0000-00003B9D0000}"/>
    <cellStyle name="Normal 7 3 2 2 5 2 2" xfId="4493" xr:uid="{00000000-0005-0000-0000-00003C9D0000}"/>
    <cellStyle name="Normal 7 3 2 2 5 2 2 2" xfId="42165" xr:uid="{00000000-0005-0000-0000-00003D9D0000}"/>
    <cellStyle name="Normal 7 3 2 2 5 2 2 2 2" xfId="42166" xr:uid="{00000000-0005-0000-0000-00003E9D0000}"/>
    <cellStyle name="Normal 7 3 2 2 5 2 2 2 2 2" xfId="42167" xr:uid="{00000000-0005-0000-0000-00003F9D0000}"/>
    <cellStyle name="Normal 7 3 2 2 5 2 2 2 3" xfId="42168" xr:uid="{00000000-0005-0000-0000-0000409D0000}"/>
    <cellStyle name="Normal 7 3 2 2 5 2 2 3" xfId="42169" xr:uid="{00000000-0005-0000-0000-0000419D0000}"/>
    <cellStyle name="Normal 7 3 2 2 5 2 2 3 2" xfId="42170" xr:uid="{00000000-0005-0000-0000-0000429D0000}"/>
    <cellStyle name="Normal 7 3 2 2 5 2 2 4" xfId="42171" xr:uid="{00000000-0005-0000-0000-0000439D0000}"/>
    <cellStyle name="Normal 7 3 2 2 5 2 2 5" xfId="42172" xr:uid="{00000000-0005-0000-0000-0000449D0000}"/>
    <cellStyle name="Normal 7 3 2 2 5 2 3" xfId="4494" xr:uid="{00000000-0005-0000-0000-0000459D0000}"/>
    <cellStyle name="Normal 7 3 2 2 5 2 3 2" xfId="42173" xr:uid="{00000000-0005-0000-0000-0000469D0000}"/>
    <cellStyle name="Normal 7 3 2 2 5 2 3 2 2" xfId="42174" xr:uid="{00000000-0005-0000-0000-0000479D0000}"/>
    <cellStyle name="Normal 7 3 2 2 5 2 3 2 2 2" xfId="42175" xr:uid="{00000000-0005-0000-0000-0000489D0000}"/>
    <cellStyle name="Normal 7 3 2 2 5 2 3 2 3" xfId="42176" xr:uid="{00000000-0005-0000-0000-0000499D0000}"/>
    <cellStyle name="Normal 7 3 2 2 5 2 3 3" xfId="42177" xr:uid="{00000000-0005-0000-0000-00004A9D0000}"/>
    <cellStyle name="Normal 7 3 2 2 5 2 3 3 2" xfId="42178" xr:uid="{00000000-0005-0000-0000-00004B9D0000}"/>
    <cellStyle name="Normal 7 3 2 2 5 2 3 4" xfId="42179" xr:uid="{00000000-0005-0000-0000-00004C9D0000}"/>
    <cellStyle name="Normal 7 3 2 2 5 2 3 5" xfId="42180" xr:uid="{00000000-0005-0000-0000-00004D9D0000}"/>
    <cellStyle name="Normal 7 3 2 2 5 2 4" xfId="42181" xr:uid="{00000000-0005-0000-0000-00004E9D0000}"/>
    <cellStyle name="Normal 7 3 2 2 5 2 4 2" xfId="42182" xr:uid="{00000000-0005-0000-0000-00004F9D0000}"/>
    <cellStyle name="Normal 7 3 2 2 5 2 4 2 2" xfId="42183" xr:uid="{00000000-0005-0000-0000-0000509D0000}"/>
    <cellStyle name="Normal 7 3 2 2 5 2 4 3" xfId="42184" xr:uid="{00000000-0005-0000-0000-0000519D0000}"/>
    <cellStyle name="Normal 7 3 2 2 5 2 5" xfId="42185" xr:uid="{00000000-0005-0000-0000-0000529D0000}"/>
    <cellStyle name="Normal 7 3 2 2 5 2 5 2" xfId="42186" xr:uid="{00000000-0005-0000-0000-0000539D0000}"/>
    <cellStyle name="Normal 7 3 2 2 5 2 6" xfId="42187" xr:uid="{00000000-0005-0000-0000-0000549D0000}"/>
    <cellStyle name="Normal 7 3 2 2 5 2 7" xfId="42188" xr:uid="{00000000-0005-0000-0000-0000559D0000}"/>
    <cellStyle name="Normal 7 3 2 2 5 3" xfId="4495" xr:uid="{00000000-0005-0000-0000-0000569D0000}"/>
    <cellStyle name="Normal 7 3 2 2 5 3 2" xfId="42189" xr:uid="{00000000-0005-0000-0000-0000579D0000}"/>
    <cellStyle name="Normal 7 3 2 2 5 3 2 2" xfId="42190" xr:uid="{00000000-0005-0000-0000-0000589D0000}"/>
    <cellStyle name="Normal 7 3 2 2 5 3 2 2 2" xfId="42191" xr:uid="{00000000-0005-0000-0000-0000599D0000}"/>
    <cellStyle name="Normal 7 3 2 2 5 3 2 3" xfId="42192" xr:uid="{00000000-0005-0000-0000-00005A9D0000}"/>
    <cellStyle name="Normal 7 3 2 2 5 3 3" xfId="42193" xr:uid="{00000000-0005-0000-0000-00005B9D0000}"/>
    <cellStyle name="Normal 7 3 2 2 5 3 3 2" xfId="42194" xr:uid="{00000000-0005-0000-0000-00005C9D0000}"/>
    <cellStyle name="Normal 7 3 2 2 5 3 4" xfId="42195" xr:uid="{00000000-0005-0000-0000-00005D9D0000}"/>
    <cellStyle name="Normal 7 3 2 2 5 3 5" xfId="42196" xr:uid="{00000000-0005-0000-0000-00005E9D0000}"/>
    <cellStyle name="Normal 7 3 2 2 5 4" xfId="4496" xr:uid="{00000000-0005-0000-0000-00005F9D0000}"/>
    <cellStyle name="Normal 7 3 2 2 5 4 2" xfId="42197" xr:uid="{00000000-0005-0000-0000-0000609D0000}"/>
    <cellStyle name="Normal 7 3 2 2 5 4 2 2" xfId="42198" xr:uid="{00000000-0005-0000-0000-0000619D0000}"/>
    <cellStyle name="Normal 7 3 2 2 5 4 2 2 2" xfId="42199" xr:uid="{00000000-0005-0000-0000-0000629D0000}"/>
    <cellStyle name="Normal 7 3 2 2 5 4 2 3" xfId="42200" xr:uid="{00000000-0005-0000-0000-0000639D0000}"/>
    <cellStyle name="Normal 7 3 2 2 5 4 3" xfId="42201" xr:uid="{00000000-0005-0000-0000-0000649D0000}"/>
    <cellStyle name="Normal 7 3 2 2 5 4 3 2" xfId="42202" xr:uid="{00000000-0005-0000-0000-0000659D0000}"/>
    <cellStyle name="Normal 7 3 2 2 5 4 4" xfId="42203" xr:uid="{00000000-0005-0000-0000-0000669D0000}"/>
    <cellStyle name="Normal 7 3 2 2 5 4 5" xfId="42204" xr:uid="{00000000-0005-0000-0000-0000679D0000}"/>
    <cellStyle name="Normal 7 3 2 2 5 5" xfId="42205" xr:uid="{00000000-0005-0000-0000-0000689D0000}"/>
    <cellStyle name="Normal 7 3 2 2 5 5 2" xfId="42206" xr:uid="{00000000-0005-0000-0000-0000699D0000}"/>
    <cellStyle name="Normal 7 3 2 2 5 5 2 2" xfId="42207" xr:uid="{00000000-0005-0000-0000-00006A9D0000}"/>
    <cellStyle name="Normal 7 3 2 2 5 5 3" xfId="42208" xr:uid="{00000000-0005-0000-0000-00006B9D0000}"/>
    <cellStyle name="Normal 7 3 2 2 5 6" xfId="42209" xr:uid="{00000000-0005-0000-0000-00006C9D0000}"/>
    <cellStyle name="Normal 7 3 2 2 5 6 2" xfId="42210" xr:uid="{00000000-0005-0000-0000-00006D9D0000}"/>
    <cellStyle name="Normal 7 3 2 2 5 7" xfId="42211" xr:uid="{00000000-0005-0000-0000-00006E9D0000}"/>
    <cellStyle name="Normal 7 3 2 2 5 8" xfId="42212" xr:uid="{00000000-0005-0000-0000-00006F9D0000}"/>
    <cellStyle name="Normal 7 3 2 2 6" xfId="4497" xr:uid="{00000000-0005-0000-0000-0000709D0000}"/>
    <cellStyle name="Normal 7 3 2 2 6 2" xfId="4498" xr:uid="{00000000-0005-0000-0000-0000719D0000}"/>
    <cellStyle name="Normal 7 3 2 2 6 2 2" xfId="42213" xr:uid="{00000000-0005-0000-0000-0000729D0000}"/>
    <cellStyle name="Normal 7 3 2 2 6 2 2 2" xfId="42214" xr:uid="{00000000-0005-0000-0000-0000739D0000}"/>
    <cellStyle name="Normal 7 3 2 2 6 2 2 2 2" xfId="42215" xr:uid="{00000000-0005-0000-0000-0000749D0000}"/>
    <cellStyle name="Normal 7 3 2 2 6 2 2 3" xfId="42216" xr:uid="{00000000-0005-0000-0000-0000759D0000}"/>
    <cellStyle name="Normal 7 3 2 2 6 2 3" xfId="42217" xr:uid="{00000000-0005-0000-0000-0000769D0000}"/>
    <cellStyle name="Normal 7 3 2 2 6 2 3 2" xfId="42218" xr:uid="{00000000-0005-0000-0000-0000779D0000}"/>
    <cellStyle name="Normal 7 3 2 2 6 2 4" xfId="42219" xr:uid="{00000000-0005-0000-0000-0000789D0000}"/>
    <cellStyle name="Normal 7 3 2 2 6 2 5" xfId="42220" xr:uid="{00000000-0005-0000-0000-0000799D0000}"/>
    <cellStyle name="Normal 7 3 2 2 6 3" xfId="4499" xr:uid="{00000000-0005-0000-0000-00007A9D0000}"/>
    <cellStyle name="Normal 7 3 2 2 6 3 2" xfId="42221" xr:uid="{00000000-0005-0000-0000-00007B9D0000}"/>
    <cellStyle name="Normal 7 3 2 2 6 3 2 2" xfId="42222" xr:uid="{00000000-0005-0000-0000-00007C9D0000}"/>
    <cellStyle name="Normal 7 3 2 2 6 3 2 2 2" xfId="42223" xr:uid="{00000000-0005-0000-0000-00007D9D0000}"/>
    <cellStyle name="Normal 7 3 2 2 6 3 2 3" xfId="42224" xr:uid="{00000000-0005-0000-0000-00007E9D0000}"/>
    <cellStyle name="Normal 7 3 2 2 6 3 3" xfId="42225" xr:uid="{00000000-0005-0000-0000-00007F9D0000}"/>
    <cellStyle name="Normal 7 3 2 2 6 3 3 2" xfId="42226" xr:uid="{00000000-0005-0000-0000-0000809D0000}"/>
    <cellStyle name="Normal 7 3 2 2 6 3 4" xfId="42227" xr:uid="{00000000-0005-0000-0000-0000819D0000}"/>
    <cellStyle name="Normal 7 3 2 2 6 3 5" xfId="42228" xr:uid="{00000000-0005-0000-0000-0000829D0000}"/>
    <cellStyle name="Normal 7 3 2 2 6 4" xfId="42229" xr:uid="{00000000-0005-0000-0000-0000839D0000}"/>
    <cellStyle name="Normal 7 3 2 2 6 4 2" xfId="42230" xr:uid="{00000000-0005-0000-0000-0000849D0000}"/>
    <cellStyle name="Normal 7 3 2 2 6 4 2 2" xfId="42231" xr:uid="{00000000-0005-0000-0000-0000859D0000}"/>
    <cellStyle name="Normal 7 3 2 2 6 4 3" xfId="42232" xr:uid="{00000000-0005-0000-0000-0000869D0000}"/>
    <cellStyle name="Normal 7 3 2 2 6 5" xfId="42233" xr:uid="{00000000-0005-0000-0000-0000879D0000}"/>
    <cellStyle name="Normal 7 3 2 2 6 5 2" xfId="42234" xr:uid="{00000000-0005-0000-0000-0000889D0000}"/>
    <cellStyle name="Normal 7 3 2 2 6 6" xfId="42235" xr:uid="{00000000-0005-0000-0000-0000899D0000}"/>
    <cellStyle name="Normal 7 3 2 2 6 7" xfId="42236" xr:uid="{00000000-0005-0000-0000-00008A9D0000}"/>
    <cellStyle name="Normal 7 3 2 2 7" xfId="4500" xr:uid="{00000000-0005-0000-0000-00008B9D0000}"/>
    <cellStyle name="Normal 7 3 2 2 7 2" xfId="42237" xr:uid="{00000000-0005-0000-0000-00008C9D0000}"/>
    <cellStyle name="Normal 7 3 2 2 7 2 2" xfId="42238" xr:uid="{00000000-0005-0000-0000-00008D9D0000}"/>
    <cellStyle name="Normal 7 3 2 2 7 2 2 2" xfId="42239" xr:uid="{00000000-0005-0000-0000-00008E9D0000}"/>
    <cellStyle name="Normal 7 3 2 2 7 2 3" xfId="42240" xr:uid="{00000000-0005-0000-0000-00008F9D0000}"/>
    <cellStyle name="Normal 7 3 2 2 7 3" xfId="42241" xr:uid="{00000000-0005-0000-0000-0000909D0000}"/>
    <cellStyle name="Normal 7 3 2 2 7 3 2" xfId="42242" xr:uid="{00000000-0005-0000-0000-0000919D0000}"/>
    <cellStyle name="Normal 7 3 2 2 7 4" xfId="42243" xr:uid="{00000000-0005-0000-0000-0000929D0000}"/>
    <cellStyle name="Normal 7 3 2 2 7 5" xfId="42244" xr:uid="{00000000-0005-0000-0000-0000939D0000}"/>
    <cellStyle name="Normal 7 3 2 2 8" xfId="4501" xr:uid="{00000000-0005-0000-0000-0000949D0000}"/>
    <cellStyle name="Normal 7 3 2 2 8 2" xfId="42245" xr:uid="{00000000-0005-0000-0000-0000959D0000}"/>
    <cellStyle name="Normal 7 3 2 2 8 2 2" xfId="42246" xr:uid="{00000000-0005-0000-0000-0000969D0000}"/>
    <cellStyle name="Normal 7 3 2 2 8 2 2 2" xfId="42247" xr:uid="{00000000-0005-0000-0000-0000979D0000}"/>
    <cellStyle name="Normal 7 3 2 2 8 2 3" xfId="42248" xr:uid="{00000000-0005-0000-0000-0000989D0000}"/>
    <cellStyle name="Normal 7 3 2 2 8 3" xfId="42249" xr:uid="{00000000-0005-0000-0000-0000999D0000}"/>
    <cellStyle name="Normal 7 3 2 2 8 3 2" xfId="42250" xr:uid="{00000000-0005-0000-0000-00009A9D0000}"/>
    <cellStyle name="Normal 7 3 2 2 8 4" xfId="42251" xr:uid="{00000000-0005-0000-0000-00009B9D0000}"/>
    <cellStyle name="Normal 7 3 2 2 8 5" xfId="42252" xr:uid="{00000000-0005-0000-0000-00009C9D0000}"/>
    <cellStyle name="Normal 7 3 2 2 9" xfId="42253" xr:uid="{00000000-0005-0000-0000-00009D9D0000}"/>
    <cellStyle name="Normal 7 3 2 2 9 2" xfId="42254" xr:uid="{00000000-0005-0000-0000-00009E9D0000}"/>
    <cellStyle name="Normal 7 3 2 2 9 2 2" xfId="42255" xr:uid="{00000000-0005-0000-0000-00009F9D0000}"/>
    <cellStyle name="Normal 7 3 2 2 9 3" xfId="42256" xr:uid="{00000000-0005-0000-0000-0000A09D0000}"/>
    <cellStyle name="Normal 7 3 2 3" xfId="4502" xr:uid="{00000000-0005-0000-0000-0000A19D0000}"/>
    <cellStyle name="Normal 7 3 2 3 2" xfId="4503" xr:uid="{00000000-0005-0000-0000-0000A29D0000}"/>
    <cellStyle name="Normal 7 3 2 3 2 2" xfId="4504" xr:uid="{00000000-0005-0000-0000-0000A39D0000}"/>
    <cellStyle name="Normal 7 3 2 3 2 2 2" xfId="42257" xr:uid="{00000000-0005-0000-0000-0000A49D0000}"/>
    <cellStyle name="Normal 7 3 2 3 2 2 2 2" xfId="42258" xr:uid="{00000000-0005-0000-0000-0000A59D0000}"/>
    <cellStyle name="Normal 7 3 2 3 2 2 2 2 2" xfId="42259" xr:uid="{00000000-0005-0000-0000-0000A69D0000}"/>
    <cellStyle name="Normal 7 3 2 3 2 2 2 3" xfId="42260" xr:uid="{00000000-0005-0000-0000-0000A79D0000}"/>
    <cellStyle name="Normal 7 3 2 3 2 2 3" xfId="42261" xr:uid="{00000000-0005-0000-0000-0000A89D0000}"/>
    <cellStyle name="Normal 7 3 2 3 2 2 3 2" xfId="42262" xr:uid="{00000000-0005-0000-0000-0000A99D0000}"/>
    <cellStyle name="Normal 7 3 2 3 2 2 4" xfId="42263" xr:uid="{00000000-0005-0000-0000-0000AA9D0000}"/>
    <cellStyle name="Normal 7 3 2 3 2 2 5" xfId="42264" xr:uid="{00000000-0005-0000-0000-0000AB9D0000}"/>
    <cellStyle name="Normal 7 3 2 3 2 3" xfId="4505" xr:uid="{00000000-0005-0000-0000-0000AC9D0000}"/>
    <cellStyle name="Normal 7 3 2 3 2 3 2" xfId="42265" xr:uid="{00000000-0005-0000-0000-0000AD9D0000}"/>
    <cellStyle name="Normal 7 3 2 3 2 3 2 2" xfId="42266" xr:uid="{00000000-0005-0000-0000-0000AE9D0000}"/>
    <cellStyle name="Normal 7 3 2 3 2 3 2 2 2" xfId="42267" xr:uid="{00000000-0005-0000-0000-0000AF9D0000}"/>
    <cellStyle name="Normal 7 3 2 3 2 3 2 3" xfId="42268" xr:uid="{00000000-0005-0000-0000-0000B09D0000}"/>
    <cellStyle name="Normal 7 3 2 3 2 3 3" xfId="42269" xr:uid="{00000000-0005-0000-0000-0000B19D0000}"/>
    <cellStyle name="Normal 7 3 2 3 2 3 3 2" xfId="42270" xr:uid="{00000000-0005-0000-0000-0000B29D0000}"/>
    <cellStyle name="Normal 7 3 2 3 2 3 4" xfId="42271" xr:uid="{00000000-0005-0000-0000-0000B39D0000}"/>
    <cellStyle name="Normal 7 3 2 3 2 3 5" xfId="42272" xr:uid="{00000000-0005-0000-0000-0000B49D0000}"/>
    <cellStyle name="Normal 7 3 2 3 2 4" xfId="42273" xr:uid="{00000000-0005-0000-0000-0000B59D0000}"/>
    <cellStyle name="Normal 7 3 2 3 2 4 2" xfId="42274" xr:uid="{00000000-0005-0000-0000-0000B69D0000}"/>
    <cellStyle name="Normal 7 3 2 3 2 4 2 2" xfId="42275" xr:uid="{00000000-0005-0000-0000-0000B79D0000}"/>
    <cellStyle name="Normal 7 3 2 3 2 4 3" xfId="42276" xr:uid="{00000000-0005-0000-0000-0000B89D0000}"/>
    <cellStyle name="Normal 7 3 2 3 2 5" xfId="42277" xr:uid="{00000000-0005-0000-0000-0000B99D0000}"/>
    <cellStyle name="Normal 7 3 2 3 2 5 2" xfId="42278" xr:uid="{00000000-0005-0000-0000-0000BA9D0000}"/>
    <cellStyle name="Normal 7 3 2 3 2 6" xfId="42279" xr:uid="{00000000-0005-0000-0000-0000BB9D0000}"/>
    <cellStyle name="Normal 7 3 2 3 2 7" xfId="42280" xr:uid="{00000000-0005-0000-0000-0000BC9D0000}"/>
    <cellStyle name="Normal 7 3 2 3 3" xfId="4506" xr:uid="{00000000-0005-0000-0000-0000BD9D0000}"/>
    <cellStyle name="Normal 7 3 2 3 3 2" xfId="42281" xr:uid="{00000000-0005-0000-0000-0000BE9D0000}"/>
    <cellStyle name="Normal 7 3 2 3 3 2 2" xfId="42282" xr:uid="{00000000-0005-0000-0000-0000BF9D0000}"/>
    <cellStyle name="Normal 7 3 2 3 3 2 2 2" xfId="42283" xr:uid="{00000000-0005-0000-0000-0000C09D0000}"/>
    <cellStyle name="Normal 7 3 2 3 3 2 3" xfId="42284" xr:uid="{00000000-0005-0000-0000-0000C19D0000}"/>
    <cellStyle name="Normal 7 3 2 3 3 3" xfId="42285" xr:uid="{00000000-0005-0000-0000-0000C29D0000}"/>
    <cellStyle name="Normal 7 3 2 3 3 3 2" xfId="42286" xr:uid="{00000000-0005-0000-0000-0000C39D0000}"/>
    <cellStyle name="Normal 7 3 2 3 3 4" xfId="42287" xr:uid="{00000000-0005-0000-0000-0000C49D0000}"/>
    <cellStyle name="Normal 7 3 2 3 3 5" xfId="42288" xr:uid="{00000000-0005-0000-0000-0000C59D0000}"/>
    <cellStyle name="Normal 7 3 2 3 4" xfId="4507" xr:uid="{00000000-0005-0000-0000-0000C69D0000}"/>
    <cellStyle name="Normal 7 3 2 3 4 2" xfId="42289" xr:uid="{00000000-0005-0000-0000-0000C79D0000}"/>
    <cellStyle name="Normal 7 3 2 3 4 2 2" xfId="42290" xr:uid="{00000000-0005-0000-0000-0000C89D0000}"/>
    <cellStyle name="Normal 7 3 2 3 4 2 2 2" xfId="42291" xr:uid="{00000000-0005-0000-0000-0000C99D0000}"/>
    <cellStyle name="Normal 7 3 2 3 4 2 3" xfId="42292" xr:uid="{00000000-0005-0000-0000-0000CA9D0000}"/>
    <cellStyle name="Normal 7 3 2 3 4 3" xfId="42293" xr:uid="{00000000-0005-0000-0000-0000CB9D0000}"/>
    <cellStyle name="Normal 7 3 2 3 4 3 2" xfId="42294" xr:uid="{00000000-0005-0000-0000-0000CC9D0000}"/>
    <cellStyle name="Normal 7 3 2 3 4 4" xfId="42295" xr:uid="{00000000-0005-0000-0000-0000CD9D0000}"/>
    <cellStyle name="Normal 7 3 2 3 4 5" xfId="42296" xr:uid="{00000000-0005-0000-0000-0000CE9D0000}"/>
    <cellStyle name="Normal 7 3 2 3 5" xfId="42297" xr:uid="{00000000-0005-0000-0000-0000CF9D0000}"/>
    <cellStyle name="Normal 7 3 2 3 5 2" xfId="42298" xr:uid="{00000000-0005-0000-0000-0000D09D0000}"/>
    <cellStyle name="Normal 7 3 2 3 5 2 2" xfId="42299" xr:uid="{00000000-0005-0000-0000-0000D19D0000}"/>
    <cellStyle name="Normal 7 3 2 3 5 3" xfId="42300" xr:uid="{00000000-0005-0000-0000-0000D29D0000}"/>
    <cellStyle name="Normal 7 3 2 3 6" xfId="42301" xr:uid="{00000000-0005-0000-0000-0000D39D0000}"/>
    <cellStyle name="Normal 7 3 2 3 6 2" xfId="42302" xr:uid="{00000000-0005-0000-0000-0000D49D0000}"/>
    <cellStyle name="Normal 7 3 2 3 7" xfId="42303" xr:uid="{00000000-0005-0000-0000-0000D59D0000}"/>
    <cellStyle name="Normal 7 3 2 3 8" xfId="42304" xr:uid="{00000000-0005-0000-0000-0000D69D0000}"/>
    <cellStyle name="Normal 7 3 2 4" xfId="4508" xr:uid="{00000000-0005-0000-0000-0000D79D0000}"/>
    <cellStyle name="Normal 7 3 2 4 2" xfId="4509" xr:uid="{00000000-0005-0000-0000-0000D89D0000}"/>
    <cellStyle name="Normal 7 3 2 4 2 2" xfId="4510" xr:uid="{00000000-0005-0000-0000-0000D99D0000}"/>
    <cellStyle name="Normal 7 3 2 4 2 2 2" xfId="42305" xr:uid="{00000000-0005-0000-0000-0000DA9D0000}"/>
    <cellStyle name="Normal 7 3 2 4 2 2 2 2" xfId="42306" xr:uid="{00000000-0005-0000-0000-0000DB9D0000}"/>
    <cellStyle name="Normal 7 3 2 4 2 2 2 2 2" xfId="42307" xr:uid="{00000000-0005-0000-0000-0000DC9D0000}"/>
    <cellStyle name="Normal 7 3 2 4 2 2 2 3" xfId="42308" xr:uid="{00000000-0005-0000-0000-0000DD9D0000}"/>
    <cellStyle name="Normal 7 3 2 4 2 2 3" xfId="42309" xr:uid="{00000000-0005-0000-0000-0000DE9D0000}"/>
    <cellStyle name="Normal 7 3 2 4 2 2 3 2" xfId="42310" xr:uid="{00000000-0005-0000-0000-0000DF9D0000}"/>
    <cellStyle name="Normal 7 3 2 4 2 2 4" xfId="42311" xr:uid="{00000000-0005-0000-0000-0000E09D0000}"/>
    <cellStyle name="Normal 7 3 2 4 2 2 5" xfId="42312" xr:uid="{00000000-0005-0000-0000-0000E19D0000}"/>
    <cellStyle name="Normal 7 3 2 4 2 3" xfId="4511" xr:uid="{00000000-0005-0000-0000-0000E29D0000}"/>
    <cellStyle name="Normal 7 3 2 4 2 3 2" xfId="42313" xr:uid="{00000000-0005-0000-0000-0000E39D0000}"/>
    <cellStyle name="Normal 7 3 2 4 2 3 2 2" xfId="42314" xr:uid="{00000000-0005-0000-0000-0000E49D0000}"/>
    <cellStyle name="Normal 7 3 2 4 2 3 2 2 2" xfId="42315" xr:uid="{00000000-0005-0000-0000-0000E59D0000}"/>
    <cellStyle name="Normal 7 3 2 4 2 3 2 3" xfId="42316" xr:uid="{00000000-0005-0000-0000-0000E69D0000}"/>
    <cellStyle name="Normal 7 3 2 4 2 3 3" xfId="42317" xr:uid="{00000000-0005-0000-0000-0000E79D0000}"/>
    <cellStyle name="Normal 7 3 2 4 2 3 3 2" xfId="42318" xr:uid="{00000000-0005-0000-0000-0000E89D0000}"/>
    <cellStyle name="Normal 7 3 2 4 2 3 4" xfId="42319" xr:uid="{00000000-0005-0000-0000-0000E99D0000}"/>
    <cellStyle name="Normal 7 3 2 4 2 3 5" xfId="42320" xr:uid="{00000000-0005-0000-0000-0000EA9D0000}"/>
    <cellStyle name="Normal 7 3 2 4 2 4" xfId="42321" xr:uid="{00000000-0005-0000-0000-0000EB9D0000}"/>
    <cellStyle name="Normal 7 3 2 4 2 4 2" xfId="42322" xr:uid="{00000000-0005-0000-0000-0000EC9D0000}"/>
    <cellStyle name="Normal 7 3 2 4 2 4 2 2" xfId="42323" xr:uid="{00000000-0005-0000-0000-0000ED9D0000}"/>
    <cellStyle name="Normal 7 3 2 4 2 4 3" xfId="42324" xr:uid="{00000000-0005-0000-0000-0000EE9D0000}"/>
    <cellStyle name="Normal 7 3 2 4 2 5" xfId="42325" xr:uid="{00000000-0005-0000-0000-0000EF9D0000}"/>
    <cellStyle name="Normal 7 3 2 4 2 5 2" xfId="42326" xr:uid="{00000000-0005-0000-0000-0000F09D0000}"/>
    <cellStyle name="Normal 7 3 2 4 2 6" xfId="42327" xr:uid="{00000000-0005-0000-0000-0000F19D0000}"/>
    <cellStyle name="Normal 7 3 2 4 2 7" xfId="42328" xr:uid="{00000000-0005-0000-0000-0000F29D0000}"/>
    <cellStyle name="Normal 7 3 2 4 3" xfId="4512" xr:uid="{00000000-0005-0000-0000-0000F39D0000}"/>
    <cellStyle name="Normal 7 3 2 4 3 2" xfId="42329" xr:uid="{00000000-0005-0000-0000-0000F49D0000}"/>
    <cellStyle name="Normal 7 3 2 4 3 2 2" xfId="42330" xr:uid="{00000000-0005-0000-0000-0000F59D0000}"/>
    <cellStyle name="Normal 7 3 2 4 3 2 2 2" xfId="42331" xr:uid="{00000000-0005-0000-0000-0000F69D0000}"/>
    <cellStyle name="Normal 7 3 2 4 3 2 3" xfId="42332" xr:uid="{00000000-0005-0000-0000-0000F79D0000}"/>
    <cellStyle name="Normal 7 3 2 4 3 3" xfId="42333" xr:uid="{00000000-0005-0000-0000-0000F89D0000}"/>
    <cellStyle name="Normal 7 3 2 4 3 3 2" xfId="42334" xr:uid="{00000000-0005-0000-0000-0000F99D0000}"/>
    <cellStyle name="Normal 7 3 2 4 3 4" xfId="42335" xr:uid="{00000000-0005-0000-0000-0000FA9D0000}"/>
    <cellStyle name="Normal 7 3 2 4 3 5" xfId="42336" xr:uid="{00000000-0005-0000-0000-0000FB9D0000}"/>
    <cellStyle name="Normal 7 3 2 4 4" xfId="4513" xr:uid="{00000000-0005-0000-0000-0000FC9D0000}"/>
    <cellStyle name="Normal 7 3 2 4 4 2" xfId="42337" xr:uid="{00000000-0005-0000-0000-0000FD9D0000}"/>
    <cellStyle name="Normal 7 3 2 4 4 2 2" xfId="42338" xr:uid="{00000000-0005-0000-0000-0000FE9D0000}"/>
    <cellStyle name="Normal 7 3 2 4 4 2 2 2" xfId="42339" xr:uid="{00000000-0005-0000-0000-0000FF9D0000}"/>
    <cellStyle name="Normal 7 3 2 4 4 2 3" xfId="42340" xr:uid="{00000000-0005-0000-0000-0000009E0000}"/>
    <cellStyle name="Normal 7 3 2 4 4 3" xfId="42341" xr:uid="{00000000-0005-0000-0000-0000019E0000}"/>
    <cellStyle name="Normal 7 3 2 4 4 3 2" xfId="42342" xr:uid="{00000000-0005-0000-0000-0000029E0000}"/>
    <cellStyle name="Normal 7 3 2 4 4 4" xfId="42343" xr:uid="{00000000-0005-0000-0000-0000039E0000}"/>
    <cellStyle name="Normal 7 3 2 4 4 5" xfId="42344" xr:uid="{00000000-0005-0000-0000-0000049E0000}"/>
    <cellStyle name="Normal 7 3 2 4 5" xfId="42345" xr:uid="{00000000-0005-0000-0000-0000059E0000}"/>
    <cellStyle name="Normal 7 3 2 4 5 2" xfId="42346" xr:uid="{00000000-0005-0000-0000-0000069E0000}"/>
    <cellStyle name="Normal 7 3 2 4 5 2 2" xfId="42347" xr:uid="{00000000-0005-0000-0000-0000079E0000}"/>
    <cellStyle name="Normal 7 3 2 4 5 3" xfId="42348" xr:uid="{00000000-0005-0000-0000-0000089E0000}"/>
    <cellStyle name="Normal 7 3 2 4 6" xfId="42349" xr:uid="{00000000-0005-0000-0000-0000099E0000}"/>
    <cellStyle name="Normal 7 3 2 4 6 2" xfId="42350" xr:uid="{00000000-0005-0000-0000-00000A9E0000}"/>
    <cellStyle name="Normal 7 3 2 4 7" xfId="42351" xr:uid="{00000000-0005-0000-0000-00000B9E0000}"/>
    <cellStyle name="Normal 7 3 2 4 8" xfId="42352" xr:uid="{00000000-0005-0000-0000-00000C9E0000}"/>
    <cellStyle name="Normal 7 3 2 5" xfId="4514" xr:uid="{00000000-0005-0000-0000-00000D9E0000}"/>
    <cellStyle name="Normal 7 3 2 5 2" xfId="4515" xr:uid="{00000000-0005-0000-0000-00000E9E0000}"/>
    <cellStyle name="Normal 7 3 2 5 2 2" xfId="4516" xr:uid="{00000000-0005-0000-0000-00000F9E0000}"/>
    <cellStyle name="Normal 7 3 2 5 2 2 2" xfId="42353" xr:uid="{00000000-0005-0000-0000-0000109E0000}"/>
    <cellStyle name="Normal 7 3 2 5 2 2 2 2" xfId="42354" xr:uid="{00000000-0005-0000-0000-0000119E0000}"/>
    <cellStyle name="Normal 7 3 2 5 2 2 2 2 2" xfId="42355" xr:uid="{00000000-0005-0000-0000-0000129E0000}"/>
    <cellStyle name="Normal 7 3 2 5 2 2 2 3" xfId="42356" xr:uid="{00000000-0005-0000-0000-0000139E0000}"/>
    <cellStyle name="Normal 7 3 2 5 2 2 3" xfId="42357" xr:uid="{00000000-0005-0000-0000-0000149E0000}"/>
    <cellStyle name="Normal 7 3 2 5 2 2 3 2" xfId="42358" xr:uid="{00000000-0005-0000-0000-0000159E0000}"/>
    <cellStyle name="Normal 7 3 2 5 2 2 4" xfId="42359" xr:uid="{00000000-0005-0000-0000-0000169E0000}"/>
    <cellStyle name="Normal 7 3 2 5 2 2 5" xfId="42360" xr:uid="{00000000-0005-0000-0000-0000179E0000}"/>
    <cellStyle name="Normal 7 3 2 5 2 3" xfId="4517" xr:uid="{00000000-0005-0000-0000-0000189E0000}"/>
    <cellStyle name="Normal 7 3 2 5 2 3 2" xfId="42361" xr:uid="{00000000-0005-0000-0000-0000199E0000}"/>
    <cellStyle name="Normal 7 3 2 5 2 3 2 2" xfId="42362" xr:uid="{00000000-0005-0000-0000-00001A9E0000}"/>
    <cellStyle name="Normal 7 3 2 5 2 3 2 2 2" xfId="42363" xr:uid="{00000000-0005-0000-0000-00001B9E0000}"/>
    <cellStyle name="Normal 7 3 2 5 2 3 2 3" xfId="42364" xr:uid="{00000000-0005-0000-0000-00001C9E0000}"/>
    <cellStyle name="Normal 7 3 2 5 2 3 3" xfId="42365" xr:uid="{00000000-0005-0000-0000-00001D9E0000}"/>
    <cellStyle name="Normal 7 3 2 5 2 3 3 2" xfId="42366" xr:uid="{00000000-0005-0000-0000-00001E9E0000}"/>
    <cellStyle name="Normal 7 3 2 5 2 3 4" xfId="42367" xr:uid="{00000000-0005-0000-0000-00001F9E0000}"/>
    <cellStyle name="Normal 7 3 2 5 2 3 5" xfId="42368" xr:uid="{00000000-0005-0000-0000-0000209E0000}"/>
    <cellStyle name="Normal 7 3 2 5 2 4" xfId="42369" xr:uid="{00000000-0005-0000-0000-0000219E0000}"/>
    <cellStyle name="Normal 7 3 2 5 2 4 2" xfId="42370" xr:uid="{00000000-0005-0000-0000-0000229E0000}"/>
    <cellStyle name="Normal 7 3 2 5 2 4 2 2" xfId="42371" xr:uid="{00000000-0005-0000-0000-0000239E0000}"/>
    <cellStyle name="Normal 7 3 2 5 2 4 3" xfId="42372" xr:uid="{00000000-0005-0000-0000-0000249E0000}"/>
    <cellStyle name="Normal 7 3 2 5 2 5" xfId="42373" xr:uid="{00000000-0005-0000-0000-0000259E0000}"/>
    <cellStyle name="Normal 7 3 2 5 2 5 2" xfId="42374" xr:uid="{00000000-0005-0000-0000-0000269E0000}"/>
    <cellStyle name="Normal 7 3 2 5 2 6" xfId="42375" xr:uid="{00000000-0005-0000-0000-0000279E0000}"/>
    <cellStyle name="Normal 7 3 2 5 2 7" xfId="42376" xr:uid="{00000000-0005-0000-0000-0000289E0000}"/>
    <cellStyle name="Normal 7 3 2 5 3" xfId="4518" xr:uid="{00000000-0005-0000-0000-0000299E0000}"/>
    <cellStyle name="Normal 7 3 2 5 3 2" xfId="42377" xr:uid="{00000000-0005-0000-0000-00002A9E0000}"/>
    <cellStyle name="Normal 7 3 2 5 3 2 2" xfId="42378" xr:uid="{00000000-0005-0000-0000-00002B9E0000}"/>
    <cellStyle name="Normal 7 3 2 5 3 2 2 2" xfId="42379" xr:uid="{00000000-0005-0000-0000-00002C9E0000}"/>
    <cellStyle name="Normal 7 3 2 5 3 2 3" xfId="42380" xr:uid="{00000000-0005-0000-0000-00002D9E0000}"/>
    <cellStyle name="Normal 7 3 2 5 3 3" xfId="42381" xr:uid="{00000000-0005-0000-0000-00002E9E0000}"/>
    <cellStyle name="Normal 7 3 2 5 3 3 2" xfId="42382" xr:uid="{00000000-0005-0000-0000-00002F9E0000}"/>
    <cellStyle name="Normal 7 3 2 5 3 4" xfId="42383" xr:uid="{00000000-0005-0000-0000-0000309E0000}"/>
    <cellStyle name="Normal 7 3 2 5 3 5" xfId="42384" xr:uid="{00000000-0005-0000-0000-0000319E0000}"/>
    <cellStyle name="Normal 7 3 2 5 4" xfId="4519" xr:uid="{00000000-0005-0000-0000-0000329E0000}"/>
    <cellStyle name="Normal 7 3 2 5 4 2" xfId="42385" xr:uid="{00000000-0005-0000-0000-0000339E0000}"/>
    <cellStyle name="Normal 7 3 2 5 4 2 2" xfId="42386" xr:uid="{00000000-0005-0000-0000-0000349E0000}"/>
    <cellStyle name="Normal 7 3 2 5 4 2 2 2" xfId="42387" xr:uid="{00000000-0005-0000-0000-0000359E0000}"/>
    <cellStyle name="Normal 7 3 2 5 4 2 3" xfId="42388" xr:uid="{00000000-0005-0000-0000-0000369E0000}"/>
    <cellStyle name="Normal 7 3 2 5 4 3" xfId="42389" xr:uid="{00000000-0005-0000-0000-0000379E0000}"/>
    <cellStyle name="Normal 7 3 2 5 4 3 2" xfId="42390" xr:uid="{00000000-0005-0000-0000-0000389E0000}"/>
    <cellStyle name="Normal 7 3 2 5 4 4" xfId="42391" xr:uid="{00000000-0005-0000-0000-0000399E0000}"/>
    <cellStyle name="Normal 7 3 2 5 4 5" xfId="42392" xr:uid="{00000000-0005-0000-0000-00003A9E0000}"/>
    <cellStyle name="Normal 7 3 2 5 5" xfId="42393" xr:uid="{00000000-0005-0000-0000-00003B9E0000}"/>
    <cellStyle name="Normal 7 3 2 5 5 2" xfId="42394" xr:uid="{00000000-0005-0000-0000-00003C9E0000}"/>
    <cellStyle name="Normal 7 3 2 5 5 2 2" xfId="42395" xr:uid="{00000000-0005-0000-0000-00003D9E0000}"/>
    <cellStyle name="Normal 7 3 2 5 5 3" xfId="42396" xr:uid="{00000000-0005-0000-0000-00003E9E0000}"/>
    <cellStyle name="Normal 7 3 2 5 6" xfId="42397" xr:uid="{00000000-0005-0000-0000-00003F9E0000}"/>
    <cellStyle name="Normal 7 3 2 5 6 2" xfId="42398" xr:uid="{00000000-0005-0000-0000-0000409E0000}"/>
    <cellStyle name="Normal 7 3 2 5 7" xfId="42399" xr:uid="{00000000-0005-0000-0000-0000419E0000}"/>
    <cellStyle name="Normal 7 3 2 5 8" xfId="42400" xr:uid="{00000000-0005-0000-0000-0000429E0000}"/>
    <cellStyle name="Normal 7 3 2 6" xfId="4520" xr:uid="{00000000-0005-0000-0000-0000439E0000}"/>
    <cellStyle name="Normal 7 3 2 6 2" xfId="4521" xr:uid="{00000000-0005-0000-0000-0000449E0000}"/>
    <cellStyle name="Normal 7 3 2 6 2 2" xfId="4522" xr:uid="{00000000-0005-0000-0000-0000459E0000}"/>
    <cellStyle name="Normal 7 3 2 6 2 2 2" xfId="42401" xr:uid="{00000000-0005-0000-0000-0000469E0000}"/>
    <cellStyle name="Normal 7 3 2 6 2 2 2 2" xfId="42402" xr:uid="{00000000-0005-0000-0000-0000479E0000}"/>
    <cellStyle name="Normal 7 3 2 6 2 2 2 2 2" xfId="42403" xr:uid="{00000000-0005-0000-0000-0000489E0000}"/>
    <cellStyle name="Normal 7 3 2 6 2 2 2 3" xfId="42404" xr:uid="{00000000-0005-0000-0000-0000499E0000}"/>
    <cellStyle name="Normal 7 3 2 6 2 2 3" xfId="42405" xr:uid="{00000000-0005-0000-0000-00004A9E0000}"/>
    <cellStyle name="Normal 7 3 2 6 2 2 3 2" xfId="42406" xr:uid="{00000000-0005-0000-0000-00004B9E0000}"/>
    <cellStyle name="Normal 7 3 2 6 2 2 4" xfId="42407" xr:uid="{00000000-0005-0000-0000-00004C9E0000}"/>
    <cellStyle name="Normal 7 3 2 6 2 2 5" xfId="42408" xr:uid="{00000000-0005-0000-0000-00004D9E0000}"/>
    <cellStyle name="Normal 7 3 2 6 2 3" xfId="4523" xr:uid="{00000000-0005-0000-0000-00004E9E0000}"/>
    <cellStyle name="Normal 7 3 2 6 2 3 2" xfId="42409" xr:uid="{00000000-0005-0000-0000-00004F9E0000}"/>
    <cellStyle name="Normal 7 3 2 6 2 3 2 2" xfId="42410" xr:uid="{00000000-0005-0000-0000-0000509E0000}"/>
    <cellStyle name="Normal 7 3 2 6 2 3 2 2 2" xfId="42411" xr:uid="{00000000-0005-0000-0000-0000519E0000}"/>
    <cellStyle name="Normal 7 3 2 6 2 3 2 3" xfId="42412" xr:uid="{00000000-0005-0000-0000-0000529E0000}"/>
    <cellStyle name="Normal 7 3 2 6 2 3 3" xfId="42413" xr:uid="{00000000-0005-0000-0000-0000539E0000}"/>
    <cellStyle name="Normal 7 3 2 6 2 3 3 2" xfId="42414" xr:uid="{00000000-0005-0000-0000-0000549E0000}"/>
    <cellStyle name="Normal 7 3 2 6 2 3 4" xfId="42415" xr:uid="{00000000-0005-0000-0000-0000559E0000}"/>
    <cellStyle name="Normal 7 3 2 6 2 3 5" xfId="42416" xr:uid="{00000000-0005-0000-0000-0000569E0000}"/>
    <cellStyle name="Normal 7 3 2 6 2 4" xfId="42417" xr:uid="{00000000-0005-0000-0000-0000579E0000}"/>
    <cellStyle name="Normal 7 3 2 6 2 4 2" xfId="42418" xr:uid="{00000000-0005-0000-0000-0000589E0000}"/>
    <cellStyle name="Normal 7 3 2 6 2 4 2 2" xfId="42419" xr:uid="{00000000-0005-0000-0000-0000599E0000}"/>
    <cellStyle name="Normal 7 3 2 6 2 4 3" xfId="42420" xr:uid="{00000000-0005-0000-0000-00005A9E0000}"/>
    <cellStyle name="Normal 7 3 2 6 2 5" xfId="42421" xr:uid="{00000000-0005-0000-0000-00005B9E0000}"/>
    <cellStyle name="Normal 7 3 2 6 2 5 2" xfId="42422" xr:uid="{00000000-0005-0000-0000-00005C9E0000}"/>
    <cellStyle name="Normal 7 3 2 6 2 6" xfId="42423" xr:uid="{00000000-0005-0000-0000-00005D9E0000}"/>
    <cellStyle name="Normal 7 3 2 6 2 7" xfId="42424" xr:uid="{00000000-0005-0000-0000-00005E9E0000}"/>
    <cellStyle name="Normal 7 3 2 6 3" xfId="4524" xr:uid="{00000000-0005-0000-0000-00005F9E0000}"/>
    <cellStyle name="Normal 7 3 2 6 3 2" xfId="42425" xr:uid="{00000000-0005-0000-0000-0000609E0000}"/>
    <cellStyle name="Normal 7 3 2 6 3 2 2" xfId="42426" xr:uid="{00000000-0005-0000-0000-0000619E0000}"/>
    <cellStyle name="Normal 7 3 2 6 3 2 2 2" xfId="42427" xr:uid="{00000000-0005-0000-0000-0000629E0000}"/>
    <cellStyle name="Normal 7 3 2 6 3 2 3" xfId="42428" xr:uid="{00000000-0005-0000-0000-0000639E0000}"/>
    <cellStyle name="Normal 7 3 2 6 3 3" xfId="42429" xr:uid="{00000000-0005-0000-0000-0000649E0000}"/>
    <cellStyle name="Normal 7 3 2 6 3 3 2" xfId="42430" xr:uid="{00000000-0005-0000-0000-0000659E0000}"/>
    <cellStyle name="Normal 7 3 2 6 3 4" xfId="42431" xr:uid="{00000000-0005-0000-0000-0000669E0000}"/>
    <cellStyle name="Normal 7 3 2 6 3 5" xfId="42432" xr:uid="{00000000-0005-0000-0000-0000679E0000}"/>
    <cellStyle name="Normal 7 3 2 6 4" xfId="4525" xr:uid="{00000000-0005-0000-0000-0000689E0000}"/>
    <cellStyle name="Normal 7 3 2 6 4 2" xfId="42433" xr:uid="{00000000-0005-0000-0000-0000699E0000}"/>
    <cellStyle name="Normal 7 3 2 6 4 2 2" xfId="42434" xr:uid="{00000000-0005-0000-0000-00006A9E0000}"/>
    <cellStyle name="Normal 7 3 2 6 4 2 2 2" xfId="42435" xr:uid="{00000000-0005-0000-0000-00006B9E0000}"/>
    <cellStyle name="Normal 7 3 2 6 4 2 3" xfId="42436" xr:uid="{00000000-0005-0000-0000-00006C9E0000}"/>
    <cellStyle name="Normal 7 3 2 6 4 3" xfId="42437" xr:uid="{00000000-0005-0000-0000-00006D9E0000}"/>
    <cellStyle name="Normal 7 3 2 6 4 3 2" xfId="42438" xr:uid="{00000000-0005-0000-0000-00006E9E0000}"/>
    <cellStyle name="Normal 7 3 2 6 4 4" xfId="42439" xr:uid="{00000000-0005-0000-0000-00006F9E0000}"/>
    <cellStyle name="Normal 7 3 2 6 4 5" xfId="42440" xr:uid="{00000000-0005-0000-0000-0000709E0000}"/>
    <cellStyle name="Normal 7 3 2 6 5" xfId="42441" xr:uid="{00000000-0005-0000-0000-0000719E0000}"/>
    <cellStyle name="Normal 7 3 2 6 5 2" xfId="42442" xr:uid="{00000000-0005-0000-0000-0000729E0000}"/>
    <cellStyle name="Normal 7 3 2 6 5 2 2" xfId="42443" xr:uid="{00000000-0005-0000-0000-0000739E0000}"/>
    <cellStyle name="Normal 7 3 2 6 5 3" xfId="42444" xr:uid="{00000000-0005-0000-0000-0000749E0000}"/>
    <cellStyle name="Normal 7 3 2 6 6" xfId="42445" xr:uid="{00000000-0005-0000-0000-0000759E0000}"/>
    <cellStyle name="Normal 7 3 2 6 6 2" xfId="42446" xr:uid="{00000000-0005-0000-0000-0000769E0000}"/>
    <cellStyle name="Normal 7 3 2 6 7" xfId="42447" xr:uid="{00000000-0005-0000-0000-0000779E0000}"/>
    <cellStyle name="Normal 7 3 2 6 8" xfId="42448" xr:uid="{00000000-0005-0000-0000-0000789E0000}"/>
    <cellStyle name="Normal 7 3 2 7" xfId="4526" xr:uid="{00000000-0005-0000-0000-0000799E0000}"/>
    <cellStyle name="Normal 7 3 2 7 2" xfId="4527" xr:uid="{00000000-0005-0000-0000-00007A9E0000}"/>
    <cellStyle name="Normal 7 3 2 7 2 2" xfId="42449" xr:uid="{00000000-0005-0000-0000-00007B9E0000}"/>
    <cellStyle name="Normal 7 3 2 7 2 2 2" xfId="42450" xr:uid="{00000000-0005-0000-0000-00007C9E0000}"/>
    <cellStyle name="Normal 7 3 2 7 2 2 2 2" xfId="42451" xr:uid="{00000000-0005-0000-0000-00007D9E0000}"/>
    <cellStyle name="Normal 7 3 2 7 2 2 3" xfId="42452" xr:uid="{00000000-0005-0000-0000-00007E9E0000}"/>
    <cellStyle name="Normal 7 3 2 7 2 3" xfId="42453" xr:uid="{00000000-0005-0000-0000-00007F9E0000}"/>
    <cellStyle name="Normal 7 3 2 7 2 3 2" xfId="42454" xr:uid="{00000000-0005-0000-0000-0000809E0000}"/>
    <cellStyle name="Normal 7 3 2 7 2 4" xfId="42455" xr:uid="{00000000-0005-0000-0000-0000819E0000}"/>
    <cellStyle name="Normal 7 3 2 7 2 5" xfId="42456" xr:uid="{00000000-0005-0000-0000-0000829E0000}"/>
    <cellStyle name="Normal 7 3 2 7 3" xfId="4528" xr:uid="{00000000-0005-0000-0000-0000839E0000}"/>
    <cellStyle name="Normal 7 3 2 7 3 2" xfId="42457" xr:uid="{00000000-0005-0000-0000-0000849E0000}"/>
    <cellStyle name="Normal 7 3 2 7 3 2 2" xfId="42458" xr:uid="{00000000-0005-0000-0000-0000859E0000}"/>
    <cellStyle name="Normal 7 3 2 7 3 2 2 2" xfId="42459" xr:uid="{00000000-0005-0000-0000-0000869E0000}"/>
    <cellStyle name="Normal 7 3 2 7 3 2 3" xfId="42460" xr:uid="{00000000-0005-0000-0000-0000879E0000}"/>
    <cellStyle name="Normal 7 3 2 7 3 3" xfId="42461" xr:uid="{00000000-0005-0000-0000-0000889E0000}"/>
    <cellStyle name="Normal 7 3 2 7 3 3 2" xfId="42462" xr:uid="{00000000-0005-0000-0000-0000899E0000}"/>
    <cellStyle name="Normal 7 3 2 7 3 4" xfId="42463" xr:uid="{00000000-0005-0000-0000-00008A9E0000}"/>
    <cellStyle name="Normal 7 3 2 7 3 5" xfId="42464" xr:uid="{00000000-0005-0000-0000-00008B9E0000}"/>
    <cellStyle name="Normal 7 3 2 7 4" xfId="42465" xr:uid="{00000000-0005-0000-0000-00008C9E0000}"/>
    <cellStyle name="Normal 7 3 2 7 4 2" xfId="42466" xr:uid="{00000000-0005-0000-0000-00008D9E0000}"/>
    <cellStyle name="Normal 7 3 2 7 4 2 2" xfId="42467" xr:uid="{00000000-0005-0000-0000-00008E9E0000}"/>
    <cellStyle name="Normal 7 3 2 7 4 3" xfId="42468" xr:uid="{00000000-0005-0000-0000-00008F9E0000}"/>
    <cellStyle name="Normal 7 3 2 7 5" xfId="42469" xr:uid="{00000000-0005-0000-0000-0000909E0000}"/>
    <cellStyle name="Normal 7 3 2 7 5 2" xfId="42470" xr:uid="{00000000-0005-0000-0000-0000919E0000}"/>
    <cellStyle name="Normal 7 3 2 7 6" xfId="42471" xr:uid="{00000000-0005-0000-0000-0000929E0000}"/>
    <cellStyle name="Normal 7 3 2 7 7" xfId="42472" xr:uid="{00000000-0005-0000-0000-0000939E0000}"/>
    <cellStyle name="Normal 7 3 2 8" xfId="4529" xr:uid="{00000000-0005-0000-0000-0000949E0000}"/>
    <cellStyle name="Normal 7 3 2 8 2" xfId="42473" xr:uid="{00000000-0005-0000-0000-0000959E0000}"/>
    <cellStyle name="Normal 7 3 2 8 2 2" xfId="42474" xr:uid="{00000000-0005-0000-0000-0000969E0000}"/>
    <cellStyle name="Normal 7 3 2 8 2 2 2" xfId="42475" xr:uid="{00000000-0005-0000-0000-0000979E0000}"/>
    <cellStyle name="Normal 7 3 2 8 2 3" xfId="42476" xr:uid="{00000000-0005-0000-0000-0000989E0000}"/>
    <cellStyle name="Normal 7 3 2 8 3" xfId="42477" xr:uid="{00000000-0005-0000-0000-0000999E0000}"/>
    <cellStyle name="Normal 7 3 2 8 3 2" xfId="42478" xr:uid="{00000000-0005-0000-0000-00009A9E0000}"/>
    <cellStyle name="Normal 7 3 2 8 4" xfId="42479" xr:uid="{00000000-0005-0000-0000-00009B9E0000}"/>
    <cellStyle name="Normal 7 3 2 8 5" xfId="42480" xr:uid="{00000000-0005-0000-0000-00009C9E0000}"/>
    <cellStyle name="Normal 7 3 2 9" xfId="4530" xr:uid="{00000000-0005-0000-0000-00009D9E0000}"/>
    <cellStyle name="Normal 7 3 2 9 2" xfId="42481" xr:uid="{00000000-0005-0000-0000-00009E9E0000}"/>
    <cellStyle name="Normal 7 3 2 9 2 2" xfId="42482" xr:uid="{00000000-0005-0000-0000-00009F9E0000}"/>
    <cellStyle name="Normal 7 3 2 9 2 2 2" xfId="42483" xr:uid="{00000000-0005-0000-0000-0000A09E0000}"/>
    <cellStyle name="Normal 7 3 2 9 2 3" xfId="42484" xr:uid="{00000000-0005-0000-0000-0000A19E0000}"/>
    <cellStyle name="Normal 7 3 2 9 3" xfId="42485" xr:uid="{00000000-0005-0000-0000-0000A29E0000}"/>
    <cellStyle name="Normal 7 3 2 9 3 2" xfId="42486" xr:uid="{00000000-0005-0000-0000-0000A39E0000}"/>
    <cellStyle name="Normal 7 3 2 9 4" xfId="42487" xr:uid="{00000000-0005-0000-0000-0000A49E0000}"/>
    <cellStyle name="Normal 7 3 2 9 5" xfId="42488" xr:uid="{00000000-0005-0000-0000-0000A59E0000}"/>
    <cellStyle name="Normal 7 3 3" xfId="4531" xr:uid="{00000000-0005-0000-0000-0000A69E0000}"/>
    <cellStyle name="Normal 7 3 3 10" xfId="42489" xr:uid="{00000000-0005-0000-0000-0000A79E0000}"/>
    <cellStyle name="Normal 7 3 3 10 2" xfId="42490" xr:uid="{00000000-0005-0000-0000-0000A89E0000}"/>
    <cellStyle name="Normal 7 3 3 11" xfId="42491" xr:uid="{00000000-0005-0000-0000-0000A99E0000}"/>
    <cellStyle name="Normal 7 3 3 12" xfId="42492" xr:uid="{00000000-0005-0000-0000-0000AA9E0000}"/>
    <cellStyle name="Normal 7 3 3 2" xfId="4532" xr:uid="{00000000-0005-0000-0000-0000AB9E0000}"/>
    <cellStyle name="Normal 7 3 3 2 2" xfId="4533" xr:uid="{00000000-0005-0000-0000-0000AC9E0000}"/>
    <cellStyle name="Normal 7 3 3 2 2 2" xfId="4534" xr:uid="{00000000-0005-0000-0000-0000AD9E0000}"/>
    <cellStyle name="Normal 7 3 3 2 2 2 2" xfId="42493" xr:uid="{00000000-0005-0000-0000-0000AE9E0000}"/>
    <cellStyle name="Normal 7 3 3 2 2 2 2 2" xfId="42494" xr:uid="{00000000-0005-0000-0000-0000AF9E0000}"/>
    <cellStyle name="Normal 7 3 3 2 2 2 2 2 2" xfId="42495" xr:uid="{00000000-0005-0000-0000-0000B09E0000}"/>
    <cellStyle name="Normal 7 3 3 2 2 2 2 3" xfId="42496" xr:uid="{00000000-0005-0000-0000-0000B19E0000}"/>
    <cellStyle name="Normal 7 3 3 2 2 2 3" xfId="42497" xr:uid="{00000000-0005-0000-0000-0000B29E0000}"/>
    <cellStyle name="Normal 7 3 3 2 2 2 3 2" xfId="42498" xr:uid="{00000000-0005-0000-0000-0000B39E0000}"/>
    <cellStyle name="Normal 7 3 3 2 2 2 4" xfId="42499" xr:uid="{00000000-0005-0000-0000-0000B49E0000}"/>
    <cellStyle name="Normal 7 3 3 2 2 2 5" xfId="42500" xr:uid="{00000000-0005-0000-0000-0000B59E0000}"/>
    <cellStyle name="Normal 7 3 3 2 2 3" xfId="4535" xr:uid="{00000000-0005-0000-0000-0000B69E0000}"/>
    <cellStyle name="Normal 7 3 3 2 2 3 2" xfId="42501" xr:uid="{00000000-0005-0000-0000-0000B79E0000}"/>
    <cellStyle name="Normal 7 3 3 2 2 3 2 2" xfId="42502" xr:uid="{00000000-0005-0000-0000-0000B89E0000}"/>
    <cellStyle name="Normal 7 3 3 2 2 3 2 2 2" xfId="42503" xr:uid="{00000000-0005-0000-0000-0000B99E0000}"/>
    <cellStyle name="Normal 7 3 3 2 2 3 2 3" xfId="42504" xr:uid="{00000000-0005-0000-0000-0000BA9E0000}"/>
    <cellStyle name="Normal 7 3 3 2 2 3 3" xfId="42505" xr:uid="{00000000-0005-0000-0000-0000BB9E0000}"/>
    <cellStyle name="Normal 7 3 3 2 2 3 3 2" xfId="42506" xr:uid="{00000000-0005-0000-0000-0000BC9E0000}"/>
    <cellStyle name="Normal 7 3 3 2 2 3 4" xfId="42507" xr:uid="{00000000-0005-0000-0000-0000BD9E0000}"/>
    <cellStyle name="Normal 7 3 3 2 2 3 5" xfId="42508" xr:uid="{00000000-0005-0000-0000-0000BE9E0000}"/>
    <cellStyle name="Normal 7 3 3 2 2 4" xfId="42509" xr:uid="{00000000-0005-0000-0000-0000BF9E0000}"/>
    <cellStyle name="Normal 7 3 3 2 2 4 2" xfId="42510" xr:uid="{00000000-0005-0000-0000-0000C09E0000}"/>
    <cellStyle name="Normal 7 3 3 2 2 4 2 2" xfId="42511" xr:uid="{00000000-0005-0000-0000-0000C19E0000}"/>
    <cellStyle name="Normal 7 3 3 2 2 4 3" xfId="42512" xr:uid="{00000000-0005-0000-0000-0000C29E0000}"/>
    <cellStyle name="Normal 7 3 3 2 2 5" xfId="42513" xr:uid="{00000000-0005-0000-0000-0000C39E0000}"/>
    <cellStyle name="Normal 7 3 3 2 2 5 2" xfId="42514" xr:uid="{00000000-0005-0000-0000-0000C49E0000}"/>
    <cellStyle name="Normal 7 3 3 2 2 6" xfId="42515" xr:uid="{00000000-0005-0000-0000-0000C59E0000}"/>
    <cellStyle name="Normal 7 3 3 2 2 7" xfId="42516" xr:uid="{00000000-0005-0000-0000-0000C69E0000}"/>
    <cellStyle name="Normal 7 3 3 2 3" xfId="4536" xr:uid="{00000000-0005-0000-0000-0000C79E0000}"/>
    <cellStyle name="Normal 7 3 3 2 3 2" xfId="42517" xr:uid="{00000000-0005-0000-0000-0000C89E0000}"/>
    <cellStyle name="Normal 7 3 3 2 3 2 2" xfId="42518" xr:uid="{00000000-0005-0000-0000-0000C99E0000}"/>
    <cellStyle name="Normal 7 3 3 2 3 2 2 2" xfId="42519" xr:uid="{00000000-0005-0000-0000-0000CA9E0000}"/>
    <cellStyle name="Normal 7 3 3 2 3 2 3" xfId="42520" xr:uid="{00000000-0005-0000-0000-0000CB9E0000}"/>
    <cellStyle name="Normal 7 3 3 2 3 3" xfId="42521" xr:uid="{00000000-0005-0000-0000-0000CC9E0000}"/>
    <cellStyle name="Normal 7 3 3 2 3 3 2" xfId="42522" xr:uid="{00000000-0005-0000-0000-0000CD9E0000}"/>
    <cellStyle name="Normal 7 3 3 2 3 4" xfId="42523" xr:uid="{00000000-0005-0000-0000-0000CE9E0000}"/>
    <cellStyle name="Normal 7 3 3 2 3 5" xfId="42524" xr:uid="{00000000-0005-0000-0000-0000CF9E0000}"/>
    <cellStyle name="Normal 7 3 3 2 4" xfId="4537" xr:uid="{00000000-0005-0000-0000-0000D09E0000}"/>
    <cellStyle name="Normal 7 3 3 2 4 2" xfId="42525" xr:uid="{00000000-0005-0000-0000-0000D19E0000}"/>
    <cellStyle name="Normal 7 3 3 2 4 2 2" xfId="42526" xr:uid="{00000000-0005-0000-0000-0000D29E0000}"/>
    <cellStyle name="Normal 7 3 3 2 4 2 2 2" xfId="42527" xr:uid="{00000000-0005-0000-0000-0000D39E0000}"/>
    <cellStyle name="Normal 7 3 3 2 4 2 3" xfId="42528" xr:uid="{00000000-0005-0000-0000-0000D49E0000}"/>
    <cellStyle name="Normal 7 3 3 2 4 3" xfId="42529" xr:uid="{00000000-0005-0000-0000-0000D59E0000}"/>
    <cellStyle name="Normal 7 3 3 2 4 3 2" xfId="42530" xr:uid="{00000000-0005-0000-0000-0000D69E0000}"/>
    <cellStyle name="Normal 7 3 3 2 4 4" xfId="42531" xr:uid="{00000000-0005-0000-0000-0000D79E0000}"/>
    <cellStyle name="Normal 7 3 3 2 4 5" xfId="42532" xr:uid="{00000000-0005-0000-0000-0000D89E0000}"/>
    <cellStyle name="Normal 7 3 3 2 5" xfId="42533" xr:uid="{00000000-0005-0000-0000-0000D99E0000}"/>
    <cellStyle name="Normal 7 3 3 2 5 2" xfId="42534" xr:uid="{00000000-0005-0000-0000-0000DA9E0000}"/>
    <cellStyle name="Normal 7 3 3 2 5 2 2" xfId="42535" xr:uid="{00000000-0005-0000-0000-0000DB9E0000}"/>
    <cellStyle name="Normal 7 3 3 2 5 3" xfId="42536" xr:uid="{00000000-0005-0000-0000-0000DC9E0000}"/>
    <cellStyle name="Normal 7 3 3 2 6" xfId="42537" xr:uid="{00000000-0005-0000-0000-0000DD9E0000}"/>
    <cellStyle name="Normal 7 3 3 2 6 2" xfId="42538" xr:uid="{00000000-0005-0000-0000-0000DE9E0000}"/>
    <cellStyle name="Normal 7 3 3 2 7" xfId="42539" xr:uid="{00000000-0005-0000-0000-0000DF9E0000}"/>
    <cellStyle name="Normal 7 3 3 2 8" xfId="42540" xr:uid="{00000000-0005-0000-0000-0000E09E0000}"/>
    <cellStyle name="Normal 7 3 3 3" xfId="4538" xr:uid="{00000000-0005-0000-0000-0000E19E0000}"/>
    <cellStyle name="Normal 7 3 3 3 2" xfId="4539" xr:uid="{00000000-0005-0000-0000-0000E29E0000}"/>
    <cellStyle name="Normal 7 3 3 3 2 2" xfId="4540" xr:uid="{00000000-0005-0000-0000-0000E39E0000}"/>
    <cellStyle name="Normal 7 3 3 3 2 2 2" xfId="42541" xr:uid="{00000000-0005-0000-0000-0000E49E0000}"/>
    <cellStyle name="Normal 7 3 3 3 2 2 2 2" xfId="42542" xr:uid="{00000000-0005-0000-0000-0000E59E0000}"/>
    <cellStyle name="Normal 7 3 3 3 2 2 2 2 2" xfId="42543" xr:uid="{00000000-0005-0000-0000-0000E69E0000}"/>
    <cellStyle name="Normal 7 3 3 3 2 2 2 3" xfId="42544" xr:uid="{00000000-0005-0000-0000-0000E79E0000}"/>
    <cellStyle name="Normal 7 3 3 3 2 2 3" xfId="42545" xr:uid="{00000000-0005-0000-0000-0000E89E0000}"/>
    <cellStyle name="Normal 7 3 3 3 2 2 3 2" xfId="42546" xr:uid="{00000000-0005-0000-0000-0000E99E0000}"/>
    <cellStyle name="Normal 7 3 3 3 2 2 4" xfId="42547" xr:uid="{00000000-0005-0000-0000-0000EA9E0000}"/>
    <cellStyle name="Normal 7 3 3 3 2 2 5" xfId="42548" xr:uid="{00000000-0005-0000-0000-0000EB9E0000}"/>
    <cellStyle name="Normal 7 3 3 3 2 3" xfId="4541" xr:uid="{00000000-0005-0000-0000-0000EC9E0000}"/>
    <cellStyle name="Normal 7 3 3 3 2 3 2" xfId="42549" xr:uid="{00000000-0005-0000-0000-0000ED9E0000}"/>
    <cellStyle name="Normal 7 3 3 3 2 3 2 2" xfId="42550" xr:uid="{00000000-0005-0000-0000-0000EE9E0000}"/>
    <cellStyle name="Normal 7 3 3 3 2 3 2 2 2" xfId="42551" xr:uid="{00000000-0005-0000-0000-0000EF9E0000}"/>
    <cellStyle name="Normal 7 3 3 3 2 3 2 3" xfId="42552" xr:uid="{00000000-0005-0000-0000-0000F09E0000}"/>
    <cellStyle name="Normal 7 3 3 3 2 3 3" xfId="42553" xr:uid="{00000000-0005-0000-0000-0000F19E0000}"/>
    <cellStyle name="Normal 7 3 3 3 2 3 3 2" xfId="42554" xr:uid="{00000000-0005-0000-0000-0000F29E0000}"/>
    <cellStyle name="Normal 7 3 3 3 2 3 4" xfId="42555" xr:uid="{00000000-0005-0000-0000-0000F39E0000}"/>
    <cellStyle name="Normal 7 3 3 3 2 3 5" xfId="42556" xr:uid="{00000000-0005-0000-0000-0000F49E0000}"/>
    <cellStyle name="Normal 7 3 3 3 2 4" xfId="42557" xr:uid="{00000000-0005-0000-0000-0000F59E0000}"/>
    <cellStyle name="Normal 7 3 3 3 2 4 2" xfId="42558" xr:uid="{00000000-0005-0000-0000-0000F69E0000}"/>
    <cellStyle name="Normal 7 3 3 3 2 4 2 2" xfId="42559" xr:uid="{00000000-0005-0000-0000-0000F79E0000}"/>
    <cellStyle name="Normal 7 3 3 3 2 4 3" xfId="42560" xr:uid="{00000000-0005-0000-0000-0000F89E0000}"/>
    <cellStyle name="Normal 7 3 3 3 2 5" xfId="42561" xr:uid="{00000000-0005-0000-0000-0000F99E0000}"/>
    <cellStyle name="Normal 7 3 3 3 2 5 2" xfId="42562" xr:uid="{00000000-0005-0000-0000-0000FA9E0000}"/>
    <cellStyle name="Normal 7 3 3 3 2 6" xfId="42563" xr:uid="{00000000-0005-0000-0000-0000FB9E0000}"/>
    <cellStyle name="Normal 7 3 3 3 2 7" xfId="42564" xr:uid="{00000000-0005-0000-0000-0000FC9E0000}"/>
    <cellStyle name="Normal 7 3 3 3 3" xfId="4542" xr:uid="{00000000-0005-0000-0000-0000FD9E0000}"/>
    <cellStyle name="Normal 7 3 3 3 3 2" xfId="42565" xr:uid="{00000000-0005-0000-0000-0000FE9E0000}"/>
    <cellStyle name="Normal 7 3 3 3 3 2 2" xfId="42566" xr:uid="{00000000-0005-0000-0000-0000FF9E0000}"/>
    <cellStyle name="Normal 7 3 3 3 3 2 2 2" xfId="42567" xr:uid="{00000000-0005-0000-0000-0000009F0000}"/>
    <cellStyle name="Normal 7 3 3 3 3 2 3" xfId="42568" xr:uid="{00000000-0005-0000-0000-0000019F0000}"/>
    <cellStyle name="Normal 7 3 3 3 3 3" xfId="42569" xr:uid="{00000000-0005-0000-0000-0000029F0000}"/>
    <cellStyle name="Normal 7 3 3 3 3 3 2" xfId="42570" xr:uid="{00000000-0005-0000-0000-0000039F0000}"/>
    <cellStyle name="Normal 7 3 3 3 3 4" xfId="42571" xr:uid="{00000000-0005-0000-0000-0000049F0000}"/>
    <cellStyle name="Normal 7 3 3 3 3 5" xfId="42572" xr:uid="{00000000-0005-0000-0000-0000059F0000}"/>
    <cellStyle name="Normal 7 3 3 3 4" xfId="4543" xr:uid="{00000000-0005-0000-0000-0000069F0000}"/>
    <cellStyle name="Normal 7 3 3 3 4 2" xfId="42573" xr:uid="{00000000-0005-0000-0000-0000079F0000}"/>
    <cellStyle name="Normal 7 3 3 3 4 2 2" xfId="42574" xr:uid="{00000000-0005-0000-0000-0000089F0000}"/>
    <cellStyle name="Normal 7 3 3 3 4 2 2 2" xfId="42575" xr:uid="{00000000-0005-0000-0000-0000099F0000}"/>
    <cellStyle name="Normal 7 3 3 3 4 2 3" xfId="42576" xr:uid="{00000000-0005-0000-0000-00000A9F0000}"/>
    <cellStyle name="Normal 7 3 3 3 4 3" xfId="42577" xr:uid="{00000000-0005-0000-0000-00000B9F0000}"/>
    <cellStyle name="Normal 7 3 3 3 4 3 2" xfId="42578" xr:uid="{00000000-0005-0000-0000-00000C9F0000}"/>
    <cellStyle name="Normal 7 3 3 3 4 4" xfId="42579" xr:uid="{00000000-0005-0000-0000-00000D9F0000}"/>
    <cellStyle name="Normal 7 3 3 3 4 5" xfId="42580" xr:uid="{00000000-0005-0000-0000-00000E9F0000}"/>
    <cellStyle name="Normal 7 3 3 3 5" xfId="42581" xr:uid="{00000000-0005-0000-0000-00000F9F0000}"/>
    <cellStyle name="Normal 7 3 3 3 5 2" xfId="42582" xr:uid="{00000000-0005-0000-0000-0000109F0000}"/>
    <cellStyle name="Normal 7 3 3 3 5 2 2" xfId="42583" xr:uid="{00000000-0005-0000-0000-0000119F0000}"/>
    <cellStyle name="Normal 7 3 3 3 5 3" xfId="42584" xr:uid="{00000000-0005-0000-0000-0000129F0000}"/>
    <cellStyle name="Normal 7 3 3 3 6" xfId="42585" xr:uid="{00000000-0005-0000-0000-0000139F0000}"/>
    <cellStyle name="Normal 7 3 3 3 6 2" xfId="42586" xr:uid="{00000000-0005-0000-0000-0000149F0000}"/>
    <cellStyle name="Normal 7 3 3 3 7" xfId="42587" xr:uid="{00000000-0005-0000-0000-0000159F0000}"/>
    <cellStyle name="Normal 7 3 3 3 8" xfId="42588" xr:uid="{00000000-0005-0000-0000-0000169F0000}"/>
    <cellStyle name="Normal 7 3 3 4" xfId="4544" xr:uid="{00000000-0005-0000-0000-0000179F0000}"/>
    <cellStyle name="Normal 7 3 3 4 2" xfId="4545" xr:uid="{00000000-0005-0000-0000-0000189F0000}"/>
    <cellStyle name="Normal 7 3 3 4 2 2" xfId="4546" xr:uid="{00000000-0005-0000-0000-0000199F0000}"/>
    <cellStyle name="Normal 7 3 3 4 2 2 2" xfId="42589" xr:uid="{00000000-0005-0000-0000-00001A9F0000}"/>
    <cellStyle name="Normal 7 3 3 4 2 2 2 2" xfId="42590" xr:uid="{00000000-0005-0000-0000-00001B9F0000}"/>
    <cellStyle name="Normal 7 3 3 4 2 2 2 2 2" xfId="42591" xr:uid="{00000000-0005-0000-0000-00001C9F0000}"/>
    <cellStyle name="Normal 7 3 3 4 2 2 2 3" xfId="42592" xr:uid="{00000000-0005-0000-0000-00001D9F0000}"/>
    <cellStyle name="Normal 7 3 3 4 2 2 3" xfId="42593" xr:uid="{00000000-0005-0000-0000-00001E9F0000}"/>
    <cellStyle name="Normal 7 3 3 4 2 2 3 2" xfId="42594" xr:uid="{00000000-0005-0000-0000-00001F9F0000}"/>
    <cellStyle name="Normal 7 3 3 4 2 2 4" xfId="42595" xr:uid="{00000000-0005-0000-0000-0000209F0000}"/>
    <cellStyle name="Normal 7 3 3 4 2 2 5" xfId="42596" xr:uid="{00000000-0005-0000-0000-0000219F0000}"/>
    <cellStyle name="Normal 7 3 3 4 2 3" xfId="4547" xr:uid="{00000000-0005-0000-0000-0000229F0000}"/>
    <cellStyle name="Normal 7 3 3 4 2 3 2" xfId="42597" xr:uid="{00000000-0005-0000-0000-0000239F0000}"/>
    <cellStyle name="Normal 7 3 3 4 2 3 2 2" xfId="42598" xr:uid="{00000000-0005-0000-0000-0000249F0000}"/>
    <cellStyle name="Normal 7 3 3 4 2 3 2 2 2" xfId="42599" xr:uid="{00000000-0005-0000-0000-0000259F0000}"/>
    <cellStyle name="Normal 7 3 3 4 2 3 2 3" xfId="42600" xr:uid="{00000000-0005-0000-0000-0000269F0000}"/>
    <cellStyle name="Normal 7 3 3 4 2 3 3" xfId="42601" xr:uid="{00000000-0005-0000-0000-0000279F0000}"/>
    <cellStyle name="Normal 7 3 3 4 2 3 3 2" xfId="42602" xr:uid="{00000000-0005-0000-0000-0000289F0000}"/>
    <cellStyle name="Normal 7 3 3 4 2 3 4" xfId="42603" xr:uid="{00000000-0005-0000-0000-0000299F0000}"/>
    <cellStyle name="Normal 7 3 3 4 2 3 5" xfId="42604" xr:uid="{00000000-0005-0000-0000-00002A9F0000}"/>
    <cellStyle name="Normal 7 3 3 4 2 4" xfId="42605" xr:uid="{00000000-0005-0000-0000-00002B9F0000}"/>
    <cellStyle name="Normal 7 3 3 4 2 4 2" xfId="42606" xr:uid="{00000000-0005-0000-0000-00002C9F0000}"/>
    <cellStyle name="Normal 7 3 3 4 2 4 2 2" xfId="42607" xr:uid="{00000000-0005-0000-0000-00002D9F0000}"/>
    <cellStyle name="Normal 7 3 3 4 2 4 3" xfId="42608" xr:uid="{00000000-0005-0000-0000-00002E9F0000}"/>
    <cellStyle name="Normal 7 3 3 4 2 5" xfId="42609" xr:uid="{00000000-0005-0000-0000-00002F9F0000}"/>
    <cellStyle name="Normal 7 3 3 4 2 5 2" xfId="42610" xr:uid="{00000000-0005-0000-0000-0000309F0000}"/>
    <cellStyle name="Normal 7 3 3 4 2 6" xfId="42611" xr:uid="{00000000-0005-0000-0000-0000319F0000}"/>
    <cellStyle name="Normal 7 3 3 4 2 7" xfId="42612" xr:uid="{00000000-0005-0000-0000-0000329F0000}"/>
    <cellStyle name="Normal 7 3 3 4 3" xfId="4548" xr:uid="{00000000-0005-0000-0000-0000339F0000}"/>
    <cellStyle name="Normal 7 3 3 4 3 2" xfId="42613" xr:uid="{00000000-0005-0000-0000-0000349F0000}"/>
    <cellStyle name="Normal 7 3 3 4 3 2 2" xfId="42614" xr:uid="{00000000-0005-0000-0000-0000359F0000}"/>
    <cellStyle name="Normal 7 3 3 4 3 2 2 2" xfId="42615" xr:uid="{00000000-0005-0000-0000-0000369F0000}"/>
    <cellStyle name="Normal 7 3 3 4 3 2 3" xfId="42616" xr:uid="{00000000-0005-0000-0000-0000379F0000}"/>
    <cellStyle name="Normal 7 3 3 4 3 3" xfId="42617" xr:uid="{00000000-0005-0000-0000-0000389F0000}"/>
    <cellStyle name="Normal 7 3 3 4 3 3 2" xfId="42618" xr:uid="{00000000-0005-0000-0000-0000399F0000}"/>
    <cellStyle name="Normal 7 3 3 4 3 4" xfId="42619" xr:uid="{00000000-0005-0000-0000-00003A9F0000}"/>
    <cellStyle name="Normal 7 3 3 4 3 5" xfId="42620" xr:uid="{00000000-0005-0000-0000-00003B9F0000}"/>
    <cellStyle name="Normal 7 3 3 4 4" xfId="4549" xr:uid="{00000000-0005-0000-0000-00003C9F0000}"/>
    <cellStyle name="Normal 7 3 3 4 4 2" xfId="42621" xr:uid="{00000000-0005-0000-0000-00003D9F0000}"/>
    <cellStyle name="Normal 7 3 3 4 4 2 2" xfId="42622" xr:uid="{00000000-0005-0000-0000-00003E9F0000}"/>
    <cellStyle name="Normal 7 3 3 4 4 2 2 2" xfId="42623" xr:uid="{00000000-0005-0000-0000-00003F9F0000}"/>
    <cellStyle name="Normal 7 3 3 4 4 2 3" xfId="42624" xr:uid="{00000000-0005-0000-0000-0000409F0000}"/>
    <cellStyle name="Normal 7 3 3 4 4 3" xfId="42625" xr:uid="{00000000-0005-0000-0000-0000419F0000}"/>
    <cellStyle name="Normal 7 3 3 4 4 3 2" xfId="42626" xr:uid="{00000000-0005-0000-0000-0000429F0000}"/>
    <cellStyle name="Normal 7 3 3 4 4 4" xfId="42627" xr:uid="{00000000-0005-0000-0000-0000439F0000}"/>
    <cellStyle name="Normal 7 3 3 4 4 5" xfId="42628" xr:uid="{00000000-0005-0000-0000-0000449F0000}"/>
    <cellStyle name="Normal 7 3 3 4 5" xfId="42629" xr:uid="{00000000-0005-0000-0000-0000459F0000}"/>
    <cellStyle name="Normal 7 3 3 4 5 2" xfId="42630" xr:uid="{00000000-0005-0000-0000-0000469F0000}"/>
    <cellStyle name="Normal 7 3 3 4 5 2 2" xfId="42631" xr:uid="{00000000-0005-0000-0000-0000479F0000}"/>
    <cellStyle name="Normal 7 3 3 4 5 3" xfId="42632" xr:uid="{00000000-0005-0000-0000-0000489F0000}"/>
    <cellStyle name="Normal 7 3 3 4 6" xfId="42633" xr:uid="{00000000-0005-0000-0000-0000499F0000}"/>
    <cellStyle name="Normal 7 3 3 4 6 2" xfId="42634" xr:uid="{00000000-0005-0000-0000-00004A9F0000}"/>
    <cellStyle name="Normal 7 3 3 4 7" xfId="42635" xr:uid="{00000000-0005-0000-0000-00004B9F0000}"/>
    <cellStyle name="Normal 7 3 3 4 8" xfId="42636" xr:uid="{00000000-0005-0000-0000-00004C9F0000}"/>
    <cellStyle name="Normal 7 3 3 5" xfId="4550" xr:uid="{00000000-0005-0000-0000-00004D9F0000}"/>
    <cellStyle name="Normal 7 3 3 5 2" xfId="4551" xr:uid="{00000000-0005-0000-0000-00004E9F0000}"/>
    <cellStyle name="Normal 7 3 3 5 2 2" xfId="4552" xr:uid="{00000000-0005-0000-0000-00004F9F0000}"/>
    <cellStyle name="Normal 7 3 3 5 2 2 2" xfId="42637" xr:uid="{00000000-0005-0000-0000-0000509F0000}"/>
    <cellStyle name="Normal 7 3 3 5 2 2 2 2" xfId="42638" xr:uid="{00000000-0005-0000-0000-0000519F0000}"/>
    <cellStyle name="Normal 7 3 3 5 2 2 2 2 2" xfId="42639" xr:uid="{00000000-0005-0000-0000-0000529F0000}"/>
    <cellStyle name="Normal 7 3 3 5 2 2 2 3" xfId="42640" xr:uid="{00000000-0005-0000-0000-0000539F0000}"/>
    <cellStyle name="Normal 7 3 3 5 2 2 3" xfId="42641" xr:uid="{00000000-0005-0000-0000-0000549F0000}"/>
    <cellStyle name="Normal 7 3 3 5 2 2 3 2" xfId="42642" xr:uid="{00000000-0005-0000-0000-0000559F0000}"/>
    <cellStyle name="Normal 7 3 3 5 2 2 4" xfId="42643" xr:uid="{00000000-0005-0000-0000-0000569F0000}"/>
    <cellStyle name="Normal 7 3 3 5 2 2 5" xfId="42644" xr:uid="{00000000-0005-0000-0000-0000579F0000}"/>
    <cellStyle name="Normal 7 3 3 5 2 3" xfId="4553" xr:uid="{00000000-0005-0000-0000-0000589F0000}"/>
    <cellStyle name="Normal 7 3 3 5 2 3 2" xfId="42645" xr:uid="{00000000-0005-0000-0000-0000599F0000}"/>
    <cellStyle name="Normal 7 3 3 5 2 3 2 2" xfId="42646" xr:uid="{00000000-0005-0000-0000-00005A9F0000}"/>
    <cellStyle name="Normal 7 3 3 5 2 3 2 2 2" xfId="42647" xr:uid="{00000000-0005-0000-0000-00005B9F0000}"/>
    <cellStyle name="Normal 7 3 3 5 2 3 2 3" xfId="42648" xr:uid="{00000000-0005-0000-0000-00005C9F0000}"/>
    <cellStyle name="Normal 7 3 3 5 2 3 3" xfId="42649" xr:uid="{00000000-0005-0000-0000-00005D9F0000}"/>
    <cellStyle name="Normal 7 3 3 5 2 3 3 2" xfId="42650" xr:uid="{00000000-0005-0000-0000-00005E9F0000}"/>
    <cellStyle name="Normal 7 3 3 5 2 3 4" xfId="42651" xr:uid="{00000000-0005-0000-0000-00005F9F0000}"/>
    <cellStyle name="Normal 7 3 3 5 2 3 5" xfId="42652" xr:uid="{00000000-0005-0000-0000-0000609F0000}"/>
    <cellStyle name="Normal 7 3 3 5 2 4" xfId="42653" xr:uid="{00000000-0005-0000-0000-0000619F0000}"/>
    <cellStyle name="Normal 7 3 3 5 2 4 2" xfId="42654" xr:uid="{00000000-0005-0000-0000-0000629F0000}"/>
    <cellStyle name="Normal 7 3 3 5 2 4 2 2" xfId="42655" xr:uid="{00000000-0005-0000-0000-0000639F0000}"/>
    <cellStyle name="Normal 7 3 3 5 2 4 3" xfId="42656" xr:uid="{00000000-0005-0000-0000-0000649F0000}"/>
    <cellStyle name="Normal 7 3 3 5 2 5" xfId="42657" xr:uid="{00000000-0005-0000-0000-0000659F0000}"/>
    <cellStyle name="Normal 7 3 3 5 2 5 2" xfId="42658" xr:uid="{00000000-0005-0000-0000-0000669F0000}"/>
    <cellStyle name="Normal 7 3 3 5 2 6" xfId="42659" xr:uid="{00000000-0005-0000-0000-0000679F0000}"/>
    <cellStyle name="Normal 7 3 3 5 2 7" xfId="42660" xr:uid="{00000000-0005-0000-0000-0000689F0000}"/>
    <cellStyle name="Normal 7 3 3 5 3" xfId="4554" xr:uid="{00000000-0005-0000-0000-0000699F0000}"/>
    <cellStyle name="Normal 7 3 3 5 3 2" xfId="42661" xr:uid="{00000000-0005-0000-0000-00006A9F0000}"/>
    <cellStyle name="Normal 7 3 3 5 3 2 2" xfId="42662" xr:uid="{00000000-0005-0000-0000-00006B9F0000}"/>
    <cellStyle name="Normal 7 3 3 5 3 2 2 2" xfId="42663" xr:uid="{00000000-0005-0000-0000-00006C9F0000}"/>
    <cellStyle name="Normal 7 3 3 5 3 2 3" xfId="42664" xr:uid="{00000000-0005-0000-0000-00006D9F0000}"/>
    <cellStyle name="Normal 7 3 3 5 3 3" xfId="42665" xr:uid="{00000000-0005-0000-0000-00006E9F0000}"/>
    <cellStyle name="Normal 7 3 3 5 3 3 2" xfId="42666" xr:uid="{00000000-0005-0000-0000-00006F9F0000}"/>
    <cellStyle name="Normal 7 3 3 5 3 4" xfId="42667" xr:uid="{00000000-0005-0000-0000-0000709F0000}"/>
    <cellStyle name="Normal 7 3 3 5 3 5" xfId="42668" xr:uid="{00000000-0005-0000-0000-0000719F0000}"/>
    <cellStyle name="Normal 7 3 3 5 4" xfId="4555" xr:uid="{00000000-0005-0000-0000-0000729F0000}"/>
    <cellStyle name="Normal 7 3 3 5 4 2" xfId="42669" xr:uid="{00000000-0005-0000-0000-0000739F0000}"/>
    <cellStyle name="Normal 7 3 3 5 4 2 2" xfId="42670" xr:uid="{00000000-0005-0000-0000-0000749F0000}"/>
    <cellStyle name="Normal 7 3 3 5 4 2 2 2" xfId="42671" xr:uid="{00000000-0005-0000-0000-0000759F0000}"/>
    <cellStyle name="Normal 7 3 3 5 4 2 3" xfId="42672" xr:uid="{00000000-0005-0000-0000-0000769F0000}"/>
    <cellStyle name="Normal 7 3 3 5 4 3" xfId="42673" xr:uid="{00000000-0005-0000-0000-0000779F0000}"/>
    <cellStyle name="Normal 7 3 3 5 4 3 2" xfId="42674" xr:uid="{00000000-0005-0000-0000-0000789F0000}"/>
    <cellStyle name="Normal 7 3 3 5 4 4" xfId="42675" xr:uid="{00000000-0005-0000-0000-0000799F0000}"/>
    <cellStyle name="Normal 7 3 3 5 4 5" xfId="42676" xr:uid="{00000000-0005-0000-0000-00007A9F0000}"/>
    <cellStyle name="Normal 7 3 3 5 5" xfId="42677" xr:uid="{00000000-0005-0000-0000-00007B9F0000}"/>
    <cellStyle name="Normal 7 3 3 5 5 2" xfId="42678" xr:uid="{00000000-0005-0000-0000-00007C9F0000}"/>
    <cellStyle name="Normal 7 3 3 5 5 2 2" xfId="42679" xr:uid="{00000000-0005-0000-0000-00007D9F0000}"/>
    <cellStyle name="Normal 7 3 3 5 5 3" xfId="42680" xr:uid="{00000000-0005-0000-0000-00007E9F0000}"/>
    <cellStyle name="Normal 7 3 3 5 6" xfId="42681" xr:uid="{00000000-0005-0000-0000-00007F9F0000}"/>
    <cellStyle name="Normal 7 3 3 5 6 2" xfId="42682" xr:uid="{00000000-0005-0000-0000-0000809F0000}"/>
    <cellStyle name="Normal 7 3 3 5 7" xfId="42683" xr:uid="{00000000-0005-0000-0000-0000819F0000}"/>
    <cellStyle name="Normal 7 3 3 5 8" xfId="42684" xr:uid="{00000000-0005-0000-0000-0000829F0000}"/>
    <cellStyle name="Normal 7 3 3 6" xfId="4556" xr:uid="{00000000-0005-0000-0000-0000839F0000}"/>
    <cellStyle name="Normal 7 3 3 6 2" xfId="4557" xr:uid="{00000000-0005-0000-0000-0000849F0000}"/>
    <cellStyle name="Normal 7 3 3 6 2 2" xfId="42685" xr:uid="{00000000-0005-0000-0000-0000859F0000}"/>
    <cellStyle name="Normal 7 3 3 6 2 2 2" xfId="42686" xr:uid="{00000000-0005-0000-0000-0000869F0000}"/>
    <cellStyle name="Normal 7 3 3 6 2 2 2 2" xfId="42687" xr:uid="{00000000-0005-0000-0000-0000879F0000}"/>
    <cellStyle name="Normal 7 3 3 6 2 2 3" xfId="42688" xr:uid="{00000000-0005-0000-0000-0000889F0000}"/>
    <cellStyle name="Normal 7 3 3 6 2 3" xfId="42689" xr:uid="{00000000-0005-0000-0000-0000899F0000}"/>
    <cellStyle name="Normal 7 3 3 6 2 3 2" xfId="42690" xr:uid="{00000000-0005-0000-0000-00008A9F0000}"/>
    <cellStyle name="Normal 7 3 3 6 2 4" xfId="42691" xr:uid="{00000000-0005-0000-0000-00008B9F0000}"/>
    <cellStyle name="Normal 7 3 3 6 2 5" xfId="42692" xr:uid="{00000000-0005-0000-0000-00008C9F0000}"/>
    <cellStyle name="Normal 7 3 3 6 3" xfId="4558" xr:uid="{00000000-0005-0000-0000-00008D9F0000}"/>
    <cellStyle name="Normal 7 3 3 6 3 2" xfId="42693" xr:uid="{00000000-0005-0000-0000-00008E9F0000}"/>
    <cellStyle name="Normal 7 3 3 6 3 2 2" xfId="42694" xr:uid="{00000000-0005-0000-0000-00008F9F0000}"/>
    <cellStyle name="Normal 7 3 3 6 3 2 2 2" xfId="42695" xr:uid="{00000000-0005-0000-0000-0000909F0000}"/>
    <cellStyle name="Normal 7 3 3 6 3 2 3" xfId="42696" xr:uid="{00000000-0005-0000-0000-0000919F0000}"/>
    <cellStyle name="Normal 7 3 3 6 3 3" xfId="42697" xr:uid="{00000000-0005-0000-0000-0000929F0000}"/>
    <cellStyle name="Normal 7 3 3 6 3 3 2" xfId="42698" xr:uid="{00000000-0005-0000-0000-0000939F0000}"/>
    <cellStyle name="Normal 7 3 3 6 3 4" xfId="42699" xr:uid="{00000000-0005-0000-0000-0000949F0000}"/>
    <cellStyle name="Normal 7 3 3 6 3 5" xfId="42700" xr:uid="{00000000-0005-0000-0000-0000959F0000}"/>
    <cellStyle name="Normal 7 3 3 6 4" xfId="42701" xr:uid="{00000000-0005-0000-0000-0000969F0000}"/>
    <cellStyle name="Normal 7 3 3 6 4 2" xfId="42702" xr:uid="{00000000-0005-0000-0000-0000979F0000}"/>
    <cellStyle name="Normal 7 3 3 6 4 2 2" xfId="42703" xr:uid="{00000000-0005-0000-0000-0000989F0000}"/>
    <cellStyle name="Normal 7 3 3 6 4 3" xfId="42704" xr:uid="{00000000-0005-0000-0000-0000999F0000}"/>
    <cellStyle name="Normal 7 3 3 6 5" xfId="42705" xr:uid="{00000000-0005-0000-0000-00009A9F0000}"/>
    <cellStyle name="Normal 7 3 3 6 5 2" xfId="42706" xr:uid="{00000000-0005-0000-0000-00009B9F0000}"/>
    <cellStyle name="Normal 7 3 3 6 6" xfId="42707" xr:uid="{00000000-0005-0000-0000-00009C9F0000}"/>
    <cellStyle name="Normal 7 3 3 6 7" xfId="42708" xr:uid="{00000000-0005-0000-0000-00009D9F0000}"/>
    <cellStyle name="Normal 7 3 3 7" xfId="4559" xr:uid="{00000000-0005-0000-0000-00009E9F0000}"/>
    <cellStyle name="Normal 7 3 3 7 2" xfId="42709" xr:uid="{00000000-0005-0000-0000-00009F9F0000}"/>
    <cellStyle name="Normal 7 3 3 7 2 2" xfId="42710" xr:uid="{00000000-0005-0000-0000-0000A09F0000}"/>
    <cellStyle name="Normal 7 3 3 7 2 2 2" xfId="42711" xr:uid="{00000000-0005-0000-0000-0000A19F0000}"/>
    <cellStyle name="Normal 7 3 3 7 2 3" xfId="42712" xr:uid="{00000000-0005-0000-0000-0000A29F0000}"/>
    <cellStyle name="Normal 7 3 3 7 3" xfId="42713" xr:uid="{00000000-0005-0000-0000-0000A39F0000}"/>
    <cellStyle name="Normal 7 3 3 7 3 2" xfId="42714" xr:uid="{00000000-0005-0000-0000-0000A49F0000}"/>
    <cellStyle name="Normal 7 3 3 7 4" xfId="42715" xr:uid="{00000000-0005-0000-0000-0000A59F0000}"/>
    <cellStyle name="Normal 7 3 3 7 5" xfId="42716" xr:uid="{00000000-0005-0000-0000-0000A69F0000}"/>
    <cellStyle name="Normal 7 3 3 8" xfId="4560" xr:uid="{00000000-0005-0000-0000-0000A79F0000}"/>
    <cellStyle name="Normal 7 3 3 8 2" xfId="42717" xr:uid="{00000000-0005-0000-0000-0000A89F0000}"/>
    <cellStyle name="Normal 7 3 3 8 2 2" xfId="42718" xr:uid="{00000000-0005-0000-0000-0000A99F0000}"/>
    <cellStyle name="Normal 7 3 3 8 2 2 2" xfId="42719" xr:uid="{00000000-0005-0000-0000-0000AA9F0000}"/>
    <cellStyle name="Normal 7 3 3 8 2 3" xfId="42720" xr:uid="{00000000-0005-0000-0000-0000AB9F0000}"/>
    <cellStyle name="Normal 7 3 3 8 3" xfId="42721" xr:uid="{00000000-0005-0000-0000-0000AC9F0000}"/>
    <cellStyle name="Normal 7 3 3 8 3 2" xfId="42722" xr:uid="{00000000-0005-0000-0000-0000AD9F0000}"/>
    <cellStyle name="Normal 7 3 3 8 4" xfId="42723" xr:uid="{00000000-0005-0000-0000-0000AE9F0000}"/>
    <cellStyle name="Normal 7 3 3 8 5" xfId="42724" xr:uid="{00000000-0005-0000-0000-0000AF9F0000}"/>
    <cellStyle name="Normal 7 3 3 9" xfId="42725" xr:uid="{00000000-0005-0000-0000-0000B09F0000}"/>
    <cellStyle name="Normal 7 3 3 9 2" xfId="42726" xr:uid="{00000000-0005-0000-0000-0000B19F0000}"/>
    <cellStyle name="Normal 7 3 3 9 2 2" xfId="42727" xr:uid="{00000000-0005-0000-0000-0000B29F0000}"/>
    <cellStyle name="Normal 7 3 3 9 3" xfId="42728" xr:uid="{00000000-0005-0000-0000-0000B39F0000}"/>
    <cellStyle name="Normal 7 3 4" xfId="4561" xr:uid="{00000000-0005-0000-0000-0000B49F0000}"/>
    <cellStyle name="Normal 7 3 4 2" xfId="4562" xr:uid="{00000000-0005-0000-0000-0000B59F0000}"/>
    <cellStyle name="Normal 7 3 4 2 2" xfId="4563" xr:uid="{00000000-0005-0000-0000-0000B69F0000}"/>
    <cellStyle name="Normal 7 3 4 2 2 2" xfId="42729" xr:uid="{00000000-0005-0000-0000-0000B79F0000}"/>
    <cellStyle name="Normal 7 3 4 2 2 2 2" xfId="42730" xr:uid="{00000000-0005-0000-0000-0000B89F0000}"/>
    <cellStyle name="Normal 7 3 4 2 2 2 2 2" xfId="42731" xr:uid="{00000000-0005-0000-0000-0000B99F0000}"/>
    <cellStyle name="Normal 7 3 4 2 2 2 3" xfId="42732" xr:uid="{00000000-0005-0000-0000-0000BA9F0000}"/>
    <cellStyle name="Normal 7 3 4 2 2 3" xfId="42733" xr:uid="{00000000-0005-0000-0000-0000BB9F0000}"/>
    <cellStyle name="Normal 7 3 4 2 2 3 2" xfId="42734" xr:uid="{00000000-0005-0000-0000-0000BC9F0000}"/>
    <cellStyle name="Normal 7 3 4 2 2 4" xfId="42735" xr:uid="{00000000-0005-0000-0000-0000BD9F0000}"/>
    <cellStyle name="Normal 7 3 4 2 2 5" xfId="42736" xr:uid="{00000000-0005-0000-0000-0000BE9F0000}"/>
    <cellStyle name="Normal 7 3 4 2 3" xfId="4564" xr:uid="{00000000-0005-0000-0000-0000BF9F0000}"/>
    <cellStyle name="Normal 7 3 4 2 3 2" xfId="42737" xr:uid="{00000000-0005-0000-0000-0000C09F0000}"/>
    <cellStyle name="Normal 7 3 4 2 3 2 2" xfId="42738" xr:uid="{00000000-0005-0000-0000-0000C19F0000}"/>
    <cellStyle name="Normal 7 3 4 2 3 2 2 2" xfId="42739" xr:uid="{00000000-0005-0000-0000-0000C29F0000}"/>
    <cellStyle name="Normal 7 3 4 2 3 2 3" xfId="42740" xr:uid="{00000000-0005-0000-0000-0000C39F0000}"/>
    <cellStyle name="Normal 7 3 4 2 3 3" xfId="42741" xr:uid="{00000000-0005-0000-0000-0000C49F0000}"/>
    <cellStyle name="Normal 7 3 4 2 3 3 2" xfId="42742" xr:uid="{00000000-0005-0000-0000-0000C59F0000}"/>
    <cellStyle name="Normal 7 3 4 2 3 4" xfId="42743" xr:uid="{00000000-0005-0000-0000-0000C69F0000}"/>
    <cellStyle name="Normal 7 3 4 2 3 5" xfId="42744" xr:uid="{00000000-0005-0000-0000-0000C79F0000}"/>
    <cellStyle name="Normal 7 3 4 2 4" xfId="42745" xr:uid="{00000000-0005-0000-0000-0000C89F0000}"/>
    <cellStyle name="Normal 7 3 4 2 4 2" xfId="42746" xr:uid="{00000000-0005-0000-0000-0000C99F0000}"/>
    <cellStyle name="Normal 7 3 4 2 4 2 2" xfId="42747" xr:uid="{00000000-0005-0000-0000-0000CA9F0000}"/>
    <cellStyle name="Normal 7 3 4 2 4 3" xfId="42748" xr:uid="{00000000-0005-0000-0000-0000CB9F0000}"/>
    <cellStyle name="Normal 7 3 4 2 5" xfId="42749" xr:uid="{00000000-0005-0000-0000-0000CC9F0000}"/>
    <cellStyle name="Normal 7 3 4 2 5 2" xfId="42750" xr:uid="{00000000-0005-0000-0000-0000CD9F0000}"/>
    <cellStyle name="Normal 7 3 4 2 6" xfId="42751" xr:uid="{00000000-0005-0000-0000-0000CE9F0000}"/>
    <cellStyle name="Normal 7 3 4 2 7" xfId="42752" xr:uid="{00000000-0005-0000-0000-0000CF9F0000}"/>
    <cellStyle name="Normal 7 3 4 3" xfId="4565" xr:uid="{00000000-0005-0000-0000-0000D09F0000}"/>
    <cellStyle name="Normal 7 3 4 3 2" xfId="42753" xr:uid="{00000000-0005-0000-0000-0000D19F0000}"/>
    <cellStyle name="Normal 7 3 4 3 2 2" xfId="42754" xr:uid="{00000000-0005-0000-0000-0000D29F0000}"/>
    <cellStyle name="Normal 7 3 4 3 2 2 2" xfId="42755" xr:uid="{00000000-0005-0000-0000-0000D39F0000}"/>
    <cellStyle name="Normal 7 3 4 3 2 3" xfId="42756" xr:uid="{00000000-0005-0000-0000-0000D49F0000}"/>
    <cellStyle name="Normal 7 3 4 3 3" xfId="42757" xr:uid="{00000000-0005-0000-0000-0000D59F0000}"/>
    <cellStyle name="Normal 7 3 4 3 3 2" xfId="42758" xr:uid="{00000000-0005-0000-0000-0000D69F0000}"/>
    <cellStyle name="Normal 7 3 4 3 4" xfId="42759" xr:uid="{00000000-0005-0000-0000-0000D79F0000}"/>
    <cellStyle name="Normal 7 3 4 3 5" xfId="42760" xr:uid="{00000000-0005-0000-0000-0000D89F0000}"/>
    <cellStyle name="Normal 7 3 4 4" xfId="4566" xr:uid="{00000000-0005-0000-0000-0000D99F0000}"/>
    <cellStyle name="Normal 7 3 4 4 2" xfId="42761" xr:uid="{00000000-0005-0000-0000-0000DA9F0000}"/>
    <cellStyle name="Normal 7 3 4 4 2 2" xfId="42762" xr:uid="{00000000-0005-0000-0000-0000DB9F0000}"/>
    <cellStyle name="Normal 7 3 4 4 2 2 2" xfId="42763" xr:uid="{00000000-0005-0000-0000-0000DC9F0000}"/>
    <cellStyle name="Normal 7 3 4 4 2 3" xfId="42764" xr:uid="{00000000-0005-0000-0000-0000DD9F0000}"/>
    <cellStyle name="Normal 7 3 4 4 3" xfId="42765" xr:uid="{00000000-0005-0000-0000-0000DE9F0000}"/>
    <cellStyle name="Normal 7 3 4 4 3 2" xfId="42766" xr:uid="{00000000-0005-0000-0000-0000DF9F0000}"/>
    <cellStyle name="Normal 7 3 4 4 4" xfId="42767" xr:uid="{00000000-0005-0000-0000-0000E09F0000}"/>
    <cellStyle name="Normal 7 3 4 4 5" xfId="42768" xr:uid="{00000000-0005-0000-0000-0000E19F0000}"/>
    <cellStyle name="Normal 7 3 4 5" xfId="42769" xr:uid="{00000000-0005-0000-0000-0000E29F0000}"/>
    <cellStyle name="Normal 7 3 4 5 2" xfId="42770" xr:uid="{00000000-0005-0000-0000-0000E39F0000}"/>
    <cellStyle name="Normal 7 3 4 5 2 2" xfId="42771" xr:uid="{00000000-0005-0000-0000-0000E49F0000}"/>
    <cellStyle name="Normal 7 3 4 5 3" xfId="42772" xr:uid="{00000000-0005-0000-0000-0000E59F0000}"/>
    <cellStyle name="Normal 7 3 4 6" xfId="42773" xr:uid="{00000000-0005-0000-0000-0000E69F0000}"/>
    <cellStyle name="Normal 7 3 4 6 2" xfId="42774" xr:uid="{00000000-0005-0000-0000-0000E79F0000}"/>
    <cellStyle name="Normal 7 3 4 7" xfId="42775" xr:uid="{00000000-0005-0000-0000-0000E89F0000}"/>
    <cellStyle name="Normal 7 3 4 8" xfId="42776" xr:uid="{00000000-0005-0000-0000-0000E99F0000}"/>
    <cellStyle name="Normal 7 3 5" xfId="4567" xr:uid="{00000000-0005-0000-0000-0000EA9F0000}"/>
    <cellStyle name="Normal 7 3 5 2" xfId="4568" xr:uid="{00000000-0005-0000-0000-0000EB9F0000}"/>
    <cellStyle name="Normal 7 3 5 2 2" xfId="4569" xr:uid="{00000000-0005-0000-0000-0000EC9F0000}"/>
    <cellStyle name="Normal 7 3 5 2 2 2" xfId="42777" xr:uid="{00000000-0005-0000-0000-0000ED9F0000}"/>
    <cellStyle name="Normal 7 3 5 2 2 2 2" xfId="42778" xr:uid="{00000000-0005-0000-0000-0000EE9F0000}"/>
    <cellStyle name="Normal 7 3 5 2 2 2 2 2" xfId="42779" xr:uid="{00000000-0005-0000-0000-0000EF9F0000}"/>
    <cellStyle name="Normal 7 3 5 2 2 2 3" xfId="42780" xr:uid="{00000000-0005-0000-0000-0000F09F0000}"/>
    <cellStyle name="Normal 7 3 5 2 2 3" xfId="42781" xr:uid="{00000000-0005-0000-0000-0000F19F0000}"/>
    <cellStyle name="Normal 7 3 5 2 2 3 2" xfId="42782" xr:uid="{00000000-0005-0000-0000-0000F29F0000}"/>
    <cellStyle name="Normal 7 3 5 2 2 4" xfId="42783" xr:uid="{00000000-0005-0000-0000-0000F39F0000}"/>
    <cellStyle name="Normal 7 3 5 2 2 5" xfId="42784" xr:uid="{00000000-0005-0000-0000-0000F49F0000}"/>
    <cellStyle name="Normal 7 3 5 2 3" xfId="4570" xr:uid="{00000000-0005-0000-0000-0000F59F0000}"/>
    <cellStyle name="Normal 7 3 5 2 3 2" xfId="42785" xr:uid="{00000000-0005-0000-0000-0000F69F0000}"/>
    <cellStyle name="Normal 7 3 5 2 3 2 2" xfId="42786" xr:uid="{00000000-0005-0000-0000-0000F79F0000}"/>
    <cellStyle name="Normal 7 3 5 2 3 2 2 2" xfId="42787" xr:uid="{00000000-0005-0000-0000-0000F89F0000}"/>
    <cellStyle name="Normal 7 3 5 2 3 2 3" xfId="42788" xr:uid="{00000000-0005-0000-0000-0000F99F0000}"/>
    <cellStyle name="Normal 7 3 5 2 3 3" xfId="42789" xr:uid="{00000000-0005-0000-0000-0000FA9F0000}"/>
    <cellStyle name="Normal 7 3 5 2 3 3 2" xfId="42790" xr:uid="{00000000-0005-0000-0000-0000FB9F0000}"/>
    <cellStyle name="Normal 7 3 5 2 3 4" xfId="42791" xr:uid="{00000000-0005-0000-0000-0000FC9F0000}"/>
    <cellStyle name="Normal 7 3 5 2 3 5" xfId="42792" xr:uid="{00000000-0005-0000-0000-0000FD9F0000}"/>
    <cellStyle name="Normal 7 3 5 2 4" xfId="42793" xr:uid="{00000000-0005-0000-0000-0000FE9F0000}"/>
    <cellStyle name="Normal 7 3 5 2 4 2" xfId="42794" xr:uid="{00000000-0005-0000-0000-0000FF9F0000}"/>
    <cellStyle name="Normal 7 3 5 2 4 2 2" xfId="42795" xr:uid="{00000000-0005-0000-0000-000000A00000}"/>
    <cellStyle name="Normal 7 3 5 2 4 3" xfId="42796" xr:uid="{00000000-0005-0000-0000-000001A00000}"/>
    <cellStyle name="Normal 7 3 5 2 5" xfId="42797" xr:uid="{00000000-0005-0000-0000-000002A00000}"/>
    <cellStyle name="Normal 7 3 5 2 5 2" xfId="42798" xr:uid="{00000000-0005-0000-0000-000003A00000}"/>
    <cellStyle name="Normal 7 3 5 2 6" xfId="42799" xr:uid="{00000000-0005-0000-0000-000004A00000}"/>
    <cellStyle name="Normal 7 3 5 2 7" xfId="42800" xr:uid="{00000000-0005-0000-0000-000005A00000}"/>
    <cellStyle name="Normal 7 3 5 3" xfId="4571" xr:uid="{00000000-0005-0000-0000-000006A00000}"/>
    <cellStyle name="Normal 7 3 5 3 2" xfId="42801" xr:uid="{00000000-0005-0000-0000-000007A00000}"/>
    <cellStyle name="Normal 7 3 5 3 2 2" xfId="42802" xr:uid="{00000000-0005-0000-0000-000008A00000}"/>
    <cellStyle name="Normal 7 3 5 3 2 2 2" xfId="42803" xr:uid="{00000000-0005-0000-0000-000009A00000}"/>
    <cellStyle name="Normal 7 3 5 3 2 3" xfId="42804" xr:uid="{00000000-0005-0000-0000-00000AA00000}"/>
    <cellStyle name="Normal 7 3 5 3 3" xfId="42805" xr:uid="{00000000-0005-0000-0000-00000BA00000}"/>
    <cellStyle name="Normal 7 3 5 3 3 2" xfId="42806" xr:uid="{00000000-0005-0000-0000-00000CA00000}"/>
    <cellStyle name="Normal 7 3 5 3 4" xfId="42807" xr:uid="{00000000-0005-0000-0000-00000DA00000}"/>
    <cellStyle name="Normal 7 3 5 3 5" xfId="42808" xr:uid="{00000000-0005-0000-0000-00000EA00000}"/>
    <cellStyle name="Normal 7 3 5 4" xfId="4572" xr:uid="{00000000-0005-0000-0000-00000FA00000}"/>
    <cellStyle name="Normal 7 3 5 4 2" xfId="42809" xr:uid="{00000000-0005-0000-0000-000010A00000}"/>
    <cellStyle name="Normal 7 3 5 4 2 2" xfId="42810" xr:uid="{00000000-0005-0000-0000-000011A00000}"/>
    <cellStyle name="Normal 7 3 5 4 2 2 2" xfId="42811" xr:uid="{00000000-0005-0000-0000-000012A00000}"/>
    <cellStyle name="Normal 7 3 5 4 2 3" xfId="42812" xr:uid="{00000000-0005-0000-0000-000013A00000}"/>
    <cellStyle name="Normal 7 3 5 4 3" xfId="42813" xr:uid="{00000000-0005-0000-0000-000014A00000}"/>
    <cellStyle name="Normal 7 3 5 4 3 2" xfId="42814" xr:uid="{00000000-0005-0000-0000-000015A00000}"/>
    <cellStyle name="Normal 7 3 5 4 4" xfId="42815" xr:uid="{00000000-0005-0000-0000-000016A00000}"/>
    <cellStyle name="Normal 7 3 5 4 5" xfId="42816" xr:uid="{00000000-0005-0000-0000-000017A00000}"/>
    <cellStyle name="Normal 7 3 5 5" xfId="42817" xr:uid="{00000000-0005-0000-0000-000018A00000}"/>
    <cellStyle name="Normal 7 3 5 5 2" xfId="42818" xr:uid="{00000000-0005-0000-0000-000019A00000}"/>
    <cellStyle name="Normal 7 3 5 5 2 2" xfId="42819" xr:uid="{00000000-0005-0000-0000-00001AA00000}"/>
    <cellStyle name="Normal 7 3 5 5 3" xfId="42820" xr:uid="{00000000-0005-0000-0000-00001BA00000}"/>
    <cellStyle name="Normal 7 3 5 6" xfId="42821" xr:uid="{00000000-0005-0000-0000-00001CA00000}"/>
    <cellStyle name="Normal 7 3 5 6 2" xfId="42822" xr:uid="{00000000-0005-0000-0000-00001DA00000}"/>
    <cellStyle name="Normal 7 3 5 7" xfId="42823" xr:uid="{00000000-0005-0000-0000-00001EA00000}"/>
    <cellStyle name="Normal 7 3 5 8" xfId="42824" xr:uid="{00000000-0005-0000-0000-00001FA00000}"/>
    <cellStyle name="Normal 7 3 6" xfId="4573" xr:uid="{00000000-0005-0000-0000-000020A00000}"/>
    <cellStyle name="Normal 7 3 6 2" xfId="4574" xr:uid="{00000000-0005-0000-0000-000021A00000}"/>
    <cellStyle name="Normal 7 3 6 2 2" xfId="4575" xr:uid="{00000000-0005-0000-0000-000022A00000}"/>
    <cellStyle name="Normal 7 3 6 2 2 2" xfId="42825" xr:uid="{00000000-0005-0000-0000-000023A00000}"/>
    <cellStyle name="Normal 7 3 6 2 2 2 2" xfId="42826" xr:uid="{00000000-0005-0000-0000-000024A00000}"/>
    <cellStyle name="Normal 7 3 6 2 2 2 2 2" xfId="42827" xr:uid="{00000000-0005-0000-0000-000025A00000}"/>
    <cellStyle name="Normal 7 3 6 2 2 2 3" xfId="42828" xr:uid="{00000000-0005-0000-0000-000026A00000}"/>
    <cellStyle name="Normal 7 3 6 2 2 3" xfId="42829" xr:uid="{00000000-0005-0000-0000-000027A00000}"/>
    <cellStyle name="Normal 7 3 6 2 2 3 2" xfId="42830" xr:uid="{00000000-0005-0000-0000-000028A00000}"/>
    <cellStyle name="Normal 7 3 6 2 2 4" xfId="42831" xr:uid="{00000000-0005-0000-0000-000029A00000}"/>
    <cellStyle name="Normal 7 3 6 2 2 5" xfId="42832" xr:uid="{00000000-0005-0000-0000-00002AA00000}"/>
    <cellStyle name="Normal 7 3 6 2 3" xfId="4576" xr:uid="{00000000-0005-0000-0000-00002BA00000}"/>
    <cellStyle name="Normal 7 3 6 2 3 2" xfId="42833" xr:uid="{00000000-0005-0000-0000-00002CA00000}"/>
    <cellStyle name="Normal 7 3 6 2 3 2 2" xfId="42834" xr:uid="{00000000-0005-0000-0000-00002DA00000}"/>
    <cellStyle name="Normal 7 3 6 2 3 2 2 2" xfId="42835" xr:uid="{00000000-0005-0000-0000-00002EA00000}"/>
    <cellStyle name="Normal 7 3 6 2 3 2 3" xfId="42836" xr:uid="{00000000-0005-0000-0000-00002FA00000}"/>
    <cellStyle name="Normal 7 3 6 2 3 3" xfId="42837" xr:uid="{00000000-0005-0000-0000-000030A00000}"/>
    <cellStyle name="Normal 7 3 6 2 3 3 2" xfId="42838" xr:uid="{00000000-0005-0000-0000-000031A00000}"/>
    <cellStyle name="Normal 7 3 6 2 3 4" xfId="42839" xr:uid="{00000000-0005-0000-0000-000032A00000}"/>
    <cellStyle name="Normal 7 3 6 2 3 5" xfId="42840" xr:uid="{00000000-0005-0000-0000-000033A00000}"/>
    <cellStyle name="Normal 7 3 6 2 4" xfId="42841" xr:uid="{00000000-0005-0000-0000-000034A00000}"/>
    <cellStyle name="Normal 7 3 6 2 4 2" xfId="42842" xr:uid="{00000000-0005-0000-0000-000035A00000}"/>
    <cellStyle name="Normal 7 3 6 2 4 2 2" xfId="42843" xr:uid="{00000000-0005-0000-0000-000036A00000}"/>
    <cellStyle name="Normal 7 3 6 2 4 3" xfId="42844" xr:uid="{00000000-0005-0000-0000-000037A00000}"/>
    <cellStyle name="Normal 7 3 6 2 5" xfId="42845" xr:uid="{00000000-0005-0000-0000-000038A00000}"/>
    <cellStyle name="Normal 7 3 6 2 5 2" xfId="42846" xr:uid="{00000000-0005-0000-0000-000039A00000}"/>
    <cellStyle name="Normal 7 3 6 2 6" xfId="42847" xr:uid="{00000000-0005-0000-0000-00003AA00000}"/>
    <cellStyle name="Normal 7 3 6 2 7" xfId="42848" xr:uid="{00000000-0005-0000-0000-00003BA00000}"/>
    <cellStyle name="Normal 7 3 6 3" xfId="4577" xr:uid="{00000000-0005-0000-0000-00003CA00000}"/>
    <cellStyle name="Normal 7 3 6 3 2" xfId="42849" xr:uid="{00000000-0005-0000-0000-00003DA00000}"/>
    <cellStyle name="Normal 7 3 6 3 2 2" xfId="42850" xr:uid="{00000000-0005-0000-0000-00003EA00000}"/>
    <cellStyle name="Normal 7 3 6 3 2 2 2" xfId="42851" xr:uid="{00000000-0005-0000-0000-00003FA00000}"/>
    <cellStyle name="Normal 7 3 6 3 2 3" xfId="42852" xr:uid="{00000000-0005-0000-0000-000040A00000}"/>
    <cellStyle name="Normal 7 3 6 3 3" xfId="42853" xr:uid="{00000000-0005-0000-0000-000041A00000}"/>
    <cellStyle name="Normal 7 3 6 3 3 2" xfId="42854" xr:uid="{00000000-0005-0000-0000-000042A00000}"/>
    <cellStyle name="Normal 7 3 6 3 4" xfId="42855" xr:uid="{00000000-0005-0000-0000-000043A00000}"/>
    <cellStyle name="Normal 7 3 6 3 5" xfId="42856" xr:uid="{00000000-0005-0000-0000-000044A00000}"/>
    <cellStyle name="Normal 7 3 6 4" xfId="4578" xr:uid="{00000000-0005-0000-0000-000045A00000}"/>
    <cellStyle name="Normal 7 3 6 4 2" xfId="42857" xr:uid="{00000000-0005-0000-0000-000046A00000}"/>
    <cellStyle name="Normal 7 3 6 4 2 2" xfId="42858" xr:uid="{00000000-0005-0000-0000-000047A00000}"/>
    <cellStyle name="Normal 7 3 6 4 2 2 2" xfId="42859" xr:uid="{00000000-0005-0000-0000-000048A00000}"/>
    <cellStyle name="Normal 7 3 6 4 2 3" xfId="42860" xr:uid="{00000000-0005-0000-0000-000049A00000}"/>
    <cellStyle name="Normal 7 3 6 4 3" xfId="42861" xr:uid="{00000000-0005-0000-0000-00004AA00000}"/>
    <cellStyle name="Normal 7 3 6 4 3 2" xfId="42862" xr:uid="{00000000-0005-0000-0000-00004BA00000}"/>
    <cellStyle name="Normal 7 3 6 4 4" xfId="42863" xr:uid="{00000000-0005-0000-0000-00004CA00000}"/>
    <cellStyle name="Normal 7 3 6 4 5" xfId="42864" xr:uid="{00000000-0005-0000-0000-00004DA00000}"/>
    <cellStyle name="Normal 7 3 6 5" xfId="42865" xr:uid="{00000000-0005-0000-0000-00004EA00000}"/>
    <cellStyle name="Normal 7 3 6 5 2" xfId="42866" xr:uid="{00000000-0005-0000-0000-00004FA00000}"/>
    <cellStyle name="Normal 7 3 6 5 2 2" xfId="42867" xr:uid="{00000000-0005-0000-0000-000050A00000}"/>
    <cellStyle name="Normal 7 3 6 5 3" xfId="42868" xr:uid="{00000000-0005-0000-0000-000051A00000}"/>
    <cellStyle name="Normal 7 3 6 6" xfId="42869" xr:uid="{00000000-0005-0000-0000-000052A00000}"/>
    <cellStyle name="Normal 7 3 6 6 2" xfId="42870" xr:uid="{00000000-0005-0000-0000-000053A00000}"/>
    <cellStyle name="Normal 7 3 6 7" xfId="42871" xr:uid="{00000000-0005-0000-0000-000054A00000}"/>
    <cellStyle name="Normal 7 3 6 8" xfId="42872" xr:uid="{00000000-0005-0000-0000-000055A00000}"/>
    <cellStyle name="Normal 7 3 7" xfId="4579" xr:uid="{00000000-0005-0000-0000-000056A00000}"/>
    <cellStyle name="Normal 7 3 7 2" xfId="4580" xr:uid="{00000000-0005-0000-0000-000057A00000}"/>
    <cellStyle name="Normal 7 3 7 2 2" xfId="4581" xr:uid="{00000000-0005-0000-0000-000058A00000}"/>
    <cellStyle name="Normal 7 3 7 2 2 2" xfId="42873" xr:uid="{00000000-0005-0000-0000-000059A00000}"/>
    <cellStyle name="Normal 7 3 7 2 2 2 2" xfId="42874" xr:uid="{00000000-0005-0000-0000-00005AA00000}"/>
    <cellStyle name="Normal 7 3 7 2 2 2 2 2" xfId="42875" xr:uid="{00000000-0005-0000-0000-00005BA00000}"/>
    <cellStyle name="Normal 7 3 7 2 2 2 3" xfId="42876" xr:uid="{00000000-0005-0000-0000-00005CA00000}"/>
    <cellStyle name="Normal 7 3 7 2 2 3" xfId="42877" xr:uid="{00000000-0005-0000-0000-00005DA00000}"/>
    <cellStyle name="Normal 7 3 7 2 2 3 2" xfId="42878" xr:uid="{00000000-0005-0000-0000-00005EA00000}"/>
    <cellStyle name="Normal 7 3 7 2 2 4" xfId="42879" xr:uid="{00000000-0005-0000-0000-00005FA00000}"/>
    <cellStyle name="Normal 7 3 7 2 2 5" xfId="42880" xr:uid="{00000000-0005-0000-0000-000060A00000}"/>
    <cellStyle name="Normal 7 3 7 2 3" xfId="4582" xr:uid="{00000000-0005-0000-0000-000061A00000}"/>
    <cellStyle name="Normal 7 3 7 2 3 2" xfId="42881" xr:uid="{00000000-0005-0000-0000-000062A00000}"/>
    <cellStyle name="Normal 7 3 7 2 3 2 2" xfId="42882" xr:uid="{00000000-0005-0000-0000-000063A00000}"/>
    <cellStyle name="Normal 7 3 7 2 3 2 2 2" xfId="42883" xr:uid="{00000000-0005-0000-0000-000064A00000}"/>
    <cellStyle name="Normal 7 3 7 2 3 2 3" xfId="42884" xr:uid="{00000000-0005-0000-0000-000065A00000}"/>
    <cellStyle name="Normal 7 3 7 2 3 3" xfId="42885" xr:uid="{00000000-0005-0000-0000-000066A00000}"/>
    <cellStyle name="Normal 7 3 7 2 3 3 2" xfId="42886" xr:uid="{00000000-0005-0000-0000-000067A00000}"/>
    <cellStyle name="Normal 7 3 7 2 3 4" xfId="42887" xr:uid="{00000000-0005-0000-0000-000068A00000}"/>
    <cellStyle name="Normal 7 3 7 2 3 5" xfId="42888" xr:uid="{00000000-0005-0000-0000-000069A00000}"/>
    <cellStyle name="Normal 7 3 7 2 4" xfId="42889" xr:uid="{00000000-0005-0000-0000-00006AA00000}"/>
    <cellStyle name="Normal 7 3 7 2 4 2" xfId="42890" xr:uid="{00000000-0005-0000-0000-00006BA00000}"/>
    <cellStyle name="Normal 7 3 7 2 4 2 2" xfId="42891" xr:uid="{00000000-0005-0000-0000-00006CA00000}"/>
    <cellStyle name="Normal 7 3 7 2 4 3" xfId="42892" xr:uid="{00000000-0005-0000-0000-00006DA00000}"/>
    <cellStyle name="Normal 7 3 7 2 5" xfId="42893" xr:uid="{00000000-0005-0000-0000-00006EA00000}"/>
    <cellStyle name="Normal 7 3 7 2 5 2" xfId="42894" xr:uid="{00000000-0005-0000-0000-00006FA00000}"/>
    <cellStyle name="Normal 7 3 7 2 6" xfId="42895" xr:uid="{00000000-0005-0000-0000-000070A00000}"/>
    <cellStyle name="Normal 7 3 7 2 7" xfId="42896" xr:uid="{00000000-0005-0000-0000-000071A00000}"/>
    <cellStyle name="Normal 7 3 7 3" xfId="4583" xr:uid="{00000000-0005-0000-0000-000072A00000}"/>
    <cellStyle name="Normal 7 3 7 3 2" xfId="42897" xr:uid="{00000000-0005-0000-0000-000073A00000}"/>
    <cellStyle name="Normal 7 3 7 3 2 2" xfId="42898" xr:uid="{00000000-0005-0000-0000-000074A00000}"/>
    <cellStyle name="Normal 7 3 7 3 2 2 2" xfId="42899" xr:uid="{00000000-0005-0000-0000-000075A00000}"/>
    <cellStyle name="Normal 7 3 7 3 2 3" xfId="42900" xr:uid="{00000000-0005-0000-0000-000076A00000}"/>
    <cellStyle name="Normal 7 3 7 3 3" xfId="42901" xr:uid="{00000000-0005-0000-0000-000077A00000}"/>
    <cellStyle name="Normal 7 3 7 3 3 2" xfId="42902" xr:uid="{00000000-0005-0000-0000-000078A00000}"/>
    <cellStyle name="Normal 7 3 7 3 4" xfId="42903" xr:uid="{00000000-0005-0000-0000-000079A00000}"/>
    <cellStyle name="Normal 7 3 7 3 5" xfId="42904" xr:uid="{00000000-0005-0000-0000-00007AA00000}"/>
    <cellStyle name="Normal 7 3 7 4" xfId="4584" xr:uid="{00000000-0005-0000-0000-00007BA00000}"/>
    <cellStyle name="Normal 7 3 7 4 2" xfId="42905" xr:uid="{00000000-0005-0000-0000-00007CA00000}"/>
    <cellStyle name="Normal 7 3 7 4 2 2" xfId="42906" xr:uid="{00000000-0005-0000-0000-00007DA00000}"/>
    <cellStyle name="Normal 7 3 7 4 2 2 2" xfId="42907" xr:uid="{00000000-0005-0000-0000-00007EA00000}"/>
    <cellStyle name="Normal 7 3 7 4 2 3" xfId="42908" xr:uid="{00000000-0005-0000-0000-00007FA00000}"/>
    <cellStyle name="Normal 7 3 7 4 3" xfId="42909" xr:uid="{00000000-0005-0000-0000-000080A00000}"/>
    <cellStyle name="Normal 7 3 7 4 3 2" xfId="42910" xr:uid="{00000000-0005-0000-0000-000081A00000}"/>
    <cellStyle name="Normal 7 3 7 4 4" xfId="42911" xr:uid="{00000000-0005-0000-0000-000082A00000}"/>
    <cellStyle name="Normal 7 3 7 4 5" xfId="42912" xr:uid="{00000000-0005-0000-0000-000083A00000}"/>
    <cellStyle name="Normal 7 3 7 5" xfId="42913" xr:uid="{00000000-0005-0000-0000-000084A00000}"/>
    <cellStyle name="Normal 7 3 7 5 2" xfId="42914" xr:uid="{00000000-0005-0000-0000-000085A00000}"/>
    <cellStyle name="Normal 7 3 7 5 2 2" xfId="42915" xr:uid="{00000000-0005-0000-0000-000086A00000}"/>
    <cellStyle name="Normal 7 3 7 5 3" xfId="42916" xr:uid="{00000000-0005-0000-0000-000087A00000}"/>
    <cellStyle name="Normal 7 3 7 6" xfId="42917" xr:uid="{00000000-0005-0000-0000-000088A00000}"/>
    <cellStyle name="Normal 7 3 7 6 2" xfId="42918" xr:uid="{00000000-0005-0000-0000-000089A00000}"/>
    <cellStyle name="Normal 7 3 7 7" xfId="42919" xr:uid="{00000000-0005-0000-0000-00008AA00000}"/>
    <cellStyle name="Normal 7 3 7 8" xfId="42920" xr:uid="{00000000-0005-0000-0000-00008BA00000}"/>
    <cellStyle name="Normal 7 3 8" xfId="4585" xr:uid="{00000000-0005-0000-0000-00008CA00000}"/>
    <cellStyle name="Normal 7 3 8 2" xfId="4586" xr:uid="{00000000-0005-0000-0000-00008DA00000}"/>
    <cellStyle name="Normal 7 3 8 2 2" xfId="42921" xr:uid="{00000000-0005-0000-0000-00008EA00000}"/>
    <cellStyle name="Normal 7 3 8 2 2 2" xfId="42922" xr:uid="{00000000-0005-0000-0000-00008FA00000}"/>
    <cellStyle name="Normal 7 3 8 2 2 2 2" xfId="42923" xr:uid="{00000000-0005-0000-0000-000090A00000}"/>
    <cellStyle name="Normal 7 3 8 2 2 3" xfId="42924" xr:uid="{00000000-0005-0000-0000-000091A00000}"/>
    <cellStyle name="Normal 7 3 8 2 3" xfId="42925" xr:uid="{00000000-0005-0000-0000-000092A00000}"/>
    <cellStyle name="Normal 7 3 8 2 3 2" xfId="42926" xr:uid="{00000000-0005-0000-0000-000093A00000}"/>
    <cellStyle name="Normal 7 3 8 2 4" xfId="42927" xr:uid="{00000000-0005-0000-0000-000094A00000}"/>
    <cellStyle name="Normal 7 3 8 2 5" xfId="42928" xr:uid="{00000000-0005-0000-0000-000095A00000}"/>
    <cellStyle name="Normal 7 3 8 3" xfId="4587" xr:uid="{00000000-0005-0000-0000-000096A00000}"/>
    <cellStyle name="Normal 7 3 8 3 2" xfId="42929" xr:uid="{00000000-0005-0000-0000-000097A00000}"/>
    <cellStyle name="Normal 7 3 8 3 2 2" xfId="42930" xr:uid="{00000000-0005-0000-0000-000098A00000}"/>
    <cellStyle name="Normal 7 3 8 3 2 2 2" xfId="42931" xr:uid="{00000000-0005-0000-0000-000099A00000}"/>
    <cellStyle name="Normal 7 3 8 3 2 3" xfId="42932" xr:uid="{00000000-0005-0000-0000-00009AA00000}"/>
    <cellStyle name="Normal 7 3 8 3 3" xfId="42933" xr:uid="{00000000-0005-0000-0000-00009BA00000}"/>
    <cellStyle name="Normal 7 3 8 3 3 2" xfId="42934" xr:uid="{00000000-0005-0000-0000-00009CA00000}"/>
    <cellStyle name="Normal 7 3 8 3 4" xfId="42935" xr:uid="{00000000-0005-0000-0000-00009DA00000}"/>
    <cellStyle name="Normal 7 3 8 3 5" xfId="42936" xr:uid="{00000000-0005-0000-0000-00009EA00000}"/>
    <cellStyle name="Normal 7 3 8 4" xfId="42937" xr:uid="{00000000-0005-0000-0000-00009FA00000}"/>
    <cellStyle name="Normal 7 3 8 4 2" xfId="42938" xr:uid="{00000000-0005-0000-0000-0000A0A00000}"/>
    <cellStyle name="Normal 7 3 8 4 2 2" xfId="42939" xr:uid="{00000000-0005-0000-0000-0000A1A00000}"/>
    <cellStyle name="Normal 7 3 8 4 3" xfId="42940" xr:uid="{00000000-0005-0000-0000-0000A2A00000}"/>
    <cellStyle name="Normal 7 3 8 5" xfId="42941" xr:uid="{00000000-0005-0000-0000-0000A3A00000}"/>
    <cellStyle name="Normal 7 3 8 5 2" xfId="42942" xr:uid="{00000000-0005-0000-0000-0000A4A00000}"/>
    <cellStyle name="Normal 7 3 8 6" xfId="42943" xr:uid="{00000000-0005-0000-0000-0000A5A00000}"/>
    <cellStyle name="Normal 7 3 8 7" xfId="42944" xr:uid="{00000000-0005-0000-0000-0000A6A00000}"/>
    <cellStyle name="Normal 7 3 9" xfId="4588" xr:uid="{00000000-0005-0000-0000-0000A7A00000}"/>
    <cellStyle name="Normal 7 3 9 2" xfId="42945" xr:uid="{00000000-0005-0000-0000-0000A8A00000}"/>
    <cellStyle name="Normal 7 3 9 2 2" xfId="42946" xr:uid="{00000000-0005-0000-0000-0000A9A00000}"/>
    <cellStyle name="Normal 7 3 9 2 2 2" xfId="42947" xr:uid="{00000000-0005-0000-0000-0000AAA00000}"/>
    <cellStyle name="Normal 7 3 9 2 3" xfId="42948" xr:uid="{00000000-0005-0000-0000-0000ABA00000}"/>
    <cellStyle name="Normal 7 3 9 3" xfId="42949" xr:uid="{00000000-0005-0000-0000-0000ACA00000}"/>
    <cellStyle name="Normal 7 3 9 3 2" xfId="42950" xr:uid="{00000000-0005-0000-0000-0000ADA00000}"/>
    <cellStyle name="Normal 7 3 9 4" xfId="42951" xr:uid="{00000000-0005-0000-0000-0000AEA00000}"/>
    <cellStyle name="Normal 7 3 9 5" xfId="42952" xr:uid="{00000000-0005-0000-0000-0000AFA00000}"/>
    <cellStyle name="Normal 7 4" xfId="4589" xr:uid="{00000000-0005-0000-0000-0000B0A00000}"/>
    <cellStyle name="Normal 7 4 10" xfId="42953" xr:uid="{00000000-0005-0000-0000-0000B1A00000}"/>
    <cellStyle name="Normal 7 4 10 2" xfId="42954" xr:uid="{00000000-0005-0000-0000-0000B2A00000}"/>
    <cellStyle name="Normal 7 4 10 2 2" xfId="42955" xr:uid="{00000000-0005-0000-0000-0000B3A00000}"/>
    <cellStyle name="Normal 7 4 10 3" xfId="42956" xr:uid="{00000000-0005-0000-0000-0000B4A00000}"/>
    <cellStyle name="Normal 7 4 11" xfId="42957" xr:uid="{00000000-0005-0000-0000-0000B5A00000}"/>
    <cellStyle name="Normal 7 4 11 2" xfId="42958" xr:uid="{00000000-0005-0000-0000-0000B6A00000}"/>
    <cellStyle name="Normal 7 4 12" xfId="42959" xr:uid="{00000000-0005-0000-0000-0000B7A00000}"/>
    <cellStyle name="Normal 7 4 13" xfId="42960" xr:uid="{00000000-0005-0000-0000-0000B8A00000}"/>
    <cellStyle name="Normal 7 4 2" xfId="4590" xr:uid="{00000000-0005-0000-0000-0000B9A00000}"/>
    <cellStyle name="Normal 7 4 2 10" xfId="42961" xr:uid="{00000000-0005-0000-0000-0000BAA00000}"/>
    <cellStyle name="Normal 7 4 2 10 2" xfId="42962" xr:uid="{00000000-0005-0000-0000-0000BBA00000}"/>
    <cellStyle name="Normal 7 4 2 11" xfId="42963" xr:uid="{00000000-0005-0000-0000-0000BCA00000}"/>
    <cellStyle name="Normal 7 4 2 12" xfId="42964" xr:uid="{00000000-0005-0000-0000-0000BDA00000}"/>
    <cellStyle name="Normal 7 4 2 2" xfId="4591" xr:uid="{00000000-0005-0000-0000-0000BEA00000}"/>
    <cellStyle name="Normal 7 4 2 2 2" xfId="4592" xr:uid="{00000000-0005-0000-0000-0000BFA00000}"/>
    <cellStyle name="Normal 7 4 2 2 2 2" xfId="4593" xr:uid="{00000000-0005-0000-0000-0000C0A00000}"/>
    <cellStyle name="Normal 7 4 2 2 2 2 2" xfId="42965" xr:uid="{00000000-0005-0000-0000-0000C1A00000}"/>
    <cellStyle name="Normal 7 4 2 2 2 2 2 2" xfId="42966" xr:uid="{00000000-0005-0000-0000-0000C2A00000}"/>
    <cellStyle name="Normal 7 4 2 2 2 2 2 2 2" xfId="42967" xr:uid="{00000000-0005-0000-0000-0000C3A00000}"/>
    <cellStyle name="Normal 7 4 2 2 2 2 2 3" xfId="42968" xr:uid="{00000000-0005-0000-0000-0000C4A00000}"/>
    <cellStyle name="Normal 7 4 2 2 2 2 3" xfId="42969" xr:uid="{00000000-0005-0000-0000-0000C5A00000}"/>
    <cellStyle name="Normal 7 4 2 2 2 2 3 2" xfId="42970" xr:uid="{00000000-0005-0000-0000-0000C6A00000}"/>
    <cellStyle name="Normal 7 4 2 2 2 2 4" xfId="42971" xr:uid="{00000000-0005-0000-0000-0000C7A00000}"/>
    <cellStyle name="Normal 7 4 2 2 2 2 5" xfId="42972" xr:uid="{00000000-0005-0000-0000-0000C8A00000}"/>
    <cellStyle name="Normal 7 4 2 2 2 3" xfId="4594" xr:uid="{00000000-0005-0000-0000-0000C9A00000}"/>
    <cellStyle name="Normal 7 4 2 2 2 3 2" xfId="42973" xr:uid="{00000000-0005-0000-0000-0000CAA00000}"/>
    <cellStyle name="Normal 7 4 2 2 2 3 2 2" xfId="42974" xr:uid="{00000000-0005-0000-0000-0000CBA00000}"/>
    <cellStyle name="Normal 7 4 2 2 2 3 2 2 2" xfId="42975" xr:uid="{00000000-0005-0000-0000-0000CCA00000}"/>
    <cellStyle name="Normal 7 4 2 2 2 3 2 3" xfId="42976" xr:uid="{00000000-0005-0000-0000-0000CDA00000}"/>
    <cellStyle name="Normal 7 4 2 2 2 3 3" xfId="42977" xr:uid="{00000000-0005-0000-0000-0000CEA00000}"/>
    <cellStyle name="Normal 7 4 2 2 2 3 3 2" xfId="42978" xr:uid="{00000000-0005-0000-0000-0000CFA00000}"/>
    <cellStyle name="Normal 7 4 2 2 2 3 4" xfId="42979" xr:uid="{00000000-0005-0000-0000-0000D0A00000}"/>
    <cellStyle name="Normal 7 4 2 2 2 3 5" xfId="42980" xr:uid="{00000000-0005-0000-0000-0000D1A00000}"/>
    <cellStyle name="Normal 7 4 2 2 2 4" xfId="42981" xr:uid="{00000000-0005-0000-0000-0000D2A00000}"/>
    <cellStyle name="Normal 7 4 2 2 2 4 2" xfId="42982" xr:uid="{00000000-0005-0000-0000-0000D3A00000}"/>
    <cellStyle name="Normal 7 4 2 2 2 4 2 2" xfId="42983" xr:uid="{00000000-0005-0000-0000-0000D4A00000}"/>
    <cellStyle name="Normal 7 4 2 2 2 4 3" xfId="42984" xr:uid="{00000000-0005-0000-0000-0000D5A00000}"/>
    <cellStyle name="Normal 7 4 2 2 2 5" xfId="42985" xr:uid="{00000000-0005-0000-0000-0000D6A00000}"/>
    <cellStyle name="Normal 7 4 2 2 2 5 2" xfId="42986" xr:uid="{00000000-0005-0000-0000-0000D7A00000}"/>
    <cellStyle name="Normal 7 4 2 2 2 6" xfId="42987" xr:uid="{00000000-0005-0000-0000-0000D8A00000}"/>
    <cellStyle name="Normal 7 4 2 2 2 7" xfId="42988" xr:uid="{00000000-0005-0000-0000-0000D9A00000}"/>
    <cellStyle name="Normal 7 4 2 2 3" xfId="4595" xr:uid="{00000000-0005-0000-0000-0000DAA00000}"/>
    <cellStyle name="Normal 7 4 2 2 3 2" xfId="42989" xr:uid="{00000000-0005-0000-0000-0000DBA00000}"/>
    <cellStyle name="Normal 7 4 2 2 3 2 2" xfId="42990" xr:uid="{00000000-0005-0000-0000-0000DCA00000}"/>
    <cellStyle name="Normal 7 4 2 2 3 2 2 2" xfId="42991" xr:uid="{00000000-0005-0000-0000-0000DDA00000}"/>
    <cellStyle name="Normal 7 4 2 2 3 2 3" xfId="42992" xr:uid="{00000000-0005-0000-0000-0000DEA00000}"/>
    <cellStyle name="Normal 7 4 2 2 3 3" xfId="42993" xr:uid="{00000000-0005-0000-0000-0000DFA00000}"/>
    <cellStyle name="Normal 7 4 2 2 3 3 2" xfId="42994" xr:uid="{00000000-0005-0000-0000-0000E0A00000}"/>
    <cellStyle name="Normal 7 4 2 2 3 4" xfId="42995" xr:uid="{00000000-0005-0000-0000-0000E1A00000}"/>
    <cellStyle name="Normal 7 4 2 2 3 5" xfId="42996" xr:uid="{00000000-0005-0000-0000-0000E2A00000}"/>
    <cellStyle name="Normal 7 4 2 2 4" xfId="4596" xr:uid="{00000000-0005-0000-0000-0000E3A00000}"/>
    <cellStyle name="Normal 7 4 2 2 4 2" xfId="42997" xr:uid="{00000000-0005-0000-0000-0000E4A00000}"/>
    <cellStyle name="Normal 7 4 2 2 4 2 2" xfId="42998" xr:uid="{00000000-0005-0000-0000-0000E5A00000}"/>
    <cellStyle name="Normal 7 4 2 2 4 2 2 2" xfId="42999" xr:uid="{00000000-0005-0000-0000-0000E6A00000}"/>
    <cellStyle name="Normal 7 4 2 2 4 2 3" xfId="43000" xr:uid="{00000000-0005-0000-0000-0000E7A00000}"/>
    <cellStyle name="Normal 7 4 2 2 4 3" xfId="43001" xr:uid="{00000000-0005-0000-0000-0000E8A00000}"/>
    <cellStyle name="Normal 7 4 2 2 4 3 2" xfId="43002" xr:uid="{00000000-0005-0000-0000-0000E9A00000}"/>
    <cellStyle name="Normal 7 4 2 2 4 4" xfId="43003" xr:uid="{00000000-0005-0000-0000-0000EAA00000}"/>
    <cellStyle name="Normal 7 4 2 2 4 5" xfId="43004" xr:uid="{00000000-0005-0000-0000-0000EBA00000}"/>
    <cellStyle name="Normal 7 4 2 2 5" xfId="43005" xr:uid="{00000000-0005-0000-0000-0000ECA00000}"/>
    <cellStyle name="Normal 7 4 2 2 5 2" xfId="43006" xr:uid="{00000000-0005-0000-0000-0000EDA00000}"/>
    <cellStyle name="Normal 7 4 2 2 5 2 2" xfId="43007" xr:uid="{00000000-0005-0000-0000-0000EEA00000}"/>
    <cellStyle name="Normal 7 4 2 2 5 3" xfId="43008" xr:uid="{00000000-0005-0000-0000-0000EFA00000}"/>
    <cellStyle name="Normal 7 4 2 2 6" xfId="43009" xr:uid="{00000000-0005-0000-0000-0000F0A00000}"/>
    <cellStyle name="Normal 7 4 2 2 6 2" xfId="43010" xr:uid="{00000000-0005-0000-0000-0000F1A00000}"/>
    <cellStyle name="Normal 7 4 2 2 7" xfId="43011" xr:uid="{00000000-0005-0000-0000-0000F2A00000}"/>
    <cellStyle name="Normal 7 4 2 2 8" xfId="43012" xr:uid="{00000000-0005-0000-0000-0000F3A00000}"/>
    <cellStyle name="Normal 7 4 2 3" xfId="4597" xr:uid="{00000000-0005-0000-0000-0000F4A00000}"/>
    <cellStyle name="Normal 7 4 2 3 2" xfId="4598" xr:uid="{00000000-0005-0000-0000-0000F5A00000}"/>
    <cellStyle name="Normal 7 4 2 3 2 2" xfId="4599" xr:uid="{00000000-0005-0000-0000-0000F6A00000}"/>
    <cellStyle name="Normal 7 4 2 3 2 2 2" xfId="43013" xr:uid="{00000000-0005-0000-0000-0000F7A00000}"/>
    <cellStyle name="Normal 7 4 2 3 2 2 2 2" xfId="43014" xr:uid="{00000000-0005-0000-0000-0000F8A00000}"/>
    <cellStyle name="Normal 7 4 2 3 2 2 2 2 2" xfId="43015" xr:uid="{00000000-0005-0000-0000-0000F9A00000}"/>
    <cellStyle name="Normal 7 4 2 3 2 2 2 3" xfId="43016" xr:uid="{00000000-0005-0000-0000-0000FAA00000}"/>
    <cellStyle name="Normal 7 4 2 3 2 2 3" xfId="43017" xr:uid="{00000000-0005-0000-0000-0000FBA00000}"/>
    <cellStyle name="Normal 7 4 2 3 2 2 3 2" xfId="43018" xr:uid="{00000000-0005-0000-0000-0000FCA00000}"/>
    <cellStyle name="Normal 7 4 2 3 2 2 4" xfId="43019" xr:uid="{00000000-0005-0000-0000-0000FDA00000}"/>
    <cellStyle name="Normal 7 4 2 3 2 2 5" xfId="43020" xr:uid="{00000000-0005-0000-0000-0000FEA00000}"/>
    <cellStyle name="Normal 7 4 2 3 2 3" xfId="4600" xr:uid="{00000000-0005-0000-0000-0000FFA00000}"/>
    <cellStyle name="Normal 7 4 2 3 2 3 2" xfId="43021" xr:uid="{00000000-0005-0000-0000-000000A10000}"/>
    <cellStyle name="Normal 7 4 2 3 2 3 2 2" xfId="43022" xr:uid="{00000000-0005-0000-0000-000001A10000}"/>
    <cellStyle name="Normal 7 4 2 3 2 3 2 2 2" xfId="43023" xr:uid="{00000000-0005-0000-0000-000002A10000}"/>
    <cellStyle name="Normal 7 4 2 3 2 3 2 3" xfId="43024" xr:uid="{00000000-0005-0000-0000-000003A10000}"/>
    <cellStyle name="Normal 7 4 2 3 2 3 3" xfId="43025" xr:uid="{00000000-0005-0000-0000-000004A10000}"/>
    <cellStyle name="Normal 7 4 2 3 2 3 3 2" xfId="43026" xr:uid="{00000000-0005-0000-0000-000005A10000}"/>
    <cellStyle name="Normal 7 4 2 3 2 3 4" xfId="43027" xr:uid="{00000000-0005-0000-0000-000006A10000}"/>
    <cellStyle name="Normal 7 4 2 3 2 3 5" xfId="43028" xr:uid="{00000000-0005-0000-0000-000007A10000}"/>
    <cellStyle name="Normal 7 4 2 3 2 4" xfId="43029" xr:uid="{00000000-0005-0000-0000-000008A10000}"/>
    <cellStyle name="Normal 7 4 2 3 2 4 2" xfId="43030" xr:uid="{00000000-0005-0000-0000-000009A10000}"/>
    <cellStyle name="Normal 7 4 2 3 2 4 2 2" xfId="43031" xr:uid="{00000000-0005-0000-0000-00000AA10000}"/>
    <cellStyle name="Normal 7 4 2 3 2 4 3" xfId="43032" xr:uid="{00000000-0005-0000-0000-00000BA10000}"/>
    <cellStyle name="Normal 7 4 2 3 2 5" xfId="43033" xr:uid="{00000000-0005-0000-0000-00000CA10000}"/>
    <cellStyle name="Normal 7 4 2 3 2 5 2" xfId="43034" xr:uid="{00000000-0005-0000-0000-00000DA10000}"/>
    <cellStyle name="Normal 7 4 2 3 2 6" xfId="43035" xr:uid="{00000000-0005-0000-0000-00000EA10000}"/>
    <cellStyle name="Normal 7 4 2 3 2 7" xfId="43036" xr:uid="{00000000-0005-0000-0000-00000FA10000}"/>
    <cellStyle name="Normal 7 4 2 3 3" xfId="4601" xr:uid="{00000000-0005-0000-0000-000010A10000}"/>
    <cellStyle name="Normal 7 4 2 3 3 2" xfId="43037" xr:uid="{00000000-0005-0000-0000-000011A10000}"/>
    <cellStyle name="Normal 7 4 2 3 3 2 2" xfId="43038" xr:uid="{00000000-0005-0000-0000-000012A10000}"/>
    <cellStyle name="Normal 7 4 2 3 3 2 2 2" xfId="43039" xr:uid="{00000000-0005-0000-0000-000013A10000}"/>
    <cellStyle name="Normal 7 4 2 3 3 2 3" xfId="43040" xr:uid="{00000000-0005-0000-0000-000014A10000}"/>
    <cellStyle name="Normal 7 4 2 3 3 3" xfId="43041" xr:uid="{00000000-0005-0000-0000-000015A10000}"/>
    <cellStyle name="Normal 7 4 2 3 3 3 2" xfId="43042" xr:uid="{00000000-0005-0000-0000-000016A10000}"/>
    <cellStyle name="Normal 7 4 2 3 3 4" xfId="43043" xr:uid="{00000000-0005-0000-0000-000017A10000}"/>
    <cellStyle name="Normal 7 4 2 3 3 5" xfId="43044" xr:uid="{00000000-0005-0000-0000-000018A10000}"/>
    <cellStyle name="Normal 7 4 2 3 4" xfId="4602" xr:uid="{00000000-0005-0000-0000-000019A10000}"/>
    <cellStyle name="Normal 7 4 2 3 4 2" xfId="43045" xr:uid="{00000000-0005-0000-0000-00001AA10000}"/>
    <cellStyle name="Normal 7 4 2 3 4 2 2" xfId="43046" xr:uid="{00000000-0005-0000-0000-00001BA10000}"/>
    <cellStyle name="Normal 7 4 2 3 4 2 2 2" xfId="43047" xr:uid="{00000000-0005-0000-0000-00001CA10000}"/>
    <cellStyle name="Normal 7 4 2 3 4 2 3" xfId="43048" xr:uid="{00000000-0005-0000-0000-00001DA10000}"/>
    <cellStyle name="Normal 7 4 2 3 4 3" xfId="43049" xr:uid="{00000000-0005-0000-0000-00001EA10000}"/>
    <cellStyle name="Normal 7 4 2 3 4 3 2" xfId="43050" xr:uid="{00000000-0005-0000-0000-00001FA10000}"/>
    <cellStyle name="Normal 7 4 2 3 4 4" xfId="43051" xr:uid="{00000000-0005-0000-0000-000020A10000}"/>
    <cellStyle name="Normal 7 4 2 3 4 5" xfId="43052" xr:uid="{00000000-0005-0000-0000-000021A10000}"/>
    <cellStyle name="Normal 7 4 2 3 5" xfId="43053" xr:uid="{00000000-0005-0000-0000-000022A10000}"/>
    <cellStyle name="Normal 7 4 2 3 5 2" xfId="43054" xr:uid="{00000000-0005-0000-0000-000023A10000}"/>
    <cellStyle name="Normal 7 4 2 3 5 2 2" xfId="43055" xr:uid="{00000000-0005-0000-0000-000024A10000}"/>
    <cellStyle name="Normal 7 4 2 3 5 3" xfId="43056" xr:uid="{00000000-0005-0000-0000-000025A10000}"/>
    <cellStyle name="Normal 7 4 2 3 6" xfId="43057" xr:uid="{00000000-0005-0000-0000-000026A10000}"/>
    <cellStyle name="Normal 7 4 2 3 6 2" xfId="43058" xr:uid="{00000000-0005-0000-0000-000027A10000}"/>
    <cellStyle name="Normal 7 4 2 3 7" xfId="43059" xr:uid="{00000000-0005-0000-0000-000028A10000}"/>
    <cellStyle name="Normal 7 4 2 3 8" xfId="43060" xr:uid="{00000000-0005-0000-0000-000029A10000}"/>
    <cellStyle name="Normal 7 4 2 4" xfId="4603" xr:uid="{00000000-0005-0000-0000-00002AA10000}"/>
    <cellStyle name="Normal 7 4 2 4 2" xfId="4604" xr:uid="{00000000-0005-0000-0000-00002BA10000}"/>
    <cellStyle name="Normal 7 4 2 4 2 2" xfId="4605" xr:uid="{00000000-0005-0000-0000-00002CA10000}"/>
    <cellStyle name="Normal 7 4 2 4 2 2 2" xfId="43061" xr:uid="{00000000-0005-0000-0000-00002DA10000}"/>
    <cellStyle name="Normal 7 4 2 4 2 2 2 2" xfId="43062" xr:uid="{00000000-0005-0000-0000-00002EA10000}"/>
    <cellStyle name="Normal 7 4 2 4 2 2 2 2 2" xfId="43063" xr:uid="{00000000-0005-0000-0000-00002FA10000}"/>
    <cellStyle name="Normal 7 4 2 4 2 2 2 3" xfId="43064" xr:uid="{00000000-0005-0000-0000-000030A10000}"/>
    <cellStyle name="Normal 7 4 2 4 2 2 3" xfId="43065" xr:uid="{00000000-0005-0000-0000-000031A10000}"/>
    <cellStyle name="Normal 7 4 2 4 2 2 3 2" xfId="43066" xr:uid="{00000000-0005-0000-0000-000032A10000}"/>
    <cellStyle name="Normal 7 4 2 4 2 2 4" xfId="43067" xr:uid="{00000000-0005-0000-0000-000033A10000}"/>
    <cellStyle name="Normal 7 4 2 4 2 2 5" xfId="43068" xr:uid="{00000000-0005-0000-0000-000034A10000}"/>
    <cellStyle name="Normal 7 4 2 4 2 3" xfId="4606" xr:uid="{00000000-0005-0000-0000-000035A10000}"/>
    <cellStyle name="Normal 7 4 2 4 2 3 2" xfId="43069" xr:uid="{00000000-0005-0000-0000-000036A10000}"/>
    <cellStyle name="Normal 7 4 2 4 2 3 2 2" xfId="43070" xr:uid="{00000000-0005-0000-0000-000037A10000}"/>
    <cellStyle name="Normal 7 4 2 4 2 3 2 2 2" xfId="43071" xr:uid="{00000000-0005-0000-0000-000038A10000}"/>
    <cellStyle name="Normal 7 4 2 4 2 3 2 3" xfId="43072" xr:uid="{00000000-0005-0000-0000-000039A10000}"/>
    <cellStyle name="Normal 7 4 2 4 2 3 3" xfId="43073" xr:uid="{00000000-0005-0000-0000-00003AA10000}"/>
    <cellStyle name="Normal 7 4 2 4 2 3 3 2" xfId="43074" xr:uid="{00000000-0005-0000-0000-00003BA10000}"/>
    <cellStyle name="Normal 7 4 2 4 2 3 4" xfId="43075" xr:uid="{00000000-0005-0000-0000-00003CA10000}"/>
    <cellStyle name="Normal 7 4 2 4 2 3 5" xfId="43076" xr:uid="{00000000-0005-0000-0000-00003DA10000}"/>
    <cellStyle name="Normal 7 4 2 4 2 4" xfId="43077" xr:uid="{00000000-0005-0000-0000-00003EA10000}"/>
    <cellStyle name="Normal 7 4 2 4 2 4 2" xfId="43078" xr:uid="{00000000-0005-0000-0000-00003FA10000}"/>
    <cellStyle name="Normal 7 4 2 4 2 4 2 2" xfId="43079" xr:uid="{00000000-0005-0000-0000-000040A10000}"/>
    <cellStyle name="Normal 7 4 2 4 2 4 3" xfId="43080" xr:uid="{00000000-0005-0000-0000-000041A10000}"/>
    <cellStyle name="Normal 7 4 2 4 2 5" xfId="43081" xr:uid="{00000000-0005-0000-0000-000042A10000}"/>
    <cellStyle name="Normal 7 4 2 4 2 5 2" xfId="43082" xr:uid="{00000000-0005-0000-0000-000043A10000}"/>
    <cellStyle name="Normal 7 4 2 4 2 6" xfId="43083" xr:uid="{00000000-0005-0000-0000-000044A10000}"/>
    <cellStyle name="Normal 7 4 2 4 2 7" xfId="43084" xr:uid="{00000000-0005-0000-0000-000045A10000}"/>
    <cellStyle name="Normal 7 4 2 4 3" xfId="4607" xr:uid="{00000000-0005-0000-0000-000046A10000}"/>
    <cellStyle name="Normal 7 4 2 4 3 2" xfId="43085" xr:uid="{00000000-0005-0000-0000-000047A10000}"/>
    <cellStyle name="Normal 7 4 2 4 3 2 2" xfId="43086" xr:uid="{00000000-0005-0000-0000-000048A10000}"/>
    <cellStyle name="Normal 7 4 2 4 3 2 2 2" xfId="43087" xr:uid="{00000000-0005-0000-0000-000049A10000}"/>
    <cellStyle name="Normal 7 4 2 4 3 2 3" xfId="43088" xr:uid="{00000000-0005-0000-0000-00004AA10000}"/>
    <cellStyle name="Normal 7 4 2 4 3 3" xfId="43089" xr:uid="{00000000-0005-0000-0000-00004BA10000}"/>
    <cellStyle name="Normal 7 4 2 4 3 3 2" xfId="43090" xr:uid="{00000000-0005-0000-0000-00004CA10000}"/>
    <cellStyle name="Normal 7 4 2 4 3 4" xfId="43091" xr:uid="{00000000-0005-0000-0000-00004DA10000}"/>
    <cellStyle name="Normal 7 4 2 4 3 5" xfId="43092" xr:uid="{00000000-0005-0000-0000-00004EA10000}"/>
    <cellStyle name="Normal 7 4 2 4 4" xfId="4608" xr:uid="{00000000-0005-0000-0000-00004FA10000}"/>
    <cellStyle name="Normal 7 4 2 4 4 2" xfId="43093" xr:uid="{00000000-0005-0000-0000-000050A10000}"/>
    <cellStyle name="Normal 7 4 2 4 4 2 2" xfId="43094" xr:uid="{00000000-0005-0000-0000-000051A10000}"/>
    <cellStyle name="Normal 7 4 2 4 4 2 2 2" xfId="43095" xr:uid="{00000000-0005-0000-0000-000052A10000}"/>
    <cellStyle name="Normal 7 4 2 4 4 2 3" xfId="43096" xr:uid="{00000000-0005-0000-0000-000053A10000}"/>
    <cellStyle name="Normal 7 4 2 4 4 3" xfId="43097" xr:uid="{00000000-0005-0000-0000-000054A10000}"/>
    <cellStyle name="Normal 7 4 2 4 4 3 2" xfId="43098" xr:uid="{00000000-0005-0000-0000-000055A10000}"/>
    <cellStyle name="Normal 7 4 2 4 4 4" xfId="43099" xr:uid="{00000000-0005-0000-0000-000056A10000}"/>
    <cellStyle name="Normal 7 4 2 4 4 5" xfId="43100" xr:uid="{00000000-0005-0000-0000-000057A10000}"/>
    <cellStyle name="Normal 7 4 2 4 5" xfId="43101" xr:uid="{00000000-0005-0000-0000-000058A10000}"/>
    <cellStyle name="Normal 7 4 2 4 5 2" xfId="43102" xr:uid="{00000000-0005-0000-0000-000059A10000}"/>
    <cellStyle name="Normal 7 4 2 4 5 2 2" xfId="43103" xr:uid="{00000000-0005-0000-0000-00005AA10000}"/>
    <cellStyle name="Normal 7 4 2 4 5 3" xfId="43104" xr:uid="{00000000-0005-0000-0000-00005BA10000}"/>
    <cellStyle name="Normal 7 4 2 4 6" xfId="43105" xr:uid="{00000000-0005-0000-0000-00005CA10000}"/>
    <cellStyle name="Normal 7 4 2 4 6 2" xfId="43106" xr:uid="{00000000-0005-0000-0000-00005DA10000}"/>
    <cellStyle name="Normal 7 4 2 4 7" xfId="43107" xr:uid="{00000000-0005-0000-0000-00005EA10000}"/>
    <cellStyle name="Normal 7 4 2 4 8" xfId="43108" xr:uid="{00000000-0005-0000-0000-00005FA10000}"/>
    <cellStyle name="Normal 7 4 2 5" xfId="4609" xr:uid="{00000000-0005-0000-0000-000060A10000}"/>
    <cellStyle name="Normal 7 4 2 5 2" xfId="4610" xr:uid="{00000000-0005-0000-0000-000061A10000}"/>
    <cellStyle name="Normal 7 4 2 5 2 2" xfId="4611" xr:uid="{00000000-0005-0000-0000-000062A10000}"/>
    <cellStyle name="Normal 7 4 2 5 2 2 2" xfId="43109" xr:uid="{00000000-0005-0000-0000-000063A10000}"/>
    <cellStyle name="Normal 7 4 2 5 2 2 2 2" xfId="43110" xr:uid="{00000000-0005-0000-0000-000064A10000}"/>
    <cellStyle name="Normal 7 4 2 5 2 2 2 2 2" xfId="43111" xr:uid="{00000000-0005-0000-0000-000065A10000}"/>
    <cellStyle name="Normal 7 4 2 5 2 2 2 3" xfId="43112" xr:uid="{00000000-0005-0000-0000-000066A10000}"/>
    <cellStyle name="Normal 7 4 2 5 2 2 3" xfId="43113" xr:uid="{00000000-0005-0000-0000-000067A10000}"/>
    <cellStyle name="Normal 7 4 2 5 2 2 3 2" xfId="43114" xr:uid="{00000000-0005-0000-0000-000068A10000}"/>
    <cellStyle name="Normal 7 4 2 5 2 2 4" xfId="43115" xr:uid="{00000000-0005-0000-0000-000069A10000}"/>
    <cellStyle name="Normal 7 4 2 5 2 2 5" xfId="43116" xr:uid="{00000000-0005-0000-0000-00006AA10000}"/>
    <cellStyle name="Normal 7 4 2 5 2 3" xfId="4612" xr:uid="{00000000-0005-0000-0000-00006BA10000}"/>
    <cellStyle name="Normal 7 4 2 5 2 3 2" xfId="43117" xr:uid="{00000000-0005-0000-0000-00006CA10000}"/>
    <cellStyle name="Normal 7 4 2 5 2 3 2 2" xfId="43118" xr:uid="{00000000-0005-0000-0000-00006DA10000}"/>
    <cellStyle name="Normal 7 4 2 5 2 3 2 2 2" xfId="43119" xr:uid="{00000000-0005-0000-0000-00006EA10000}"/>
    <cellStyle name="Normal 7 4 2 5 2 3 2 3" xfId="43120" xr:uid="{00000000-0005-0000-0000-00006FA10000}"/>
    <cellStyle name="Normal 7 4 2 5 2 3 3" xfId="43121" xr:uid="{00000000-0005-0000-0000-000070A10000}"/>
    <cellStyle name="Normal 7 4 2 5 2 3 3 2" xfId="43122" xr:uid="{00000000-0005-0000-0000-000071A10000}"/>
    <cellStyle name="Normal 7 4 2 5 2 3 4" xfId="43123" xr:uid="{00000000-0005-0000-0000-000072A10000}"/>
    <cellStyle name="Normal 7 4 2 5 2 3 5" xfId="43124" xr:uid="{00000000-0005-0000-0000-000073A10000}"/>
    <cellStyle name="Normal 7 4 2 5 2 4" xfId="43125" xr:uid="{00000000-0005-0000-0000-000074A10000}"/>
    <cellStyle name="Normal 7 4 2 5 2 4 2" xfId="43126" xr:uid="{00000000-0005-0000-0000-000075A10000}"/>
    <cellStyle name="Normal 7 4 2 5 2 4 2 2" xfId="43127" xr:uid="{00000000-0005-0000-0000-000076A10000}"/>
    <cellStyle name="Normal 7 4 2 5 2 4 3" xfId="43128" xr:uid="{00000000-0005-0000-0000-000077A10000}"/>
    <cellStyle name="Normal 7 4 2 5 2 5" xfId="43129" xr:uid="{00000000-0005-0000-0000-000078A10000}"/>
    <cellStyle name="Normal 7 4 2 5 2 5 2" xfId="43130" xr:uid="{00000000-0005-0000-0000-000079A10000}"/>
    <cellStyle name="Normal 7 4 2 5 2 6" xfId="43131" xr:uid="{00000000-0005-0000-0000-00007AA10000}"/>
    <cellStyle name="Normal 7 4 2 5 2 7" xfId="43132" xr:uid="{00000000-0005-0000-0000-00007BA10000}"/>
    <cellStyle name="Normal 7 4 2 5 3" xfId="4613" xr:uid="{00000000-0005-0000-0000-00007CA10000}"/>
    <cellStyle name="Normal 7 4 2 5 3 2" xfId="43133" xr:uid="{00000000-0005-0000-0000-00007DA10000}"/>
    <cellStyle name="Normal 7 4 2 5 3 2 2" xfId="43134" xr:uid="{00000000-0005-0000-0000-00007EA10000}"/>
    <cellStyle name="Normal 7 4 2 5 3 2 2 2" xfId="43135" xr:uid="{00000000-0005-0000-0000-00007FA10000}"/>
    <cellStyle name="Normal 7 4 2 5 3 2 3" xfId="43136" xr:uid="{00000000-0005-0000-0000-000080A10000}"/>
    <cellStyle name="Normal 7 4 2 5 3 3" xfId="43137" xr:uid="{00000000-0005-0000-0000-000081A10000}"/>
    <cellStyle name="Normal 7 4 2 5 3 3 2" xfId="43138" xr:uid="{00000000-0005-0000-0000-000082A10000}"/>
    <cellStyle name="Normal 7 4 2 5 3 4" xfId="43139" xr:uid="{00000000-0005-0000-0000-000083A10000}"/>
    <cellStyle name="Normal 7 4 2 5 3 5" xfId="43140" xr:uid="{00000000-0005-0000-0000-000084A10000}"/>
    <cellStyle name="Normal 7 4 2 5 4" xfId="4614" xr:uid="{00000000-0005-0000-0000-000085A10000}"/>
    <cellStyle name="Normal 7 4 2 5 4 2" xfId="43141" xr:uid="{00000000-0005-0000-0000-000086A10000}"/>
    <cellStyle name="Normal 7 4 2 5 4 2 2" xfId="43142" xr:uid="{00000000-0005-0000-0000-000087A10000}"/>
    <cellStyle name="Normal 7 4 2 5 4 2 2 2" xfId="43143" xr:uid="{00000000-0005-0000-0000-000088A10000}"/>
    <cellStyle name="Normal 7 4 2 5 4 2 3" xfId="43144" xr:uid="{00000000-0005-0000-0000-000089A10000}"/>
    <cellStyle name="Normal 7 4 2 5 4 3" xfId="43145" xr:uid="{00000000-0005-0000-0000-00008AA10000}"/>
    <cellStyle name="Normal 7 4 2 5 4 3 2" xfId="43146" xr:uid="{00000000-0005-0000-0000-00008BA10000}"/>
    <cellStyle name="Normal 7 4 2 5 4 4" xfId="43147" xr:uid="{00000000-0005-0000-0000-00008CA10000}"/>
    <cellStyle name="Normal 7 4 2 5 4 5" xfId="43148" xr:uid="{00000000-0005-0000-0000-00008DA10000}"/>
    <cellStyle name="Normal 7 4 2 5 5" xfId="43149" xr:uid="{00000000-0005-0000-0000-00008EA10000}"/>
    <cellStyle name="Normal 7 4 2 5 5 2" xfId="43150" xr:uid="{00000000-0005-0000-0000-00008FA10000}"/>
    <cellStyle name="Normal 7 4 2 5 5 2 2" xfId="43151" xr:uid="{00000000-0005-0000-0000-000090A10000}"/>
    <cellStyle name="Normal 7 4 2 5 5 3" xfId="43152" xr:uid="{00000000-0005-0000-0000-000091A10000}"/>
    <cellStyle name="Normal 7 4 2 5 6" xfId="43153" xr:uid="{00000000-0005-0000-0000-000092A10000}"/>
    <cellStyle name="Normal 7 4 2 5 6 2" xfId="43154" xr:uid="{00000000-0005-0000-0000-000093A10000}"/>
    <cellStyle name="Normal 7 4 2 5 7" xfId="43155" xr:uid="{00000000-0005-0000-0000-000094A10000}"/>
    <cellStyle name="Normal 7 4 2 5 8" xfId="43156" xr:uid="{00000000-0005-0000-0000-000095A10000}"/>
    <cellStyle name="Normal 7 4 2 6" xfId="4615" xr:uid="{00000000-0005-0000-0000-000096A10000}"/>
    <cellStyle name="Normal 7 4 2 6 2" xfId="4616" xr:uid="{00000000-0005-0000-0000-000097A10000}"/>
    <cellStyle name="Normal 7 4 2 6 2 2" xfId="43157" xr:uid="{00000000-0005-0000-0000-000098A10000}"/>
    <cellStyle name="Normal 7 4 2 6 2 2 2" xfId="43158" xr:uid="{00000000-0005-0000-0000-000099A10000}"/>
    <cellStyle name="Normal 7 4 2 6 2 2 2 2" xfId="43159" xr:uid="{00000000-0005-0000-0000-00009AA10000}"/>
    <cellStyle name="Normal 7 4 2 6 2 2 3" xfId="43160" xr:uid="{00000000-0005-0000-0000-00009BA10000}"/>
    <cellStyle name="Normal 7 4 2 6 2 3" xfId="43161" xr:uid="{00000000-0005-0000-0000-00009CA10000}"/>
    <cellStyle name="Normal 7 4 2 6 2 3 2" xfId="43162" xr:uid="{00000000-0005-0000-0000-00009DA10000}"/>
    <cellStyle name="Normal 7 4 2 6 2 4" xfId="43163" xr:uid="{00000000-0005-0000-0000-00009EA10000}"/>
    <cellStyle name="Normal 7 4 2 6 2 5" xfId="43164" xr:uid="{00000000-0005-0000-0000-00009FA10000}"/>
    <cellStyle name="Normal 7 4 2 6 3" xfId="4617" xr:uid="{00000000-0005-0000-0000-0000A0A10000}"/>
    <cellStyle name="Normal 7 4 2 6 3 2" xfId="43165" xr:uid="{00000000-0005-0000-0000-0000A1A10000}"/>
    <cellStyle name="Normal 7 4 2 6 3 2 2" xfId="43166" xr:uid="{00000000-0005-0000-0000-0000A2A10000}"/>
    <cellStyle name="Normal 7 4 2 6 3 2 2 2" xfId="43167" xr:uid="{00000000-0005-0000-0000-0000A3A10000}"/>
    <cellStyle name="Normal 7 4 2 6 3 2 3" xfId="43168" xr:uid="{00000000-0005-0000-0000-0000A4A10000}"/>
    <cellStyle name="Normal 7 4 2 6 3 3" xfId="43169" xr:uid="{00000000-0005-0000-0000-0000A5A10000}"/>
    <cellStyle name="Normal 7 4 2 6 3 3 2" xfId="43170" xr:uid="{00000000-0005-0000-0000-0000A6A10000}"/>
    <cellStyle name="Normal 7 4 2 6 3 4" xfId="43171" xr:uid="{00000000-0005-0000-0000-0000A7A10000}"/>
    <cellStyle name="Normal 7 4 2 6 3 5" xfId="43172" xr:uid="{00000000-0005-0000-0000-0000A8A10000}"/>
    <cellStyle name="Normal 7 4 2 6 4" xfId="43173" xr:uid="{00000000-0005-0000-0000-0000A9A10000}"/>
    <cellStyle name="Normal 7 4 2 6 4 2" xfId="43174" xr:uid="{00000000-0005-0000-0000-0000AAA10000}"/>
    <cellStyle name="Normal 7 4 2 6 4 2 2" xfId="43175" xr:uid="{00000000-0005-0000-0000-0000ABA10000}"/>
    <cellStyle name="Normal 7 4 2 6 4 3" xfId="43176" xr:uid="{00000000-0005-0000-0000-0000ACA10000}"/>
    <cellStyle name="Normal 7 4 2 6 5" xfId="43177" xr:uid="{00000000-0005-0000-0000-0000ADA10000}"/>
    <cellStyle name="Normal 7 4 2 6 5 2" xfId="43178" xr:uid="{00000000-0005-0000-0000-0000AEA10000}"/>
    <cellStyle name="Normal 7 4 2 6 6" xfId="43179" xr:uid="{00000000-0005-0000-0000-0000AFA10000}"/>
    <cellStyle name="Normal 7 4 2 6 7" xfId="43180" xr:uid="{00000000-0005-0000-0000-0000B0A10000}"/>
    <cellStyle name="Normal 7 4 2 7" xfId="4618" xr:uid="{00000000-0005-0000-0000-0000B1A10000}"/>
    <cellStyle name="Normal 7 4 2 7 2" xfId="43181" xr:uid="{00000000-0005-0000-0000-0000B2A10000}"/>
    <cellStyle name="Normal 7 4 2 7 2 2" xfId="43182" xr:uid="{00000000-0005-0000-0000-0000B3A10000}"/>
    <cellStyle name="Normal 7 4 2 7 2 2 2" xfId="43183" xr:uid="{00000000-0005-0000-0000-0000B4A10000}"/>
    <cellStyle name="Normal 7 4 2 7 2 3" xfId="43184" xr:uid="{00000000-0005-0000-0000-0000B5A10000}"/>
    <cellStyle name="Normal 7 4 2 7 3" xfId="43185" xr:uid="{00000000-0005-0000-0000-0000B6A10000}"/>
    <cellStyle name="Normal 7 4 2 7 3 2" xfId="43186" xr:uid="{00000000-0005-0000-0000-0000B7A10000}"/>
    <cellStyle name="Normal 7 4 2 7 4" xfId="43187" xr:uid="{00000000-0005-0000-0000-0000B8A10000}"/>
    <cellStyle name="Normal 7 4 2 7 5" xfId="43188" xr:uid="{00000000-0005-0000-0000-0000B9A10000}"/>
    <cellStyle name="Normal 7 4 2 8" xfId="4619" xr:uid="{00000000-0005-0000-0000-0000BAA10000}"/>
    <cellStyle name="Normal 7 4 2 8 2" xfId="43189" xr:uid="{00000000-0005-0000-0000-0000BBA10000}"/>
    <cellStyle name="Normal 7 4 2 8 2 2" xfId="43190" xr:uid="{00000000-0005-0000-0000-0000BCA10000}"/>
    <cellStyle name="Normal 7 4 2 8 2 2 2" xfId="43191" xr:uid="{00000000-0005-0000-0000-0000BDA10000}"/>
    <cellStyle name="Normal 7 4 2 8 2 3" xfId="43192" xr:uid="{00000000-0005-0000-0000-0000BEA10000}"/>
    <cellStyle name="Normal 7 4 2 8 3" xfId="43193" xr:uid="{00000000-0005-0000-0000-0000BFA10000}"/>
    <cellStyle name="Normal 7 4 2 8 3 2" xfId="43194" xr:uid="{00000000-0005-0000-0000-0000C0A10000}"/>
    <cellStyle name="Normal 7 4 2 8 4" xfId="43195" xr:uid="{00000000-0005-0000-0000-0000C1A10000}"/>
    <cellStyle name="Normal 7 4 2 8 5" xfId="43196" xr:uid="{00000000-0005-0000-0000-0000C2A10000}"/>
    <cellStyle name="Normal 7 4 2 9" xfId="43197" xr:uid="{00000000-0005-0000-0000-0000C3A10000}"/>
    <cellStyle name="Normal 7 4 2 9 2" xfId="43198" xr:uid="{00000000-0005-0000-0000-0000C4A10000}"/>
    <cellStyle name="Normal 7 4 2 9 2 2" xfId="43199" xr:uid="{00000000-0005-0000-0000-0000C5A10000}"/>
    <cellStyle name="Normal 7 4 2 9 3" xfId="43200" xr:uid="{00000000-0005-0000-0000-0000C6A10000}"/>
    <cellStyle name="Normal 7 4 3" xfId="4620" xr:uid="{00000000-0005-0000-0000-0000C7A10000}"/>
    <cellStyle name="Normal 7 4 3 2" xfId="4621" xr:uid="{00000000-0005-0000-0000-0000C8A10000}"/>
    <cellStyle name="Normal 7 4 3 2 2" xfId="4622" xr:uid="{00000000-0005-0000-0000-0000C9A10000}"/>
    <cellStyle name="Normal 7 4 3 2 2 2" xfId="43201" xr:uid="{00000000-0005-0000-0000-0000CAA10000}"/>
    <cellStyle name="Normal 7 4 3 2 2 2 2" xfId="43202" xr:uid="{00000000-0005-0000-0000-0000CBA10000}"/>
    <cellStyle name="Normal 7 4 3 2 2 2 2 2" xfId="43203" xr:uid="{00000000-0005-0000-0000-0000CCA10000}"/>
    <cellStyle name="Normal 7 4 3 2 2 2 3" xfId="43204" xr:uid="{00000000-0005-0000-0000-0000CDA10000}"/>
    <cellStyle name="Normal 7 4 3 2 2 3" xfId="43205" xr:uid="{00000000-0005-0000-0000-0000CEA10000}"/>
    <cellStyle name="Normal 7 4 3 2 2 3 2" xfId="43206" xr:uid="{00000000-0005-0000-0000-0000CFA10000}"/>
    <cellStyle name="Normal 7 4 3 2 2 4" xfId="43207" xr:uid="{00000000-0005-0000-0000-0000D0A10000}"/>
    <cellStyle name="Normal 7 4 3 2 2 5" xfId="43208" xr:uid="{00000000-0005-0000-0000-0000D1A10000}"/>
    <cellStyle name="Normal 7 4 3 2 3" xfId="4623" xr:uid="{00000000-0005-0000-0000-0000D2A10000}"/>
    <cellStyle name="Normal 7 4 3 2 3 2" xfId="43209" xr:uid="{00000000-0005-0000-0000-0000D3A10000}"/>
    <cellStyle name="Normal 7 4 3 2 3 2 2" xfId="43210" xr:uid="{00000000-0005-0000-0000-0000D4A10000}"/>
    <cellStyle name="Normal 7 4 3 2 3 2 2 2" xfId="43211" xr:uid="{00000000-0005-0000-0000-0000D5A10000}"/>
    <cellStyle name="Normal 7 4 3 2 3 2 3" xfId="43212" xr:uid="{00000000-0005-0000-0000-0000D6A10000}"/>
    <cellStyle name="Normal 7 4 3 2 3 3" xfId="43213" xr:uid="{00000000-0005-0000-0000-0000D7A10000}"/>
    <cellStyle name="Normal 7 4 3 2 3 3 2" xfId="43214" xr:uid="{00000000-0005-0000-0000-0000D8A10000}"/>
    <cellStyle name="Normal 7 4 3 2 3 4" xfId="43215" xr:uid="{00000000-0005-0000-0000-0000D9A10000}"/>
    <cellStyle name="Normal 7 4 3 2 3 5" xfId="43216" xr:uid="{00000000-0005-0000-0000-0000DAA10000}"/>
    <cellStyle name="Normal 7 4 3 2 4" xfId="43217" xr:uid="{00000000-0005-0000-0000-0000DBA10000}"/>
    <cellStyle name="Normal 7 4 3 2 4 2" xfId="43218" xr:uid="{00000000-0005-0000-0000-0000DCA10000}"/>
    <cellStyle name="Normal 7 4 3 2 4 2 2" xfId="43219" xr:uid="{00000000-0005-0000-0000-0000DDA10000}"/>
    <cellStyle name="Normal 7 4 3 2 4 3" xfId="43220" xr:uid="{00000000-0005-0000-0000-0000DEA10000}"/>
    <cellStyle name="Normal 7 4 3 2 5" xfId="43221" xr:uid="{00000000-0005-0000-0000-0000DFA10000}"/>
    <cellStyle name="Normal 7 4 3 2 5 2" xfId="43222" xr:uid="{00000000-0005-0000-0000-0000E0A10000}"/>
    <cellStyle name="Normal 7 4 3 2 6" xfId="43223" xr:uid="{00000000-0005-0000-0000-0000E1A10000}"/>
    <cellStyle name="Normal 7 4 3 2 7" xfId="43224" xr:uid="{00000000-0005-0000-0000-0000E2A10000}"/>
    <cellStyle name="Normal 7 4 3 3" xfId="4624" xr:uid="{00000000-0005-0000-0000-0000E3A10000}"/>
    <cellStyle name="Normal 7 4 3 3 2" xfId="43225" xr:uid="{00000000-0005-0000-0000-0000E4A10000}"/>
    <cellStyle name="Normal 7 4 3 3 2 2" xfId="43226" xr:uid="{00000000-0005-0000-0000-0000E5A10000}"/>
    <cellStyle name="Normal 7 4 3 3 2 2 2" xfId="43227" xr:uid="{00000000-0005-0000-0000-0000E6A10000}"/>
    <cellStyle name="Normal 7 4 3 3 2 3" xfId="43228" xr:uid="{00000000-0005-0000-0000-0000E7A10000}"/>
    <cellStyle name="Normal 7 4 3 3 3" xfId="43229" xr:uid="{00000000-0005-0000-0000-0000E8A10000}"/>
    <cellStyle name="Normal 7 4 3 3 3 2" xfId="43230" xr:uid="{00000000-0005-0000-0000-0000E9A10000}"/>
    <cellStyle name="Normal 7 4 3 3 4" xfId="43231" xr:uid="{00000000-0005-0000-0000-0000EAA10000}"/>
    <cellStyle name="Normal 7 4 3 3 5" xfId="43232" xr:uid="{00000000-0005-0000-0000-0000EBA10000}"/>
    <cellStyle name="Normal 7 4 3 4" xfId="4625" xr:uid="{00000000-0005-0000-0000-0000ECA10000}"/>
    <cellStyle name="Normal 7 4 3 4 2" xfId="43233" xr:uid="{00000000-0005-0000-0000-0000EDA10000}"/>
    <cellStyle name="Normal 7 4 3 4 2 2" xfId="43234" xr:uid="{00000000-0005-0000-0000-0000EEA10000}"/>
    <cellStyle name="Normal 7 4 3 4 2 2 2" xfId="43235" xr:uid="{00000000-0005-0000-0000-0000EFA10000}"/>
    <cellStyle name="Normal 7 4 3 4 2 3" xfId="43236" xr:uid="{00000000-0005-0000-0000-0000F0A10000}"/>
    <cellStyle name="Normal 7 4 3 4 3" xfId="43237" xr:uid="{00000000-0005-0000-0000-0000F1A10000}"/>
    <cellStyle name="Normal 7 4 3 4 3 2" xfId="43238" xr:uid="{00000000-0005-0000-0000-0000F2A10000}"/>
    <cellStyle name="Normal 7 4 3 4 4" xfId="43239" xr:uid="{00000000-0005-0000-0000-0000F3A10000}"/>
    <cellStyle name="Normal 7 4 3 4 5" xfId="43240" xr:uid="{00000000-0005-0000-0000-0000F4A10000}"/>
    <cellStyle name="Normal 7 4 3 5" xfId="43241" xr:uid="{00000000-0005-0000-0000-0000F5A10000}"/>
    <cellStyle name="Normal 7 4 3 5 2" xfId="43242" xr:uid="{00000000-0005-0000-0000-0000F6A10000}"/>
    <cellStyle name="Normal 7 4 3 5 2 2" xfId="43243" xr:uid="{00000000-0005-0000-0000-0000F7A10000}"/>
    <cellStyle name="Normal 7 4 3 5 3" xfId="43244" xr:uid="{00000000-0005-0000-0000-0000F8A10000}"/>
    <cellStyle name="Normal 7 4 3 6" xfId="43245" xr:uid="{00000000-0005-0000-0000-0000F9A10000}"/>
    <cellStyle name="Normal 7 4 3 6 2" xfId="43246" xr:uid="{00000000-0005-0000-0000-0000FAA10000}"/>
    <cellStyle name="Normal 7 4 3 7" xfId="43247" xr:uid="{00000000-0005-0000-0000-0000FBA10000}"/>
    <cellStyle name="Normal 7 4 3 8" xfId="43248" xr:uid="{00000000-0005-0000-0000-0000FCA10000}"/>
    <cellStyle name="Normal 7 4 4" xfId="4626" xr:uid="{00000000-0005-0000-0000-0000FDA10000}"/>
    <cellStyle name="Normal 7 4 4 2" xfId="4627" xr:uid="{00000000-0005-0000-0000-0000FEA10000}"/>
    <cellStyle name="Normal 7 4 4 2 2" xfId="4628" xr:uid="{00000000-0005-0000-0000-0000FFA10000}"/>
    <cellStyle name="Normal 7 4 4 2 2 2" xfId="43249" xr:uid="{00000000-0005-0000-0000-000000A20000}"/>
    <cellStyle name="Normal 7 4 4 2 2 2 2" xfId="43250" xr:uid="{00000000-0005-0000-0000-000001A20000}"/>
    <cellStyle name="Normal 7 4 4 2 2 2 2 2" xfId="43251" xr:uid="{00000000-0005-0000-0000-000002A20000}"/>
    <cellStyle name="Normal 7 4 4 2 2 2 3" xfId="43252" xr:uid="{00000000-0005-0000-0000-000003A20000}"/>
    <cellStyle name="Normal 7 4 4 2 2 3" xfId="43253" xr:uid="{00000000-0005-0000-0000-000004A20000}"/>
    <cellStyle name="Normal 7 4 4 2 2 3 2" xfId="43254" xr:uid="{00000000-0005-0000-0000-000005A20000}"/>
    <cellStyle name="Normal 7 4 4 2 2 4" xfId="43255" xr:uid="{00000000-0005-0000-0000-000006A20000}"/>
    <cellStyle name="Normal 7 4 4 2 2 5" xfId="43256" xr:uid="{00000000-0005-0000-0000-000007A20000}"/>
    <cellStyle name="Normal 7 4 4 2 3" xfId="4629" xr:uid="{00000000-0005-0000-0000-000008A20000}"/>
    <cellStyle name="Normal 7 4 4 2 3 2" xfId="43257" xr:uid="{00000000-0005-0000-0000-000009A20000}"/>
    <cellStyle name="Normal 7 4 4 2 3 2 2" xfId="43258" xr:uid="{00000000-0005-0000-0000-00000AA20000}"/>
    <cellStyle name="Normal 7 4 4 2 3 2 2 2" xfId="43259" xr:uid="{00000000-0005-0000-0000-00000BA20000}"/>
    <cellStyle name="Normal 7 4 4 2 3 2 3" xfId="43260" xr:uid="{00000000-0005-0000-0000-00000CA20000}"/>
    <cellStyle name="Normal 7 4 4 2 3 3" xfId="43261" xr:uid="{00000000-0005-0000-0000-00000DA20000}"/>
    <cellStyle name="Normal 7 4 4 2 3 3 2" xfId="43262" xr:uid="{00000000-0005-0000-0000-00000EA20000}"/>
    <cellStyle name="Normal 7 4 4 2 3 4" xfId="43263" xr:uid="{00000000-0005-0000-0000-00000FA20000}"/>
    <cellStyle name="Normal 7 4 4 2 3 5" xfId="43264" xr:uid="{00000000-0005-0000-0000-000010A20000}"/>
    <cellStyle name="Normal 7 4 4 2 4" xfId="43265" xr:uid="{00000000-0005-0000-0000-000011A20000}"/>
    <cellStyle name="Normal 7 4 4 2 4 2" xfId="43266" xr:uid="{00000000-0005-0000-0000-000012A20000}"/>
    <cellStyle name="Normal 7 4 4 2 4 2 2" xfId="43267" xr:uid="{00000000-0005-0000-0000-000013A20000}"/>
    <cellStyle name="Normal 7 4 4 2 4 3" xfId="43268" xr:uid="{00000000-0005-0000-0000-000014A20000}"/>
    <cellStyle name="Normal 7 4 4 2 5" xfId="43269" xr:uid="{00000000-0005-0000-0000-000015A20000}"/>
    <cellStyle name="Normal 7 4 4 2 5 2" xfId="43270" xr:uid="{00000000-0005-0000-0000-000016A20000}"/>
    <cellStyle name="Normal 7 4 4 2 6" xfId="43271" xr:uid="{00000000-0005-0000-0000-000017A20000}"/>
    <cellStyle name="Normal 7 4 4 2 7" xfId="43272" xr:uid="{00000000-0005-0000-0000-000018A20000}"/>
    <cellStyle name="Normal 7 4 4 3" xfId="4630" xr:uid="{00000000-0005-0000-0000-000019A20000}"/>
    <cellStyle name="Normal 7 4 4 3 2" xfId="43273" xr:uid="{00000000-0005-0000-0000-00001AA20000}"/>
    <cellStyle name="Normal 7 4 4 3 2 2" xfId="43274" xr:uid="{00000000-0005-0000-0000-00001BA20000}"/>
    <cellStyle name="Normal 7 4 4 3 2 2 2" xfId="43275" xr:uid="{00000000-0005-0000-0000-00001CA20000}"/>
    <cellStyle name="Normal 7 4 4 3 2 3" xfId="43276" xr:uid="{00000000-0005-0000-0000-00001DA20000}"/>
    <cellStyle name="Normal 7 4 4 3 3" xfId="43277" xr:uid="{00000000-0005-0000-0000-00001EA20000}"/>
    <cellStyle name="Normal 7 4 4 3 3 2" xfId="43278" xr:uid="{00000000-0005-0000-0000-00001FA20000}"/>
    <cellStyle name="Normal 7 4 4 3 4" xfId="43279" xr:uid="{00000000-0005-0000-0000-000020A20000}"/>
    <cellStyle name="Normal 7 4 4 3 5" xfId="43280" xr:uid="{00000000-0005-0000-0000-000021A20000}"/>
    <cellStyle name="Normal 7 4 4 4" xfId="4631" xr:uid="{00000000-0005-0000-0000-000022A20000}"/>
    <cellStyle name="Normal 7 4 4 4 2" xfId="43281" xr:uid="{00000000-0005-0000-0000-000023A20000}"/>
    <cellStyle name="Normal 7 4 4 4 2 2" xfId="43282" xr:uid="{00000000-0005-0000-0000-000024A20000}"/>
    <cellStyle name="Normal 7 4 4 4 2 2 2" xfId="43283" xr:uid="{00000000-0005-0000-0000-000025A20000}"/>
    <cellStyle name="Normal 7 4 4 4 2 3" xfId="43284" xr:uid="{00000000-0005-0000-0000-000026A20000}"/>
    <cellStyle name="Normal 7 4 4 4 3" xfId="43285" xr:uid="{00000000-0005-0000-0000-000027A20000}"/>
    <cellStyle name="Normal 7 4 4 4 3 2" xfId="43286" xr:uid="{00000000-0005-0000-0000-000028A20000}"/>
    <cellStyle name="Normal 7 4 4 4 4" xfId="43287" xr:uid="{00000000-0005-0000-0000-000029A20000}"/>
    <cellStyle name="Normal 7 4 4 4 5" xfId="43288" xr:uid="{00000000-0005-0000-0000-00002AA20000}"/>
    <cellStyle name="Normal 7 4 4 5" xfId="43289" xr:uid="{00000000-0005-0000-0000-00002BA20000}"/>
    <cellStyle name="Normal 7 4 4 5 2" xfId="43290" xr:uid="{00000000-0005-0000-0000-00002CA20000}"/>
    <cellStyle name="Normal 7 4 4 5 2 2" xfId="43291" xr:uid="{00000000-0005-0000-0000-00002DA20000}"/>
    <cellStyle name="Normal 7 4 4 5 3" xfId="43292" xr:uid="{00000000-0005-0000-0000-00002EA20000}"/>
    <cellStyle name="Normal 7 4 4 6" xfId="43293" xr:uid="{00000000-0005-0000-0000-00002FA20000}"/>
    <cellStyle name="Normal 7 4 4 6 2" xfId="43294" xr:uid="{00000000-0005-0000-0000-000030A20000}"/>
    <cellStyle name="Normal 7 4 4 7" xfId="43295" xr:uid="{00000000-0005-0000-0000-000031A20000}"/>
    <cellStyle name="Normal 7 4 4 8" xfId="43296" xr:uid="{00000000-0005-0000-0000-000032A20000}"/>
    <cellStyle name="Normal 7 4 5" xfId="4632" xr:uid="{00000000-0005-0000-0000-000033A20000}"/>
    <cellStyle name="Normal 7 4 5 2" xfId="4633" xr:uid="{00000000-0005-0000-0000-000034A20000}"/>
    <cellStyle name="Normal 7 4 5 2 2" xfId="4634" xr:uid="{00000000-0005-0000-0000-000035A20000}"/>
    <cellStyle name="Normal 7 4 5 2 2 2" xfId="43297" xr:uid="{00000000-0005-0000-0000-000036A20000}"/>
    <cellStyle name="Normal 7 4 5 2 2 2 2" xfId="43298" xr:uid="{00000000-0005-0000-0000-000037A20000}"/>
    <cellStyle name="Normal 7 4 5 2 2 2 2 2" xfId="43299" xr:uid="{00000000-0005-0000-0000-000038A20000}"/>
    <cellStyle name="Normal 7 4 5 2 2 2 3" xfId="43300" xr:uid="{00000000-0005-0000-0000-000039A20000}"/>
    <cellStyle name="Normal 7 4 5 2 2 3" xfId="43301" xr:uid="{00000000-0005-0000-0000-00003AA20000}"/>
    <cellStyle name="Normal 7 4 5 2 2 3 2" xfId="43302" xr:uid="{00000000-0005-0000-0000-00003BA20000}"/>
    <cellStyle name="Normal 7 4 5 2 2 4" xfId="43303" xr:uid="{00000000-0005-0000-0000-00003CA20000}"/>
    <cellStyle name="Normal 7 4 5 2 2 5" xfId="43304" xr:uid="{00000000-0005-0000-0000-00003DA20000}"/>
    <cellStyle name="Normal 7 4 5 2 3" xfId="4635" xr:uid="{00000000-0005-0000-0000-00003EA20000}"/>
    <cellStyle name="Normal 7 4 5 2 3 2" xfId="43305" xr:uid="{00000000-0005-0000-0000-00003FA20000}"/>
    <cellStyle name="Normal 7 4 5 2 3 2 2" xfId="43306" xr:uid="{00000000-0005-0000-0000-000040A20000}"/>
    <cellStyle name="Normal 7 4 5 2 3 2 2 2" xfId="43307" xr:uid="{00000000-0005-0000-0000-000041A20000}"/>
    <cellStyle name="Normal 7 4 5 2 3 2 3" xfId="43308" xr:uid="{00000000-0005-0000-0000-000042A20000}"/>
    <cellStyle name="Normal 7 4 5 2 3 3" xfId="43309" xr:uid="{00000000-0005-0000-0000-000043A20000}"/>
    <cellStyle name="Normal 7 4 5 2 3 3 2" xfId="43310" xr:uid="{00000000-0005-0000-0000-000044A20000}"/>
    <cellStyle name="Normal 7 4 5 2 3 4" xfId="43311" xr:uid="{00000000-0005-0000-0000-000045A20000}"/>
    <cellStyle name="Normal 7 4 5 2 3 5" xfId="43312" xr:uid="{00000000-0005-0000-0000-000046A20000}"/>
    <cellStyle name="Normal 7 4 5 2 4" xfId="43313" xr:uid="{00000000-0005-0000-0000-000047A20000}"/>
    <cellStyle name="Normal 7 4 5 2 4 2" xfId="43314" xr:uid="{00000000-0005-0000-0000-000048A20000}"/>
    <cellStyle name="Normal 7 4 5 2 4 2 2" xfId="43315" xr:uid="{00000000-0005-0000-0000-000049A20000}"/>
    <cellStyle name="Normal 7 4 5 2 4 3" xfId="43316" xr:uid="{00000000-0005-0000-0000-00004AA20000}"/>
    <cellStyle name="Normal 7 4 5 2 5" xfId="43317" xr:uid="{00000000-0005-0000-0000-00004BA20000}"/>
    <cellStyle name="Normal 7 4 5 2 5 2" xfId="43318" xr:uid="{00000000-0005-0000-0000-00004CA20000}"/>
    <cellStyle name="Normal 7 4 5 2 6" xfId="43319" xr:uid="{00000000-0005-0000-0000-00004DA20000}"/>
    <cellStyle name="Normal 7 4 5 2 7" xfId="43320" xr:uid="{00000000-0005-0000-0000-00004EA20000}"/>
    <cellStyle name="Normal 7 4 5 3" xfId="4636" xr:uid="{00000000-0005-0000-0000-00004FA20000}"/>
    <cellStyle name="Normal 7 4 5 3 2" xfId="43321" xr:uid="{00000000-0005-0000-0000-000050A20000}"/>
    <cellStyle name="Normal 7 4 5 3 2 2" xfId="43322" xr:uid="{00000000-0005-0000-0000-000051A20000}"/>
    <cellStyle name="Normal 7 4 5 3 2 2 2" xfId="43323" xr:uid="{00000000-0005-0000-0000-000052A20000}"/>
    <cellStyle name="Normal 7 4 5 3 2 3" xfId="43324" xr:uid="{00000000-0005-0000-0000-000053A20000}"/>
    <cellStyle name="Normal 7 4 5 3 3" xfId="43325" xr:uid="{00000000-0005-0000-0000-000054A20000}"/>
    <cellStyle name="Normal 7 4 5 3 3 2" xfId="43326" xr:uid="{00000000-0005-0000-0000-000055A20000}"/>
    <cellStyle name="Normal 7 4 5 3 4" xfId="43327" xr:uid="{00000000-0005-0000-0000-000056A20000}"/>
    <cellStyle name="Normal 7 4 5 3 5" xfId="43328" xr:uid="{00000000-0005-0000-0000-000057A20000}"/>
    <cellStyle name="Normal 7 4 5 4" xfId="4637" xr:uid="{00000000-0005-0000-0000-000058A20000}"/>
    <cellStyle name="Normal 7 4 5 4 2" xfId="43329" xr:uid="{00000000-0005-0000-0000-000059A20000}"/>
    <cellStyle name="Normal 7 4 5 4 2 2" xfId="43330" xr:uid="{00000000-0005-0000-0000-00005AA20000}"/>
    <cellStyle name="Normal 7 4 5 4 2 2 2" xfId="43331" xr:uid="{00000000-0005-0000-0000-00005BA20000}"/>
    <cellStyle name="Normal 7 4 5 4 2 3" xfId="43332" xr:uid="{00000000-0005-0000-0000-00005CA20000}"/>
    <cellStyle name="Normal 7 4 5 4 3" xfId="43333" xr:uid="{00000000-0005-0000-0000-00005DA20000}"/>
    <cellStyle name="Normal 7 4 5 4 3 2" xfId="43334" xr:uid="{00000000-0005-0000-0000-00005EA20000}"/>
    <cellStyle name="Normal 7 4 5 4 4" xfId="43335" xr:uid="{00000000-0005-0000-0000-00005FA20000}"/>
    <cellStyle name="Normal 7 4 5 4 5" xfId="43336" xr:uid="{00000000-0005-0000-0000-000060A20000}"/>
    <cellStyle name="Normal 7 4 5 5" xfId="43337" xr:uid="{00000000-0005-0000-0000-000061A20000}"/>
    <cellStyle name="Normal 7 4 5 5 2" xfId="43338" xr:uid="{00000000-0005-0000-0000-000062A20000}"/>
    <cellStyle name="Normal 7 4 5 5 2 2" xfId="43339" xr:uid="{00000000-0005-0000-0000-000063A20000}"/>
    <cellStyle name="Normal 7 4 5 5 3" xfId="43340" xr:uid="{00000000-0005-0000-0000-000064A20000}"/>
    <cellStyle name="Normal 7 4 5 6" xfId="43341" xr:uid="{00000000-0005-0000-0000-000065A20000}"/>
    <cellStyle name="Normal 7 4 5 6 2" xfId="43342" xr:uid="{00000000-0005-0000-0000-000066A20000}"/>
    <cellStyle name="Normal 7 4 5 7" xfId="43343" xr:uid="{00000000-0005-0000-0000-000067A20000}"/>
    <cellStyle name="Normal 7 4 5 8" xfId="43344" xr:uid="{00000000-0005-0000-0000-000068A20000}"/>
    <cellStyle name="Normal 7 4 6" xfId="4638" xr:uid="{00000000-0005-0000-0000-000069A20000}"/>
    <cellStyle name="Normal 7 4 6 2" xfId="4639" xr:uid="{00000000-0005-0000-0000-00006AA20000}"/>
    <cellStyle name="Normal 7 4 6 2 2" xfId="4640" xr:uid="{00000000-0005-0000-0000-00006BA20000}"/>
    <cellStyle name="Normal 7 4 6 2 2 2" xfId="43345" xr:uid="{00000000-0005-0000-0000-00006CA20000}"/>
    <cellStyle name="Normal 7 4 6 2 2 2 2" xfId="43346" xr:uid="{00000000-0005-0000-0000-00006DA20000}"/>
    <cellStyle name="Normal 7 4 6 2 2 2 2 2" xfId="43347" xr:uid="{00000000-0005-0000-0000-00006EA20000}"/>
    <cellStyle name="Normal 7 4 6 2 2 2 3" xfId="43348" xr:uid="{00000000-0005-0000-0000-00006FA20000}"/>
    <cellStyle name="Normal 7 4 6 2 2 3" xfId="43349" xr:uid="{00000000-0005-0000-0000-000070A20000}"/>
    <cellStyle name="Normal 7 4 6 2 2 3 2" xfId="43350" xr:uid="{00000000-0005-0000-0000-000071A20000}"/>
    <cellStyle name="Normal 7 4 6 2 2 4" xfId="43351" xr:uid="{00000000-0005-0000-0000-000072A20000}"/>
    <cellStyle name="Normal 7 4 6 2 2 5" xfId="43352" xr:uid="{00000000-0005-0000-0000-000073A20000}"/>
    <cellStyle name="Normal 7 4 6 2 3" xfId="4641" xr:uid="{00000000-0005-0000-0000-000074A20000}"/>
    <cellStyle name="Normal 7 4 6 2 3 2" xfId="43353" xr:uid="{00000000-0005-0000-0000-000075A20000}"/>
    <cellStyle name="Normal 7 4 6 2 3 2 2" xfId="43354" xr:uid="{00000000-0005-0000-0000-000076A20000}"/>
    <cellStyle name="Normal 7 4 6 2 3 2 2 2" xfId="43355" xr:uid="{00000000-0005-0000-0000-000077A20000}"/>
    <cellStyle name="Normal 7 4 6 2 3 2 3" xfId="43356" xr:uid="{00000000-0005-0000-0000-000078A20000}"/>
    <cellStyle name="Normal 7 4 6 2 3 3" xfId="43357" xr:uid="{00000000-0005-0000-0000-000079A20000}"/>
    <cellStyle name="Normal 7 4 6 2 3 3 2" xfId="43358" xr:uid="{00000000-0005-0000-0000-00007AA20000}"/>
    <cellStyle name="Normal 7 4 6 2 3 4" xfId="43359" xr:uid="{00000000-0005-0000-0000-00007BA20000}"/>
    <cellStyle name="Normal 7 4 6 2 3 5" xfId="43360" xr:uid="{00000000-0005-0000-0000-00007CA20000}"/>
    <cellStyle name="Normal 7 4 6 2 4" xfId="43361" xr:uid="{00000000-0005-0000-0000-00007DA20000}"/>
    <cellStyle name="Normal 7 4 6 2 4 2" xfId="43362" xr:uid="{00000000-0005-0000-0000-00007EA20000}"/>
    <cellStyle name="Normal 7 4 6 2 4 2 2" xfId="43363" xr:uid="{00000000-0005-0000-0000-00007FA20000}"/>
    <cellStyle name="Normal 7 4 6 2 4 3" xfId="43364" xr:uid="{00000000-0005-0000-0000-000080A20000}"/>
    <cellStyle name="Normal 7 4 6 2 5" xfId="43365" xr:uid="{00000000-0005-0000-0000-000081A20000}"/>
    <cellStyle name="Normal 7 4 6 2 5 2" xfId="43366" xr:uid="{00000000-0005-0000-0000-000082A20000}"/>
    <cellStyle name="Normal 7 4 6 2 6" xfId="43367" xr:uid="{00000000-0005-0000-0000-000083A20000}"/>
    <cellStyle name="Normal 7 4 6 2 7" xfId="43368" xr:uid="{00000000-0005-0000-0000-000084A20000}"/>
    <cellStyle name="Normal 7 4 6 3" xfId="4642" xr:uid="{00000000-0005-0000-0000-000085A20000}"/>
    <cellStyle name="Normal 7 4 6 3 2" xfId="43369" xr:uid="{00000000-0005-0000-0000-000086A20000}"/>
    <cellStyle name="Normal 7 4 6 3 2 2" xfId="43370" xr:uid="{00000000-0005-0000-0000-000087A20000}"/>
    <cellStyle name="Normal 7 4 6 3 2 2 2" xfId="43371" xr:uid="{00000000-0005-0000-0000-000088A20000}"/>
    <cellStyle name="Normal 7 4 6 3 2 3" xfId="43372" xr:uid="{00000000-0005-0000-0000-000089A20000}"/>
    <cellStyle name="Normal 7 4 6 3 3" xfId="43373" xr:uid="{00000000-0005-0000-0000-00008AA20000}"/>
    <cellStyle name="Normal 7 4 6 3 3 2" xfId="43374" xr:uid="{00000000-0005-0000-0000-00008BA20000}"/>
    <cellStyle name="Normal 7 4 6 3 4" xfId="43375" xr:uid="{00000000-0005-0000-0000-00008CA20000}"/>
    <cellStyle name="Normal 7 4 6 3 5" xfId="43376" xr:uid="{00000000-0005-0000-0000-00008DA20000}"/>
    <cellStyle name="Normal 7 4 6 4" xfId="4643" xr:uid="{00000000-0005-0000-0000-00008EA20000}"/>
    <cellStyle name="Normal 7 4 6 4 2" xfId="43377" xr:uid="{00000000-0005-0000-0000-00008FA20000}"/>
    <cellStyle name="Normal 7 4 6 4 2 2" xfId="43378" xr:uid="{00000000-0005-0000-0000-000090A20000}"/>
    <cellStyle name="Normal 7 4 6 4 2 2 2" xfId="43379" xr:uid="{00000000-0005-0000-0000-000091A20000}"/>
    <cellStyle name="Normal 7 4 6 4 2 3" xfId="43380" xr:uid="{00000000-0005-0000-0000-000092A20000}"/>
    <cellStyle name="Normal 7 4 6 4 3" xfId="43381" xr:uid="{00000000-0005-0000-0000-000093A20000}"/>
    <cellStyle name="Normal 7 4 6 4 3 2" xfId="43382" xr:uid="{00000000-0005-0000-0000-000094A20000}"/>
    <cellStyle name="Normal 7 4 6 4 4" xfId="43383" xr:uid="{00000000-0005-0000-0000-000095A20000}"/>
    <cellStyle name="Normal 7 4 6 4 5" xfId="43384" xr:uid="{00000000-0005-0000-0000-000096A20000}"/>
    <cellStyle name="Normal 7 4 6 5" xfId="43385" xr:uid="{00000000-0005-0000-0000-000097A20000}"/>
    <cellStyle name="Normal 7 4 6 5 2" xfId="43386" xr:uid="{00000000-0005-0000-0000-000098A20000}"/>
    <cellStyle name="Normal 7 4 6 5 2 2" xfId="43387" xr:uid="{00000000-0005-0000-0000-000099A20000}"/>
    <cellStyle name="Normal 7 4 6 5 3" xfId="43388" xr:uid="{00000000-0005-0000-0000-00009AA20000}"/>
    <cellStyle name="Normal 7 4 6 6" xfId="43389" xr:uid="{00000000-0005-0000-0000-00009BA20000}"/>
    <cellStyle name="Normal 7 4 6 6 2" xfId="43390" xr:uid="{00000000-0005-0000-0000-00009CA20000}"/>
    <cellStyle name="Normal 7 4 6 7" xfId="43391" xr:uid="{00000000-0005-0000-0000-00009DA20000}"/>
    <cellStyle name="Normal 7 4 6 8" xfId="43392" xr:uid="{00000000-0005-0000-0000-00009EA20000}"/>
    <cellStyle name="Normal 7 4 7" xfId="4644" xr:uid="{00000000-0005-0000-0000-00009FA20000}"/>
    <cellStyle name="Normal 7 4 7 2" xfId="4645" xr:uid="{00000000-0005-0000-0000-0000A0A20000}"/>
    <cellStyle name="Normal 7 4 7 2 2" xfId="43393" xr:uid="{00000000-0005-0000-0000-0000A1A20000}"/>
    <cellStyle name="Normal 7 4 7 2 2 2" xfId="43394" xr:uid="{00000000-0005-0000-0000-0000A2A20000}"/>
    <cellStyle name="Normal 7 4 7 2 2 2 2" xfId="43395" xr:uid="{00000000-0005-0000-0000-0000A3A20000}"/>
    <cellStyle name="Normal 7 4 7 2 2 3" xfId="43396" xr:uid="{00000000-0005-0000-0000-0000A4A20000}"/>
    <cellStyle name="Normal 7 4 7 2 3" xfId="43397" xr:uid="{00000000-0005-0000-0000-0000A5A20000}"/>
    <cellStyle name="Normal 7 4 7 2 3 2" xfId="43398" xr:uid="{00000000-0005-0000-0000-0000A6A20000}"/>
    <cellStyle name="Normal 7 4 7 2 4" xfId="43399" xr:uid="{00000000-0005-0000-0000-0000A7A20000}"/>
    <cellStyle name="Normal 7 4 7 2 5" xfId="43400" xr:uid="{00000000-0005-0000-0000-0000A8A20000}"/>
    <cellStyle name="Normal 7 4 7 3" xfId="4646" xr:uid="{00000000-0005-0000-0000-0000A9A20000}"/>
    <cellStyle name="Normal 7 4 7 3 2" xfId="43401" xr:uid="{00000000-0005-0000-0000-0000AAA20000}"/>
    <cellStyle name="Normal 7 4 7 3 2 2" xfId="43402" xr:uid="{00000000-0005-0000-0000-0000ABA20000}"/>
    <cellStyle name="Normal 7 4 7 3 2 2 2" xfId="43403" xr:uid="{00000000-0005-0000-0000-0000ACA20000}"/>
    <cellStyle name="Normal 7 4 7 3 2 3" xfId="43404" xr:uid="{00000000-0005-0000-0000-0000ADA20000}"/>
    <cellStyle name="Normal 7 4 7 3 3" xfId="43405" xr:uid="{00000000-0005-0000-0000-0000AEA20000}"/>
    <cellStyle name="Normal 7 4 7 3 3 2" xfId="43406" xr:uid="{00000000-0005-0000-0000-0000AFA20000}"/>
    <cellStyle name="Normal 7 4 7 3 4" xfId="43407" xr:uid="{00000000-0005-0000-0000-0000B0A20000}"/>
    <cellStyle name="Normal 7 4 7 3 5" xfId="43408" xr:uid="{00000000-0005-0000-0000-0000B1A20000}"/>
    <cellStyle name="Normal 7 4 7 4" xfId="43409" xr:uid="{00000000-0005-0000-0000-0000B2A20000}"/>
    <cellStyle name="Normal 7 4 7 4 2" xfId="43410" xr:uid="{00000000-0005-0000-0000-0000B3A20000}"/>
    <cellStyle name="Normal 7 4 7 4 2 2" xfId="43411" xr:uid="{00000000-0005-0000-0000-0000B4A20000}"/>
    <cellStyle name="Normal 7 4 7 4 3" xfId="43412" xr:uid="{00000000-0005-0000-0000-0000B5A20000}"/>
    <cellStyle name="Normal 7 4 7 5" xfId="43413" xr:uid="{00000000-0005-0000-0000-0000B6A20000}"/>
    <cellStyle name="Normal 7 4 7 5 2" xfId="43414" xr:uid="{00000000-0005-0000-0000-0000B7A20000}"/>
    <cellStyle name="Normal 7 4 7 6" xfId="43415" xr:uid="{00000000-0005-0000-0000-0000B8A20000}"/>
    <cellStyle name="Normal 7 4 7 7" xfId="43416" xr:uid="{00000000-0005-0000-0000-0000B9A20000}"/>
    <cellStyle name="Normal 7 4 8" xfId="4647" xr:uid="{00000000-0005-0000-0000-0000BAA20000}"/>
    <cellStyle name="Normal 7 4 8 2" xfId="43417" xr:uid="{00000000-0005-0000-0000-0000BBA20000}"/>
    <cellStyle name="Normal 7 4 8 2 2" xfId="43418" xr:uid="{00000000-0005-0000-0000-0000BCA20000}"/>
    <cellStyle name="Normal 7 4 8 2 2 2" xfId="43419" xr:uid="{00000000-0005-0000-0000-0000BDA20000}"/>
    <cellStyle name="Normal 7 4 8 2 3" xfId="43420" xr:uid="{00000000-0005-0000-0000-0000BEA20000}"/>
    <cellStyle name="Normal 7 4 8 3" xfId="43421" xr:uid="{00000000-0005-0000-0000-0000BFA20000}"/>
    <cellStyle name="Normal 7 4 8 3 2" xfId="43422" xr:uid="{00000000-0005-0000-0000-0000C0A20000}"/>
    <cellStyle name="Normal 7 4 8 4" xfId="43423" xr:uid="{00000000-0005-0000-0000-0000C1A20000}"/>
    <cellStyle name="Normal 7 4 8 5" xfId="43424" xr:uid="{00000000-0005-0000-0000-0000C2A20000}"/>
    <cellStyle name="Normal 7 4 9" xfId="4648" xr:uid="{00000000-0005-0000-0000-0000C3A20000}"/>
    <cellStyle name="Normal 7 4 9 2" xfId="43425" xr:uid="{00000000-0005-0000-0000-0000C4A20000}"/>
    <cellStyle name="Normal 7 4 9 2 2" xfId="43426" xr:uid="{00000000-0005-0000-0000-0000C5A20000}"/>
    <cellStyle name="Normal 7 4 9 2 2 2" xfId="43427" xr:uid="{00000000-0005-0000-0000-0000C6A20000}"/>
    <cellStyle name="Normal 7 4 9 2 3" xfId="43428" xr:uid="{00000000-0005-0000-0000-0000C7A20000}"/>
    <cellStyle name="Normal 7 4 9 3" xfId="43429" xr:uid="{00000000-0005-0000-0000-0000C8A20000}"/>
    <cellStyle name="Normal 7 4 9 3 2" xfId="43430" xr:uid="{00000000-0005-0000-0000-0000C9A20000}"/>
    <cellStyle name="Normal 7 4 9 4" xfId="43431" xr:uid="{00000000-0005-0000-0000-0000CAA20000}"/>
    <cellStyle name="Normal 7 4 9 5" xfId="43432" xr:uid="{00000000-0005-0000-0000-0000CBA20000}"/>
    <cellStyle name="Normal 7 5" xfId="4649" xr:uid="{00000000-0005-0000-0000-0000CCA20000}"/>
    <cellStyle name="Normal 7 5 10" xfId="43433" xr:uid="{00000000-0005-0000-0000-0000CDA20000}"/>
    <cellStyle name="Normal 7 5 10 2" xfId="43434" xr:uid="{00000000-0005-0000-0000-0000CEA20000}"/>
    <cellStyle name="Normal 7 5 10 2 2" xfId="43435" xr:uid="{00000000-0005-0000-0000-0000CFA20000}"/>
    <cellStyle name="Normal 7 5 10 3" xfId="43436" xr:uid="{00000000-0005-0000-0000-0000D0A20000}"/>
    <cellStyle name="Normal 7 5 11" xfId="43437" xr:uid="{00000000-0005-0000-0000-0000D1A20000}"/>
    <cellStyle name="Normal 7 5 11 2" xfId="43438" xr:uid="{00000000-0005-0000-0000-0000D2A20000}"/>
    <cellStyle name="Normal 7 5 12" xfId="43439" xr:uid="{00000000-0005-0000-0000-0000D3A20000}"/>
    <cellStyle name="Normal 7 5 13" xfId="43440" xr:uid="{00000000-0005-0000-0000-0000D4A20000}"/>
    <cellStyle name="Normal 7 5 2" xfId="4650" xr:uid="{00000000-0005-0000-0000-0000D5A20000}"/>
    <cellStyle name="Normal 7 5 2 10" xfId="43441" xr:uid="{00000000-0005-0000-0000-0000D6A20000}"/>
    <cellStyle name="Normal 7 5 2 10 2" xfId="43442" xr:uid="{00000000-0005-0000-0000-0000D7A20000}"/>
    <cellStyle name="Normal 7 5 2 11" xfId="43443" xr:uid="{00000000-0005-0000-0000-0000D8A20000}"/>
    <cellStyle name="Normal 7 5 2 12" xfId="43444" xr:uid="{00000000-0005-0000-0000-0000D9A20000}"/>
    <cellStyle name="Normal 7 5 2 2" xfId="4651" xr:uid="{00000000-0005-0000-0000-0000DAA20000}"/>
    <cellStyle name="Normal 7 5 2 2 2" xfId="4652" xr:uid="{00000000-0005-0000-0000-0000DBA20000}"/>
    <cellStyle name="Normal 7 5 2 2 2 2" xfId="4653" xr:uid="{00000000-0005-0000-0000-0000DCA20000}"/>
    <cellStyle name="Normal 7 5 2 2 2 2 2" xfId="43445" xr:uid="{00000000-0005-0000-0000-0000DDA20000}"/>
    <cellStyle name="Normal 7 5 2 2 2 2 2 2" xfId="43446" xr:uid="{00000000-0005-0000-0000-0000DEA20000}"/>
    <cellStyle name="Normal 7 5 2 2 2 2 2 2 2" xfId="43447" xr:uid="{00000000-0005-0000-0000-0000DFA20000}"/>
    <cellStyle name="Normal 7 5 2 2 2 2 2 3" xfId="43448" xr:uid="{00000000-0005-0000-0000-0000E0A20000}"/>
    <cellStyle name="Normal 7 5 2 2 2 2 3" xfId="43449" xr:uid="{00000000-0005-0000-0000-0000E1A20000}"/>
    <cellStyle name="Normal 7 5 2 2 2 2 3 2" xfId="43450" xr:uid="{00000000-0005-0000-0000-0000E2A20000}"/>
    <cellStyle name="Normal 7 5 2 2 2 2 4" xfId="43451" xr:uid="{00000000-0005-0000-0000-0000E3A20000}"/>
    <cellStyle name="Normal 7 5 2 2 2 2 5" xfId="43452" xr:uid="{00000000-0005-0000-0000-0000E4A20000}"/>
    <cellStyle name="Normal 7 5 2 2 2 3" xfId="4654" xr:uid="{00000000-0005-0000-0000-0000E5A20000}"/>
    <cellStyle name="Normal 7 5 2 2 2 3 2" xfId="43453" xr:uid="{00000000-0005-0000-0000-0000E6A20000}"/>
    <cellStyle name="Normal 7 5 2 2 2 3 2 2" xfId="43454" xr:uid="{00000000-0005-0000-0000-0000E7A20000}"/>
    <cellStyle name="Normal 7 5 2 2 2 3 2 2 2" xfId="43455" xr:uid="{00000000-0005-0000-0000-0000E8A20000}"/>
    <cellStyle name="Normal 7 5 2 2 2 3 2 3" xfId="43456" xr:uid="{00000000-0005-0000-0000-0000E9A20000}"/>
    <cellStyle name="Normal 7 5 2 2 2 3 3" xfId="43457" xr:uid="{00000000-0005-0000-0000-0000EAA20000}"/>
    <cellStyle name="Normal 7 5 2 2 2 3 3 2" xfId="43458" xr:uid="{00000000-0005-0000-0000-0000EBA20000}"/>
    <cellStyle name="Normal 7 5 2 2 2 3 4" xfId="43459" xr:uid="{00000000-0005-0000-0000-0000ECA20000}"/>
    <cellStyle name="Normal 7 5 2 2 2 3 5" xfId="43460" xr:uid="{00000000-0005-0000-0000-0000EDA20000}"/>
    <cellStyle name="Normal 7 5 2 2 2 4" xfId="43461" xr:uid="{00000000-0005-0000-0000-0000EEA20000}"/>
    <cellStyle name="Normal 7 5 2 2 2 4 2" xfId="43462" xr:uid="{00000000-0005-0000-0000-0000EFA20000}"/>
    <cellStyle name="Normal 7 5 2 2 2 4 2 2" xfId="43463" xr:uid="{00000000-0005-0000-0000-0000F0A20000}"/>
    <cellStyle name="Normal 7 5 2 2 2 4 3" xfId="43464" xr:uid="{00000000-0005-0000-0000-0000F1A20000}"/>
    <cellStyle name="Normal 7 5 2 2 2 5" xfId="43465" xr:uid="{00000000-0005-0000-0000-0000F2A20000}"/>
    <cellStyle name="Normal 7 5 2 2 2 5 2" xfId="43466" xr:uid="{00000000-0005-0000-0000-0000F3A20000}"/>
    <cellStyle name="Normal 7 5 2 2 2 6" xfId="43467" xr:uid="{00000000-0005-0000-0000-0000F4A20000}"/>
    <cellStyle name="Normal 7 5 2 2 2 7" xfId="43468" xr:uid="{00000000-0005-0000-0000-0000F5A20000}"/>
    <cellStyle name="Normal 7 5 2 2 3" xfId="4655" xr:uid="{00000000-0005-0000-0000-0000F6A20000}"/>
    <cellStyle name="Normal 7 5 2 2 3 2" xfId="43469" xr:uid="{00000000-0005-0000-0000-0000F7A20000}"/>
    <cellStyle name="Normal 7 5 2 2 3 2 2" xfId="43470" xr:uid="{00000000-0005-0000-0000-0000F8A20000}"/>
    <cellStyle name="Normal 7 5 2 2 3 2 2 2" xfId="43471" xr:uid="{00000000-0005-0000-0000-0000F9A20000}"/>
    <cellStyle name="Normal 7 5 2 2 3 2 3" xfId="43472" xr:uid="{00000000-0005-0000-0000-0000FAA20000}"/>
    <cellStyle name="Normal 7 5 2 2 3 3" xfId="43473" xr:uid="{00000000-0005-0000-0000-0000FBA20000}"/>
    <cellStyle name="Normal 7 5 2 2 3 3 2" xfId="43474" xr:uid="{00000000-0005-0000-0000-0000FCA20000}"/>
    <cellStyle name="Normal 7 5 2 2 3 4" xfId="43475" xr:uid="{00000000-0005-0000-0000-0000FDA20000}"/>
    <cellStyle name="Normal 7 5 2 2 3 5" xfId="43476" xr:uid="{00000000-0005-0000-0000-0000FEA20000}"/>
    <cellStyle name="Normal 7 5 2 2 4" xfId="4656" xr:uid="{00000000-0005-0000-0000-0000FFA20000}"/>
    <cellStyle name="Normal 7 5 2 2 4 2" xfId="43477" xr:uid="{00000000-0005-0000-0000-000000A30000}"/>
    <cellStyle name="Normal 7 5 2 2 4 2 2" xfId="43478" xr:uid="{00000000-0005-0000-0000-000001A30000}"/>
    <cellStyle name="Normal 7 5 2 2 4 2 2 2" xfId="43479" xr:uid="{00000000-0005-0000-0000-000002A30000}"/>
    <cellStyle name="Normal 7 5 2 2 4 2 3" xfId="43480" xr:uid="{00000000-0005-0000-0000-000003A30000}"/>
    <cellStyle name="Normal 7 5 2 2 4 3" xfId="43481" xr:uid="{00000000-0005-0000-0000-000004A30000}"/>
    <cellStyle name="Normal 7 5 2 2 4 3 2" xfId="43482" xr:uid="{00000000-0005-0000-0000-000005A30000}"/>
    <cellStyle name="Normal 7 5 2 2 4 4" xfId="43483" xr:uid="{00000000-0005-0000-0000-000006A30000}"/>
    <cellStyle name="Normal 7 5 2 2 4 5" xfId="43484" xr:uid="{00000000-0005-0000-0000-000007A30000}"/>
    <cellStyle name="Normal 7 5 2 2 5" xfId="43485" xr:uid="{00000000-0005-0000-0000-000008A30000}"/>
    <cellStyle name="Normal 7 5 2 2 5 2" xfId="43486" xr:uid="{00000000-0005-0000-0000-000009A30000}"/>
    <cellStyle name="Normal 7 5 2 2 5 2 2" xfId="43487" xr:uid="{00000000-0005-0000-0000-00000AA30000}"/>
    <cellStyle name="Normal 7 5 2 2 5 3" xfId="43488" xr:uid="{00000000-0005-0000-0000-00000BA30000}"/>
    <cellStyle name="Normal 7 5 2 2 6" xfId="43489" xr:uid="{00000000-0005-0000-0000-00000CA30000}"/>
    <cellStyle name="Normal 7 5 2 2 6 2" xfId="43490" xr:uid="{00000000-0005-0000-0000-00000DA30000}"/>
    <cellStyle name="Normal 7 5 2 2 7" xfId="43491" xr:uid="{00000000-0005-0000-0000-00000EA30000}"/>
    <cellStyle name="Normal 7 5 2 2 8" xfId="43492" xr:uid="{00000000-0005-0000-0000-00000FA30000}"/>
    <cellStyle name="Normal 7 5 2 3" xfId="4657" xr:uid="{00000000-0005-0000-0000-000010A30000}"/>
    <cellStyle name="Normal 7 5 2 3 2" xfId="4658" xr:uid="{00000000-0005-0000-0000-000011A30000}"/>
    <cellStyle name="Normal 7 5 2 3 2 2" xfId="4659" xr:uid="{00000000-0005-0000-0000-000012A30000}"/>
    <cellStyle name="Normal 7 5 2 3 2 2 2" xfId="43493" xr:uid="{00000000-0005-0000-0000-000013A30000}"/>
    <cellStyle name="Normal 7 5 2 3 2 2 2 2" xfId="43494" xr:uid="{00000000-0005-0000-0000-000014A30000}"/>
    <cellStyle name="Normal 7 5 2 3 2 2 2 2 2" xfId="43495" xr:uid="{00000000-0005-0000-0000-000015A30000}"/>
    <cellStyle name="Normal 7 5 2 3 2 2 2 3" xfId="43496" xr:uid="{00000000-0005-0000-0000-000016A30000}"/>
    <cellStyle name="Normal 7 5 2 3 2 2 3" xfId="43497" xr:uid="{00000000-0005-0000-0000-000017A30000}"/>
    <cellStyle name="Normal 7 5 2 3 2 2 3 2" xfId="43498" xr:uid="{00000000-0005-0000-0000-000018A30000}"/>
    <cellStyle name="Normal 7 5 2 3 2 2 4" xfId="43499" xr:uid="{00000000-0005-0000-0000-000019A30000}"/>
    <cellStyle name="Normal 7 5 2 3 2 2 5" xfId="43500" xr:uid="{00000000-0005-0000-0000-00001AA30000}"/>
    <cellStyle name="Normal 7 5 2 3 2 3" xfId="4660" xr:uid="{00000000-0005-0000-0000-00001BA30000}"/>
    <cellStyle name="Normal 7 5 2 3 2 3 2" xfId="43501" xr:uid="{00000000-0005-0000-0000-00001CA30000}"/>
    <cellStyle name="Normal 7 5 2 3 2 3 2 2" xfId="43502" xr:uid="{00000000-0005-0000-0000-00001DA30000}"/>
    <cellStyle name="Normal 7 5 2 3 2 3 2 2 2" xfId="43503" xr:uid="{00000000-0005-0000-0000-00001EA30000}"/>
    <cellStyle name="Normal 7 5 2 3 2 3 2 3" xfId="43504" xr:uid="{00000000-0005-0000-0000-00001FA30000}"/>
    <cellStyle name="Normal 7 5 2 3 2 3 3" xfId="43505" xr:uid="{00000000-0005-0000-0000-000020A30000}"/>
    <cellStyle name="Normal 7 5 2 3 2 3 3 2" xfId="43506" xr:uid="{00000000-0005-0000-0000-000021A30000}"/>
    <cellStyle name="Normal 7 5 2 3 2 3 4" xfId="43507" xr:uid="{00000000-0005-0000-0000-000022A30000}"/>
    <cellStyle name="Normal 7 5 2 3 2 3 5" xfId="43508" xr:uid="{00000000-0005-0000-0000-000023A30000}"/>
    <cellStyle name="Normal 7 5 2 3 2 4" xfId="43509" xr:uid="{00000000-0005-0000-0000-000024A30000}"/>
    <cellStyle name="Normal 7 5 2 3 2 4 2" xfId="43510" xr:uid="{00000000-0005-0000-0000-000025A30000}"/>
    <cellStyle name="Normal 7 5 2 3 2 4 2 2" xfId="43511" xr:uid="{00000000-0005-0000-0000-000026A30000}"/>
    <cellStyle name="Normal 7 5 2 3 2 4 3" xfId="43512" xr:uid="{00000000-0005-0000-0000-000027A30000}"/>
    <cellStyle name="Normal 7 5 2 3 2 5" xfId="43513" xr:uid="{00000000-0005-0000-0000-000028A30000}"/>
    <cellStyle name="Normal 7 5 2 3 2 5 2" xfId="43514" xr:uid="{00000000-0005-0000-0000-000029A30000}"/>
    <cellStyle name="Normal 7 5 2 3 2 6" xfId="43515" xr:uid="{00000000-0005-0000-0000-00002AA30000}"/>
    <cellStyle name="Normal 7 5 2 3 2 7" xfId="43516" xr:uid="{00000000-0005-0000-0000-00002BA30000}"/>
    <cellStyle name="Normal 7 5 2 3 3" xfId="4661" xr:uid="{00000000-0005-0000-0000-00002CA30000}"/>
    <cellStyle name="Normal 7 5 2 3 3 2" xfId="43517" xr:uid="{00000000-0005-0000-0000-00002DA30000}"/>
    <cellStyle name="Normal 7 5 2 3 3 2 2" xfId="43518" xr:uid="{00000000-0005-0000-0000-00002EA30000}"/>
    <cellStyle name="Normal 7 5 2 3 3 2 2 2" xfId="43519" xr:uid="{00000000-0005-0000-0000-00002FA30000}"/>
    <cellStyle name="Normal 7 5 2 3 3 2 3" xfId="43520" xr:uid="{00000000-0005-0000-0000-000030A30000}"/>
    <cellStyle name="Normal 7 5 2 3 3 3" xfId="43521" xr:uid="{00000000-0005-0000-0000-000031A30000}"/>
    <cellStyle name="Normal 7 5 2 3 3 3 2" xfId="43522" xr:uid="{00000000-0005-0000-0000-000032A30000}"/>
    <cellStyle name="Normal 7 5 2 3 3 4" xfId="43523" xr:uid="{00000000-0005-0000-0000-000033A30000}"/>
    <cellStyle name="Normal 7 5 2 3 3 5" xfId="43524" xr:uid="{00000000-0005-0000-0000-000034A30000}"/>
    <cellStyle name="Normal 7 5 2 3 4" xfId="4662" xr:uid="{00000000-0005-0000-0000-000035A30000}"/>
    <cellStyle name="Normal 7 5 2 3 4 2" xfId="43525" xr:uid="{00000000-0005-0000-0000-000036A30000}"/>
    <cellStyle name="Normal 7 5 2 3 4 2 2" xfId="43526" xr:uid="{00000000-0005-0000-0000-000037A30000}"/>
    <cellStyle name="Normal 7 5 2 3 4 2 2 2" xfId="43527" xr:uid="{00000000-0005-0000-0000-000038A30000}"/>
    <cellStyle name="Normal 7 5 2 3 4 2 3" xfId="43528" xr:uid="{00000000-0005-0000-0000-000039A30000}"/>
    <cellStyle name="Normal 7 5 2 3 4 3" xfId="43529" xr:uid="{00000000-0005-0000-0000-00003AA30000}"/>
    <cellStyle name="Normal 7 5 2 3 4 3 2" xfId="43530" xr:uid="{00000000-0005-0000-0000-00003BA30000}"/>
    <cellStyle name="Normal 7 5 2 3 4 4" xfId="43531" xr:uid="{00000000-0005-0000-0000-00003CA30000}"/>
    <cellStyle name="Normal 7 5 2 3 4 5" xfId="43532" xr:uid="{00000000-0005-0000-0000-00003DA30000}"/>
    <cellStyle name="Normal 7 5 2 3 5" xfId="43533" xr:uid="{00000000-0005-0000-0000-00003EA30000}"/>
    <cellStyle name="Normal 7 5 2 3 5 2" xfId="43534" xr:uid="{00000000-0005-0000-0000-00003FA30000}"/>
    <cellStyle name="Normal 7 5 2 3 5 2 2" xfId="43535" xr:uid="{00000000-0005-0000-0000-000040A30000}"/>
    <cellStyle name="Normal 7 5 2 3 5 3" xfId="43536" xr:uid="{00000000-0005-0000-0000-000041A30000}"/>
    <cellStyle name="Normal 7 5 2 3 6" xfId="43537" xr:uid="{00000000-0005-0000-0000-000042A30000}"/>
    <cellStyle name="Normal 7 5 2 3 6 2" xfId="43538" xr:uid="{00000000-0005-0000-0000-000043A30000}"/>
    <cellStyle name="Normal 7 5 2 3 7" xfId="43539" xr:uid="{00000000-0005-0000-0000-000044A30000}"/>
    <cellStyle name="Normal 7 5 2 3 8" xfId="43540" xr:uid="{00000000-0005-0000-0000-000045A30000}"/>
    <cellStyle name="Normal 7 5 2 4" xfId="4663" xr:uid="{00000000-0005-0000-0000-000046A30000}"/>
    <cellStyle name="Normal 7 5 2 4 2" xfId="4664" xr:uid="{00000000-0005-0000-0000-000047A30000}"/>
    <cellStyle name="Normal 7 5 2 4 2 2" xfId="4665" xr:uid="{00000000-0005-0000-0000-000048A30000}"/>
    <cellStyle name="Normal 7 5 2 4 2 2 2" xfId="43541" xr:uid="{00000000-0005-0000-0000-000049A30000}"/>
    <cellStyle name="Normal 7 5 2 4 2 2 2 2" xfId="43542" xr:uid="{00000000-0005-0000-0000-00004AA30000}"/>
    <cellStyle name="Normal 7 5 2 4 2 2 2 2 2" xfId="43543" xr:uid="{00000000-0005-0000-0000-00004BA30000}"/>
    <cellStyle name="Normal 7 5 2 4 2 2 2 3" xfId="43544" xr:uid="{00000000-0005-0000-0000-00004CA30000}"/>
    <cellStyle name="Normal 7 5 2 4 2 2 3" xfId="43545" xr:uid="{00000000-0005-0000-0000-00004DA30000}"/>
    <cellStyle name="Normal 7 5 2 4 2 2 3 2" xfId="43546" xr:uid="{00000000-0005-0000-0000-00004EA30000}"/>
    <cellStyle name="Normal 7 5 2 4 2 2 4" xfId="43547" xr:uid="{00000000-0005-0000-0000-00004FA30000}"/>
    <cellStyle name="Normal 7 5 2 4 2 2 5" xfId="43548" xr:uid="{00000000-0005-0000-0000-000050A30000}"/>
    <cellStyle name="Normal 7 5 2 4 2 3" xfId="4666" xr:uid="{00000000-0005-0000-0000-000051A30000}"/>
    <cellStyle name="Normal 7 5 2 4 2 3 2" xfId="43549" xr:uid="{00000000-0005-0000-0000-000052A30000}"/>
    <cellStyle name="Normal 7 5 2 4 2 3 2 2" xfId="43550" xr:uid="{00000000-0005-0000-0000-000053A30000}"/>
    <cellStyle name="Normal 7 5 2 4 2 3 2 2 2" xfId="43551" xr:uid="{00000000-0005-0000-0000-000054A30000}"/>
    <cellStyle name="Normal 7 5 2 4 2 3 2 3" xfId="43552" xr:uid="{00000000-0005-0000-0000-000055A30000}"/>
    <cellStyle name="Normal 7 5 2 4 2 3 3" xfId="43553" xr:uid="{00000000-0005-0000-0000-000056A30000}"/>
    <cellStyle name="Normal 7 5 2 4 2 3 3 2" xfId="43554" xr:uid="{00000000-0005-0000-0000-000057A30000}"/>
    <cellStyle name="Normal 7 5 2 4 2 3 4" xfId="43555" xr:uid="{00000000-0005-0000-0000-000058A30000}"/>
    <cellStyle name="Normal 7 5 2 4 2 3 5" xfId="43556" xr:uid="{00000000-0005-0000-0000-000059A30000}"/>
    <cellStyle name="Normal 7 5 2 4 2 4" xfId="43557" xr:uid="{00000000-0005-0000-0000-00005AA30000}"/>
    <cellStyle name="Normal 7 5 2 4 2 4 2" xfId="43558" xr:uid="{00000000-0005-0000-0000-00005BA30000}"/>
    <cellStyle name="Normal 7 5 2 4 2 4 2 2" xfId="43559" xr:uid="{00000000-0005-0000-0000-00005CA30000}"/>
    <cellStyle name="Normal 7 5 2 4 2 4 3" xfId="43560" xr:uid="{00000000-0005-0000-0000-00005DA30000}"/>
    <cellStyle name="Normal 7 5 2 4 2 5" xfId="43561" xr:uid="{00000000-0005-0000-0000-00005EA30000}"/>
    <cellStyle name="Normal 7 5 2 4 2 5 2" xfId="43562" xr:uid="{00000000-0005-0000-0000-00005FA30000}"/>
    <cellStyle name="Normal 7 5 2 4 2 6" xfId="43563" xr:uid="{00000000-0005-0000-0000-000060A30000}"/>
    <cellStyle name="Normal 7 5 2 4 2 7" xfId="43564" xr:uid="{00000000-0005-0000-0000-000061A30000}"/>
    <cellStyle name="Normal 7 5 2 4 3" xfId="4667" xr:uid="{00000000-0005-0000-0000-000062A30000}"/>
    <cellStyle name="Normal 7 5 2 4 3 2" xfId="43565" xr:uid="{00000000-0005-0000-0000-000063A30000}"/>
    <cellStyle name="Normal 7 5 2 4 3 2 2" xfId="43566" xr:uid="{00000000-0005-0000-0000-000064A30000}"/>
    <cellStyle name="Normal 7 5 2 4 3 2 2 2" xfId="43567" xr:uid="{00000000-0005-0000-0000-000065A30000}"/>
    <cellStyle name="Normal 7 5 2 4 3 2 3" xfId="43568" xr:uid="{00000000-0005-0000-0000-000066A30000}"/>
    <cellStyle name="Normal 7 5 2 4 3 3" xfId="43569" xr:uid="{00000000-0005-0000-0000-000067A30000}"/>
    <cellStyle name="Normal 7 5 2 4 3 3 2" xfId="43570" xr:uid="{00000000-0005-0000-0000-000068A30000}"/>
    <cellStyle name="Normal 7 5 2 4 3 4" xfId="43571" xr:uid="{00000000-0005-0000-0000-000069A30000}"/>
    <cellStyle name="Normal 7 5 2 4 3 5" xfId="43572" xr:uid="{00000000-0005-0000-0000-00006AA30000}"/>
    <cellStyle name="Normal 7 5 2 4 4" xfId="4668" xr:uid="{00000000-0005-0000-0000-00006BA30000}"/>
    <cellStyle name="Normal 7 5 2 4 4 2" xfId="43573" xr:uid="{00000000-0005-0000-0000-00006CA30000}"/>
    <cellStyle name="Normal 7 5 2 4 4 2 2" xfId="43574" xr:uid="{00000000-0005-0000-0000-00006DA30000}"/>
    <cellStyle name="Normal 7 5 2 4 4 2 2 2" xfId="43575" xr:uid="{00000000-0005-0000-0000-00006EA30000}"/>
    <cellStyle name="Normal 7 5 2 4 4 2 3" xfId="43576" xr:uid="{00000000-0005-0000-0000-00006FA30000}"/>
    <cellStyle name="Normal 7 5 2 4 4 3" xfId="43577" xr:uid="{00000000-0005-0000-0000-000070A30000}"/>
    <cellStyle name="Normal 7 5 2 4 4 3 2" xfId="43578" xr:uid="{00000000-0005-0000-0000-000071A30000}"/>
    <cellStyle name="Normal 7 5 2 4 4 4" xfId="43579" xr:uid="{00000000-0005-0000-0000-000072A30000}"/>
    <cellStyle name="Normal 7 5 2 4 4 5" xfId="43580" xr:uid="{00000000-0005-0000-0000-000073A30000}"/>
    <cellStyle name="Normal 7 5 2 4 5" xfId="43581" xr:uid="{00000000-0005-0000-0000-000074A30000}"/>
    <cellStyle name="Normal 7 5 2 4 5 2" xfId="43582" xr:uid="{00000000-0005-0000-0000-000075A30000}"/>
    <cellStyle name="Normal 7 5 2 4 5 2 2" xfId="43583" xr:uid="{00000000-0005-0000-0000-000076A30000}"/>
    <cellStyle name="Normal 7 5 2 4 5 3" xfId="43584" xr:uid="{00000000-0005-0000-0000-000077A30000}"/>
    <cellStyle name="Normal 7 5 2 4 6" xfId="43585" xr:uid="{00000000-0005-0000-0000-000078A30000}"/>
    <cellStyle name="Normal 7 5 2 4 6 2" xfId="43586" xr:uid="{00000000-0005-0000-0000-000079A30000}"/>
    <cellStyle name="Normal 7 5 2 4 7" xfId="43587" xr:uid="{00000000-0005-0000-0000-00007AA30000}"/>
    <cellStyle name="Normal 7 5 2 4 8" xfId="43588" xr:uid="{00000000-0005-0000-0000-00007BA30000}"/>
    <cellStyle name="Normal 7 5 2 5" xfId="4669" xr:uid="{00000000-0005-0000-0000-00007CA30000}"/>
    <cellStyle name="Normal 7 5 2 5 2" xfId="4670" xr:uid="{00000000-0005-0000-0000-00007DA30000}"/>
    <cellStyle name="Normal 7 5 2 5 2 2" xfId="4671" xr:uid="{00000000-0005-0000-0000-00007EA30000}"/>
    <cellStyle name="Normal 7 5 2 5 2 2 2" xfId="43589" xr:uid="{00000000-0005-0000-0000-00007FA30000}"/>
    <cellStyle name="Normal 7 5 2 5 2 2 2 2" xfId="43590" xr:uid="{00000000-0005-0000-0000-000080A30000}"/>
    <cellStyle name="Normal 7 5 2 5 2 2 2 2 2" xfId="43591" xr:uid="{00000000-0005-0000-0000-000081A30000}"/>
    <cellStyle name="Normal 7 5 2 5 2 2 2 3" xfId="43592" xr:uid="{00000000-0005-0000-0000-000082A30000}"/>
    <cellStyle name="Normal 7 5 2 5 2 2 3" xfId="43593" xr:uid="{00000000-0005-0000-0000-000083A30000}"/>
    <cellStyle name="Normal 7 5 2 5 2 2 3 2" xfId="43594" xr:uid="{00000000-0005-0000-0000-000084A30000}"/>
    <cellStyle name="Normal 7 5 2 5 2 2 4" xfId="43595" xr:uid="{00000000-0005-0000-0000-000085A30000}"/>
    <cellStyle name="Normal 7 5 2 5 2 2 5" xfId="43596" xr:uid="{00000000-0005-0000-0000-000086A30000}"/>
    <cellStyle name="Normal 7 5 2 5 2 3" xfId="4672" xr:uid="{00000000-0005-0000-0000-000087A30000}"/>
    <cellStyle name="Normal 7 5 2 5 2 3 2" xfId="43597" xr:uid="{00000000-0005-0000-0000-000088A30000}"/>
    <cellStyle name="Normal 7 5 2 5 2 3 2 2" xfId="43598" xr:uid="{00000000-0005-0000-0000-000089A30000}"/>
    <cellStyle name="Normal 7 5 2 5 2 3 2 2 2" xfId="43599" xr:uid="{00000000-0005-0000-0000-00008AA30000}"/>
    <cellStyle name="Normal 7 5 2 5 2 3 2 3" xfId="43600" xr:uid="{00000000-0005-0000-0000-00008BA30000}"/>
    <cellStyle name="Normal 7 5 2 5 2 3 3" xfId="43601" xr:uid="{00000000-0005-0000-0000-00008CA30000}"/>
    <cellStyle name="Normal 7 5 2 5 2 3 3 2" xfId="43602" xr:uid="{00000000-0005-0000-0000-00008DA30000}"/>
    <cellStyle name="Normal 7 5 2 5 2 3 4" xfId="43603" xr:uid="{00000000-0005-0000-0000-00008EA30000}"/>
    <cellStyle name="Normal 7 5 2 5 2 3 5" xfId="43604" xr:uid="{00000000-0005-0000-0000-00008FA30000}"/>
    <cellStyle name="Normal 7 5 2 5 2 4" xfId="43605" xr:uid="{00000000-0005-0000-0000-000090A30000}"/>
    <cellStyle name="Normal 7 5 2 5 2 4 2" xfId="43606" xr:uid="{00000000-0005-0000-0000-000091A30000}"/>
    <cellStyle name="Normal 7 5 2 5 2 4 2 2" xfId="43607" xr:uid="{00000000-0005-0000-0000-000092A30000}"/>
    <cellStyle name="Normal 7 5 2 5 2 4 3" xfId="43608" xr:uid="{00000000-0005-0000-0000-000093A30000}"/>
    <cellStyle name="Normal 7 5 2 5 2 5" xfId="43609" xr:uid="{00000000-0005-0000-0000-000094A30000}"/>
    <cellStyle name="Normal 7 5 2 5 2 5 2" xfId="43610" xr:uid="{00000000-0005-0000-0000-000095A30000}"/>
    <cellStyle name="Normal 7 5 2 5 2 6" xfId="43611" xr:uid="{00000000-0005-0000-0000-000096A30000}"/>
    <cellStyle name="Normal 7 5 2 5 2 7" xfId="43612" xr:uid="{00000000-0005-0000-0000-000097A30000}"/>
    <cellStyle name="Normal 7 5 2 5 3" xfId="4673" xr:uid="{00000000-0005-0000-0000-000098A30000}"/>
    <cellStyle name="Normal 7 5 2 5 3 2" xfId="43613" xr:uid="{00000000-0005-0000-0000-000099A30000}"/>
    <cellStyle name="Normal 7 5 2 5 3 2 2" xfId="43614" xr:uid="{00000000-0005-0000-0000-00009AA30000}"/>
    <cellStyle name="Normal 7 5 2 5 3 2 2 2" xfId="43615" xr:uid="{00000000-0005-0000-0000-00009BA30000}"/>
    <cellStyle name="Normal 7 5 2 5 3 2 3" xfId="43616" xr:uid="{00000000-0005-0000-0000-00009CA30000}"/>
    <cellStyle name="Normal 7 5 2 5 3 3" xfId="43617" xr:uid="{00000000-0005-0000-0000-00009DA30000}"/>
    <cellStyle name="Normal 7 5 2 5 3 3 2" xfId="43618" xr:uid="{00000000-0005-0000-0000-00009EA30000}"/>
    <cellStyle name="Normal 7 5 2 5 3 4" xfId="43619" xr:uid="{00000000-0005-0000-0000-00009FA30000}"/>
    <cellStyle name="Normal 7 5 2 5 3 5" xfId="43620" xr:uid="{00000000-0005-0000-0000-0000A0A30000}"/>
    <cellStyle name="Normal 7 5 2 5 4" xfId="4674" xr:uid="{00000000-0005-0000-0000-0000A1A30000}"/>
    <cellStyle name="Normal 7 5 2 5 4 2" xfId="43621" xr:uid="{00000000-0005-0000-0000-0000A2A30000}"/>
    <cellStyle name="Normal 7 5 2 5 4 2 2" xfId="43622" xr:uid="{00000000-0005-0000-0000-0000A3A30000}"/>
    <cellStyle name="Normal 7 5 2 5 4 2 2 2" xfId="43623" xr:uid="{00000000-0005-0000-0000-0000A4A30000}"/>
    <cellStyle name="Normal 7 5 2 5 4 2 3" xfId="43624" xr:uid="{00000000-0005-0000-0000-0000A5A30000}"/>
    <cellStyle name="Normal 7 5 2 5 4 3" xfId="43625" xr:uid="{00000000-0005-0000-0000-0000A6A30000}"/>
    <cellStyle name="Normal 7 5 2 5 4 3 2" xfId="43626" xr:uid="{00000000-0005-0000-0000-0000A7A30000}"/>
    <cellStyle name="Normal 7 5 2 5 4 4" xfId="43627" xr:uid="{00000000-0005-0000-0000-0000A8A30000}"/>
    <cellStyle name="Normal 7 5 2 5 4 5" xfId="43628" xr:uid="{00000000-0005-0000-0000-0000A9A30000}"/>
    <cellStyle name="Normal 7 5 2 5 5" xfId="43629" xr:uid="{00000000-0005-0000-0000-0000AAA30000}"/>
    <cellStyle name="Normal 7 5 2 5 5 2" xfId="43630" xr:uid="{00000000-0005-0000-0000-0000ABA30000}"/>
    <cellStyle name="Normal 7 5 2 5 5 2 2" xfId="43631" xr:uid="{00000000-0005-0000-0000-0000ACA30000}"/>
    <cellStyle name="Normal 7 5 2 5 5 3" xfId="43632" xr:uid="{00000000-0005-0000-0000-0000ADA30000}"/>
    <cellStyle name="Normal 7 5 2 5 6" xfId="43633" xr:uid="{00000000-0005-0000-0000-0000AEA30000}"/>
    <cellStyle name="Normal 7 5 2 5 6 2" xfId="43634" xr:uid="{00000000-0005-0000-0000-0000AFA30000}"/>
    <cellStyle name="Normal 7 5 2 5 7" xfId="43635" xr:uid="{00000000-0005-0000-0000-0000B0A30000}"/>
    <cellStyle name="Normal 7 5 2 5 8" xfId="43636" xr:uid="{00000000-0005-0000-0000-0000B1A30000}"/>
    <cellStyle name="Normal 7 5 2 6" xfId="4675" xr:uid="{00000000-0005-0000-0000-0000B2A30000}"/>
    <cellStyle name="Normal 7 5 2 6 2" xfId="4676" xr:uid="{00000000-0005-0000-0000-0000B3A30000}"/>
    <cellStyle name="Normal 7 5 2 6 2 2" xfId="43637" xr:uid="{00000000-0005-0000-0000-0000B4A30000}"/>
    <cellStyle name="Normal 7 5 2 6 2 2 2" xfId="43638" xr:uid="{00000000-0005-0000-0000-0000B5A30000}"/>
    <cellStyle name="Normal 7 5 2 6 2 2 2 2" xfId="43639" xr:uid="{00000000-0005-0000-0000-0000B6A30000}"/>
    <cellStyle name="Normal 7 5 2 6 2 2 3" xfId="43640" xr:uid="{00000000-0005-0000-0000-0000B7A30000}"/>
    <cellStyle name="Normal 7 5 2 6 2 3" xfId="43641" xr:uid="{00000000-0005-0000-0000-0000B8A30000}"/>
    <cellStyle name="Normal 7 5 2 6 2 3 2" xfId="43642" xr:uid="{00000000-0005-0000-0000-0000B9A30000}"/>
    <cellStyle name="Normal 7 5 2 6 2 4" xfId="43643" xr:uid="{00000000-0005-0000-0000-0000BAA30000}"/>
    <cellStyle name="Normal 7 5 2 6 2 5" xfId="43644" xr:uid="{00000000-0005-0000-0000-0000BBA30000}"/>
    <cellStyle name="Normal 7 5 2 6 3" xfId="4677" xr:uid="{00000000-0005-0000-0000-0000BCA30000}"/>
    <cellStyle name="Normal 7 5 2 6 3 2" xfId="43645" xr:uid="{00000000-0005-0000-0000-0000BDA30000}"/>
    <cellStyle name="Normal 7 5 2 6 3 2 2" xfId="43646" xr:uid="{00000000-0005-0000-0000-0000BEA30000}"/>
    <cellStyle name="Normal 7 5 2 6 3 2 2 2" xfId="43647" xr:uid="{00000000-0005-0000-0000-0000BFA30000}"/>
    <cellStyle name="Normal 7 5 2 6 3 2 3" xfId="43648" xr:uid="{00000000-0005-0000-0000-0000C0A30000}"/>
    <cellStyle name="Normal 7 5 2 6 3 3" xfId="43649" xr:uid="{00000000-0005-0000-0000-0000C1A30000}"/>
    <cellStyle name="Normal 7 5 2 6 3 3 2" xfId="43650" xr:uid="{00000000-0005-0000-0000-0000C2A30000}"/>
    <cellStyle name="Normal 7 5 2 6 3 4" xfId="43651" xr:uid="{00000000-0005-0000-0000-0000C3A30000}"/>
    <cellStyle name="Normal 7 5 2 6 3 5" xfId="43652" xr:uid="{00000000-0005-0000-0000-0000C4A30000}"/>
    <cellStyle name="Normal 7 5 2 6 4" xfId="43653" xr:uid="{00000000-0005-0000-0000-0000C5A30000}"/>
    <cellStyle name="Normal 7 5 2 6 4 2" xfId="43654" xr:uid="{00000000-0005-0000-0000-0000C6A30000}"/>
    <cellStyle name="Normal 7 5 2 6 4 2 2" xfId="43655" xr:uid="{00000000-0005-0000-0000-0000C7A30000}"/>
    <cellStyle name="Normal 7 5 2 6 4 3" xfId="43656" xr:uid="{00000000-0005-0000-0000-0000C8A30000}"/>
    <cellStyle name="Normal 7 5 2 6 5" xfId="43657" xr:uid="{00000000-0005-0000-0000-0000C9A30000}"/>
    <cellStyle name="Normal 7 5 2 6 5 2" xfId="43658" xr:uid="{00000000-0005-0000-0000-0000CAA30000}"/>
    <cellStyle name="Normal 7 5 2 6 6" xfId="43659" xr:uid="{00000000-0005-0000-0000-0000CBA30000}"/>
    <cellStyle name="Normal 7 5 2 6 7" xfId="43660" xr:uid="{00000000-0005-0000-0000-0000CCA30000}"/>
    <cellStyle name="Normal 7 5 2 7" xfId="4678" xr:uid="{00000000-0005-0000-0000-0000CDA30000}"/>
    <cellStyle name="Normal 7 5 2 7 2" xfId="43661" xr:uid="{00000000-0005-0000-0000-0000CEA30000}"/>
    <cellStyle name="Normal 7 5 2 7 2 2" xfId="43662" xr:uid="{00000000-0005-0000-0000-0000CFA30000}"/>
    <cellStyle name="Normal 7 5 2 7 2 2 2" xfId="43663" xr:uid="{00000000-0005-0000-0000-0000D0A30000}"/>
    <cellStyle name="Normal 7 5 2 7 2 3" xfId="43664" xr:uid="{00000000-0005-0000-0000-0000D1A30000}"/>
    <cellStyle name="Normal 7 5 2 7 3" xfId="43665" xr:uid="{00000000-0005-0000-0000-0000D2A30000}"/>
    <cellStyle name="Normal 7 5 2 7 3 2" xfId="43666" xr:uid="{00000000-0005-0000-0000-0000D3A30000}"/>
    <cellStyle name="Normal 7 5 2 7 4" xfId="43667" xr:uid="{00000000-0005-0000-0000-0000D4A30000}"/>
    <cellStyle name="Normal 7 5 2 7 5" xfId="43668" xr:uid="{00000000-0005-0000-0000-0000D5A30000}"/>
    <cellStyle name="Normal 7 5 2 8" xfId="4679" xr:uid="{00000000-0005-0000-0000-0000D6A30000}"/>
    <cellStyle name="Normal 7 5 2 8 2" xfId="43669" xr:uid="{00000000-0005-0000-0000-0000D7A30000}"/>
    <cellStyle name="Normal 7 5 2 8 2 2" xfId="43670" xr:uid="{00000000-0005-0000-0000-0000D8A30000}"/>
    <cellStyle name="Normal 7 5 2 8 2 2 2" xfId="43671" xr:uid="{00000000-0005-0000-0000-0000D9A30000}"/>
    <cellStyle name="Normal 7 5 2 8 2 3" xfId="43672" xr:uid="{00000000-0005-0000-0000-0000DAA30000}"/>
    <cellStyle name="Normal 7 5 2 8 3" xfId="43673" xr:uid="{00000000-0005-0000-0000-0000DBA30000}"/>
    <cellStyle name="Normal 7 5 2 8 3 2" xfId="43674" xr:uid="{00000000-0005-0000-0000-0000DCA30000}"/>
    <cellStyle name="Normal 7 5 2 8 4" xfId="43675" xr:uid="{00000000-0005-0000-0000-0000DDA30000}"/>
    <cellStyle name="Normal 7 5 2 8 5" xfId="43676" xr:uid="{00000000-0005-0000-0000-0000DEA30000}"/>
    <cellStyle name="Normal 7 5 2 9" xfId="43677" xr:uid="{00000000-0005-0000-0000-0000DFA30000}"/>
    <cellStyle name="Normal 7 5 2 9 2" xfId="43678" xr:uid="{00000000-0005-0000-0000-0000E0A30000}"/>
    <cellStyle name="Normal 7 5 2 9 2 2" xfId="43679" xr:uid="{00000000-0005-0000-0000-0000E1A30000}"/>
    <cellStyle name="Normal 7 5 2 9 3" xfId="43680" xr:uid="{00000000-0005-0000-0000-0000E2A30000}"/>
    <cellStyle name="Normal 7 5 3" xfId="4680" xr:uid="{00000000-0005-0000-0000-0000E3A30000}"/>
    <cellStyle name="Normal 7 5 3 2" xfId="4681" xr:uid="{00000000-0005-0000-0000-0000E4A30000}"/>
    <cellStyle name="Normal 7 5 3 2 2" xfId="4682" xr:uid="{00000000-0005-0000-0000-0000E5A30000}"/>
    <cellStyle name="Normal 7 5 3 2 2 2" xfId="43681" xr:uid="{00000000-0005-0000-0000-0000E6A30000}"/>
    <cellStyle name="Normal 7 5 3 2 2 2 2" xfId="43682" xr:uid="{00000000-0005-0000-0000-0000E7A30000}"/>
    <cellStyle name="Normal 7 5 3 2 2 2 2 2" xfId="43683" xr:uid="{00000000-0005-0000-0000-0000E8A30000}"/>
    <cellStyle name="Normal 7 5 3 2 2 2 3" xfId="43684" xr:uid="{00000000-0005-0000-0000-0000E9A30000}"/>
    <cellStyle name="Normal 7 5 3 2 2 3" xfId="43685" xr:uid="{00000000-0005-0000-0000-0000EAA30000}"/>
    <cellStyle name="Normal 7 5 3 2 2 3 2" xfId="43686" xr:uid="{00000000-0005-0000-0000-0000EBA30000}"/>
    <cellStyle name="Normal 7 5 3 2 2 4" xfId="43687" xr:uid="{00000000-0005-0000-0000-0000ECA30000}"/>
    <cellStyle name="Normal 7 5 3 2 2 5" xfId="43688" xr:uid="{00000000-0005-0000-0000-0000EDA30000}"/>
    <cellStyle name="Normal 7 5 3 2 3" xfId="4683" xr:uid="{00000000-0005-0000-0000-0000EEA30000}"/>
    <cellStyle name="Normal 7 5 3 2 3 2" xfId="43689" xr:uid="{00000000-0005-0000-0000-0000EFA30000}"/>
    <cellStyle name="Normal 7 5 3 2 3 2 2" xfId="43690" xr:uid="{00000000-0005-0000-0000-0000F0A30000}"/>
    <cellStyle name="Normal 7 5 3 2 3 2 2 2" xfId="43691" xr:uid="{00000000-0005-0000-0000-0000F1A30000}"/>
    <cellStyle name="Normal 7 5 3 2 3 2 3" xfId="43692" xr:uid="{00000000-0005-0000-0000-0000F2A30000}"/>
    <cellStyle name="Normal 7 5 3 2 3 3" xfId="43693" xr:uid="{00000000-0005-0000-0000-0000F3A30000}"/>
    <cellStyle name="Normal 7 5 3 2 3 3 2" xfId="43694" xr:uid="{00000000-0005-0000-0000-0000F4A30000}"/>
    <cellStyle name="Normal 7 5 3 2 3 4" xfId="43695" xr:uid="{00000000-0005-0000-0000-0000F5A30000}"/>
    <cellStyle name="Normal 7 5 3 2 3 5" xfId="43696" xr:uid="{00000000-0005-0000-0000-0000F6A30000}"/>
    <cellStyle name="Normal 7 5 3 2 4" xfId="43697" xr:uid="{00000000-0005-0000-0000-0000F7A30000}"/>
    <cellStyle name="Normal 7 5 3 2 4 2" xfId="43698" xr:uid="{00000000-0005-0000-0000-0000F8A30000}"/>
    <cellStyle name="Normal 7 5 3 2 4 2 2" xfId="43699" xr:uid="{00000000-0005-0000-0000-0000F9A30000}"/>
    <cellStyle name="Normal 7 5 3 2 4 3" xfId="43700" xr:uid="{00000000-0005-0000-0000-0000FAA30000}"/>
    <cellStyle name="Normal 7 5 3 2 5" xfId="43701" xr:uid="{00000000-0005-0000-0000-0000FBA30000}"/>
    <cellStyle name="Normal 7 5 3 2 5 2" xfId="43702" xr:uid="{00000000-0005-0000-0000-0000FCA30000}"/>
    <cellStyle name="Normal 7 5 3 2 6" xfId="43703" xr:uid="{00000000-0005-0000-0000-0000FDA30000}"/>
    <cellStyle name="Normal 7 5 3 2 7" xfId="43704" xr:uid="{00000000-0005-0000-0000-0000FEA30000}"/>
    <cellStyle name="Normal 7 5 3 3" xfId="4684" xr:uid="{00000000-0005-0000-0000-0000FFA30000}"/>
    <cellStyle name="Normal 7 5 3 3 2" xfId="43705" xr:uid="{00000000-0005-0000-0000-000000A40000}"/>
    <cellStyle name="Normal 7 5 3 3 2 2" xfId="43706" xr:uid="{00000000-0005-0000-0000-000001A40000}"/>
    <cellStyle name="Normal 7 5 3 3 2 2 2" xfId="43707" xr:uid="{00000000-0005-0000-0000-000002A40000}"/>
    <cellStyle name="Normal 7 5 3 3 2 3" xfId="43708" xr:uid="{00000000-0005-0000-0000-000003A40000}"/>
    <cellStyle name="Normal 7 5 3 3 3" xfId="43709" xr:uid="{00000000-0005-0000-0000-000004A40000}"/>
    <cellStyle name="Normal 7 5 3 3 3 2" xfId="43710" xr:uid="{00000000-0005-0000-0000-000005A40000}"/>
    <cellStyle name="Normal 7 5 3 3 4" xfId="43711" xr:uid="{00000000-0005-0000-0000-000006A40000}"/>
    <cellStyle name="Normal 7 5 3 3 5" xfId="43712" xr:uid="{00000000-0005-0000-0000-000007A40000}"/>
    <cellStyle name="Normal 7 5 3 4" xfId="4685" xr:uid="{00000000-0005-0000-0000-000008A40000}"/>
    <cellStyle name="Normal 7 5 3 4 2" xfId="43713" xr:uid="{00000000-0005-0000-0000-000009A40000}"/>
    <cellStyle name="Normal 7 5 3 4 2 2" xfId="43714" xr:uid="{00000000-0005-0000-0000-00000AA40000}"/>
    <cellStyle name="Normal 7 5 3 4 2 2 2" xfId="43715" xr:uid="{00000000-0005-0000-0000-00000BA40000}"/>
    <cellStyle name="Normal 7 5 3 4 2 3" xfId="43716" xr:uid="{00000000-0005-0000-0000-00000CA40000}"/>
    <cellStyle name="Normal 7 5 3 4 3" xfId="43717" xr:uid="{00000000-0005-0000-0000-00000DA40000}"/>
    <cellStyle name="Normal 7 5 3 4 3 2" xfId="43718" xr:uid="{00000000-0005-0000-0000-00000EA40000}"/>
    <cellStyle name="Normal 7 5 3 4 4" xfId="43719" xr:uid="{00000000-0005-0000-0000-00000FA40000}"/>
    <cellStyle name="Normal 7 5 3 4 5" xfId="43720" xr:uid="{00000000-0005-0000-0000-000010A40000}"/>
    <cellStyle name="Normal 7 5 3 5" xfId="43721" xr:uid="{00000000-0005-0000-0000-000011A40000}"/>
    <cellStyle name="Normal 7 5 3 5 2" xfId="43722" xr:uid="{00000000-0005-0000-0000-000012A40000}"/>
    <cellStyle name="Normal 7 5 3 5 2 2" xfId="43723" xr:uid="{00000000-0005-0000-0000-000013A40000}"/>
    <cellStyle name="Normal 7 5 3 5 3" xfId="43724" xr:uid="{00000000-0005-0000-0000-000014A40000}"/>
    <cellStyle name="Normal 7 5 3 6" xfId="43725" xr:uid="{00000000-0005-0000-0000-000015A40000}"/>
    <cellStyle name="Normal 7 5 3 6 2" xfId="43726" xr:uid="{00000000-0005-0000-0000-000016A40000}"/>
    <cellStyle name="Normal 7 5 3 7" xfId="43727" xr:uid="{00000000-0005-0000-0000-000017A40000}"/>
    <cellStyle name="Normal 7 5 3 8" xfId="43728" xr:uid="{00000000-0005-0000-0000-000018A40000}"/>
    <cellStyle name="Normal 7 5 4" xfId="4686" xr:uid="{00000000-0005-0000-0000-000019A40000}"/>
    <cellStyle name="Normal 7 5 4 2" xfId="4687" xr:uid="{00000000-0005-0000-0000-00001AA40000}"/>
    <cellStyle name="Normal 7 5 4 2 2" xfId="4688" xr:uid="{00000000-0005-0000-0000-00001BA40000}"/>
    <cellStyle name="Normal 7 5 4 2 2 2" xfId="43729" xr:uid="{00000000-0005-0000-0000-00001CA40000}"/>
    <cellStyle name="Normal 7 5 4 2 2 2 2" xfId="43730" xr:uid="{00000000-0005-0000-0000-00001DA40000}"/>
    <cellStyle name="Normal 7 5 4 2 2 2 2 2" xfId="43731" xr:uid="{00000000-0005-0000-0000-00001EA40000}"/>
    <cellStyle name="Normal 7 5 4 2 2 2 3" xfId="43732" xr:uid="{00000000-0005-0000-0000-00001FA40000}"/>
    <cellStyle name="Normal 7 5 4 2 2 3" xfId="43733" xr:uid="{00000000-0005-0000-0000-000020A40000}"/>
    <cellStyle name="Normal 7 5 4 2 2 3 2" xfId="43734" xr:uid="{00000000-0005-0000-0000-000021A40000}"/>
    <cellStyle name="Normal 7 5 4 2 2 4" xfId="43735" xr:uid="{00000000-0005-0000-0000-000022A40000}"/>
    <cellStyle name="Normal 7 5 4 2 2 5" xfId="43736" xr:uid="{00000000-0005-0000-0000-000023A40000}"/>
    <cellStyle name="Normal 7 5 4 2 3" xfId="4689" xr:uid="{00000000-0005-0000-0000-000024A40000}"/>
    <cellStyle name="Normal 7 5 4 2 3 2" xfId="43737" xr:uid="{00000000-0005-0000-0000-000025A40000}"/>
    <cellStyle name="Normal 7 5 4 2 3 2 2" xfId="43738" xr:uid="{00000000-0005-0000-0000-000026A40000}"/>
    <cellStyle name="Normal 7 5 4 2 3 2 2 2" xfId="43739" xr:uid="{00000000-0005-0000-0000-000027A40000}"/>
    <cellStyle name="Normal 7 5 4 2 3 2 3" xfId="43740" xr:uid="{00000000-0005-0000-0000-000028A40000}"/>
    <cellStyle name="Normal 7 5 4 2 3 3" xfId="43741" xr:uid="{00000000-0005-0000-0000-000029A40000}"/>
    <cellStyle name="Normal 7 5 4 2 3 3 2" xfId="43742" xr:uid="{00000000-0005-0000-0000-00002AA40000}"/>
    <cellStyle name="Normal 7 5 4 2 3 4" xfId="43743" xr:uid="{00000000-0005-0000-0000-00002BA40000}"/>
    <cellStyle name="Normal 7 5 4 2 3 5" xfId="43744" xr:uid="{00000000-0005-0000-0000-00002CA40000}"/>
    <cellStyle name="Normal 7 5 4 2 4" xfId="43745" xr:uid="{00000000-0005-0000-0000-00002DA40000}"/>
    <cellStyle name="Normal 7 5 4 2 4 2" xfId="43746" xr:uid="{00000000-0005-0000-0000-00002EA40000}"/>
    <cellStyle name="Normal 7 5 4 2 4 2 2" xfId="43747" xr:uid="{00000000-0005-0000-0000-00002FA40000}"/>
    <cellStyle name="Normal 7 5 4 2 4 3" xfId="43748" xr:uid="{00000000-0005-0000-0000-000030A40000}"/>
    <cellStyle name="Normal 7 5 4 2 5" xfId="43749" xr:uid="{00000000-0005-0000-0000-000031A40000}"/>
    <cellStyle name="Normal 7 5 4 2 5 2" xfId="43750" xr:uid="{00000000-0005-0000-0000-000032A40000}"/>
    <cellStyle name="Normal 7 5 4 2 6" xfId="43751" xr:uid="{00000000-0005-0000-0000-000033A40000}"/>
    <cellStyle name="Normal 7 5 4 2 7" xfId="43752" xr:uid="{00000000-0005-0000-0000-000034A40000}"/>
    <cellStyle name="Normal 7 5 4 3" xfId="4690" xr:uid="{00000000-0005-0000-0000-000035A40000}"/>
    <cellStyle name="Normal 7 5 4 3 2" xfId="43753" xr:uid="{00000000-0005-0000-0000-000036A40000}"/>
    <cellStyle name="Normal 7 5 4 3 2 2" xfId="43754" xr:uid="{00000000-0005-0000-0000-000037A40000}"/>
    <cellStyle name="Normal 7 5 4 3 2 2 2" xfId="43755" xr:uid="{00000000-0005-0000-0000-000038A40000}"/>
    <cellStyle name="Normal 7 5 4 3 2 3" xfId="43756" xr:uid="{00000000-0005-0000-0000-000039A40000}"/>
    <cellStyle name="Normal 7 5 4 3 3" xfId="43757" xr:uid="{00000000-0005-0000-0000-00003AA40000}"/>
    <cellStyle name="Normal 7 5 4 3 3 2" xfId="43758" xr:uid="{00000000-0005-0000-0000-00003BA40000}"/>
    <cellStyle name="Normal 7 5 4 3 4" xfId="43759" xr:uid="{00000000-0005-0000-0000-00003CA40000}"/>
    <cellStyle name="Normal 7 5 4 3 5" xfId="43760" xr:uid="{00000000-0005-0000-0000-00003DA40000}"/>
    <cellStyle name="Normal 7 5 4 4" xfId="4691" xr:uid="{00000000-0005-0000-0000-00003EA40000}"/>
    <cellStyle name="Normal 7 5 4 4 2" xfId="43761" xr:uid="{00000000-0005-0000-0000-00003FA40000}"/>
    <cellStyle name="Normal 7 5 4 4 2 2" xfId="43762" xr:uid="{00000000-0005-0000-0000-000040A40000}"/>
    <cellStyle name="Normal 7 5 4 4 2 2 2" xfId="43763" xr:uid="{00000000-0005-0000-0000-000041A40000}"/>
    <cellStyle name="Normal 7 5 4 4 2 3" xfId="43764" xr:uid="{00000000-0005-0000-0000-000042A40000}"/>
    <cellStyle name="Normal 7 5 4 4 3" xfId="43765" xr:uid="{00000000-0005-0000-0000-000043A40000}"/>
    <cellStyle name="Normal 7 5 4 4 3 2" xfId="43766" xr:uid="{00000000-0005-0000-0000-000044A40000}"/>
    <cellStyle name="Normal 7 5 4 4 4" xfId="43767" xr:uid="{00000000-0005-0000-0000-000045A40000}"/>
    <cellStyle name="Normal 7 5 4 4 5" xfId="43768" xr:uid="{00000000-0005-0000-0000-000046A40000}"/>
    <cellStyle name="Normal 7 5 4 5" xfId="43769" xr:uid="{00000000-0005-0000-0000-000047A40000}"/>
    <cellStyle name="Normal 7 5 4 5 2" xfId="43770" xr:uid="{00000000-0005-0000-0000-000048A40000}"/>
    <cellStyle name="Normal 7 5 4 5 2 2" xfId="43771" xr:uid="{00000000-0005-0000-0000-000049A40000}"/>
    <cellStyle name="Normal 7 5 4 5 3" xfId="43772" xr:uid="{00000000-0005-0000-0000-00004AA40000}"/>
    <cellStyle name="Normal 7 5 4 6" xfId="43773" xr:uid="{00000000-0005-0000-0000-00004BA40000}"/>
    <cellStyle name="Normal 7 5 4 6 2" xfId="43774" xr:uid="{00000000-0005-0000-0000-00004CA40000}"/>
    <cellStyle name="Normal 7 5 4 7" xfId="43775" xr:uid="{00000000-0005-0000-0000-00004DA40000}"/>
    <cellStyle name="Normal 7 5 4 8" xfId="43776" xr:uid="{00000000-0005-0000-0000-00004EA40000}"/>
    <cellStyle name="Normal 7 5 5" xfId="4692" xr:uid="{00000000-0005-0000-0000-00004FA40000}"/>
    <cellStyle name="Normal 7 5 5 2" xfId="4693" xr:uid="{00000000-0005-0000-0000-000050A40000}"/>
    <cellStyle name="Normal 7 5 5 2 2" xfId="4694" xr:uid="{00000000-0005-0000-0000-000051A40000}"/>
    <cellStyle name="Normal 7 5 5 2 2 2" xfId="43777" xr:uid="{00000000-0005-0000-0000-000052A40000}"/>
    <cellStyle name="Normal 7 5 5 2 2 2 2" xfId="43778" xr:uid="{00000000-0005-0000-0000-000053A40000}"/>
    <cellStyle name="Normal 7 5 5 2 2 2 2 2" xfId="43779" xr:uid="{00000000-0005-0000-0000-000054A40000}"/>
    <cellStyle name="Normal 7 5 5 2 2 2 3" xfId="43780" xr:uid="{00000000-0005-0000-0000-000055A40000}"/>
    <cellStyle name="Normal 7 5 5 2 2 3" xfId="43781" xr:uid="{00000000-0005-0000-0000-000056A40000}"/>
    <cellStyle name="Normal 7 5 5 2 2 3 2" xfId="43782" xr:uid="{00000000-0005-0000-0000-000057A40000}"/>
    <cellStyle name="Normal 7 5 5 2 2 4" xfId="43783" xr:uid="{00000000-0005-0000-0000-000058A40000}"/>
    <cellStyle name="Normal 7 5 5 2 2 5" xfId="43784" xr:uid="{00000000-0005-0000-0000-000059A40000}"/>
    <cellStyle name="Normal 7 5 5 2 3" xfId="4695" xr:uid="{00000000-0005-0000-0000-00005AA40000}"/>
    <cellStyle name="Normal 7 5 5 2 3 2" xfId="43785" xr:uid="{00000000-0005-0000-0000-00005BA40000}"/>
    <cellStyle name="Normal 7 5 5 2 3 2 2" xfId="43786" xr:uid="{00000000-0005-0000-0000-00005CA40000}"/>
    <cellStyle name="Normal 7 5 5 2 3 2 2 2" xfId="43787" xr:uid="{00000000-0005-0000-0000-00005DA40000}"/>
    <cellStyle name="Normal 7 5 5 2 3 2 3" xfId="43788" xr:uid="{00000000-0005-0000-0000-00005EA40000}"/>
    <cellStyle name="Normal 7 5 5 2 3 3" xfId="43789" xr:uid="{00000000-0005-0000-0000-00005FA40000}"/>
    <cellStyle name="Normal 7 5 5 2 3 3 2" xfId="43790" xr:uid="{00000000-0005-0000-0000-000060A40000}"/>
    <cellStyle name="Normal 7 5 5 2 3 4" xfId="43791" xr:uid="{00000000-0005-0000-0000-000061A40000}"/>
    <cellStyle name="Normal 7 5 5 2 3 5" xfId="43792" xr:uid="{00000000-0005-0000-0000-000062A40000}"/>
    <cellStyle name="Normal 7 5 5 2 4" xfId="43793" xr:uid="{00000000-0005-0000-0000-000063A40000}"/>
    <cellStyle name="Normal 7 5 5 2 4 2" xfId="43794" xr:uid="{00000000-0005-0000-0000-000064A40000}"/>
    <cellStyle name="Normal 7 5 5 2 4 2 2" xfId="43795" xr:uid="{00000000-0005-0000-0000-000065A40000}"/>
    <cellStyle name="Normal 7 5 5 2 4 3" xfId="43796" xr:uid="{00000000-0005-0000-0000-000066A40000}"/>
    <cellStyle name="Normal 7 5 5 2 5" xfId="43797" xr:uid="{00000000-0005-0000-0000-000067A40000}"/>
    <cellStyle name="Normal 7 5 5 2 5 2" xfId="43798" xr:uid="{00000000-0005-0000-0000-000068A40000}"/>
    <cellStyle name="Normal 7 5 5 2 6" xfId="43799" xr:uid="{00000000-0005-0000-0000-000069A40000}"/>
    <cellStyle name="Normal 7 5 5 2 7" xfId="43800" xr:uid="{00000000-0005-0000-0000-00006AA40000}"/>
    <cellStyle name="Normal 7 5 5 3" xfId="4696" xr:uid="{00000000-0005-0000-0000-00006BA40000}"/>
    <cellStyle name="Normal 7 5 5 3 2" xfId="43801" xr:uid="{00000000-0005-0000-0000-00006CA40000}"/>
    <cellStyle name="Normal 7 5 5 3 2 2" xfId="43802" xr:uid="{00000000-0005-0000-0000-00006DA40000}"/>
    <cellStyle name="Normal 7 5 5 3 2 2 2" xfId="43803" xr:uid="{00000000-0005-0000-0000-00006EA40000}"/>
    <cellStyle name="Normal 7 5 5 3 2 3" xfId="43804" xr:uid="{00000000-0005-0000-0000-00006FA40000}"/>
    <cellStyle name="Normal 7 5 5 3 3" xfId="43805" xr:uid="{00000000-0005-0000-0000-000070A40000}"/>
    <cellStyle name="Normal 7 5 5 3 3 2" xfId="43806" xr:uid="{00000000-0005-0000-0000-000071A40000}"/>
    <cellStyle name="Normal 7 5 5 3 4" xfId="43807" xr:uid="{00000000-0005-0000-0000-000072A40000}"/>
    <cellStyle name="Normal 7 5 5 3 5" xfId="43808" xr:uid="{00000000-0005-0000-0000-000073A40000}"/>
    <cellStyle name="Normal 7 5 5 4" xfId="4697" xr:uid="{00000000-0005-0000-0000-000074A40000}"/>
    <cellStyle name="Normal 7 5 5 4 2" xfId="43809" xr:uid="{00000000-0005-0000-0000-000075A40000}"/>
    <cellStyle name="Normal 7 5 5 4 2 2" xfId="43810" xr:uid="{00000000-0005-0000-0000-000076A40000}"/>
    <cellStyle name="Normal 7 5 5 4 2 2 2" xfId="43811" xr:uid="{00000000-0005-0000-0000-000077A40000}"/>
    <cellStyle name="Normal 7 5 5 4 2 3" xfId="43812" xr:uid="{00000000-0005-0000-0000-000078A40000}"/>
    <cellStyle name="Normal 7 5 5 4 3" xfId="43813" xr:uid="{00000000-0005-0000-0000-000079A40000}"/>
    <cellStyle name="Normal 7 5 5 4 3 2" xfId="43814" xr:uid="{00000000-0005-0000-0000-00007AA40000}"/>
    <cellStyle name="Normal 7 5 5 4 4" xfId="43815" xr:uid="{00000000-0005-0000-0000-00007BA40000}"/>
    <cellStyle name="Normal 7 5 5 4 5" xfId="43816" xr:uid="{00000000-0005-0000-0000-00007CA40000}"/>
    <cellStyle name="Normal 7 5 5 5" xfId="43817" xr:uid="{00000000-0005-0000-0000-00007DA40000}"/>
    <cellStyle name="Normal 7 5 5 5 2" xfId="43818" xr:uid="{00000000-0005-0000-0000-00007EA40000}"/>
    <cellStyle name="Normal 7 5 5 5 2 2" xfId="43819" xr:uid="{00000000-0005-0000-0000-00007FA40000}"/>
    <cellStyle name="Normal 7 5 5 5 3" xfId="43820" xr:uid="{00000000-0005-0000-0000-000080A40000}"/>
    <cellStyle name="Normal 7 5 5 6" xfId="43821" xr:uid="{00000000-0005-0000-0000-000081A40000}"/>
    <cellStyle name="Normal 7 5 5 6 2" xfId="43822" xr:uid="{00000000-0005-0000-0000-000082A40000}"/>
    <cellStyle name="Normal 7 5 5 7" xfId="43823" xr:uid="{00000000-0005-0000-0000-000083A40000}"/>
    <cellStyle name="Normal 7 5 5 8" xfId="43824" xr:uid="{00000000-0005-0000-0000-000084A40000}"/>
    <cellStyle name="Normal 7 5 6" xfId="4698" xr:uid="{00000000-0005-0000-0000-000085A40000}"/>
    <cellStyle name="Normal 7 5 6 2" xfId="4699" xr:uid="{00000000-0005-0000-0000-000086A40000}"/>
    <cellStyle name="Normal 7 5 6 2 2" xfId="4700" xr:uid="{00000000-0005-0000-0000-000087A40000}"/>
    <cellStyle name="Normal 7 5 6 2 2 2" xfId="43825" xr:uid="{00000000-0005-0000-0000-000088A40000}"/>
    <cellStyle name="Normal 7 5 6 2 2 2 2" xfId="43826" xr:uid="{00000000-0005-0000-0000-000089A40000}"/>
    <cellStyle name="Normal 7 5 6 2 2 2 2 2" xfId="43827" xr:uid="{00000000-0005-0000-0000-00008AA40000}"/>
    <cellStyle name="Normal 7 5 6 2 2 2 3" xfId="43828" xr:uid="{00000000-0005-0000-0000-00008BA40000}"/>
    <cellStyle name="Normal 7 5 6 2 2 3" xfId="43829" xr:uid="{00000000-0005-0000-0000-00008CA40000}"/>
    <cellStyle name="Normal 7 5 6 2 2 3 2" xfId="43830" xr:uid="{00000000-0005-0000-0000-00008DA40000}"/>
    <cellStyle name="Normal 7 5 6 2 2 4" xfId="43831" xr:uid="{00000000-0005-0000-0000-00008EA40000}"/>
    <cellStyle name="Normal 7 5 6 2 2 5" xfId="43832" xr:uid="{00000000-0005-0000-0000-00008FA40000}"/>
    <cellStyle name="Normal 7 5 6 2 3" xfId="4701" xr:uid="{00000000-0005-0000-0000-000090A40000}"/>
    <cellStyle name="Normal 7 5 6 2 3 2" xfId="43833" xr:uid="{00000000-0005-0000-0000-000091A40000}"/>
    <cellStyle name="Normal 7 5 6 2 3 2 2" xfId="43834" xr:uid="{00000000-0005-0000-0000-000092A40000}"/>
    <cellStyle name="Normal 7 5 6 2 3 2 2 2" xfId="43835" xr:uid="{00000000-0005-0000-0000-000093A40000}"/>
    <cellStyle name="Normal 7 5 6 2 3 2 3" xfId="43836" xr:uid="{00000000-0005-0000-0000-000094A40000}"/>
    <cellStyle name="Normal 7 5 6 2 3 3" xfId="43837" xr:uid="{00000000-0005-0000-0000-000095A40000}"/>
    <cellStyle name="Normal 7 5 6 2 3 3 2" xfId="43838" xr:uid="{00000000-0005-0000-0000-000096A40000}"/>
    <cellStyle name="Normal 7 5 6 2 3 4" xfId="43839" xr:uid="{00000000-0005-0000-0000-000097A40000}"/>
    <cellStyle name="Normal 7 5 6 2 3 5" xfId="43840" xr:uid="{00000000-0005-0000-0000-000098A40000}"/>
    <cellStyle name="Normal 7 5 6 2 4" xfId="43841" xr:uid="{00000000-0005-0000-0000-000099A40000}"/>
    <cellStyle name="Normal 7 5 6 2 4 2" xfId="43842" xr:uid="{00000000-0005-0000-0000-00009AA40000}"/>
    <cellStyle name="Normal 7 5 6 2 4 2 2" xfId="43843" xr:uid="{00000000-0005-0000-0000-00009BA40000}"/>
    <cellStyle name="Normal 7 5 6 2 4 3" xfId="43844" xr:uid="{00000000-0005-0000-0000-00009CA40000}"/>
    <cellStyle name="Normal 7 5 6 2 5" xfId="43845" xr:uid="{00000000-0005-0000-0000-00009DA40000}"/>
    <cellStyle name="Normal 7 5 6 2 5 2" xfId="43846" xr:uid="{00000000-0005-0000-0000-00009EA40000}"/>
    <cellStyle name="Normal 7 5 6 2 6" xfId="43847" xr:uid="{00000000-0005-0000-0000-00009FA40000}"/>
    <cellStyle name="Normal 7 5 6 2 7" xfId="43848" xr:uid="{00000000-0005-0000-0000-0000A0A40000}"/>
    <cellStyle name="Normal 7 5 6 3" xfId="4702" xr:uid="{00000000-0005-0000-0000-0000A1A40000}"/>
    <cellStyle name="Normal 7 5 6 3 2" xfId="43849" xr:uid="{00000000-0005-0000-0000-0000A2A40000}"/>
    <cellStyle name="Normal 7 5 6 3 2 2" xfId="43850" xr:uid="{00000000-0005-0000-0000-0000A3A40000}"/>
    <cellStyle name="Normal 7 5 6 3 2 2 2" xfId="43851" xr:uid="{00000000-0005-0000-0000-0000A4A40000}"/>
    <cellStyle name="Normal 7 5 6 3 2 3" xfId="43852" xr:uid="{00000000-0005-0000-0000-0000A5A40000}"/>
    <cellStyle name="Normal 7 5 6 3 3" xfId="43853" xr:uid="{00000000-0005-0000-0000-0000A6A40000}"/>
    <cellStyle name="Normal 7 5 6 3 3 2" xfId="43854" xr:uid="{00000000-0005-0000-0000-0000A7A40000}"/>
    <cellStyle name="Normal 7 5 6 3 4" xfId="43855" xr:uid="{00000000-0005-0000-0000-0000A8A40000}"/>
    <cellStyle name="Normal 7 5 6 3 5" xfId="43856" xr:uid="{00000000-0005-0000-0000-0000A9A40000}"/>
    <cellStyle name="Normal 7 5 6 4" xfId="4703" xr:uid="{00000000-0005-0000-0000-0000AAA40000}"/>
    <cellStyle name="Normal 7 5 6 4 2" xfId="43857" xr:uid="{00000000-0005-0000-0000-0000ABA40000}"/>
    <cellStyle name="Normal 7 5 6 4 2 2" xfId="43858" xr:uid="{00000000-0005-0000-0000-0000ACA40000}"/>
    <cellStyle name="Normal 7 5 6 4 2 2 2" xfId="43859" xr:uid="{00000000-0005-0000-0000-0000ADA40000}"/>
    <cellStyle name="Normal 7 5 6 4 2 3" xfId="43860" xr:uid="{00000000-0005-0000-0000-0000AEA40000}"/>
    <cellStyle name="Normal 7 5 6 4 3" xfId="43861" xr:uid="{00000000-0005-0000-0000-0000AFA40000}"/>
    <cellStyle name="Normal 7 5 6 4 3 2" xfId="43862" xr:uid="{00000000-0005-0000-0000-0000B0A40000}"/>
    <cellStyle name="Normal 7 5 6 4 4" xfId="43863" xr:uid="{00000000-0005-0000-0000-0000B1A40000}"/>
    <cellStyle name="Normal 7 5 6 4 5" xfId="43864" xr:uid="{00000000-0005-0000-0000-0000B2A40000}"/>
    <cellStyle name="Normal 7 5 6 5" xfId="43865" xr:uid="{00000000-0005-0000-0000-0000B3A40000}"/>
    <cellStyle name="Normal 7 5 6 5 2" xfId="43866" xr:uid="{00000000-0005-0000-0000-0000B4A40000}"/>
    <cellStyle name="Normal 7 5 6 5 2 2" xfId="43867" xr:uid="{00000000-0005-0000-0000-0000B5A40000}"/>
    <cellStyle name="Normal 7 5 6 5 3" xfId="43868" xr:uid="{00000000-0005-0000-0000-0000B6A40000}"/>
    <cellStyle name="Normal 7 5 6 6" xfId="43869" xr:uid="{00000000-0005-0000-0000-0000B7A40000}"/>
    <cellStyle name="Normal 7 5 6 6 2" xfId="43870" xr:uid="{00000000-0005-0000-0000-0000B8A40000}"/>
    <cellStyle name="Normal 7 5 6 7" xfId="43871" xr:uid="{00000000-0005-0000-0000-0000B9A40000}"/>
    <cellStyle name="Normal 7 5 6 8" xfId="43872" xr:uid="{00000000-0005-0000-0000-0000BAA40000}"/>
    <cellStyle name="Normal 7 5 7" xfId="4704" xr:uid="{00000000-0005-0000-0000-0000BBA40000}"/>
    <cellStyle name="Normal 7 5 7 2" xfId="4705" xr:uid="{00000000-0005-0000-0000-0000BCA40000}"/>
    <cellStyle name="Normal 7 5 7 2 2" xfId="43873" xr:uid="{00000000-0005-0000-0000-0000BDA40000}"/>
    <cellStyle name="Normal 7 5 7 2 2 2" xfId="43874" xr:uid="{00000000-0005-0000-0000-0000BEA40000}"/>
    <cellStyle name="Normal 7 5 7 2 2 2 2" xfId="43875" xr:uid="{00000000-0005-0000-0000-0000BFA40000}"/>
    <cellStyle name="Normal 7 5 7 2 2 3" xfId="43876" xr:uid="{00000000-0005-0000-0000-0000C0A40000}"/>
    <cellStyle name="Normal 7 5 7 2 3" xfId="43877" xr:uid="{00000000-0005-0000-0000-0000C1A40000}"/>
    <cellStyle name="Normal 7 5 7 2 3 2" xfId="43878" xr:uid="{00000000-0005-0000-0000-0000C2A40000}"/>
    <cellStyle name="Normal 7 5 7 2 4" xfId="43879" xr:uid="{00000000-0005-0000-0000-0000C3A40000}"/>
    <cellStyle name="Normal 7 5 7 2 5" xfId="43880" xr:uid="{00000000-0005-0000-0000-0000C4A40000}"/>
    <cellStyle name="Normal 7 5 7 3" xfId="4706" xr:uid="{00000000-0005-0000-0000-0000C5A40000}"/>
    <cellStyle name="Normal 7 5 7 3 2" xfId="43881" xr:uid="{00000000-0005-0000-0000-0000C6A40000}"/>
    <cellStyle name="Normal 7 5 7 3 2 2" xfId="43882" xr:uid="{00000000-0005-0000-0000-0000C7A40000}"/>
    <cellStyle name="Normal 7 5 7 3 2 2 2" xfId="43883" xr:uid="{00000000-0005-0000-0000-0000C8A40000}"/>
    <cellStyle name="Normal 7 5 7 3 2 3" xfId="43884" xr:uid="{00000000-0005-0000-0000-0000C9A40000}"/>
    <cellStyle name="Normal 7 5 7 3 3" xfId="43885" xr:uid="{00000000-0005-0000-0000-0000CAA40000}"/>
    <cellStyle name="Normal 7 5 7 3 3 2" xfId="43886" xr:uid="{00000000-0005-0000-0000-0000CBA40000}"/>
    <cellStyle name="Normal 7 5 7 3 4" xfId="43887" xr:uid="{00000000-0005-0000-0000-0000CCA40000}"/>
    <cellStyle name="Normal 7 5 7 3 5" xfId="43888" xr:uid="{00000000-0005-0000-0000-0000CDA40000}"/>
    <cellStyle name="Normal 7 5 7 4" xfId="43889" xr:uid="{00000000-0005-0000-0000-0000CEA40000}"/>
    <cellStyle name="Normal 7 5 7 4 2" xfId="43890" xr:uid="{00000000-0005-0000-0000-0000CFA40000}"/>
    <cellStyle name="Normal 7 5 7 4 2 2" xfId="43891" xr:uid="{00000000-0005-0000-0000-0000D0A40000}"/>
    <cellStyle name="Normal 7 5 7 4 3" xfId="43892" xr:uid="{00000000-0005-0000-0000-0000D1A40000}"/>
    <cellStyle name="Normal 7 5 7 5" xfId="43893" xr:uid="{00000000-0005-0000-0000-0000D2A40000}"/>
    <cellStyle name="Normal 7 5 7 5 2" xfId="43894" xr:uid="{00000000-0005-0000-0000-0000D3A40000}"/>
    <cellStyle name="Normal 7 5 7 6" xfId="43895" xr:uid="{00000000-0005-0000-0000-0000D4A40000}"/>
    <cellStyle name="Normal 7 5 7 7" xfId="43896" xr:uid="{00000000-0005-0000-0000-0000D5A40000}"/>
    <cellStyle name="Normal 7 5 8" xfId="4707" xr:uid="{00000000-0005-0000-0000-0000D6A40000}"/>
    <cellStyle name="Normal 7 5 8 2" xfId="43897" xr:uid="{00000000-0005-0000-0000-0000D7A40000}"/>
    <cellStyle name="Normal 7 5 8 2 2" xfId="43898" xr:uid="{00000000-0005-0000-0000-0000D8A40000}"/>
    <cellStyle name="Normal 7 5 8 2 2 2" xfId="43899" xr:uid="{00000000-0005-0000-0000-0000D9A40000}"/>
    <cellStyle name="Normal 7 5 8 2 3" xfId="43900" xr:uid="{00000000-0005-0000-0000-0000DAA40000}"/>
    <cellStyle name="Normal 7 5 8 3" xfId="43901" xr:uid="{00000000-0005-0000-0000-0000DBA40000}"/>
    <cellStyle name="Normal 7 5 8 3 2" xfId="43902" xr:uid="{00000000-0005-0000-0000-0000DCA40000}"/>
    <cellStyle name="Normal 7 5 8 4" xfId="43903" xr:uid="{00000000-0005-0000-0000-0000DDA40000}"/>
    <cellStyle name="Normal 7 5 8 5" xfId="43904" xr:uid="{00000000-0005-0000-0000-0000DEA40000}"/>
    <cellStyle name="Normal 7 5 9" xfId="4708" xr:uid="{00000000-0005-0000-0000-0000DFA40000}"/>
    <cellStyle name="Normal 7 5 9 2" xfId="43905" xr:uid="{00000000-0005-0000-0000-0000E0A40000}"/>
    <cellStyle name="Normal 7 5 9 2 2" xfId="43906" xr:uid="{00000000-0005-0000-0000-0000E1A40000}"/>
    <cellStyle name="Normal 7 5 9 2 2 2" xfId="43907" xr:uid="{00000000-0005-0000-0000-0000E2A40000}"/>
    <cellStyle name="Normal 7 5 9 2 3" xfId="43908" xr:uid="{00000000-0005-0000-0000-0000E3A40000}"/>
    <cellStyle name="Normal 7 5 9 3" xfId="43909" xr:uid="{00000000-0005-0000-0000-0000E4A40000}"/>
    <cellStyle name="Normal 7 5 9 3 2" xfId="43910" xr:uid="{00000000-0005-0000-0000-0000E5A40000}"/>
    <cellStyle name="Normal 7 5 9 4" xfId="43911" xr:uid="{00000000-0005-0000-0000-0000E6A40000}"/>
    <cellStyle name="Normal 7 5 9 5" xfId="43912" xr:uid="{00000000-0005-0000-0000-0000E7A40000}"/>
    <cellStyle name="Normal 7 6" xfId="4709" xr:uid="{00000000-0005-0000-0000-0000E8A40000}"/>
    <cellStyle name="Normal 7 6 10" xfId="43913" xr:uid="{00000000-0005-0000-0000-0000E9A40000}"/>
    <cellStyle name="Normal 7 6 10 2" xfId="43914" xr:uid="{00000000-0005-0000-0000-0000EAA40000}"/>
    <cellStyle name="Normal 7 6 11" xfId="43915" xr:uid="{00000000-0005-0000-0000-0000EBA40000}"/>
    <cellStyle name="Normal 7 6 12" xfId="43916" xr:uid="{00000000-0005-0000-0000-0000ECA40000}"/>
    <cellStyle name="Normal 7 6 2" xfId="4710" xr:uid="{00000000-0005-0000-0000-0000EDA40000}"/>
    <cellStyle name="Normal 7 6 2 2" xfId="4711" xr:uid="{00000000-0005-0000-0000-0000EEA40000}"/>
    <cellStyle name="Normal 7 6 2 2 2" xfId="4712" xr:uid="{00000000-0005-0000-0000-0000EFA40000}"/>
    <cellStyle name="Normal 7 6 2 2 2 2" xfId="43917" xr:uid="{00000000-0005-0000-0000-0000F0A40000}"/>
    <cellStyle name="Normal 7 6 2 2 2 2 2" xfId="43918" xr:uid="{00000000-0005-0000-0000-0000F1A40000}"/>
    <cellStyle name="Normal 7 6 2 2 2 2 2 2" xfId="43919" xr:uid="{00000000-0005-0000-0000-0000F2A40000}"/>
    <cellStyle name="Normal 7 6 2 2 2 2 3" xfId="43920" xr:uid="{00000000-0005-0000-0000-0000F3A40000}"/>
    <cellStyle name="Normal 7 6 2 2 2 3" xfId="43921" xr:uid="{00000000-0005-0000-0000-0000F4A40000}"/>
    <cellStyle name="Normal 7 6 2 2 2 3 2" xfId="43922" xr:uid="{00000000-0005-0000-0000-0000F5A40000}"/>
    <cellStyle name="Normal 7 6 2 2 2 4" xfId="43923" xr:uid="{00000000-0005-0000-0000-0000F6A40000}"/>
    <cellStyle name="Normal 7 6 2 2 2 5" xfId="43924" xr:uid="{00000000-0005-0000-0000-0000F7A40000}"/>
    <cellStyle name="Normal 7 6 2 2 3" xfId="4713" xr:uid="{00000000-0005-0000-0000-0000F8A40000}"/>
    <cellStyle name="Normal 7 6 2 2 3 2" xfId="43925" xr:uid="{00000000-0005-0000-0000-0000F9A40000}"/>
    <cellStyle name="Normal 7 6 2 2 3 2 2" xfId="43926" xr:uid="{00000000-0005-0000-0000-0000FAA40000}"/>
    <cellStyle name="Normal 7 6 2 2 3 2 2 2" xfId="43927" xr:uid="{00000000-0005-0000-0000-0000FBA40000}"/>
    <cellStyle name="Normal 7 6 2 2 3 2 3" xfId="43928" xr:uid="{00000000-0005-0000-0000-0000FCA40000}"/>
    <cellStyle name="Normal 7 6 2 2 3 3" xfId="43929" xr:uid="{00000000-0005-0000-0000-0000FDA40000}"/>
    <cellStyle name="Normal 7 6 2 2 3 3 2" xfId="43930" xr:uid="{00000000-0005-0000-0000-0000FEA40000}"/>
    <cellStyle name="Normal 7 6 2 2 3 4" xfId="43931" xr:uid="{00000000-0005-0000-0000-0000FFA40000}"/>
    <cellStyle name="Normal 7 6 2 2 3 5" xfId="43932" xr:uid="{00000000-0005-0000-0000-000000A50000}"/>
    <cellStyle name="Normal 7 6 2 2 4" xfId="43933" xr:uid="{00000000-0005-0000-0000-000001A50000}"/>
    <cellStyle name="Normal 7 6 2 2 4 2" xfId="43934" xr:uid="{00000000-0005-0000-0000-000002A50000}"/>
    <cellStyle name="Normal 7 6 2 2 4 2 2" xfId="43935" xr:uid="{00000000-0005-0000-0000-000003A50000}"/>
    <cellStyle name="Normal 7 6 2 2 4 3" xfId="43936" xr:uid="{00000000-0005-0000-0000-000004A50000}"/>
    <cellStyle name="Normal 7 6 2 2 5" xfId="43937" xr:uid="{00000000-0005-0000-0000-000005A50000}"/>
    <cellStyle name="Normal 7 6 2 2 5 2" xfId="43938" xr:uid="{00000000-0005-0000-0000-000006A50000}"/>
    <cellStyle name="Normal 7 6 2 2 6" xfId="43939" xr:uid="{00000000-0005-0000-0000-000007A50000}"/>
    <cellStyle name="Normal 7 6 2 2 7" xfId="43940" xr:uid="{00000000-0005-0000-0000-000008A50000}"/>
    <cellStyle name="Normal 7 6 2 3" xfId="4714" xr:uid="{00000000-0005-0000-0000-000009A50000}"/>
    <cellStyle name="Normal 7 6 2 3 2" xfId="43941" xr:uid="{00000000-0005-0000-0000-00000AA50000}"/>
    <cellStyle name="Normal 7 6 2 3 2 2" xfId="43942" xr:uid="{00000000-0005-0000-0000-00000BA50000}"/>
    <cellStyle name="Normal 7 6 2 3 2 2 2" xfId="43943" xr:uid="{00000000-0005-0000-0000-00000CA50000}"/>
    <cellStyle name="Normal 7 6 2 3 2 3" xfId="43944" xr:uid="{00000000-0005-0000-0000-00000DA50000}"/>
    <cellStyle name="Normal 7 6 2 3 3" xfId="43945" xr:uid="{00000000-0005-0000-0000-00000EA50000}"/>
    <cellStyle name="Normal 7 6 2 3 3 2" xfId="43946" xr:uid="{00000000-0005-0000-0000-00000FA50000}"/>
    <cellStyle name="Normal 7 6 2 3 4" xfId="43947" xr:uid="{00000000-0005-0000-0000-000010A50000}"/>
    <cellStyle name="Normal 7 6 2 3 5" xfId="43948" xr:uid="{00000000-0005-0000-0000-000011A50000}"/>
    <cellStyle name="Normal 7 6 2 4" xfId="4715" xr:uid="{00000000-0005-0000-0000-000012A50000}"/>
    <cellStyle name="Normal 7 6 2 4 2" xfId="43949" xr:uid="{00000000-0005-0000-0000-000013A50000}"/>
    <cellStyle name="Normal 7 6 2 4 2 2" xfId="43950" xr:uid="{00000000-0005-0000-0000-000014A50000}"/>
    <cellStyle name="Normal 7 6 2 4 2 2 2" xfId="43951" xr:uid="{00000000-0005-0000-0000-000015A50000}"/>
    <cellStyle name="Normal 7 6 2 4 2 3" xfId="43952" xr:uid="{00000000-0005-0000-0000-000016A50000}"/>
    <cellStyle name="Normal 7 6 2 4 3" xfId="43953" xr:uid="{00000000-0005-0000-0000-000017A50000}"/>
    <cellStyle name="Normal 7 6 2 4 3 2" xfId="43954" xr:uid="{00000000-0005-0000-0000-000018A50000}"/>
    <cellStyle name="Normal 7 6 2 4 4" xfId="43955" xr:uid="{00000000-0005-0000-0000-000019A50000}"/>
    <cellStyle name="Normal 7 6 2 4 5" xfId="43956" xr:uid="{00000000-0005-0000-0000-00001AA50000}"/>
    <cellStyle name="Normal 7 6 2 5" xfId="43957" xr:uid="{00000000-0005-0000-0000-00001BA50000}"/>
    <cellStyle name="Normal 7 6 2 5 2" xfId="43958" xr:uid="{00000000-0005-0000-0000-00001CA50000}"/>
    <cellStyle name="Normal 7 6 2 5 2 2" xfId="43959" xr:uid="{00000000-0005-0000-0000-00001DA50000}"/>
    <cellStyle name="Normal 7 6 2 5 3" xfId="43960" xr:uid="{00000000-0005-0000-0000-00001EA50000}"/>
    <cellStyle name="Normal 7 6 2 6" xfId="43961" xr:uid="{00000000-0005-0000-0000-00001FA50000}"/>
    <cellStyle name="Normal 7 6 2 6 2" xfId="43962" xr:uid="{00000000-0005-0000-0000-000020A50000}"/>
    <cellStyle name="Normal 7 6 2 7" xfId="43963" xr:uid="{00000000-0005-0000-0000-000021A50000}"/>
    <cellStyle name="Normal 7 6 2 8" xfId="43964" xr:uid="{00000000-0005-0000-0000-000022A50000}"/>
    <cellStyle name="Normal 7 6 3" xfId="4716" xr:uid="{00000000-0005-0000-0000-000023A50000}"/>
    <cellStyle name="Normal 7 6 3 2" xfId="4717" xr:uid="{00000000-0005-0000-0000-000024A50000}"/>
    <cellStyle name="Normal 7 6 3 2 2" xfId="4718" xr:uid="{00000000-0005-0000-0000-000025A50000}"/>
    <cellStyle name="Normal 7 6 3 2 2 2" xfId="43965" xr:uid="{00000000-0005-0000-0000-000026A50000}"/>
    <cellStyle name="Normal 7 6 3 2 2 2 2" xfId="43966" xr:uid="{00000000-0005-0000-0000-000027A50000}"/>
    <cellStyle name="Normal 7 6 3 2 2 2 2 2" xfId="43967" xr:uid="{00000000-0005-0000-0000-000028A50000}"/>
    <cellStyle name="Normal 7 6 3 2 2 2 3" xfId="43968" xr:uid="{00000000-0005-0000-0000-000029A50000}"/>
    <cellStyle name="Normal 7 6 3 2 2 3" xfId="43969" xr:uid="{00000000-0005-0000-0000-00002AA50000}"/>
    <cellStyle name="Normal 7 6 3 2 2 3 2" xfId="43970" xr:uid="{00000000-0005-0000-0000-00002BA50000}"/>
    <cellStyle name="Normal 7 6 3 2 2 4" xfId="43971" xr:uid="{00000000-0005-0000-0000-00002CA50000}"/>
    <cellStyle name="Normal 7 6 3 2 2 5" xfId="43972" xr:uid="{00000000-0005-0000-0000-00002DA50000}"/>
    <cellStyle name="Normal 7 6 3 2 3" xfId="4719" xr:uid="{00000000-0005-0000-0000-00002EA50000}"/>
    <cellStyle name="Normal 7 6 3 2 3 2" xfId="43973" xr:uid="{00000000-0005-0000-0000-00002FA50000}"/>
    <cellStyle name="Normal 7 6 3 2 3 2 2" xfId="43974" xr:uid="{00000000-0005-0000-0000-000030A50000}"/>
    <cellStyle name="Normal 7 6 3 2 3 2 2 2" xfId="43975" xr:uid="{00000000-0005-0000-0000-000031A50000}"/>
    <cellStyle name="Normal 7 6 3 2 3 2 3" xfId="43976" xr:uid="{00000000-0005-0000-0000-000032A50000}"/>
    <cellStyle name="Normal 7 6 3 2 3 3" xfId="43977" xr:uid="{00000000-0005-0000-0000-000033A50000}"/>
    <cellStyle name="Normal 7 6 3 2 3 3 2" xfId="43978" xr:uid="{00000000-0005-0000-0000-000034A50000}"/>
    <cellStyle name="Normal 7 6 3 2 3 4" xfId="43979" xr:uid="{00000000-0005-0000-0000-000035A50000}"/>
    <cellStyle name="Normal 7 6 3 2 3 5" xfId="43980" xr:uid="{00000000-0005-0000-0000-000036A50000}"/>
    <cellStyle name="Normal 7 6 3 2 4" xfId="43981" xr:uid="{00000000-0005-0000-0000-000037A50000}"/>
    <cellStyle name="Normal 7 6 3 2 4 2" xfId="43982" xr:uid="{00000000-0005-0000-0000-000038A50000}"/>
    <cellStyle name="Normal 7 6 3 2 4 2 2" xfId="43983" xr:uid="{00000000-0005-0000-0000-000039A50000}"/>
    <cellStyle name="Normal 7 6 3 2 4 3" xfId="43984" xr:uid="{00000000-0005-0000-0000-00003AA50000}"/>
    <cellStyle name="Normal 7 6 3 2 5" xfId="43985" xr:uid="{00000000-0005-0000-0000-00003BA50000}"/>
    <cellStyle name="Normal 7 6 3 2 5 2" xfId="43986" xr:uid="{00000000-0005-0000-0000-00003CA50000}"/>
    <cellStyle name="Normal 7 6 3 2 6" xfId="43987" xr:uid="{00000000-0005-0000-0000-00003DA50000}"/>
    <cellStyle name="Normal 7 6 3 2 7" xfId="43988" xr:uid="{00000000-0005-0000-0000-00003EA50000}"/>
    <cellStyle name="Normal 7 6 3 3" xfId="4720" xr:uid="{00000000-0005-0000-0000-00003FA50000}"/>
    <cellStyle name="Normal 7 6 3 3 2" xfId="43989" xr:uid="{00000000-0005-0000-0000-000040A50000}"/>
    <cellStyle name="Normal 7 6 3 3 2 2" xfId="43990" xr:uid="{00000000-0005-0000-0000-000041A50000}"/>
    <cellStyle name="Normal 7 6 3 3 2 2 2" xfId="43991" xr:uid="{00000000-0005-0000-0000-000042A50000}"/>
    <cellStyle name="Normal 7 6 3 3 2 3" xfId="43992" xr:uid="{00000000-0005-0000-0000-000043A50000}"/>
    <cellStyle name="Normal 7 6 3 3 3" xfId="43993" xr:uid="{00000000-0005-0000-0000-000044A50000}"/>
    <cellStyle name="Normal 7 6 3 3 3 2" xfId="43994" xr:uid="{00000000-0005-0000-0000-000045A50000}"/>
    <cellStyle name="Normal 7 6 3 3 4" xfId="43995" xr:uid="{00000000-0005-0000-0000-000046A50000}"/>
    <cellStyle name="Normal 7 6 3 3 5" xfId="43996" xr:uid="{00000000-0005-0000-0000-000047A50000}"/>
    <cellStyle name="Normal 7 6 3 4" xfId="4721" xr:uid="{00000000-0005-0000-0000-000048A50000}"/>
    <cellStyle name="Normal 7 6 3 4 2" xfId="43997" xr:uid="{00000000-0005-0000-0000-000049A50000}"/>
    <cellStyle name="Normal 7 6 3 4 2 2" xfId="43998" xr:uid="{00000000-0005-0000-0000-00004AA50000}"/>
    <cellStyle name="Normal 7 6 3 4 2 2 2" xfId="43999" xr:uid="{00000000-0005-0000-0000-00004BA50000}"/>
    <cellStyle name="Normal 7 6 3 4 2 3" xfId="44000" xr:uid="{00000000-0005-0000-0000-00004CA50000}"/>
    <cellStyle name="Normal 7 6 3 4 3" xfId="44001" xr:uid="{00000000-0005-0000-0000-00004DA50000}"/>
    <cellStyle name="Normal 7 6 3 4 3 2" xfId="44002" xr:uid="{00000000-0005-0000-0000-00004EA50000}"/>
    <cellStyle name="Normal 7 6 3 4 4" xfId="44003" xr:uid="{00000000-0005-0000-0000-00004FA50000}"/>
    <cellStyle name="Normal 7 6 3 4 5" xfId="44004" xr:uid="{00000000-0005-0000-0000-000050A50000}"/>
    <cellStyle name="Normal 7 6 3 5" xfId="44005" xr:uid="{00000000-0005-0000-0000-000051A50000}"/>
    <cellStyle name="Normal 7 6 3 5 2" xfId="44006" xr:uid="{00000000-0005-0000-0000-000052A50000}"/>
    <cellStyle name="Normal 7 6 3 5 2 2" xfId="44007" xr:uid="{00000000-0005-0000-0000-000053A50000}"/>
    <cellStyle name="Normal 7 6 3 5 3" xfId="44008" xr:uid="{00000000-0005-0000-0000-000054A50000}"/>
    <cellStyle name="Normal 7 6 3 6" xfId="44009" xr:uid="{00000000-0005-0000-0000-000055A50000}"/>
    <cellStyle name="Normal 7 6 3 6 2" xfId="44010" xr:uid="{00000000-0005-0000-0000-000056A50000}"/>
    <cellStyle name="Normal 7 6 3 7" xfId="44011" xr:uid="{00000000-0005-0000-0000-000057A50000}"/>
    <cellStyle name="Normal 7 6 3 8" xfId="44012" xr:uid="{00000000-0005-0000-0000-000058A50000}"/>
    <cellStyle name="Normal 7 6 4" xfId="4722" xr:uid="{00000000-0005-0000-0000-000059A50000}"/>
    <cellStyle name="Normal 7 6 4 2" xfId="4723" xr:uid="{00000000-0005-0000-0000-00005AA50000}"/>
    <cellStyle name="Normal 7 6 4 2 2" xfId="4724" xr:uid="{00000000-0005-0000-0000-00005BA50000}"/>
    <cellStyle name="Normal 7 6 4 2 2 2" xfId="44013" xr:uid="{00000000-0005-0000-0000-00005CA50000}"/>
    <cellStyle name="Normal 7 6 4 2 2 2 2" xfId="44014" xr:uid="{00000000-0005-0000-0000-00005DA50000}"/>
    <cellStyle name="Normal 7 6 4 2 2 2 2 2" xfId="44015" xr:uid="{00000000-0005-0000-0000-00005EA50000}"/>
    <cellStyle name="Normal 7 6 4 2 2 2 3" xfId="44016" xr:uid="{00000000-0005-0000-0000-00005FA50000}"/>
    <cellStyle name="Normal 7 6 4 2 2 3" xfId="44017" xr:uid="{00000000-0005-0000-0000-000060A50000}"/>
    <cellStyle name="Normal 7 6 4 2 2 3 2" xfId="44018" xr:uid="{00000000-0005-0000-0000-000061A50000}"/>
    <cellStyle name="Normal 7 6 4 2 2 4" xfId="44019" xr:uid="{00000000-0005-0000-0000-000062A50000}"/>
    <cellStyle name="Normal 7 6 4 2 2 5" xfId="44020" xr:uid="{00000000-0005-0000-0000-000063A50000}"/>
    <cellStyle name="Normal 7 6 4 2 3" xfId="4725" xr:uid="{00000000-0005-0000-0000-000064A50000}"/>
    <cellStyle name="Normal 7 6 4 2 3 2" xfId="44021" xr:uid="{00000000-0005-0000-0000-000065A50000}"/>
    <cellStyle name="Normal 7 6 4 2 3 2 2" xfId="44022" xr:uid="{00000000-0005-0000-0000-000066A50000}"/>
    <cellStyle name="Normal 7 6 4 2 3 2 2 2" xfId="44023" xr:uid="{00000000-0005-0000-0000-000067A50000}"/>
    <cellStyle name="Normal 7 6 4 2 3 2 3" xfId="44024" xr:uid="{00000000-0005-0000-0000-000068A50000}"/>
    <cellStyle name="Normal 7 6 4 2 3 3" xfId="44025" xr:uid="{00000000-0005-0000-0000-000069A50000}"/>
    <cellStyle name="Normal 7 6 4 2 3 3 2" xfId="44026" xr:uid="{00000000-0005-0000-0000-00006AA50000}"/>
    <cellStyle name="Normal 7 6 4 2 3 4" xfId="44027" xr:uid="{00000000-0005-0000-0000-00006BA50000}"/>
    <cellStyle name="Normal 7 6 4 2 3 5" xfId="44028" xr:uid="{00000000-0005-0000-0000-00006CA50000}"/>
    <cellStyle name="Normal 7 6 4 2 4" xfId="44029" xr:uid="{00000000-0005-0000-0000-00006DA50000}"/>
    <cellStyle name="Normal 7 6 4 2 4 2" xfId="44030" xr:uid="{00000000-0005-0000-0000-00006EA50000}"/>
    <cellStyle name="Normal 7 6 4 2 4 2 2" xfId="44031" xr:uid="{00000000-0005-0000-0000-00006FA50000}"/>
    <cellStyle name="Normal 7 6 4 2 4 3" xfId="44032" xr:uid="{00000000-0005-0000-0000-000070A50000}"/>
    <cellStyle name="Normal 7 6 4 2 5" xfId="44033" xr:uid="{00000000-0005-0000-0000-000071A50000}"/>
    <cellStyle name="Normal 7 6 4 2 5 2" xfId="44034" xr:uid="{00000000-0005-0000-0000-000072A50000}"/>
    <cellStyle name="Normal 7 6 4 2 6" xfId="44035" xr:uid="{00000000-0005-0000-0000-000073A50000}"/>
    <cellStyle name="Normal 7 6 4 2 7" xfId="44036" xr:uid="{00000000-0005-0000-0000-000074A50000}"/>
    <cellStyle name="Normal 7 6 4 3" xfId="4726" xr:uid="{00000000-0005-0000-0000-000075A50000}"/>
    <cellStyle name="Normal 7 6 4 3 2" xfId="44037" xr:uid="{00000000-0005-0000-0000-000076A50000}"/>
    <cellStyle name="Normal 7 6 4 3 2 2" xfId="44038" xr:uid="{00000000-0005-0000-0000-000077A50000}"/>
    <cellStyle name="Normal 7 6 4 3 2 2 2" xfId="44039" xr:uid="{00000000-0005-0000-0000-000078A50000}"/>
    <cellStyle name="Normal 7 6 4 3 2 3" xfId="44040" xr:uid="{00000000-0005-0000-0000-000079A50000}"/>
    <cellStyle name="Normal 7 6 4 3 3" xfId="44041" xr:uid="{00000000-0005-0000-0000-00007AA50000}"/>
    <cellStyle name="Normal 7 6 4 3 3 2" xfId="44042" xr:uid="{00000000-0005-0000-0000-00007BA50000}"/>
    <cellStyle name="Normal 7 6 4 3 4" xfId="44043" xr:uid="{00000000-0005-0000-0000-00007CA50000}"/>
    <cellStyle name="Normal 7 6 4 3 5" xfId="44044" xr:uid="{00000000-0005-0000-0000-00007DA50000}"/>
    <cellStyle name="Normal 7 6 4 4" xfId="4727" xr:uid="{00000000-0005-0000-0000-00007EA50000}"/>
    <cellStyle name="Normal 7 6 4 4 2" xfId="44045" xr:uid="{00000000-0005-0000-0000-00007FA50000}"/>
    <cellStyle name="Normal 7 6 4 4 2 2" xfId="44046" xr:uid="{00000000-0005-0000-0000-000080A50000}"/>
    <cellStyle name="Normal 7 6 4 4 2 2 2" xfId="44047" xr:uid="{00000000-0005-0000-0000-000081A50000}"/>
    <cellStyle name="Normal 7 6 4 4 2 3" xfId="44048" xr:uid="{00000000-0005-0000-0000-000082A50000}"/>
    <cellStyle name="Normal 7 6 4 4 3" xfId="44049" xr:uid="{00000000-0005-0000-0000-000083A50000}"/>
    <cellStyle name="Normal 7 6 4 4 3 2" xfId="44050" xr:uid="{00000000-0005-0000-0000-000084A50000}"/>
    <cellStyle name="Normal 7 6 4 4 4" xfId="44051" xr:uid="{00000000-0005-0000-0000-000085A50000}"/>
    <cellStyle name="Normal 7 6 4 4 5" xfId="44052" xr:uid="{00000000-0005-0000-0000-000086A50000}"/>
    <cellStyle name="Normal 7 6 4 5" xfId="44053" xr:uid="{00000000-0005-0000-0000-000087A50000}"/>
    <cellStyle name="Normal 7 6 4 5 2" xfId="44054" xr:uid="{00000000-0005-0000-0000-000088A50000}"/>
    <cellStyle name="Normal 7 6 4 5 2 2" xfId="44055" xr:uid="{00000000-0005-0000-0000-000089A50000}"/>
    <cellStyle name="Normal 7 6 4 5 3" xfId="44056" xr:uid="{00000000-0005-0000-0000-00008AA50000}"/>
    <cellStyle name="Normal 7 6 4 6" xfId="44057" xr:uid="{00000000-0005-0000-0000-00008BA50000}"/>
    <cellStyle name="Normal 7 6 4 6 2" xfId="44058" xr:uid="{00000000-0005-0000-0000-00008CA50000}"/>
    <cellStyle name="Normal 7 6 4 7" xfId="44059" xr:uid="{00000000-0005-0000-0000-00008DA50000}"/>
    <cellStyle name="Normal 7 6 4 8" xfId="44060" xr:uid="{00000000-0005-0000-0000-00008EA50000}"/>
    <cellStyle name="Normal 7 6 5" xfId="4728" xr:uid="{00000000-0005-0000-0000-00008FA50000}"/>
    <cellStyle name="Normal 7 6 5 2" xfId="4729" xr:uid="{00000000-0005-0000-0000-000090A50000}"/>
    <cellStyle name="Normal 7 6 5 2 2" xfId="4730" xr:uid="{00000000-0005-0000-0000-000091A50000}"/>
    <cellStyle name="Normal 7 6 5 2 2 2" xfId="44061" xr:uid="{00000000-0005-0000-0000-000092A50000}"/>
    <cellStyle name="Normal 7 6 5 2 2 2 2" xfId="44062" xr:uid="{00000000-0005-0000-0000-000093A50000}"/>
    <cellStyle name="Normal 7 6 5 2 2 2 2 2" xfId="44063" xr:uid="{00000000-0005-0000-0000-000094A50000}"/>
    <cellStyle name="Normal 7 6 5 2 2 2 3" xfId="44064" xr:uid="{00000000-0005-0000-0000-000095A50000}"/>
    <cellStyle name="Normal 7 6 5 2 2 3" xfId="44065" xr:uid="{00000000-0005-0000-0000-000096A50000}"/>
    <cellStyle name="Normal 7 6 5 2 2 3 2" xfId="44066" xr:uid="{00000000-0005-0000-0000-000097A50000}"/>
    <cellStyle name="Normal 7 6 5 2 2 4" xfId="44067" xr:uid="{00000000-0005-0000-0000-000098A50000}"/>
    <cellStyle name="Normal 7 6 5 2 2 5" xfId="44068" xr:uid="{00000000-0005-0000-0000-000099A50000}"/>
    <cellStyle name="Normal 7 6 5 2 3" xfId="4731" xr:uid="{00000000-0005-0000-0000-00009AA50000}"/>
    <cellStyle name="Normal 7 6 5 2 3 2" xfId="44069" xr:uid="{00000000-0005-0000-0000-00009BA50000}"/>
    <cellStyle name="Normal 7 6 5 2 3 2 2" xfId="44070" xr:uid="{00000000-0005-0000-0000-00009CA50000}"/>
    <cellStyle name="Normal 7 6 5 2 3 2 2 2" xfId="44071" xr:uid="{00000000-0005-0000-0000-00009DA50000}"/>
    <cellStyle name="Normal 7 6 5 2 3 2 3" xfId="44072" xr:uid="{00000000-0005-0000-0000-00009EA50000}"/>
    <cellStyle name="Normal 7 6 5 2 3 3" xfId="44073" xr:uid="{00000000-0005-0000-0000-00009FA50000}"/>
    <cellStyle name="Normal 7 6 5 2 3 3 2" xfId="44074" xr:uid="{00000000-0005-0000-0000-0000A0A50000}"/>
    <cellStyle name="Normal 7 6 5 2 3 4" xfId="44075" xr:uid="{00000000-0005-0000-0000-0000A1A50000}"/>
    <cellStyle name="Normal 7 6 5 2 3 5" xfId="44076" xr:uid="{00000000-0005-0000-0000-0000A2A50000}"/>
    <cellStyle name="Normal 7 6 5 2 4" xfId="44077" xr:uid="{00000000-0005-0000-0000-0000A3A50000}"/>
    <cellStyle name="Normal 7 6 5 2 4 2" xfId="44078" xr:uid="{00000000-0005-0000-0000-0000A4A50000}"/>
    <cellStyle name="Normal 7 6 5 2 4 2 2" xfId="44079" xr:uid="{00000000-0005-0000-0000-0000A5A50000}"/>
    <cellStyle name="Normal 7 6 5 2 4 3" xfId="44080" xr:uid="{00000000-0005-0000-0000-0000A6A50000}"/>
    <cellStyle name="Normal 7 6 5 2 5" xfId="44081" xr:uid="{00000000-0005-0000-0000-0000A7A50000}"/>
    <cellStyle name="Normal 7 6 5 2 5 2" xfId="44082" xr:uid="{00000000-0005-0000-0000-0000A8A50000}"/>
    <cellStyle name="Normal 7 6 5 2 6" xfId="44083" xr:uid="{00000000-0005-0000-0000-0000A9A50000}"/>
    <cellStyle name="Normal 7 6 5 2 7" xfId="44084" xr:uid="{00000000-0005-0000-0000-0000AAA50000}"/>
    <cellStyle name="Normal 7 6 5 3" xfId="4732" xr:uid="{00000000-0005-0000-0000-0000ABA50000}"/>
    <cellStyle name="Normal 7 6 5 3 2" xfId="44085" xr:uid="{00000000-0005-0000-0000-0000ACA50000}"/>
    <cellStyle name="Normal 7 6 5 3 2 2" xfId="44086" xr:uid="{00000000-0005-0000-0000-0000ADA50000}"/>
    <cellStyle name="Normal 7 6 5 3 2 2 2" xfId="44087" xr:uid="{00000000-0005-0000-0000-0000AEA50000}"/>
    <cellStyle name="Normal 7 6 5 3 2 3" xfId="44088" xr:uid="{00000000-0005-0000-0000-0000AFA50000}"/>
    <cellStyle name="Normal 7 6 5 3 3" xfId="44089" xr:uid="{00000000-0005-0000-0000-0000B0A50000}"/>
    <cellStyle name="Normal 7 6 5 3 3 2" xfId="44090" xr:uid="{00000000-0005-0000-0000-0000B1A50000}"/>
    <cellStyle name="Normal 7 6 5 3 4" xfId="44091" xr:uid="{00000000-0005-0000-0000-0000B2A50000}"/>
    <cellStyle name="Normal 7 6 5 3 5" xfId="44092" xr:uid="{00000000-0005-0000-0000-0000B3A50000}"/>
    <cellStyle name="Normal 7 6 5 4" xfId="4733" xr:uid="{00000000-0005-0000-0000-0000B4A50000}"/>
    <cellStyle name="Normal 7 6 5 4 2" xfId="44093" xr:uid="{00000000-0005-0000-0000-0000B5A50000}"/>
    <cellStyle name="Normal 7 6 5 4 2 2" xfId="44094" xr:uid="{00000000-0005-0000-0000-0000B6A50000}"/>
    <cellStyle name="Normal 7 6 5 4 2 2 2" xfId="44095" xr:uid="{00000000-0005-0000-0000-0000B7A50000}"/>
    <cellStyle name="Normal 7 6 5 4 2 3" xfId="44096" xr:uid="{00000000-0005-0000-0000-0000B8A50000}"/>
    <cellStyle name="Normal 7 6 5 4 3" xfId="44097" xr:uid="{00000000-0005-0000-0000-0000B9A50000}"/>
    <cellStyle name="Normal 7 6 5 4 3 2" xfId="44098" xr:uid="{00000000-0005-0000-0000-0000BAA50000}"/>
    <cellStyle name="Normal 7 6 5 4 4" xfId="44099" xr:uid="{00000000-0005-0000-0000-0000BBA50000}"/>
    <cellStyle name="Normal 7 6 5 4 5" xfId="44100" xr:uid="{00000000-0005-0000-0000-0000BCA50000}"/>
    <cellStyle name="Normal 7 6 5 5" xfId="44101" xr:uid="{00000000-0005-0000-0000-0000BDA50000}"/>
    <cellStyle name="Normal 7 6 5 5 2" xfId="44102" xr:uid="{00000000-0005-0000-0000-0000BEA50000}"/>
    <cellStyle name="Normal 7 6 5 5 2 2" xfId="44103" xr:uid="{00000000-0005-0000-0000-0000BFA50000}"/>
    <cellStyle name="Normal 7 6 5 5 3" xfId="44104" xr:uid="{00000000-0005-0000-0000-0000C0A50000}"/>
    <cellStyle name="Normal 7 6 5 6" xfId="44105" xr:uid="{00000000-0005-0000-0000-0000C1A50000}"/>
    <cellStyle name="Normal 7 6 5 6 2" xfId="44106" xr:uid="{00000000-0005-0000-0000-0000C2A50000}"/>
    <cellStyle name="Normal 7 6 5 7" xfId="44107" xr:uid="{00000000-0005-0000-0000-0000C3A50000}"/>
    <cellStyle name="Normal 7 6 5 8" xfId="44108" xr:uid="{00000000-0005-0000-0000-0000C4A50000}"/>
    <cellStyle name="Normal 7 6 6" xfId="4734" xr:uid="{00000000-0005-0000-0000-0000C5A50000}"/>
    <cellStyle name="Normal 7 6 6 2" xfId="4735" xr:uid="{00000000-0005-0000-0000-0000C6A50000}"/>
    <cellStyle name="Normal 7 6 6 2 2" xfId="44109" xr:uid="{00000000-0005-0000-0000-0000C7A50000}"/>
    <cellStyle name="Normal 7 6 6 2 2 2" xfId="44110" xr:uid="{00000000-0005-0000-0000-0000C8A50000}"/>
    <cellStyle name="Normal 7 6 6 2 2 2 2" xfId="44111" xr:uid="{00000000-0005-0000-0000-0000C9A50000}"/>
    <cellStyle name="Normal 7 6 6 2 2 3" xfId="44112" xr:uid="{00000000-0005-0000-0000-0000CAA50000}"/>
    <cellStyle name="Normal 7 6 6 2 3" xfId="44113" xr:uid="{00000000-0005-0000-0000-0000CBA50000}"/>
    <cellStyle name="Normal 7 6 6 2 3 2" xfId="44114" xr:uid="{00000000-0005-0000-0000-0000CCA50000}"/>
    <cellStyle name="Normal 7 6 6 2 4" xfId="44115" xr:uid="{00000000-0005-0000-0000-0000CDA50000}"/>
    <cellStyle name="Normal 7 6 6 2 5" xfId="44116" xr:uid="{00000000-0005-0000-0000-0000CEA50000}"/>
    <cellStyle name="Normal 7 6 6 3" xfId="4736" xr:uid="{00000000-0005-0000-0000-0000CFA50000}"/>
    <cellStyle name="Normal 7 6 6 3 2" xfId="44117" xr:uid="{00000000-0005-0000-0000-0000D0A50000}"/>
    <cellStyle name="Normal 7 6 6 3 2 2" xfId="44118" xr:uid="{00000000-0005-0000-0000-0000D1A50000}"/>
    <cellStyle name="Normal 7 6 6 3 2 2 2" xfId="44119" xr:uid="{00000000-0005-0000-0000-0000D2A50000}"/>
    <cellStyle name="Normal 7 6 6 3 2 3" xfId="44120" xr:uid="{00000000-0005-0000-0000-0000D3A50000}"/>
    <cellStyle name="Normal 7 6 6 3 3" xfId="44121" xr:uid="{00000000-0005-0000-0000-0000D4A50000}"/>
    <cellStyle name="Normal 7 6 6 3 3 2" xfId="44122" xr:uid="{00000000-0005-0000-0000-0000D5A50000}"/>
    <cellStyle name="Normal 7 6 6 3 4" xfId="44123" xr:uid="{00000000-0005-0000-0000-0000D6A50000}"/>
    <cellStyle name="Normal 7 6 6 3 5" xfId="44124" xr:uid="{00000000-0005-0000-0000-0000D7A50000}"/>
    <cellStyle name="Normal 7 6 6 4" xfId="44125" xr:uid="{00000000-0005-0000-0000-0000D8A50000}"/>
    <cellStyle name="Normal 7 6 6 4 2" xfId="44126" xr:uid="{00000000-0005-0000-0000-0000D9A50000}"/>
    <cellStyle name="Normal 7 6 6 4 2 2" xfId="44127" xr:uid="{00000000-0005-0000-0000-0000DAA50000}"/>
    <cellStyle name="Normal 7 6 6 4 3" xfId="44128" xr:uid="{00000000-0005-0000-0000-0000DBA50000}"/>
    <cellStyle name="Normal 7 6 6 5" xfId="44129" xr:uid="{00000000-0005-0000-0000-0000DCA50000}"/>
    <cellStyle name="Normal 7 6 6 5 2" xfId="44130" xr:uid="{00000000-0005-0000-0000-0000DDA50000}"/>
    <cellStyle name="Normal 7 6 6 6" xfId="44131" xr:uid="{00000000-0005-0000-0000-0000DEA50000}"/>
    <cellStyle name="Normal 7 6 6 7" xfId="44132" xr:uid="{00000000-0005-0000-0000-0000DFA50000}"/>
    <cellStyle name="Normal 7 6 7" xfId="4737" xr:uid="{00000000-0005-0000-0000-0000E0A50000}"/>
    <cellStyle name="Normal 7 6 7 2" xfId="44133" xr:uid="{00000000-0005-0000-0000-0000E1A50000}"/>
    <cellStyle name="Normal 7 6 7 2 2" xfId="44134" xr:uid="{00000000-0005-0000-0000-0000E2A50000}"/>
    <cellStyle name="Normal 7 6 7 2 2 2" xfId="44135" xr:uid="{00000000-0005-0000-0000-0000E3A50000}"/>
    <cellStyle name="Normal 7 6 7 2 3" xfId="44136" xr:uid="{00000000-0005-0000-0000-0000E4A50000}"/>
    <cellStyle name="Normal 7 6 7 3" xfId="44137" xr:uid="{00000000-0005-0000-0000-0000E5A50000}"/>
    <cellStyle name="Normal 7 6 7 3 2" xfId="44138" xr:uid="{00000000-0005-0000-0000-0000E6A50000}"/>
    <cellStyle name="Normal 7 6 7 4" xfId="44139" xr:uid="{00000000-0005-0000-0000-0000E7A50000}"/>
    <cellStyle name="Normal 7 6 7 5" xfId="44140" xr:uid="{00000000-0005-0000-0000-0000E8A50000}"/>
    <cellStyle name="Normal 7 6 8" xfId="4738" xr:uid="{00000000-0005-0000-0000-0000E9A50000}"/>
    <cellStyle name="Normal 7 6 8 2" xfId="44141" xr:uid="{00000000-0005-0000-0000-0000EAA50000}"/>
    <cellStyle name="Normal 7 6 8 2 2" xfId="44142" xr:uid="{00000000-0005-0000-0000-0000EBA50000}"/>
    <cellStyle name="Normal 7 6 8 2 2 2" xfId="44143" xr:uid="{00000000-0005-0000-0000-0000ECA50000}"/>
    <cellStyle name="Normal 7 6 8 2 3" xfId="44144" xr:uid="{00000000-0005-0000-0000-0000EDA50000}"/>
    <cellStyle name="Normal 7 6 8 3" xfId="44145" xr:uid="{00000000-0005-0000-0000-0000EEA50000}"/>
    <cellStyle name="Normal 7 6 8 3 2" xfId="44146" xr:uid="{00000000-0005-0000-0000-0000EFA50000}"/>
    <cellStyle name="Normal 7 6 8 4" xfId="44147" xr:uid="{00000000-0005-0000-0000-0000F0A50000}"/>
    <cellStyle name="Normal 7 6 8 5" xfId="44148" xr:uid="{00000000-0005-0000-0000-0000F1A50000}"/>
    <cellStyle name="Normal 7 6 9" xfId="44149" xr:uid="{00000000-0005-0000-0000-0000F2A50000}"/>
    <cellStyle name="Normal 7 6 9 2" xfId="44150" xr:uid="{00000000-0005-0000-0000-0000F3A50000}"/>
    <cellStyle name="Normal 7 6 9 2 2" xfId="44151" xr:uid="{00000000-0005-0000-0000-0000F4A50000}"/>
    <cellStyle name="Normal 7 6 9 3" xfId="44152" xr:uid="{00000000-0005-0000-0000-0000F5A50000}"/>
    <cellStyle name="Normal 7 7" xfId="4739" xr:uid="{00000000-0005-0000-0000-0000F6A50000}"/>
    <cellStyle name="Normal 7 7 10" xfId="44153" xr:uid="{00000000-0005-0000-0000-0000F7A50000}"/>
    <cellStyle name="Normal 7 7 10 2" xfId="44154" xr:uid="{00000000-0005-0000-0000-0000F8A50000}"/>
    <cellStyle name="Normal 7 7 11" xfId="44155" xr:uid="{00000000-0005-0000-0000-0000F9A50000}"/>
    <cellStyle name="Normal 7 7 12" xfId="44156" xr:uid="{00000000-0005-0000-0000-0000FAA50000}"/>
    <cellStyle name="Normal 7 7 2" xfId="4740" xr:uid="{00000000-0005-0000-0000-0000FBA50000}"/>
    <cellStyle name="Normal 7 7 2 2" xfId="4741" xr:uid="{00000000-0005-0000-0000-0000FCA50000}"/>
    <cellStyle name="Normal 7 7 2 2 2" xfId="4742" xr:uid="{00000000-0005-0000-0000-0000FDA50000}"/>
    <cellStyle name="Normal 7 7 2 2 2 2" xfId="44157" xr:uid="{00000000-0005-0000-0000-0000FEA50000}"/>
    <cellStyle name="Normal 7 7 2 2 2 2 2" xfId="44158" xr:uid="{00000000-0005-0000-0000-0000FFA50000}"/>
    <cellStyle name="Normal 7 7 2 2 2 2 2 2" xfId="44159" xr:uid="{00000000-0005-0000-0000-000000A60000}"/>
    <cellStyle name="Normal 7 7 2 2 2 2 3" xfId="44160" xr:uid="{00000000-0005-0000-0000-000001A60000}"/>
    <cellStyle name="Normal 7 7 2 2 2 3" xfId="44161" xr:uid="{00000000-0005-0000-0000-000002A60000}"/>
    <cellStyle name="Normal 7 7 2 2 2 3 2" xfId="44162" xr:uid="{00000000-0005-0000-0000-000003A60000}"/>
    <cellStyle name="Normal 7 7 2 2 2 4" xfId="44163" xr:uid="{00000000-0005-0000-0000-000004A60000}"/>
    <cellStyle name="Normal 7 7 2 2 2 5" xfId="44164" xr:uid="{00000000-0005-0000-0000-000005A60000}"/>
    <cellStyle name="Normal 7 7 2 2 3" xfId="4743" xr:uid="{00000000-0005-0000-0000-000006A60000}"/>
    <cellStyle name="Normal 7 7 2 2 3 2" xfId="44165" xr:uid="{00000000-0005-0000-0000-000007A60000}"/>
    <cellStyle name="Normal 7 7 2 2 3 2 2" xfId="44166" xr:uid="{00000000-0005-0000-0000-000008A60000}"/>
    <cellStyle name="Normal 7 7 2 2 3 2 2 2" xfId="44167" xr:uid="{00000000-0005-0000-0000-000009A60000}"/>
    <cellStyle name="Normal 7 7 2 2 3 2 3" xfId="44168" xr:uid="{00000000-0005-0000-0000-00000AA60000}"/>
    <cellStyle name="Normal 7 7 2 2 3 3" xfId="44169" xr:uid="{00000000-0005-0000-0000-00000BA60000}"/>
    <cellStyle name="Normal 7 7 2 2 3 3 2" xfId="44170" xr:uid="{00000000-0005-0000-0000-00000CA60000}"/>
    <cellStyle name="Normal 7 7 2 2 3 4" xfId="44171" xr:uid="{00000000-0005-0000-0000-00000DA60000}"/>
    <cellStyle name="Normal 7 7 2 2 3 5" xfId="44172" xr:uid="{00000000-0005-0000-0000-00000EA60000}"/>
    <cellStyle name="Normal 7 7 2 2 4" xfId="44173" xr:uid="{00000000-0005-0000-0000-00000FA60000}"/>
    <cellStyle name="Normal 7 7 2 2 4 2" xfId="44174" xr:uid="{00000000-0005-0000-0000-000010A60000}"/>
    <cellStyle name="Normal 7 7 2 2 4 2 2" xfId="44175" xr:uid="{00000000-0005-0000-0000-000011A60000}"/>
    <cellStyle name="Normal 7 7 2 2 4 3" xfId="44176" xr:uid="{00000000-0005-0000-0000-000012A60000}"/>
    <cellStyle name="Normal 7 7 2 2 5" xfId="44177" xr:uid="{00000000-0005-0000-0000-000013A60000}"/>
    <cellStyle name="Normal 7 7 2 2 5 2" xfId="44178" xr:uid="{00000000-0005-0000-0000-000014A60000}"/>
    <cellStyle name="Normal 7 7 2 2 6" xfId="44179" xr:uid="{00000000-0005-0000-0000-000015A60000}"/>
    <cellStyle name="Normal 7 7 2 2 7" xfId="44180" xr:uid="{00000000-0005-0000-0000-000016A60000}"/>
    <cellStyle name="Normal 7 7 2 3" xfId="4744" xr:uid="{00000000-0005-0000-0000-000017A60000}"/>
    <cellStyle name="Normal 7 7 2 3 2" xfId="44181" xr:uid="{00000000-0005-0000-0000-000018A60000}"/>
    <cellStyle name="Normal 7 7 2 3 2 2" xfId="44182" xr:uid="{00000000-0005-0000-0000-000019A60000}"/>
    <cellStyle name="Normal 7 7 2 3 2 2 2" xfId="44183" xr:uid="{00000000-0005-0000-0000-00001AA60000}"/>
    <cellStyle name="Normal 7 7 2 3 2 3" xfId="44184" xr:uid="{00000000-0005-0000-0000-00001BA60000}"/>
    <cellStyle name="Normal 7 7 2 3 3" xfId="44185" xr:uid="{00000000-0005-0000-0000-00001CA60000}"/>
    <cellStyle name="Normal 7 7 2 3 3 2" xfId="44186" xr:uid="{00000000-0005-0000-0000-00001DA60000}"/>
    <cellStyle name="Normal 7 7 2 3 4" xfId="44187" xr:uid="{00000000-0005-0000-0000-00001EA60000}"/>
    <cellStyle name="Normal 7 7 2 3 5" xfId="44188" xr:uid="{00000000-0005-0000-0000-00001FA60000}"/>
    <cellStyle name="Normal 7 7 2 4" xfId="4745" xr:uid="{00000000-0005-0000-0000-000020A60000}"/>
    <cellStyle name="Normal 7 7 2 4 2" xfId="44189" xr:uid="{00000000-0005-0000-0000-000021A60000}"/>
    <cellStyle name="Normal 7 7 2 4 2 2" xfId="44190" xr:uid="{00000000-0005-0000-0000-000022A60000}"/>
    <cellStyle name="Normal 7 7 2 4 2 2 2" xfId="44191" xr:uid="{00000000-0005-0000-0000-000023A60000}"/>
    <cellStyle name="Normal 7 7 2 4 2 3" xfId="44192" xr:uid="{00000000-0005-0000-0000-000024A60000}"/>
    <cellStyle name="Normal 7 7 2 4 3" xfId="44193" xr:uid="{00000000-0005-0000-0000-000025A60000}"/>
    <cellStyle name="Normal 7 7 2 4 3 2" xfId="44194" xr:uid="{00000000-0005-0000-0000-000026A60000}"/>
    <cellStyle name="Normal 7 7 2 4 4" xfId="44195" xr:uid="{00000000-0005-0000-0000-000027A60000}"/>
    <cellStyle name="Normal 7 7 2 4 5" xfId="44196" xr:uid="{00000000-0005-0000-0000-000028A60000}"/>
    <cellStyle name="Normal 7 7 2 5" xfId="44197" xr:uid="{00000000-0005-0000-0000-000029A60000}"/>
    <cellStyle name="Normal 7 7 2 5 2" xfId="44198" xr:uid="{00000000-0005-0000-0000-00002AA60000}"/>
    <cellStyle name="Normal 7 7 2 5 2 2" xfId="44199" xr:uid="{00000000-0005-0000-0000-00002BA60000}"/>
    <cellStyle name="Normal 7 7 2 5 3" xfId="44200" xr:uid="{00000000-0005-0000-0000-00002CA60000}"/>
    <cellStyle name="Normal 7 7 2 6" xfId="44201" xr:uid="{00000000-0005-0000-0000-00002DA60000}"/>
    <cellStyle name="Normal 7 7 2 6 2" xfId="44202" xr:uid="{00000000-0005-0000-0000-00002EA60000}"/>
    <cellStyle name="Normal 7 7 2 7" xfId="44203" xr:uid="{00000000-0005-0000-0000-00002FA60000}"/>
    <cellStyle name="Normal 7 7 2 8" xfId="44204" xr:uid="{00000000-0005-0000-0000-000030A60000}"/>
    <cellStyle name="Normal 7 7 3" xfId="4746" xr:uid="{00000000-0005-0000-0000-000031A60000}"/>
    <cellStyle name="Normal 7 7 3 2" xfId="4747" xr:uid="{00000000-0005-0000-0000-000032A60000}"/>
    <cellStyle name="Normal 7 7 3 2 2" xfId="4748" xr:uid="{00000000-0005-0000-0000-000033A60000}"/>
    <cellStyle name="Normal 7 7 3 2 2 2" xfId="44205" xr:uid="{00000000-0005-0000-0000-000034A60000}"/>
    <cellStyle name="Normal 7 7 3 2 2 2 2" xfId="44206" xr:uid="{00000000-0005-0000-0000-000035A60000}"/>
    <cellStyle name="Normal 7 7 3 2 2 2 2 2" xfId="44207" xr:uid="{00000000-0005-0000-0000-000036A60000}"/>
    <cellStyle name="Normal 7 7 3 2 2 2 3" xfId="44208" xr:uid="{00000000-0005-0000-0000-000037A60000}"/>
    <cellStyle name="Normal 7 7 3 2 2 3" xfId="44209" xr:uid="{00000000-0005-0000-0000-000038A60000}"/>
    <cellStyle name="Normal 7 7 3 2 2 3 2" xfId="44210" xr:uid="{00000000-0005-0000-0000-000039A60000}"/>
    <cellStyle name="Normal 7 7 3 2 2 4" xfId="44211" xr:uid="{00000000-0005-0000-0000-00003AA60000}"/>
    <cellStyle name="Normal 7 7 3 2 2 5" xfId="44212" xr:uid="{00000000-0005-0000-0000-00003BA60000}"/>
    <cellStyle name="Normal 7 7 3 2 3" xfId="4749" xr:uid="{00000000-0005-0000-0000-00003CA60000}"/>
    <cellStyle name="Normal 7 7 3 2 3 2" xfId="44213" xr:uid="{00000000-0005-0000-0000-00003DA60000}"/>
    <cellStyle name="Normal 7 7 3 2 3 2 2" xfId="44214" xr:uid="{00000000-0005-0000-0000-00003EA60000}"/>
    <cellStyle name="Normal 7 7 3 2 3 2 2 2" xfId="44215" xr:uid="{00000000-0005-0000-0000-00003FA60000}"/>
    <cellStyle name="Normal 7 7 3 2 3 2 3" xfId="44216" xr:uid="{00000000-0005-0000-0000-000040A60000}"/>
    <cellStyle name="Normal 7 7 3 2 3 3" xfId="44217" xr:uid="{00000000-0005-0000-0000-000041A60000}"/>
    <cellStyle name="Normal 7 7 3 2 3 3 2" xfId="44218" xr:uid="{00000000-0005-0000-0000-000042A60000}"/>
    <cellStyle name="Normal 7 7 3 2 3 4" xfId="44219" xr:uid="{00000000-0005-0000-0000-000043A60000}"/>
    <cellStyle name="Normal 7 7 3 2 3 5" xfId="44220" xr:uid="{00000000-0005-0000-0000-000044A60000}"/>
    <cellStyle name="Normal 7 7 3 2 4" xfId="44221" xr:uid="{00000000-0005-0000-0000-000045A60000}"/>
    <cellStyle name="Normal 7 7 3 2 4 2" xfId="44222" xr:uid="{00000000-0005-0000-0000-000046A60000}"/>
    <cellStyle name="Normal 7 7 3 2 4 2 2" xfId="44223" xr:uid="{00000000-0005-0000-0000-000047A60000}"/>
    <cellStyle name="Normal 7 7 3 2 4 3" xfId="44224" xr:uid="{00000000-0005-0000-0000-000048A60000}"/>
    <cellStyle name="Normal 7 7 3 2 5" xfId="44225" xr:uid="{00000000-0005-0000-0000-000049A60000}"/>
    <cellStyle name="Normal 7 7 3 2 5 2" xfId="44226" xr:uid="{00000000-0005-0000-0000-00004AA60000}"/>
    <cellStyle name="Normal 7 7 3 2 6" xfId="44227" xr:uid="{00000000-0005-0000-0000-00004BA60000}"/>
    <cellStyle name="Normal 7 7 3 2 7" xfId="44228" xr:uid="{00000000-0005-0000-0000-00004CA60000}"/>
    <cellStyle name="Normal 7 7 3 3" xfId="4750" xr:uid="{00000000-0005-0000-0000-00004DA60000}"/>
    <cellStyle name="Normal 7 7 3 3 2" xfId="44229" xr:uid="{00000000-0005-0000-0000-00004EA60000}"/>
    <cellStyle name="Normal 7 7 3 3 2 2" xfId="44230" xr:uid="{00000000-0005-0000-0000-00004FA60000}"/>
    <cellStyle name="Normal 7 7 3 3 2 2 2" xfId="44231" xr:uid="{00000000-0005-0000-0000-000050A60000}"/>
    <cellStyle name="Normal 7 7 3 3 2 3" xfId="44232" xr:uid="{00000000-0005-0000-0000-000051A60000}"/>
    <cellStyle name="Normal 7 7 3 3 3" xfId="44233" xr:uid="{00000000-0005-0000-0000-000052A60000}"/>
    <cellStyle name="Normal 7 7 3 3 3 2" xfId="44234" xr:uid="{00000000-0005-0000-0000-000053A60000}"/>
    <cellStyle name="Normal 7 7 3 3 4" xfId="44235" xr:uid="{00000000-0005-0000-0000-000054A60000}"/>
    <cellStyle name="Normal 7 7 3 3 5" xfId="44236" xr:uid="{00000000-0005-0000-0000-000055A60000}"/>
    <cellStyle name="Normal 7 7 3 4" xfId="4751" xr:uid="{00000000-0005-0000-0000-000056A60000}"/>
    <cellStyle name="Normal 7 7 3 4 2" xfId="44237" xr:uid="{00000000-0005-0000-0000-000057A60000}"/>
    <cellStyle name="Normal 7 7 3 4 2 2" xfId="44238" xr:uid="{00000000-0005-0000-0000-000058A60000}"/>
    <cellStyle name="Normal 7 7 3 4 2 2 2" xfId="44239" xr:uid="{00000000-0005-0000-0000-000059A60000}"/>
    <cellStyle name="Normal 7 7 3 4 2 3" xfId="44240" xr:uid="{00000000-0005-0000-0000-00005AA60000}"/>
    <cellStyle name="Normal 7 7 3 4 3" xfId="44241" xr:uid="{00000000-0005-0000-0000-00005BA60000}"/>
    <cellStyle name="Normal 7 7 3 4 3 2" xfId="44242" xr:uid="{00000000-0005-0000-0000-00005CA60000}"/>
    <cellStyle name="Normal 7 7 3 4 4" xfId="44243" xr:uid="{00000000-0005-0000-0000-00005DA60000}"/>
    <cellStyle name="Normal 7 7 3 4 5" xfId="44244" xr:uid="{00000000-0005-0000-0000-00005EA60000}"/>
    <cellStyle name="Normal 7 7 3 5" xfId="44245" xr:uid="{00000000-0005-0000-0000-00005FA60000}"/>
    <cellStyle name="Normal 7 7 3 5 2" xfId="44246" xr:uid="{00000000-0005-0000-0000-000060A60000}"/>
    <cellStyle name="Normal 7 7 3 5 2 2" xfId="44247" xr:uid="{00000000-0005-0000-0000-000061A60000}"/>
    <cellStyle name="Normal 7 7 3 5 3" xfId="44248" xr:uid="{00000000-0005-0000-0000-000062A60000}"/>
    <cellStyle name="Normal 7 7 3 6" xfId="44249" xr:uid="{00000000-0005-0000-0000-000063A60000}"/>
    <cellStyle name="Normal 7 7 3 6 2" xfId="44250" xr:uid="{00000000-0005-0000-0000-000064A60000}"/>
    <cellStyle name="Normal 7 7 3 7" xfId="44251" xr:uid="{00000000-0005-0000-0000-000065A60000}"/>
    <cellStyle name="Normal 7 7 3 8" xfId="44252" xr:uid="{00000000-0005-0000-0000-000066A60000}"/>
    <cellStyle name="Normal 7 7 4" xfId="4752" xr:uid="{00000000-0005-0000-0000-000067A60000}"/>
    <cellStyle name="Normal 7 7 4 2" xfId="4753" xr:uid="{00000000-0005-0000-0000-000068A60000}"/>
    <cellStyle name="Normal 7 7 4 2 2" xfId="4754" xr:uid="{00000000-0005-0000-0000-000069A60000}"/>
    <cellStyle name="Normal 7 7 4 2 2 2" xfId="44253" xr:uid="{00000000-0005-0000-0000-00006AA60000}"/>
    <cellStyle name="Normal 7 7 4 2 2 2 2" xfId="44254" xr:uid="{00000000-0005-0000-0000-00006BA60000}"/>
    <cellStyle name="Normal 7 7 4 2 2 2 2 2" xfId="44255" xr:uid="{00000000-0005-0000-0000-00006CA60000}"/>
    <cellStyle name="Normal 7 7 4 2 2 2 3" xfId="44256" xr:uid="{00000000-0005-0000-0000-00006DA60000}"/>
    <cellStyle name="Normal 7 7 4 2 2 3" xfId="44257" xr:uid="{00000000-0005-0000-0000-00006EA60000}"/>
    <cellStyle name="Normal 7 7 4 2 2 3 2" xfId="44258" xr:uid="{00000000-0005-0000-0000-00006FA60000}"/>
    <cellStyle name="Normal 7 7 4 2 2 4" xfId="44259" xr:uid="{00000000-0005-0000-0000-000070A60000}"/>
    <cellStyle name="Normal 7 7 4 2 2 5" xfId="44260" xr:uid="{00000000-0005-0000-0000-000071A60000}"/>
    <cellStyle name="Normal 7 7 4 2 3" xfId="4755" xr:uid="{00000000-0005-0000-0000-000072A60000}"/>
    <cellStyle name="Normal 7 7 4 2 3 2" xfId="44261" xr:uid="{00000000-0005-0000-0000-000073A60000}"/>
    <cellStyle name="Normal 7 7 4 2 3 2 2" xfId="44262" xr:uid="{00000000-0005-0000-0000-000074A60000}"/>
    <cellStyle name="Normal 7 7 4 2 3 2 2 2" xfId="44263" xr:uid="{00000000-0005-0000-0000-000075A60000}"/>
    <cellStyle name="Normal 7 7 4 2 3 2 3" xfId="44264" xr:uid="{00000000-0005-0000-0000-000076A60000}"/>
    <cellStyle name="Normal 7 7 4 2 3 3" xfId="44265" xr:uid="{00000000-0005-0000-0000-000077A60000}"/>
    <cellStyle name="Normal 7 7 4 2 3 3 2" xfId="44266" xr:uid="{00000000-0005-0000-0000-000078A60000}"/>
    <cellStyle name="Normal 7 7 4 2 3 4" xfId="44267" xr:uid="{00000000-0005-0000-0000-000079A60000}"/>
    <cellStyle name="Normal 7 7 4 2 3 5" xfId="44268" xr:uid="{00000000-0005-0000-0000-00007AA60000}"/>
    <cellStyle name="Normal 7 7 4 2 4" xfId="44269" xr:uid="{00000000-0005-0000-0000-00007BA60000}"/>
    <cellStyle name="Normal 7 7 4 2 4 2" xfId="44270" xr:uid="{00000000-0005-0000-0000-00007CA60000}"/>
    <cellStyle name="Normal 7 7 4 2 4 2 2" xfId="44271" xr:uid="{00000000-0005-0000-0000-00007DA60000}"/>
    <cellStyle name="Normal 7 7 4 2 4 3" xfId="44272" xr:uid="{00000000-0005-0000-0000-00007EA60000}"/>
    <cellStyle name="Normal 7 7 4 2 5" xfId="44273" xr:uid="{00000000-0005-0000-0000-00007FA60000}"/>
    <cellStyle name="Normal 7 7 4 2 5 2" xfId="44274" xr:uid="{00000000-0005-0000-0000-000080A60000}"/>
    <cellStyle name="Normal 7 7 4 2 6" xfId="44275" xr:uid="{00000000-0005-0000-0000-000081A60000}"/>
    <cellStyle name="Normal 7 7 4 2 7" xfId="44276" xr:uid="{00000000-0005-0000-0000-000082A60000}"/>
    <cellStyle name="Normal 7 7 4 3" xfId="4756" xr:uid="{00000000-0005-0000-0000-000083A60000}"/>
    <cellStyle name="Normal 7 7 4 3 2" xfId="44277" xr:uid="{00000000-0005-0000-0000-000084A60000}"/>
    <cellStyle name="Normal 7 7 4 3 2 2" xfId="44278" xr:uid="{00000000-0005-0000-0000-000085A60000}"/>
    <cellStyle name="Normal 7 7 4 3 2 2 2" xfId="44279" xr:uid="{00000000-0005-0000-0000-000086A60000}"/>
    <cellStyle name="Normal 7 7 4 3 2 3" xfId="44280" xr:uid="{00000000-0005-0000-0000-000087A60000}"/>
    <cellStyle name="Normal 7 7 4 3 3" xfId="44281" xr:uid="{00000000-0005-0000-0000-000088A60000}"/>
    <cellStyle name="Normal 7 7 4 3 3 2" xfId="44282" xr:uid="{00000000-0005-0000-0000-000089A60000}"/>
    <cellStyle name="Normal 7 7 4 3 4" xfId="44283" xr:uid="{00000000-0005-0000-0000-00008AA60000}"/>
    <cellStyle name="Normal 7 7 4 3 5" xfId="44284" xr:uid="{00000000-0005-0000-0000-00008BA60000}"/>
    <cellStyle name="Normal 7 7 4 4" xfId="4757" xr:uid="{00000000-0005-0000-0000-00008CA60000}"/>
    <cellStyle name="Normal 7 7 4 4 2" xfId="44285" xr:uid="{00000000-0005-0000-0000-00008DA60000}"/>
    <cellStyle name="Normal 7 7 4 4 2 2" xfId="44286" xr:uid="{00000000-0005-0000-0000-00008EA60000}"/>
    <cellStyle name="Normal 7 7 4 4 2 2 2" xfId="44287" xr:uid="{00000000-0005-0000-0000-00008FA60000}"/>
    <cellStyle name="Normal 7 7 4 4 2 3" xfId="44288" xr:uid="{00000000-0005-0000-0000-000090A60000}"/>
    <cellStyle name="Normal 7 7 4 4 3" xfId="44289" xr:uid="{00000000-0005-0000-0000-000091A60000}"/>
    <cellStyle name="Normal 7 7 4 4 3 2" xfId="44290" xr:uid="{00000000-0005-0000-0000-000092A60000}"/>
    <cellStyle name="Normal 7 7 4 4 4" xfId="44291" xr:uid="{00000000-0005-0000-0000-000093A60000}"/>
    <cellStyle name="Normal 7 7 4 4 5" xfId="44292" xr:uid="{00000000-0005-0000-0000-000094A60000}"/>
    <cellStyle name="Normal 7 7 4 5" xfId="44293" xr:uid="{00000000-0005-0000-0000-000095A60000}"/>
    <cellStyle name="Normal 7 7 4 5 2" xfId="44294" xr:uid="{00000000-0005-0000-0000-000096A60000}"/>
    <cellStyle name="Normal 7 7 4 5 2 2" xfId="44295" xr:uid="{00000000-0005-0000-0000-000097A60000}"/>
    <cellStyle name="Normal 7 7 4 5 3" xfId="44296" xr:uid="{00000000-0005-0000-0000-000098A60000}"/>
    <cellStyle name="Normal 7 7 4 6" xfId="44297" xr:uid="{00000000-0005-0000-0000-000099A60000}"/>
    <cellStyle name="Normal 7 7 4 6 2" xfId="44298" xr:uid="{00000000-0005-0000-0000-00009AA60000}"/>
    <cellStyle name="Normal 7 7 4 7" xfId="44299" xr:uid="{00000000-0005-0000-0000-00009BA60000}"/>
    <cellStyle name="Normal 7 7 4 8" xfId="44300" xr:uid="{00000000-0005-0000-0000-00009CA60000}"/>
    <cellStyle name="Normal 7 7 5" xfId="4758" xr:uid="{00000000-0005-0000-0000-00009DA60000}"/>
    <cellStyle name="Normal 7 7 5 2" xfId="4759" xr:uid="{00000000-0005-0000-0000-00009EA60000}"/>
    <cellStyle name="Normal 7 7 5 2 2" xfId="4760" xr:uid="{00000000-0005-0000-0000-00009FA60000}"/>
    <cellStyle name="Normal 7 7 5 2 2 2" xfId="44301" xr:uid="{00000000-0005-0000-0000-0000A0A60000}"/>
    <cellStyle name="Normal 7 7 5 2 2 2 2" xfId="44302" xr:uid="{00000000-0005-0000-0000-0000A1A60000}"/>
    <cellStyle name="Normal 7 7 5 2 2 2 2 2" xfId="44303" xr:uid="{00000000-0005-0000-0000-0000A2A60000}"/>
    <cellStyle name="Normal 7 7 5 2 2 2 3" xfId="44304" xr:uid="{00000000-0005-0000-0000-0000A3A60000}"/>
    <cellStyle name="Normal 7 7 5 2 2 3" xfId="44305" xr:uid="{00000000-0005-0000-0000-0000A4A60000}"/>
    <cellStyle name="Normal 7 7 5 2 2 3 2" xfId="44306" xr:uid="{00000000-0005-0000-0000-0000A5A60000}"/>
    <cellStyle name="Normal 7 7 5 2 2 4" xfId="44307" xr:uid="{00000000-0005-0000-0000-0000A6A60000}"/>
    <cellStyle name="Normal 7 7 5 2 2 5" xfId="44308" xr:uid="{00000000-0005-0000-0000-0000A7A60000}"/>
    <cellStyle name="Normal 7 7 5 2 3" xfId="4761" xr:uid="{00000000-0005-0000-0000-0000A8A60000}"/>
    <cellStyle name="Normal 7 7 5 2 3 2" xfId="44309" xr:uid="{00000000-0005-0000-0000-0000A9A60000}"/>
    <cellStyle name="Normal 7 7 5 2 3 2 2" xfId="44310" xr:uid="{00000000-0005-0000-0000-0000AAA60000}"/>
    <cellStyle name="Normal 7 7 5 2 3 2 2 2" xfId="44311" xr:uid="{00000000-0005-0000-0000-0000ABA60000}"/>
    <cellStyle name="Normal 7 7 5 2 3 2 3" xfId="44312" xr:uid="{00000000-0005-0000-0000-0000ACA60000}"/>
    <cellStyle name="Normal 7 7 5 2 3 3" xfId="44313" xr:uid="{00000000-0005-0000-0000-0000ADA60000}"/>
    <cellStyle name="Normal 7 7 5 2 3 3 2" xfId="44314" xr:uid="{00000000-0005-0000-0000-0000AEA60000}"/>
    <cellStyle name="Normal 7 7 5 2 3 4" xfId="44315" xr:uid="{00000000-0005-0000-0000-0000AFA60000}"/>
    <cellStyle name="Normal 7 7 5 2 3 5" xfId="44316" xr:uid="{00000000-0005-0000-0000-0000B0A60000}"/>
    <cellStyle name="Normal 7 7 5 2 4" xfId="44317" xr:uid="{00000000-0005-0000-0000-0000B1A60000}"/>
    <cellStyle name="Normal 7 7 5 2 4 2" xfId="44318" xr:uid="{00000000-0005-0000-0000-0000B2A60000}"/>
    <cellStyle name="Normal 7 7 5 2 4 2 2" xfId="44319" xr:uid="{00000000-0005-0000-0000-0000B3A60000}"/>
    <cellStyle name="Normal 7 7 5 2 4 3" xfId="44320" xr:uid="{00000000-0005-0000-0000-0000B4A60000}"/>
    <cellStyle name="Normal 7 7 5 2 5" xfId="44321" xr:uid="{00000000-0005-0000-0000-0000B5A60000}"/>
    <cellStyle name="Normal 7 7 5 2 5 2" xfId="44322" xr:uid="{00000000-0005-0000-0000-0000B6A60000}"/>
    <cellStyle name="Normal 7 7 5 2 6" xfId="44323" xr:uid="{00000000-0005-0000-0000-0000B7A60000}"/>
    <cellStyle name="Normal 7 7 5 2 7" xfId="44324" xr:uid="{00000000-0005-0000-0000-0000B8A60000}"/>
    <cellStyle name="Normal 7 7 5 3" xfId="4762" xr:uid="{00000000-0005-0000-0000-0000B9A60000}"/>
    <cellStyle name="Normal 7 7 5 3 2" xfId="44325" xr:uid="{00000000-0005-0000-0000-0000BAA60000}"/>
    <cellStyle name="Normal 7 7 5 3 2 2" xfId="44326" xr:uid="{00000000-0005-0000-0000-0000BBA60000}"/>
    <cellStyle name="Normal 7 7 5 3 2 2 2" xfId="44327" xr:uid="{00000000-0005-0000-0000-0000BCA60000}"/>
    <cellStyle name="Normal 7 7 5 3 2 3" xfId="44328" xr:uid="{00000000-0005-0000-0000-0000BDA60000}"/>
    <cellStyle name="Normal 7 7 5 3 3" xfId="44329" xr:uid="{00000000-0005-0000-0000-0000BEA60000}"/>
    <cellStyle name="Normal 7 7 5 3 3 2" xfId="44330" xr:uid="{00000000-0005-0000-0000-0000BFA60000}"/>
    <cellStyle name="Normal 7 7 5 3 4" xfId="44331" xr:uid="{00000000-0005-0000-0000-0000C0A60000}"/>
    <cellStyle name="Normal 7 7 5 3 5" xfId="44332" xr:uid="{00000000-0005-0000-0000-0000C1A60000}"/>
    <cellStyle name="Normal 7 7 5 4" xfId="4763" xr:uid="{00000000-0005-0000-0000-0000C2A60000}"/>
    <cellStyle name="Normal 7 7 5 4 2" xfId="44333" xr:uid="{00000000-0005-0000-0000-0000C3A60000}"/>
    <cellStyle name="Normal 7 7 5 4 2 2" xfId="44334" xr:uid="{00000000-0005-0000-0000-0000C4A60000}"/>
    <cellStyle name="Normal 7 7 5 4 2 2 2" xfId="44335" xr:uid="{00000000-0005-0000-0000-0000C5A60000}"/>
    <cellStyle name="Normal 7 7 5 4 2 3" xfId="44336" xr:uid="{00000000-0005-0000-0000-0000C6A60000}"/>
    <cellStyle name="Normal 7 7 5 4 3" xfId="44337" xr:uid="{00000000-0005-0000-0000-0000C7A60000}"/>
    <cellStyle name="Normal 7 7 5 4 3 2" xfId="44338" xr:uid="{00000000-0005-0000-0000-0000C8A60000}"/>
    <cellStyle name="Normal 7 7 5 4 4" xfId="44339" xr:uid="{00000000-0005-0000-0000-0000C9A60000}"/>
    <cellStyle name="Normal 7 7 5 4 5" xfId="44340" xr:uid="{00000000-0005-0000-0000-0000CAA60000}"/>
    <cellStyle name="Normal 7 7 5 5" xfId="44341" xr:uid="{00000000-0005-0000-0000-0000CBA60000}"/>
    <cellStyle name="Normal 7 7 5 5 2" xfId="44342" xr:uid="{00000000-0005-0000-0000-0000CCA60000}"/>
    <cellStyle name="Normal 7 7 5 5 2 2" xfId="44343" xr:uid="{00000000-0005-0000-0000-0000CDA60000}"/>
    <cellStyle name="Normal 7 7 5 5 3" xfId="44344" xr:uid="{00000000-0005-0000-0000-0000CEA60000}"/>
    <cellStyle name="Normal 7 7 5 6" xfId="44345" xr:uid="{00000000-0005-0000-0000-0000CFA60000}"/>
    <cellStyle name="Normal 7 7 5 6 2" xfId="44346" xr:uid="{00000000-0005-0000-0000-0000D0A60000}"/>
    <cellStyle name="Normal 7 7 5 7" xfId="44347" xr:uid="{00000000-0005-0000-0000-0000D1A60000}"/>
    <cellStyle name="Normal 7 7 5 8" xfId="44348" xr:uid="{00000000-0005-0000-0000-0000D2A60000}"/>
    <cellStyle name="Normal 7 7 6" xfId="4764" xr:uid="{00000000-0005-0000-0000-0000D3A60000}"/>
    <cellStyle name="Normal 7 7 6 2" xfId="4765" xr:uid="{00000000-0005-0000-0000-0000D4A60000}"/>
    <cellStyle name="Normal 7 7 6 2 2" xfId="44349" xr:uid="{00000000-0005-0000-0000-0000D5A60000}"/>
    <cellStyle name="Normal 7 7 6 2 2 2" xfId="44350" xr:uid="{00000000-0005-0000-0000-0000D6A60000}"/>
    <cellStyle name="Normal 7 7 6 2 2 2 2" xfId="44351" xr:uid="{00000000-0005-0000-0000-0000D7A60000}"/>
    <cellStyle name="Normal 7 7 6 2 2 3" xfId="44352" xr:uid="{00000000-0005-0000-0000-0000D8A60000}"/>
    <cellStyle name="Normal 7 7 6 2 3" xfId="44353" xr:uid="{00000000-0005-0000-0000-0000D9A60000}"/>
    <cellStyle name="Normal 7 7 6 2 3 2" xfId="44354" xr:uid="{00000000-0005-0000-0000-0000DAA60000}"/>
    <cellStyle name="Normal 7 7 6 2 4" xfId="44355" xr:uid="{00000000-0005-0000-0000-0000DBA60000}"/>
    <cellStyle name="Normal 7 7 6 2 5" xfId="44356" xr:uid="{00000000-0005-0000-0000-0000DCA60000}"/>
    <cellStyle name="Normal 7 7 6 3" xfId="4766" xr:uid="{00000000-0005-0000-0000-0000DDA60000}"/>
    <cellStyle name="Normal 7 7 6 3 2" xfId="44357" xr:uid="{00000000-0005-0000-0000-0000DEA60000}"/>
    <cellStyle name="Normal 7 7 6 3 2 2" xfId="44358" xr:uid="{00000000-0005-0000-0000-0000DFA60000}"/>
    <cellStyle name="Normal 7 7 6 3 2 2 2" xfId="44359" xr:uid="{00000000-0005-0000-0000-0000E0A60000}"/>
    <cellStyle name="Normal 7 7 6 3 2 3" xfId="44360" xr:uid="{00000000-0005-0000-0000-0000E1A60000}"/>
    <cellStyle name="Normal 7 7 6 3 3" xfId="44361" xr:uid="{00000000-0005-0000-0000-0000E2A60000}"/>
    <cellStyle name="Normal 7 7 6 3 3 2" xfId="44362" xr:uid="{00000000-0005-0000-0000-0000E3A60000}"/>
    <cellStyle name="Normal 7 7 6 3 4" xfId="44363" xr:uid="{00000000-0005-0000-0000-0000E4A60000}"/>
    <cellStyle name="Normal 7 7 6 3 5" xfId="44364" xr:uid="{00000000-0005-0000-0000-0000E5A60000}"/>
    <cellStyle name="Normal 7 7 6 4" xfId="44365" xr:uid="{00000000-0005-0000-0000-0000E6A60000}"/>
    <cellStyle name="Normal 7 7 6 4 2" xfId="44366" xr:uid="{00000000-0005-0000-0000-0000E7A60000}"/>
    <cellStyle name="Normal 7 7 6 4 2 2" xfId="44367" xr:uid="{00000000-0005-0000-0000-0000E8A60000}"/>
    <cellStyle name="Normal 7 7 6 4 3" xfId="44368" xr:uid="{00000000-0005-0000-0000-0000E9A60000}"/>
    <cellStyle name="Normal 7 7 6 5" xfId="44369" xr:uid="{00000000-0005-0000-0000-0000EAA60000}"/>
    <cellStyle name="Normal 7 7 6 5 2" xfId="44370" xr:uid="{00000000-0005-0000-0000-0000EBA60000}"/>
    <cellStyle name="Normal 7 7 6 6" xfId="44371" xr:uid="{00000000-0005-0000-0000-0000ECA60000}"/>
    <cellStyle name="Normal 7 7 6 7" xfId="44372" xr:uid="{00000000-0005-0000-0000-0000EDA60000}"/>
    <cellStyle name="Normal 7 7 7" xfId="4767" xr:uid="{00000000-0005-0000-0000-0000EEA60000}"/>
    <cellStyle name="Normal 7 7 7 2" xfId="44373" xr:uid="{00000000-0005-0000-0000-0000EFA60000}"/>
    <cellStyle name="Normal 7 7 7 2 2" xfId="44374" xr:uid="{00000000-0005-0000-0000-0000F0A60000}"/>
    <cellStyle name="Normal 7 7 7 2 2 2" xfId="44375" xr:uid="{00000000-0005-0000-0000-0000F1A60000}"/>
    <cellStyle name="Normal 7 7 7 2 3" xfId="44376" xr:uid="{00000000-0005-0000-0000-0000F2A60000}"/>
    <cellStyle name="Normal 7 7 7 3" xfId="44377" xr:uid="{00000000-0005-0000-0000-0000F3A60000}"/>
    <cellStyle name="Normal 7 7 7 3 2" xfId="44378" xr:uid="{00000000-0005-0000-0000-0000F4A60000}"/>
    <cellStyle name="Normal 7 7 7 4" xfId="44379" xr:uid="{00000000-0005-0000-0000-0000F5A60000}"/>
    <cellStyle name="Normal 7 7 7 5" xfId="44380" xr:uid="{00000000-0005-0000-0000-0000F6A60000}"/>
    <cellStyle name="Normal 7 7 8" xfId="4768" xr:uid="{00000000-0005-0000-0000-0000F7A60000}"/>
    <cellStyle name="Normal 7 7 8 2" xfId="44381" xr:uid="{00000000-0005-0000-0000-0000F8A60000}"/>
    <cellStyle name="Normal 7 7 8 2 2" xfId="44382" xr:uid="{00000000-0005-0000-0000-0000F9A60000}"/>
    <cellStyle name="Normal 7 7 8 2 2 2" xfId="44383" xr:uid="{00000000-0005-0000-0000-0000FAA60000}"/>
    <cellStyle name="Normal 7 7 8 2 3" xfId="44384" xr:uid="{00000000-0005-0000-0000-0000FBA60000}"/>
    <cellStyle name="Normal 7 7 8 3" xfId="44385" xr:uid="{00000000-0005-0000-0000-0000FCA60000}"/>
    <cellStyle name="Normal 7 7 8 3 2" xfId="44386" xr:uid="{00000000-0005-0000-0000-0000FDA60000}"/>
    <cellStyle name="Normal 7 7 8 4" xfId="44387" xr:uid="{00000000-0005-0000-0000-0000FEA60000}"/>
    <cellStyle name="Normal 7 7 8 5" xfId="44388" xr:uid="{00000000-0005-0000-0000-0000FFA60000}"/>
    <cellStyle name="Normal 7 7 9" xfId="44389" xr:uid="{00000000-0005-0000-0000-000000A70000}"/>
    <cellStyle name="Normal 7 7 9 2" xfId="44390" xr:uid="{00000000-0005-0000-0000-000001A70000}"/>
    <cellStyle name="Normal 7 7 9 2 2" xfId="44391" xr:uid="{00000000-0005-0000-0000-000002A70000}"/>
    <cellStyle name="Normal 7 7 9 3" xfId="44392" xr:uid="{00000000-0005-0000-0000-000003A70000}"/>
    <cellStyle name="Normal 7 8" xfId="4769" xr:uid="{00000000-0005-0000-0000-000004A70000}"/>
    <cellStyle name="Normal 7 8 2" xfId="4770" xr:uid="{00000000-0005-0000-0000-000005A70000}"/>
    <cellStyle name="Normal 7 8 2 2" xfId="4771" xr:uid="{00000000-0005-0000-0000-000006A70000}"/>
    <cellStyle name="Normal 7 8 2 2 2" xfId="4772" xr:uid="{00000000-0005-0000-0000-000007A70000}"/>
    <cellStyle name="Normal 7 8 2 2 2 2" xfId="44393" xr:uid="{00000000-0005-0000-0000-000008A70000}"/>
    <cellStyle name="Normal 7 8 2 2 2 2 2" xfId="44394" xr:uid="{00000000-0005-0000-0000-000009A70000}"/>
    <cellStyle name="Normal 7 8 2 2 2 2 2 2" xfId="44395" xr:uid="{00000000-0005-0000-0000-00000AA70000}"/>
    <cellStyle name="Normal 7 8 2 2 2 2 3" xfId="44396" xr:uid="{00000000-0005-0000-0000-00000BA70000}"/>
    <cellStyle name="Normal 7 8 2 2 2 3" xfId="44397" xr:uid="{00000000-0005-0000-0000-00000CA70000}"/>
    <cellStyle name="Normal 7 8 2 2 2 3 2" xfId="44398" xr:uid="{00000000-0005-0000-0000-00000DA70000}"/>
    <cellStyle name="Normal 7 8 2 2 2 4" xfId="44399" xr:uid="{00000000-0005-0000-0000-00000EA70000}"/>
    <cellStyle name="Normal 7 8 2 2 2 5" xfId="44400" xr:uid="{00000000-0005-0000-0000-00000FA70000}"/>
    <cellStyle name="Normal 7 8 2 2 3" xfId="4773" xr:uid="{00000000-0005-0000-0000-000010A70000}"/>
    <cellStyle name="Normal 7 8 2 2 3 2" xfId="44401" xr:uid="{00000000-0005-0000-0000-000011A70000}"/>
    <cellStyle name="Normal 7 8 2 2 3 2 2" xfId="44402" xr:uid="{00000000-0005-0000-0000-000012A70000}"/>
    <cellStyle name="Normal 7 8 2 2 3 2 2 2" xfId="44403" xr:uid="{00000000-0005-0000-0000-000013A70000}"/>
    <cellStyle name="Normal 7 8 2 2 3 2 3" xfId="44404" xr:uid="{00000000-0005-0000-0000-000014A70000}"/>
    <cellStyle name="Normal 7 8 2 2 3 3" xfId="44405" xr:uid="{00000000-0005-0000-0000-000015A70000}"/>
    <cellStyle name="Normal 7 8 2 2 3 3 2" xfId="44406" xr:uid="{00000000-0005-0000-0000-000016A70000}"/>
    <cellStyle name="Normal 7 8 2 2 3 4" xfId="44407" xr:uid="{00000000-0005-0000-0000-000017A70000}"/>
    <cellStyle name="Normal 7 8 2 2 3 5" xfId="44408" xr:uid="{00000000-0005-0000-0000-000018A70000}"/>
    <cellStyle name="Normal 7 8 2 2 4" xfId="44409" xr:uid="{00000000-0005-0000-0000-000019A70000}"/>
    <cellStyle name="Normal 7 8 2 2 4 2" xfId="44410" xr:uid="{00000000-0005-0000-0000-00001AA70000}"/>
    <cellStyle name="Normal 7 8 2 2 4 2 2" xfId="44411" xr:uid="{00000000-0005-0000-0000-00001BA70000}"/>
    <cellStyle name="Normal 7 8 2 2 4 3" xfId="44412" xr:uid="{00000000-0005-0000-0000-00001CA70000}"/>
    <cellStyle name="Normal 7 8 2 2 5" xfId="44413" xr:uid="{00000000-0005-0000-0000-00001DA70000}"/>
    <cellStyle name="Normal 7 8 2 2 5 2" xfId="44414" xr:uid="{00000000-0005-0000-0000-00001EA70000}"/>
    <cellStyle name="Normal 7 8 2 2 6" xfId="44415" xr:uid="{00000000-0005-0000-0000-00001FA70000}"/>
    <cellStyle name="Normal 7 8 2 2 7" xfId="44416" xr:uid="{00000000-0005-0000-0000-000020A70000}"/>
    <cellStyle name="Normal 7 8 2 3" xfId="4774" xr:uid="{00000000-0005-0000-0000-000021A70000}"/>
    <cellStyle name="Normal 7 8 2 3 2" xfId="44417" xr:uid="{00000000-0005-0000-0000-000022A70000}"/>
    <cellStyle name="Normal 7 8 2 3 2 2" xfId="44418" xr:uid="{00000000-0005-0000-0000-000023A70000}"/>
    <cellStyle name="Normal 7 8 2 3 2 2 2" xfId="44419" xr:uid="{00000000-0005-0000-0000-000024A70000}"/>
    <cellStyle name="Normal 7 8 2 3 2 3" xfId="44420" xr:uid="{00000000-0005-0000-0000-000025A70000}"/>
    <cellStyle name="Normal 7 8 2 3 3" xfId="44421" xr:uid="{00000000-0005-0000-0000-000026A70000}"/>
    <cellStyle name="Normal 7 8 2 3 3 2" xfId="44422" xr:uid="{00000000-0005-0000-0000-000027A70000}"/>
    <cellStyle name="Normal 7 8 2 3 4" xfId="44423" xr:uid="{00000000-0005-0000-0000-000028A70000}"/>
    <cellStyle name="Normal 7 8 2 3 5" xfId="44424" xr:uid="{00000000-0005-0000-0000-000029A70000}"/>
    <cellStyle name="Normal 7 8 2 4" xfId="4775" xr:uid="{00000000-0005-0000-0000-00002AA70000}"/>
    <cellStyle name="Normal 7 8 2 4 2" xfId="44425" xr:uid="{00000000-0005-0000-0000-00002BA70000}"/>
    <cellStyle name="Normal 7 8 2 4 2 2" xfId="44426" xr:uid="{00000000-0005-0000-0000-00002CA70000}"/>
    <cellStyle name="Normal 7 8 2 4 2 2 2" xfId="44427" xr:uid="{00000000-0005-0000-0000-00002DA70000}"/>
    <cellStyle name="Normal 7 8 2 4 2 3" xfId="44428" xr:uid="{00000000-0005-0000-0000-00002EA70000}"/>
    <cellStyle name="Normal 7 8 2 4 3" xfId="44429" xr:uid="{00000000-0005-0000-0000-00002FA70000}"/>
    <cellStyle name="Normal 7 8 2 4 3 2" xfId="44430" xr:uid="{00000000-0005-0000-0000-000030A70000}"/>
    <cellStyle name="Normal 7 8 2 4 4" xfId="44431" xr:uid="{00000000-0005-0000-0000-000031A70000}"/>
    <cellStyle name="Normal 7 8 2 4 5" xfId="44432" xr:uid="{00000000-0005-0000-0000-000032A70000}"/>
    <cellStyle name="Normal 7 8 2 5" xfId="44433" xr:uid="{00000000-0005-0000-0000-000033A70000}"/>
    <cellStyle name="Normal 7 8 2 5 2" xfId="44434" xr:uid="{00000000-0005-0000-0000-000034A70000}"/>
    <cellStyle name="Normal 7 8 2 5 2 2" xfId="44435" xr:uid="{00000000-0005-0000-0000-000035A70000}"/>
    <cellStyle name="Normal 7 8 2 5 3" xfId="44436" xr:uid="{00000000-0005-0000-0000-000036A70000}"/>
    <cellStyle name="Normal 7 8 2 6" xfId="44437" xr:uid="{00000000-0005-0000-0000-000037A70000}"/>
    <cellStyle name="Normal 7 8 2 6 2" xfId="44438" xr:uid="{00000000-0005-0000-0000-000038A70000}"/>
    <cellStyle name="Normal 7 8 2 7" xfId="44439" xr:uid="{00000000-0005-0000-0000-000039A70000}"/>
    <cellStyle name="Normal 7 8 2 8" xfId="44440" xr:uid="{00000000-0005-0000-0000-00003AA70000}"/>
    <cellStyle name="Normal 7 8 3" xfId="4776" xr:uid="{00000000-0005-0000-0000-00003BA70000}"/>
    <cellStyle name="Normal 7 8 3 2" xfId="4777" xr:uid="{00000000-0005-0000-0000-00003CA70000}"/>
    <cellStyle name="Normal 7 8 3 2 2" xfId="44441" xr:uid="{00000000-0005-0000-0000-00003DA70000}"/>
    <cellStyle name="Normal 7 8 3 2 2 2" xfId="44442" xr:uid="{00000000-0005-0000-0000-00003EA70000}"/>
    <cellStyle name="Normal 7 8 3 2 2 2 2" xfId="44443" xr:uid="{00000000-0005-0000-0000-00003FA70000}"/>
    <cellStyle name="Normal 7 8 3 2 2 3" xfId="44444" xr:uid="{00000000-0005-0000-0000-000040A70000}"/>
    <cellStyle name="Normal 7 8 3 2 3" xfId="44445" xr:uid="{00000000-0005-0000-0000-000041A70000}"/>
    <cellStyle name="Normal 7 8 3 2 3 2" xfId="44446" xr:uid="{00000000-0005-0000-0000-000042A70000}"/>
    <cellStyle name="Normal 7 8 3 2 4" xfId="44447" xr:uid="{00000000-0005-0000-0000-000043A70000}"/>
    <cellStyle name="Normal 7 8 3 2 5" xfId="44448" xr:uid="{00000000-0005-0000-0000-000044A70000}"/>
    <cellStyle name="Normal 7 8 3 3" xfId="4778" xr:uid="{00000000-0005-0000-0000-000045A70000}"/>
    <cellStyle name="Normal 7 8 3 3 2" xfId="44449" xr:uid="{00000000-0005-0000-0000-000046A70000}"/>
    <cellStyle name="Normal 7 8 3 3 2 2" xfId="44450" xr:uid="{00000000-0005-0000-0000-000047A70000}"/>
    <cellStyle name="Normal 7 8 3 3 2 2 2" xfId="44451" xr:uid="{00000000-0005-0000-0000-000048A70000}"/>
    <cellStyle name="Normal 7 8 3 3 2 3" xfId="44452" xr:uid="{00000000-0005-0000-0000-000049A70000}"/>
    <cellStyle name="Normal 7 8 3 3 3" xfId="44453" xr:uid="{00000000-0005-0000-0000-00004AA70000}"/>
    <cellStyle name="Normal 7 8 3 3 3 2" xfId="44454" xr:uid="{00000000-0005-0000-0000-00004BA70000}"/>
    <cellStyle name="Normal 7 8 3 3 4" xfId="44455" xr:uid="{00000000-0005-0000-0000-00004CA70000}"/>
    <cellStyle name="Normal 7 8 3 3 5" xfId="44456" xr:uid="{00000000-0005-0000-0000-00004DA70000}"/>
    <cellStyle name="Normal 7 8 3 4" xfId="44457" xr:uid="{00000000-0005-0000-0000-00004EA70000}"/>
    <cellStyle name="Normal 7 8 3 4 2" xfId="44458" xr:uid="{00000000-0005-0000-0000-00004FA70000}"/>
    <cellStyle name="Normal 7 8 3 4 2 2" xfId="44459" xr:uid="{00000000-0005-0000-0000-000050A70000}"/>
    <cellStyle name="Normal 7 8 3 4 3" xfId="44460" xr:uid="{00000000-0005-0000-0000-000051A70000}"/>
    <cellStyle name="Normal 7 8 3 5" xfId="44461" xr:uid="{00000000-0005-0000-0000-000052A70000}"/>
    <cellStyle name="Normal 7 8 3 5 2" xfId="44462" xr:uid="{00000000-0005-0000-0000-000053A70000}"/>
    <cellStyle name="Normal 7 8 3 6" xfId="44463" xr:uid="{00000000-0005-0000-0000-000054A70000}"/>
    <cellStyle name="Normal 7 8 3 7" xfId="44464" xr:uid="{00000000-0005-0000-0000-000055A70000}"/>
    <cellStyle name="Normal 7 8 4" xfId="4779" xr:uid="{00000000-0005-0000-0000-000056A70000}"/>
    <cellStyle name="Normal 7 8 4 2" xfId="44465" xr:uid="{00000000-0005-0000-0000-000057A70000}"/>
    <cellStyle name="Normal 7 8 4 2 2" xfId="44466" xr:uid="{00000000-0005-0000-0000-000058A70000}"/>
    <cellStyle name="Normal 7 8 4 2 2 2" xfId="44467" xr:uid="{00000000-0005-0000-0000-000059A70000}"/>
    <cellStyle name="Normal 7 8 4 2 3" xfId="44468" xr:uid="{00000000-0005-0000-0000-00005AA70000}"/>
    <cellStyle name="Normal 7 8 4 3" xfId="44469" xr:uid="{00000000-0005-0000-0000-00005BA70000}"/>
    <cellStyle name="Normal 7 8 4 3 2" xfId="44470" xr:uid="{00000000-0005-0000-0000-00005CA70000}"/>
    <cellStyle name="Normal 7 8 4 4" xfId="44471" xr:uid="{00000000-0005-0000-0000-00005DA70000}"/>
    <cellStyle name="Normal 7 8 4 5" xfId="44472" xr:uid="{00000000-0005-0000-0000-00005EA70000}"/>
    <cellStyle name="Normal 7 8 5" xfId="4780" xr:uid="{00000000-0005-0000-0000-00005FA70000}"/>
    <cellStyle name="Normal 7 8 5 2" xfId="44473" xr:uid="{00000000-0005-0000-0000-000060A70000}"/>
    <cellStyle name="Normal 7 8 5 2 2" xfId="44474" xr:uid="{00000000-0005-0000-0000-000061A70000}"/>
    <cellStyle name="Normal 7 8 5 2 2 2" xfId="44475" xr:uid="{00000000-0005-0000-0000-000062A70000}"/>
    <cellStyle name="Normal 7 8 5 2 3" xfId="44476" xr:uid="{00000000-0005-0000-0000-000063A70000}"/>
    <cellStyle name="Normal 7 8 5 3" xfId="44477" xr:uid="{00000000-0005-0000-0000-000064A70000}"/>
    <cellStyle name="Normal 7 8 5 3 2" xfId="44478" xr:uid="{00000000-0005-0000-0000-000065A70000}"/>
    <cellStyle name="Normal 7 8 5 4" xfId="44479" xr:uid="{00000000-0005-0000-0000-000066A70000}"/>
    <cellStyle name="Normal 7 8 5 5" xfId="44480" xr:uid="{00000000-0005-0000-0000-000067A70000}"/>
    <cellStyle name="Normal 7 8 6" xfId="44481" xr:uid="{00000000-0005-0000-0000-000068A70000}"/>
    <cellStyle name="Normal 7 8 6 2" xfId="44482" xr:uid="{00000000-0005-0000-0000-000069A70000}"/>
    <cellStyle name="Normal 7 8 6 2 2" xfId="44483" xr:uid="{00000000-0005-0000-0000-00006AA70000}"/>
    <cellStyle name="Normal 7 8 6 3" xfId="44484" xr:uid="{00000000-0005-0000-0000-00006BA70000}"/>
    <cellStyle name="Normal 7 8 7" xfId="44485" xr:uid="{00000000-0005-0000-0000-00006CA70000}"/>
    <cellStyle name="Normal 7 8 7 2" xfId="44486" xr:uid="{00000000-0005-0000-0000-00006DA70000}"/>
    <cellStyle name="Normal 7 8 8" xfId="44487" xr:uid="{00000000-0005-0000-0000-00006EA70000}"/>
    <cellStyle name="Normal 7 8 9" xfId="44488" xr:uid="{00000000-0005-0000-0000-00006FA70000}"/>
    <cellStyle name="Normal 7 9" xfId="4781" xr:uid="{00000000-0005-0000-0000-000070A70000}"/>
    <cellStyle name="Normal 7 9 2" xfId="4782" xr:uid="{00000000-0005-0000-0000-000071A70000}"/>
    <cellStyle name="Normal 7 9 2 2" xfId="4783" xr:uid="{00000000-0005-0000-0000-000072A70000}"/>
    <cellStyle name="Normal 7 9 2 2 2" xfId="44489" xr:uid="{00000000-0005-0000-0000-000073A70000}"/>
    <cellStyle name="Normal 7 9 2 2 2 2" xfId="44490" xr:uid="{00000000-0005-0000-0000-000074A70000}"/>
    <cellStyle name="Normal 7 9 2 2 2 2 2" xfId="44491" xr:uid="{00000000-0005-0000-0000-000075A70000}"/>
    <cellStyle name="Normal 7 9 2 2 2 3" xfId="44492" xr:uid="{00000000-0005-0000-0000-000076A70000}"/>
    <cellStyle name="Normal 7 9 2 2 3" xfId="44493" xr:uid="{00000000-0005-0000-0000-000077A70000}"/>
    <cellStyle name="Normal 7 9 2 2 3 2" xfId="44494" xr:uid="{00000000-0005-0000-0000-000078A70000}"/>
    <cellStyle name="Normal 7 9 2 2 4" xfId="44495" xr:uid="{00000000-0005-0000-0000-000079A70000}"/>
    <cellStyle name="Normal 7 9 2 2 5" xfId="44496" xr:uid="{00000000-0005-0000-0000-00007AA70000}"/>
    <cellStyle name="Normal 7 9 2 3" xfId="4784" xr:uid="{00000000-0005-0000-0000-00007BA70000}"/>
    <cellStyle name="Normal 7 9 2 3 2" xfId="44497" xr:uid="{00000000-0005-0000-0000-00007CA70000}"/>
    <cellStyle name="Normal 7 9 2 3 2 2" xfId="44498" xr:uid="{00000000-0005-0000-0000-00007DA70000}"/>
    <cellStyle name="Normal 7 9 2 3 2 2 2" xfId="44499" xr:uid="{00000000-0005-0000-0000-00007EA70000}"/>
    <cellStyle name="Normal 7 9 2 3 2 3" xfId="44500" xr:uid="{00000000-0005-0000-0000-00007FA70000}"/>
    <cellStyle name="Normal 7 9 2 3 3" xfId="44501" xr:uid="{00000000-0005-0000-0000-000080A70000}"/>
    <cellStyle name="Normal 7 9 2 3 3 2" xfId="44502" xr:uid="{00000000-0005-0000-0000-000081A70000}"/>
    <cellStyle name="Normal 7 9 2 3 4" xfId="44503" xr:uid="{00000000-0005-0000-0000-000082A70000}"/>
    <cellStyle name="Normal 7 9 2 3 5" xfId="44504" xr:uid="{00000000-0005-0000-0000-000083A70000}"/>
    <cellStyle name="Normal 7 9 2 4" xfId="44505" xr:uid="{00000000-0005-0000-0000-000084A70000}"/>
    <cellStyle name="Normal 7 9 2 4 2" xfId="44506" xr:uid="{00000000-0005-0000-0000-000085A70000}"/>
    <cellStyle name="Normal 7 9 2 4 2 2" xfId="44507" xr:uid="{00000000-0005-0000-0000-000086A70000}"/>
    <cellStyle name="Normal 7 9 2 4 3" xfId="44508" xr:uid="{00000000-0005-0000-0000-000087A70000}"/>
    <cellStyle name="Normal 7 9 2 5" xfId="44509" xr:uid="{00000000-0005-0000-0000-000088A70000}"/>
    <cellStyle name="Normal 7 9 2 5 2" xfId="44510" xr:uid="{00000000-0005-0000-0000-000089A70000}"/>
    <cellStyle name="Normal 7 9 2 6" xfId="44511" xr:uid="{00000000-0005-0000-0000-00008AA70000}"/>
    <cellStyle name="Normal 7 9 2 7" xfId="44512" xr:uid="{00000000-0005-0000-0000-00008BA70000}"/>
    <cellStyle name="Normal 7 9 3" xfId="4785" xr:uid="{00000000-0005-0000-0000-00008CA70000}"/>
    <cellStyle name="Normal 7 9 3 2" xfId="44513" xr:uid="{00000000-0005-0000-0000-00008DA70000}"/>
    <cellStyle name="Normal 7 9 3 2 2" xfId="44514" xr:uid="{00000000-0005-0000-0000-00008EA70000}"/>
    <cellStyle name="Normal 7 9 3 2 2 2" xfId="44515" xr:uid="{00000000-0005-0000-0000-00008FA70000}"/>
    <cellStyle name="Normal 7 9 3 2 3" xfId="44516" xr:uid="{00000000-0005-0000-0000-000090A70000}"/>
    <cellStyle name="Normal 7 9 3 3" xfId="44517" xr:uid="{00000000-0005-0000-0000-000091A70000}"/>
    <cellStyle name="Normal 7 9 3 3 2" xfId="44518" xr:uid="{00000000-0005-0000-0000-000092A70000}"/>
    <cellStyle name="Normal 7 9 3 4" xfId="44519" xr:uid="{00000000-0005-0000-0000-000093A70000}"/>
    <cellStyle name="Normal 7 9 3 5" xfId="44520" xr:uid="{00000000-0005-0000-0000-000094A70000}"/>
    <cellStyle name="Normal 7 9 4" xfId="4786" xr:uid="{00000000-0005-0000-0000-000095A70000}"/>
    <cellStyle name="Normal 7 9 4 2" xfId="44521" xr:uid="{00000000-0005-0000-0000-000096A70000}"/>
    <cellStyle name="Normal 7 9 4 2 2" xfId="44522" xr:uid="{00000000-0005-0000-0000-000097A70000}"/>
    <cellStyle name="Normal 7 9 4 2 2 2" xfId="44523" xr:uid="{00000000-0005-0000-0000-000098A70000}"/>
    <cellStyle name="Normal 7 9 4 2 3" xfId="44524" xr:uid="{00000000-0005-0000-0000-000099A70000}"/>
    <cellStyle name="Normal 7 9 4 3" xfId="44525" xr:uid="{00000000-0005-0000-0000-00009AA70000}"/>
    <cellStyle name="Normal 7 9 4 3 2" xfId="44526" xr:uid="{00000000-0005-0000-0000-00009BA70000}"/>
    <cellStyle name="Normal 7 9 4 4" xfId="44527" xr:uid="{00000000-0005-0000-0000-00009CA70000}"/>
    <cellStyle name="Normal 7 9 4 5" xfId="44528" xr:uid="{00000000-0005-0000-0000-00009DA70000}"/>
    <cellStyle name="Normal 7 9 5" xfId="44529" xr:uid="{00000000-0005-0000-0000-00009EA70000}"/>
    <cellStyle name="Normal 7 9 5 2" xfId="44530" xr:uid="{00000000-0005-0000-0000-00009FA70000}"/>
    <cellStyle name="Normal 7 9 5 2 2" xfId="44531" xr:uid="{00000000-0005-0000-0000-0000A0A70000}"/>
    <cellStyle name="Normal 7 9 5 3" xfId="44532" xr:uid="{00000000-0005-0000-0000-0000A1A70000}"/>
    <cellStyle name="Normal 7 9 6" xfId="44533" xr:uid="{00000000-0005-0000-0000-0000A2A70000}"/>
    <cellStyle name="Normal 7 9 6 2" xfId="44534" xr:uid="{00000000-0005-0000-0000-0000A3A70000}"/>
    <cellStyle name="Normal 7 9 7" xfId="44535" xr:uid="{00000000-0005-0000-0000-0000A4A70000}"/>
    <cellStyle name="Normal 7 9 8" xfId="44536" xr:uid="{00000000-0005-0000-0000-0000A5A70000}"/>
    <cellStyle name="Normal 8" xfId="4787" xr:uid="{00000000-0005-0000-0000-0000A6A70000}"/>
    <cellStyle name="Normal 8 10" xfId="4788" xr:uid="{00000000-0005-0000-0000-0000A7A70000}"/>
    <cellStyle name="Normal 8 10 2" xfId="4789" xr:uid="{00000000-0005-0000-0000-0000A8A70000}"/>
    <cellStyle name="Normal 8 10 2 2" xfId="4790" xr:uid="{00000000-0005-0000-0000-0000A9A70000}"/>
    <cellStyle name="Normal 8 10 2 2 2" xfId="44537" xr:uid="{00000000-0005-0000-0000-0000AAA70000}"/>
    <cellStyle name="Normal 8 10 2 2 2 2" xfId="44538" xr:uid="{00000000-0005-0000-0000-0000ABA70000}"/>
    <cellStyle name="Normal 8 10 2 2 2 2 2" xfId="44539" xr:uid="{00000000-0005-0000-0000-0000ACA70000}"/>
    <cellStyle name="Normal 8 10 2 2 2 3" xfId="44540" xr:uid="{00000000-0005-0000-0000-0000ADA70000}"/>
    <cellStyle name="Normal 8 10 2 2 3" xfId="44541" xr:uid="{00000000-0005-0000-0000-0000AEA70000}"/>
    <cellStyle name="Normal 8 10 2 2 3 2" xfId="44542" xr:uid="{00000000-0005-0000-0000-0000AFA70000}"/>
    <cellStyle name="Normal 8 10 2 2 4" xfId="44543" xr:uid="{00000000-0005-0000-0000-0000B0A70000}"/>
    <cellStyle name="Normal 8 10 2 2 5" xfId="44544" xr:uid="{00000000-0005-0000-0000-0000B1A70000}"/>
    <cellStyle name="Normal 8 10 2 3" xfId="4791" xr:uid="{00000000-0005-0000-0000-0000B2A70000}"/>
    <cellStyle name="Normal 8 10 2 3 2" xfId="44545" xr:uid="{00000000-0005-0000-0000-0000B3A70000}"/>
    <cellStyle name="Normal 8 10 2 3 2 2" xfId="44546" xr:uid="{00000000-0005-0000-0000-0000B4A70000}"/>
    <cellStyle name="Normal 8 10 2 3 2 2 2" xfId="44547" xr:uid="{00000000-0005-0000-0000-0000B5A70000}"/>
    <cellStyle name="Normal 8 10 2 3 2 3" xfId="44548" xr:uid="{00000000-0005-0000-0000-0000B6A70000}"/>
    <cellStyle name="Normal 8 10 2 3 3" xfId="44549" xr:uid="{00000000-0005-0000-0000-0000B7A70000}"/>
    <cellStyle name="Normal 8 10 2 3 3 2" xfId="44550" xr:uid="{00000000-0005-0000-0000-0000B8A70000}"/>
    <cellStyle name="Normal 8 10 2 3 4" xfId="44551" xr:uid="{00000000-0005-0000-0000-0000B9A70000}"/>
    <cellStyle name="Normal 8 10 2 3 5" xfId="44552" xr:uid="{00000000-0005-0000-0000-0000BAA70000}"/>
    <cellStyle name="Normal 8 10 2 4" xfId="44553" xr:uid="{00000000-0005-0000-0000-0000BBA70000}"/>
    <cellStyle name="Normal 8 10 2 4 2" xfId="44554" xr:uid="{00000000-0005-0000-0000-0000BCA70000}"/>
    <cellStyle name="Normal 8 10 2 4 2 2" xfId="44555" xr:uid="{00000000-0005-0000-0000-0000BDA70000}"/>
    <cellStyle name="Normal 8 10 2 4 3" xfId="44556" xr:uid="{00000000-0005-0000-0000-0000BEA70000}"/>
    <cellStyle name="Normal 8 10 2 5" xfId="44557" xr:uid="{00000000-0005-0000-0000-0000BFA70000}"/>
    <cellStyle name="Normal 8 10 2 5 2" xfId="44558" xr:uid="{00000000-0005-0000-0000-0000C0A70000}"/>
    <cellStyle name="Normal 8 10 2 6" xfId="44559" xr:uid="{00000000-0005-0000-0000-0000C1A70000}"/>
    <cellStyle name="Normal 8 10 2 7" xfId="44560" xr:uid="{00000000-0005-0000-0000-0000C2A70000}"/>
    <cellStyle name="Normal 8 10 3" xfId="4792" xr:uid="{00000000-0005-0000-0000-0000C3A70000}"/>
    <cellStyle name="Normal 8 10 3 2" xfId="44561" xr:uid="{00000000-0005-0000-0000-0000C4A70000}"/>
    <cellStyle name="Normal 8 10 3 2 2" xfId="44562" xr:uid="{00000000-0005-0000-0000-0000C5A70000}"/>
    <cellStyle name="Normal 8 10 3 2 2 2" xfId="44563" xr:uid="{00000000-0005-0000-0000-0000C6A70000}"/>
    <cellStyle name="Normal 8 10 3 2 3" xfId="44564" xr:uid="{00000000-0005-0000-0000-0000C7A70000}"/>
    <cellStyle name="Normal 8 10 3 3" xfId="44565" xr:uid="{00000000-0005-0000-0000-0000C8A70000}"/>
    <cellStyle name="Normal 8 10 3 3 2" xfId="44566" xr:uid="{00000000-0005-0000-0000-0000C9A70000}"/>
    <cellStyle name="Normal 8 10 3 4" xfId="44567" xr:uid="{00000000-0005-0000-0000-0000CAA70000}"/>
    <cellStyle name="Normal 8 10 3 5" xfId="44568" xr:uid="{00000000-0005-0000-0000-0000CBA70000}"/>
    <cellStyle name="Normal 8 10 4" xfId="4793" xr:uid="{00000000-0005-0000-0000-0000CCA70000}"/>
    <cellStyle name="Normal 8 10 4 2" xfId="44569" xr:uid="{00000000-0005-0000-0000-0000CDA70000}"/>
    <cellStyle name="Normal 8 10 4 2 2" xfId="44570" xr:uid="{00000000-0005-0000-0000-0000CEA70000}"/>
    <cellStyle name="Normal 8 10 4 2 2 2" xfId="44571" xr:uid="{00000000-0005-0000-0000-0000CFA70000}"/>
    <cellStyle name="Normal 8 10 4 2 3" xfId="44572" xr:uid="{00000000-0005-0000-0000-0000D0A70000}"/>
    <cellStyle name="Normal 8 10 4 3" xfId="44573" xr:uid="{00000000-0005-0000-0000-0000D1A70000}"/>
    <cellStyle name="Normal 8 10 4 3 2" xfId="44574" xr:uid="{00000000-0005-0000-0000-0000D2A70000}"/>
    <cellStyle name="Normal 8 10 4 4" xfId="44575" xr:uid="{00000000-0005-0000-0000-0000D3A70000}"/>
    <cellStyle name="Normal 8 10 4 5" xfId="44576" xr:uid="{00000000-0005-0000-0000-0000D4A70000}"/>
    <cellStyle name="Normal 8 10 5" xfId="44577" xr:uid="{00000000-0005-0000-0000-0000D5A70000}"/>
    <cellStyle name="Normal 8 10 5 2" xfId="44578" xr:uid="{00000000-0005-0000-0000-0000D6A70000}"/>
    <cellStyle name="Normal 8 10 5 2 2" xfId="44579" xr:uid="{00000000-0005-0000-0000-0000D7A70000}"/>
    <cellStyle name="Normal 8 10 5 3" xfId="44580" xr:uid="{00000000-0005-0000-0000-0000D8A70000}"/>
    <cellStyle name="Normal 8 10 6" xfId="44581" xr:uid="{00000000-0005-0000-0000-0000D9A70000}"/>
    <cellStyle name="Normal 8 10 6 2" xfId="44582" xr:uid="{00000000-0005-0000-0000-0000DAA70000}"/>
    <cellStyle name="Normal 8 10 7" xfId="44583" xr:uid="{00000000-0005-0000-0000-0000DBA70000}"/>
    <cellStyle name="Normal 8 10 8" xfId="44584" xr:uid="{00000000-0005-0000-0000-0000DCA70000}"/>
    <cellStyle name="Normal 8 11" xfId="4794" xr:uid="{00000000-0005-0000-0000-0000DDA70000}"/>
    <cellStyle name="Normal 8 11 2" xfId="4795" xr:uid="{00000000-0005-0000-0000-0000DEA70000}"/>
    <cellStyle name="Normal 8 11 2 2" xfId="4796" xr:uid="{00000000-0005-0000-0000-0000DFA70000}"/>
    <cellStyle name="Normal 8 11 2 2 2" xfId="44585" xr:uid="{00000000-0005-0000-0000-0000E0A70000}"/>
    <cellStyle name="Normal 8 11 2 2 2 2" xfId="44586" xr:uid="{00000000-0005-0000-0000-0000E1A70000}"/>
    <cellStyle name="Normal 8 11 2 2 2 2 2" xfId="44587" xr:uid="{00000000-0005-0000-0000-0000E2A70000}"/>
    <cellStyle name="Normal 8 11 2 2 2 3" xfId="44588" xr:uid="{00000000-0005-0000-0000-0000E3A70000}"/>
    <cellStyle name="Normal 8 11 2 2 3" xfId="44589" xr:uid="{00000000-0005-0000-0000-0000E4A70000}"/>
    <cellStyle name="Normal 8 11 2 2 3 2" xfId="44590" xr:uid="{00000000-0005-0000-0000-0000E5A70000}"/>
    <cellStyle name="Normal 8 11 2 2 4" xfId="44591" xr:uid="{00000000-0005-0000-0000-0000E6A70000}"/>
    <cellStyle name="Normal 8 11 2 2 5" xfId="44592" xr:uid="{00000000-0005-0000-0000-0000E7A70000}"/>
    <cellStyle name="Normal 8 11 2 3" xfId="4797" xr:uid="{00000000-0005-0000-0000-0000E8A70000}"/>
    <cellStyle name="Normal 8 11 2 3 2" xfId="44593" xr:uid="{00000000-0005-0000-0000-0000E9A70000}"/>
    <cellStyle name="Normal 8 11 2 3 2 2" xfId="44594" xr:uid="{00000000-0005-0000-0000-0000EAA70000}"/>
    <cellStyle name="Normal 8 11 2 3 2 2 2" xfId="44595" xr:uid="{00000000-0005-0000-0000-0000EBA70000}"/>
    <cellStyle name="Normal 8 11 2 3 2 3" xfId="44596" xr:uid="{00000000-0005-0000-0000-0000ECA70000}"/>
    <cellStyle name="Normal 8 11 2 3 3" xfId="44597" xr:uid="{00000000-0005-0000-0000-0000EDA70000}"/>
    <cellStyle name="Normal 8 11 2 3 3 2" xfId="44598" xr:uid="{00000000-0005-0000-0000-0000EEA70000}"/>
    <cellStyle name="Normal 8 11 2 3 4" xfId="44599" xr:uid="{00000000-0005-0000-0000-0000EFA70000}"/>
    <cellStyle name="Normal 8 11 2 3 5" xfId="44600" xr:uid="{00000000-0005-0000-0000-0000F0A70000}"/>
    <cellStyle name="Normal 8 11 2 4" xfId="44601" xr:uid="{00000000-0005-0000-0000-0000F1A70000}"/>
    <cellStyle name="Normal 8 11 2 4 2" xfId="44602" xr:uid="{00000000-0005-0000-0000-0000F2A70000}"/>
    <cellStyle name="Normal 8 11 2 4 2 2" xfId="44603" xr:uid="{00000000-0005-0000-0000-0000F3A70000}"/>
    <cellStyle name="Normal 8 11 2 4 3" xfId="44604" xr:uid="{00000000-0005-0000-0000-0000F4A70000}"/>
    <cellStyle name="Normal 8 11 2 5" xfId="44605" xr:uid="{00000000-0005-0000-0000-0000F5A70000}"/>
    <cellStyle name="Normal 8 11 2 5 2" xfId="44606" xr:uid="{00000000-0005-0000-0000-0000F6A70000}"/>
    <cellStyle name="Normal 8 11 2 6" xfId="44607" xr:uid="{00000000-0005-0000-0000-0000F7A70000}"/>
    <cellStyle name="Normal 8 11 2 7" xfId="44608" xr:uid="{00000000-0005-0000-0000-0000F8A70000}"/>
    <cellStyle name="Normal 8 11 3" xfId="4798" xr:uid="{00000000-0005-0000-0000-0000F9A70000}"/>
    <cellStyle name="Normal 8 11 3 2" xfId="44609" xr:uid="{00000000-0005-0000-0000-0000FAA70000}"/>
    <cellStyle name="Normal 8 11 3 2 2" xfId="44610" xr:uid="{00000000-0005-0000-0000-0000FBA70000}"/>
    <cellStyle name="Normal 8 11 3 2 2 2" xfId="44611" xr:uid="{00000000-0005-0000-0000-0000FCA70000}"/>
    <cellStyle name="Normal 8 11 3 2 3" xfId="44612" xr:uid="{00000000-0005-0000-0000-0000FDA70000}"/>
    <cellStyle name="Normal 8 11 3 3" xfId="44613" xr:uid="{00000000-0005-0000-0000-0000FEA70000}"/>
    <cellStyle name="Normal 8 11 3 3 2" xfId="44614" xr:uid="{00000000-0005-0000-0000-0000FFA70000}"/>
    <cellStyle name="Normal 8 11 3 4" xfId="44615" xr:uid="{00000000-0005-0000-0000-000000A80000}"/>
    <cellStyle name="Normal 8 11 3 5" xfId="44616" xr:uid="{00000000-0005-0000-0000-000001A80000}"/>
    <cellStyle name="Normal 8 11 4" xfId="4799" xr:uid="{00000000-0005-0000-0000-000002A80000}"/>
    <cellStyle name="Normal 8 11 4 2" xfId="44617" xr:uid="{00000000-0005-0000-0000-000003A80000}"/>
    <cellStyle name="Normal 8 11 4 2 2" xfId="44618" xr:uid="{00000000-0005-0000-0000-000004A80000}"/>
    <cellStyle name="Normal 8 11 4 2 2 2" xfId="44619" xr:uid="{00000000-0005-0000-0000-000005A80000}"/>
    <cellStyle name="Normal 8 11 4 2 3" xfId="44620" xr:uid="{00000000-0005-0000-0000-000006A80000}"/>
    <cellStyle name="Normal 8 11 4 3" xfId="44621" xr:uid="{00000000-0005-0000-0000-000007A80000}"/>
    <cellStyle name="Normal 8 11 4 3 2" xfId="44622" xr:uid="{00000000-0005-0000-0000-000008A80000}"/>
    <cellStyle name="Normal 8 11 4 4" xfId="44623" xr:uid="{00000000-0005-0000-0000-000009A80000}"/>
    <cellStyle name="Normal 8 11 4 5" xfId="44624" xr:uid="{00000000-0005-0000-0000-00000AA80000}"/>
    <cellStyle name="Normal 8 11 5" xfId="44625" xr:uid="{00000000-0005-0000-0000-00000BA80000}"/>
    <cellStyle name="Normal 8 11 5 2" xfId="44626" xr:uid="{00000000-0005-0000-0000-00000CA80000}"/>
    <cellStyle name="Normal 8 11 5 2 2" xfId="44627" xr:uid="{00000000-0005-0000-0000-00000DA80000}"/>
    <cellStyle name="Normal 8 11 5 3" xfId="44628" xr:uid="{00000000-0005-0000-0000-00000EA80000}"/>
    <cellStyle name="Normal 8 11 6" xfId="44629" xr:uid="{00000000-0005-0000-0000-00000FA80000}"/>
    <cellStyle name="Normal 8 11 6 2" xfId="44630" xr:uid="{00000000-0005-0000-0000-000010A80000}"/>
    <cellStyle name="Normal 8 11 7" xfId="44631" xr:uid="{00000000-0005-0000-0000-000011A80000}"/>
    <cellStyle name="Normal 8 11 8" xfId="44632" xr:uid="{00000000-0005-0000-0000-000012A80000}"/>
    <cellStyle name="Normal 8 12" xfId="4800" xr:uid="{00000000-0005-0000-0000-000013A80000}"/>
    <cellStyle name="Normal 8 12 2" xfId="4801" xr:uid="{00000000-0005-0000-0000-000014A80000}"/>
    <cellStyle name="Normal 8 12 2 2" xfId="44633" xr:uid="{00000000-0005-0000-0000-000015A80000}"/>
    <cellStyle name="Normal 8 12 2 2 2" xfId="44634" xr:uid="{00000000-0005-0000-0000-000016A80000}"/>
    <cellStyle name="Normal 8 12 2 2 2 2" xfId="44635" xr:uid="{00000000-0005-0000-0000-000017A80000}"/>
    <cellStyle name="Normal 8 12 2 2 3" xfId="44636" xr:uid="{00000000-0005-0000-0000-000018A80000}"/>
    <cellStyle name="Normal 8 12 2 3" xfId="44637" xr:uid="{00000000-0005-0000-0000-000019A80000}"/>
    <cellStyle name="Normal 8 12 2 3 2" xfId="44638" xr:uid="{00000000-0005-0000-0000-00001AA80000}"/>
    <cellStyle name="Normal 8 12 2 4" xfId="44639" xr:uid="{00000000-0005-0000-0000-00001BA80000}"/>
    <cellStyle name="Normal 8 12 2 5" xfId="44640" xr:uid="{00000000-0005-0000-0000-00001CA80000}"/>
    <cellStyle name="Normal 8 12 3" xfId="4802" xr:uid="{00000000-0005-0000-0000-00001DA80000}"/>
    <cellStyle name="Normal 8 12 3 2" xfId="44641" xr:uid="{00000000-0005-0000-0000-00001EA80000}"/>
    <cellStyle name="Normal 8 12 3 2 2" xfId="44642" xr:uid="{00000000-0005-0000-0000-00001FA80000}"/>
    <cellStyle name="Normal 8 12 3 2 2 2" xfId="44643" xr:uid="{00000000-0005-0000-0000-000020A80000}"/>
    <cellStyle name="Normal 8 12 3 2 3" xfId="44644" xr:uid="{00000000-0005-0000-0000-000021A80000}"/>
    <cellStyle name="Normal 8 12 3 3" xfId="44645" xr:uid="{00000000-0005-0000-0000-000022A80000}"/>
    <cellStyle name="Normal 8 12 3 3 2" xfId="44646" xr:uid="{00000000-0005-0000-0000-000023A80000}"/>
    <cellStyle name="Normal 8 12 3 4" xfId="44647" xr:uid="{00000000-0005-0000-0000-000024A80000}"/>
    <cellStyle name="Normal 8 12 3 5" xfId="44648" xr:uid="{00000000-0005-0000-0000-000025A80000}"/>
    <cellStyle name="Normal 8 12 4" xfId="44649" xr:uid="{00000000-0005-0000-0000-000026A80000}"/>
    <cellStyle name="Normal 8 12 4 2" xfId="44650" xr:uid="{00000000-0005-0000-0000-000027A80000}"/>
    <cellStyle name="Normal 8 12 4 2 2" xfId="44651" xr:uid="{00000000-0005-0000-0000-000028A80000}"/>
    <cellStyle name="Normal 8 12 4 3" xfId="44652" xr:uid="{00000000-0005-0000-0000-000029A80000}"/>
    <cellStyle name="Normal 8 12 5" xfId="44653" xr:uid="{00000000-0005-0000-0000-00002AA80000}"/>
    <cellStyle name="Normal 8 12 5 2" xfId="44654" xr:uid="{00000000-0005-0000-0000-00002BA80000}"/>
    <cellStyle name="Normal 8 12 6" xfId="44655" xr:uid="{00000000-0005-0000-0000-00002CA80000}"/>
    <cellStyle name="Normal 8 12 7" xfId="44656" xr:uid="{00000000-0005-0000-0000-00002DA80000}"/>
    <cellStyle name="Normal 8 13" xfId="4803" xr:uid="{00000000-0005-0000-0000-00002EA80000}"/>
    <cellStyle name="Normal 8 13 2" xfId="4804" xr:uid="{00000000-0005-0000-0000-00002FA80000}"/>
    <cellStyle name="Normal 8 13 2 2" xfId="44657" xr:uid="{00000000-0005-0000-0000-000030A80000}"/>
    <cellStyle name="Normal 8 13 2 2 2" xfId="44658" xr:uid="{00000000-0005-0000-0000-000031A80000}"/>
    <cellStyle name="Normal 8 13 2 2 2 2" xfId="44659" xr:uid="{00000000-0005-0000-0000-000032A80000}"/>
    <cellStyle name="Normal 8 13 2 2 3" xfId="44660" xr:uid="{00000000-0005-0000-0000-000033A80000}"/>
    <cellStyle name="Normal 8 13 2 3" xfId="44661" xr:uid="{00000000-0005-0000-0000-000034A80000}"/>
    <cellStyle name="Normal 8 13 2 3 2" xfId="44662" xr:uid="{00000000-0005-0000-0000-000035A80000}"/>
    <cellStyle name="Normal 8 13 2 4" xfId="44663" xr:uid="{00000000-0005-0000-0000-000036A80000}"/>
    <cellStyle name="Normal 8 13 2 5" xfId="44664" xr:uid="{00000000-0005-0000-0000-000037A80000}"/>
    <cellStyle name="Normal 8 13 3" xfId="4805" xr:uid="{00000000-0005-0000-0000-000038A80000}"/>
    <cellStyle name="Normal 8 13 3 2" xfId="44665" xr:uid="{00000000-0005-0000-0000-000039A80000}"/>
    <cellStyle name="Normal 8 13 3 2 2" xfId="44666" xr:uid="{00000000-0005-0000-0000-00003AA80000}"/>
    <cellStyle name="Normal 8 13 3 2 2 2" xfId="44667" xr:uid="{00000000-0005-0000-0000-00003BA80000}"/>
    <cellStyle name="Normal 8 13 3 2 3" xfId="44668" xr:uid="{00000000-0005-0000-0000-00003CA80000}"/>
    <cellStyle name="Normal 8 13 3 3" xfId="44669" xr:uid="{00000000-0005-0000-0000-00003DA80000}"/>
    <cellStyle name="Normal 8 13 3 3 2" xfId="44670" xr:uid="{00000000-0005-0000-0000-00003EA80000}"/>
    <cellStyle name="Normal 8 13 3 4" xfId="44671" xr:uid="{00000000-0005-0000-0000-00003FA80000}"/>
    <cellStyle name="Normal 8 13 3 5" xfId="44672" xr:uid="{00000000-0005-0000-0000-000040A80000}"/>
    <cellStyle name="Normal 8 13 4" xfId="44673" xr:uid="{00000000-0005-0000-0000-000041A80000}"/>
    <cellStyle name="Normal 8 13 4 2" xfId="44674" xr:uid="{00000000-0005-0000-0000-000042A80000}"/>
    <cellStyle name="Normal 8 13 4 2 2" xfId="44675" xr:uid="{00000000-0005-0000-0000-000043A80000}"/>
    <cellStyle name="Normal 8 13 4 3" xfId="44676" xr:uid="{00000000-0005-0000-0000-000044A80000}"/>
    <cellStyle name="Normal 8 13 5" xfId="44677" xr:uid="{00000000-0005-0000-0000-000045A80000}"/>
    <cellStyle name="Normal 8 13 5 2" xfId="44678" xr:uid="{00000000-0005-0000-0000-000046A80000}"/>
    <cellStyle name="Normal 8 13 6" xfId="44679" xr:uid="{00000000-0005-0000-0000-000047A80000}"/>
    <cellStyle name="Normal 8 13 7" xfId="44680" xr:uid="{00000000-0005-0000-0000-000048A80000}"/>
    <cellStyle name="Normal 8 14" xfId="4806" xr:uid="{00000000-0005-0000-0000-000049A80000}"/>
    <cellStyle name="Normal 8 14 2" xfId="4807" xr:uid="{00000000-0005-0000-0000-00004AA80000}"/>
    <cellStyle name="Normal 8 14 2 2" xfId="44681" xr:uid="{00000000-0005-0000-0000-00004BA80000}"/>
    <cellStyle name="Normal 8 14 2 2 2" xfId="44682" xr:uid="{00000000-0005-0000-0000-00004CA80000}"/>
    <cellStyle name="Normal 8 14 2 2 2 2" xfId="44683" xr:uid="{00000000-0005-0000-0000-00004DA80000}"/>
    <cellStyle name="Normal 8 14 2 2 3" xfId="44684" xr:uid="{00000000-0005-0000-0000-00004EA80000}"/>
    <cellStyle name="Normal 8 14 2 3" xfId="44685" xr:uid="{00000000-0005-0000-0000-00004FA80000}"/>
    <cellStyle name="Normal 8 14 2 3 2" xfId="44686" xr:uid="{00000000-0005-0000-0000-000050A80000}"/>
    <cellStyle name="Normal 8 14 2 4" xfId="44687" xr:uid="{00000000-0005-0000-0000-000051A80000}"/>
    <cellStyle name="Normal 8 14 2 5" xfId="44688" xr:uid="{00000000-0005-0000-0000-000052A80000}"/>
    <cellStyle name="Normal 8 14 3" xfId="44689" xr:uid="{00000000-0005-0000-0000-000053A80000}"/>
    <cellStyle name="Normal 8 14 3 2" xfId="44690" xr:uid="{00000000-0005-0000-0000-000054A80000}"/>
    <cellStyle name="Normal 8 14 3 2 2" xfId="44691" xr:uid="{00000000-0005-0000-0000-000055A80000}"/>
    <cellStyle name="Normal 8 14 3 3" xfId="44692" xr:uid="{00000000-0005-0000-0000-000056A80000}"/>
    <cellStyle name="Normal 8 14 4" xfId="44693" xr:uid="{00000000-0005-0000-0000-000057A80000}"/>
    <cellStyle name="Normal 8 14 4 2" xfId="44694" xr:uid="{00000000-0005-0000-0000-000058A80000}"/>
    <cellStyle name="Normal 8 14 5" xfId="44695" xr:uid="{00000000-0005-0000-0000-000059A80000}"/>
    <cellStyle name="Normal 8 14 6" xfId="44696" xr:uid="{00000000-0005-0000-0000-00005AA80000}"/>
    <cellStyle name="Normal 8 15" xfId="4808" xr:uid="{00000000-0005-0000-0000-00005BA80000}"/>
    <cellStyle name="Normal 8 15 2" xfId="44697" xr:uid="{00000000-0005-0000-0000-00005CA80000}"/>
    <cellStyle name="Normal 8 15 2 2" xfId="44698" xr:uid="{00000000-0005-0000-0000-00005DA80000}"/>
    <cellStyle name="Normal 8 15 2 2 2" xfId="44699" xr:uid="{00000000-0005-0000-0000-00005EA80000}"/>
    <cellStyle name="Normal 8 15 2 3" xfId="44700" xr:uid="{00000000-0005-0000-0000-00005FA80000}"/>
    <cellStyle name="Normal 8 15 3" xfId="44701" xr:uid="{00000000-0005-0000-0000-000060A80000}"/>
    <cellStyle name="Normal 8 15 3 2" xfId="44702" xr:uid="{00000000-0005-0000-0000-000061A80000}"/>
    <cellStyle name="Normal 8 15 4" xfId="44703" xr:uid="{00000000-0005-0000-0000-000062A80000}"/>
    <cellStyle name="Normal 8 15 5" xfId="44704" xr:uid="{00000000-0005-0000-0000-000063A80000}"/>
    <cellStyle name="Normal 8 16" xfId="4809" xr:uid="{00000000-0005-0000-0000-000064A80000}"/>
    <cellStyle name="Normal 8 16 2" xfId="44705" xr:uid="{00000000-0005-0000-0000-000065A80000}"/>
    <cellStyle name="Normal 8 16 2 2" xfId="44706" xr:uid="{00000000-0005-0000-0000-000066A80000}"/>
    <cellStyle name="Normal 8 16 2 2 2" xfId="44707" xr:uid="{00000000-0005-0000-0000-000067A80000}"/>
    <cellStyle name="Normal 8 16 2 3" xfId="44708" xr:uid="{00000000-0005-0000-0000-000068A80000}"/>
    <cellStyle name="Normal 8 16 3" xfId="44709" xr:uid="{00000000-0005-0000-0000-000069A80000}"/>
    <cellStyle name="Normal 8 16 3 2" xfId="44710" xr:uid="{00000000-0005-0000-0000-00006AA80000}"/>
    <cellStyle name="Normal 8 16 4" xfId="44711" xr:uid="{00000000-0005-0000-0000-00006BA80000}"/>
    <cellStyle name="Normal 8 16 5" xfId="44712" xr:uid="{00000000-0005-0000-0000-00006CA80000}"/>
    <cellStyle name="Normal 8 17" xfId="4810" xr:uid="{00000000-0005-0000-0000-00006DA80000}"/>
    <cellStyle name="Normal 8 17 2" xfId="44713" xr:uid="{00000000-0005-0000-0000-00006EA80000}"/>
    <cellStyle name="Normal 8 17 2 2" xfId="44714" xr:uid="{00000000-0005-0000-0000-00006FA80000}"/>
    <cellStyle name="Normal 8 17 2 2 2" xfId="44715" xr:uid="{00000000-0005-0000-0000-000070A80000}"/>
    <cellStyle name="Normal 8 17 2 3" xfId="44716" xr:uid="{00000000-0005-0000-0000-000071A80000}"/>
    <cellStyle name="Normal 8 17 3" xfId="44717" xr:uid="{00000000-0005-0000-0000-000072A80000}"/>
    <cellStyle name="Normal 8 17 3 2" xfId="44718" xr:uid="{00000000-0005-0000-0000-000073A80000}"/>
    <cellStyle name="Normal 8 17 4" xfId="44719" xr:uid="{00000000-0005-0000-0000-000074A80000}"/>
    <cellStyle name="Normal 8 17 5" xfId="44720" xr:uid="{00000000-0005-0000-0000-000075A80000}"/>
    <cellStyle name="Normal 8 18" xfId="44721" xr:uid="{00000000-0005-0000-0000-000076A80000}"/>
    <cellStyle name="Normal 8 18 2" xfId="44722" xr:uid="{00000000-0005-0000-0000-000077A80000}"/>
    <cellStyle name="Normal 8 18 2 2" xfId="44723" xr:uid="{00000000-0005-0000-0000-000078A80000}"/>
    <cellStyle name="Normal 8 18 3" xfId="44724" xr:uid="{00000000-0005-0000-0000-000079A80000}"/>
    <cellStyle name="Normal 8 19" xfId="44725" xr:uid="{00000000-0005-0000-0000-00007AA80000}"/>
    <cellStyle name="Normal 8 19 2" xfId="44726" xr:uid="{00000000-0005-0000-0000-00007BA80000}"/>
    <cellStyle name="Normal 8 2" xfId="4811" xr:uid="{00000000-0005-0000-0000-00007CA80000}"/>
    <cellStyle name="Normal 8 2 10" xfId="4812" xr:uid="{00000000-0005-0000-0000-00007DA80000}"/>
    <cellStyle name="Normal 8 2 10 2" xfId="44727" xr:uid="{00000000-0005-0000-0000-00007EA80000}"/>
    <cellStyle name="Normal 8 2 10 2 2" xfId="44728" xr:uid="{00000000-0005-0000-0000-00007FA80000}"/>
    <cellStyle name="Normal 8 2 10 2 2 2" xfId="44729" xr:uid="{00000000-0005-0000-0000-000080A80000}"/>
    <cellStyle name="Normal 8 2 10 2 3" xfId="44730" xr:uid="{00000000-0005-0000-0000-000081A80000}"/>
    <cellStyle name="Normal 8 2 10 3" xfId="44731" xr:uid="{00000000-0005-0000-0000-000082A80000}"/>
    <cellStyle name="Normal 8 2 10 3 2" xfId="44732" xr:uid="{00000000-0005-0000-0000-000083A80000}"/>
    <cellStyle name="Normal 8 2 10 4" xfId="44733" xr:uid="{00000000-0005-0000-0000-000084A80000}"/>
    <cellStyle name="Normal 8 2 10 5" xfId="44734" xr:uid="{00000000-0005-0000-0000-000085A80000}"/>
    <cellStyle name="Normal 8 2 11" xfId="44735" xr:uid="{00000000-0005-0000-0000-000086A80000}"/>
    <cellStyle name="Normal 8 2 11 2" xfId="44736" xr:uid="{00000000-0005-0000-0000-000087A80000}"/>
    <cellStyle name="Normal 8 2 11 2 2" xfId="44737" xr:uid="{00000000-0005-0000-0000-000088A80000}"/>
    <cellStyle name="Normal 8 2 11 3" xfId="44738" xr:uid="{00000000-0005-0000-0000-000089A80000}"/>
    <cellStyle name="Normal 8 2 12" xfId="44739" xr:uid="{00000000-0005-0000-0000-00008AA80000}"/>
    <cellStyle name="Normal 8 2 12 2" xfId="44740" xr:uid="{00000000-0005-0000-0000-00008BA80000}"/>
    <cellStyle name="Normal 8 2 13" xfId="44741" xr:uid="{00000000-0005-0000-0000-00008CA80000}"/>
    <cellStyle name="Normal 8 2 14" xfId="44742" xr:uid="{00000000-0005-0000-0000-00008DA80000}"/>
    <cellStyle name="Normal 8 2 2" xfId="4813" xr:uid="{00000000-0005-0000-0000-00008EA80000}"/>
    <cellStyle name="Normal 8 2 2 10" xfId="44743" xr:uid="{00000000-0005-0000-0000-00008FA80000}"/>
    <cellStyle name="Normal 8 2 2 10 2" xfId="44744" xr:uid="{00000000-0005-0000-0000-000090A80000}"/>
    <cellStyle name="Normal 8 2 2 10 2 2" xfId="44745" xr:uid="{00000000-0005-0000-0000-000091A80000}"/>
    <cellStyle name="Normal 8 2 2 10 3" xfId="44746" xr:uid="{00000000-0005-0000-0000-000092A80000}"/>
    <cellStyle name="Normal 8 2 2 11" xfId="44747" xr:uid="{00000000-0005-0000-0000-000093A80000}"/>
    <cellStyle name="Normal 8 2 2 11 2" xfId="44748" xr:uid="{00000000-0005-0000-0000-000094A80000}"/>
    <cellStyle name="Normal 8 2 2 12" xfId="44749" xr:uid="{00000000-0005-0000-0000-000095A80000}"/>
    <cellStyle name="Normal 8 2 2 13" xfId="44750" xr:uid="{00000000-0005-0000-0000-000096A80000}"/>
    <cellStyle name="Normal 8 2 2 2" xfId="4814" xr:uid="{00000000-0005-0000-0000-000097A80000}"/>
    <cellStyle name="Normal 8 2 2 2 10" xfId="44751" xr:uid="{00000000-0005-0000-0000-000098A80000}"/>
    <cellStyle name="Normal 8 2 2 2 10 2" xfId="44752" xr:uid="{00000000-0005-0000-0000-000099A80000}"/>
    <cellStyle name="Normal 8 2 2 2 11" xfId="44753" xr:uid="{00000000-0005-0000-0000-00009AA80000}"/>
    <cellStyle name="Normal 8 2 2 2 12" xfId="44754" xr:uid="{00000000-0005-0000-0000-00009BA80000}"/>
    <cellStyle name="Normal 8 2 2 2 2" xfId="4815" xr:uid="{00000000-0005-0000-0000-00009CA80000}"/>
    <cellStyle name="Normal 8 2 2 2 2 2" xfId="4816" xr:uid="{00000000-0005-0000-0000-00009DA80000}"/>
    <cellStyle name="Normal 8 2 2 2 2 2 2" xfId="4817" xr:uid="{00000000-0005-0000-0000-00009EA80000}"/>
    <cellStyle name="Normal 8 2 2 2 2 2 2 2" xfId="44755" xr:uid="{00000000-0005-0000-0000-00009FA80000}"/>
    <cellStyle name="Normal 8 2 2 2 2 2 2 2 2" xfId="44756" xr:uid="{00000000-0005-0000-0000-0000A0A80000}"/>
    <cellStyle name="Normal 8 2 2 2 2 2 2 2 2 2" xfId="44757" xr:uid="{00000000-0005-0000-0000-0000A1A80000}"/>
    <cellStyle name="Normal 8 2 2 2 2 2 2 2 3" xfId="44758" xr:uid="{00000000-0005-0000-0000-0000A2A80000}"/>
    <cellStyle name="Normal 8 2 2 2 2 2 2 3" xfId="44759" xr:uid="{00000000-0005-0000-0000-0000A3A80000}"/>
    <cellStyle name="Normal 8 2 2 2 2 2 2 3 2" xfId="44760" xr:uid="{00000000-0005-0000-0000-0000A4A80000}"/>
    <cellStyle name="Normal 8 2 2 2 2 2 2 4" xfId="44761" xr:uid="{00000000-0005-0000-0000-0000A5A80000}"/>
    <cellStyle name="Normal 8 2 2 2 2 2 2 5" xfId="44762" xr:uid="{00000000-0005-0000-0000-0000A6A80000}"/>
    <cellStyle name="Normal 8 2 2 2 2 2 3" xfId="4818" xr:uid="{00000000-0005-0000-0000-0000A7A80000}"/>
    <cellStyle name="Normal 8 2 2 2 2 2 3 2" xfId="44763" xr:uid="{00000000-0005-0000-0000-0000A8A80000}"/>
    <cellStyle name="Normal 8 2 2 2 2 2 3 2 2" xfId="44764" xr:uid="{00000000-0005-0000-0000-0000A9A80000}"/>
    <cellStyle name="Normal 8 2 2 2 2 2 3 2 2 2" xfId="44765" xr:uid="{00000000-0005-0000-0000-0000AAA80000}"/>
    <cellStyle name="Normal 8 2 2 2 2 2 3 2 3" xfId="44766" xr:uid="{00000000-0005-0000-0000-0000ABA80000}"/>
    <cellStyle name="Normal 8 2 2 2 2 2 3 3" xfId="44767" xr:uid="{00000000-0005-0000-0000-0000ACA80000}"/>
    <cellStyle name="Normal 8 2 2 2 2 2 3 3 2" xfId="44768" xr:uid="{00000000-0005-0000-0000-0000ADA80000}"/>
    <cellStyle name="Normal 8 2 2 2 2 2 3 4" xfId="44769" xr:uid="{00000000-0005-0000-0000-0000AEA80000}"/>
    <cellStyle name="Normal 8 2 2 2 2 2 3 5" xfId="44770" xr:uid="{00000000-0005-0000-0000-0000AFA80000}"/>
    <cellStyle name="Normal 8 2 2 2 2 2 4" xfId="44771" xr:uid="{00000000-0005-0000-0000-0000B0A80000}"/>
    <cellStyle name="Normal 8 2 2 2 2 2 4 2" xfId="44772" xr:uid="{00000000-0005-0000-0000-0000B1A80000}"/>
    <cellStyle name="Normal 8 2 2 2 2 2 4 2 2" xfId="44773" xr:uid="{00000000-0005-0000-0000-0000B2A80000}"/>
    <cellStyle name="Normal 8 2 2 2 2 2 4 3" xfId="44774" xr:uid="{00000000-0005-0000-0000-0000B3A80000}"/>
    <cellStyle name="Normal 8 2 2 2 2 2 5" xfId="44775" xr:uid="{00000000-0005-0000-0000-0000B4A80000}"/>
    <cellStyle name="Normal 8 2 2 2 2 2 5 2" xfId="44776" xr:uid="{00000000-0005-0000-0000-0000B5A80000}"/>
    <cellStyle name="Normal 8 2 2 2 2 2 6" xfId="44777" xr:uid="{00000000-0005-0000-0000-0000B6A80000}"/>
    <cellStyle name="Normal 8 2 2 2 2 2 7" xfId="44778" xr:uid="{00000000-0005-0000-0000-0000B7A80000}"/>
    <cellStyle name="Normal 8 2 2 2 2 3" xfId="4819" xr:uid="{00000000-0005-0000-0000-0000B8A80000}"/>
    <cellStyle name="Normal 8 2 2 2 2 3 2" xfId="44779" xr:uid="{00000000-0005-0000-0000-0000B9A80000}"/>
    <cellStyle name="Normal 8 2 2 2 2 3 2 2" xfId="44780" xr:uid="{00000000-0005-0000-0000-0000BAA80000}"/>
    <cellStyle name="Normal 8 2 2 2 2 3 2 2 2" xfId="44781" xr:uid="{00000000-0005-0000-0000-0000BBA80000}"/>
    <cellStyle name="Normal 8 2 2 2 2 3 2 3" xfId="44782" xr:uid="{00000000-0005-0000-0000-0000BCA80000}"/>
    <cellStyle name="Normal 8 2 2 2 2 3 3" xfId="44783" xr:uid="{00000000-0005-0000-0000-0000BDA80000}"/>
    <cellStyle name="Normal 8 2 2 2 2 3 3 2" xfId="44784" xr:uid="{00000000-0005-0000-0000-0000BEA80000}"/>
    <cellStyle name="Normal 8 2 2 2 2 3 4" xfId="44785" xr:uid="{00000000-0005-0000-0000-0000BFA80000}"/>
    <cellStyle name="Normal 8 2 2 2 2 3 5" xfId="44786" xr:uid="{00000000-0005-0000-0000-0000C0A80000}"/>
    <cellStyle name="Normal 8 2 2 2 2 4" xfId="4820" xr:uid="{00000000-0005-0000-0000-0000C1A80000}"/>
    <cellStyle name="Normal 8 2 2 2 2 4 2" xfId="44787" xr:uid="{00000000-0005-0000-0000-0000C2A80000}"/>
    <cellStyle name="Normal 8 2 2 2 2 4 2 2" xfId="44788" xr:uid="{00000000-0005-0000-0000-0000C3A80000}"/>
    <cellStyle name="Normal 8 2 2 2 2 4 2 2 2" xfId="44789" xr:uid="{00000000-0005-0000-0000-0000C4A80000}"/>
    <cellStyle name="Normal 8 2 2 2 2 4 2 3" xfId="44790" xr:uid="{00000000-0005-0000-0000-0000C5A80000}"/>
    <cellStyle name="Normal 8 2 2 2 2 4 3" xfId="44791" xr:uid="{00000000-0005-0000-0000-0000C6A80000}"/>
    <cellStyle name="Normal 8 2 2 2 2 4 3 2" xfId="44792" xr:uid="{00000000-0005-0000-0000-0000C7A80000}"/>
    <cellStyle name="Normal 8 2 2 2 2 4 4" xfId="44793" xr:uid="{00000000-0005-0000-0000-0000C8A80000}"/>
    <cellStyle name="Normal 8 2 2 2 2 4 5" xfId="44794" xr:uid="{00000000-0005-0000-0000-0000C9A80000}"/>
    <cellStyle name="Normal 8 2 2 2 2 5" xfId="44795" xr:uid="{00000000-0005-0000-0000-0000CAA80000}"/>
    <cellStyle name="Normal 8 2 2 2 2 5 2" xfId="44796" xr:uid="{00000000-0005-0000-0000-0000CBA80000}"/>
    <cellStyle name="Normal 8 2 2 2 2 5 2 2" xfId="44797" xr:uid="{00000000-0005-0000-0000-0000CCA80000}"/>
    <cellStyle name="Normal 8 2 2 2 2 5 3" xfId="44798" xr:uid="{00000000-0005-0000-0000-0000CDA80000}"/>
    <cellStyle name="Normal 8 2 2 2 2 6" xfId="44799" xr:uid="{00000000-0005-0000-0000-0000CEA80000}"/>
    <cellStyle name="Normal 8 2 2 2 2 6 2" xfId="44800" xr:uid="{00000000-0005-0000-0000-0000CFA80000}"/>
    <cellStyle name="Normal 8 2 2 2 2 7" xfId="44801" xr:uid="{00000000-0005-0000-0000-0000D0A80000}"/>
    <cellStyle name="Normal 8 2 2 2 2 8" xfId="44802" xr:uid="{00000000-0005-0000-0000-0000D1A80000}"/>
    <cellStyle name="Normal 8 2 2 2 3" xfId="4821" xr:uid="{00000000-0005-0000-0000-0000D2A80000}"/>
    <cellStyle name="Normal 8 2 2 2 3 2" xfId="4822" xr:uid="{00000000-0005-0000-0000-0000D3A80000}"/>
    <cellStyle name="Normal 8 2 2 2 3 2 2" xfId="4823" xr:uid="{00000000-0005-0000-0000-0000D4A80000}"/>
    <cellStyle name="Normal 8 2 2 2 3 2 2 2" xfId="44803" xr:uid="{00000000-0005-0000-0000-0000D5A80000}"/>
    <cellStyle name="Normal 8 2 2 2 3 2 2 2 2" xfId="44804" xr:uid="{00000000-0005-0000-0000-0000D6A80000}"/>
    <cellStyle name="Normal 8 2 2 2 3 2 2 2 2 2" xfId="44805" xr:uid="{00000000-0005-0000-0000-0000D7A80000}"/>
    <cellStyle name="Normal 8 2 2 2 3 2 2 2 3" xfId="44806" xr:uid="{00000000-0005-0000-0000-0000D8A80000}"/>
    <cellStyle name="Normal 8 2 2 2 3 2 2 3" xfId="44807" xr:uid="{00000000-0005-0000-0000-0000D9A80000}"/>
    <cellStyle name="Normal 8 2 2 2 3 2 2 3 2" xfId="44808" xr:uid="{00000000-0005-0000-0000-0000DAA80000}"/>
    <cellStyle name="Normal 8 2 2 2 3 2 2 4" xfId="44809" xr:uid="{00000000-0005-0000-0000-0000DBA80000}"/>
    <cellStyle name="Normal 8 2 2 2 3 2 2 5" xfId="44810" xr:uid="{00000000-0005-0000-0000-0000DCA80000}"/>
    <cellStyle name="Normal 8 2 2 2 3 2 3" xfId="4824" xr:uid="{00000000-0005-0000-0000-0000DDA80000}"/>
    <cellStyle name="Normal 8 2 2 2 3 2 3 2" xfId="44811" xr:uid="{00000000-0005-0000-0000-0000DEA80000}"/>
    <cellStyle name="Normal 8 2 2 2 3 2 3 2 2" xfId="44812" xr:uid="{00000000-0005-0000-0000-0000DFA80000}"/>
    <cellStyle name="Normal 8 2 2 2 3 2 3 2 2 2" xfId="44813" xr:uid="{00000000-0005-0000-0000-0000E0A80000}"/>
    <cellStyle name="Normal 8 2 2 2 3 2 3 2 3" xfId="44814" xr:uid="{00000000-0005-0000-0000-0000E1A80000}"/>
    <cellStyle name="Normal 8 2 2 2 3 2 3 3" xfId="44815" xr:uid="{00000000-0005-0000-0000-0000E2A80000}"/>
    <cellStyle name="Normal 8 2 2 2 3 2 3 3 2" xfId="44816" xr:uid="{00000000-0005-0000-0000-0000E3A80000}"/>
    <cellStyle name="Normal 8 2 2 2 3 2 3 4" xfId="44817" xr:uid="{00000000-0005-0000-0000-0000E4A80000}"/>
    <cellStyle name="Normal 8 2 2 2 3 2 3 5" xfId="44818" xr:uid="{00000000-0005-0000-0000-0000E5A80000}"/>
    <cellStyle name="Normal 8 2 2 2 3 2 4" xfId="44819" xr:uid="{00000000-0005-0000-0000-0000E6A80000}"/>
    <cellStyle name="Normal 8 2 2 2 3 2 4 2" xfId="44820" xr:uid="{00000000-0005-0000-0000-0000E7A80000}"/>
    <cellStyle name="Normal 8 2 2 2 3 2 4 2 2" xfId="44821" xr:uid="{00000000-0005-0000-0000-0000E8A80000}"/>
    <cellStyle name="Normal 8 2 2 2 3 2 4 3" xfId="44822" xr:uid="{00000000-0005-0000-0000-0000E9A80000}"/>
    <cellStyle name="Normal 8 2 2 2 3 2 5" xfId="44823" xr:uid="{00000000-0005-0000-0000-0000EAA80000}"/>
    <cellStyle name="Normal 8 2 2 2 3 2 5 2" xfId="44824" xr:uid="{00000000-0005-0000-0000-0000EBA80000}"/>
    <cellStyle name="Normal 8 2 2 2 3 2 6" xfId="44825" xr:uid="{00000000-0005-0000-0000-0000ECA80000}"/>
    <cellStyle name="Normal 8 2 2 2 3 2 7" xfId="44826" xr:uid="{00000000-0005-0000-0000-0000EDA80000}"/>
    <cellStyle name="Normal 8 2 2 2 3 3" xfId="4825" xr:uid="{00000000-0005-0000-0000-0000EEA80000}"/>
    <cellStyle name="Normal 8 2 2 2 3 3 2" xfId="44827" xr:uid="{00000000-0005-0000-0000-0000EFA80000}"/>
    <cellStyle name="Normal 8 2 2 2 3 3 2 2" xfId="44828" xr:uid="{00000000-0005-0000-0000-0000F0A80000}"/>
    <cellStyle name="Normal 8 2 2 2 3 3 2 2 2" xfId="44829" xr:uid="{00000000-0005-0000-0000-0000F1A80000}"/>
    <cellStyle name="Normal 8 2 2 2 3 3 2 3" xfId="44830" xr:uid="{00000000-0005-0000-0000-0000F2A80000}"/>
    <cellStyle name="Normal 8 2 2 2 3 3 3" xfId="44831" xr:uid="{00000000-0005-0000-0000-0000F3A80000}"/>
    <cellStyle name="Normal 8 2 2 2 3 3 3 2" xfId="44832" xr:uid="{00000000-0005-0000-0000-0000F4A80000}"/>
    <cellStyle name="Normal 8 2 2 2 3 3 4" xfId="44833" xr:uid="{00000000-0005-0000-0000-0000F5A80000}"/>
    <cellStyle name="Normal 8 2 2 2 3 3 5" xfId="44834" xr:uid="{00000000-0005-0000-0000-0000F6A80000}"/>
    <cellStyle name="Normal 8 2 2 2 3 4" xfId="4826" xr:uid="{00000000-0005-0000-0000-0000F7A80000}"/>
    <cellStyle name="Normal 8 2 2 2 3 4 2" xfId="44835" xr:uid="{00000000-0005-0000-0000-0000F8A80000}"/>
    <cellStyle name="Normal 8 2 2 2 3 4 2 2" xfId="44836" xr:uid="{00000000-0005-0000-0000-0000F9A80000}"/>
    <cellStyle name="Normal 8 2 2 2 3 4 2 2 2" xfId="44837" xr:uid="{00000000-0005-0000-0000-0000FAA80000}"/>
    <cellStyle name="Normal 8 2 2 2 3 4 2 3" xfId="44838" xr:uid="{00000000-0005-0000-0000-0000FBA80000}"/>
    <cellStyle name="Normal 8 2 2 2 3 4 3" xfId="44839" xr:uid="{00000000-0005-0000-0000-0000FCA80000}"/>
    <cellStyle name="Normal 8 2 2 2 3 4 3 2" xfId="44840" xr:uid="{00000000-0005-0000-0000-0000FDA80000}"/>
    <cellStyle name="Normal 8 2 2 2 3 4 4" xfId="44841" xr:uid="{00000000-0005-0000-0000-0000FEA80000}"/>
    <cellStyle name="Normal 8 2 2 2 3 4 5" xfId="44842" xr:uid="{00000000-0005-0000-0000-0000FFA80000}"/>
    <cellStyle name="Normal 8 2 2 2 3 5" xfId="44843" xr:uid="{00000000-0005-0000-0000-000000A90000}"/>
    <cellStyle name="Normal 8 2 2 2 3 5 2" xfId="44844" xr:uid="{00000000-0005-0000-0000-000001A90000}"/>
    <cellStyle name="Normal 8 2 2 2 3 5 2 2" xfId="44845" xr:uid="{00000000-0005-0000-0000-000002A90000}"/>
    <cellStyle name="Normal 8 2 2 2 3 5 3" xfId="44846" xr:uid="{00000000-0005-0000-0000-000003A90000}"/>
    <cellStyle name="Normal 8 2 2 2 3 6" xfId="44847" xr:uid="{00000000-0005-0000-0000-000004A90000}"/>
    <cellStyle name="Normal 8 2 2 2 3 6 2" xfId="44848" xr:uid="{00000000-0005-0000-0000-000005A90000}"/>
    <cellStyle name="Normal 8 2 2 2 3 7" xfId="44849" xr:uid="{00000000-0005-0000-0000-000006A90000}"/>
    <cellStyle name="Normal 8 2 2 2 3 8" xfId="44850" xr:uid="{00000000-0005-0000-0000-000007A90000}"/>
    <cellStyle name="Normal 8 2 2 2 4" xfId="4827" xr:uid="{00000000-0005-0000-0000-000008A90000}"/>
    <cellStyle name="Normal 8 2 2 2 4 2" xfId="4828" xr:uid="{00000000-0005-0000-0000-000009A90000}"/>
    <cellStyle name="Normal 8 2 2 2 4 2 2" xfId="4829" xr:uid="{00000000-0005-0000-0000-00000AA90000}"/>
    <cellStyle name="Normal 8 2 2 2 4 2 2 2" xfId="44851" xr:uid="{00000000-0005-0000-0000-00000BA90000}"/>
    <cellStyle name="Normal 8 2 2 2 4 2 2 2 2" xfId="44852" xr:uid="{00000000-0005-0000-0000-00000CA90000}"/>
    <cellStyle name="Normal 8 2 2 2 4 2 2 2 2 2" xfId="44853" xr:uid="{00000000-0005-0000-0000-00000DA90000}"/>
    <cellStyle name="Normal 8 2 2 2 4 2 2 2 3" xfId="44854" xr:uid="{00000000-0005-0000-0000-00000EA90000}"/>
    <cellStyle name="Normal 8 2 2 2 4 2 2 3" xfId="44855" xr:uid="{00000000-0005-0000-0000-00000FA90000}"/>
    <cellStyle name="Normal 8 2 2 2 4 2 2 3 2" xfId="44856" xr:uid="{00000000-0005-0000-0000-000010A90000}"/>
    <cellStyle name="Normal 8 2 2 2 4 2 2 4" xfId="44857" xr:uid="{00000000-0005-0000-0000-000011A90000}"/>
    <cellStyle name="Normal 8 2 2 2 4 2 2 5" xfId="44858" xr:uid="{00000000-0005-0000-0000-000012A90000}"/>
    <cellStyle name="Normal 8 2 2 2 4 2 3" xfId="4830" xr:uid="{00000000-0005-0000-0000-000013A90000}"/>
    <cellStyle name="Normal 8 2 2 2 4 2 3 2" xfId="44859" xr:uid="{00000000-0005-0000-0000-000014A90000}"/>
    <cellStyle name="Normal 8 2 2 2 4 2 3 2 2" xfId="44860" xr:uid="{00000000-0005-0000-0000-000015A90000}"/>
    <cellStyle name="Normal 8 2 2 2 4 2 3 2 2 2" xfId="44861" xr:uid="{00000000-0005-0000-0000-000016A90000}"/>
    <cellStyle name="Normal 8 2 2 2 4 2 3 2 3" xfId="44862" xr:uid="{00000000-0005-0000-0000-000017A90000}"/>
    <cellStyle name="Normal 8 2 2 2 4 2 3 3" xfId="44863" xr:uid="{00000000-0005-0000-0000-000018A90000}"/>
    <cellStyle name="Normal 8 2 2 2 4 2 3 3 2" xfId="44864" xr:uid="{00000000-0005-0000-0000-000019A90000}"/>
    <cellStyle name="Normal 8 2 2 2 4 2 3 4" xfId="44865" xr:uid="{00000000-0005-0000-0000-00001AA90000}"/>
    <cellStyle name="Normal 8 2 2 2 4 2 3 5" xfId="44866" xr:uid="{00000000-0005-0000-0000-00001BA90000}"/>
    <cellStyle name="Normal 8 2 2 2 4 2 4" xfId="44867" xr:uid="{00000000-0005-0000-0000-00001CA90000}"/>
    <cellStyle name="Normal 8 2 2 2 4 2 4 2" xfId="44868" xr:uid="{00000000-0005-0000-0000-00001DA90000}"/>
    <cellStyle name="Normal 8 2 2 2 4 2 4 2 2" xfId="44869" xr:uid="{00000000-0005-0000-0000-00001EA90000}"/>
    <cellStyle name="Normal 8 2 2 2 4 2 4 3" xfId="44870" xr:uid="{00000000-0005-0000-0000-00001FA90000}"/>
    <cellStyle name="Normal 8 2 2 2 4 2 5" xfId="44871" xr:uid="{00000000-0005-0000-0000-000020A90000}"/>
    <cellStyle name="Normal 8 2 2 2 4 2 5 2" xfId="44872" xr:uid="{00000000-0005-0000-0000-000021A90000}"/>
    <cellStyle name="Normal 8 2 2 2 4 2 6" xfId="44873" xr:uid="{00000000-0005-0000-0000-000022A90000}"/>
    <cellStyle name="Normal 8 2 2 2 4 2 7" xfId="44874" xr:uid="{00000000-0005-0000-0000-000023A90000}"/>
    <cellStyle name="Normal 8 2 2 2 4 3" xfId="4831" xr:uid="{00000000-0005-0000-0000-000024A90000}"/>
    <cellStyle name="Normal 8 2 2 2 4 3 2" xfId="44875" xr:uid="{00000000-0005-0000-0000-000025A90000}"/>
    <cellStyle name="Normal 8 2 2 2 4 3 2 2" xfId="44876" xr:uid="{00000000-0005-0000-0000-000026A90000}"/>
    <cellStyle name="Normal 8 2 2 2 4 3 2 2 2" xfId="44877" xr:uid="{00000000-0005-0000-0000-000027A90000}"/>
    <cellStyle name="Normal 8 2 2 2 4 3 2 3" xfId="44878" xr:uid="{00000000-0005-0000-0000-000028A90000}"/>
    <cellStyle name="Normal 8 2 2 2 4 3 3" xfId="44879" xr:uid="{00000000-0005-0000-0000-000029A90000}"/>
    <cellStyle name="Normal 8 2 2 2 4 3 3 2" xfId="44880" xr:uid="{00000000-0005-0000-0000-00002AA90000}"/>
    <cellStyle name="Normal 8 2 2 2 4 3 4" xfId="44881" xr:uid="{00000000-0005-0000-0000-00002BA90000}"/>
    <cellStyle name="Normal 8 2 2 2 4 3 5" xfId="44882" xr:uid="{00000000-0005-0000-0000-00002CA90000}"/>
    <cellStyle name="Normal 8 2 2 2 4 4" xfId="4832" xr:uid="{00000000-0005-0000-0000-00002DA90000}"/>
    <cellStyle name="Normal 8 2 2 2 4 4 2" xfId="44883" xr:uid="{00000000-0005-0000-0000-00002EA90000}"/>
    <cellStyle name="Normal 8 2 2 2 4 4 2 2" xfId="44884" xr:uid="{00000000-0005-0000-0000-00002FA90000}"/>
    <cellStyle name="Normal 8 2 2 2 4 4 2 2 2" xfId="44885" xr:uid="{00000000-0005-0000-0000-000030A90000}"/>
    <cellStyle name="Normal 8 2 2 2 4 4 2 3" xfId="44886" xr:uid="{00000000-0005-0000-0000-000031A90000}"/>
    <cellStyle name="Normal 8 2 2 2 4 4 3" xfId="44887" xr:uid="{00000000-0005-0000-0000-000032A90000}"/>
    <cellStyle name="Normal 8 2 2 2 4 4 3 2" xfId="44888" xr:uid="{00000000-0005-0000-0000-000033A90000}"/>
    <cellStyle name="Normal 8 2 2 2 4 4 4" xfId="44889" xr:uid="{00000000-0005-0000-0000-000034A90000}"/>
    <cellStyle name="Normal 8 2 2 2 4 4 5" xfId="44890" xr:uid="{00000000-0005-0000-0000-000035A90000}"/>
    <cellStyle name="Normal 8 2 2 2 4 5" xfId="44891" xr:uid="{00000000-0005-0000-0000-000036A90000}"/>
    <cellStyle name="Normal 8 2 2 2 4 5 2" xfId="44892" xr:uid="{00000000-0005-0000-0000-000037A90000}"/>
    <cellStyle name="Normal 8 2 2 2 4 5 2 2" xfId="44893" xr:uid="{00000000-0005-0000-0000-000038A90000}"/>
    <cellStyle name="Normal 8 2 2 2 4 5 3" xfId="44894" xr:uid="{00000000-0005-0000-0000-000039A90000}"/>
    <cellStyle name="Normal 8 2 2 2 4 6" xfId="44895" xr:uid="{00000000-0005-0000-0000-00003AA90000}"/>
    <cellStyle name="Normal 8 2 2 2 4 6 2" xfId="44896" xr:uid="{00000000-0005-0000-0000-00003BA90000}"/>
    <cellStyle name="Normal 8 2 2 2 4 7" xfId="44897" xr:uid="{00000000-0005-0000-0000-00003CA90000}"/>
    <cellStyle name="Normal 8 2 2 2 4 8" xfId="44898" xr:uid="{00000000-0005-0000-0000-00003DA90000}"/>
    <cellStyle name="Normal 8 2 2 2 5" xfId="4833" xr:uid="{00000000-0005-0000-0000-00003EA90000}"/>
    <cellStyle name="Normal 8 2 2 2 5 2" xfId="4834" xr:uid="{00000000-0005-0000-0000-00003FA90000}"/>
    <cellStyle name="Normal 8 2 2 2 5 2 2" xfId="4835" xr:uid="{00000000-0005-0000-0000-000040A90000}"/>
    <cellStyle name="Normal 8 2 2 2 5 2 2 2" xfId="44899" xr:uid="{00000000-0005-0000-0000-000041A90000}"/>
    <cellStyle name="Normal 8 2 2 2 5 2 2 2 2" xfId="44900" xr:uid="{00000000-0005-0000-0000-000042A90000}"/>
    <cellStyle name="Normal 8 2 2 2 5 2 2 2 2 2" xfId="44901" xr:uid="{00000000-0005-0000-0000-000043A90000}"/>
    <cellStyle name="Normal 8 2 2 2 5 2 2 2 3" xfId="44902" xr:uid="{00000000-0005-0000-0000-000044A90000}"/>
    <cellStyle name="Normal 8 2 2 2 5 2 2 3" xfId="44903" xr:uid="{00000000-0005-0000-0000-000045A90000}"/>
    <cellStyle name="Normal 8 2 2 2 5 2 2 3 2" xfId="44904" xr:uid="{00000000-0005-0000-0000-000046A90000}"/>
    <cellStyle name="Normal 8 2 2 2 5 2 2 4" xfId="44905" xr:uid="{00000000-0005-0000-0000-000047A90000}"/>
    <cellStyle name="Normal 8 2 2 2 5 2 2 5" xfId="44906" xr:uid="{00000000-0005-0000-0000-000048A90000}"/>
    <cellStyle name="Normal 8 2 2 2 5 2 3" xfId="4836" xr:uid="{00000000-0005-0000-0000-000049A90000}"/>
    <cellStyle name="Normal 8 2 2 2 5 2 3 2" xfId="44907" xr:uid="{00000000-0005-0000-0000-00004AA90000}"/>
    <cellStyle name="Normal 8 2 2 2 5 2 3 2 2" xfId="44908" xr:uid="{00000000-0005-0000-0000-00004BA90000}"/>
    <cellStyle name="Normal 8 2 2 2 5 2 3 2 2 2" xfId="44909" xr:uid="{00000000-0005-0000-0000-00004CA90000}"/>
    <cellStyle name="Normal 8 2 2 2 5 2 3 2 3" xfId="44910" xr:uid="{00000000-0005-0000-0000-00004DA90000}"/>
    <cellStyle name="Normal 8 2 2 2 5 2 3 3" xfId="44911" xr:uid="{00000000-0005-0000-0000-00004EA90000}"/>
    <cellStyle name="Normal 8 2 2 2 5 2 3 3 2" xfId="44912" xr:uid="{00000000-0005-0000-0000-00004FA90000}"/>
    <cellStyle name="Normal 8 2 2 2 5 2 3 4" xfId="44913" xr:uid="{00000000-0005-0000-0000-000050A90000}"/>
    <cellStyle name="Normal 8 2 2 2 5 2 3 5" xfId="44914" xr:uid="{00000000-0005-0000-0000-000051A90000}"/>
    <cellStyle name="Normal 8 2 2 2 5 2 4" xfId="44915" xr:uid="{00000000-0005-0000-0000-000052A90000}"/>
    <cellStyle name="Normal 8 2 2 2 5 2 4 2" xfId="44916" xr:uid="{00000000-0005-0000-0000-000053A90000}"/>
    <cellStyle name="Normal 8 2 2 2 5 2 4 2 2" xfId="44917" xr:uid="{00000000-0005-0000-0000-000054A90000}"/>
    <cellStyle name="Normal 8 2 2 2 5 2 4 3" xfId="44918" xr:uid="{00000000-0005-0000-0000-000055A90000}"/>
    <cellStyle name="Normal 8 2 2 2 5 2 5" xfId="44919" xr:uid="{00000000-0005-0000-0000-000056A90000}"/>
    <cellStyle name="Normal 8 2 2 2 5 2 5 2" xfId="44920" xr:uid="{00000000-0005-0000-0000-000057A90000}"/>
    <cellStyle name="Normal 8 2 2 2 5 2 6" xfId="44921" xr:uid="{00000000-0005-0000-0000-000058A90000}"/>
    <cellStyle name="Normal 8 2 2 2 5 2 7" xfId="44922" xr:uid="{00000000-0005-0000-0000-000059A90000}"/>
    <cellStyle name="Normal 8 2 2 2 5 3" xfId="4837" xr:uid="{00000000-0005-0000-0000-00005AA90000}"/>
    <cellStyle name="Normal 8 2 2 2 5 3 2" xfId="44923" xr:uid="{00000000-0005-0000-0000-00005BA90000}"/>
    <cellStyle name="Normal 8 2 2 2 5 3 2 2" xfId="44924" xr:uid="{00000000-0005-0000-0000-00005CA90000}"/>
    <cellStyle name="Normal 8 2 2 2 5 3 2 2 2" xfId="44925" xr:uid="{00000000-0005-0000-0000-00005DA90000}"/>
    <cellStyle name="Normal 8 2 2 2 5 3 2 3" xfId="44926" xr:uid="{00000000-0005-0000-0000-00005EA90000}"/>
    <cellStyle name="Normal 8 2 2 2 5 3 3" xfId="44927" xr:uid="{00000000-0005-0000-0000-00005FA90000}"/>
    <cellStyle name="Normal 8 2 2 2 5 3 3 2" xfId="44928" xr:uid="{00000000-0005-0000-0000-000060A90000}"/>
    <cellStyle name="Normal 8 2 2 2 5 3 4" xfId="44929" xr:uid="{00000000-0005-0000-0000-000061A90000}"/>
    <cellStyle name="Normal 8 2 2 2 5 3 5" xfId="44930" xr:uid="{00000000-0005-0000-0000-000062A90000}"/>
    <cellStyle name="Normal 8 2 2 2 5 4" xfId="4838" xr:uid="{00000000-0005-0000-0000-000063A90000}"/>
    <cellStyle name="Normal 8 2 2 2 5 4 2" xfId="44931" xr:uid="{00000000-0005-0000-0000-000064A90000}"/>
    <cellStyle name="Normal 8 2 2 2 5 4 2 2" xfId="44932" xr:uid="{00000000-0005-0000-0000-000065A90000}"/>
    <cellStyle name="Normal 8 2 2 2 5 4 2 2 2" xfId="44933" xr:uid="{00000000-0005-0000-0000-000066A90000}"/>
    <cellStyle name="Normal 8 2 2 2 5 4 2 3" xfId="44934" xr:uid="{00000000-0005-0000-0000-000067A90000}"/>
    <cellStyle name="Normal 8 2 2 2 5 4 3" xfId="44935" xr:uid="{00000000-0005-0000-0000-000068A90000}"/>
    <cellStyle name="Normal 8 2 2 2 5 4 3 2" xfId="44936" xr:uid="{00000000-0005-0000-0000-000069A90000}"/>
    <cellStyle name="Normal 8 2 2 2 5 4 4" xfId="44937" xr:uid="{00000000-0005-0000-0000-00006AA90000}"/>
    <cellStyle name="Normal 8 2 2 2 5 4 5" xfId="44938" xr:uid="{00000000-0005-0000-0000-00006BA90000}"/>
    <cellStyle name="Normal 8 2 2 2 5 5" xfId="44939" xr:uid="{00000000-0005-0000-0000-00006CA90000}"/>
    <cellStyle name="Normal 8 2 2 2 5 5 2" xfId="44940" xr:uid="{00000000-0005-0000-0000-00006DA90000}"/>
    <cellStyle name="Normal 8 2 2 2 5 5 2 2" xfId="44941" xr:uid="{00000000-0005-0000-0000-00006EA90000}"/>
    <cellStyle name="Normal 8 2 2 2 5 5 3" xfId="44942" xr:uid="{00000000-0005-0000-0000-00006FA90000}"/>
    <cellStyle name="Normal 8 2 2 2 5 6" xfId="44943" xr:uid="{00000000-0005-0000-0000-000070A90000}"/>
    <cellStyle name="Normal 8 2 2 2 5 6 2" xfId="44944" xr:uid="{00000000-0005-0000-0000-000071A90000}"/>
    <cellStyle name="Normal 8 2 2 2 5 7" xfId="44945" xr:uid="{00000000-0005-0000-0000-000072A90000}"/>
    <cellStyle name="Normal 8 2 2 2 5 8" xfId="44946" xr:uid="{00000000-0005-0000-0000-000073A90000}"/>
    <cellStyle name="Normal 8 2 2 2 6" xfId="4839" xr:uid="{00000000-0005-0000-0000-000074A90000}"/>
    <cellStyle name="Normal 8 2 2 2 6 2" xfId="4840" xr:uid="{00000000-0005-0000-0000-000075A90000}"/>
    <cellStyle name="Normal 8 2 2 2 6 2 2" xfId="44947" xr:uid="{00000000-0005-0000-0000-000076A90000}"/>
    <cellStyle name="Normal 8 2 2 2 6 2 2 2" xfId="44948" xr:uid="{00000000-0005-0000-0000-000077A90000}"/>
    <cellStyle name="Normal 8 2 2 2 6 2 2 2 2" xfId="44949" xr:uid="{00000000-0005-0000-0000-000078A90000}"/>
    <cellStyle name="Normal 8 2 2 2 6 2 2 3" xfId="44950" xr:uid="{00000000-0005-0000-0000-000079A90000}"/>
    <cellStyle name="Normal 8 2 2 2 6 2 3" xfId="44951" xr:uid="{00000000-0005-0000-0000-00007AA90000}"/>
    <cellStyle name="Normal 8 2 2 2 6 2 3 2" xfId="44952" xr:uid="{00000000-0005-0000-0000-00007BA90000}"/>
    <cellStyle name="Normal 8 2 2 2 6 2 4" xfId="44953" xr:uid="{00000000-0005-0000-0000-00007CA90000}"/>
    <cellStyle name="Normal 8 2 2 2 6 2 5" xfId="44954" xr:uid="{00000000-0005-0000-0000-00007DA90000}"/>
    <cellStyle name="Normal 8 2 2 2 6 3" xfId="4841" xr:uid="{00000000-0005-0000-0000-00007EA90000}"/>
    <cellStyle name="Normal 8 2 2 2 6 3 2" xfId="44955" xr:uid="{00000000-0005-0000-0000-00007FA90000}"/>
    <cellStyle name="Normal 8 2 2 2 6 3 2 2" xfId="44956" xr:uid="{00000000-0005-0000-0000-000080A90000}"/>
    <cellStyle name="Normal 8 2 2 2 6 3 2 2 2" xfId="44957" xr:uid="{00000000-0005-0000-0000-000081A90000}"/>
    <cellStyle name="Normal 8 2 2 2 6 3 2 3" xfId="44958" xr:uid="{00000000-0005-0000-0000-000082A90000}"/>
    <cellStyle name="Normal 8 2 2 2 6 3 3" xfId="44959" xr:uid="{00000000-0005-0000-0000-000083A90000}"/>
    <cellStyle name="Normal 8 2 2 2 6 3 3 2" xfId="44960" xr:uid="{00000000-0005-0000-0000-000084A90000}"/>
    <cellStyle name="Normal 8 2 2 2 6 3 4" xfId="44961" xr:uid="{00000000-0005-0000-0000-000085A90000}"/>
    <cellStyle name="Normal 8 2 2 2 6 3 5" xfId="44962" xr:uid="{00000000-0005-0000-0000-000086A90000}"/>
    <cellStyle name="Normal 8 2 2 2 6 4" xfId="44963" xr:uid="{00000000-0005-0000-0000-000087A90000}"/>
    <cellStyle name="Normal 8 2 2 2 6 4 2" xfId="44964" xr:uid="{00000000-0005-0000-0000-000088A90000}"/>
    <cellStyle name="Normal 8 2 2 2 6 4 2 2" xfId="44965" xr:uid="{00000000-0005-0000-0000-000089A90000}"/>
    <cellStyle name="Normal 8 2 2 2 6 4 3" xfId="44966" xr:uid="{00000000-0005-0000-0000-00008AA90000}"/>
    <cellStyle name="Normal 8 2 2 2 6 5" xfId="44967" xr:uid="{00000000-0005-0000-0000-00008BA90000}"/>
    <cellStyle name="Normal 8 2 2 2 6 5 2" xfId="44968" xr:uid="{00000000-0005-0000-0000-00008CA90000}"/>
    <cellStyle name="Normal 8 2 2 2 6 6" xfId="44969" xr:uid="{00000000-0005-0000-0000-00008DA90000}"/>
    <cellStyle name="Normal 8 2 2 2 6 7" xfId="44970" xr:uid="{00000000-0005-0000-0000-00008EA90000}"/>
    <cellStyle name="Normal 8 2 2 2 7" xfId="4842" xr:uid="{00000000-0005-0000-0000-00008FA90000}"/>
    <cellStyle name="Normal 8 2 2 2 7 2" xfId="44971" xr:uid="{00000000-0005-0000-0000-000090A90000}"/>
    <cellStyle name="Normal 8 2 2 2 7 2 2" xfId="44972" xr:uid="{00000000-0005-0000-0000-000091A90000}"/>
    <cellStyle name="Normal 8 2 2 2 7 2 2 2" xfId="44973" xr:uid="{00000000-0005-0000-0000-000092A90000}"/>
    <cellStyle name="Normal 8 2 2 2 7 2 3" xfId="44974" xr:uid="{00000000-0005-0000-0000-000093A90000}"/>
    <cellStyle name="Normal 8 2 2 2 7 3" xfId="44975" xr:uid="{00000000-0005-0000-0000-000094A90000}"/>
    <cellStyle name="Normal 8 2 2 2 7 3 2" xfId="44976" xr:uid="{00000000-0005-0000-0000-000095A90000}"/>
    <cellStyle name="Normal 8 2 2 2 7 4" xfId="44977" xr:uid="{00000000-0005-0000-0000-000096A90000}"/>
    <cellStyle name="Normal 8 2 2 2 7 5" xfId="44978" xr:uid="{00000000-0005-0000-0000-000097A90000}"/>
    <cellStyle name="Normal 8 2 2 2 8" xfId="4843" xr:uid="{00000000-0005-0000-0000-000098A90000}"/>
    <cellStyle name="Normal 8 2 2 2 8 2" xfId="44979" xr:uid="{00000000-0005-0000-0000-000099A90000}"/>
    <cellStyle name="Normal 8 2 2 2 8 2 2" xfId="44980" xr:uid="{00000000-0005-0000-0000-00009AA90000}"/>
    <cellStyle name="Normal 8 2 2 2 8 2 2 2" xfId="44981" xr:uid="{00000000-0005-0000-0000-00009BA90000}"/>
    <cellStyle name="Normal 8 2 2 2 8 2 3" xfId="44982" xr:uid="{00000000-0005-0000-0000-00009CA90000}"/>
    <cellStyle name="Normal 8 2 2 2 8 3" xfId="44983" xr:uid="{00000000-0005-0000-0000-00009DA90000}"/>
    <cellStyle name="Normal 8 2 2 2 8 3 2" xfId="44984" xr:uid="{00000000-0005-0000-0000-00009EA90000}"/>
    <cellStyle name="Normal 8 2 2 2 8 4" xfId="44985" xr:uid="{00000000-0005-0000-0000-00009FA90000}"/>
    <cellStyle name="Normal 8 2 2 2 8 5" xfId="44986" xr:uid="{00000000-0005-0000-0000-0000A0A90000}"/>
    <cellStyle name="Normal 8 2 2 2 9" xfId="44987" xr:uid="{00000000-0005-0000-0000-0000A1A90000}"/>
    <cellStyle name="Normal 8 2 2 2 9 2" xfId="44988" xr:uid="{00000000-0005-0000-0000-0000A2A90000}"/>
    <cellStyle name="Normal 8 2 2 2 9 2 2" xfId="44989" xr:uid="{00000000-0005-0000-0000-0000A3A90000}"/>
    <cellStyle name="Normal 8 2 2 2 9 3" xfId="44990" xr:uid="{00000000-0005-0000-0000-0000A4A90000}"/>
    <cellStyle name="Normal 8 2 2 3" xfId="4844" xr:uid="{00000000-0005-0000-0000-0000A5A90000}"/>
    <cellStyle name="Normal 8 2 2 3 2" xfId="4845" xr:uid="{00000000-0005-0000-0000-0000A6A90000}"/>
    <cellStyle name="Normal 8 2 2 3 2 2" xfId="4846" xr:uid="{00000000-0005-0000-0000-0000A7A90000}"/>
    <cellStyle name="Normal 8 2 2 3 2 2 2" xfId="44991" xr:uid="{00000000-0005-0000-0000-0000A8A90000}"/>
    <cellStyle name="Normal 8 2 2 3 2 2 2 2" xfId="44992" xr:uid="{00000000-0005-0000-0000-0000A9A90000}"/>
    <cellStyle name="Normal 8 2 2 3 2 2 2 2 2" xfId="44993" xr:uid="{00000000-0005-0000-0000-0000AAA90000}"/>
    <cellStyle name="Normal 8 2 2 3 2 2 2 3" xfId="44994" xr:uid="{00000000-0005-0000-0000-0000ABA90000}"/>
    <cellStyle name="Normal 8 2 2 3 2 2 3" xfId="44995" xr:uid="{00000000-0005-0000-0000-0000ACA90000}"/>
    <cellStyle name="Normal 8 2 2 3 2 2 3 2" xfId="44996" xr:uid="{00000000-0005-0000-0000-0000ADA90000}"/>
    <cellStyle name="Normal 8 2 2 3 2 2 4" xfId="44997" xr:uid="{00000000-0005-0000-0000-0000AEA90000}"/>
    <cellStyle name="Normal 8 2 2 3 2 2 5" xfId="44998" xr:uid="{00000000-0005-0000-0000-0000AFA90000}"/>
    <cellStyle name="Normal 8 2 2 3 2 3" xfId="4847" xr:uid="{00000000-0005-0000-0000-0000B0A90000}"/>
    <cellStyle name="Normal 8 2 2 3 2 3 2" xfId="44999" xr:uid="{00000000-0005-0000-0000-0000B1A90000}"/>
    <cellStyle name="Normal 8 2 2 3 2 3 2 2" xfId="45000" xr:uid="{00000000-0005-0000-0000-0000B2A90000}"/>
    <cellStyle name="Normal 8 2 2 3 2 3 2 2 2" xfId="45001" xr:uid="{00000000-0005-0000-0000-0000B3A90000}"/>
    <cellStyle name="Normal 8 2 2 3 2 3 2 3" xfId="45002" xr:uid="{00000000-0005-0000-0000-0000B4A90000}"/>
    <cellStyle name="Normal 8 2 2 3 2 3 3" xfId="45003" xr:uid="{00000000-0005-0000-0000-0000B5A90000}"/>
    <cellStyle name="Normal 8 2 2 3 2 3 3 2" xfId="45004" xr:uid="{00000000-0005-0000-0000-0000B6A90000}"/>
    <cellStyle name="Normal 8 2 2 3 2 3 4" xfId="45005" xr:uid="{00000000-0005-0000-0000-0000B7A90000}"/>
    <cellStyle name="Normal 8 2 2 3 2 3 5" xfId="45006" xr:uid="{00000000-0005-0000-0000-0000B8A90000}"/>
    <cellStyle name="Normal 8 2 2 3 2 4" xfId="45007" xr:uid="{00000000-0005-0000-0000-0000B9A90000}"/>
    <cellStyle name="Normal 8 2 2 3 2 4 2" xfId="45008" xr:uid="{00000000-0005-0000-0000-0000BAA90000}"/>
    <cellStyle name="Normal 8 2 2 3 2 4 2 2" xfId="45009" xr:uid="{00000000-0005-0000-0000-0000BBA90000}"/>
    <cellStyle name="Normal 8 2 2 3 2 4 3" xfId="45010" xr:uid="{00000000-0005-0000-0000-0000BCA90000}"/>
    <cellStyle name="Normal 8 2 2 3 2 5" xfId="45011" xr:uid="{00000000-0005-0000-0000-0000BDA90000}"/>
    <cellStyle name="Normal 8 2 2 3 2 5 2" xfId="45012" xr:uid="{00000000-0005-0000-0000-0000BEA90000}"/>
    <cellStyle name="Normal 8 2 2 3 2 6" xfId="45013" xr:uid="{00000000-0005-0000-0000-0000BFA90000}"/>
    <cellStyle name="Normal 8 2 2 3 2 7" xfId="45014" xr:uid="{00000000-0005-0000-0000-0000C0A90000}"/>
    <cellStyle name="Normal 8 2 2 3 3" xfId="4848" xr:uid="{00000000-0005-0000-0000-0000C1A90000}"/>
    <cellStyle name="Normal 8 2 2 3 3 2" xfId="45015" xr:uid="{00000000-0005-0000-0000-0000C2A90000}"/>
    <cellStyle name="Normal 8 2 2 3 3 2 2" xfId="45016" xr:uid="{00000000-0005-0000-0000-0000C3A90000}"/>
    <cellStyle name="Normal 8 2 2 3 3 2 2 2" xfId="45017" xr:uid="{00000000-0005-0000-0000-0000C4A90000}"/>
    <cellStyle name="Normal 8 2 2 3 3 2 3" xfId="45018" xr:uid="{00000000-0005-0000-0000-0000C5A90000}"/>
    <cellStyle name="Normal 8 2 2 3 3 3" xfId="45019" xr:uid="{00000000-0005-0000-0000-0000C6A90000}"/>
    <cellStyle name="Normal 8 2 2 3 3 3 2" xfId="45020" xr:uid="{00000000-0005-0000-0000-0000C7A90000}"/>
    <cellStyle name="Normal 8 2 2 3 3 4" xfId="45021" xr:uid="{00000000-0005-0000-0000-0000C8A90000}"/>
    <cellStyle name="Normal 8 2 2 3 3 5" xfId="45022" xr:uid="{00000000-0005-0000-0000-0000C9A90000}"/>
    <cellStyle name="Normal 8 2 2 3 4" xfId="4849" xr:uid="{00000000-0005-0000-0000-0000CAA90000}"/>
    <cellStyle name="Normal 8 2 2 3 4 2" xfId="45023" xr:uid="{00000000-0005-0000-0000-0000CBA90000}"/>
    <cellStyle name="Normal 8 2 2 3 4 2 2" xfId="45024" xr:uid="{00000000-0005-0000-0000-0000CCA90000}"/>
    <cellStyle name="Normal 8 2 2 3 4 2 2 2" xfId="45025" xr:uid="{00000000-0005-0000-0000-0000CDA90000}"/>
    <cellStyle name="Normal 8 2 2 3 4 2 3" xfId="45026" xr:uid="{00000000-0005-0000-0000-0000CEA90000}"/>
    <cellStyle name="Normal 8 2 2 3 4 3" xfId="45027" xr:uid="{00000000-0005-0000-0000-0000CFA90000}"/>
    <cellStyle name="Normal 8 2 2 3 4 3 2" xfId="45028" xr:uid="{00000000-0005-0000-0000-0000D0A90000}"/>
    <cellStyle name="Normal 8 2 2 3 4 4" xfId="45029" xr:uid="{00000000-0005-0000-0000-0000D1A90000}"/>
    <cellStyle name="Normal 8 2 2 3 4 5" xfId="45030" xr:uid="{00000000-0005-0000-0000-0000D2A90000}"/>
    <cellStyle name="Normal 8 2 2 3 5" xfId="45031" xr:uid="{00000000-0005-0000-0000-0000D3A90000}"/>
    <cellStyle name="Normal 8 2 2 3 5 2" xfId="45032" xr:uid="{00000000-0005-0000-0000-0000D4A90000}"/>
    <cellStyle name="Normal 8 2 2 3 5 2 2" xfId="45033" xr:uid="{00000000-0005-0000-0000-0000D5A90000}"/>
    <cellStyle name="Normal 8 2 2 3 5 3" xfId="45034" xr:uid="{00000000-0005-0000-0000-0000D6A90000}"/>
    <cellStyle name="Normal 8 2 2 3 6" xfId="45035" xr:uid="{00000000-0005-0000-0000-0000D7A90000}"/>
    <cellStyle name="Normal 8 2 2 3 6 2" xfId="45036" xr:uid="{00000000-0005-0000-0000-0000D8A90000}"/>
    <cellStyle name="Normal 8 2 2 3 7" xfId="45037" xr:uid="{00000000-0005-0000-0000-0000D9A90000}"/>
    <cellStyle name="Normal 8 2 2 3 8" xfId="45038" xr:uid="{00000000-0005-0000-0000-0000DAA90000}"/>
    <cellStyle name="Normal 8 2 2 4" xfId="4850" xr:uid="{00000000-0005-0000-0000-0000DBA90000}"/>
    <cellStyle name="Normal 8 2 2 4 2" xfId="4851" xr:uid="{00000000-0005-0000-0000-0000DCA90000}"/>
    <cellStyle name="Normal 8 2 2 4 2 2" xfId="4852" xr:uid="{00000000-0005-0000-0000-0000DDA90000}"/>
    <cellStyle name="Normal 8 2 2 4 2 2 2" xfId="45039" xr:uid="{00000000-0005-0000-0000-0000DEA90000}"/>
    <cellStyle name="Normal 8 2 2 4 2 2 2 2" xfId="45040" xr:uid="{00000000-0005-0000-0000-0000DFA90000}"/>
    <cellStyle name="Normal 8 2 2 4 2 2 2 2 2" xfId="45041" xr:uid="{00000000-0005-0000-0000-0000E0A90000}"/>
    <cellStyle name="Normal 8 2 2 4 2 2 2 3" xfId="45042" xr:uid="{00000000-0005-0000-0000-0000E1A90000}"/>
    <cellStyle name="Normal 8 2 2 4 2 2 3" xfId="45043" xr:uid="{00000000-0005-0000-0000-0000E2A90000}"/>
    <cellStyle name="Normal 8 2 2 4 2 2 3 2" xfId="45044" xr:uid="{00000000-0005-0000-0000-0000E3A90000}"/>
    <cellStyle name="Normal 8 2 2 4 2 2 4" xfId="45045" xr:uid="{00000000-0005-0000-0000-0000E4A90000}"/>
    <cellStyle name="Normal 8 2 2 4 2 2 5" xfId="45046" xr:uid="{00000000-0005-0000-0000-0000E5A90000}"/>
    <cellStyle name="Normal 8 2 2 4 2 3" xfId="4853" xr:uid="{00000000-0005-0000-0000-0000E6A90000}"/>
    <cellStyle name="Normal 8 2 2 4 2 3 2" xfId="45047" xr:uid="{00000000-0005-0000-0000-0000E7A90000}"/>
    <cellStyle name="Normal 8 2 2 4 2 3 2 2" xfId="45048" xr:uid="{00000000-0005-0000-0000-0000E8A90000}"/>
    <cellStyle name="Normal 8 2 2 4 2 3 2 2 2" xfId="45049" xr:uid="{00000000-0005-0000-0000-0000E9A90000}"/>
    <cellStyle name="Normal 8 2 2 4 2 3 2 3" xfId="45050" xr:uid="{00000000-0005-0000-0000-0000EAA90000}"/>
    <cellStyle name="Normal 8 2 2 4 2 3 3" xfId="45051" xr:uid="{00000000-0005-0000-0000-0000EBA90000}"/>
    <cellStyle name="Normal 8 2 2 4 2 3 3 2" xfId="45052" xr:uid="{00000000-0005-0000-0000-0000ECA90000}"/>
    <cellStyle name="Normal 8 2 2 4 2 3 4" xfId="45053" xr:uid="{00000000-0005-0000-0000-0000EDA90000}"/>
    <cellStyle name="Normal 8 2 2 4 2 3 5" xfId="45054" xr:uid="{00000000-0005-0000-0000-0000EEA90000}"/>
    <cellStyle name="Normal 8 2 2 4 2 4" xfId="45055" xr:uid="{00000000-0005-0000-0000-0000EFA90000}"/>
    <cellStyle name="Normal 8 2 2 4 2 4 2" xfId="45056" xr:uid="{00000000-0005-0000-0000-0000F0A90000}"/>
    <cellStyle name="Normal 8 2 2 4 2 4 2 2" xfId="45057" xr:uid="{00000000-0005-0000-0000-0000F1A90000}"/>
    <cellStyle name="Normal 8 2 2 4 2 4 3" xfId="45058" xr:uid="{00000000-0005-0000-0000-0000F2A90000}"/>
    <cellStyle name="Normal 8 2 2 4 2 5" xfId="45059" xr:uid="{00000000-0005-0000-0000-0000F3A90000}"/>
    <cellStyle name="Normal 8 2 2 4 2 5 2" xfId="45060" xr:uid="{00000000-0005-0000-0000-0000F4A90000}"/>
    <cellStyle name="Normal 8 2 2 4 2 6" xfId="45061" xr:uid="{00000000-0005-0000-0000-0000F5A90000}"/>
    <cellStyle name="Normal 8 2 2 4 2 7" xfId="45062" xr:uid="{00000000-0005-0000-0000-0000F6A90000}"/>
    <cellStyle name="Normal 8 2 2 4 3" xfId="4854" xr:uid="{00000000-0005-0000-0000-0000F7A90000}"/>
    <cellStyle name="Normal 8 2 2 4 3 2" xfId="45063" xr:uid="{00000000-0005-0000-0000-0000F8A90000}"/>
    <cellStyle name="Normal 8 2 2 4 3 2 2" xfId="45064" xr:uid="{00000000-0005-0000-0000-0000F9A90000}"/>
    <cellStyle name="Normal 8 2 2 4 3 2 2 2" xfId="45065" xr:uid="{00000000-0005-0000-0000-0000FAA90000}"/>
    <cellStyle name="Normal 8 2 2 4 3 2 3" xfId="45066" xr:uid="{00000000-0005-0000-0000-0000FBA90000}"/>
    <cellStyle name="Normal 8 2 2 4 3 3" xfId="45067" xr:uid="{00000000-0005-0000-0000-0000FCA90000}"/>
    <cellStyle name="Normal 8 2 2 4 3 3 2" xfId="45068" xr:uid="{00000000-0005-0000-0000-0000FDA90000}"/>
    <cellStyle name="Normal 8 2 2 4 3 4" xfId="45069" xr:uid="{00000000-0005-0000-0000-0000FEA90000}"/>
    <cellStyle name="Normal 8 2 2 4 3 5" xfId="45070" xr:uid="{00000000-0005-0000-0000-0000FFA90000}"/>
    <cellStyle name="Normal 8 2 2 4 4" xfId="4855" xr:uid="{00000000-0005-0000-0000-000000AA0000}"/>
    <cellStyle name="Normal 8 2 2 4 4 2" xfId="45071" xr:uid="{00000000-0005-0000-0000-000001AA0000}"/>
    <cellStyle name="Normal 8 2 2 4 4 2 2" xfId="45072" xr:uid="{00000000-0005-0000-0000-000002AA0000}"/>
    <cellStyle name="Normal 8 2 2 4 4 2 2 2" xfId="45073" xr:uid="{00000000-0005-0000-0000-000003AA0000}"/>
    <cellStyle name="Normal 8 2 2 4 4 2 3" xfId="45074" xr:uid="{00000000-0005-0000-0000-000004AA0000}"/>
    <cellStyle name="Normal 8 2 2 4 4 3" xfId="45075" xr:uid="{00000000-0005-0000-0000-000005AA0000}"/>
    <cellStyle name="Normal 8 2 2 4 4 3 2" xfId="45076" xr:uid="{00000000-0005-0000-0000-000006AA0000}"/>
    <cellStyle name="Normal 8 2 2 4 4 4" xfId="45077" xr:uid="{00000000-0005-0000-0000-000007AA0000}"/>
    <cellStyle name="Normal 8 2 2 4 4 5" xfId="45078" xr:uid="{00000000-0005-0000-0000-000008AA0000}"/>
    <cellStyle name="Normal 8 2 2 4 5" xfId="45079" xr:uid="{00000000-0005-0000-0000-000009AA0000}"/>
    <cellStyle name="Normal 8 2 2 4 5 2" xfId="45080" xr:uid="{00000000-0005-0000-0000-00000AAA0000}"/>
    <cellStyle name="Normal 8 2 2 4 5 2 2" xfId="45081" xr:uid="{00000000-0005-0000-0000-00000BAA0000}"/>
    <cellStyle name="Normal 8 2 2 4 5 3" xfId="45082" xr:uid="{00000000-0005-0000-0000-00000CAA0000}"/>
    <cellStyle name="Normal 8 2 2 4 6" xfId="45083" xr:uid="{00000000-0005-0000-0000-00000DAA0000}"/>
    <cellStyle name="Normal 8 2 2 4 6 2" xfId="45084" xr:uid="{00000000-0005-0000-0000-00000EAA0000}"/>
    <cellStyle name="Normal 8 2 2 4 7" xfId="45085" xr:uid="{00000000-0005-0000-0000-00000FAA0000}"/>
    <cellStyle name="Normal 8 2 2 4 8" xfId="45086" xr:uid="{00000000-0005-0000-0000-000010AA0000}"/>
    <cellStyle name="Normal 8 2 2 5" xfId="4856" xr:uid="{00000000-0005-0000-0000-000011AA0000}"/>
    <cellStyle name="Normal 8 2 2 5 2" xfId="4857" xr:uid="{00000000-0005-0000-0000-000012AA0000}"/>
    <cellStyle name="Normal 8 2 2 5 2 2" xfId="4858" xr:uid="{00000000-0005-0000-0000-000013AA0000}"/>
    <cellStyle name="Normal 8 2 2 5 2 2 2" xfId="45087" xr:uid="{00000000-0005-0000-0000-000014AA0000}"/>
    <cellStyle name="Normal 8 2 2 5 2 2 2 2" xfId="45088" xr:uid="{00000000-0005-0000-0000-000015AA0000}"/>
    <cellStyle name="Normal 8 2 2 5 2 2 2 2 2" xfId="45089" xr:uid="{00000000-0005-0000-0000-000016AA0000}"/>
    <cellStyle name="Normal 8 2 2 5 2 2 2 3" xfId="45090" xr:uid="{00000000-0005-0000-0000-000017AA0000}"/>
    <cellStyle name="Normal 8 2 2 5 2 2 3" xfId="45091" xr:uid="{00000000-0005-0000-0000-000018AA0000}"/>
    <cellStyle name="Normal 8 2 2 5 2 2 3 2" xfId="45092" xr:uid="{00000000-0005-0000-0000-000019AA0000}"/>
    <cellStyle name="Normal 8 2 2 5 2 2 4" xfId="45093" xr:uid="{00000000-0005-0000-0000-00001AAA0000}"/>
    <cellStyle name="Normal 8 2 2 5 2 2 5" xfId="45094" xr:uid="{00000000-0005-0000-0000-00001BAA0000}"/>
    <cellStyle name="Normal 8 2 2 5 2 3" xfId="4859" xr:uid="{00000000-0005-0000-0000-00001CAA0000}"/>
    <cellStyle name="Normal 8 2 2 5 2 3 2" xfId="45095" xr:uid="{00000000-0005-0000-0000-00001DAA0000}"/>
    <cellStyle name="Normal 8 2 2 5 2 3 2 2" xfId="45096" xr:uid="{00000000-0005-0000-0000-00001EAA0000}"/>
    <cellStyle name="Normal 8 2 2 5 2 3 2 2 2" xfId="45097" xr:uid="{00000000-0005-0000-0000-00001FAA0000}"/>
    <cellStyle name="Normal 8 2 2 5 2 3 2 3" xfId="45098" xr:uid="{00000000-0005-0000-0000-000020AA0000}"/>
    <cellStyle name="Normal 8 2 2 5 2 3 3" xfId="45099" xr:uid="{00000000-0005-0000-0000-000021AA0000}"/>
    <cellStyle name="Normal 8 2 2 5 2 3 3 2" xfId="45100" xr:uid="{00000000-0005-0000-0000-000022AA0000}"/>
    <cellStyle name="Normal 8 2 2 5 2 3 4" xfId="45101" xr:uid="{00000000-0005-0000-0000-000023AA0000}"/>
    <cellStyle name="Normal 8 2 2 5 2 3 5" xfId="45102" xr:uid="{00000000-0005-0000-0000-000024AA0000}"/>
    <cellStyle name="Normal 8 2 2 5 2 4" xfId="45103" xr:uid="{00000000-0005-0000-0000-000025AA0000}"/>
    <cellStyle name="Normal 8 2 2 5 2 4 2" xfId="45104" xr:uid="{00000000-0005-0000-0000-000026AA0000}"/>
    <cellStyle name="Normal 8 2 2 5 2 4 2 2" xfId="45105" xr:uid="{00000000-0005-0000-0000-000027AA0000}"/>
    <cellStyle name="Normal 8 2 2 5 2 4 3" xfId="45106" xr:uid="{00000000-0005-0000-0000-000028AA0000}"/>
    <cellStyle name="Normal 8 2 2 5 2 5" xfId="45107" xr:uid="{00000000-0005-0000-0000-000029AA0000}"/>
    <cellStyle name="Normal 8 2 2 5 2 5 2" xfId="45108" xr:uid="{00000000-0005-0000-0000-00002AAA0000}"/>
    <cellStyle name="Normal 8 2 2 5 2 6" xfId="45109" xr:uid="{00000000-0005-0000-0000-00002BAA0000}"/>
    <cellStyle name="Normal 8 2 2 5 2 7" xfId="45110" xr:uid="{00000000-0005-0000-0000-00002CAA0000}"/>
    <cellStyle name="Normal 8 2 2 5 3" xfId="4860" xr:uid="{00000000-0005-0000-0000-00002DAA0000}"/>
    <cellStyle name="Normal 8 2 2 5 3 2" xfId="45111" xr:uid="{00000000-0005-0000-0000-00002EAA0000}"/>
    <cellStyle name="Normal 8 2 2 5 3 2 2" xfId="45112" xr:uid="{00000000-0005-0000-0000-00002FAA0000}"/>
    <cellStyle name="Normal 8 2 2 5 3 2 2 2" xfId="45113" xr:uid="{00000000-0005-0000-0000-000030AA0000}"/>
    <cellStyle name="Normal 8 2 2 5 3 2 3" xfId="45114" xr:uid="{00000000-0005-0000-0000-000031AA0000}"/>
    <cellStyle name="Normal 8 2 2 5 3 3" xfId="45115" xr:uid="{00000000-0005-0000-0000-000032AA0000}"/>
    <cellStyle name="Normal 8 2 2 5 3 3 2" xfId="45116" xr:uid="{00000000-0005-0000-0000-000033AA0000}"/>
    <cellStyle name="Normal 8 2 2 5 3 4" xfId="45117" xr:uid="{00000000-0005-0000-0000-000034AA0000}"/>
    <cellStyle name="Normal 8 2 2 5 3 5" xfId="45118" xr:uid="{00000000-0005-0000-0000-000035AA0000}"/>
    <cellStyle name="Normal 8 2 2 5 4" xfId="4861" xr:uid="{00000000-0005-0000-0000-000036AA0000}"/>
    <cellStyle name="Normal 8 2 2 5 4 2" xfId="45119" xr:uid="{00000000-0005-0000-0000-000037AA0000}"/>
    <cellStyle name="Normal 8 2 2 5 4 2 2" xfId="45120" xr:uid="{00000000-0005-0000-0000-000038AA0000}"/>
    <cellStyle name="Normal 8 2 2 5 4 2 2 2" xfId="45121" xr:uid="{00000000-0005-0000-0000-000039AA0000}"/>
    <cellStyle name="Normal 8 2 2 5 4 2 3" xfId="45122" xr:uid="{00000000-0005-0000-0000-00003AAA0000}"/>
    <cellStyle name="Normal 8 2 2 5 4 3" xfId="45123" xr:uid="{00000000-0005-0000-0000-00003BAA0000}"/>
    <cellStyle name="Normal 8 2 2 5 4 3 2" xfId="45124" xr:uid="{00000000-0005-0000-0000-00003CAA0000}"/>
    <cellStyle name="Normal 8 2 2 5 4 4" xfId="45125" xr:uid="{00000000-0005-0000-0000-00003DAA0000}"/>
    <cellStyle name="Normal 8 2 2 5 4 5" xfId="45126" xr:uid="{00000000-0005-0000-0000-00003EAA0000}"/>
    <cellStyle name="Normal 8 2 2 5 5" xfId="45127" xr:uid="{00000000-0005-0000-0000-00003FAA0000}"/>
    <cellStyle name="Normal 8 2 2 5 5 2" xfId="45128" xr:uid="{00000000-0005-0000-0000-000040AA0000}"/>
    <cellStyle name="Normal 8 2 2 5 5 2 2" xfId="45129" xr:uid="{00000000-0005-0000-0000-000041AA0000}"/>
    <cellStyle name="Normal 8 2 2 5 5 3" xfId="45130" xr:uid="{00000000-0005-0000-0000-000042AA0000}"/>
    <cellStyle name="Normal 8 2 2 5 6" xfId="45131" xr:uid="{00000000-0005-0000-0000-000043AA0000}"/>
    <cellStyle name="Normal 8 2 2 5 6 2" xfId="45132" xr:uid="{00000000-0005-0000-0000-000044AA0000}"/>
    <cellStyle name="Normal 8 2 2 5 7" xfId="45133" xr:uid="{00000000-0005-0000-0000-000045AA0000}"/>
    <cellStyle name="Normal 8 2 2 5 8" xfId="45134" xr:uid="{00000000-0005-0000-0000-000046AA0000}"/>
    <cellStyle name="Normal 8 2 2 6" xfId="4862" xr:uid="{00000000-0005-0000-0000-000047AA0000}"/>
    <cellStyle name="Normal 8 2 2 6 2" xfId="4863" xr:uid="{00000000-0005-0000-0000-000048AA0000}"/>
    <cellStyle name="Normal 8 2 2 6 2 2" xfId="4864" xr:uid="{00000000-0005-0000-0000-000049AA0000}"/>
    <cellStyle name="Normal 8 2 2 6 2 2 2" xfId="45135" xr:uid="{00000000-0005-0000-0000-00004AAA0000}"/>
    <cellStyle name="Normal 8 2 2 6 2 2 2 2" xfId="45136" xr:uid="{00000000-0005-0000-0000-00004BAA0000}"/>
    <cellStyle name="Normal 8 2 2 6 2 2 2 2 2" xfId="45137" xr:uid="{00000000-0005-0000-0000-00004CAA0000}"/>
    <cellStyle name="Normal 8 2 2 6 2 2 2 3" xfId="45138" xr:uid="{00000000-0005-0000-0000-00004DAA0000}"/>
    <cellStyle name="Normal 8 2 2 6 2 2 3" xfId="45139" xr:uid="{00000000-0005-0000-0000-00004EAA0000}"/>
    <cellStyle name="Normal 8 2 2 6 2 2 3 2" xfId="45140" xr:uid="{00000000-0005-0000-0000-00004FAA0000}"/>
    <cellStyle name="Normal 8 2 2 6 2 2 4" xfId="45141" xr:uid="{00000000-0005-0000-0000-000050AA0000}"/>
    <cellStyle name="Normal 8 2 2 6 2 2 5" xfId="45142" xr:uid="{00000000-0005-0000-0000-000051AA0000}"/>
    <cellStyle name="Normal 8 2 2 6 2 3" xfId="4865" xr:uid="{00000000-0005-0000-0000-000052AA0000}"/>
    <cellStyle name="Normal 8 2 2 6 2 3 2" xfId="45143" xr:uid="{00000000-0005-0000-0000-000053AA0000}"/>
    <cellStyle name="Normal 8 2 2 6 2 3 2 2" xfId="45144" xr:uid="{00000000-0005-0000-0000-000054AA0000}"/>
    <cellStyle name="Normal 8 2 2 6 2 3 2 2 2" xfId="45145" xr:uid="{00000000-0005-0000-0000-000055AA0000}"/>
    <cellStyle name="Normal 8 2 2 6 2 3 2 3" xfId="45146" xr:uid="{00000000-0005-0000-0000-000056AA0000}"/>
    <cellStyle name="Normal 8 2 2 6 2 3 3" xfId="45147" xr:uid="{00000000-0005-0000-0000-000057AA0000}"/>
    <cellStyle name="Normal 8 2 2 6 2 3 3 2" xfId="45148" xr:uid="{00000000-0005-0000-0000-000058AA0000}"/>
    <cellStyle name="Normal 8 2 2 6 2 3 4" xfId="45149" xr:uid="{00000000-0005-0000-0000-000059AA0000}"/>
    <cellStyle name="Normal 8 2 2 6 2 3 5" xfId="45150" xr:uid="{00000000-0005-0000-0000-00005AAA0000}"/>
    <cellStyle name="Normal 8 2 2 6 2 4" xfId="45151" xr:uid="{00000000-0005-0000-0000-00005BAA0000}"/>
    <cellStyle name="Normal 8 2 2 6 2 4 2" xfId="45152" xr:uid="{00000000-0005-0000-0000-00005CAA0000}"/>
    <cellStyle name="Normal 8 2 2 6 2 4 2 2" xfId="45153" xr:uid="{00000000-0005-0000-0000-00005DAA0000}"/>
    <cellStyle name="Normal 8 2 2 6 2 4 3" xfId="45154" xr:uid="{00000000-0005-0000-0000-00005EAA0000}"/>
    <cellStyle name="Normal 8 2 2 6 2 5" xfId="45155" xr:uid="{00000000-0005-0000-0000-00005FAA0000}"/>
    <cellStyle name="Normal 8 2 2 6 2 5 2" xfId="45156" xr:uid="{00000000-0005-0000-0000-000060AA0000}"/>
    <cellStyle name="Normal 8 2 2 6 2 6" xfId="45157" xr:uid="{00000000-0005-0000-0000-000061AA0000}"/>
    <cellStyle name="Normal 8 2 2 6 2 7" xfId="45158" xr:uid="{00000000-0005-0000-0000-000062AA0000}"/>
    <cellStyle name="Normal 8 2 2 6 3" xfId="4866" xr:uid="{00000000-0005-0000-0000-000063AA0000}"/>
    <cellStyle name="Normal 8 2 2 6 3 2" xfId="45159" xr:uid="{00000000-0005-0000-0000-000064AA0000}"/>
    <cellStyle name="Normal 8 2 2 6 3 2 2" xfId="45160" xr:uid="{00000000-0005-0000-0000-000065AA0000}"/>
    <cellStyle name="Normal 8 2 2 6 3 2 2 2" xfId="45161" xr:uid="{00000000-0005-0000-0000-000066AA0000}"/>
    <cellStyle name="Normal 8 2 2 6 3 2 3" xfId="45162" xr:uid="{00000000-0005-0000-0000-000067AA0000}"/>
    <cellStyle name="Normal 8 2 2 6 3 3" xfId="45163" xr:uid="{00000000-0005-0000-0000-000068AA0000}"/>
    <cellStyle name="Normal 8 2 2 6 3 3 2" xfId="45164" xr:uid="{00000000-0005-0000-0000-000069AA0000}"/>
    <cellStyle name="Normal 8 2 2 6 3 4" xfId="45165" xr:uid="{00000000-0005-0000-0000-00006AAA0000}"/>
    <cellStyle name="Normal 8 2 2 6 3 5" xfId="45166" xr:uid="{00000000-0005-0000-0000-00006BAA0000}"/>
    <cellStyle name="Normal 8 2 2 6 4" xfId="4867" xr:uid="{00000000-0005-0000-0000-00006CAA0000}"/>
    <cellStyle name="Normal 8 2 2 6 4 2" xfId="45167" xr:uid="{00000000-0005-0000-0000-00006DAA0000}"/>
    <cellStyle name="Normal 8 2 2 6 4 2 2" xfId="45168" xr:uid="{00000000-0005-0000-0000-00006EAA0000}"/>
    <cellStyle name="Normal 8 2 2 6 4 2 2 2" xfId="45169" xr:uid="{00000000-0005-0000-0000-00006FAA0000}"/>
    <cellStyle name="Normal 8 2 2 6 4 2 3" xfId="45170" xr:uid="{00000000-0005-0000-0000-000070AA0000}"/>
    <cellStyle name="Normal 8 2 2 6 4 3" xfId="45171" xr:uid="{00000000-0005-0000-0000-000071AA0000}"/>
    <cellStyle name="Normal 8 2 2 6 4 3 2" xfId="45172" xr:uid="{00000000-0005-0000-0000-000072AA0000}"/>
    <cellStyle name="Normal 8 2 2 6 4 4" xfId="45173" xr:uid="{00000000-0005-0000-0000-000073AA0000}"/>
    <cellStyle name="Normal 8 2 2 6 4 5" xfId="45174" xr:uid="{00000000-0005-0000-0000-000074AA0000}"/>
    <cellStyle name="Normal 8 2 2 6 5" xfId="45175" xr:uid="{00000000-0005-0000-0000-000075AA0000}"/>
    <cellStyle name="Normal 8 2 2 6 5 2" xfId="45176" xr:uid="{00000000-0005-0000-0000-000076AA0000}"/>
    <cellStyle name="Normal 8 2 2 6 5 2 2" xfId="45177" xr:uid="{00000000-0005-0000-0000-000077AA0000}"/>
    <cellStyle name="Normal 8 2 2 6 5 3" xfId="45178" xr:uid="{00000000-0005-0000-0000-000078AA0000}"/>
    <cellStyle name="Normal 8 2 2 6 6" xfId="45179" xr:uid="{00000000-0005-0000-0000-000079AA0000}"/>
    <cellStyle name="Normal 8 2 2 6 6 2" xfId="45180" xr:uid="{00000000-0005-0000-0000-00007AAA0000}"/>
    <cellStyle name="Normal 8 2 2 6 7" xfId="45181" xr:uid="{00000000-0005-0000-0000-00007BAA0000}"/>
    <cellStyle name="Normal 8 2 2 6 8" xfId="45182" xr:uid="{00000000-0005-0000-0000-00007CAA0000}"/>
    <cellStyle name="Normal 8 2 2 7" xfId="4868" xr:uid="{00000000-0005-0000-0000-00007DAA0000}"/>
    <cellStyle name="Normal 8 2 2 7 2" xfId="4869" xr:uid="{00000000-0005-0000-0000-00007EAA0000}"/>
    <cellStyle name="Normal 8 2 2 7 2 2" xfId="45183" xr:uid="{00000000-0005-0000-0000-00007FAA0000}"/>
    <cellStyle name="Normal 8 2 2 7 2 2 2" xfId="45184" xr:uid="{00000000-0005-0000-0000-000080AA0000}"/>
    <cellStyle name="Normal 8 2 2 7 2 2 2 2" xfId="45185" xr:uid="{00000000-0005-0000-0000-000081AA0000}"/>
    <cellStyle name="Normal 8 2 2 7 2 2 3" xfId="45186" xr:uid="{00000000-0005-0000-0000-000082AA0000}"/>
    <cellStyle name="Normal 8 2 2 7 2 3" xfId="45187" xr:uid="{00000000-0005-0000-0000-000083AA0000}"/>
    <cellStyle name="Normal 8 2 2 7 2 3 2" xfId="45188" xr:uid="{00000000-0005-0000-0000-000084AA0000}"/>
    <cellStyle name="Normal 8 2 2 7 2 4" xfId="45189" xr:uid="{00000000-0005-0000-0000-000085AA0000}"/>
    <cellStyle name="Normal 8 2 2 7 2 5" xfId="45190" xr:uid="{00000000-0005-0000-0000-000086AA0000}"/>
    <cellStyle name="Normal 8 2 2 7 3" xfId="4870" xr:uid="{00000000-0005-0000-0000-000087AA0000}"/>
    <cellStyle name="Normal 8 2 2 7 3 2" xfId="45191" xr:uid="{00000000-0005-0000-0000-000088AA0000}"/>
    <cellStyle name="Normal 8 2 2 7 3 2 2" xfId="45192" xr:uid="{00000000-0005-0000-0000-000089AA0000}"/>
    <cellStyle name="Normal 8 2 2 7 3 2 2 2" xfId="45193" xr:uid="{00000000-0005-0000-0000-00008AAA0000}"/>
    <cellStyle name="Normal 8 2 2 7 3 2 3" xfId="45194" xr:uid="{00000000-0005-0000-0000-00008BAA0000}"/>
    <cellStyle name="Normal 8 2 2 7 3 3" xfId="45195" xr:uid="{00000000-0005-0000-0000-00008CAA0000}"/>
    <cellStyle name="Normal 8 2 2 7 3 3 2" xfId="45196" xr:uid="{00000000-0005-0000-0000-00008DAA0000}"/>
    <cellStyle name="Normal 8 2 2 7 3 4" xfId="45197" xr:uid="{00000000-0005-0000-0000-00008EAA0000}"/>
    <cellStyle name="Normal 8 2 2 7 3 5" xfId="45198" xr:uid="{00000000-0005-0000-0000-00008FAA0000}"/>
    <cellStyle name="Normal 8 2 2 7 4" xfId="45199" xr:uid="{00000000-0005-0000-0000-000090AA0000}"/>
    <cellStyle name="Normal 8 2 2 7 4 2" xfId="45200" xr:uid="{00000000-0005-0000-0000-000091AA0000}"/>
    <cellStyle name="Normal 8 2 2 7 4 2 2" xfId="45201" xr:uid="{00000000-0005-0000-0000-000092AA0000}"/>
    <cellStyle name="Normal 8 2 2 7 4 3" xfId="45202" xr:uid="{00000000-0005-0000-0000-000093AA0000}"/>
    <cellStyle name="Normal 8 2 2 7 5" xfId="45203" xr:uid="{00000000-0005-0000-0000-000094AA0000}"/>
    <cellStyle name="Normal 8 2 2 7 5 2" xfId="45204" xr:uid="{00000000-0005-0000-0000-000095AA0000}"/>
    <cellStyle name="Normal 8 2 2 7 6" xfId="45205" xr:uid="{00000000-0005-0000-0000-000096AA0000}"/>
    <cellStyle name="Normal 8 2 2 7 7" xfId="45206" xr:uid="{00000000-0005-0000-0000-000097AA0000}"/>
    <cellStyle name="Normal 8 2 2 8" xfId="4871" xr:uid="{00000000-0005-0000-0000-000098AA0000}"/>
    <cellStyle name="Normal 8 2 2 8 2" xfId="45207" xr:uid="{00000000-0005-0000-0000-000099AA0000}"/>
    <cellStyle name="Normal 8 2 2 8 2 2" xfId="45208" xr:uid="{00000000-0005-0000-0000-00009AAA0000}"/>
    <cellStyle name="Normal 8 2 2 8 2 2 2" xfId="45209" xr:uid="{00000000-0005-0000-0000-00009BAA0000}"/>
    <cellStyle name="Normal 8 2 2 8 2 3" xfId="45210" xr:uid="{00000000-0005-0000-0000-00009CAA0000}"/>
    <cellStyle name="Normal 8 2 2 8 3" xfId="45211" xr:uid="{00000000-0005-0000-0000-00009DAA0000}"/>
    <cellStyle name="Normal 8 2 2 8 3 2" xfId="45212" xr:uid="{00000000-0005-0000-0000-00009EAA0000}"/>
    <cellStyle name="Normal 8 2 2 8 4" xfId="45213" xr:uid="{00000000-0005-0000-0000-00009FAA0000}"/>
    <cellStyle name="Normal 8 2 2 8 5" xfId="45214" xr:uid="{00000000-0005-0000-0000-0000A0AA0000}"/>
    <cellStyle name="Normal 8 2 2 9" xfId="4872" xr:uid="{00000000-0005-0000-0000-0000A1AA0000}"/>
    <cellStyle name="Normal 8 2 2 9 2" xfId="45215" xr:uid="{00000000-0005-0000-0000-0000A2AA0000}"/>
    <cellStyle name="Normal 8 2 2 9 2 2" xfId="45216" xr:uid="{00000000-0005-0000-0000-0000A3AA0000}"/>
    <cellStyle name="Normal 8 2 2 9 2 2 2" xfId="45217" xr:uid="{00000000-0005-0000-0000-0000A4AA0000}"/>
    <cellStyle name="Normal 8 2 2 9 2 3" xfId="45218" xr:uid="{00000000-0005-0000-0000-0000A5AA0000}"/>
    <cellStyle name="Normal 8 2 2 9 3" xfId="45219" xr:uid="{00000000-0005-0000-0000-0000A6AA0000}"/>
    <cellStyle name="Normal 8 2 2 9 3 2" xfId="45220" xr:uid="{00000000-0005-0000-0000-0000A7AA0000}"/>
    <cellStyle name="Normal 8 2 2 9 4" xfId="45221" xr:uid="{00000000-0005-0000-0000-0000A8AA0000}"/>
    <cellStyle name="Normal 8 2 2 9 5" xfId="45222" xr:uid="{00000000-0005-0000-0000-0000A9AA0000}"/>
    <cellStyle name="Normal 8 2 3" xfId="4873" xr:uid="{00000000-0005-0000-0000-0000AAAA0000}"/>
    <cellStyle name="Normal 8 2 3 10" xfId="45223" xr:uid="{00000000-0005-0000-0000-0000ABAA0000}"/>
    <cellStyle name="Normal 8 2 3 10 2" xfId="45224" xr:uid="{00000000-0005-0000-0000-0000ACAA0000}"/>
    <cellStyle name="Normal 8 2 3 11" xfId="45225" xr:uid="{00000000-0005-0000-0000-0000ADAA0000}"/>
    <cellStyle name="Normal 8 2 3 12" xfId="45226" xr:uid="{00000000-0005-0000-0000-0000AEAA0000}"/>
    <cellStyle name="Normal 8 2 3 2" xfId="4874" xr:uid="{00000000-0005-0000-0000-0000AFAA0000}"/>
    <cellStyle name="Normal 8 2 3 2 2" xfId="4875" xr:uid="{00000000-0005-0000-0000-0000B0AA0000}"/>
    <cellStyle name="Normal 8 2 3 2 2 2" xfId="4876" xr:uid="{00000000-0005-0000-0000-0000B1AA0000}"/>
    <cellStyle name="Normal 8 2 3 2 2 2 2" xfId="45227" xr:uid="{00000000-0005-0000-0000-0000B2AA0000}"/>
    <cellStyle name="Normal 8 2 3 2 2 2 2 2" xfId="45228" xr:uid="{00000000-0005-0000-0000-0000B3AA0000}"/>
    <cellStyle name="Normal 8 2 3 2 2 2 2 2 2" xfId="45229" xr:uid="{00000000-0005-0000-0000-0000B4AA0000}"/>
    <cellStyle name="Normal 8 2 3 2 2 2 2 3" xfId="45230" xr:uid="{00000000-0005-0000-0000-0000B5AA0000}"/>
    <cellStyle name="Normal 8 2 3 2 2 2 3" xfId="45231" xr:uid="{00000000-0005-0000-0000-0000B6AA0000}"/>
    <cellStyle name="Normal 8 2 3 2 2 2 3 2" xfId="45232" xr:uid="{00000000-0005-0000-0000-0000B7AA0000}"/>
    <cellStyle name="Normal 8 2 3 2 2 2 4" xfId="45233" xr:uid="{00000000-0005-0000-0000-0000B8AA0000}"/>
    <cellStyle name="Normal 8 2 3 2 2 2 5" xfId="45234" xr:uid="{00000000-0005-0000-0000-0000B9AA0000}"/>
    <cellStyle name="Normal 8 2 3 2 2 3" xfId="4877" xr:uid="{00000000-0005-0000-0000-0000BAAA0000}"/>
    <cellStyle name="Normal 8 2 3 2 2 3 2" xfId="45235" xr:uid="{00000000-0005-0000-0000-0000BBAA0000}"/>
    <cellStyle name="Normal 8 2 3 2 2 3 2 2" xfId="45236" xr:uid="{00000000-0005-0000-0000-0000BCAA0000}"/>
    <cellStyle name="Normal 8 2 3 2 2 3 2 2 2" xfId="45237" xr:uid="{00000000-0005-0000-0000-0000BDAA0000}"/>
    <cellStyle name="Normal 8 2 3 2 2 3 2 3" xfId="45238" xr:uid="{00000000-0005-0000-0000-0000BEAA0000}"/>
    <cellStyle name="Normal 8 2 3 2 2 3 3" xfId="45239" xr:uid="{00000000-0005-0000-0000-0000BFAA0000}"/>
    <cellStyle name="Normal 8 2 3 2 2 3 3 2" xfId="45240" xr:uid="{00000000-0005-0000-0000-0000C0AA0000}"/>
    <cellStyle name="Normal 8 2 3 2 2 3 4" xfId="45241" xr:uid="{00000000-0005-0000-0000-0000C1AA0000}"/>
    <cellStyle name="Normal 8 2 3 2 2 3 5" xfId="45242" xr:uid="{00000000-0005-0000-0000-0000C2AA0000}"/>
    <cellStyle name="Normal 8 2 3 2 2 4" xfId="45243" xr:uid="{00000000-0005-0000-0000-0000C3AA0000}"/>
    <cellStyle name="Normal 8 2 3 2 2 4 2" xfId="45244" xr:uid="{00000000-0005-0000-0000-0000C4AA0000}"/>
    <cellStyle name="Normal 8 2 3 2 2 4 2 2" xfId="45245" xr:uid="{00000000-0005-0000-0000-0000C5AA0000}"/>
    <cellStyle name="Normal 8 2 3 2 2 4 3" xfId="45246" xr:uid="{00000000-0005-0000-0000-0000C6AA0000}"/>
    <cellStyle name="Normal 8 2 3 2 2 5" xfId="45247" xr:uid="{00000000-0005-0000-0000-0000C7AA0000}"/>
    <cellStyle name="Normal 8 2 3 2 2 5 2" xfId="45248" xr:uid="{00000000-0005-0000-0000-0000C8AA0000}"/>
    <cellStyle name="Normal 8 2 3 2 2 6" xfId="45249" xr:uid="{00000000-0005-0000-0000-0000C9AA0000}"/>
    <cellStyle name="Normal 8 2 3 2 2 7" xfId="45250" xr:uid="{00000000-0005-0000-0000-0000CAAA0000}"/>
    <cellStyle name="Normal 8 2 3 2 3" xfId="4878" xr:uid="{00000000-0005-0000-0000-0000CBAA0000}"/>
    <cellStyle name="Normal 8 2 3 2 3 2" xfId="45251" xr:uid="{00000000-0005-0000-0000-0000CCAA0000}"/>
    <cellStyle name="Normal 8 2 3 2 3 2 2" xfId="45252" xr:uid="{00000000-0005-0000-0000-0000CDAA0000}"/>
    <cellStyle name="Normal 8 2 3 2 3 2 2 2" xfId="45253" xr:uid="{00000000-0005-0000-0000-0000CEAA0000}"/>
    <cellStyle name="Normal 8 2 3 2 3 2 3" xfId="45254" xr:uid="{00000000-0005-0000-0000-0000CFAA0000}"/>
    <cellStyle name="Normal 8 2 3 2 3 3" xfId="45255" xr:uid="{00000000-0005-0000-0000-0000D0AA0000}"/>
    <cellStyle name="Normal 8 2 3 2 3 3 2" xfId="45256" xr:uid="{00000000-0005-0000-0000-0000D1AA0000}"/>
    <cellStyle name="Normal 8 2 3 2 3 4" xfId="45257" xr:uid="{00000000-0005-0000-0000-0000D2AA0000}"/>
    <cellStyle name="Normal 8 2 3 2 3 5" xfId="45258" xr:uid="{00000000-0005-0000-0000-0000D3AA0000}"/>
    <cellStyle name="Normal 8 2 3 2 4" xfId="4879" xr:uid="{00000000-0005-0000-0000-0000D4AA0000}"/>
    <cellStyle name="Normal 8 2 3 2 4 2" xfId="45259" xr:uid="{00000000-0005-0000-0000-0000D5AA0000}"/>
    <cellStyle name="Normal 8 2 3 2 4 2 2" xfId="45260" xr:uid="{00000000-0005-0000-0000-0000D6AA0000}"/>
    <cellStyle name="Normal 8 2 3 2 4 2 2 2" xfId="45261" xr:uid="{00000000-0005-0000-0000-0000D7AA0000}"/>
    <cellStyle name="Normal 8 2 3 2 4 2 3" xfId="45262" xr:uid="{00000000-0005-0000-0000-0000D8AA0000}"/>
    <cellStyle name="Normal 8 2 3 2 4 3" xfId="45263" xr:uid="{00000000-0005-0000-0000-0000D9AA0000}"/>
    <cellStyle name="Normal 8 2 3 2 4 3 2" xfId="45264" xr:uid="{00000000-0005-0000-0000-0000DAAA0000}"/>
    <cellStyle name="Normal 8 2 3 2 4 4" xfId="45265" xr:uid="{00000000-0005-0000-0000-0000DBAA0000}"/>
    <cellStyle name="Normal 8 2 3 2 4 5" xfId="45266" xr:uid="{00000000-0005-0000-0000-0000DCAA0000}"/>
    <cellStyle name="Normal 8 2 3 2 5" xfId="45267" xr:uid="{00000000-0005-0000-0000-0000DDAA0000}"/>
    <cellStyle name="Normal 8 2 3 2 5 2" xfId="45268" xr:uid="{00000000-0005-0000-0000-0000DEAA0000}"/>
    <cellStyle name="Normal 8 2 3 2 5 2 2" xfId="45269" xr:uid="{00000000-0005-0000-0000-0000DFAA0000}"/>
    <cellStyle name="Normal 8 2 3 2 5 3" xfId="45270" xr:uid="{00000000-0005-0000-0000-0000E0AA0000}"/>
    <cellStyle name="Normal 8 2 3 2 6" xfId="45271" xr:uid="{00000000-0005-0000-0000-0000E1AA0000}"/>
    <cellStyle name="Normal 8 2 3 2 6 2" xfId="45272" xr:uid="{00000000-0005-0000-0000-0000E2AA0000}"/>
    <cellStyle name="Normal 8 2 3 2 7" xfId="45273" xr:uid="{00000000-0005-0000-0000-0000E3AA0000}"/>
    <cellStyle name="Normal 8 2 3 2 8" xfId="45274" xr:uid="{00000000-0005-0000-0000-0000E4AA0000}"/>
    <cellStyle name="Normal 8 2 3 3" xfId="4880" xr:uid="{00000000-0005-0000-0000-0000E5AA0000}"/>
    <cellStyle name="Normal 8 2 3 3 2" xfId="4881" xr:uid="{00000000-0005-0000-0000-0000E6AA0000}"/>
    <cellStyle name="Normal 8 2 3 3 2 2" xfId="4882" xr:uid="{00000000-0005-0000-0000-0000E7AA0000}"/>
    <cellStyle name="Normal 8 2 3 3 2 2 2" xfId="45275" xr:uid="{00000000-0005-0000-0000-0000E8AA0000}"/>
    <cellStyle name="Normal 8 2 3 3 2 2 2 2" xfId="45276" xr:uid="{00000000-0005-0000-0000-0000E9AA0000}"/>
    <cellStyle name="Normal 8 2 3 3 2 2 2 2 2" xfId="45277" xr:uid="{00000000-0005-0000-0000-0000EAAA0000}"/>
    <cellStyle name="Normal 8 2 3 3 2 2 2 3" xfId="45278" xr:uid="{00000000-0005-0000-0000-0000EBAA0000}"/>
    <cellStyle name="Normal 8 2 3 3 2 2 3" xfId="45279" xr:uid="{00000000-0005-0000-0000-0000ECAA0000}"/>
    <cellStyle name="Normal 8 2 3 3 2 2 3 2" xfId="45280" xr:uid="{00000000-0005-0000-0000-0000EDAA0000}"/>
    <cellStyle name="Normal 8 2 3 3 2 2 4" xfId="45281" xr:uid="{00000000-0005-0000-0000-0000EEAA0000}"/>
    <cellStyle name="Normal 8 2 3 3 2 2 5" xfId="45282" xr:uid="{00000000-0005-0000-0000-0000EFAA0000}"/>
    <cellStyle name="Normal 8 2 3 3 2 3" xfId="4883" xr:uid="{00000000-0005-0000-0000-0000F0AA0000}"/>
    <cellStyle name="Normal 8 2 3 3 2 3 2" xfId="45283" xr:uid="{00000000-0005-0000-0000-0000F1AA0000}"/>
    <cellStyle name="Normal 8 2 3 3 2 3 2 2" xfId="45284" xr:uid="{00000000-0005-0000-0000-0000F2AA0000}"/>
    <cellStyle name="Normal 8 2 3 3 2 3 2 2 2" xfId="45285" xr:uid="{00000000-0005-0000-0000-0000F3AA0000}"/>
    <cellStyle name="Normal 8 2 3 3 2 3 2 3" xfId="45286" xr:uid="{00000000-0005-0000-0000-0000F4AA0000}"/>
    <cellStyle name="Normal 8 2 3 3 2 3 3" xfId="45287" xr:uid="{00000000-0005-0000-0000-0000F5AA0000}"/>
    <cellStyle name="Normal 8 2 3 3 2 3 3 2" xfId="45288" xr:uid="{00000000-0005-0000-0000-0000F6AA0000}"/>
    <cellStyle name="Normal 8 2 3 3 2 3 4" xfId="45289" xr:uid="{00000000-0005-0000-0000-0000F7AA0000}"/>
    <cellStyle name="Normal 8 2 3 3 2 3 5" xfId="45290" xr:uid="{00000000-0005-0000-0000-0000F8AA0000}"/>
    <cellStyle name="Normal 8 2 3 3 2 4" xfId="45291" xr:uid="{00000000-0005-0000-0000-0000F9AA0000}"/>
    <cellStyle name="Normal 8 2 3 3 2 4 2" xfId="45292" xr:uid="{00000000-0005-0000-0000-0000FAAA0000}"/>
    <cellStyle name="Normal 8 2 3 3 2 4 2 2" xfId="45293" xr:uid="{00000000-0005-0000-0000-0000FBAA0000}"/>
    <cellStyle name="Normal 8 2 3 3 2 4 3" xfId="45294" xr:uid="{00000000-0005-0000-0000-0000FCAA0000}"/>
    <cellStyle name="Normal 8 2 3 3 2 5" xfId="45295" xr:uid="{00000000-0005-0000-0000-0000FDAA0000}"/>
    <cellStyle name="Normal 8 2 3 3 2 5 2" xfId="45296" xr:uid="{00000000-0005-0000-0000-0000FEAA0000}"/>
    <cellStyle name="Normal 8 2 3 3 2 6" xfId="45297" xr:uid="{00000000-0005-0000-0000-0000FFAA0000}"/>
    <cellStyle name="Normal 8 2 3 3 2 7" xfId="45298" xr:uid="{00000000-0005-0000-0000-000000AB0000}"/>
    <cellStyle name="Normal 8 2 3 3 3" xfId="4884" xr:uid="{00000000-0005-0000-0000-000001AB0000}"/>
    <cellStyle name="Normal 8 2 3 3 3 2" xfId="45299" xr:uid="{00000000-0005-0000-0000-000002AB0000}"/>
    <cellStyle name="Normal 8 2 3 3 3 2 2" xfId="45300" xr:uid="{00000000-0005-0000-0000-000003AB0000}"/>
    <cellStyle name="Normal 8 2 3 3 3 2 2 2" xfId="45301" xr:uid="{00000000-0005-0000-0000-000004AB0000}"/>
    <cellStyle name="Normal 8 2 3 3 3 2 3" xfId="45302" xr:uid="{00000000-0005-0000-0000-000005AB0000}"/>
    <cellStyle name="Normal 8 2 3 3 3 3" xfId="45303" xr:uid="{00000000-0005-0000-0000-000006AB0000}"/>
    <cellStyle name="Normal 8 2 3 3 3 3 2" xfId="45304" xr:uid="{00000000-0005-0000-0000-000007AB0000}"/>
    <cellStyle name="Normal 8 2 3 3 3 4" xfId="45305" xr:uid="{00000000-0005-0000-0000-000008AB0000}"/>
    <cellStyle name="Normal 8 2 3 3 3 5" xfId="45306" xr:uid="{00000000-0005-0000-0000-000009AB0000}"/>
    <cellStyle name="Normal 8 2 3 3 4" xfId="4885" xr:uid="{00000000-0005-0000-0000-00000AAB0000}"/>
    <cellStyle name="Normal 8 2 3 3 4 2" xfId="45307" xr:uid="{00000000-0005-0000-0000-00000BAB0000}"/>
    <cellStyle name="Normal 8 2 3 3 4 2 2" xfId="45308" xr:uid="{00000000-0005-0000-0000-00000CAB0000}"/>
    <cellStyle name="Normal 8 2 3 3 4 2 2 2" xfId="45309" xr:uid="{00000000-0005-0000-0000-00000DAB0000}"/>
    <cellStyle name="Normal 8 2 3 3 4 2 3" xfId="45310" xr:uid="{00000000-0005-0000-0000-00000EAB0000}"/>
    <cellStyle name="Normal 8 2 3 3 4 3" xfId="45311" xr:uid="{00000000-0005-0000-0000-00000FAB0000}"/>
    <cellStyle name="Normal 8 2 3 3 4 3 2" xfId="45312" xr:uid="{00000000-0005-0000-0000-000010AB0000}"/>
    <cellStyle name="Normal 8 2 3 3 4 4" xfId="45313" xr:uid="{00000000-0005-0000-0000-000011AB0000}"/>
    <cellStyle name="Normal 8 2 3 3 4 5" xfId="45314" xr:uid="{00000000-0005-0000-0000-000012AB0000}"/>
    <cellStyle name="Normal 8 2 3 3 5" xfId="45315" xr:uid="{00000000-0005-0000-0000-000013AB0000}"/>
    <cellStyle name="Normal 8 2 3 3 5 2" xfId="45316" xr:uid="{00000000-0005-0000-0000-000014AB0000}"/>
    <cellStyle name="Normal 8 2 3 3 5 2 2" xfId="45317" xr:uid="{00000000-0005-0000-0000-000015AB0000}"/>
    <cellStyle name="Normal 8 2 3 3 5 3" xfId="45318" xr:uid="{00000000-0005-0000-0000-000016AB0000}"/>
    <cellStyle name="Normal 8 2 3 3 6" xfId="45319" xr:uid="{00000000-0005-0000-0000-000017AB0000}"/>
    <cellStyle name="Normal 8 2 3 3 6 2" xfId="45320" xr:uid="{00000000-0005-0000-0000-000018AB0000}"/>
    <cellStyle name="Normal 8 2 3 3 7" xfId="45321" xr:uid="{00000000-0005-0000-0000-000019AB0000}"/>
    <cellStyle name="Normal 8 2 3 3 8" xfId="45322" xr:uid="{00000000-0005-0000-0000-00001AAB0000}"/>
    <cellStyle name="Normal 8 2 3 4" xfId="4886" xr:uid="{00000000-0005-0000-0000-00001BAB0000}"/>
    <cellStyle name="Normal 8 2 3 4 2" xfId="4887" xr:uid="{00000000-0005-0000-0000-00001CAB0000}"/>
    <cellStyle name="Normal 8 2 3 4 2 2" xfId="4888" xr:uid="{00000000-0005-0000-0000-00001DAB0000}"/>
    <cellStyle name="Normal 8 2 3 4 2 2 2" xfId="45323" xr:uid="{00000000-0005-0000-0000-00001EAB0000}"/>
    <cellStyle name="Normal 8 2 3 4 2 2 2 2" xfId="45324" xr:uid="{00000000-0005-0000-0000-00001FAB0000}"/>
    <cellStyle name="Normal 8 2 3 4 2 2 2 2 2" xfId="45325" xr:uid="{00000000-0005-0000-0000-000020AB0000}"/>
    <cellStyle name="Normal 8 2 3 4 2 2 2 3" xfId="45326" xr:uid="{00000000-0005-0000-0000-000021AB0000}"/>
    <cellStyle name="Normal 8 2 3 4 2 2 3" xfId="45327" xr:uid="{00000000-0005-0000-0000-000022AB0000}"/>
    <cellStyle name="Normal 8 2 3 4 2 2 3 2" xfId="45328" xr:uid="{00000000-0005-0000-0000-000023AB0000}"/>
    <cellStyle name="Normal 8 2 3 4 2 2 4" xfId="45329" xr:uid="{00000000-0005-0000-0000-000024AB0000}"/>
    <cellStyle name="Normal 8 2 3 4 2 2 5" xfId="45330" xr:uid="{00000000-0005-0000-0000-000025AB0000}"/>
    <cellStyle name="Normal 8 2 3 4 2 3" xfId="4889" xr:uid="{00000000-0005-0000-0000-000026AB0000}"/>
    <cellStyle name="Normal 8 2 3 4 2 3 2" xfId="45331" xr:uid="{00000000-0005-0000-0000-000027AB0000}"/>
    <cellStyle name="Normal 8 2 3 4 2 3 2 2" xfId="45332" xr:uid="{00000000-0005-0000-0000-000028AB0000}"/>
    <cellStyle name="Normal 8 2 3 4 2 3 2 2 2" xfId="45333" xr:uid="{00000000-0005-0000-0000-000029AB0000}"/>
    <cellStyle name="Normal 8 2 3 4 2 3 2 3" xfId="45334" xr:uid="{00000000-0005-0000-0000-00002AAB0000}"/>
    <cellStyle name="Normal 8 2 3 4 2 3 3" xfId="45335" xr:uid="{00000000-0005-0000-0000-00002BAB0000}"/>
    <cellStyle name="Normal 8 2 3 4 2 3 3 2" xfId="45336" xr:uid="{00000000-0005-0000-0000-00002CAB0000}"/>
    <cellStyle name="Normal 8 2 3 4 2 3 4" xfId="45337" xr:uid="{00000000-0005-0000-0000-00002DAB0000}"/>
    <cellStyle name="Normal 8 2 3 4 2 3 5" xfId="45338" xr:uid="{00000000-0005-0000-0000-00002EAB0000}"/>
    <cellStyle name="Normal 8 2 3 4 2 4" xfId="45339" xr:uid="{00000000-0005-0000-0000-00002FAB0000}"/>
    <cellStyle name="Normal 8 2 3 4 2 4 2" xfId="45340" xr:uid="{00000000-0005-0000-0000-000030AB0000}"/>
    <cellStyle name="Normal 8 2 3 4 2 4 2 2" xfId="45341" xr:uid="{00000000-0005-0000-0000-000031AB0000}"/>
    <cellStyle name="Normal 8 2 3 4 2 4 3" xfId="45342" xr:uid="{00000000-0005-0000-0000-000032AB0000}"/>
    <cellStyle name="Normal 8 2 3 4 2 5" xfId="45343" xr:uid="{00000000-0005-0000-0000-000033AB0000}"/>
    <cellStyle name="Normal 8 2 3 4 2 5 2" xfId="45344" xr:uid="{00000000-0005-0000-0000-000034AB0000}"/>
    <cellStyle name="Normal 8 2 3 4 2 6" xfId="45345" xr:uid="{00000000-0005-0000-0000-000035AB0000}"/>
    <cellStyle name="Normal 8 2 3 4 2 7" xfId="45346" xr:uid="{00000000-0005-0000-0000-000036AB0000}"/>
    <cellStyle name="Normal 8 2 3 4 3" xfId="4890" xr:uid="{00000000-0005-0000-0000-000037AB0000}"/>
    <cellStyle name="Normal 8 2 3 4 3 2" xfId="45347" xr:uid="{00000000-0005-0000-0000-000038AB0000}"/>
    <cellStyle name="Normal 8 2 3 4 3 2 2" xfId="45348" xr:uid="{00000000-0005-0000-0000-000039AB0000}"/>
    <cellStyle name="Normal 8 2 3 4 3 2 2 2" xfId="45349" xr:uid="{00000000-0005-0000-0000-00003AAB0000}"/>
    <cellStyle name="Normal 8 2 3 4 3 2 3" xfId="45350" xr:uid="{00000000-0005-0000-0000-00003BAB0000}"/>
    <cellStyle name="Normal 8 2 3 4 3 3" xfId="45351" xr:uid="{00000000-0005-0000-0000-00003CAB0000}"/>
    <cellStyle name="Normal 8 2 3 4 3 3 2" xfId="45352" xr:uid="{00000000-0005-0000-0000-00003DAB0000}"/>
    <cellStyle name="Normal 8 2 3 4 3 4" xfId="45353" xr:uid="{00000000-0005-0000-0000-00003EAB0000}"/>
    <cellStyle name="Normal 8 2 3 4 3 5" xfId="45354" xr:uid="{00000000-0005-0000-0000-00003FAB0000}"/>
    <cellStyle name="Normal 8 2 3 4 4" xfId="4891" xr:uid="{00000000-0005-0000-0000-000040AB0000}"/>
    <cellStyle name="Normal 8 2 3 4 4 2" xfId="45355" xr:uid="{00000000-0005-0000-0000-000041AB0000}"/>
    <cellStyle name="Normal 8 2 3 4 4 2 2" xfId="45356" xr:uid="{00000000-0005-0000-0000-000042AB0000}"/>
    <cellStyle name="Normal 8 2 3 4 4 2 2 2" xfId="45357" xr:uid="{00000000-0005-0000-0000-000043AB0000}"/>
    <cellStyle name="Normal 8 2 3 4 4 2 3" xfId="45358" xr:uid="{00000000-0005-0000-0000-000044AB0000}"/>
    <cellStyle name="Normal 8 2 3 4 4 3" xfId="45359" xr:uid="{00000000-0005-0000-0000-000045AB0000}"/>
    <cellStyle name="Normal 8 2 3 4 4 3 2" xfId="45360" xr:uid="{00000000-0005-0000-0000-000046AB0000}"/>
    <cellStyle name="Normal 8 2 3 4 4 4" xfId="45361" xr:uid="{00000000-0005-0000-0000-000047AB0000}"/>
    <cellStyle name="Normal 8 2 3 4 4 5" xfId="45362" xr:uid="{00000000-0005-0000-0000-000048AB0000}"/>
    <cellStyle name="Normal 8 2 3 4 5" xfId="45363" xr:uid="{00000000-0005-0000-0000-000049AB0000}"/>
    <cellStyle name="Normal 8 2 3 4 5 2" xfId="45364" xr:uid="{00000000-0005-0000-0000-00004AAB0000}"/>
    <cellStyle name="Normal 8 2 3 4 5 2 2" xfId="45365" xr:uid="{00000000-0005-0000-0000-00004BAB0000}"/>
    <cellStyle name="Normal 8 2 3 4 5 3" xfId="45366" xr:uid="{00000000-0005-0000-0000-00004CAB0000}"/>
    <cellStyle name="Normal 8 2 3 4 6" xfId="45367" xr:uid="{00000000-0005-0000-0000-00004DAB0000}"/>
    <cellStyle name="Normal 8 2 3 4 6 2" xfId="45368" xr:uid="{00000000-0005-0000-0000-00004EAB0000}"/>
    <cellStyle name="Normal 8 2 3 4 7" xfId="45369" xr:uid="{00000000-0005-0000-0000-00004FAB0000}"/>
    <cellStyle name="Normal 8 2 3 4 8" xfId="45370" xr:uid="{00000000-0005-0000-0000-000050AB0000}"/>
    <cellStyle name="Normal 8 2 3 5" xfId="4892" xr:uid="{00000000-0005-0000-0000-000051AB0000}"/>
    <cellStyle name="Normal 8 2 3 5 2" xfId="4893" xr:uid="{00000000-0005-0000-0000-000052AB0000}"/>
    <cellStyle name="Normal 8 2 3 5 2 2" xfId="4894" xr:uid="{00000000-0005-0000-0000-000053AB0000}"/>
    <cellStyle name="Normal 8 2 3 5 2 2 2" xfId="45371" xr:uid="{00000000-0005-0000-0000-000054AB0000}"/>
    <cellStyle name="Normal 8 2 3 5 2 2 2 2" xfId="45372" xr:uid="{00000000-0005-0000-0000-000055AB0000}"/>
    <cellStyle name="Normal 8 2 3 5 2 2 2 2 2" xfId="45373" xr:uid="{00000000-0005-0000-0000-000056AB0000}"/>
    <cellStyle name="Normal 8 2 3 5 2 2 2 3" xfId="45374" xr:uid="{00000000-0005-0000-0000-000057AB0000}"/>
    <cellStyle name="Normal 8 2 3 5 2 2 3" xfId="45375" xr:uid="{00000000-0005-0000-0000-000058AB0000}"/>
    <cellStyle name="Normal 8 2 3 5 2 2 3 2" xfId="45376" xr:uid="{00000000-0005-0000-0000-000059AB0000}"/>
    <cellStyle name="Normal 8 2 3 5 2 2 4" xfId="45377" xr:uid="{00000000-0005-0000-0000-00005AAB0000}"/>
    <cellStyle name="Normal 8 2 3 5 2 2 5" xfId="45378" xr:uid="{00000000-0005-0000-0000-00005BAB0000}"/>
    <cellStyle name="Normal 8 2 3 5 2 3" xfId="4895" xr:uid="{00000000-0005-0000-0000-00005CAB0000}"/>
    <cellStyle name="Normal 8 2 3 5 2 3 2" xfId="45379" xr:uid="{00000000-0005-0000-0000-00005DAB0000}"/>
    <cellStyle name="Normal 8 2 3 5 2 3 2 2" xfId="45380" xr:uid="{00000000-0005-0000-0000-00005EAB0000}"/>
    <cellStyle name="Normal 8 2 3 5 2 3 2 2 2" xfId="45381" xr:uid="{00000000-0005-0000-0000-00005FAB0000}"/>
    <cellStyle name="Normal 8 2 3 5 2 3 2 3" xfId="45382" xr:uid="{00000000-0005-0000-0000-000060AB0000}"/>
    <cellStyle name="Normal 8 2 3 5 2 3 3" xfId="45383" xr:uid="{00000000-0005-0000-0000-000061AB0000}"/>
    <cellStyle name="Normal 8 2 3 5 2 3 3 2" xfId="45384" xr:uid="{00000000-0005-0000-0000-000062AB0000}"/>
    <cellStyle name="Normal 8 2 3 5 2 3 4" xfId="45385" xr:uid="{00000000-0005-0000-0000-000063AB0000}"/>
    <cellStyle name="Normal 8 2 3 5 2 3 5" xfId="45386" xr:uid="{00000000-0005-0000-0000-000064AB0000}"/>
    <cellStyle name="Normal 8 2 3 5 2 4" xfId="45387" xr:uid="{00000000-0005-0000-0000-000065AB0000}"/>
    <cellStyle name="Normal 8 2 3 5 2 4 2" xfId="45388" xr:uid="{00000000-0005-0000-0000-000066AB0000}"/>
    <cellStyle name="Normal 8 2 3 5 2 4 2 2" xfId="45389" xr:uid="{00000000-0005-0000-0000-000067AB0000}"/>
    <cellStyle name="Normal 8 2 3 5 2 4 3" xfId="45390" xr:uid="{00000000-0005-0000-0000-000068AB0000}"/>
    <cellStyle name="Normal 8 2 3 5 2 5" xfId="45391" xr:uid="{00000000-0005-0000-0000-000069AB0000}"/>
    <cellStyle name="Normal 8 2 3 5 2 5 2" xfId="45392" xr:uid="{00000000-0005-0000-0000-00006AAB0000}"/>
    <cellStyle name="Normal 8 2 3 5 2 6" xfId="45393" xr:uid="{00000000-0005-0000-0000-00006BAB0000}"/>
    <cellStyle name="Normal 8 2 3 5 2 7" xfId="45394" xr:uid="{00000000-0005-0000-0000-00006CAB0000}"/>
    <cellStyle name="Normal 8 2 3 5 3" xfId="4896" xr:uid="{00000000-0005-0000-0000-00006DAB0000}"/>
    <cellStyle name="Normal 8 2 3 5 3 2" xfId="45395" xr:uid="{00000000-0005-0000-0000-00006EAB0000}"/>
    <cellStyle name="Normal 8 2 3 5 3 2 2" xfId="45396" xr:uid="{00000000-0005-0000-0000-00006FAB0000}"/>
    <cellStyle name="Normal 8 2 3 5 3 2 2 2" xfId="45397" xr:uid="{00000000-0005-0000-0000-000070AB0000}"/>
    <cellStyle name="Normal 8 2 3 5 3 2 3" xfId="45398" xr:uid="{00000000-0005-0000-0000-000071AB0000}"/>
    <cellStyle name="Normal 8 2 3 5 3 3" xfId="45399" xr:uid="{00000000-0005-0000-0000-000072AB0000}"/>
    <cellStyle name="Normal 8 2 3 5 3 3 2" xfId="45400" xr:uid="{00000000-0005-0000-0000-000073AB0000}"/>
    <cellStyle name="Normal 8 2 3 5 3 4" xfId="45401" xr:uid="{00000000-0005-0000-0000-000074AB0000}"/>
    <cellStyle name="Normal 8 2 3 5 3 5" xfId="45402" xr:uid="{00000000-0005-0000-0000-000075AB0000}"/>
    <cellStyle name="Normal 8 2 3 5 4" xfId="4897" xr:uid="{00000000-0005-0000-0000-000076AB0000}"/>
    <cellStyle name="Normal 8 2 3 5 4 2" xfId="45403" xr:uid="{00000000-0005-0000-0000-000077AB0000}"/>
    <cellStyle name="Normal 8 2 3 5 4 2 2" xfId="45404" xr:uid="{00000000-0005-0000-0000-000078AB0000}"/>
    <cellStyle name="Normal 8 2 3 5 4 2 2 2" xfId="45405" xr:uid="{00000000-0005-0000-0000-000079AB0000}"/>
    <cellStyle name="Normal 8 2 3 5 4 2 3" xfId="45406" xr:uid="{00000000-0005-0000-0000-00007AAB0000}"/>
    <cellStyle name="Normal 8 2 3 5 4 3" xfId="45407" xr:uid="{00000000-0005-0000-0000-00007BAB0000}"/>
    <cellStyle name="Normal 8 2 3 5 4 3 2" xfId="45408" xr:uid="{00000000-0005-0000-0000-00007CAB0000}"/>
    <cellStyle name="Normal 8 2 3 5 4 4" xfId="45409" xr:uid="{00000000-0005-0000-0000-00007DAB0000}"/>
    <cellStyle name="Normal 8 2 3 5 4 5" xfId="45410" xr:uid="{00000000-0005-0000-0000-00007EAB0000}"/>
    <cellStyle name="Normal 8 2 3 5 5" xfId="45411" xr:uid="{00000000-0005-0000-0000-00007FAB0000}"/>
    <cellStyle name="Normal 8 2 3 5 5 2" xfId="45412" xr:uid="{00000000-0005-0000-0000-000080AB0000}"/>
    <cellStyle name="Normal 8 2 3 5 5 2 2" xfId="45413" xr:uid="{00000000-0005-0000-0000-000081AB0000}"/>
    <cellStyle name="Normal 8 2 3 5 5 3" xfId="45414" xr:uid="{00000000-0005-0000-0000-000082AB0000}"/>
    <cellStyle name="Normal 8 2 3 5 6" xfId="45415" xr:uid="{00000000-0005-0000-0000-000083AB0000}"/>
    <cellStyle name="Normal 8 2 3 5 6 2" xfId="45416" xr:uid="{00000000-0005-0000-0000-000084AB0000}"/>
    <cellStyle name="Normal 8 2 3 5 7" xfId="45417" xr:uid="{00000000-0005-0000-0000-000085AB0000}"/>
    <cellStyle name="Normal 8 2 3 5 8" xfId="45418" xr:uid="{00000000-0005-0000-0000-000086AB0000}"/>
    <cellStyle name="Normal 8 2 3 6" xfId="4898" xr:uid="{00000000-0005-0000-0000-000087AB0000}"/>
    <cellStyle name="Normal 8 2 3 6 2" xfId="4899" xr:uid="{00000000-0005-0000-0000-000088AB0000}"/>
    <cellStyle name="Normal 8 2 3 6 2 2" xfId="45419" xr:uid="{00000000-0005-0000-0000-000089AB0000}"/>
    <cellStyle name="Normal 8 2 3 6 2 2 2" xfId="45420" xr:uid="{00000000-0005-0000-0000-00008AAB0000}"/>
    <cellStyle name="Normal 8 2 3 6 2 2 2 2" xfId="45421" xr:uid="{00000000-0005-0000-0000-00008BAB0000}"/>
    <cellStyle name="Normal 8 2 3 6 2 2 3" xfId="45422" xr:uid="{00000000-0005-0000-0000-00008CAB0000}"/>
    <cellStyle name="Normal 8 2 3 6 2 3" xfId="45423" xr:uid="{00000000-0005-0000-0000-00008DAB0000}"/>
    <cellStyle name="Normal 8 2 3 6 2 3 2" xfId="45424" xr:uid="{00000000-0005-0000-0000-00008EAB0000}"/>
    <cellStyle name="Normal 8 2 3 6 2 4" xfId="45425" xr:uid="{00000000-0005-0000-0000-00008FAB0000}"/>
    <cellStyle name="Normal 8 2 3 6 2 5" xfId="45426" xr:uid="{00000000-0005-0000-0000-000090AB0000}"/>
    <cellStyle name="Normal 8 2 3 6 3" xfId="4900" xr:uid="{00000000-0005-0000-0000-000091AB0000}"/>
    <cellStyle name="Normal 8 2 3 6 3 2" xfId="45427" xr:uid="{00000000-0005-0000-0000-000092AB0000}"/>
    <cellStyle name="Normal 8 2 3 6 3 2 2" xfId="45428" xr:uid="{00000000-0005-0000-0000-000093AB0000}"/>
    <cellStyle name="Normal 8 2 3 6 3 2 2 2" xfId="45429" xr:uid="{00000000-0005-0000-0000-000094AB0000}"/>
    <cellStyle name="Normal 8 2 3 6 3 2 3" xfId="45430" xr:uid="{00000000-0005-0000-0000-000095AB0000}"/>
    <cellStyle name="Normal 8 2 3 6 3 3" xfId="45431" xr:uid="{00000000-0005-0000-0000-000096AB0000}"/>
    <cellStyle name="Normal 8 2 3 6 3 3 2" xfId="45432" xr:uid="{00000000-0005-0000-0000-000097AB0000}"/>
    <cellStyle name="Normal 8 2 3 6 3 4" xfId="45433" xr:uid="{00000000-0005-0000-0000-000098AB0000}"/>
    <cellStyle name="Normal 8 2 3 6 3 5" xfId="45434" xr:uid="{00000000-0005-0000-0000-000099AB0000}"/>
    <cellStyle name="Normal 8 2 3 6 4" xfId="45435" xr:uid="{00000000-0005-0000-0000-00009AAB0000}"/>
    <cellStyle name="Normal 8 2 3 6 4 2" xfId="45436" xr:uid="{00000000-0005-0000-0000-00009BAB0000}"/>
    <cellStyle name="Normal 8 2 3 6 4 2 2" xfId="45437" xr:uid="{00000000-0005-0000-0000-00009CAB0000}"/>
    <cellStyle name="Normal 8 2 3 6 4 3" xfId="45438" xr:uid="{00000000-0005-0000-0000-00009DAB0000}"/>
    <cellStyle name="Normal 8 2 3 6 5" xfId="45439" xr:uid="{00000000-0005-0000-0000-00009EAB0000}"/>
    <cellStyle name="Normal 8 2 3 6 5 2" xfId="45440" xr:uid="{00000000-0005-0000-0000-00009FAB0000}"/>
    <cellStyle name="Normal 8 2 3 6 6" xfId="45441" xr:uid="{00000000-0005-0000-0000-0000A0AB0000}"/>
    <cellStyle name="Normal 8 2 3 6 7" xfId="45442" xr:uid="{00000000-0005-0000-0000-0000A1AB0000}"/>
    <cellStyle name="Normal 8 2 3 7" xfId="4901" xr:uid="{00000000-0005-0000-0000-0000A2AB0000}"/>
    <cellStyle name="Normal 8 2 3 7 2" xfId="45443" xr:uid="{00000000-0005-0000-0000-0000A3AB0000}"/>
    <cellStyle name="Normal 8 2 3 7 2 2" xfId="45444" xr:uid="{00000000-0005-0000-0000-0000A4AB0000}"/>
    <cellStyle name="Normal 8 2 3 7 2 2 2" xfId="45445" xr:uid="{00000000-0005-0000-0000-0000A5AB0000}"/>
    <cellStyle name="Normal 8 2 3 7 2 3" xfId="45446" xr:uid="{00000000-0005-0000-0000-0000A6AB0000}"/>
    <cellStyle name="Normal 8 2 3 7 3" xfId="45447" xr:uid="{00000000-0005-0000-0000-0000A7AB0000}"/>
    <cellStyle name="Normal 8 2 3 7 3 2" xfId="45448" xr:uid="{00000000-0005-0000-0000-0000A8AB0000}"/>
    <cellStyle name="Normal 8 2 3 7 4" xfId="45449" xr:uid="{00000000-0005-0000-0000-0000A9AB0000}"/>
    <cellStyle name="Normal 8 2 3 7 5" xfId="45450" xr:uid="{00000000-0005-0000-0000-0000AAAB0000}"/>
    <cellStyle name="Normal 8 2 3 8" xfId="4902" xr:uid="{00000000-0005-0000-0000-0000ABAB0000}"/>
    <cellStyle name="Normal 8 2 3 8 2" xfId="45451" xr:uid="{00000000-0005-0000-0000-0000ACAB0000}"/>
    <cellStyle name="Normal 8 2 3 8 2 2" xfId="45452" xr:uid="{00000000-0005-0000-0000-0000ADAB0000}"/>
    <cellStyle name="Normal 8 2 3 8 2 2 2" xfId="45453" xr:uid="{00000000-0005-0000-0000-0000AEAB0000}"/>
    <cellStyle name="Normal 8 2 3 8 2 3" xfId="45454" xr:uid="{00000000-0005-0000-0000-0000AFAB0000}"/>
    <cellStyle name="Normal 8 2 3 8 3" xfId="45455" xr:uid="{00000000-0005-0000-0000-0000B0AB0000}"/>
    <cellStyle name="Normal 8 2 3 8 3 2" xfId="45456" xr:uid="{00000000-0005-0000-0000-0000B1AB0000}"/>
    <cellStyle name="Normal 8 2 3 8 4" xfId="45457" xr:uid="{00000000-0005-0000-0000-0000B2AB0000}"/>
    <cellStyle name="Normal 8 2 3 8 5" xfId="45458" xr:uid="{00000000-0005-0000-0000-0000B3AB0000}"/>
    <cellStyle name="Normal 8 2 3 9" xfId="45459" xr:uid="{00000000-0005-0000-0000-0000B4AB0000}"/>
    <cellStyle name="Normal 8 2 3 9 2" xfId="45460" xr:uid="{00000000-0005-0000-0000-0000B5AB0000}"/>
    <cellStyle name="Normal 8 2 3 9 2 2" xfId="45461" xr:uid="{00000000-0005-0000-0000-0000B6AB0000}"/>
    <cellStyle name="Normal 8 2 3 9 3" xfId="45462" xr:uid="{00000000-0005-0000-0000-0000B7AB0000}"/>
    <cellStyle name="Normal 8 2 4" xfId="4903" xr:uid="{00000000-0005-0000-0000-0000B8AB0000}"/>
    <cellStyle name="Normal 8 2 4 2" xfId="4904" xr:uid="{00000000-0005-0000-0000-0000B9AB0000}"/>
    <cellStyle name="Normal 8 2 4 2 2" xfId="4905" xr:uid="{00000000-0005-0000-0000-0000BAAB0000}"/>
    <cellStyle name="Normal 8 2 4 2 2 2" xfId="45463" xr:uid="{00000000-0005-0000-0000-0000BBAB0000}"/>
    <cellStyle name="Normal 8 2 4 2 2 2 2" xfId="45464" xr:uid="{00000000-0005-0000-0000-0000BCAB0000}"/>
    <cellStyle name="Normal 8 2 4 2 2 2 2 2" xfId="45465" xr:uid="{00000000-0005-0000-0000-0000BDAB0000}"/>
    <cellStyle name="Normal 8 2 4 2 2 2 3" xfId="45466" xr:uid="{00000000-0005-0000-0000-0000BEAB0000}"/>
    <cellStyle name="Normal 8 2 4 2 2 3" xfId="45467" xr:uid="{00000000-0005-0000-0000-0000BFAB0000}"/>
    <cellStyle name="Normal 8 2 4 2 2 3 2" xfId="45468" xr:uid="{00000000-0005-0000-0000-0000C0AB0000}"/>
    <cellStyle name="Normal 8 2 4 2 2 4" xfId="45469" xr:uid="{00000000-0005-0000-0000-0000C1AB0000}"/>
    <cellStyle name="Normal 8 2 4 2 2 5" xfId="45470" xr:uid="{00000000-0005-0000-0000-0000C2AB0000}"/>
    <cellStyle name="Normal 8 2 4 2 3" xfId="4906" xr:uid="{00000000-0005-0000-0000-0000C3AB0000}"/>
    <cellStyle name="Normal 8 2 4 2 3 2" xfId="45471" xr:uid="{00000000-0005-0000-0000-0000C4AB0000}"/>
    <cellStyle name="Normal 8 2 4 2 3 2 2" xfId="45472" xr:uid="{00000000-0005-0000-0000-0000C5AB0000}"/>
    <cellStyle name="Normal 8 2 4 2 3 2 2 2" xfId="45473" xr:uid="{00000000-0005-0000-0000-0000C6AB0000}"/>
    <cellStyle name="Normal 8 2 4 2 3 2 3" xfId="45474" xr:uid="{00000000-0005-0000-0000-0000C7AB0000}"/>
    <cellStyle name="Normal 8 2 4 2 3 3" xfId="45475" xr:uid="{00000000-0005-0000-0000-0000C8AB0000}"/>
    <cellStyle name="Normal 8 2 4 2 3 3 2" xfId="45476" xr:uid="{00000000-0005-0000-0000-0000C9AB0000}"/>
    <cellStyle name="Normal 8 2 4 2 3 4" xfId="45477" xr:uid="{00000000-0005-0000-0000-0000CAAB0000}"/>
    <cellStyle name="Normal 8 2 4 2 3 5" xfId="45478" xr:uid="{00000000-0005-0000-0000-0000CBAB0000}"/>
    <cellStyle name="Normal 8 2 4 2 4" xfId="45479" xr:uid="{00000000-0005-0000-0000-0000CCAB0000}"/>
    <cellStyle name="Normal 8 2 4 2 4 2" xfId="45480" xr:uid="{00000000-0005-0000-0000-0000CDAB0000}"/>
    <cellStyle name="Normal 8 2 4 2 4 2 2" xfId="45481" xr:uid="{00000000-0005-0000-0000-0000CEAB0000}"/>
    <cellStyle name="Normal 8 2 4 2 4 3" xfId="45482" xr:uid="{00000000-0005-0000-0000-0000CFAB0000}"/>
    <cellStyle name="Normal 8 2 4 2 5" xfId="45483" xr:uid="{00000000-0005-0000-0000-0000D0AB0000}"/>
    <cellStyle name="Normal 8 2 4 2 5 2" xfId="45484" xr:uid="{00000000-0005-0000-0000-0000D1AB0000}"/>
    <cellStyle name="Normal 8 2 4 2 6" xfId="45485" xr:uid="{00000000-0005-0000-0000-0000D2AB0000}"/>
    <cellStyle name="Normal 8 2 4 2 7" xfId="45486" xr:uid="{00000000-0005-0000-0000-0000D3AB0000}"/>
    <cellStyle name="Normal 8 2 4 3" xfId="4907" xr:uid="{00000000-0005-0000-0000-0000D4AB0000}"/>
    <cellStyle name="Normal 8 2 4 3 2" xfId="45487" xr:uid="{00000000-0005-0000-0000-0000D5AB0000}"/>
    <cellStyle name="Normal 8 2 4 3 2 2" xfId="45488" xr:uid="{00000000-0005-0000-0000-0000D6AB0000}"/>
    <cellStyle name="Normal 8 2 4 3 2 2 2" xfId="45489" xr:uid="{00000000-0005-0000-0000-0000D7AB0000}"/>
    <cellStyle name="Normal 8 2 4 3 2 3" xfId="45490" xr:uid="{00000000-0005-0000-0000-0000D8AB0000}"/>
    <cellStyle name="Normal 8 2 4 3 3" xfId="45491" xr:uid="{00000000-0005-0000-0000-0000D9AB0000}"/>
    <cellStyle name="Normal 8 2 4 3 3 2" xfId="45492" xr:uid="{00000000-0005-0000-0000-0000DAAB0000}"/>
    <cellStyle name="Normal 8 2 4 3 4" xfId="45493" xr:uid="{00000000-0005-0000-0000-0000DBAB0000}"/>
    <cellStyle name="Normal 8 2 4 3 5" xfId="45494" xr:uid="{00000000-0005-0000-0000-0000DCAB0000}"/>
    <cellStyle name="Normal 8 2 4 4" xfId="4908" xr:uid="{00000000-0005-0000-0000-0000DDAB0000}"/>
    <cellStyle name="Normal 8 2 4 4 2" xfId="45495" xr:uid="{00000000-0005-0000-0000-0000DEAB0000}"/>
    <cellStyle name="Normal 8 2 4 4 2 2" xfId="45496" xr:uid="{00000000-0005-0000-0000-0000DFAB0000}"/>
    <cellStyle name="Normal 8 2 4 4 2 2 2" xfId="45497" xr:uid="{00000000-0005-0000-0000-0000E0AB0000}"/>
    <cellStyle name="Normal 8 2 4 4 2 3" xfId="45498" xr:uid="{00000000-0005-0000-0000-0000E1AB0000}"/>
    <cellStyle name="Normal 8 2 4 4 3" xfId="45499" xr:uid="{00000000-0005-0000-0000-0000E2AB0000}"/>
    <cellStyle name="Normal 8 2 4 4 3 2" xfId="45500" xr:uid="{00000000-0005-0000-0000-0000E3AB0000}"/>
    <cellStyle name="Normal 8 2 4 4 4" xfId="45501" xr:uid="{00000000-0005-0000-0000-0000E4AB0000}"/>
    <cellStyle name="Normal 8 2 4 4 5" xfId="45502" xr:uid="{00000000-0005-0000-0000-0000E5AB0000}"/>
    <cellStyle name="Normal 8 2 4 5" xfId="45503" xr:uid="{00000000-0005-0000-0000-0000E6AB0000}"/>
    <cellStyle name="Normal 8 2 4 5 2" xfId="45504" xr:uid="{00000000-0005-0000-0000-0000E7AB0000}"/>
    <cellStyle name="Normal 8 2 4 5 2 2" xfId="45505" xr:uid="{00000000-0005-0000-0000-0000E8AB0000}"/>
    <cellStyle name="Normal 8 2 4 5 3" xfId="45506" xr:uid="{00000000-0005-0000-0000-0000E9AB0000}"/>
    <cellStyle name="Normal 8 2 4 6" xfId="45507" xr:uid="{00000000-0005-0000-0000-0000EAAB0000}"/>
    <cellStyle name="Normal 8 2 4 6 2" xfId="45508" xr:uid="{00000000-0005-0000-0000-0000EBAB0000}"/>
    <cellStyle name="Normal 8 2 4 7" xfId="45509" xr:uid="{00000000-0005-0000-0000-0000ECAB0000}"/>
    <cellStyle name="Normal 8 2 4 8" xfId="45510" xr:uid="{00000000-0005-0000-0000-0000EDAB0000}"/>
    <cellStyle name="Normal 8 2 5" xfId="4909" xr:uid="{00000000-0005-0000-0000-0000EEAB0000}"/>
    <cellStyle name="Normal 8 2 5 2" xfId="4910" xr:uid="{00000000-0005-0000-0000-0000EFAB0000}"/>
    <cellStyle name="Normal 8 2 5 2 2" xfId="4911" xr:uid="{00000000-0005-0000-0000-0000F0AB0000}"/>
    <cellStyle name="Normal 8 2 5 2 2 2" xfId="45511" xr:uid="{00000000-0005-0000-0000-0000F1AB0000}"/>
    <cellStyle name="Normal 8 2 5 2 2 2 2" xfId="45512" xr:uid="{00000000-0005-0000-0000-0000F2AB0000}"/>
    <cellStyle name="Normal 8 2 5 2 2 2 2 2" xfId="45513" xr:uid="{00000000-0005-0000-0000-0000F3AB0000}"/>
    <cellStyle name="Normal 8 2 5 2 2 2 3" xfId="45514" xr:uid="{00000000-0005-0000-0000-0000F4AB0000}"/>
    <cellStyle name="Normal 8 2 5 2 2 3" xfId="45515" xr:uid="{00000000-0005-0000-0000-0000F5AB0000}"/>
    <cellStyle name="Normal 8 2 5 2 2 3 2" xfId="45516" xr:uid="{00000000-0005-0000-0000-0000F6AB0000}"/>
    <cellStyle name="Normal 8 2 5 2 2 4" xfId="45517" xr:uid="{00000000-0005-0000-0000-0000F7AB0000}"/>
    <cellStyle name="Normal 8 2 5 2 2 5" xfId="45518" xr:uid="{00000000-0005-0000-0000-0000F8AB0000}"/>
    <cellStyle name="Normal 8 2 5 2 3" xfId="4912" xr:uid="{00000000-0005-0000-0000-0000F9AB0000}"/>
    <cellStyle name="Normal 8 2 5 2 3 2" xfId="45519" xr:uid="{00000000-0005-0000-0000-0000FAAB0000}"/>
    <cellStyle name="Normal 8 2 5 2 3 2 2" xfId="45520" xr:uid="{00000000-0005-0000-0000-0000FBAB0000}"/>
    <cellStyle name="Normal 8 2 5 2 3 2 2 2" xfId="45521" xr:uid="{00000000-0005-0000-0000-0000FCAB0000}"/>
    <cellStyle name="Normal 8 2 5 2 3 2 3" xfId="45522" xr:uid="{00000000-0005-0000-0000-0000FDAB0000}"/>
    <cellStyle name="Normal 8 2 5 2 3 3" xfId="45523" xr:uid="{00000000-0005-0000-0000-0000FEAB0000}"/>
    <cellStyle name="Normal 8 2 5 2 3 3 2" xfId="45524" xr:uid="{00000000-0005-0000-0000-0000FFAB0000}"/>
    <cellStyle name="Normal 8 2 5 2 3 4" xfId="45525" xr:uid="{00000000-0005-0000-0000-000000AC0000}"/>
    <cellStyle name="Normal 8 2 5 2 3 5" xfId="45526" xr:uid="{00000000-0005-0000-0000-000001AC0000}"/>
    <cellStyle name="Normal 8 2 5 2 4" xfId="45527" xr:uid="{00000000-0005-0000-0000-000002AC0000}"/>
    <cellStyle name="Normal 8 2 5 2 4 2" xfId="45528" xr:uid="{00000000-0005-0000-0000-000003AC0000}"/>
    <cellStyle name="Normal 8 2 5 2 4 2 2" xfId="45529" xr:uid="{00000000-0005-0000-0000-000004AC0000}"/>
    <cellStyle name="Normal 8 2 5 2 4 3" xfId="45530" xr:uid="{00000000-0005-0000-0000-000005AC0000}"/>
    <cellStyle name="Normal 8 2 5 2 5" xfId="45531" xr:uid="{00000000-0005-0000-0000-000006AC0000}"/>
    <cellStyle name="Normal 8 2 5 2 5 2" xfId="45532" xr:uid="{00000000-0005-0000-0000-000007AC0000}"/>
    <cellStyle name="Normal 8 2 5 2 6" xfId="45533" xr:uid="{00000000-0005-0000-0000-000008AC0000}"/>
    <cellStyle name="Normal 8 2 5 2 7" xfId="45534" xr:uid="{00000000-0005-0000-0000-000009AC0000}"/>
    <cellStyle name="Normal 8 2 5 3" xfId="4913" xr:uid="{00000000-0005-0000-0000-00000AAC0000}"/>
    <cellStyle name="Normal 8 2 5 3 2" xfId="45535" xr:uid="{00000000-0005-0000-0000-00000BAC0000}"/>
    <cellStyle name="Normal 8 2 5 3 2 2" xfId="45536" xr:uid="{00000000-0005-0000-0000-00000CAC0000}"/>
    <cellStyle name="Normal 8 2 5 3 2 2 2" xfId="45537" xr:uid="{00000000-0005-0000-0000-00000DAC0000}"/>
    <cellStyle name="Normal 8 2 5 3 2 3" xfId="45538" xr:uid="{00000000-0005-0000-0000-00000EAC0000}"/>
    <cellStyle name="Normal 8 2 5 3 3" xfId="45539" xr:uid="{00000000-0005-0000-0000-00000FAC0000}"/>
    <cellStyle name="Normal 8 2 5 3 3 2" xfId="45540" xr:uid="{00000000-0005-0000-0000-000010AC0000}"/>
    <cellStyle name="Normal 8 2 5 3 4" xfId="45541" xr:uid="{00000000-0005-0000-0000-000011AC0000}"/>
    <cellStyle name="Normal 8 2 5 3 5" xfId="45542" xr:uid="{00000000-0005-0000-0000-000012AC0000}"/>
    <cellStyle name="Normal 8 2 5 4" xfId="4914" xr:uid="{00000000-0005-0000-0000-000013AC0000}"/>
    <cellStyle name="Normal 8 2 5 4 2" xfId="45543" xr:uid="{00000000-0005-0000-0000-000014AC0000}"/>
    <cellStyle name="Normal 8 2 5 4 2 2" xfId="45544" xr:uid="{00000000-0005-0000-0000-000015AC0000}"/>
    <cellStyle name="Normal 8 2 5 4 2 2 2" xfId="45545" xr:uid="{00000000-0005-0000-0000-000016AC0000}"/>
    <cellStyle name="Normal 8 2 5 4 2 3" xfId="45546" xr:uid="{00000000-0005-0000-0000-000017AC0000}"/>
    <cellStyle name="Normal 8 2 5 4 3" xfId="45547" xr:uid="{00000000-0005-0000-0000-000018AC0000}"/>
    <cellStyle name="Normal 8 2 5 4 3 2" xfId="45548" xr:uid="{00000000-0005-0000-0000-000019AC0000}"/>
    <cellStyle name="Normal 8 2 5 4 4" xfId="45549" xr:uid="{00000000-0005-0000-0000-00001AAC0000}"/>
    <cellStyle name="Normal 8 2 5 4 5" xfId="45550" xr:uid="{00000000-0005-0000-0000-00001BAC0000}"/>
    <cellStyle name="Normal 8 2 5 5" xfId="45551" xr:uid="{00000000-0005-0000-0000-00001CAC0000}"/>
    <cellStyle name="Normal 8 2 5 5 2" xfId="45552" xr:uid="{00000000-0005-0000-0000-00001DAC0000}"/>
    <cellStyle name="Normal 8 2 5 5 2 2" xfId="45553" xr:uid="{00000000-0005-0000-0000-00001EAC0000}"/>
    <cellStyle name="Normal 8 2 5 5 3" xfId="45554" xr:uid="{00000000-0005-0000-0000-00001FAC0000}"/>
    <cellStyle name="Normal 8 2 5 6" xfId="45555" xr:uid="{00000000-0005-0000-0000-000020AC0000}"/>
    <cellStyle name="Normal 8 2 5 6 2" xfId="45556" xr:uid="{00000000-0005-0000-0000-000021AC0000}"/>
    <cellStyle name="Normal 8 2 5 7" xfId="45557" xr:uid="{00000000-0005-0000-0000-000022AC0000}"/>
    <cellStyle name="Normal 8 2 5 8" xfId="45558" xr:uid="{00000000-0005-0000-0000-000023AC0000}"/>
    <cellStyle name="Normal 8 2 6" xfId="4915" xr:uid="{00000000-0005-0000-0000-000024AC0000}"/>
    <cellStyle name="Normal 8 2 6 2" xfId="4916" xr:uid="{00000000-0005-0000-0000-000025AC0000}"/>
    <cellStyle name="Normal 8 2 6 2 2" xfId="4917" xr:uid="{00000000-0005-0000-0000-000026AC0000}"/>
    <cellStyle name="Normal 8 2 6 2 2 2" xfId="45559" xr:uid="{00000000-0005-0000-0000-000027AC0000}"/>
    <cellStyle name="Normal 8 2 6 2 2 2 2" xfId="45560" xr:uid="{00000000-0005-0000-0000-000028AC0000}"/>
    <cellStyle name="Normal 8 2 6 2 2 2 2 2" xfId="45561" xr:uid="{00000000-0005-0000-0000-000029AC0000}"/>
    <cellStyle name="Normal 8 2 6 2 2 2 3" xfId="45562" xr:uid="{00000000-0005-0000-0000-00002AAC0000}"/>
    <cellStyle name="Normal 8 2 6 2 2 3" xfId="45563" xr:uid="{00000000-0005-0000-0000-00002BAC0000}"/>
    <cellStyle name="Normal 8 2 6 2 2 3 2" xfId="45564" xr:uid="{00000000-0005-0000-0000-00002CAC0000}"/>
    <cellStyle name="Normal 8 2 6 2 2 4" xfId="45565" xr:uid="{00000000-0005-0000-0000-00002DAC0000}"/>
    <cellStyle name="Normal 8 2 6 2 2 5" xfId="45566" xr:uid="{00000000-0005-0000-0000-00002EAC0000}"/>
    <cellStyle name="Normal 8 2 6 2 3" xfId="4918" xr:uid="{00000000-0005-0000-0000-00002FAC0000}"/>
    <cellStyle name="Normal 8 2 6 2 3 2" xfId="45567" xr:uid="{00000000-0005-0000-0000-000030AC0000}"/>
    <cellStyle name="Normal 8 2 6 2 3 2 2" xfId="45568" xr:uid="{00000000-0005-0000-0000-000031AC0000}"/>
    <cellStyle name="Normal 8 2 6 2 3 2 2 2" xfId="45569" xr:uid="{00000000-0005-0000-0000-000032AC0000}"/>
    <cellStyle name="Normal 8 2 6 2 3 2 3" xfId="45570" xr:uid="{00000000-0005-0000-0000-000033AC0000}"/>
    <cellStyle name="Normal 8 2 6 2 3 3" xfId="45571" xr:uid="{00000000-0005-0000-0000-000034AC0000}"/>
    <cellStyle name="Normal 8 2 6 2 3 3 2" xfId="45572" xr:uid="{00000000-0005-0000-0000-000035AC0000}"/>
    <cellStyle name="Normal 8 2 6 2 3 4" xfId="45573" xr:uid="{00000000-0005-0000-0000-000036AC0000}"/>
    <cellStyle name="Normal 8 2 6 2 3 5" xfId="45574" xr:uid="{00000000-0005-0000-0000-000037AC0000}"/>
    <cellStyle name="Normal 8 2 6 2 4" xfId="45575" xr:uid="{00000000-0005-0000-0000-000038AC0000}"/>
    <cellStyle name="Normal 8 2 6 2 4 2" xfId="45576" xr:uid="{00000000-0005-0000-0000-000039AC0000}"/>
    <cellStyle name="Normal 8 2 6 2 4 2 2" xfId="45577" xr:uid="{00000000-0005-0000-0000-00003AAC0000}"/>
    <cellStyle name="Normal 8 2 6 2 4 3" xfId="45578" xr:uid="{00000000-0005-0000-0000-00003BAC0000}"/>
    <cellStyle name="Normal 8 2 6 2 5" xfId="45579" xr:uid="{00000000-0005-0000-0000-00003CAC0000}"/>
    <cellStyle name="Normal 8 2 6 2 5 2" xfId="45580" xr:uid="{00000000-0005-0000-0000-00003DAC0000}"/>
    <cellStyle name="Normal 8 2 6 2 6" xfId="45581" xr:uid="{00000000-0005-0000-0000-00003EAC0000}"/>
    <cellStyle name="Normal 8 2 6 2 7" xfId="45582" xr:uid="{00000000-0005-0000-0000-00003FAC0000}"/>
    <cellStyle name="Normal 8 2 6 3" xfId="4919" xr:uid="{00000000-0005-0000-0000-000040AC0000}"/>
    <cellStyle name="Normal 8 2 6 3 2" xfId="45583" xr:uid="{00000000-0005-0000-0000-000041AC0000}"/>
    <cellStyle name="Normal 8 2 6 3 2 2" xfId="45584" xr:uid="{00000000-0005-0000-0000-000042AC0000}"/>
    <cellStyle name="Normal 8 2 6 3 2 2 2" xfId="45585" xr:uid="{00000000-0005-0000-0000-000043AC0000}"/>
    <cellStyle name="Normal 8 2 6 3 2 3" xfId="45586" xr:uid="{00000000-0005-0000-0000-000044AC0000}"/>
    <cellStyle name="Normal 8 2 6 3 3" xfId="45587" xr:uid="{00000000-0005-0000-0000-000045AC0000}"/>
    <cellStyle name="Normal 8 2 6 3 3 2" xfId="45588" xr:uid="{00000000-0005-0000-0000-000046AC0000}"/>
    <cellStyle name="Normal 8 2 6 3 4" xfId="45589" xr:uid="{00000000-0005-0000-0000-000047AC0000}"/>
    <cellStyle name="Normal 8 2 6 3 5" xfId="45590" xr:uid="{00000000-0005-0000-0000-000048AC0000}"/>
    <cellStyle name="Normal 8 2 6 4" xfId="4920" xr:uid="{00000000-0005-0000-0000-000049AC0000}"/>
    <cellStyle name="Normal 8 2 6 4 2" xfId="45591" xr:uid="{00000000-0005-0000-0000-00004AAC0000}"/>
    <cellStyle name="Normal 8 2 6 4 2 2" xfId="45592" xr:uid="{00000000-0005-0000-0000-00004BAC0000}"/>
    <cellStyle name="Normal 8 2 6 4 2 2 2" xfId="45593" xr:uid="{00000000-0005-0000-0000-00004CAC0000}"/>
    <cellStyle name="Normal 8 2 6 4 2 3" xfId="45594" xr:uid="{00000000-0005-0000-0000-00004DAC0000}"/>
    <cellStyle name="Normal 8 2 6 4 3" xfId="45595" xr:uid="{00000000-0005-0000-0000-00004EAC0000}"/>
    <cellStyle name="Normal 8 2 6 4 3 2" xfId="45596" xr:uid="{00000000-0005-0000-0000-00004FAC0000}"/>
    <cellStyle name="Normal 8 2 6 4 4" xfId="45597" xr:uid="{00000000-0005-0000-0000-000050AC0000}"/>
    <cellStyle name="Normal 8 2 6 4 5" xfId="45598" xr:uid="{00000000-0005-0000-0000-000051AC0000}"/>
    <cellStyle name="Normal 8 2 6 5" xfId="45599" xr:uid="{00000000-0005-0000-0000-000052AC0000}"/>
    <cellStyle name="Normal 8 2 6 5 2" xfId="45600" xr:uid="{00000000-0005-0000-0000-000053AC0000}"/>
    <cellStyle name="Normal 8 2 6 5 2 2" xfId="45601" xr:uid="{00000000-0005-0000-0000-000054AC0000}"/>
    <cellStyle name="Normal 8 2 6 5 3" xfId="45602" xr:uid="{00000000-0005-0000-0000-000055AC0000}"/>
    <cellStyle name="Normal 8 2 6 6" xfId="45603" xr:uid="{00000000-0005-0000-0000-000056AC0000}"/>
    <cellStyle name="Normal 8 2 6 6 2" xfId="45604" xr:uid="{00000000-0005-0000-0000-000057AC0000}"/>
    <cellStyle name="Normal 8 2 6 7" xfId="45605" xr:uid="{00000000-0005-0000-0000-000058AC0000}"/>
    <cellStyle name="Normal 8 2 6 8" xfId="45606" xr:uid="{00000000-0005-0000-0000-000059AC0000}"/>
    <cellStyle name="Normal 8 2 7" xfId="4921" xr:uid="{00000000-0005-0000-0000-00005AAC0000}"/>
    <cellStyle name="Normal 8 2 7 2" xfId="4922" xr:uid="{00000000-0005-0000-0000-00005BAC0000}"/>
    <cellStyle name="Normal 8 2 7 2 2" xfId="4923" xr:uid="{00000000-0005-0000-0000-00005CAC0000}"/>
    <cellStyle name="Normal 8 2 7 2 2 2" xfId="45607" xr:uid="{00000000-0005-0000-0000-00005DAC0000}"/>
    <cellStyle name="Normal 8 2 7 2 2 2 2" xfId="45608" xr:uid="{00000000-0005-0000-0000-00005EAC0000}"/>
    <cellStyle name="Normal 8 2 7 2 2 2 2 2" xfId="45609" xr:uid="{00000000-0005-0000-0000-00005FAC0000}"/>
    <cellStyle name="Normal 8 2 7 2 2 2 3" xfId="45610" xr:uid="{00000000-0005-0000-0000-000060AC0000}"/>
    <cellStyle name="Normal 8 2 7 2 2 3" xfId="45611" xr:uid="{00000000-0005-0000-0000-000061AC0000}"/>
    <cellStyle name="Normal 8 2 7 2 2 3 2" xfId="45612" xr:uid="{00000000-0005-0000-0000-000062AC0000}"/>
    <cellStyle name="Normal 8 2 7 2 2 4" xfId="45613" xr:uid="{00000000-0005-0000-0000-000063AC0000}"/>
    <cellStyle name="Normal 8 2 7 2 2 5" xfId="45614" xr:uid="{00000000-0005-0000-0000-000064AC0000}"/>
    <cellStyle name="Normal 8 2 7 2 3" xfId="4924" xr:uid="{00000000-0005-0000-0000-000065AC0000}"/>
    <cellStyle name="Normal 8 2 7 2 3 2" xfId="45615" xr:uid="{00000000-0005-0000-0000-000066AC0000}"/>
    <cellStyle name="Normal 8 2 7 2 3 2 2" xfId="45616" xr:uid="{00000000-0005-0000-0000-000067AC0000}"/>
    <cellStyle name="Normal 8 2 7 2 3 2 2 2" xfId="45617" xr:uid="{00000000-0005-0000-0000-000068AC0000}"/>
    <cellStyle name="Normal 8 2 7 2 3 2 3" xfId="45618" xr:uid="{00000000-0005-0000-0000-000069AC0000}"/>
    <cellStyle name="Normal 8 2 7 2 3 3" xfId="45619" xr:uid="{00000000-0005-0000-0000-00006AAC0000}"/>
    <cellStyle name="Normal 8 2 7 2 3 3 2" xfId="45620" xr:uid="{00000000-0005-0000-0000-00006BAC0000}"/>
    <cellStyle name="Normal 8 2 7 2 3 4" xfId="45621" xr:uid="{00000000-0005-0000-0000-00006CAC0000}"/>
    <cellStyle name="Normal 8 2 7 2 3 5" xfId="45622" xr:uid="{00000000-0005-0000-0000-00006DAC0000}"/>
    <cellStyle name="Normal 8 2 7 2 4" xfId="45623" xr:uid="{00000000-0005-0000-0000-00006EAC0000}"/>
    <cellStyle name="Normal 8 2 7 2 4 2" xfId="45624" xr:uid="{00000000-0005-0000-0000-00006FAC0000}"/>
    <cellStyle name="Normal 8 2 7 2 4 2 2" xfId="45625" xr:uid="{00000000-0005-0000-0000-000070AC0000}"/>
    <cellStyle name="Normal 8 2 7 2 4 3" xfId="45626" xr:uid="{00000000-0005-0000-0000-000071AC0000}"/>
    <cellStyle name="Normal 8 2 7 2 5" xfId="45627" xr:uid="{00000000-0005-0000-0000-000072AC0000}"/>
    <cellStyle name="Normal 8 2 7 2 5 2" xfId="45628" xr:uid="{00000000-0005-0000-0000-000073AC0000}"/>
    <cellStyle name="Normal 8 2 7 2 6" xfId="45629" xr:uid="{00000000-0005-0000-0000-000074AC0000}"/>
    <cellStyle name="Normal 8 2 7 2 7" xfId="45630" xr:uid="{00000000-0005-0000-0000-000075AC0000}"/>
    <cellStyle name="Normal 8 2 7 3" xfId="4925" xr:uid="{00000000-0005-0000-0000-000076AC0000}"/>
    <cellStyle name="Normal 8 2 7 3 2" xfId="45631" xr:uid="{00000000-0005-0000-0000-000077AC0000}"/>
    <cellStyle name="Normal 8 2 7 3 2 2" xfId="45632" xr:uid="{00000000-0005-0000-0000-000078AC0000}"/>
    <cellStyle name="Normal 8 2 7 3 2 2 2" xfId="45633" xr:uid="{00000000-0005-0000-0000-000079AC0000}"/>
    <cellStyle name="Normal 8 2 7 3 2 3" xfId="45634" xr:uid="{00000000-0005-0000-0000-00007AAC0000}"/>
    <cellStyle name="Normal 8 2 7 3 3" xfId="45635" xr:uid="{00000000-0005-0000-0000-00007BAC0000}"/>
    <cellStyle name="Normal 8 2 7 3 3 2" xfId="45636" xr:uid="{00000000-0005-0000-0000-00007CAC0000}"/>
    <cellStyle name="Normal 8 2 7 3 4" xfId="45637" xr:uid="{00000000-0005-0000-0000-00007DAC0000}"/>
    <cellStyle name="Normal 8 2 7 3 5" xfId="45638" xr:uid="{00000000-0005-0000-0000-00007EAC0000}"/>
    <cellStyle name="Normal 8 2 7 4" xfId="4926" xr:uid="{00000000-0005-0000-0000-00007FAC0000}"/>
    <cellStyle name="Normal 8 2 7 4 2" xfId="45639" xr:uid="{00000000-0005-0000-0000-000080AC0000}"/>
    <cellStyle name="Normal 8 2 7 4 2 2" xfId="45640" xr:uid="{00000000-0005-0000-0000-000081AC0000}"/>
    <cellStyle name="Normal 8 2 7 4 2 2 2" xfId="45641" xr:uid="{00000000-0005-0000-0000-000082AC0000}"/>
    <cellStyle name="Normal 8 2 7 4 2 3" xfId="45642" xr:uid="{00000000-0005-0000-0000-000083AC0000}"/>
    <cellStyle name="Normal 8 2 7 4 3" xfId="45643" xr:uid="{00000000-0005-0000-0000-000084AC0000}"/>
    <cellStyle name="Normal 8 2 7 4 3 2" xfId="45644" xr:uid="{00000000-0005-0000-0000-000085AC0000}"/>
    <cellStyle name="Normal 8 2 7 4 4" xfId="45645" xr:uid="{00000000-0005-0000-0000-000086AC0000}"/>
    <cellStyle name="Normal 8 2 7 4 5" xfId="45646" xr:uid="{00000000-0005-0000-0000-000087AC0000}"/>
    <cellStyle name="Normal 8 2 7 5" xfId="45647" xr:uid="{00000000-0005-0000-0000-000088AC0000}"/>
    <cellStyle name="Normal 8 2 7 5 2" xfId="45648" xr:uid="{00000000-0005-0000-0000-000089AC0000}"/>
    <cellStyle name="Normal 8 2 7 5 2 2" xfId="45649" xr:uid="{00000000-0005-0000-0000-00008AAC0000}"/>
    <cellStyle name="Normal 8 2 7 5 3" xfId="45650" xr:uid="{00000000-0005-0000-0000-00008BAC0000}"/>
    <cellStyle name="Normal 8 2 7 6" xfId="45651" xr:uid="{00000000-0005-0000-0000-00008CAC0000}"/>
    <cellStyle name="Normal 8 2 7 6 2" xfId="45652" xr:uid="{00000000-0005-0000-0000-00008DAC0000}"/>
    <cellStyle name="Normal 8 2 7 7" xfId="45653" xr:uid="{00000000-0005-0000-0000-00008EAC0000}"/>
    <cellStyle name="Normal 8 2 7 8" xfId="45654" xr:uid="{00000000-0005-0000-0000-00008FAC0000}"/>
    <cellStyle name="Normal 8 2 8" xfId="4927" xr:uid="{00000000-0005-0000-0000-000090AC0000}"/>
    <cellStyle name="Normal 8 2 8 2" xfId="4928" xr:uid="{00000000-0005-0000-0000-000091AC0000}"/>
    <cellStyle name="Normal 8 2 8 2 2" xfId="45655" xr:uid="{00000000-0005-0000-0000-000092AC0000}"/>
    <cellStyle name="Normal 8 2 8 2 2 2" xfId="45656" xr:uid="{00000000-0005-0000-0000-000093AC0000}"/>
    <cellStyle name="Normal 8 2 8 2 2 2 2" xfId="45657" xr:uid="{00000000-0005-0000-0000-000094AC0000}"/>
    <cellStyle name="Normal 8 2 8 2 2 3" xfId="45658" xr:uid="{00000000-0005-0000-0000-000095AC0000}"/>
    <cellStyle name="Normal 8 2 8 2 3" xfId="45659" xr:uid="{00000000-0005-0000-0000-000096AC0000}"/>
    <cellStyle name="Normal 8 2 8 2 3 2" xfId="45660" xr:uid="{00000000-0005-0000-0000-000097AC0000}"/>
    <cellStyle name="Normal 8 2 8 2 4" xfId="45661" xr:uid="{00000000-0005-0000-0000-000098AC0000}"/>
    <cellStyle name="Normal 8 2 8 2 5" xfId="45662" xr:uid="{00000000-0005-0000-0000-000099AC0000}"/>
    <cellStyle name="Normal 8 2 8 3" xfId="4929" xr:uid="{00000000-0005-0000-0000-00009AAC0000}"/>
    <cellStyle name="Normal 8 2 8 3 2" xfId="45663" xr:uid="{00000000-0005-0000-0000-00009BAC0000}"/>
    <cellStyle name="Normal 8 2 8 3 2 2" xfId="45664" xr:uid="{00000000-0005-0000-0000-00009CAC0000}"/>
    <cellStyle name="Normal 8 2 8 3 2 2 2" xfId="45665" xr:uid="{00000000-0005-0000-0000-00009DAC0000}"/>
    <cellStyle name="Normal 8 2 8 3 2 3" xfId="45666" xr:uid="{00000000-0005-0000-0000-00009EAC0000}"/>
    <cellStyle name="Normal 8 2 8 3 3" xfId="45667" xr:uid="{00000000-0005-0000-0000-00009FAC0000}"/>
    <cellStyle name="Normal 8 2 8 3 3 2" xfId="45668" xr:uid="{00000000-0005-0000-0000-0000A0AC0000}"/>
    <cellStyle name="Normal 8 2 8 3 4" xfId="45669" xr:uid="{00000000-0005-0000-0000-0000A1AC0000}"/>
    <cellStyle name="Normal 8 2 8 3 5" xfId="45670" xr:uid="{00000000-0005-0000-0000-0000A2AC0000}"/>
    <cellStyle name="Normal 8 2 8 4" xfId="45671" xr:uid="{00000000-0005-0000-0000-0000A3AC0000}"/>
    <cellStyle name="Normal 8 2 8 4 2" xfId="45672" xr:uid="{00000000-0005-0000-0000-0000A4AC0000}"/>
    <cellStyle name="Normal 8 2 8 4 2 2" xfId="45673" xr:uid="{00000000-0005-0000-0000-0000A5AC0000}"/>
    <cellStyle name="Normal 8 2 8 4 3" xfId="45674" xr:uid="{00000000-0005-0000-0000-0000A6AC0000}"/>
    <cellStyle name="Normal 8 2 8 5" xfId="45675" xr:uid="{00000000-0005-0000-0000-0000A7AC0000}"/>
    <cellStyle name="Normal 8 2 8 5 2" xfId="45676" xr:uid="{00000000-0005-0000-0000-0000A8AC0000}"/>
    <cellStyle name="Normal 8 2 8 6" xfId="45677" xr:uid="{00000000-0005-0000-0000-0000A9AC0000}"/>
    <cellStyle name="Normal 8 2 8 7" xfId="45678" xr:uid="{00000000-0005-0000-0000-0000AAAC0000}"/>
    <cellStyle name="Normal 8 2 9" xfId="4930" xr:uid="{00000000-0005-0000-0000-0000ABAC0000}"/>
    <cellStyle name="Normal 8 2 9 2" xfId="45679" xr:uid="{00000000-0005-0000-0000-0000ACAC0000}"/>
    <cellStyle name="Normal 8 2 9 2 2" xfId="45680" xr:uid="{00000000-0005-0000-0000-0000ADAC0000}"/>
    <cellStyle name="Normal 8 2 9 2 2 2" xfId="45681" xr:uid="{00000000-0005-0000-0000-0000AEAC0000}"/>
    <cellStyle name="Normal 8 2 9 2 3" xfId="45682" xr:uid="{00000000-0005-0000-0000-0000AFAC0000}"/>
    <cellStyle name="Normal 8 2 9 3" xfId="45683" xr:uid="{00000000-0005-0000-0000-0000B0AC0000}"/>
    <cellStyle name="Normal 8 2 9 3 2" xfId="45684" xr:uid="{00000000-0005-0000-0000-0000B1AC0000}"/>
    <cellStyle name="Normal 8 2 9 4" xfId="45685" xr:uid="{00000000-0005-0000-0000-0000B2AC0000}"/>
    <cellStyle name="Normal 8 2 9 5" xfId="45686" xr:uid="{00000000-0005-0000-0000-0000B3AC0000}"/>
    <cellStyle name="Normal 8 20" xfId="45687" xr:uid="{00000000-0005-0000-0000-0000B4AC0000}"/>
    <cellStyle name="Normal 8 21" xfId="45688" xr:uid="{00000000-0005-0000-0000-0000B5AC0000}"/>
    <cellStyle name="Normal 8 3" xfId="4931" xr:uid="{00000000-0005-0000-0000-0000B6AC0000}"/>
    <cellStyle name="Normal 8 3 10" xfId="4932" xr:uid="{00000000-0005-0000-0000-0000B7AC0000}"/>
    <cellStyle name="Normal 8 3 10 2" xfId="45689" xr:uid="{00000000-0005-0000-0000-0000B8AC0000}"/>
    <cellStyle name="Normal 8 3 10 2 2" xfId="45690" xr:uid="{00000000-0005-0000-0000-0000B9AC0000}"/>
    <cellStyle name="Normal 8 3 10 2 2 2" xfId="45691" xr:uid="{00000000-0005-0000-0000-0000BAAC0000}"/>
    <cellStyle name="Normal 8 3 10 2 3" xfId="45692" xr:uid="{00000000-0005-0000-0000-0000BBAC0000}"/>
    <cellStyle name="Normal 8 3 10 3" xfId="45693" xr:uid="{00000000-0005-0000-0000-0000BCAC0000}"/>
    <cellStyle name="Normal 8 3 10 3 2" xfId="45694" xr:uid="{00000000-0005-0000-0000-0000BDAC0000}"/>
    <cellStyle name="Normal 8 3 10 4" xfId="45695" xr:uid="{00000000-0005-0000-0000-0000BEAC0000}"/>
    <cellStyle name="Normal 8 3 10 5" xfId="45696" xr:uid="{00000000-0005-0000-0000-0000BFAC0000}"/>
    <cellStyle name="Normal 8 3 11" xfId="45697" xr:uid="{00000000-0005-0000-0000-0000C0AC0000}"/>
    <cellStyle name="Normal 8 3 11 2" xfId="45698" xr:uid="{00000000-0005-0000-0000-0000C1AC0000}"/>
    <cellStyle name="Normal 8 3 11 2 2" xfId="45699" xr:uid="{00000000-0005-0000-0000-0000C2AC0000}"/>
    <cellStyle name="Normal 8 3 11 3" xfId="45700" xr:uid="{00000000-0005-0000-0000-0000C3AC0000}"/>
    <cellStyle name="Normal 8 3 12" xfId="45701" xr:uid="{00000000-0005-0000-0000-0000C4AC0000}"/>
    <cellStyle name="Normal 8 3 12 2" xfId="45702" xr:uid="{00000000-0005-0000-0000-0000C5AC0000}"/>
    <cellStyle name="Normal 8 3 13" xfId="45703" xr:uid="{00000000-0005-0000-0000-0000C6AC0000}"/>
    <cellStyle name="Normal 8 3 14" xfId="45704" xr:uid="{00000000-0005-0000-0000-0000C7AC0000}"/>
    <cellStyle name="Normal 8 3 2" xfId="4933" xr:uid="{00000000-0005-0000-0000-0000C8AC0000}"/>
    <cellStyle name="Normal 8 3 2 10" xfId="45705" xr:uid="{00000000-0005-0000-0000-0000C9AC0000}"/>
    <cellStyle name="Normal 8 3 2 10 2" xfId="45706" xr:uid="{00000000-0005-0000-0000-0000CAAC0000}"/>
    <cellStyle name="Normal 8 3 2 10 2 2" xfId="45707" xr:uid="{00000000-0005-0000-0000-0000CBAC0000}"/>
    <cellStyle name="Normal 8 3 2 10 3" xfId="45708" xr:uid="{00000000-0005-0000-0000-0000CCAC0000}"/>
    <cellStyle name="Normal 8 3 2 11" xfId="45709" xr:uid="{00000000-0005-0000-0000-0000CDAC0000}"/>
    <cellStyle name="Normal 8 3 2 11 2" xfId="45710" xr:uid="{00000000-0005-0000-0000-0000CEAC0000}"/>
    <cellStyle name="Normal 8 3 2 12" xfId="45711" xr:uid="{00000000-0005-0000-0000-0000CFAC0000}"/>
    <cellStyle name="Normal 8 3 2 13" xfId="45712" xr:uid="{00000000-0005-0000-0000-0000D0AC0000}"/>
    <cellStyle name="Normal 8 3 2 2" xfId="4934" xr:uid="{00000000-0005-0000-0000-0000D1AC0000}"/>
    <cellStyle name="Normal 8 3 2 2 10" xfId="45713" xr:uid="{00000000-0005-0000-0000-0000D2AC0000}"/>
    <cellStyle name="Normal 8 3 2 2 10 2" xfId="45714" xr:uid="{00000000-0005-0000-0000-0000D3AC0000}"/>
    <cellStyle name="Normal 8 3 2 2 11" xfId="45715" xr:uid="{00000000-0005-0000-0000-0000D4AC0000}"/>
    <cellStyle name="Normal 8 3 2 2 12" xfId="45716" xr:uid="{00000000-0005-0000-0000-0000D5AC0000}"/>
    <cellStyle name="Normal 8 3 2 2 2" xfId="4935" xr:uid="{00000000-0005-0000-0000-0000D6AC0000}"/>
    <cellStyle name="Normal 8 3 2 2 2 2" xfId="4936" xr:uid="{00000000-0005-0000-0000-0000D7AC0000}"/>
    <cellStyle name="Normal 8 3 2 2 2 2 2" xfId="4937" xr:uid="{00000000-0005-0000-0000-0000D8AC0000}"/>
    <cellStyle name="Normal 8 3 2 2 2 2 2 2" xfId="45717" xr:uid="{00000000-0005-0000-0000-0000D9AC0000}"/>
    <cellStyle name="Normal 8 3 2 2 2 2 2 2 2" xfId="45718" xr:uid="{00000000-0005-0000-0000-0000DAAC0000}"/>
    <cellStyle name="Normal 8 3 2 2 2 2 2 2 2 2" xfId="45719" xr:uid="{00000000-0005-0000-0000-0000DBAC0000}"/>
    <cellStyle name="Normal 8 3 2 2 2 2 2 2 3" xfId="45720" xr:uid="{00000000-0005-0000-0000-0000DCAC0000}"/>
    <cellStyle name="Normal 8 3 2 2 2 2 2 3" xfId="45721" xr:uid="{00000000-0005-0000-0000-0000DDAC0000}"/>
    <cellStyle name="Normal 8 3 2 2 2 2 2 3 2" xfId="45722" xr:uid="{00000000-0005-0000-0000-0000DEAC0000}"/>
    <cellStyle name="Normal 8 3 2 2 2 2 2 4" xfId="45723" xr:uid="{00000000-0005-0000-0000-0000DFAC0000}"/>
    <cellStyle name="Normal 8 3 2 2 2 2 2 5" xfId="45724" xr:uid="{00000000-0005-0000-0000-0000E0AC0000}"/>
    <cellStyle name="Normal 8 3 2 2 2 2 3" xfId="4938" xr:uid="{00000000-0005-0000-0000-0000E1AC0000}"/>
    <cellStyle name="Normal 8 3 2 2 2 2 3 2" xfId="45725" xr:uid="{00000000-0005-0000-0000-0000E2AC0000}"/>
    <cellStyle name="Normal 8 3 2 2 2 2 3 2 2" xfId="45726" xr:uid="{00000000-0005-0000-0000-0000E3AC0000}"/>
    <cellStyle name="Normal 8 3 2 2 2 2 3 2 2 2" xfId="45727" xr:uid="{00000000-0005-0000-0000-0000E4AC0000}"/>
    <cellStyle name="Normal 8 3 2 2 2 2 3 2 3" xfId="45728" xr:uid="{00000000-0005-0000-0000-0000E5AC0000}"/>
    <cellStyle name="Normal 8 3 2 2 2 2 3 3" xfId="45729" xr:uid="{00000000-0005-0000-0000-0000E6AC0000}"/>
    <cellStyle name="Normal 8 3 2 2 2 2 3 3 2" xfId="45730" xr:uid="{00000000-0005-0000-0000-0000E7AC0000}"/>
    <cellStyle name="Normal 8 3 2 2 2 2 3 4" xfId="45731" xr:uid="{00000000-0005-0000-0000-0000E8AC0000}"/>
    <cellStyle name="Normal 8 3 2 2 2 2 3 5" xfId="45732" xr:uid="{00000000-0005-0000-0000-0000E9AC0000}"/>
    <cellStyle name="Normal 8 3 2 2 2 2 4" xfId="45733" xr:uid="{00000000-0005-0000-0000-0000EAAC0000}"/>
    <cellStyle name="Normal 8 3 2 2 2 2 4 2" xfId="45734" xr:uid="{00000000-0005-0000-0000-0000EBAC0000}"/>
    <cellStyle name="Normal 8 3 2 2 2 2 4 2 2" xfId="45735" xr:uid="{00000000-0005-0000-0000-0000ECAC0000}"/>
    <cellStyle name="Normal 8 3 2 2 2 2 4 3" xfId="45736" xr:uid="{00000000-0005-0000-0000-0000EDAC0000}"/>
    <cellStyle name="Normal 8 3 2 2 2 2 5" xfId="45737" xr:uid="{00000000-0005-0000-0000-0000EEAC0000}"/>
    <cellStyle name="Normal 8 3 2 2 2 2 5 2" xfId="45738" xr:uid="{00000000-0005-0000-0000-0000EFAC0000}"/>
    <cellStyle name="Normal 8 3 2 2 2 2 6" xfId="45739" xr:uid="{00000000-0005-0000-0000-0000F0AC0000}"/>
    <cellStyle name="Normal 8 3 2 2 2 2 7" xfId="45740" xr:uid="{00000000-0005-0000-0000-0000F1AC0000}"/>
    <cellStyle name="Normal 8 3 2 2 2 3" xfId="4939" xr:uid="{00000000-0005-0000-0000-0000F2AC0000}"/>
    <cellStyle name="Normal 8 3 2 2 2 3 2" xfId="45741" xr:uid="{00000000-0005-0000-0000-0000F3AC0000}"/>
    <cellStyle name="Normal 8 3 2 2 2 3 2 2" xfId="45742" xr:uid="{00000000-0005-0000-0000-0000F4AC0000}"/>
    <cellStyle name="Normal 8 3 2 2 2 3 2 2 2" xfId="45743" xr:uid="{00000000-0005-0000-0000-0000F5AC0000}"/>
    <cellStyle name="Normal 8 3 2 2 2 3 2 3" xfId="45744" xr:uid="{00000000-0005-0000-0000-0000F6AC0000}"/>
    <cellStyle name="Normal 8 3 2 2 2 3 3" xfId="45745" xr:uid="{00000000-0005-0000-0000-0000F7AC0000}"/>
    <cellStyle name="Normal 8 3 2 2 2 3 3 2" xfId="45746" xr:uid="{00000000-0005-0000-0000-0000F8AC0000}"/>
    <cellStyle name="Normal 8 3 2 2 2 3 4" xfId="45747" xr:uid="{00000000-0005-0000-0000-0000F9AC0000}"/>
    <cellStyle name="Normal 8 3 2 2 2 3 5" xfId="45748" xr:uid="{00000000-0005-0000-0000-0000FAAC0000}"/>
    <cellStyle name="Normal 8 3 2 2 2 4" xfId="4940" xr:uid="{00000000-0005-0000-0000-0000FBAC0000}"/>
    <cellStyle name="Normal 8 3 2 2 2 4 2" xfId="45749" xr:uid="{00000000-0005-0000-0000-0000FCAC0000}"/>
    <cellStyle name="Normal 8 3 2 2 2 4 2 2" xfId="45750" xr:uid="{00000000-0005-0000-0000-0000FDAC0000}"/>
    <cellStyle name="Normal 8 3 2 2 2 4 2 2 2" xfId="45751" xr:uid="{00000000-0005-0000-0000-0000FEAC0000}"/>
    <cellStyle name="Normal 8 3 2 2 2 4 2 3" xfId="45752" xr:uid="{00000000-0005-0000-0000-0000FFAC0000}"/>
    <cellStyle name="Normal 8 3 2 2 2 4 3" xfId="45753" xr:uid="{00000000-0005-0000-0000-000000AD0000}"/>
    <cellStyle name="Normal 8 3 2 2 2 4 3 2" xfId="45754" xr:uid="{00000000-0005-0000-0000-000001AD0000}"/>
    <cellStyle name="Normal 8 3 2 2 2 4 4" xfId="45755" xr:uid="{00000000-0005-0000-0000-000002AD0000}"/>
    <cellStyle name="Normal 8 3 2 2 2 4 5" xfId="45756" xr:uid="{00000000-0005-0000-0000-000003AD0000}"/>
    <cellStyle name="Normal 8 3 2 2 2 5" xfId="45757" xr:uid="{00000000-0005-0000-0000-000004AD0000}"/>
    <cellStyle name="Normal 8 3 2 2 2 5 2" xfId="45758" xr:uid="{00000000-0005-0000-0000-000005AD0000}"/>
    <cellStyle name="Normal 8 3 2 2 2 5 2 2" xfId="45759" xr:uid="{00000000-0005-0000-0000-000006AD0000}"/>
    <cellStyle name="Normal 8 3 2 2 2 5 3" xfId="45760" xr:uid="{00000000-0005-0000-0000-000007AD0000}"/>
    <cellStyle name="Normal 8 3 2 2 2 6" xfId="45761" xr:uid="{00000000-0005-0000-0000-000008AD0000}"/>
    <cellStyle name="Normal 8 3 2 2 2 6 2" xfId="45762" xr:uid="{00000000-0005-0000-0000-000009AD0000}"/>
    <cellStyle name="Normal 8 3 2 2 2 7" xfId="45763" xr:uid="{00000000-0005-0000-0000-00000AAD0000}"/>
    <cellStyle name="Normal 8 3 2 2 2 8" xfId="45764" xr:uid="{00000000-0005-0000-0000-00000BAD0000}"/>
    <cellStyle name="Normal 8 3 2 2 3" xfId="4941" xr:uid="{00000000-0005-0000-0000-00000CAD0000}"/>
    <cellStyle name="Normal 8 3 2 2 3 2" xfId="4942" xr:uid="{00000000-0005-0000-0000-00000DAD0000}"/>
    <cellStyle name="Normal 8 3 2 2 3 2 2" xfId="4943" xr:uid="{00000000-0005-0000-0000-00000EAD0000}"/>
    <cellStyle name="Normal 8 3 2 2 3 2 2 2" xfId="45765" xr:uid="{00000000-0005-0000-0000-00000FAD0000}"/>
    <cellStyle name="Normal 8 3 2 2 3 2 2 2 2" xfId="45766" xr:uid="{00000000-0005-0000-0000-000010AD0000}"/>
    <cellStyle name="Normal 8 3 2 2 3 2 2 2 2 2" xfId="45767" xr:uid="{00000000-0005-0000-0000-000011AD0000}"/>
    <cellStyle name="Normal 8 3 2 2 3 2 2 2 3" xfId="45768" xr:uid="{00000000-0005-0000-0000-000012AD0000}"/>
    <cellStyle name="Normal 8 3 2 2 3 2 2 3" xfId="45769" xr:uid="{00000000-0005-0000-0000-000013AD0000}"/>
    <cellStyle name="Normal 8 3 2 2 3 2 2 3 2" xfId="45770" xr:uid="{00000000-0005-0000-0000-000014AD0000}"/>
    <cellStyle name="Normal 8 3 2 2 3 2 2 4" xfId="45771" xr:uid="{00000000-0005-0000-0000-000015AD0000}"/>
    <cellStyle name="Normal 8 3 2 2 3 2 2 5" xfId="45772" xr:uid="{00000000-0005-0000-0000-000016AD0000}"/>
    <cellStyle name="Normal 8 3 2 2 3 2 3" xfId="4944" xr:uid="{00000000-0005-0000-0000-000017AD0000}"/>
    <cellStyle name="Normal 8 3 2 2 3 2 3 2" xfId="45773" xr:uid="{00000000-0005-0000-0000-000018AD0000}"/>
    <cellStyle name="Normal 8 3 2 2 3 2 3 2 2" xfId="45774" xr:uid="{00000000-0005-0000-0000-000019AD0000}"/>
    <cellStyle name="Normal 8 3 2 2 3 2 3 2 2 2" xfId="45775" xr:uid="{00000000-0005-0000-0000-00001AAD0000}"/>
    <cellStyle name="Normal 8 3 2 2 3 2 3 2 3" xfId="45776" xr:uid="{00000000-0005-0000-0000-00001BAD0000}"/>
    <cellStyle name="Normal 8 3 2 2 3 2 3 3" xfId="45777" xr:uid="{00000000-0005-0000-0000-00001CAD0000}"/>
    <cellStyle name="Normal 8 3 2 2 3 2 3 3 2" xfId="45778" xr:uid="{00000000-0005-0000-0000-00001DAD0000}"/>
    <cellStyle name="Normal 8 3 2 2 3 2 3 4" xfId="45779" xr:uid="{00000000-0005-0000-0000-00001EAD0000}"/>
    <cellStyle name="Normal 8 3 2 2 3 2 3 5" xfId="45780" xr:uid="{00000000-0005-0000-0000-00001FAD0000}"/>
    <cellStyle name="Normal 8 3 2 2 3 2 4" xfId="45781" xr:uid="{00000000-0005-0000-0000-000020AD0000}"/>
    <cellStyle name="Normal 8 3 2 2 3 2 4 2" xfId="45782" xr:uid="{00000000-0005-0000-0000-000021AD0000}"/>
    <cellStyle name="Normal 8 3 2 2 3 2 4 2 2" xfId="45783" xr:uid="{00000000-0005-0000-0000-000022AD0000}"/>
    <cellStyle name="Normal 8 3 2 2 3 2 4 3" xfId="45784" xr:uid="{00000000-0005-0000-0000-000023AD0000}"/>
    <cellStyle name="Normal 8 3 2 2 3 2 5" xfId="45785" xr:uid="{00000000-0005-0000-0000-000024AD0000}"/>
    <cellStyle name="Normal 8 3 2 2 3 2 5 2" xfId="45786" xr:uid="{00000000-0005-0000-0000-000025AD0000}"/>
    <cellStyle name="Normal 8 3 2 2 3 2 6" xfId="45787" xr:uid="{00000000-0005-0000-0000-000026AD0000}"/>
    <cellStyle name="Normal 8 3 2 2 3 2 7" xfId="45788" xr:uid="{00000000-0005-0000-0000-000027AD0000}"/>
    <cellStyle name="Normal 8 3 2 2 3 3" xfId="4945" xr:uid="{00000000-0005-0000-0000-000028AD0000}"/>
    <cellStyle name="Normal 8 3 2 2 3 3 2" xfId="45789" xr:uid="{00000000-0005-0000-0000-000029AD0000}"/>
    <cellStyle name="Normal 8 3 2 2 3 3 2 2" xfId="45790" xr:uid="{00000000-0005-0000-0000-00002AAD0000}"/>
    <cellStyle name="Normal 8 3 2 2 3 3 2 2 2" xfId="45791" xr:uid="{00000000-0005-0000-0000-00002BAD0000}"/>
    <cellStyle name="Normal 8 3 2 2 3 3 2 3" xfId="45792" xr:uid="{00000000-0005-0000-0000-00002CAD0000}"/>
    <cellStyle name="Normal 8 3 2 2 3 3 3" xfId="45793" xr:uid="{00000000-0005-0000-0000-00002DAD0000}"/>
    <cellStyle name="Normal 8 3 2 2 3 3 3 2" xfId="45794" xr:uid="{00000000-0005-0000-0000-00002EAD0000}"/>
    <cellStyle name="Normal 8 3 2 2 3 3 4" xfId="45795" xr:uid="{00000000-0005-0000-0000-00002FAD0000}"/>
    <cellStyle name="Normal 8 3 2 2 3 3 5" xfId="45796" xr:uid="{00000000-0005-0000-0000-000030AD0000}"/>
    <cellStyle name="Normal 8 3 2 2 3 4" xfId="4946" xr:uid="{00000000-0005-0000-0000-000031AD0000}"/>
    <cellStyle name="Normal 8 3 2 2 3 4 2" xfId="45797" xr:uid="{00000000-0005-0000-0000-000032AD0000}"/>
    <cellStyle name="Normal 8 3 2 2 3 4 2 2" xfId="45798" xr:uid="{00000000-0005-0000-0000-000033AD0000}"/>
    <cellStyle name="Normal 8 3 2 2 3 4 2 2 2" xfId="45799" xr:uid="{00000000-0005-0000-0000-000034AD0000}"/>
    <cellStyle name="Normal 8 3 2 2 3 4 2 3" xfId="45800" xr:uid="{00000000-0005-0000-0000-000035AD0000}"/>
    <cellStyle name="Normal 8 3 2 2 3 4 3" xfId="45801" xr:uid="{00000000-0005-0000-0000-000036AD0000}"/>
    <cellStyle name="Normal 8 3 2 2 3 4 3 2" xfId="45802" xr:uid="{00000000-0005-0000-0000-000037AD0000}"/>
    <cellStyle name="Normal 8 3 2 2 3 4 4" xfId="45803" xr:uid="{00000000-0005-0000-0000-000038AD0000}"/>
    <cellStyle name="Normal 8 3 2 2 3 4 5" xfId="45804" xr:uid="{00000000-0005-0000-0000-000039AD0000}"/>
    <cellStyle name="Normal 8 3 2 2 3 5" xfId="45805" xr:uid="{00000000-0005-0000-0000-00003AAD0000}"/>
    <cellStyle name="Normal 8 3 2 2 3 5 2" xfId="45806" xr:uid="{00000000-0005-0000-0000-00003BAD0000}"/>
    <cellStyle name="Normal 8 3 2 2 3 5 2 2" xfId="45807" xr:uid="{00000000-0005-0000-0000-00003CAD0000}"/>
    <cellStyle name="Normal 8 3 2 2 3 5 3" xfId="45808" xr:uid="{00000000-0005-0000-0000-00003DAD0000}"/>
    <cellStyle name="Normal 8 3 2 2 3 6" xfId="45809" xr:uid="{00000000-0005-0000-0000-00003EAD0000}"/>
    <cellStyle name="Normal 8 3 2 2 3 6 2" xfId="45810" xr:uid="{00000000-0005-0000-0000-00003FAD0000}"/>
    <cellStyle name="Normal 8 3 2 2 3 7" xfId="45811" xr:uid="{00000000-0005-0000-0000-000040AD0000}"/>
    <cellStyle name="Normal 8 3 2 2 3 8" xfId="45812" xr:uid="{00000000-0005-0000-0000-000041AD0000}"/>
    <cellStyle name="Normal 8 3 2 2 4" xfId="4947" xr:uid="{00000000-0005-0000-0000-000042AD0000}"/>
    <cellStyle name="Normal 8 3 2 2 4 2" xfId="4948" xr:uid="{00000000-0005-0000-0000-000043AD0000}"/>
    <cellStyle name="Normal 8 3 2 2 4 2 2" xfId="4949" xr:uid="{00000000-0005-0000-0000-000044AD0000}"/>
    <cellStyle name="Normal 8 3 2 2 4 2 2 2" xfId="45813" xr:uid="{00000000-0005-0000-0000-000045AD0000}"/>
    <cellStyle name="Normal 8 3 2 2 4 2 2 2 2" xfId="45814" xr:uid="{00000000-0005-0000-0000-000046AD0000}"/>
    <cellStyle name="Normal 8 3 2 2 4 2 2 2 2 2" xfId="45815" xr:uid="{00000000-0005-0000-0000-000047AD0000}"/>
    <cellStyle name="Normal 8 3 2 2 4 2 2 2 3" xfId="45816" xr:uid="{00000000-0005-0000-0000-000048AD0000}"/>
    <cellStyle name="Normal 8 3 2 2 4 2 2 3" xfId="45817" xr:uid="{00000000-0005-0000-0000-000049AD0000}"/>
    <cellStyle name="Normal 8 3 2 2 4 2 2 3 2" xfId="45818" xr:uid="{00000000-0005-0000-0000-00004AAD0000}"/>
    <cellStyle name="Normal 8 3 2 2 4 2 2 4" xfId="45819" xr:uid="{00000000-0005-0000-0000-00004BAD0000}"/>
    <cellStyle name="Normal 8 3 2 2 4 2 2 5" xfId="45820" xr:uid="{00000000-0005-0000-0000-00004CAD0000}"/>
    <cellStyle name="Normal 8 3 2 2 4 2 3" xfId="4950" xr:uid="{00000000-0005-0000-0000-00004DAD0000}"/>
    <cellStyle name="Normal 8 3 2 2 4 2 3 2" xfId="45821" xr:uid="{00000000-0005-0000-0000-00004EAD0000}"/>
    <cellStyle name="Normal 8 3 2 2 4 2 3 2 2" xfId="45822" xr:uid="{00000000-0005-0000-0000-00004FAD0000}"/>
    <cellStyle name="Normal 8 3 2 2 4 2 3 2 2 2" xfId="45823" xr:uid="{00000000-0005-0000-0000-000050AD0000}"/>
    <cellStyle name="Normal 8 3 2 2 4 2 3 2 3" xfId="45824" xr:uid="{00000000-0005-0000-0000-000051AD0000}"/>
    <cellStyle name="Normal 8 3 2 2 4 2 3 3" xfId="45825" xr:uid="{00000000-0005-0000-0000-000052AD0000}"/>
    <cellStyle name="Normal 8 3 2 2 4 2 3 3 2" xfId="45826" xr:uid="{00000000-0005-0000-0000-000053AD0000}"/>
    <cellStyle name="Normal 8 3 2 2 4 2 3 4" xfId="45827" xr:uid="{00000000-0005-0000-0000-000054AD0000}"/>
    <cellStyle name="Normal 8 3 2 2 4 2 3 5" xfId="45828" xr:uid="{00000000-0005-0000-0000-000055AD0000}"/>
    <cellStyle name="Normal 8 3 2 2 4 2 4" xfId="45829" xr:uid="{00000000-0005-0000-0000-000056AD0000}"/>
    <cellStyle name="Normal 8 3 2 2 4 2 4 2" xfId="45830" xr:uid="{00000000-0005-0000-0000-000057AD0000}"/>
    <cellStyle name="Normal 8 3 2 2 4 2 4 2 2" xfId="45831" xr:uid="{00000000-0005-0000-0000-000058AD0000}"/>
    <cellStyle name="Normal 8 3 2 2 4 2 4 3" xfId="45832" xr:uid="{00000000-0005-0000-0000-000059AD0000}"/>
    <cellStyle name="Normal 8 3 2 2 4 2 5" xfId="45833" xr:uid="{00000000-0005-0000-0000-00005AAD0000}"/>
    <cellStyle name="Normal 8 3 2 2 4 2 5 2" xfId="45834" xr:uid="{00000000-0005-0000-0000-00005BAD0000}"/>
    <cellStyle name="Normal 8 3 2 2 4 2 6" xfId="45835" xr:uid="{00000000-0005-0000-0000-00005CAD0000}"/>
    <cellStyle name="Normal 8 3 2 2 4 2 7" xfId="45836" xr:uid="{00000000-0005-0000-0000-00005DAD0000}"/>
    <cellStyle name="Normal 8 3 2 2 4 3" xfId="4951" xr:uid="{00000000-0005-0000-0000-00005EAD0000}"/>
    <cellStyle name="Normal 8 3 2 2 4 3 2" xfId="45837" xr:uid="{00000000-0005-0000-0000-00005FAD0000}"/>
    <cellStyle name="Normal 8 3 2 2 4 3 2 2" xfId="45838" xr:uid="{00000000-0005-0000-0000-000060AD0000}"/>
    <cellStyle name="Normal 8 3 2 2 4 3 2 2 2" xfId="45839" xr:uid="{00000000-0005-0000-0000-000061AD0000}"/>
    <cellStyle name="Normal 8 3 2 2 4 3 2 3" xfId="45840" xr:uid="{00000000-0005-0000-0000-000062AD0000}"/>
    <cellStyle name="Normal 8 3 2 2 4 3 3" xfId="45841" xr:uid="{00000000-0005-0000-0000-000063AD0000}"/>
    <cellStyle name="Normal 8 3 2 2 4 3 3 2" xfId="45842" xr:uid="{00000000-0005-0000-0000-000064AD0000}"/>
    <cellStyle name="Normal 8 3 2 2 4 3 4" xfId="45843" xr:uid="{00000000-0005-0000-0000-000065AD0000}"/>
    <cellStyle name="Normal 8 3 2 2 4 3 5" xfId="45844" xr:uid="{00000000-0005-0000-0000-000066AD0000}"/>
    <cellStyle name="Normal 8 3 2 2 4 4" xfId="4952" xr:uid="{00000000-0005-0000-0000-000067AD0000}"/>
    <cellStyle name="Normal 8 3 2 2 4 4 2" xfId="45845" xr:uid="{00000000-0005-0000-0000-000068AD0000}"/>
    <cellStyle name="Normal 8 3 2 2 4 4 2 2" xfId="45846" xr:uid="{00000000-0005-0000-0000-000069AD0000}"/>
    <cellStyle name="Normal 8 3 2 2 4 4 2 2 2" xfId="45847" xr:uid="{00000000-0005-0000-0000-00006AAD0000}"/>
    <cellStyle name="Normal 8 3 2 2 4 4 2 3" xfId="45848" xr:uid="{00000000-0005-0000-0000-00006BAD0000}"/>
    <cellStyle name="Normal 8 3 2 2 4 4 3" xfId="45849" xr:uid="{00000000-0005-0000-0000-00006CAD0000}"/>
    <cellStyle name="Normal 8 3 2 2 4 4 3 2" xfId="45850" xr:uid="{00000000-0005-0000-0000-00006DAD0000}"/>
    <cellStyle name="Normal 8 3 2 2 4 4 4" xfId="45851" xr:uid="{00000000-0005-0000-0000-00006EAD0000}"/>
    <cellStyle name="Normal 8 3 2 2 4 4 5" xfId="45852" xr:uid="{00000000-0005-0000-0000-00006FAD0000}"/>
    <cellStyle name="Normal 8 3 2 2 4 5" xfId="45853" xr:uid="{00000000-0005-0000-0000-000070AD0000}"/>
    <cellStyle name="Normal 8 3 2 2 4 5 2" xfId="45854" xr:uid="{00000000-0005-0000-0000-000071AD0000}"/>
    <cellStyle name="Normal 8 3 2 2 4 5 2 2" xfId="45855" xr:uid="{00000000-0005-0000-0000-000072AD0000}"/>
    <cellStyle name="Normal 8 3 2 2 4 5 3" xfId="45856" xr:uid="{00000000-0005-0000-0000-000073AD0000}"/>
    <cellStyle name="Normal 8 3 2 2 4 6" xfId="45857" xr:uid="{00000000-0005-0000-0000-000074AD0000}"/>
    <cellStyle name="Normal 8 3 2 2 4 6 2" xfId="45858" xr:uid="{00000000-0005-0000-0000-000075AD0000}"/>
    <cellStyle name="Normal 8 3 2 2 4 7" xfId="45859" xr:uid="{00000000-0005-0000-0000-000076AD0000}"/>
    <cellStyle name="Normal 8 3 2 2 4 8" xfId="45860" xr:uid="{00000000-0005-0000-0000-000077AD0000}"/>
    <cellStyle name="Normal 8 3 2 2 5" xfId="4953" xr:uid="{00000000-0005-0000-0000-000078AD0000}"/>
    <cellStyle name="Normal 8 3 2 2 5 2" xfId="4954" xr:uid="{00000000-0005-0000-0000-000079AD0000}"/>
    <cellStyle name="Normal 8 3 2 2 5 2 2" xfId="4955" xr:uid="{00000000-0005-0000-0000-00007AAD0000}"/>
    <cellStyle name="Normal 8 3 2 2 5 2 2 2" xfId="45861" xr:uid="{00000000-0005-0000-0000-00007BAD0000}"/>
    <cellStyle name="Normal 8 3 2 2 5 2 2 2 2" xfId="45862" xr:uid="{00000000-0005-0000-0000-00007CAD0000}"/>
    <cellStyle name="Normal 8 3 2 2 5 2 2 2 2 2" xfId="45863" xr:uid="{00000000-0005-0000-0000-00007DAD0000}"/>
    <cellStyle name="Normal 8 3 2 2 5 2 2 2 3" xfId="45864" xr:uid="{00000000-0005-0000-0000-00007EAD0000}"/>
    <cellStyle name="Normal 8 3 2 2 5 2 2 3" xfId="45865" xr:uid="{00000000-0005-0000-0000-00007FAD0000}"/>
    <cellStyle name="Normal 8 3 2 2 5 2 2 3 2" xfId="45866" xr:uid="{00000000-0005-0000-0000-000080AD0000}"/>
    <cellStyle name="Normal 8 3 2 2 5 2 2 4" xfId="45867" xr:uid="{00000000-0005-0000-0000-000081AD0000}"/>
    <cellStyle name="Normal 8 3 2 2 5 2 2 5" xfId="45868" xr:uid="{00000000-0005-0000-0000-000082AD0000}"/>
    <cellStyle name="Normal 8 3 2 2 5 2 3" xfId="4956" xr:uid="{00000000-0005-0000-0000-000083AD0000}"/>
    <cellStyle name="Normal 8 3 2 2 5 2 3 2" xfId="45869" xr:uid="{00000000-0005-0000-0000-000084AD0000}"/>
    <cellStyle name="Normal 8 3 2 2 5 2 3 2 2" xfId="45870" xr:uid="{00000000-0005-0000-0000-000085AD0000}"/>
    <cellStyle name="Normal 8 3 2 2 5 2 3 2 2 2" xfId="45871" xr:uid="{00000000-0005-0000-0000-000086AD0000}"/>
    <cellStyle name="Normal 8 3 2 2 5 2 3 2 3" xfId="45872" xr:uid="{00000000-0005-0000-0000-000087AD0000}"/>
    <cellStyle name="Normal 8 3 2 2 5 2 3 3" xfId="45873" xr:uid="{00000000-0005-0000-0000-000088AD0000}"/>
    <cellStyle name="Normal 8 3 2 2 5 2 3 3 2" xfId="45874" xr:uid="{00000000-0005-0000-0000-000089AD0000}"/>
    <cellStyle name="Normal 8 3 2 2 5 2 3 4" xfId="45875" xr:uid="{00000000-0005-0000-0000-00008AAD0000}"/>
    <cellStyle name="Normal 8 3 2 2 5 2 3 5" xfId="45876" xr:uid="{00000000-0005-0000-0000-00008BAD0000}"/>
    <cellStyle name="Normal 8 3 2 2 5 2 4" xfId="45877" xr:uid="{00000000-0005-0000-0000-00008CAD0000}"/>
    <cellStyle name="Normal 8 3 2 2 5 2 4 2" xfId="45878" xr:uid="{00000000-0005-0000-0000-00008DAD0000}"/>
    <cellStyle name="Normal 8 3 2 2 5 2 4 2 2" xfId="45879" xr:uid="{00000000-0005-0000-0000-00008EAD0000}"/>
    <cellStyle name="Normal 8 3 2 2 5 2 4 3" xfId="45880" xr:uid="{00000000-0005-0000-0000-00008FAD0000}"/>
    <cellStyle name="Normal 8 3 2 2 5 2 5" xfId="45881" xr:uid="{00000000-0005-0000-0000-000090AD0000}"/>
    <cellStyle name="Normal 8 3 2 2 5 2 5 2" xfId="45882" xr:uid="{00000000-0005-0000-0000-000091AD0000}"/>
    <cellStyle name="Normal 8 3 2 2 5 2 6" xfId="45883" xr:uid="{00000000-0005-0000-0000-000092AD0000}"/>
    <cellStyle name="Normal 8 3 2 2 5 2 7" xfId="45884" xr:uid="{00000000-0005-0000-0000-000093AD0000}"/>
    <cellStyle name="Normal 8 3 2 2 5 3" xfId="4957" xr:uid="{00000000-0005-0000-0000-000094AD0000}"/>
    <cellStyle name="Normal 8 3 2 2 5 3 2" xfId="45885" xr:uid="{00000000-0005-0000-0000-000095AD0000}"/>
    <cellStyle name="Normal 8 3 2 2 5 3 2 2" xfId="45886" xr:uid="{00000000-0005-0000-0000-000096AD0000}"/>
    <cellStyle name="Normal 8 3 2 2 5 3 2 2 2" xfId="45887" xr:uid="{00000000-0005-0000-0000-000097AD0000}"/>
    <cellStyle name="Normal 8 3 2 2 5 3 2 3" xfId="45888" xr:uid="{00000000-0005-0000-0000-000098AD0000}"/>
    <cellStyle name="Normal 8 3 2 2 5 3 3" xfId="45889" xr:uid="{00000000-0005-0000-0000-000099AD0000}"/>
    <cellStyle name="Normal 8 3 2 2 5 3 3 2" xfId="45890" xr:uid="{00000000-0005-0000-0000-00009AAD0000}"/>
    <cellStyle name="Normal 8 3 2 2 5 3 4" xfId="45891" xr:uid="{00000000-0005-0000-0000-00009BAD0000}"/>
    <cellStyle name="Normal 8 3 2 2 5 3 5" xfId="45892" xr:uid="{00000000-0005-0000-0000-00009CAD0000}"/>
    <cellStyle name="Normal 8 3 2 2 5 4" xfId="4958" xr:uid="{00000000-0005-0000-0000-00009DAD0000}"/>
    <cellStyle name="Normal 8 3 2 2 5 4 2" xfId="45893" xr:uid="{00000000-0005-0000-0000-00009EAD0000}"/>
    <cellStyle name="Normal 8 3 2 2 5 4 2 2" xfId="45894" xr:uid="{00000000-0005-0000-0000-00009FAD0000}"/>
    <cellStyle name="Normal 8 3 2 2 5 4 2 2 2" xfId="45895" xr:uid="{00000000-0005-0000-0000-0000A0AD0000}"/>
    <cellStyle name="Normal 8 3 2 2 5 4 2 3" xfId="45896" xr:uid="{00000000-0005-0000-0000-0000A1AD0000}"/>
    <cellStyle name="Normal 8 3 2 2 5 4 3" xfId="45897" xr:uid="{00000000-0005-0000-0000-0000A2AD0000}"/>
    <cellStyle name="Normal 8 3 2 2 5 4 3 2" xfId="45898" xr:uid="{00000000-0005-0000-0000-0000A3AD0000}"/>
    <cellStyle name="Normal 8 3 2 2 5 4 4" xfId="45899" xr:uid="{00000000-0005-0000-0000-0000A4AD0000}"/>
    <cellStyle name="Normal 8 3 2 2 5 4 5" xfId="45900" xr:uid="{00000000-0005-0000-0000-0000A5AD0000}"/>
    <cellStyle name="Normal 8 3 2 2 5 5" xfId="45901" xr:uid="{00000000-0005-0000-0000-0000A6AD0000}"/>
    <cellStyle name="Normal 8 3 2 2 5 5 2" xfId="45902" xr:uid="{00000000-0005-0000-0000-0000A7AD0000}"/>
    <cellStyle name="Normal 8 3 2 2 5 5 2 2" xfId="45903" xr:uid="{00000000-0005-0000-0000-0000A8AD0000}"/>
    <cellStyle name="Normal 8 3 2 2 5 5 3" xfId="45904" xr:uid="{00000000-0005-0000-0000-0000A9AD0000}"/>
    <cellStyle name="Normal 8 3 2 2 5 6" xfId="45905" xr:uid="{00000000-0005-0000-0000-0000AAAD0000}"/>
    <cellStyle name="Normal 8 3 2 2 5 6 2" xfId="45906" xr:uid="{00000000-0005-0000-0000-0000ABAD0000}"/>
    <cellStyle name="Normal 8 3 2 2 5 7" xfId="45907" xr:uid="{00000000-0005-0000-0000-0000ACAD0000}"/>
    <cellStyle name="Normal 8 3 2 2 5 8" xfId="45908" xr:uid="{00000000-0005-0000-0000-0000ADAD0000}"/>
    <cellStyle name="Normal 8 3 2 2 6" xfId="4959" xr:uid="{00000000-0005-0000-0000-0000AEAD0000}"/>
    <cellStyle name="Normal 8 3 2 2 6 2" xfId="4960" xr:uid="{00000000-0005-0000-0000-0000AFAD0000}"/>
    <cellStyle name="Normal 8 3 2 2 6 2 2" xfId="45909" xr:uid="{00000000-0005-0000-0000-0000B0AD0000}"/>
    <cellStyle name="Normal 8 3 2 2 6 2 2 2" xfId="45910" xr:uid="{00000000-0005-0000-0000-0000B1AD0000}"/>
    <cellStyle name="Normal 8 3 2 2 6 2 2 2 2" xfId="45911" xr:uid="{00000000-0005-0000-0000-0000B2AD0000}"/>
    <cellStyle name="Normal 8 3 2 2 6 2 2 3" xfId="45912" xr:uid="{00000000-0005-0000-0000-0000B3AD0000}"/>
    <cellStyle name="Normal 8 3 2 2 6 2 3" xfId="45913" xr:uid="{00000000-0005-0000-0000-0000B4AD0000}"/>
    <cellStyle name="Normal 8 3 2 2 6 2 3 2" xfId="45914" xr:uid="{00000000-0005-0000-0000-0000B5AD0000}"/>
    <cellStyle name="Normal 8 3 2 2 6 2 4" xfId="45915" xr:uid="{00000000-0005-0000-0000-0000B6AD0000}"/>
    <cellStyle name="Normal 8 3 2 2 6 2 5" xfId="45916" xr:uid="{00000000-0005-0000-0000-0000B7AD0000}"/>
    <cellStyle name="Normal 8 3 2 2 6 3" xfId="4961" xr:uid="{00000000-0005-0000-0000-0000B8AD0000}"/>
    <cellStyle name="Normal 8 3 2 2 6 3 2" xfId="45917" xr:uid="{00000000-0005-0000-0000-0000B9AD0000}"/>
    <cellStyle name="Normal 8 3 2 2 6 3 2 2" xfId="45918" xr:uid="{00000000-0005-0000-0000-0000BAAD0000}"/>
    <cellStyle name="Normal 8 3 2 2 6 3 2 2 2" xfId="45919" xr:uid="{00000000-0005-0000-0000-0000BBAD0000}"/>
    <cellStyle name="Normal 8 3 2 2 6 3 2 3" xfId="45920" xr:uid="{00000000-0005-0000-0000-0000BCAD0000}"/>
    <cellStyle name="Normal 8 3 2 2 6 3 3" xfId="45921" xr:uid="{00000000-0005-0000-0000-0000BDAD0000}"/>
    <cellStyle name="Normal 8 3 2 2 6 3 3 2" xfId="45922" xr:uid="{00000000-0005-0000-0000-0000BEAD0000}"/>
    <cellStyle name="Normal 8 3 2 2 6 3 4" xfId="45923" xr:uid="{00000000-0005-0000-0000-0000BFAD0000}"/>
    <cellStyle name="Normal 8 3 2 2 6 3 5" xfId="45924" xr:uid="{00000000-0005-0000-0000-0000C0AD0000}"/>
    <cellStyle name="Normal 8 3 2 2 6 4" xfId="45925" xr:uid="{00000000-0005-0000-0000-0000C1AD0000}"/>
    <cellStyle name="Normal 8 3 2 2 6 4 2" xfId="45926" xr:uid="{00000000-0005-0000-0000-0000C2AD0000}"/>
    <cellStyle name="Normal 8 3 2 2 6 4 2 2" xfId="45927" xr:uid="{00000000-0005-0000-0000-0000C3AD0000}"/>
    <cellStyle name="Normal 8 3 2 2 6 4 3" xfId="45928" xr:uid="{00000000-0005-0000-0000-0000C4AD0000}"/>
    <cellStyle name="Normal 8 3 2 2 6 5" xfId="45929" xr:uid="{00000000-0005-0000-0000-0000C5AD0000}"/>
    <cellStyle name="Normal 8 3 2 2 6 5 2" xfId="45930" xr:uid="{00000000-0005-0000-0000-0000C6AD0000}"/>
    <cellStyle name="Normal 8 3 2 2 6 6" xfId="45931" xr:uid="{00000000-0005-0000-0000-0000C7AD0000}"/>
    <cellStyle name="Normal 8 3 2 2 6 7" xfId="45932" xr:uid="{00000000-0005-0000-0000-0000C8AD0000}"/>
    <cellStyle name="Normal 8 3 2 2 7" xfId="4962" xr:uid="{00000000-0005-0000-0000-0000C9AD0000}"/>
    <cellStyle name="Normal 8 3 2 2 7 2" xfId="45933" xr:uid="{00000000-0005-0000-0000-0000CAAD0000}"/>
    <cellStyle name="Normal 8 3 2 2 7 2 2" xfId="45934" xr:uid="{00000000-0005-0000-0000-0000CBAD0000}"/>
    <cellStyle name="Normal 8 3 2 2 7 2 2 2" xfId="45935" xr:uid="{00000000-0005-0000-0000-0000CCAD0000}"/>
    <cellStyle name="Normal 8 3 2 2 7 2 3" xfId="45936" xr:uid="{00000000-0005-0000-0000-0000CDAD0000}"/>
    <cellStyle name="Normal 8 3 2 2 7 3" xfId="45937" xr:uid="{00000000-0005-0000-0000-0000CEAD0000}"/>
    <cellStyle name="Normal 8 3 2 2 7 3 2" xfId="45938" xr:uid="{00000000-0005-0000-0000-0000CFAD0000}"/>
    <cellStyle name="Normal 8 3 2 2 7 4" xfId="45939" xr:uid="{00000000-0005-0000-0000-0000D0AD0000}"/>
    <cellStyle name="Normal 8 3 2 2 7 5" xfId="45940" xr:uid="{00000000-0005-0000-0000-0000D1AD0000}"/>
    <cellStyle name="Normal 8 3 2 2 8" xfId="4963" xr:uid="{00000000-0005-0000-0000-0000D2AD0000}"/>
    <cellStyle name="Normal 8 3 2 2 8 2" xfId="45941" xr:uid="{00000000-0005-0000-0000-0000D3AD0000}"/>
    <cellStyle name="Normal 8 3 2 2 8 2 2" xfId="45942" xr:uid="{00000000-0005-0000-0000-0000D4AD0000}"/>
    <cellStyle name="Normal 8 3 2 2 8 2 2 2" xfId="45943" xr:uid="{00000000-0005-0000-0000-0000D5AD0000}"/>
    <cellStyle name="Normal 8 3 2 2 8 2 3" xfId="45944" xr:uid="{00000000-0005-0000-0000-0000D6AD0000}"/>
    <cellStyle name="Normal 8 3 2 2 8 3" xfId="45945" xr:uid="{00000000-0005-0000-0000-0000D7AD0000}"/>
    <cellStyle name="Normal 8 3 2 2 8 3 2" xfId="45946" xr:uid="{00000000-0005-0000-0000-0000D8AD0000}"/>
    <cellStyle name="Normal 8 3 2 2 8 4" xfId="45947" xr:uid="{00000000-0005-0000-0000-0000D9AD0000}"/>
    <cellStyle name="Normal 8 3 2 2 8 5" xfId="45948" xr:uid="{00000000-0005-0000-0000-0000DAAD0000}"/>
    <cellStyle name="Normal 8 3 2 2 9" xfId="45949" xr:uid="{00000000-0005-0000-0000-0000DBAD0000}"/>
    <cellStyle name="Normal 8 3 2 2 9 2" xfId="45950" xr:uid="{00000000-0005-0000-0000-0000DCAD0000}"/>
    <cellStyle name="Normal 8 3 2 2 9 2 2" xfId="45951" xr:uid="{00000000-0005-0000-0000-0000DDAD0000}"/>
    <cellStyle name="Normal 8 3 2 2 9 3" xfId="45952" xr:uid="{00000000-0005-0000-0000-0000DEAD0000}"/>
    <cellStyle name="Normal 8 3 2 3" xfId="4964" xr:uid="{00000000-0005-0000-0000-0000DFAD0000}"/>
    <cellStyle name="Normal 8 3 2 3 2" xfId="4965" xr:uid="{00000000-0005-0000-0000-0000E0AD0000}"/>
    <cellStyle name="Normal 8 3 2 3 2 2" xfId="4966" xr:uid="{00000000-0005-0000-0000-0000E1AD0000}"/>
    <cellStyle name="Normal 8 3 2 3 2 2 2" xfId="45953" xr:uid="{00000000-0005-0000-0000-0000E2AD0000}"/>
    <cellStyle name="Normal 8 3 2 3 2 2 2 2" xfId="45954" xr:uid="{00000000-0005-0000-0000-0000E3AD0000}"/>
    <cellStyle name="Normal 8 3 2 3 2 2 2 2 2" xfId="45955" xr:uid="{00000000-0005-0000-0000-0000E4AD0000}"/>
    <cellStyle name="Normal 8 3 2 3 2 2 2 3" xfId="45956" xr:uid="{00000000-0005-0000-0000-0000E5AD0000}"/>
    <cellStyle name="Normal 8 3 2 3 2 2 3" xfId="45957" xr:uid="{00000000-0005-0000-0000-0000E6AD0000}"/>
    <cellStyle name="Normal 8 3 2 3 2 2 3 2" xfId="45958" xr:uid="{00000000-0005-0000-0000-0000E7AD0000}"/>
    <cellStyle name="Normal 8 3 2 3 2 2 4" xfId="45959" xr:uid="{00000000-0005-0000-0000-0000E8AD0000}"/>
    <cellStyle name="Normal 8 3 2 3 2 2 5" xfId="45960" xr:uid="{00000000-0005-0000-0000-0000E9AD0000}"/>
    <cellStyle name="Normal 8 3 2 3 2 3" xfId="4967" xr:uid="{00000000-0005-0000-0000-0000EAAD0000}"/>
    <cellStyle name="Normal 8 3 2 3 2 3 2" xfId="45961" xr:uid="{00000000-0005-0000-0000-0000EBAD0000}"/>
    <cellStyle name="Normal 8 3 2 3 2 3 2 2" xfId="45962" xr:uid="{00000000-0005-0000-0000-0000ECAD0000}"/>
    <cellStyle name="Normal 8 3 2 3 2 3 2 2 2" xfId="45963" xr:uid="{00000000-0005-0000-0000-0000EDAD0000}"/>
    <cellStyle name="Normal 8 3 2 3 2 3 2 3" xfId="45964" xr:uid="{00000000-0005-0000-0000-0000EEAD0000}"/>
    <cellStyle name="Normal 8 3 2 3 2 3 3" xfId="45965" xr:uid="{00000000-0005-0000-0000-0000EFAD0000}"/>
    <cellStyle name="Normal 8 3 2 3 2 3 3 2" xfId="45966" xr:uid="{00000000-0005-0000-0000-0000F0AD0000}"/>
    <cellStyle name="Normal 8 3 2 3 2 3 4" xfId="45967" xr:uid="{00000000-0005-0000-0000-0000F1AD0000}"/>
    <cellStyle name="Normal 8 3 2 3 2 3 5" xfId="45968" xr:uid="{00000000-0005-0000-0000-0000F2AD0000}"/>
    <cellStyle name="Normal 8 3 2 3 2 4" xfId="45969" xr:uid="{00000000-0005-0000-0000-0000F3AD0000}"/>
    <cellStyle name="Normal 8 3 2 3 2 4 2" xfId="45970" xr:uid="{00000000-0005-0000-0000-0000F4AD0000}"/>
    <cellStyle name="Normal 8 3 2 3 2 4 2 2" xfId="45971" xr:uid="{00000000-0005-0000-0000-0000F5AD0000}"/>
    <cellStyle name="Normal 8 3 2 3 2 4 3" xfId="45972" xr:uid="{00000000-0005-0000-0000-0000F6AD0000}"/>
    <cellStyle name="Normal 8 3 2 3 2 5" xfId="45973" xr:uid="{00000000-0005-0000-0000-0000F7AD0000}"/>
    <cellStyle name="Normal 8 3 2 3 2 5 2" xfId="45974" xr:uid="{00000000-0005-0000-0000-0000F8AD0000}"/>
    <cellStyle name="Normal 8 3 2 3 2 6" xfId="45975" xr:uid="{00000000-0005-0000-0000-0000F9AD0000}"/>
    <cellStyle name="Normal 8 3 2 3 2 7" xfId="45976" xr:uid="{00000000-0005-0000-0000-0000FAAD0000}"/>
    <cellStyle name="Normal 8 3 2 3 3" xfId="4968" xr:uid="{00000000-0005-0000-0000-0000FBAD0000}"/>
    <cellStyle name="Normal 8 3 2 3 3 2" xfId="45977" xr:uid="{00000000-0005-0000-0000-0000FCAD0000}"/>
    <cellStyle name="Normal 8 3 2 3 3 2 2" xfId="45978" xr:uid="{00000000-0005-0000-0000-0000FDAD0000}"/>
    <cellStyle name="Normal 8 3 2 3 3 2 2 2" xfId="45979" xr:uid="{00000000-0005-0000-0000-0000FEAD0000}"/>
    <cellStyle name="Normal 8 3 2 3 3 2 3" xfId="45980" xr:uid="{00000000-0005-0000-0000-0000FFAD0000}"/>
    <cellStyle name="Normal 8 3 2 3 3 3" xfId="45981" xr:uid="{00000000-0005-0000-0000-000000AE0000}"/>
    <cellStyle name="Normal 8 3 2 3 3 3 2" xfId="45982" xr:uid="{00000000-0005-0000-0000-000001AE0000}"/>
    <cellStyle name="Normal 8 3 2 3 3 4" xfId="45983" xr:uid="{00000000-0005-0000-0000-000002AE0000}"/>
    <cellStyle name="Normal 8 3 2 3 3 5" xfId="45984" xr:uid="{00000000-0005-0000-0000-000003AE0000}"/>
    <cellStyle name="Normal 8 3 2 3 4" xfId="4969" xr:uid="{00000000-0005-0000-0000-000004AE0000}"/>
    <cellStyle name="Normal 8 3 2 3 4 2" xfId="45985" xr:uid="{00000000-0005-0000-0000-000005AE0000}"/>
    <cellStyle name="Normal 8 3 2 3 4 2 2" xfId="45986" xr:uid="{00000000-0005-0000-0000-000006AE0000}"/>
    <cellStyle name="Normal 8 3 2 3 4 2 2 2" xfId="45987" xr:uid="{00000000-0005-0000-0000-000007AE0000}"/>
    <cellStyle name="Normal 8 3 2 3 4 2 3" xfId="45988" xr:uid="{00000000-0005-0000-0000-000008AE0000}"/>
    <cellStyle name="Normal 8 3 2 3 4 3" xfId="45989" xr:uid="{00000000-0005-0000-0000-000009AE0000}"/>
    <cellStyle name="Normal 8 3 2 3 4 3 2" xfId="45990" xr:uid="{00000000-0005-0000-0000-00000AAE0000}"/>
    <cellStyle name="Normal 8 3 2 3 4 4" xfId="45991" xr:uid="{00000000-0005-0000-0000-00000BAE0000}"/>
    <cellStyle name="Normal 8 3 2 3 4 5" xfId="45992" xr:uid="{00000000-0005-0000-0000-00000CAE0000}"/>
    <cellStyle name="Normal 8 3 2 3 5" xfId="45993" xr:uid="{00000000-0005-0000-0000-00000DAE0000}"/>
    <cellStyle name="Normal 8 3 2 3 5 2" xfId="45994" xr:uid="{00000000-0005-0000-0000-00000EAE0000}"/>
    <cellStyle name="Normal 8 3 2 3 5 2 2" xfId="45995" xr:uid="{00000000-0005-0000-0000-00000FAE0000}"/>
    <cellStyle name="Normal 8 3 2 3 5 3" xfId="45996" xr:uid="{00000000-0005-0000-0000-000010AE0000}"/>
    <cellStyle name="Normal 8 3 2 3 6" xfId="45997" xr:uid="{00000000-0005-0000-0000-000011AE0000}"/>
    <cellStyle name="Normal 8 3 2 3 6 2" xfId="45998" xr:uid="{00000000-0005-0000-0000-000012AE0000}"/>
    <cellStyle name="Normal 8 3 2 3 7" xfId="45999" xr:uid="{00000000-0005-0000-0000-000013AE0000}"/>
    <cellStyle name="Normal 8 3 2 3 8" xfId="46000" xr:uid="{00000000-0005-0000-0000-000014AE0000}"/>
    <cellStyle name="Normal 8 3 2 4" xfId="4970" xr:uid="{00000000-0005-0000-0000-000015AE0000}"/>
    <cellStyle name="Normal 8 3 2 4 2" xfId="4971" xr:uid="{00000000-0005-0000-0000-000016AE0000}"/>
    <cellStyle name="Normal 8 3 2 4 2 2" xfId="4972" xr:uid="{00000000-0005-0000-0000-000017AE0000}"/>
    <cellStyle name="Normal 8 3 2 4 2 2 2" xfId="46001" xr:uid="{00000000-0005-0000-0000-000018AE0000}"/>
    <cellStyle name="Normal 8 3 2 4 2 2 2 2" xfId="46002" xr:uid="{00000000-0005-0000-0000-000019AE0000}"/>
    <cellStyle name="Normal 8 3 2 4 2 2 2 2 2" xfId="46003" xr:uid="{00000000-0005-0000-0000-00001AAE0000}"/>
    <cellStyle name="Normal 8 3 2 4 2 2 2 3" xfId="46004" xr:uid="{00000000-0005-0000-0000-00001BAE0000}"/>
    <cellStyle name="Normal 8 3 2 4 2 2 3" xfId="46005" xr:uid="{00000000-0005-0000-0000-00001CAE0000}"/>
    <cellStyle name="Normal 8 3 2 4 2 2 3 2" xfId="46006" xr:uid="{00000000-0005-0000-0000-00001DAE0000}"/>
    <cellStyle name="Normal 8 3 2 4 2 2 4" xfId="46007" xr:uid="{00000000-0005-0000-0000-00001EAE0000}"/>
    <cellStyle name="Normal 8 3 2 4 2 2 5" xfId="46008" xr:uid="{00000000-0005-0000-0000-00001FAE0000}"/>
    <cellStyle name="Normal 8 3 2 4 2 3" xfId="4973" xr:uid="{00000000-0005-0000-0000-000020AE0000}"/>
    <cellStyle name="Normal 8 3 2 4 2 3 2" xfId="46009" xr:uid="{00000000-0005-0000-0000-000021AE0000}"/>
    <cellStyle name="Normal 8 3 2 4 2 3 2 2" xfId="46010" xr:uid="{00000000-0005-0000-0000-000022AE0000}"/>
    <cellStyle name="Normal 8 3 2 4 2 3 2 2 2" xfId="46011" xr:uid="{00000000-0005-0000-0000-000023AE0000}"/>
    <cellStyle name="Normal 8 3 2 4 2 3 2 3" xfId="46012" xr:uid="{00000000-0005-0000-0000-000024AE0000}"/>
    <cellStyle name="Normal 8 3 2 4 2 3 3" xfId="46013" xr:uid="{00000000-0005-0000-0000-000025AE0000}"/>
    <cellStyle name="Normal 8 3 2 4 2 3 3 2" xfId="46014" xr:uid="{00000000-0005-0000-0000-000026AE0000}"/>
    <cellStyle name="Normal 8 3 2 4 2 3 4" xfId="46015" xr:uid="{00000000-0005-0000-0000-000027AE0000}"/>
    <cellStyle name="Normal 8 3 2 4 2 3 5" xfId="46016" xr:uid="{00000000-0005-0000-0000-000028AE0000}"/>
    <cellStyle name="Normal 8 3 2 4 2 4" xfId="46017" xr:uid="{00000000-0005-0000-0000-000029AE0000}"/>
    <cellStyle name="Normal 8 3 2 4 2 4 2" xfId="46018" xr:uid="{00000000-0005-0000-0000-00002AAE0000}"/>
    <cellStyle name="Normal 8 3 2 4 2 4 2 2" xfId="46019" xr:uid="{00000000-0005-0000-0000-00002BAE0000}"/>
    <cellStyle name="Normal 8 3 2 4 2 4 3" xfId="46020" xr:uid="{00000000-0005-0000-0000-00002CAE0000}"/>
    <cellStyle name="Normal 8 3 2 4 2 5" xfId="46021" xr:uid="{00000000-0005-0000-0000-00002DAE0000}"/>
    <cellStyle name="Normal 8 3 2 4 2 5 2" xfId="46022" xr:uid="{00000000-0005-0000-0000-00002EAE0000}"/>
    <cellStyle name="Normal 8 3 2 4 2 6" xfId="46023" xr:uid="{00000000-0005-0000-0000-00002FAE0000}"/>
    <cellStyle name="Normal 8 3 2 4 2 7" xfId="46024" xr:uid="{00000000-0005-0000-0000-000030AE0000}"/>
    <cellStyle name="Normal 8 3 2 4 3" xfId="4974" xr:uid="{00000000-0005-0000-0000-000031AE0000}"/>
    <cellStyle name="Normal 8 3 2 4 3 2" xfId="46025" xr:uid="{00000000-0005-0000-0000-000032AE0000}"/>
    <cellStyle name="Normal 8 3 2 4 3 2 2" xfId="46026" xr:uid="{00000000-0005-0000-0000-000033AE0000}"/>
    <cellStyle name="Normal 8 3 2 4 3 2 2 2" xfId="46027" xr:uid="{00000000-0005-0000-0000-000034AE0000}"/>
    <cellStyle name="Normal 8 3 2 4 3 2 3" xfId="46028" xr:uid="{00000000-0005-0000-0000-000035AE0000}"/>
    <cellStyle name="Normal 8 3 2 4 3 3" xfId="46029" xr:uid="{00000000-0005-0000-0000-000036AE0000}"/>
    <cellStyle name="Normal 8 3 2 4 3 3 2" xfId="46030" xr:uid="{00000000-0005-0000-0000-000037AE0000}"/>
    <cellStyle name="Normal 8 3 2 4 3 4" xfId="46031" xr:uid="{00000000-0005-0000-0000-000038AE0000}"/>
    <cellStyle name="Normal 8 3 2 4 3 5" xfId="46032" xr:uid="{00000000-0005-0000-0000-000039AE0000}"/>
    <cellStyle name="Normal 8 3 2 4 4" xfId="4975" xr:uid="{00000000-0005-0000-0000-00003AAE0000}"/>
    <cellStyle name="Normal 8 3 2 4 4 2" xfId="46033" xr:uid="{00000000-0005-0000-0000-00003BAE0000}"/>
    <cellStyle name="Normal 8 3 2 4 4 2 2" xfId="46034" xr:uid="{00000000-0005-0000-0000-00003CAE0000}"/>
    <cellStyle name="Normal 8 3 2 4 4 2 2 2" xfId="46035" xr:uid="{00000000-0005-0000-0000-00003DAE0000}"/>
    <cellStyle name="Normal 8 3 2 4 4 2 3" xfId="46036" xr:uid="{00000000-0005-0000-0000-00003EAE0000}"/>
    <cellStyle name="Normal 8 3 2 4 4 3" xfId="46037" xr:uid="{00000000-0005-0000-0000-00003FAE0000}"/>
    <cellStyle name="Normal 8 3 2 4 4 3 2" xfId="46038" xr:uid="{00000000-0005-0000-0000-000040AE0000}"/>
    <cellStyle name="Normal 8 3 2 4 4 4" xfId="46039" xr:uid="{00000000-0005-0000-0000-000041AE0000}"/>
    <cellStyle name="Normal 8 3 2 4 4 5" xfId="46040" xr:uid="{00000000-0005-0000-0000-000042AE0000}"/>
    <cellStyle name="Normal 8 3 2 4 5" xfId="46041" xr:uid="{00000000-0005-0000-0000-000043AE0000}"/>
    <cellStyle name="Normal 8 3 2 4 5 2" xfId="46042" xr:uid="{00000000-0005-0000-0000-000044AE0000}"/>
    <cellStyle name="Normal 8 3 2 4 5 2 2" xfId="46043" xr:uid="{00000000-0005-0000-0000-000045AE0000}"/>
    <cellStyle name="Normal 8 3 2 4 5 3" xfId="46044" xr:uid="{00000000-0005-0000-0000-000046AE0000}"/>
    <cellStyle name="Normal 8 3 2 4 6" xfId="46045" xr:uid="{00000000-0005-0000-0000-000047AE0000}"/>
    <cellStyle name="Normal 8 3 2 4 6 2" xfId="46046" xr:uid="{00000000-0005-0000-0000-000048AE0000}"/>
    <cellStyle name="Normal 8 3 2 4 7" xfId="46047" xr:uid="{00000000-0005-0000-0000-000049AE0000}"/>
    <cellStyle name="Normal 8 3 2 4 8" xfId="46048" xr:uid="{00000000-0005-0000-0000-00004AAE0000}"/>
    <cellStyle name="Normal 8 3 2 5" xfId="4976" xr:uid="{00000000-0005-0000-0000-00004BAE0000}"/>
    <cellStyle name="Normal 8 3 2 5 2" xfId="4977" xr:uid="{00000000-0005-0000-0000-00004CAE0000}"/>
    <cellStyle name="Normal 8 3 2 5 2 2" xfId="4978" xr:uid="{00000000-0005-0000-0000-00004DAE0000}"/>
    <cellStyle name="Normal 8 3 2 5 2 2 2" xfId="46049" xr:uid="{00000000-0005-0000-0000-00004EAE0000}"/>
    <cellStyle name="Normal 8 3 2 5 2 2 2 2" xfId="46050" xr:uid="{00000000-0005-0000-0000-00004FAE0000}"/>
    <cellStyle name="Normal 8 3 2 5 2 2 2 2 2" xfId="46051" xr:uid="{00000000-0005-0000-0000-000050AE0000}"/>
    <cellStyle name="Normal 8 3 2 5 2 2 2 3" xfId="46052" xr:uid="{00000000-0005-0000-0000-000051AE0000}"/>
    <cellStyle name="Normal 8 3 2 5 2 2 3" xfId="46053" xr:uid="{00000000-0005-0000-0000-000052AE0000}"/>
    <cellStyle name="Normal 8 3 2 5 2 2 3 2" xfId="46054" xr:uid="{00000000-0005-0000-0000-000053AE0000}"/>
    <cellStyle name="Normal 8 3 2 5 2 2 4" xfId="46055" xr:uid="{00000000-0005-0000-0000-000054AE0000}"/>
    <cellStyle name="Normal 8 3 2 5 2 2 5" xfId="46056" xr:uid="{00000000-0005-0000-0000-000055AE0000}"/>
    <cellStyle name="Normal 8 3 2 5 2 3" xfId="4979" xr:uid="{00000000-0005-0000-0000-000056AE0000}"/>
    <cellStyle name="Normal 8 3 2 5 2 3 2" xfId="46057" xr:uid="{00000000-0005-0000-0000-000057AE0000}"/>
    <cellStyle name="Normal 8 3 2 5 2 3 2 2" xfId="46058" xr:uid="{00000000-0005-0000-0000-000058AE0000}"/>
    <cellStyle name="Normal 8 3 2 5 2 3 2 2 2" xfId="46059" xr:uid="{00000000-0005-0000-0000-000059AE0000}"/>
    <cellStyle name="Normal 8 3 2 5 2 3 2 3" xfId="46060" xr:uid="{00000000-0005-0000-0000-00005AAE0000}"/>
    <cellStyle name="Normal 8 3 2 5 2 3 3" xfId="46061" xr:uid="{00000000-0005-0000-0000-00005BAE0000}"/>
    <cellStyle name="Normal 8 3 2 5 2 3 3 2" xfId="46062" xr:uid="{00000000-0005-0000-0000-00005CAE0000}"/>
    <cellStyle name="Normal 8 3 2 5 2 3 4" xfId="46063" xr:uid="{00000000-0005-0000-0000-00005DAE0000}"/>
    <cellStyle name="Normal 8 3 2 5 2 3 5" xfId="46064" xr:uid="{00000000-0005-0000-0000-00005EAE0000}"/>
    <cellStyle name="Normal 8 3 2 5 2 4" xfId="46065" xr:uid="{00000000-0005-0000-0000-00005FAE0000}"/>
    <cellStyle name="Normal 8 3 2 5 2 4 2" xfId="46066" xr:uid="{00000000-0005-0000-0000-000060AE0000}"/>
    <cellStyle name="Normal 8 3 2 5 2 4 2 2" xfId="46067" xr:uid="{00000000-0005-0000-0000-000061AE0000}"/>
    <cellStyle name="Normal 8 3 2 5 2 4 3" xfId="46068" xr:uid="{00000000-0005-0000-0000-000062AE0000}"/>
    <cellStyle name="Normal 8 3 2 5 2 5" xfId="46069" xr:uid="{00000000-0005-0000-0000-000063AE0000}"/>
    <cellStyle name="Normal 8 3 2 5 2 5 2" xfId="46070" xr:uid="{00000000-0005-0000-0000-000064AE0000}"/>
    <cellStyle name="Normal 8 3 2 5 2 6" xfId="46071" xr:uid="{00000000-0005-0000-0000-000065AE0000}"/>
    <cellStyle name="Normal 8 3 2 5 2 7" xfId="46072" xr:uid="{00000000-0005-0000-0000-000066AE0000}"/>
    <cellStyle name="Normal 8 3 2 5 3" xfId="4980" xr:uid="{00000000-0005-0000-0000-000067AE0000}"/>
    <cellStyle name="Normal 8 3 2 5 3 2" xfId="46073" xr:uid="{00000000-0005-0000-0000-000068AE0000}"/>
    <cellStyle name="Normal 8 3 2 5 3 2 2" xfId="46074" xr:uid="{00000000-0005-0000-0000-000069AE0000}"/>
    <cellStyle name="Normal 8 3 2 5 3 2 2 2" xfId="46075" xr:uid="{00000000-0005-0000-0000-00006AAE0000}"/>
    <cellStyle name="Normal 8 3 2 5 3 2 3" xfId="46076" xr:uid="{00000000-0005-0000-0000-00006BAE0000}"/>
    <cellStyle name="Normal 8 3 2 5 3 3" xfId="46077" xr:uid="{00000000-0005-0000-0000-00006CAE0000}"/>
    <cellStyle name="Normal 8 3 2 5 3 3 2" xfId="46078" xr:uid="{00000000-0005-0000-0000-00006DAE0000}"/>
    <cellStyle name="Normal 8 3 2 5 3 4" xfId="46079" xr:uid="{00000000-0005-0000-0000-00006EAE0000}"/>
    <cellStyle name="Normal 8 3 2 5 3 5" xfId="46080" xr:uid="{00000000-0005-0000-0000-00006FAE0000}"/>
    <cellStyle name="Normal 8 3 2 5 4" xfId="4981" xr:uid="{00000000-0005-0000-0000-000070AE0000}"/>
    <cellStyle name="Normal 8 3 2 5 4 2" xfId="46081" xr:uid="{00000000-0005-0000-0000-000071AE0000}"/>
    <cellStyle name="Normal 8 3 2 5 4 2 2" xfId="46082" xr:uid="{00000000-0005-0000-0000-000072AE0000}"/>
    <cellStyle name="Normal 8 3 2 5 4 2 2 2" xfId="46083" xr:uid="{00000000-0005-0000-0000-000073AE0000}"/>
    <cellStyle name="Normal 8 3 2 5 4 2 3" xfId="46084" xr:uid="{00000000-0005-0000-0000-000074AE0000}"/>
    <cellStyle name="Normal 8 3 2 5 4 3" xfId="46085" xr:uid="{00000000-0005-0000-0000-000075AE0000}"/>
    <cellStyle name="Normal 8 3 2 5 4 3 2" xfId="46086" xr:uid="{00000000-0005-0000-0000-000076AE0000}"/>
    <cellStyle name="Normal 8 3 2 5 4 4" xfId="46087" xr:uid="{00000000-0005-0000-0000-000077AE0000}"/>
    <cellStyle name="Normal 8 3 2 5 4 5" xfId="46088" xr:uid="{00000000-0005-0000-0000-000078AE0000}"/>
    <cellStyle name="Normal 8 3 2 5 5" xfId="46089" xr:uid="{00000000-0005-0000-0000-000079AE0000}"/>
    <cellStyle name="Normal 8 3 2 5 5 2" xfId="46090" xr:uid="{00000000-0005-0000-0000-00007AAE0000}"/>
    <cellStyle name="Normal 8 3 2 5 5 2 2" xfId="46091" xr:uid="{00000000-0005-0000-0000-00007BAE0000}"/>
    <cellStyle name="Normal 8 3 2 5 5 3" xfId="46092" xr:uid="{00000000-0005-0000-0000-00007CAE0000}"/>
    <cellStyle name="Normal 8 3 2 5 6" xfId="46093" xr:uid="{00000000-0005-0000-0000-00007DAE0000}"/>
    <cellStyle name="Normal 8 3 2 5 6 2" xfId="46094" xr:uid="{00000000-0005-0000-0000-00007EAE0000}"/>
    <cellStyle name="Normal 8 3 2 5 7" xfId="46095" xr:uid="{00000000-0005-0000-0000-00007FAE0000}"/>
    <cellStyle name="Normal 8 3 2 5 8" xfId="46096" xr:uid="{00000000-0005-0000-0000-000080AE0000}"/>
    <cellStyle name="Normal 8 3 2 6" xfId="4982" xr:uid="{00000000-0005-0000-0000-000081AE0000}"/>
    <cellStyle name="Normal 8 3 2 6 2" xfId="4983" xr:uid="{00000000-0005-0000-0000-000082AE0000}"/>
    <cellStyle name="Normal 8 3 2 6 2 2" xfId="4984" xr:uid="{00000000-0005-0000-0000-000083AE0000}"/>
    <cellStyle name="Normal 8 3 2 6 2 2 2" xfId="46097" xr:uid="{00000000-0005-0000-0000-000084AE0000}"/>
    <cellStyle name="Normal 8 3 2 6 2 2 2 2" xfId="46098" xr:uid="{00000000-0005-0000-0000-000085AE0000}"/>
    <cellStyle name="Normal 8 3 2 6 2 2 2 2 2" xfId="46099" xr:uid="{00000000-0005-0000-0000-000086AE0000}"/>
    <cellStyle name="Normal 8 3 2 6 2 2 2 3" xfId="46100" xr:uid="{00000000-0005-0000-0000-000087AE0000}"/>
    <cellStyle name="Normal 8 3 2 6 2 2 3" xfId="46101" xr:uid="{00000000-0005-0000-0000-000088AE0000}"/>
    <cellStyle name="Normal 8 3 2 6 2 2 3 2" xfId="46102" xr:uid="{00000000-0005-0000-0000-000089AE0000}"/>
    <cellStyle name="Normal 8 3 2 6 2 2 4" xfId="46103" xr:uid="{00000000-0005-0000-0000-00008AAE0000}"/>
    <cellStyle name="Normal 8 3 2 6 2 2 5" xfId="46104" xr:uid="{00000000-0005-0000-0000-00008BAE0000}"/>
    <cellStyle name="Normal 8 3 2 6 2 3" xfId="4985" xr:uid="{00000000-0005-0000-0000-00008CAE0000}"/>
    <cellStyle name="Normal 8 3 2 6 2 3 2" xfId="46105" xr:uid="{00000000-0005-0000-0000-00008DAE0000}"/>
    <cellStyle name="Normal 8 3 2 6 2 3 2 2" xfId="46106" xr:uid="{00000000-0005-0000-0000-00008EAE0000}"/>
    <cellStyle name="Normal 8 3 2 6 2 3 2 2 2" xfId="46107" xr:uid="{00000000-0005-0000-0000-00008FAE0000}"/>
    <cellStyle name="Normal 8 3 2 6 2 3 2 3" xfId="46108" xr:uid="{00000000-0005-0000-0000-000090AE0000}"/>
    <cellStyle name="Normal 8 3 2 6 2 3 3" xfId="46109" xr:uid="{00000000-0005-0000-0000-000091AE0000}"/>
    <cellStyle name="Normal 8 3 2 6 2 3 3 2" xfId="46110" xr:uid="{00000000-0005-0000-0000-000092AE0000}"/>
    <cellStyle name="Normal 8 3 2 6 2 3 4" xfId="46111" xr:uid="{00000000-0005-0000-0000-000093AE0000}"/>
    <cellStyle name="Normal 8 3 2 6 2 3 5" xfId="46112" xr:uid="{00000000-0005-0000-0000-000094AE0000}"/>
    <cellStyle name="Normal 8 3 2 6 2 4" xfId="46113" xr:uid="{00000000-0005-0000-0000-000095AE0000}"/>
    <cellStyle name="Normal 8 3 2 6 2 4 2" xfId="46114" xr:uid="{00000000-0005-0000-0000-000096AE0000}"/>
    <cellStyle name="Normal 8 3 2 6 2 4 2 2" xfId="46115" xr:uid="{00000000-0005-0000-0000-000097AE0000}"/>
    <cellStyle name="Normal 8 3 2 6 2 4 3" xfId="46116" xr:uid="{00000000-0005-0000-0000-000098AE0000}"/>
    <cellStyle name="Normal 8 3 2 6 2 5" xfId="46117" xr:uid="{00000000-0005-0000-0000-000099AE0000}"/>
    <cellStyle name="Normal 8 3 2 6 2 5 2" xfId="46118" xr:uid="{00000000-0005-0000-0000-00009AAE0000}"/>
    <cellStyle name="Normal 8 3 2 6 2 6" xfId="46119" xr:uid="{00000000-0005-0000-0000-00009BAE0000}"/>
    <cellStyle name="Normal 8 3 2 6 2 7" xfId="46120" xr:uid="{00000000-0005-0000-0000-00009CAE0000}"/>
    <cellStyle name="Normal 8 3 2 6 3" xfId="4986" xr:uid="{00000000-0005-0000-0000-00009DAE0000}"/>
    <cellStyle name="Normal 8 3 2 6 3 2" xfId="46121" xr:uid="{00000000-0005-0000-0000-00009EAE0000}"/>
    <cellStyle name="Normal 8 3 2 6 3 2 2" xfId="46122" xr:uid="{00000000-0005-0000-0000-00009FAE0000}"/>
    <cellStyle name="Normal 8 3 2 6 3 2 2 2" xfId="46123" xr:uid="{00000000-0005-0000-0000-0000A0AE0000}"/>
    <cellStyle name="Normal 8 3 2 6 3 2 3" xfId="46124" xr:uid="{00000000-0005-0000-0000-0000A1AE0000}"/>
    <cellStyle name="Normal 8 3 2 6 3 3" xfId="46125" xr:uid="{00000000-0005-0000-0000-0000A2AE0000}"/>
    <cellStyle name="Normal 8 3 2 6 3 3 2" xfId="46126" xr:uid="{00000000-0005-0000-0000-0000A3AE0000}"/>
    <cellStyle name="Normal 8 3 2 6 3 4" xfId="46127" xr:uid="{00000000-0005-0000-0000-0000A4AE0000}"/>
    <cellStyle name="Normal 8 3 2 6 3 5" xfId="46128" xr:uid="{00000000-0005-0000-0000-0000A5AE0000}"/>
    <cellStyle name="Normal 8 3 2 6 4" xfId="4987" xr:uid="{00000000-0005-0000-0000-0000A6AE0000}"/>
    <cellStyle name="Normal 8 3 2 6 4 2" xfId="46129" xr:uid="{00000000-0005-0000-0000-0000A7AE0000}"/>
    <cellStyle name="Normal 8 3 2 6 4 2 2" xfId="46130" xr:uid="{00000000-0005-0000-0000-0000A8AE0000}"/>
    <cellStyle name="Normal 8 3 2 6 4 2 2 2" xfId="46131" xr:uid="{00000000-0005-0000-0000-0000A9AE0000}"/>
    <cellStyle name="Normal 8 3 2 6 4 2 3" xfId="46132" xr:uid="{00000000-0005-0000-0000-0000AAAE0000}"/>
    <cellStyle name="Normal 8 3 2 6 4 3" xfId="46133" xr:uid="{00000000-0005-0000-0000-0000ABAE0000}"/>
    <cellStyle name="Normal 8 3 2 6 4 3 2" xfId="46134" xr:uid="{00000000-0005-0000-0000-0000ACAE0000}"/>
    <cellStyle name="Normal 8 3 2 6 4 4" xfId="46135" xr:uid="{00000000-0005-0000-0000-0000ADAE0000}"/>
    <cellStyle name="Normal 8 3 2 6 4 5" xfId="46136" xr:uid="{00000000-0005-0000-0000-0000AEAE0000}"/>
    <cellStyle name="Normal 8 3 2 6 5" xfId="46137" xr:uid="{00000000-0005-0000-0000-0000AFAE0000}"/>
    <cellStyle name="Normal 8 3 2 6 5 2" xfId="46138" xr:uid="{00000000-0005-0000-0000-0000B0AE0000}"/>
    <cellStyle name="Normal 8 3 2 6 5 2 2" xfId="46139" xr:uid="{00000000-0005-0000-0000-0000B1AE0000}"/>
    <cellStyle name="Normal 8 3 2 6 5 3" xfId="46140" xr:uid="{00000000-0005-0000-0000-0000B2AE0000}"/>
    <cellStyle name="Normal 8 3 2 6 6" xfId="46141" xr:uid="{00000000-0005-0000-0000-0000B3AE0000}"/>
    <cellStyle name="Normal 8 3 2 6 6 2" xfId="46142" xr:uid="{00000000-0005-0000-0000-0000B4AE0000}"/>
    <cellStyle name="Normal 8 3 2 6 7" xfId="46143" xr:uid="{00000000-0005-0000-0000-0000B5AE0000}"/>
    <cellStyle name="Normal 8 3 2 6 8" xfId="46144" xr:uid="{00000000-0005-0000-0000-0000B6AE0000}"/>
    <cellStyle name="Normal 8 3 2 7" xfId="4988" xr:uid="{00000000-0005-0000-0000-0000B7AE0000}"/>
    <cellStyle name="Normal 8 3 2 7 2" xfId="4989" xr:uid="{00000000-0005-0000-0000-0000B8AE0000}"/>
    <cellStyle name="Normal 8 3 2 7 2 2" xfId="46145" xr:uid="{00000000-0005-0000-0000-0000B9AE0000}"/>
    <cellStyle name="Normal 8 3 2 7 2 2 2" xfId="46146" xr:uid="{00000000-0005-0000-0000-0000BAAE0000}"/>
    <cellStyle name="Normal 8 3 2 7 2 2 2 2" xfId="46147" xr:uid="{00000000-0005-0000-0000-0000BBAE0000}"/>
    <cellStyle name="Normal 8 3 2 7 2 2 3" xfId="46148" xr:uid="{00000000-0005-0000-0000-0000BCAE0000}"/>
    <cellStyle name="Normal 8 3 2 7 2 3" xfId="46149" xr:uid="{00000000-0005-0000-0000-0000BDAE0000}"/>
    <cellStyle name="Normal 8 3 2 7 2 3 2" xfId="46150" xr:uid="{00000000-0005-0000-0000-0000BEAE0000}"/>
    <cellStyle name="Normal 8 3 2 7 2 4" xfId="46151" xr:uid="{00000000-0005-0000-0000-0000BFAE0000}"/>
    <cellStyle name="Normal 8 3 2 7 2 5" xfId="46152" xr:uid="{00000000-0005-0000-0000-0000C0AE0000}"/>
    <cellStyle name="Normal 8 3 2 7 3" xfId="4990" xr:uid="{00000000-0005-0000-0000-0000C1AE0000}"/>
    <cellStyle name="Normal 8 3 2 7 3 2" xfId="46153" xr:uid="{00000000-0005-0000-0000-0000C2AE0000}"/>
    <cellStyle name="Normal 8 3 2 7 3 2 2" xfId="46154" xr:uid="{00000000-0005-0000-0000-0000C3AE0000}"/>
    <cellStyle name="Normal 8 3 2 7 3 2 2 2" xfId="46155" xr:uid="{00000000-0005-0000-0000-0000C4AE0000}"/>
    <cellStyle name="Normal 8 3 2 7 3 2 3" xfId="46156" xr:uid="{00000000-0005-0000-0000-0000C5AE0000}"/>
    <cellStyle name="Normal 8 3 2 7 3 3" xfId="46157" xr:uid="{00000000-0005-0000-0000-0000C6AE0000}"/>
    <cellStyle name="Normal 8 3 2 7 3 3 2" xfId="46158" xr:uid="{00000000-0005-0000-0000-0000C7AE0000}"/>
    <cellStyle name="Normal 8 3 2 7 3 4" xfId="46159" xr:uid="{00000000-0005-0000-0000-0000C8AE0000}"/>
    <cellStyle name="Normal 8 3 2 7 3 5" xfId="46160" xr:uid="{00000000-0005-0000-0000-0000C9AE0000}"/>
    <cellStyle name="Normal 8 3 2 7 4" xfId="46161" xr:uid="{00000000-0005-0000-0000-0000CAAE0000}"/>
    <cellStyle name="Normal 8 3 2 7 4 2" xfId="46162" xr:uid="{00000000-0005-0000-0000-0000CBAE0000}"/>
    <cellStyle name="Normal 8 3 2 7 4 2 2" xfId="46163" xr:uid="{00000000-0005-0000-0000-0000CCAE0000}"/>
    <cellStyle name="Normal 8 3 2 7 4 3" xfId="46164" xr:uid="{00000000-0005-0000-0000-0000CDAE0000}"/>
    <cellStyle name="Normal 8 3 2 7 5" xfId="46165" xr:uid="{00000000-0005-0000-0000-0000CEAE0000}"/>
    <cellStyle name="Normal 8 3 2 7 5 2" xfId="46166" xr:uid="{00000000-0005-0000-0000-0000CFAE0000}"/>
    <cellStyle name="Normal 8 3 2 7 6" xfId="46167" xr:uid="{00000000-0005-0000-0000-0000D0AE0000}"/>
    <cellStyle name="Normal 8 3 2 7 7" xfId="46168" xr:uid="{00000000-0005-0000-0000-0000D1AE0000}"/>
    <cellStyle name="Normal 8 3 2 8" xfId="4991" xr:uid="{00000000-0005-0000-0000-0000D2AE0000}"/>
    <cellStyle name="Normal 8 3 2 8 2" xfId="46169" xr:uid="{00000000-0005-0000-0000-0000D3AE0000}"/>
    <cellStyle name="Normal 8 3 2 8 2 2" xfId="46170" xr:uid="{00000000-0005-0000-0000-0000D4AE0000}"/>
    <cellStyle name="Normal 8 3 2 8 2 2 2" xfId="46171" xr:uid="{00000000-0005-0000-0000-0000D5AE0000}"/>
    <cellStyle name="Normal 8 3 2 8 2 3" xfId="46172" xr:uid="{00000000-0005-0000-0000-0000D6AE0000}"/>
    <cellStyle name="Normal 8 3 2 8 3" xfId="46173" xr:uid="{00000000-0005-0000-0000-0000D7AE0000}"/>
    <cellStyle name="Normal 8 3 2 8 3 2" xfId="46174" xr:uid="{00000000-0005-0000-0000-0000D8AE0000}"/>
    <cellStyle name="Normal 8 3 2 8 4" xfId="46175" xr:uid="{00000000-0005-0000-0000-0000D9AE0000}"/>
    <cellStyle name="Normal 8 3 2 8 5" xfId="46176" xr:uid="{00000000-0005-0000-0000-0000DAAE0000}"/>
    <cellStyle name="Normal 8 3 2 9" xfId="4992" xr:uid="{00000000-0005-0000-0000-0000DBAE0000}"/>
    <cellStyle name="Normal 8 3 2 9 2" xfId="46177" xr:uid="{00000000-0005-0000-0000-0000DCAE0000}"/>
    <cellStyle name="Normal 8 3 2 9 2 2" xfId="46178" xr:uid="{00000000-0005-0000-0000-0000DDAE0000}"/>
    <cellStyle name="Normal 8 3 2 9 2 2 2" xfId="46179" xr:uid="{00000000-0005-0000-0000-0000DEAE0000}"/>
    <cellStyle name="Normal 8 3 2 9 2 3" xfId="46180" xr:uid="{00000000-0005-0000-0000-0000DFAE0000}"/>
    <cellStyle name="Normal 8 3 2 9 3" xfId="46181" xr:uid="{00000000-0005-0000-0000-0000E0AE0000}"/>
    <cellStyle name="Normal 8 3 2 9 3 2" xfId="46182" xr:uid="{00000000-0005-0000-0000-0000E1AE0000}"/>
    <cellStyle name="Normal 8 3 2 9 4" xfId="46183" xr:uid="{00000000-0005-0000-0000-0000E2AE0000}"/>
    <cellStyle name="Normal 8 3 2 9 5" xfId="46184" xr:uid="{00000000-0005-0000-0000-0000E3AE0000}"/>
    <cellStyle name="Normal 8 3 3" xfId="4993" xr:uid="{00000000-0005-0000-0000-0000E4AE0000}"/>
    <cellStyle name="Normal 8 3 3 10" xfId="46185" xr:uid="{00000000-0005-0000-0000-0000E5AE0000}"/>
    <cellStyle name="Normal 8 3 3 10 2" xfId="46186" xr:uid="{00000000-0005-0000-0000-0000E6AE0000}"/>
    <cellStyle name="Normal 8 3 3 11" xfId="46187" xr:uid="{00000000-0005-0000-0000-0000E7AE0000}"/>
    <cellStyle name="Normal 8 3 3 12" xfId="46188" xr:uid="{00000000-0005-0000-0000-0000E8AE0000}"/>
    <cellStyle name="Normal 8 3 3 2" xfId="4994" xr:uid="{00000000-0005-0000-0000-0000E9AE0000}"/>
    <cellStyle name="Normal 8 3 3 2 2" xfId="4995" xr:uid="{00000000-0005-0000-0000-0000EAAE0000}"/>
    <cellStyle name="Normal 8 3 3 2 2 2" xfId="4996" xr:uid="{00000000-0005-0000-0000-0000EBAE0000}"/>
    <cellStyle name="Normal 8 3 3 2 2 2 2" xfId="46189" xr:uid="{00000000-0005-0000-0000-0000ECAE0000}"/>
    <cellStyle name="Normal 8 3 3 2 2 2 2 2" xfId="46190" xr:uid="{00000000-0005-0000-0000-0000EDAE0000}"/>
    <cellStyle name="Normal 8 3 3 2 2 2 2 2 2" xfId="46191" xr:uid="{00000000-0005-0000-0000-0000EEAE0000}"/>
    <cellStyle name="Normal 8 3 3 2 2 2 2 3" xfId="46192" xr:uid="{00000000-0005-0000-0000-0000EFAE0000}"/>
    <cellStyle name="Normal 8 3 3 2 2 2 3" xfId="46193" xr:uid="{00000000-0005-0000-0000-0000F0AE0000}"/>
    <cellStyle name="Normal 8 3 3 2 2 2 3 2" xfId="46194" xr:uid="{00000000-0005-0000-0000-0000F1AE0000}"/>
    <cellStyle name="Normal 8 3 3 2 2 2 4" xfId="46195" xr:uid="{00000000-0005-0000-0000-0000F2AE0000}"/>
    <cellStyle name="Normal 8 3 3 2 2 2 5" xfId="46196" xr:uid="{00000000-0005-0000-0000-0000F3AE0000}"/>
    <cellStyle name="Normal 8 3 3 2 2 3" xfId="4997" xr:uid="{00000000-0005-0000-0000-0000F4AE0000}"/>
    <cellStyle name="Normal 8 3 3 2 2 3 2" xfId="46197" xr:uid="{00000000-0005-0000-0000-0000F5AE0000}"/>
    <cellStyle name="Normal 8 3 3 2 2 3 2 2" xfId="46198" xr:uid="{00000000-0005-0000-0000-0000F6AE0000}"/>
    <cellStyle name="Normal 8 3 3 2 2 3 2 2 2" xfId="46199" xr:uid="{00000000-0005-0000-0000-0000F7AE0000}"/>
    <cellStyle name="Normal 8 3 3 2 2 3 2 3" xfId="46200" xr:uid="{00000000-0005-0000-0000-0000F8AE0000}"/>
    <cellStyle name="Normal 8 3 3 2 2 3 3" xfId="46201" xr:uid="{00000000-0005-0000-0000-0000F9AE0000}"/>
    <cellStyle name="Normal 8 3 3 2 2 3 3 2" xfId="46202" xr:uid="{00000000-0005-0000-0000-0000FAAE0000}"/>
    <cellStyle name="Normal 8 3 3 2 2 3 4" xfId="46203" xr:uid="{00000000-0005-0000-0000-0000FBAE0000}"/>
    <cellStyle name="Normal 8 3 3 2 2 3 5" xfId="46204" xr:uid="{00000000-0005-0000-0000-0000FCAE0000}"/>
    <cellStyle name="Normal 8 3 3 2 2 4" xfId="46205" xr:uid="{00000000-0005-0000-0000-0000FDAE0000}"/>
    <cellStyle name="Normal 8 3 3 2 2 4 2" xfId="46206" xr:uid="{00000000-0005-0000-0000-0000FEAE0000}"/>
    <cellStyle name="Normal 8 3 3 2 2 4 2 2" xfId="46207" xr:uid="{00000000-0005-0000-0000-0000FFAE0000}"/>
    <cellStyle name="Normal 8 3 3 2 2 4 3" xfId="46208" xr:uid="{00000000-0005-0000-0000-000000AF0000}"/>
    <cellStyle name="Normal 8 3 3 2 2 5" xfId="46209" xr:uid="{00000000-0005-0000-0000-000001AF0000}"/>
    <cellStyle name="Normal 8 3 3 2 2 5 2" xfId="46210" xr:uid="{00000000-0005-0000-0000-000002AF0000}"/>
    <cellStyle name="Normal 8 3 3 2 2 6" xfId="46211" xr:uid="{00000000-0005-0000-0000-000003AF0000}"/>
    <cellStyle name="Normal 8 3 3 2 2 7" xfId="46212" xr:uid="{00000000-0005-0000-0000-000004AF0000}"/>
    <cellStyle name="Normal 8 3 3 2 3" xfId="4998" xr:uid="{00000000-0005-0000-0000-000005AF0000}"/>
    <cellStyle name="Normal 8 3 3 2 3 2" xfId="46213" xr:uid="{00000000-0005-0000-0000-000006AF0000}"/>
    <cellStyle name="Normal 8 3 3 2 3 2 2" xfId="46214" xr:uid="{00000000-0005-0000-0000-000007AF0000}"/>
    <cellStyle name="Normal 8 3 3 2 3 2 2 2" xfId="46215" xr:uid="{00000000-0005-0000-0000-000008AF0000}"/>
    <cellStyle name="Normal 8 3 3 2 3 2 3" xfId="46216" xr:uid="{00000000-0005-0000-0000-000009AF0000}"/>
    <cellStyle name="Normal 8 3 3 2 3 3" xfId="46217" xr:uid="{00000000-0005-0000-0000-00000AAF0000}"/>
    <cellStyle name="Normal 8 3 3 2 3 3 2" xfId="46218" xr:uid="{00000000-0005-0000-0000-00000BAF0000}"/>
    <cellStyle name="Normal 8 3 3 2 3 4" xfId="46219" xr:uid="{00000000-0005-0000-0000-00000CAF0000}"/>
    <cellStyle name="Normal 8 3 3 2 3 5" xfId="46220" xr:uid="{00000000-0005-0000-0000-00000DAF0000}"/>
    <cellStyle name="Normal 8 3 3 2 4" xfId="4999" xr:uid="{00000000-0005-0000-0000-00000EAF0000}"/>
    <cellStyle name="Normal 8 3 3 2 4 2" xfId="46221" xr:uid="{00000000-0005-0000-0000-00000FAF0000}"/>
    <cellStyle name="Normal 8 3 3 2 4 2 2" xfId="46222" xr:uid="{00000000-0005-0000-0000-000010AF0000}"/>
    <cellStyle name="Normal 8 3 3 2 4 2 2 2" xfId="46223" xr:uid="{00000000-0005-0000-0000-000011AF0000}"/>
    <cellStyle name="Normal 8 3 3 2 4 2 3" xfId="46224" xr:uid="{00000000-0005-0000-0000-000012AF0000}"/>
    <cellStyle name="Normal 8 3 3 2 4 3" xfId="46225" xr:uid="{00000000-0005-0000-0000-000013AF0000}"/>
    <cellStyle name="Normal 8 3 3 2 4 3 2" xfId="46226" xr:uid="{00000000-0005-0000-0000-000014AF0000}"/>
    <cellStyle name="Normal 8 3 3 2 4 4" xfId="46227" xr:uid="{00000000-0005-0000-0000-000015AF0000}"/>
    <cellStyle name="Normal 8 3 3 2 4 5" xfId="46228" xr:uid="{00000000-0005-0000-0000-000016AF0000}"/>
    <cellStyle name="Normal 8 3 3 2 5" xfId="46229" xr:uid="{00000000-0005-0000-0000-000017AF0000}"/>
    <cellStyle name="Normal 8 3 3 2 5 2" xfId="46230" xr:uid="{00000000-0005-0000-0000-000018AF0000}"/>
    <cellStyle name="Normal 8 3 3 2 5 2 2" xfId="46231" xr:uid="{00000000-0005-0000-0000-000019AF0000}"/>
    <cellStyle name="Normal 8 3 3 2 5 3" xfId="46232" xr:uid="{00000000-0005-0000-0000-00001AAF0000}"/>
    <cellStyle name="Normal 8 3 3 2 6" xfId="46233" xr:uid="{00000000-0005-0000-0000-00001BAF0000}"/>
    <cellStyle name="Normal 8 3 3 2 6 2" xfId="46234" xr:uid="{00000000-0005-0000-0000-00001CAF0000}"/>
    <cellStyle name="Normal 8 3 3 2 7" xfId="46235" xr:uid="{00000000-0005-0000-0000-00001DAF0000}"/>
    <cellStyle name="Normal 8 3 3 2 8" xfId="46236" xr:uid="{00000000-0005-0000-0000-00001EAF0000}"/>
    <cellStyle name="Normal 8 3 3 3" xfId="5000" xr:uid="{00000000-0005-0000-0000-00001FAF0000}"/>
    <cellStyle name="Normal 8 3 3 3 2" xfId="5001" xr:uid="{00000000-0005-0000-0000-000020AF0000}"/>
    <cellStyle name="Normal 8 3 3 3 2 2" xfId="5002" xr:uid="{00000000-0005-0000-0000-000021AF0000}"/>
    <cellStyle name="Normal 8 3 3 3 2 2 2" xfId="46237" xr:uid="{00000000-0005-0000-0000-000022AF0000}"/>
    <cellStyle name="Normal 8 3 3 3 2 2 2 2" xfId="46238" xr:uid="{00000000-0005-0000-0000-000023AF0000}"/>
    <cellStyle name="Normal 8 3 3 3 2 2 2 2 2" xfId="46239" xr:uid="{00000000-0005-0000-0000-000024AF0000}"/>
    <cellStyle name="Normal 8 3 3 3 2 2 2 3" xfId="46240" xr:uid="{00000000-0005-0000-0000-000025AF0000}"/>
    <cellStyle name="Normal 8 3 3 3 2 2 3" xfId="46241" xr:uid="{00000000-0005-0000-0000-000026AF0000}"/>
    <cellStyle name="Normal 8 3 3 3 2 2 3 2" xfId="46242" xr:uid="{00000000-0005-0000-0000-000027AF0000}"/>
    <cellStyle name="Normal 8 3 3 3 2 2 4" xfId="46243" xr:uid="{00000000-0005-0000-0000-000028AF0000}"/>
    <cellStyle name="Normal 8 3 3 3 2 2 5" xfId="46244" xr:uid="{00000000-0005-0000-0000-000029AF0000}"/>
    <cellStyle name="Normal 8 3 3 3 2 3" xfId="5003" xr:uid="{00000000-0005-0000-0000-00002AAF0000}"/>
    <cellStyle name="Normal 8 3 3 3 2 3 2" xfId="46245" xr:uid="{00000000-0005-0000-0000-00002BAF0000}"/>
    <cellStyle name="Normal 8 3 3 3 2 3 2 2" xfId="46246" xr:uid="{00000000-0005-0000-0000-00002CAF0000}"/>
    <cellStyle name="Normal 8 3 3 3 2 3 2 2 2" xfId="46247" xr:uid="{00000000-0005-0000-0000-00002DAF0000}"/>
    <cellStyle name="Normal 8 3 3 3 2 3 2 3" xfId="46248" xr:uid="{00000000-0005-0000-0000-00002EAF0000}"/>
    <cellStyle name="Normal 8 3 3 3 2 3 3" xfId="46249" xr:uid="{00000000-0005-0000-0000-00002FAF0000}"/>
    <cellStyle name="Normal 8 3 3 3 2 3 3 2" xfId="46250" xr:uid="{00000000-0005-0000-0000-000030AF0000}"/>
    <cellStyle name="Normal 8 3 3 3 2 3 4" xfId="46251" xr:uid="{00000000-0005-0000-0000-000031AF0000}"/>
    <cellStyle name="Normal 8 3 3 3 2 3 5" xfId="46252" xr:uid="{00000000-0005-0000-0000-000032AF0000}"/>
    <cellStyle name="Normal 8 3 3 3 2 4" xfId="46253" xr:uid="{00000000-0005-0000-0000-000033AF0000}"/>
    <cellStyle name="Normal 8 3 3 3 2 4 2" xfId="46254" xr:uid="{00000000-0005-0000-0000-000034AF0000}"/>
    <cellStyle name="Normal 8 3 3 3 2 4 2 2" xfId="46255" xr:uid="{00000000-0005-0000-0000-000035AF0000}"/>
    <cellStyle name="Normal 8 3 3 3 2 4 3" xfId="46256" xr:uid="{00000000-0005-0000-0000-000036AF0000}"/>
    <cellStyle name="Normal 8 3 3 3 2 5" xfId="46257" xr:uid="{00000000-0005-0000-0000-000037AF0000}"/>
    <cellStyle name="Normal 8 3 3 3 2 5 2" xfId="46258" xr:uid="{00000000-0005-0000-0000-000038AF0000}"/>
    <cellStyle name="Normal 8 3 3 3 2 6" xfId="46259" xr:uid="{00000000-0005-0000-0000-000039AF0000}"/>
    <cellStyle name="Normal 8 3 3 3 2 7" xfId="46260" xr:uid="{00000000-0005-0000-0000-00003AAF0000}"/>
    <cellStyle name="Normal 8 3 3 3 3" xfId="5004" xr:uid="{00000000-0005-0000-0000-00003BAF0000}"/>
    <cellStyle name="Normal 8 3 3 3 3 2" xfId="46261" xr:uid="{00000000-0005-0000-0000-00003CAF0000}"/>
    <cellStyle name="Normal 8 3 3 3 3 2 2" xfId="46262" xr:uid="{00000000-0005-0000-0000-00003DAF0000}"/>
    <cellStyle name="Normal 8 3 3 3 3 2 2 2" xfId="46263" xr:uid="{00000000-0005-0000-0000-00003EAF0000}"/>
    <cellStyle name="Normal 8 3 3 3 3 2 3" xfId="46264" xr:uid="{00000000-0005-0000-0000-00003FAF0000}"/>
    <cellStyle name="Normal 8 3 3 3 3 3" xfId="46265" xr:uid="{00000000-0005-0000-0000-000040AF0000}"/>
    <cellStyle name="Normal 8 3 3 3 3 3 2" xfId="46266" xr:uid="{00000000-0005-0000-0000-000041AF0000}"/>
    <cellStyle name="Normal 8 3 3 3 3 4" xfId="46267" xr:uid="{00000000-0005-0000-0000-000042AF0000}"/>
    <cellStyle name="Normal 8 3 3 3 3 5" xfId="46268" xr:uid="{00000000-0005-0000-0000-000043AF0000}"/>
    <cellStyle name="Normal 8 3 3 3 4" xfId="5005" xr:uid="{00000000-0005-0000-0000-000044AF0000}"/>
    <cellStyle name="Normal 8 3 3 3 4 2" xfId="46269" xr:uid="{00000000-0005-0000-0000-000045AF0000}"/>
    <cellStyle name="Normal 8 3 3 3 4 2 2" xfId="46270" xr:uid="{00000000-0005-0000-0000-000046AF0000}"/>
    <cellStyle name="Normal 8 3 3 3 4 2 2 2" xfId="46271" xr:uid="{00000000-0005-0000-0000-000047AF0000}"/>
    <cellStyle name="Normal 8 3 3 3 4 2 3" xfId="46272" xr:uid="{00000000-0005-0000-0000-000048AF0000}"/>
    <cellStyle name="Normal 8 3 3 3 4 3" xfId="46273" xr:uid="{00000000-0005-0000-0000-000049AF0000}"/>
    <cellStyle name="Normal 8 3 3 3 4 3 2" xfId="46274" xr:uid="{00000000-0005-0000-0000-00004AAF0000}"/>
    <cellStyle name="Normal 8 3 3 3 4 4" xfId="46275" xr:uid="{00000000-0005-0000-0000-00004BAF0000}"/>
    <cellStyle name="Normal 8 3 3 3 4 5" xfId="46276" xr:uid="{00000000-0005-0000-0000-00004CAF0000}"/>
    <cellStyle name="Normal 8 3 3 3 5" xfId="46277" xr:uid="{00000000-0005-0000-0000-00004DAF0000}"/>
    <cellStyle name="Normal 8 3 3 3 5 2" xfId="46278" xr:uid="{00000000-0005-0000-0000-00004EAF0000}"/>
    <cellStyle name="Normal 8 3 3 3 5 2 2" xfId="46279" xr:uid="{00000000-0005-0000-0000-00004FAF0000}"/>
    <cellStyle name="Normal 8 3 3 3 5 3" xfId="46280" xr:uid="{00000000-0005-0000-0000-000050AF0000}"/>
    <cellStyle name="Normal 8 3 3 3 6" xfId="46281" xr:uid="{00000000-0005-0000-0000-000051AF0000}"/>
    <cellStyle name="Normal 8 3 3 3 6 2" xfId="46282" xr:uid="{00000000-0005-0000-0000-000052AF0000}"/>
    <cellStyle name="Normal 8 3 3 3 7" xfId="46283" xr:uid="{00000000-0005-0000-0000-000053AF0000}"/>
    <cellStyle name="Normal 8 3 3 3 8" xfId="46284" xr:uid="{00000000-0005-0000-0000-000054AF0000}"/>
    <cellStyle name="Normal 8 3 3 4" xfId="5006" xr:uid="{00000000-0005-0000-0000-000055AF0000}"/>
    <cellStyle name="Normal 8 3 3 4 2" xfId="5007" xr:uid="{00000000-0005-0000-0000-000056AF0000}"/>
    <cellStyle name="Normal 8 3 3 4 2 2" xfId="5008" xr:uid="{00000000-0005-0000-0000-000057AF0000}"/>
    <cellStyle name="Normal 8 3 3 4 2 2 2" xfId="46285" xr:uid="{00000000-0005-0000-0000-000058AF0000}"/>
    <cellStyle name="Normal 8 3 3 4 2 2 2 2" xfId="46286" xr:uid="{00000000-0005-0000-0000-000059AF0000}"/>
    <cellStyle name="Normal 8 3 3 4 2 2 2 2 2" xfId="46287" xr:uid="{00000000-0005-0000-0000-00005AAF0000}"/>
    <cellStyle name="Normal 8 3 3 4 2 2 2 3" xfId="46288" xr:uid="{00000000-0005-0000-0000-00005BAF0000}"/>
    <cellStyle name="Normal 8 3 3 4 2 2 3" xfId="46289" xr:uid="{00000000-0005-0000-0000-00005CAF0000}"/>
    <cellStyle name="Normal 8 3 3 4 2 2 3 2" xfId="46290" xr:uid="{00000000-0005-0000-0000-00005DAF0000}"/>
    <cellStyle name="Normal 8 3 3 4 2 2 4" xfId="46291" xr:uid="{00000000-0005-0000-0000-00005EAF0000}"/>
    <cellStyle name="Normal 8 3 3 4 2 2 5" xfId="46292" xr:uid="{00000000-0005-0000-0000-00005FAF0000}"/>
    <cellStyle name="Normal 8 3 3 4 2 3" xfId="5009" xr:uid="{00000000-0005-0000-0000-000060AF0000}"/>
    <cellStyle name="Normal 8 3 3 4 2 3 2" xfId="46293" xr:uid="{00000000-0005-0000-0000-000061AF0000}"/>
    <cellStyle name="Normal 8 3 3 4 2 3 2 2" xfId="46294" xr:uid="{00000000-0005-0000-0000-000062AF0000}"/>
    <cellStyle name="Normal 8 3 3 4 2 3 2 2 2" xfId="46295" xr:uid="{00000000-0005-0000-0000-000063AF0000}"/>
    <cellStyle name="Normal 8 3 3 4 2 3 2 3" xfId="46296" xr:uid="{00000000-0005-0000-0000-000064AF0000}"/>
    <cellStyle name="Normal 8 3 3 4 2 3 3" xfId="46297" xr:uid="{00000000-0005-0000-0000-000065AF0000}"/>
    <cellStyle name="Normal 8 3 3 4 2 3 3 2" xfId="46298" xr:uid="{00000000-0005-0000-0000-000066AF0000}"/>
    <cellStyle name="Normal 8 3 3 4 2 3 4" xfId="46299" xr:uid="{00000000-0005-0000-0000-000067AF0000}"/>
    <cellStyle name="Normal 8 3 3 4 2 3 5" xfId="46300" xr:uid="{00000000-0005-0000-0000-000068AF0000}"/>
    <cellStyle name="Normal 8 3 3 4 2 4" xfId="46301" xr:uid="{00000000-0005-0000-0000-000069AF0000}"/>
    <cellStyle name="Normal 8 3 3 4 2 4 2" xfId="46302" xr:uid="{00000000-0005-0000-0000-00006AAF0000}"/>
    <cellStyle name="Normal 8 3 3 4 2 4 2 2" xfId="46303" xr:uid="{00000000-0005-0000-0000-00006BAF0000}"/>
    <cellStyle name="Normal 8 3 3 4 2 4 3" xfId="46304" xr:uid="{00000000-0005-0000-0000-00006CAF0000}"/>
    <cellStyle name="Normal 8 3 3 4 2 5" xfId="46305" xr:uid="{00000000-0005-0000-0000-00006DAF0000}"/>
    <cellStyle name="Normal 8 3 3 4 2 5 2" xfId="46306" xr:uid="{00000000-0005-0000-0000-00006EAF0000}"/>
    <cellStyle name="Normal 8 3 3 4 2 6" xfId="46307" xr:uid="{00000000-0005-0000-0000-00006FAF0000}"/>
    <cellStyle name="Normal 8 3 3 4 2 7" xfId="46308" xr:uid="{00000000-0005-0000-0000-000070AF0000}"/>
    <cellStyle name="Normal 8 3 3 4 3" xfId="5010" xr:uid="{00000000-0005-0000-0000-000071AF0000}"/>
    <cellStyle name="Normal 8 3 3 4 3 2" xfId="46309" xr:uid="{00000000-0005-0000-0000-000072AF0000}"/>
    <cellStyle name="Normal 8 3 3 4 3 2 2" xfId="46310" xr:uid="{00000000-0005-0000-0000-000073AF0000}"/>
    <cellStyle name="Normal 8 3 3 4 3 2 2 2" xfId="46311" xr:uid="{00000000-0005-0000-0000-000074AF0000}"/>
    <cellStyle name="Normal 8 3 3 4 3 2 3" xfId="46312" xr:uid="{00000000-0005-0000-0000-000075AF0000}"/>
    <cellStyle name="Normal 8 3 3 4 3 3" xfId="46313" xr:uid="{00000000-0005-0000-0000-000076AF0000}"/>
    <cellStyle name="Normal 8 3 3 4 3 3 2" xfId="46314" xr:uid="{00000000-0005-0000-0000-000077AF0000}"/>
    <cellStyle name="Normal 8 3 3 4 3 4" xfId="46315" xr:uid="{00000000-0005-0000-0000-000078AF0000}"/>
    <cellStyle name="Normal 8 3 3 4 3 5" xfId="46316" xr:uid="{00000000-0005-0000-0000-000079AF0000}"/>
    <cellStyle name="Normal 8 3 3 4 4" xfId="5011" xr:uid="{00000000-0005-0000-0000-00007AAF0000}"/>
    <cellStyle name="Normal 8 3 3 4 4 2" xfId="46317" xr:uid="{00000000-0005-0000-0000-00007BAF0000}"/>
    <cellStyle name="Normal 8 3 3 4 4 2 2" xfId="46318" xr:uid="{00000000-0005-0000-0000-00007CAF0000}"/>
    <cellStyle name="Normal 8 3 3 4 4 2 2 2" xfId="46319" xr:uid="{00000000-0005-0000-0000-00007DAF0000}"/>
    <cellStyle name="Normal 8 3 3 4 4 2 3" xfId="46320" xr:uid="{00000000-0005-0000-0000-00007EAF0000}"/>
    <cellStyle name="Normal 8 3 3 4 4 3" xfId="46321" xr:uid="{00000000-0005-0000-0000-00007FAF0000}"/>
    <cellStyle name="Normal 8 3 3 4 4 3 2" xfId="46322" xr:uid="{00000000-0005-0000-0000-000080AF0000}"/>
    <cellStyle name="Normal 8 3 3 4 4 4" xfId="46323" xr:uid="{00000000-0005-0000-0000-000081AF0000}"/>
    <cellStyle name="Normal 8 3 3 4 4 5" xfId="46324" xr:uid="{00000000-0005-0000-0000-000082AF0000}"/>
    <cellStyle name="Normal 8 3 3 4 5" xfId="46325" xr:uid="{00000000-0005-0000-0000-000083AF0000}"/>
    <cellStyle name="Normal 8 3 3 4 5 2" xfId="46326" xr:uid="{00000000-0005-0000-0000-000084AF0000}"/>
    <cellStyle name="Normal 8 3 3 4 5 2 2" xfId="46327" xr:uid="{00000000-0005-0000-0000-000085AF0000}"/>
    <cellStyle name="Normal 8 3 3 4 5 3" xfId="46328" xr:uid="{00000000-0005-0000-0000-000086AF0000}"/>
    <cellStyle name="Normal 8 3 3 4 6" xfId="46329" xr:uid="{00000000-0005-0000-0000-000087AF0000}"/>
    <cellStyle name="Normal 8 3 3 4 6 2" xfId="46330" xr:uid="{00000000-0005-0000-0000-000088AF0000}"/>
    <cellStyle name="Normal 8 3 3 4 7" xfId="46331" xr:uid="{00000000-0005-0000-0000-000089AF0000}"/>
    <cellStyle name="Normal 8 3 3 4 8" xfId="46332" xr:uid="{00000000-0005-0000-0000-00008AAF0000}"/>
    <cellStyle name="Normal 8 3 3 5" xfId="5012" xr:uid="{00000000-0005-0000-0000-00008BAF0000}"/>
    <cellStyle name="Normal 8 3 3 5 2" xfId="5013" xr:uid="{00000000-0005-0000-0000-00008CAF0000}"/>
    <cellStyle name="Normal 8 3 3 5 2 2" xfId="5014" xr:uid="{00000000-0005-0000-0000-00008DAF0000}"/>
    <cellStyle name="Normal 8 3 3 5 2 2 2" xfId="46333" xr:uid="{00000000-0005-0000-0000-00008EAF0000}"/>
    <cellStyle name="Normal 8 3 3 5 2 2 2 2" xfId="46334" xr:uid="{00000000-0005-0000-0000-00008FAF0000}"/>
    <cellStyle name="Normal 8 3 3 5 2 2 2 2 2" xfId="46335" xr:uid="{00000000-0005-0000-0000-000090AF0000}"/>
    <cellStyle name="Normal 8 3 3 5 2 2 2 3" xfId="46336" xr:uid="{00000000-0005-0000-0000-000091AF0000}"/>
    <cellStyle name="Normal 8 3 3 5 2 2 3" xfId="46337" xr:uid="{00000000-0005-0000-0000-000092AF0000}"/>
    <cellStyle name="Normal 8 3 3 5 2 2 3 2" xfId="46338" xr:uid="{00000000-0005-0000-0000-000093AF0000}"/>
    <cellStyle name="Normal 8 3 3 5 2 2 4" xfId="46339" xr:uid="{00000000-0005-0000-0000-000094AF0000}"/>
    <cellStyle name="Normal 8 3 3 5 2 2 5" xfId="46340" xr:uid="{00000000-0005-0000-0000-000095AF0000}"/>
    <cellStyle name="Normal 8 3 3 5 2 3" xfId="5015" xr:uid="{00000000-0005-0000-0000-000096AF0000}"/>
    <cellStyle name="Normal 8 3 3 5 2 3 2" xfId="46341" xr:uid="{00000000-0005-0000-0000-000097AF0000}"/>
    <cellStyle name="Normal 8 3 3 5 2 3 2 2" xfId="46342" xr:uid="{00000000-0005-0000-0000-000098AF0000}"/>
    <cellStyle name="Normal 8 3 3 5 2 3 2 2 2" xfId="46343" xr:uid="{00000000-0005-0000-0000-000099AF0000}"/>
    <cellStyle name="Normal 8 3 3 5 2 3 2 3" xfId="46344" xr:uid="{00000000-0005-0000-0000-00009AAF0000}"/>
    <cellStyle name="Normal 8 3 3 5 2 3 3" xfId="46345" xr:uid="{00000000-0005-0000-0000-00009BAF0000}"/>
    <cellStyle name="Normal 8 3 3 5 2 3 3 2" xfId="46346" xr:uid="{00000000-0005-0000-0000-00009CAF0000}"/>
    <cellStyle name="Normal 8 3 3 5 2 3 4" xfId="46347" xr:uid="{00000000-0005-0000-0000-00009DAF0000}"/>
    <cellStyle name="Normal 8 3 3 5 2 3 5" xfId="46348" xr:uid="{00000000-0005-0000-0000-00009EAF0000}"/>
    <cellStyle name="Normal 8 3 3 5 2 4" xfId="46349" xr:uid="{00000000-0005-0000-0000-00009FAF0000}"/>
    <cellStyle name="Normal 8 3 3 5 2 4 2" xfId="46350" xr:uid="{00000000-0005-0000-0000-0000A0AF0000}"/>
    <cellStyle name="Normal 8 3 3 5 2 4 2 2" xfId="46351" xr:uid="{00000000-0005-0000-0000-0000A1AF0000}"/>
    <cellStyle name="Normal 8 3 3 5 2 4 3" xfId="46352" xr:uid="{00000000-0005-0000-0000-0000A2AF0000}"/>
    <cellStyle name="Normal 8 3 3 5 2 5" xfId="46353" xr:uid="{00000000-0005-0000-0000-0000A3AF0000}"/>
    <cellStyle name="Normal 8 3 3 5 2 5 2" xfId="46354" xr:uid="{00000000-0005-0000-0000-0000A4AF0000}"/>
    <cellStyle name="Normal 8 3 3 5 2 6" xfId="46355" xr:uid="{00000000-0005-0000-0000-0000A5AF0000}"/>
    <cellStyle name="Normal 8 3 3 5 2 7" xfId="46356" xr:uid="{00000000-0005-0000-0000-0000A6AF0000}"/>
    <cellStyle name="Normal 8 3 3 5 3" xfId="5016" xr:uid="{00000000-0005-0000-0000-0000A7AF0000}"/>
    <cellStyle name="Normal 8 3 3 5 3 2" xfId="46357" xr:uid="{00000000-0005-0000-0000-0000A8AF0000}"/>
    <cellStyle name="Normal 8 3 3 5 3 2 2" xfId="46358" xr:uid="{00000000-0005-0000-0000-0000A9AF0000}"/>
    <cellStyle name="Normal 8 3 3 5 3 2 2 2" xfId="46359" xr:uid="{00000000-0005-0000-0000-0000AAAF0000}"/>
    <cellStyle name="Normal 8 3 3 5 3 2 3" xfId="46360" xr:uid="{00000000-0005-0000-0000-0000ABAF0000}"/>
    <cellStyle name="Normal 8 3 3 5 3 3" xfId="46361" xr:uid="{00000000-0005-0000-0000-0000ACAF0000}"/>
    <cellStyle name="Normal 8 3 3 5 3 3 2" xfId="46362" xr:uid="{00000000-0005-0000-0000-0000ADAF0000}"/>
    <cellStyle name="Normal 8 3 3 5 3 4" xfId="46363" xr:uid="{00000000-0005-0000-0000-0000AEAF0000}"/>
    <cellStyle name="Normal 8 3 3 5 3 5" xfId="46364" xr:uid="{00000000-0005-0000-0000-0000AFAF0000}"/>
    <cellStyle name="Normal 8 3 3 5 4" xfId="5017" xr:uid="{00000000-0005-0000-0000-0000B0AF0000}"/>
    <cellStyle name="Normal 8 3 3 5 4 2" xfId="46365" xr:uid="{00000000-0005-0000-0000-0000B1AF0000}"/>
    <cellStyle name="Normal 8 3 3 5 4 2 2" xfId="46366" xr:uid="{00000000-0005-0000-0000-0000B2AF0000}"/>
    <cellStyle name="Normal 8 3 3 5 4 2 2 2" xfId="46367" xr:uid="{00000000-0005-0000-0000-0000B3AF0000}"/>
    <cellStyle name="Normal 8 3 3 5 4 2 3" xfId="46368" xr:uid="{00000000-0005-0000-0000-0000B4AF0000}"/>
    <cellStyle name="Normal 8 3 3 5 4 3" xfId="46369" xr:uid="{00000000-0005-0000-0000-0000B5AF0000}"/>
    <cellStyle name="Normal 8 3 3 5 4 3 2" xfId="46370" xr:uid="{00000000-0005-0000-0000-0000B6AF0000}"/>
    <cellStyle name="Normal 8 3 3 5 4 4" xfId="46371" xr:uid="{00000000-0005-0000-0000-0000B7AF0000}"/>
    <cellStyle name="Normal 8 3 3 5 4 5" xfId="46372" xr:uid="{00000000-0005-0000-0000-0000B8AF0000}"/>
    <cellStyle name="Normal 8 3 3 5 5" xfId="46373" xr:uid="{00000000-0005-0000-0000-0000B9AF0000}"/>
    <cellStyle name="Normal 8 3 3 5 5 2" xfId="46374" xr:uid="{00000000-0005-0000-0000-0000BAAF0000}"/>
    <cellStyle name="Normal 8 3 3 5 5 2 2" xfId="46375" xr:uid="{00000000-0005-0000-0000-0000BBAF0000}"/>
    <cellStyle name="Normal 8 3 3 5 5 3" xfId="46376" xr:uid="{00000000-0005-0000-0000-0000BCAF0000}"/>
    <cellStyle name="Normal 8 3 3 5 6" xfId="46377" xr:uid="{00000000-0005-0000-0000-0000BDAF0000}"/>
    <cellStyle name="Normal 8 3 3 5 6 2" xfId="46378" xr:uid="{00000000-0005-0000-0000-0000BEAF0000}"/>
    <cellStyle name="Normal 8 3 3 5 7" xfId="46379" xr:uid="{00000000-0005-0000-0000-0000BFAF0000}"/>
    <cellStyle name="Normal 8 3 3 5 8" xfId="46380" xr:uid="{00000000-0005-0000-0000-0000C0AF0000}"/>
    <cellStyle name="Normal 8 3 3 6" xfId="5018" xr:uid="{00000000-0005-0000-0000-0000C1AF0000}"/>
    <cellStyle name="Normal 8 3 3 6 2" xfId="5019" xr:uid="{00000000-0005-0000-0000-0000C2AF0000}"/>
    <cellStyle name="Normal 8 3 3 6 2 2" xfId="46381" xr:uid="{00000000-0005-0000-0000-0000C3AF0000}"/>
    <cellStyle name="Normal 8 3 3 6 2 2 2" xfId="46382" xr:uid="{00000000-0005-0000-0000-0000C4AF0000}"/>
    <cellStyle name="Normal 8 3 3 6 2 2 2 2" xfId="46383" xr:uid="{00000000-0005-0000-0000-0000C5AF0000}"/>
    <cellStyle name="Normal 8 3 3 6 2 2 3" xfId="46384" xr:uid="{00000000-0005-0000-0000-0000C6AF0000}"/>
    <cellStyle name="Normal 8 3 3 6 2 3" xfId="46385" xr:uid="{00000000-0005-0000-0000-0000C7AF0000}"/>
    <cellStyle name="Normal 8 3 3 6 2 3 2" xfId="46386" xr:uid="{00000000-0005-0000-0000-0000C8AF0000}"/>
    <cellStyle name="Normal 8 3 3 6 2 4" xfId="46387" xr:uid="{00000000-0005-0000-0000-0000C9AF0000}"/>
    <cellStyle name="Normal 8 3 3 6 2 5" xfId="46388" xr:uid="{00000000-0005-0000-0000-0000CAAF0000}"/>
    <cellStyle name="Normal 8 3 3 6 3" xfId="5020" xr:uid="{00000000-0005-0000-0000-0000CBAF0000}"/>
    <cellStyle name="Normal 8 3 3 6 3 2" xfId="46389" xr:uid="{00000000-0005-0000-0000-0000CCAF0000}"/>
    <cellStyle name="Normal 8 3 3 6 3 2 2" xfId="46390" xr:uid="{00000000-0005-0000-0000-0000CDAF0000}"/>
    <cellStyle name="Normal 8 3 3 6 3 2 2 2" xfId="46391" xr:uid="{00000000-0005-0000-0000-0000CEAF0000}"/>
    <cellStyle name="Normal 8 3 3 6 3 2 3" xfId="46392" xr:uid="{00000000-0005-0000-0000-0000CFAF0000}"/>
    <cellStyle name="Normal 8 3 3 6 3 3" xfId="46393" xr:uid="{00000000-0005-0000-0000-0000D0AF0000}"/>
    <cellStyle name="Normal 8 3 3 6 3 3 2" xfId="46394" xr:uid="{00000000-0005-0000-0000-0000D1AF0000}"/>
    <cellStyle name="Normal 8 3 3 6 3 4" xfId="46395" xr:uid="{00000000-0005-0000-0000-0000D2AF0000}"/>
    <cellStyle name="Normal 8 3 3 6 3 5" xfId="46396" xr:uid="{00000000-0005-0000-0000-0000D3AF0000}"/>
    <cellStyle name="Normal 8 3 3 6 4" xfId="46397" xr:uid="{00000000-0005-0000-0000-0000D4AF0000}"/>
    <cellStyle name="Normal 8 3 3 6 4 2" xfId="46398" xr:uid="{00000000-0005-0000-0000-0000D5AF0000}"/>
    <cellStyle name="Normal 8 3 3 6 4 2 2" xfId="46399" xr:uid="{00000000-0005-0000-0000-0000D6AF0000}"/>
    <cellStyle name="Normal 8 3 3 6 4 3" xfId="46400" xr:uid="{00000000-0005-0000-0000-0000D7AF0000}"/>
    <cellStyle name="Normal 8 3 3 6 5" xfId="46401" xr:uid="{00000000-0005-0000-0000-0000D8AF0000}"/>
    <cellStyle name="Normal 8 3 3 6 5 2" xfId="46402" xr:uid="{00000000-0005-0000-0000-0000D9AF0000}"/>
    <cellStyle name="Normal 8 3 3 6 6" xfId="46403" xr:uid="{00000000-0005-0000-0000-0000DAAF0000}"/>
    <cellStyle name="Normal 8 3 3 6 7" xfId="46404" xr:uid="{00000000-0005-0000-0000-0000DBAF0000}"/>
    <cellStyle name="Normal 8 3 3 7" xfId="5021" xr:uid="{00000000-0005-0000-0000-0000DCAF0000}"/>
    <cellStyle name="Normal 8 3 3 7 2" xfId="46405" xr:uid="{00000000-0005-0000-0000-0000DDAF0000}"/>
    <cellStyle name="Normal 8 3 3 7 2 2" xfId="46406" xr:uid="{00000000-0005-0000-0000-0000DEAF0000}"/>
    <cellStyle name="Normal 8 3 3 7 2 2 2" xfId="46407" xr:uid="{00000000-0005-0000-0000-0000DFAF0000}"/>
    <cellStyle name="Normal 8 3 3 7 2 3" xfId="46408" xr:uid="{00000000-0005-0000-0000-0000E0AF0000}"/>
    <cellStyle name="Normal 8 3 3 7 3" xfId="46409" xr:uid="{00000000-0005-0000-0000-0000E1AF0000}"/>
    <cellStyle name="Normal 8 3 3 7 3 2" xfId="46410" xr:uid="{00000000-0005-0000-0000-0000E2AF0000}"/>
    <cellStyle name="Normal 8 3 3 7 4" xfId="46411" xr:uid="{00000000-0005-0000-0000-0000E3AF0000}"/>
    <cellStyle name="Normal 8 3 3 7 5" xfId="46412" xr:uid="{00000000-0005-0000-0000-0000E4AF0000}"/>
    <cellStyle name="Normal 8 3 3 8" xfId="5022" xr:uid="{00000000-0005-0000-0000-0000E5AF0000}"/>
    <cellStyle name="Normal 8 3 3 8 2" xfId="46413" xr:uid="{00000000-0005-0000-0000-0000E6AF0000}"/>
    <cellStyle name="Normal 8 3 3 8 2 2" xfId="46414" xr:uid="{00000000-0005-0000-0000-0000E7AF0000}"/>
    <cellStyle name="Normal 8 3 3 8 2 2 2" xfId="46415" xr:uid="{00000000-0005-0000-0000-0000E8AF0000}"/>
    <cellStyle name="Normal 8 3 3 8 2 3" xfId="46416" xr:uid="{00000000-0005-0000-0000-0000E9AF0000}"/>
    <cellStyle name="Normal 8 3 3 8 3" xfId="46417" xr:uid="{00000000-0005-0000-0000-0000EAAF0000}"/>
    <cellStyle name="Normal 8 3 3 8 3 2" xfId="46418" xr:uid="{00000000-0005-0000-0000-0000EBAF0000}"/>
    <cellStyle name="Normal 8 3 3 8 4" xfId="46419" xr:uid="{00000000-0005-0000-0000-0000ECAF0000}"/>
    <cellStyle name="Normal 8 3 3 8 5" xfId="46420" xr:uid="{00000000-0005-0000-0000-0000EDAF0000}"/>
    <cellStyle name="Normal 8 3 3 9" xfId="46421" xr:uid="{00000000-0005-0000-0000-0000EEAF0000}"/>
    <cellStyle name="Normal 8 3 3 9 2" xfId="46422" xr:uid="{00000000-0005-0000-0000-0000EFAF0000}"/>
    <cellStyle name="Normal 8 3 3 9 2 2" xfId="46423" xr:uid="{00000000-0005-0000-0000-0000F0AF0000}"/>
    <cellStyle name="Normal 8 3 3 9 3" xfId="46424" xr:uid="{00000000-0005-0000-0000-0000F1AF0000}"/>
    <cellStyle name="Normal 8 3 4" xfId="5023" xr:uid="{00000000-0005-0000-0000-0000F2AF0000}"/>
    <cellStyle name="Normal 8 3 4 2" xfId="5024" xr:uid="{00000000-0005-0000-0000-0000F3AF0000}"/>
    <cellStyle name="Normal 8 3 4 2 2" xfId="5025" xr:uid="{00000000-0005-0000-0000-0000F4AF0000}"/>
    <cellStyle name="Normal 8 3 4 2 2 2" xfId="46425" xr:uid="{00000000-0005-0000-0000-0000F5AF0000}"/>
    <cellStyle name="Normal 8 3 4 2 2 2 2" xfId="46426" xr:uid="{00000000-0005-0000-0000-0000F6AF0000}"/>
    <cellStyle name="Normal 8 3 4 2 2 2 2 2" xfId="46427" xr:uid="{00000000-0005-0000-0000-0000F7AF0000}"/>
    <cellStyle name="Normal 8 3 4 2 2 2 3" xfId="46428" xr:uid="{00000000-0005-0000-0000-0000F8AF0000}"/>
    <cellStyle name="Normal 8 3 4 2 2 3" xfId="46429" xr:uid="{00000000-0005-0000-0000-0000F9AF0000}"/>
    <cellStyle name="Normal 8 3 4 2 2 3 2" xfId="46430" xr:uid="{00000000-0005-0000-0000-0000FAAF0000}"/>
    <cellStyle name="Normal 8 3 4 2 2 4" xfId="46431" xr:uid="{00000000-0005-0000-0000-0000FBAF0000}"/>
    <cellStyle name="Normal 8 3 4 2 2 5" xfId="46432" xr:uid="{00000000-0005-0000-0000-0000FCAF0000}"/>
    <cellStyle name="Normal 8 3 4 2 3" xfId="5026" xr:uid="{00000000-0005-0000-0000-0000FDAF0000}"/>
    <cellStyle name="Normal 8 3 4 2 3 2" xfId="46433" xr:uid="{00000000-0005-0000-0000-0000FEAF0000}"/>
    <cellStyle name="Normal 8 3 4 2 3 2 2" xfId="46434" xr:uid="{00000000-0005-0000-0000-0000FFAF0000}"/>
    <cellStyle name="Normal 8 3 4 2 3 2 2 2" xfId="46435" xr:uid="{00000000-0005-0000-0000-000000B00000}"/>
    <cellStyle name="Normal 8 3 4 2 3 2 3" xfId="46436" xr:uid="{00000000-0005-0000-0000-000001B00000}"/>
    <cellStyle name="Normal 8 3 4 2 3 3" xfId="46437" xr:uid="{00000000-0005-0000-0000-000002B00000}"/>
    <cellStyle name="Normal 8 3 4 2 3 3 2" xfId="46438" xr:uid="{00000000-0005-0000-0000-000003B00000}"/>
    <cellStyle name="Normal 8 3 4 2 3 4" xfId="46439" xr:uid="{00000000-0005-0000-0000-000004B00000}"/>
    <cellStyle name="Normal 8 3 4 2 3 5" xfId="46440" xr:uid="{00000000-0005-0000-0000-000005B00000}"/>
    <cellStyle name="Normal 8 3 4 2 4" xfId="46441" xr:uid="{00000000-0005-0000-0000-000006B00000}"/>
    <cellStyle name="Normal 8 3 4 2 4 2" xfId="46442" xr:uid="{00000000-0005-0000-0000-000007B00000}"/>
    <cellStyle name="Normal 8 3 4 2 4 2 2" xfId="46443" xr:uid="{00000000-0005-0000-0000-000008B00000}"/>
    <cellStyle name="Normal 8 3 4 2 4 3" xfId="46444" xr:uid="{00000000-0005-0000-0000-000009B00000}"/>
    <cellStyle name="Normal 8 3 4 2 5" xfId="46445" xr:uid="{00000000-0005-0000-0000-00000AB00000}"/>
    <cellStyle name="Normal 8 3 4 2 5 2" xfId="46446" xr:uid="{00000000-0005-0000-0000-00000BB00000}"/>
    <cellStyle name="Normal 8 3 4 2 6" xfId="46447" xr:uid="{00000000-0005-0000-0000-00000CB00000}"/>
    <cellStyle name="Normal 8 3 4 2 7" xfId="46448" xr:uid="{00000000-0005-0000-0000-00000DB00000}"/>
    <cellStyle name="Normal 8 3 4 3" xfId="5027" xr:uid="{00000000-0005-0000-0000-00000EB00000}"/>
    <cellStyle name="Normal 8 3 4 3 2" xfId="46449" xr:uid="{00000000-0005-0000-0000-00000FB00000}"/>
    <cellStyle name="Normal 8 3 4 3 2 2" xfId="46450" xr:uid="{00000000-0005-0000-0000-000010B00000}"/>
    <cellStyle name="Normal 8 3 4 3 2 2 2" xfId="46451" xr:uid="{00000000-0005-0000-0000-000011B00000}"/>
    <cellStyle name="Normal 8 3 4 3 2 3" xfId="46452" xr:uid="{00000000-0005-0000-0000-000012B00000}"/>
    <cellStyle name="Normal 8 3 4 3 3" xfId="46453" xr:uid="{00000000-0005-0000-0000-000013B00000}"/>
    <cellStyle name="Normal 8 3 4 3 3 2" xfId="46454" xr:uid="{00000000-0005-0000-0000-000014B00000}"/>
    <cellStyle name="Normal 8 3 4 3 4" xfId="46455" xr:uid="{00000000-0005-0000-0000-000015B00000}"/>
    <cellStyle name="Normal 8 3 4 3 5" xfId="46456" xr:uid="{00000000-0005-0000-0000-000016B00000}"/>
    <cellStyle name="Normal 8 3 4 4" xfId="5028" xr:uid="{00000000-0005-0000-0000-000017B00000}"/>
    <cellStyle name="Normal 8 3 4 4 2" xfId="46457" xr:uid="{00000000-0005-0000-0000-000018B00000}"/>
    <cellStyle name="Normal 8 3 4 4 2 2" xfId="46458" xr:uid="{00000000-0005-0000-0000-000019B00000}"/>
    <cellStyle name="Normal 8 3 4 4 2 2 2" xfId="46459" xr:uid="{00000000-0005-0000-0000-00001AB00000}"/>
    <cellStyle name="Normal 8 3 4 4 2 3" xfId="46460" xr:uid="{00000000-0005-0000-0000-00001BB00000}"/>
    <cellStyle name="Normal 8 3 4 4 3" xfId="46461" xr:uid="{00000000-0005-0000-0000-00001CB00000}"/>
    <cellStyle name="Normal 8 3 4 4 3 2" xfId="46462" xr:uid="{00000000-0005-0000-0000-00001DB00000}"/>
    <cellStyle name="Normal 8 3 4 4 4" xfId="46463" xr:uid="{00000000-0005-0000-0000-00001EB00000}"/>
    <cellStyle name="Normal 8 3 4 4 5" xfId="46464" xr:uid="{00000000-0005-0000-0000-00001FB00000}"/>
    <cellStyle name="Normal 8 3 4 5" xfId="46465" xr:uid="{00000000-0005-0000-0000-000020B00000}"/>
    <cellStyle name="Normal 8 3 4 5 2" xfId="46466" xr:uid="{00000000-0005-0000-0000-000021B00000}"/>
    <cellStyle name="Normal 8 3 4 5 2 2" xfId="46467" xr:uid="{00000000-0005-0000-0000-000022B00000}"/>
    <cellStyle name="Normal 8 3 4 5 3" xfId="46468" xr:uid="{00000000-0005-0000-0000-000023B00000}"/>
    <cellStyle name="Normal 8 3 4 6" xfId="46469" xr:uid="{00000000-0005-0000-0000-000024B00000}"/>
    <cellStyle name="Normal 8 3 4 6 2" xfId="46470" xr:uid="{00000000-0005-0000-0000-000025B00000}"/>
    <cellStyle name="Normal 8 3 4 7" xfId="46471" xr:uid="{00000000-0005-0000-0000-000026B00000}"/>
    <cellStyle name="Normal 8 3 4 8" xfId="46472" xr:uid="{00000000-0005-0000-0000-000027B00000}"/>
    <cellStyle name="Normal 8 3 5" xfId="5029" xr:uid="{00000000-0005-0000-0000-000028B00000}"/>
    <cellStyle name="Normal 8 3 5 2" xfId="5030" xr:uid="{00000000-0005-0000-0000-000029B00000}"/>
    <cellStyle name="Normal 8 3 5 2 2" xfId="5031" xr:uid="{00000000-0005-0000-0000-00002AB00000}"/>
    <cellStyle name="Normal 8 3 5 2 2 2" xfId="46473" xr:uid="{00000000-0005-0000-0000-00002BB00000}"/>
    <cellStyle name="Normal 8 3 5 2 2 2 2" xfId="46474" xr:uid="{00000000-0005-0000-0000-00002CB00000}"/>
    <cellStyle name="Normal 8 3 5 2 2 2 2 2" xfId="46475" xr:uid="{00000000-0005-0000-0000-00002DB00000}"/>
    <cellStyle name="Normal 8 3 5 2 2 2 3" xfId="46476" xr:uid="{00000000-0005-0000-0000-00002EB00000}"/>
    <cellStyle name="Normal 8 3 5 2 2 3" xfId="46477" xr:uid="{00000000-0005-0000-0000-00002FB00000}"/>
    <cellStyle name="Normal 8 3 5 2 2 3 2" xfId="46478" xr:uid="{00000000-0005-0000-0000-000030B00000}"/>
    <cellStyle name="Normal 8 3 5 2 2 4" xfId="46479" xr:uid="{00000000-0005-0000-0000-000031B00000}"/>
    <cellStyle name="Normal 8 3 5 2 2 5" xfId="46480" xr:uid="{00000000-0005-0000-0000-000032B00000}"/>
    <cellStyle name="Normal 8 3 5 2 3" xfId="5032" xr:uid="{00000000-0005-0000-0000-000033B00000}"/>
    <cellStyle name="Normal 8 3 5 2 3 2" xfId="46481" xr:uid="{00000000-0005-0000-0000-000034B00000}"/>
    <cellStyle name="Normal 8 3 5 2 3 2 2" xfId="46482" xr:uid="{00000000-0005-0000-0000-000035B00000}"/>
    <cellStyle name="Normal 8 3 5 2 3 2 2 2" xfId="46483" xr:uid="{00000000-0005-0000-0000-000036B00000}"/>
    <cellStyle name="Normal 8 3 5 2 3 2 3" xfId="46484" xr:uid="{00000000-0005-0000-0000-000037B00000}"/>
    <cellStyle name="Normal 8 3 5 2 3 3" xfId="46485" xr:uid="{00000000-0005-0000-0000-000038B00000}"/>
    <cellStyle name="Normal 8 3 5 2 3 3 2" xfId="46486" xr:uid="{00000000-0005-0000-0000-000039B00000}"/>
    <cellStyle name="Normal 8 3 5 2 3 4" xfId="46487" xr:uid="{00000000-0005-0000-0000-00003AB00000}"/>
    <cellStyle name="Normal 8 3 5 2 3 5" xfId="46488" xr:uid="{00000000-0005-0000-0000-00003BB00000}"/>
    <cellStyle name="Normal 8 3 5 2 4" xfId="46489" xr:uid="{00000000-0005-0000-0000-00003CB00000}"/>
    <cellStyle name="Normal 8 3 5 2 4 2" xfId="46490" xr:uid="{00000000-0005-0000-0000-00003DB00000}"/>
    <cellStyle name="Normal 8 3 5 2 4 2 2" xfId="46491" xr:uid="{00000000-0005-0000-0000-00003EB00000}"/>
    <cellStyle name="Normal 8 3 5 2 4 3" xfId="46492" xr:uid="{00000000-0005-0000-0000-00003FB00000}"/>
    <cellStyle name="Normal 8 3 5 2 5" xfId="46493" xr:uid="{00000000-0005-0000-0000-000040B00000}"/>
    <cellStyle name="Normal 8 3 5 2 5 2" xfId="46494" xr:uid="{00000000-0005-0000-0000-000041B00000}"/>
    <cellStyle name="Normal 8 3 5 2 6" xfId="46495" xr:uid="{00000000-0005-0000-0000-000042B00000}"/>
    <cellStyle name="Normal 8 3 5 2 7" xfId="46496" xr:uid="{00000000-0005-0000-0000-000043B00000}"/>
    <cellStyle name="Normal 8 3 5 3" xfId="5033" xr:uid="{00000000-0005-0000-0000-000044B00000}"/>
    <cellStyle name="Normal 8 3 5 3 2" xfId="46497" xr:uid="{00000000-0005-0000-0000-000045B00000}"/>
    <cellStyle name="Normal 8 3 5 3 2 2" xfId="46498" xr:uid="{00000000-0005-0000-0000-000046B00000}"/>
    <cellStyle name="Normal 8 3 5 3 2 2 2" xfId="46499" xr:uid="{00000000-0005-0000-0000-000047B00000}"/>
    <cellStyle name="Normal 8 3 5 3 2 3" xfId="46500" xr:uid="{00000000-0005-0000-0000-000048B00000}"/>
    <cellStyle name="Normal 8 3 5 3 3" xfId="46501" xr:uid="{00000000-0005-0000-0000-000049B00000}"/>
    <cellStyle name="Normal 8 3 5 3 3 2" xfId="46502" xr:uid="{00000000-0005-0000-0000-00004AB00000}"/>
    <cellStyle name="Normal 8 3 5 3 4" xfId="46503" xr:uid="{00000000-0005-0000-0000-00004BB00000}"/>
    <cellStyle name="Normal 8 3 5 3 5" xfId="46504" xr:uid="{00000000-0005-0000-0000-00004CB00000}"/>
    <cellStyle name="Normal 8 3 5 4" xfId="5034" xr:uid="{00000000-0005-0000-0000-00004DB00000}"/>
    <cellStyle name="Normal 8 3 5 4 2" xfId="46505" xr:uid="{00000000-0005-0000-0000-00004EB00000}"/>
    <cellStyle name="Normal 8 3 5 4 2 2" xfId="46506" xr:uid="{00000000-0005-0000-0000-00004FB00000}"/>
    <cellStyle name="Normal 8 3 5 4 2 2 2" xfId="46507" xr:uid="{00000000-0005-0000-0000-000050B00000}"/>
    <cellStyle name="Normal 8 3 5 4 2 3" xfId="46508" xr:uid="{00000000-0005-0000-0000-000051B00000}"/>
    <cellStyle name="Normal 8 3 5 4 3" xfId="46509" xr:uid="{00000000-0005-0000-0000-000052B00000}"/>
    <cellStyle name="Normal 8 3 5 4 3 2" xfId="46510" xr:uid="{00000000-0005-0000-0000-000053B00000}"/>
    <cellStyle name="Normal 8 3 5 4 4" xfId="46511" xr:uid="{00000000-0005-0000-0000-000054B00000}"/>
    <cellStyle name="Normal 8 3 5 4 5" xfId="46512" xr:uid="{00000000-0005-0000-0000-000055B00000}"/>
    <cellStyle name="Normal 8 3 5 5" xfId="46513" xr:uid="{00000000-0005-0000-0000-000056B00000}"/>
    <cellStyle name="Normal 8 3 5 5 2" xfId="46514" xr:uid="{00000000-0005-0000-0000-000057B00000}"/>
    <cellStyle name="Normal 8 3 5 5 2 2" xfId="46515" xr:uid="{00000000-0005-0000-0000-000058B00000}"/>
    <cellStyle name="Normal 8 3 5 5 3" xfId="46516" xr:uid="{00000000-0005-0000-0000-000059B00000}"/>
    <cellStyle name="Normal 8 3 5 6" xfId="46517" xr:uid="{00000000-0005-0000-0000-00005AB00000}"/>
    <cellStyle name="Normal 8 3 5 6 2" xfId="46518" xr:uid="{00000000-0005-0000-0000-00005BB00000}"/>
    <cellStyle name="Normal 8 3 5 7" xfId="46519" xr:uid="{00000000-0005-0000-0000-00005CB00000}"/>
    <cellStyle name="Normal 8 3 5 8" xfId="46520" xr:uid="{00000000-0005-0000-0000-00005DB00000}"/>
    <cellStyle name="Normal 8 3 6" xfId="5035" xr:uid="{00000000-0005-0000-0000-00005EB00000}"/>
    <cellStyle name="Normal 8 3 6 2" xfId="5036" xr:uid="{00000000-0005-0000-0000-00005FB00000}"/>
    <cellStyle name="Normal 8 3 6 2 2" xfId="5037" xr:uid="{00000000-0005-0000-0000-000060B00000}"/>
    <cellStyle name="Normal 8 3 6 2 2 2" xfId="46521" xr:uid="{00000000-0005-0000-0000-000061B00000}"/>
    <cellStyle name="Normal 8 3 6 2 2 2 2" xfId="46522" xr:uid="{00000000-0005-0000-0000-000062B00000}"/>
    <cellStyle name="Normal 8 3 6 2 2 2 2 2" xfId="46523" xr:uid="{00000000-0005-0000-0000-000063B00000}"/>
    <cellStyle name="Normal 8 3 6 2 2 2 3" xfId="46524" xr:uid="{00000000-0005-0000-0000-000064B00000}"/>
    <cellStyle name="Normal 8 3 6 2 2 3" xfId="46525" xr:uid="{00000000-0005-0000-0000-000065B00000}"/>
    <cellStyle name="Normal 8 3 6 2 2 3 2" xfId="46526" xr:uid="{00000000-0005-0000-0000-000066B00000}"/>
    <cellStyle name="Normal 8 3 6 2 2 4" xfId="46527" xr:uid="{00000000-0005-0000-0000-000067B00000}"/>
    <cellStyle name="Normal 8 3 6 2 2 5" xfId="46528" xr:uid="{00000000-0005-0000-0000-000068B00000}"/>
    <cellStyle name="Normal 8 3 6 2 3" xfId="5038" xr:uid="{00000000-0005-0000-0000-000069B00000}"/>
    <cellStyle name="Normal 8 3 6 2 3 2" xfId="46529" xr:uid="{00000000-0005-0000-0000-00006AB00000}"/>
    <cellStyle name="Normal 8 3 6 2 3 2 2" xfId="46530" xr:uid="{00000000-0005-0000-0000-00006BB00000}"/>
    <cellStyle name="Normal 8 3 6 2 3 2 2 2" xfId="46531" xr:uid="{00000000-0005-0000-0000-00006CB00000}"/>
    <cellStyle name="Normal 8 3 6 2 3 2 3" xfId="46532" xr:uid="{00000000-0005-0000-0000-00006DB00000}"/>
    <cellStyle name="Normal 8 3 6 2 3 3" xfId="46533" xr:uid="{00000000-0005-0000-0000-00006EB00000}"/>
    <cellStyle name="Normal 8 3 6 2 3 3 2" xfId="46534" xr:uid="{00000000-0005-0000-0000-00006FB00000}"/>
    <cellStyle name="Normal 8 3 6 2 3 4" xfId="46535" xr:uid="{00000000-0005-0000-0000-000070B00000}"/>
    <cellStyle name="Normal 8 3 6 2 3 5" xfId="46536" xr:uid="{00000000-0005-0000-0000-000071B00000}"/>
    <cellStyle name="Normal 8 3 6 2 4" xfId="46537" xr:uid="{00000000-0005-0000-0000-000072B00000}"/>
    <cellStyle name="Normal 8 3 6 2 4 2" xfId="46538" xr:uid="{00000000-0005-0000-0000-000073B00000}"/>
    <cellStyle name="Normal 8 3 6 2 4 2 2" xfId="46539" xr:uid="{00000000-0005-0000-0000-000074B00000}"/>
    <cellStyle name="Normal 8 3 6 2 4 3" xfId="46540" xr:uid="{00000000-0005-0000-0000-000075B00000}"/>
    <cellStyle name="Normal 8 3 6 2 5" xfId="46541" xr:uid="{00000000-0005-0000-0000-000076B00000}"/>
    <cellStyle name="Normal 8 3 6 2 5 2" xfId="46542" xr:uid="{00000000-0005-0000-0000-000077B00000}"/>
    <cellStyle name="Normal 8 3 6 2 6" xfId="46543" xr:uid="{00000000-0005-0000-0000-000078B00000}"/>
    <cellStyle name="Normal 8 3 6 2 7" xfId="46544" xr:uid="{00000000-0005-0000-0000-000079B00000}"/>
    <cellStyle name="Normal 8 3 6 3" xfId="5039" xr:uid="{00000000-0005-0000-0000-00007AB00000}"/>
    <cellStyle name="Normal 8 3 6 3 2" xfId="46545" xr:uid="{00000000-0005-0000-0000-00007BB00000}"/>
    <cellStyle name="Normal 8 3 6 3 2 2" xfId="46546" xr:uid="{00000000-0005-0000-0000-00007CB00000}"/>
    <cellStyle name="Normal 8 3 6 3 2 2 2" xfId="46547" xr:uid="{00000000-0005-0000-0000-00007DB00000}"/>
    <cellStyle name="Normal 8 3 6 3 2 3" xfId="46548" xr:uid="{00000000-0005-0000-0000-00007EB00000}"/>
    <cellStyle name="Normal 8 3 6 3 3" xfId="46549" xr:uid="{00000000-0005-0000-0000-00007FB00000}"/>
    <cellStyle name="Normal 8 3 6 3 3 2" xfId="46550" xr:uid="{00000000-0005-0000-0000-000080B00000}"/>
    <cellStyle name="Normal 8 3 6 3 4" xfId="46551" xr:uid="{00000000-0005-0000-0000-000081B00000}"/>
    <cellStyle name="Normal 8 3 6 3 5" xfId="46552" xr:uid="{00000000-0005-0000-0000-000082B00000}"/>
    <cellStyle name="Normal 8 3 6 4" xfId="5040" xr:uid="{00000000-0005-0000-0000-000083B00000}"/>
    <cellStyle name="Normal 8 3 6 4 2" xfId="46553" xr:uid="{00000000-0005-0000-0000-000084B00000}"/>
    <cellStyle name="Normal 8 3 6 4 2 2" xfId="46554" xr:uid="{00000000-0005-0000-0000-000085B00000}"/>
    <cellStyle name="Normal 8 3 6 4 2 2 2" xfId="46555" xr:uid="{00000000-0005-0000-0000-000086B00000}"/>
    <cellStyle name="Normal 8 3 6 4 2 3" xfId="46556" xr:uid="{00000000-0005-0000-0000-000087B00000}"/>
    <cellStyle name="Normal 8 3 6 4 3" xfId="46557" xr:uid="{00000000-0005-0000-0000-000088B00000}"/>
    <cellStyle name="Normal 8 3 6 4 3 2" xfId="46558" xr:uid="{00000000-0005-0000-0000-000089B00000}"/>
    <cellStyle name="Normal 8 3 6 4 4" xfId="46559" xr:uid="{00000000-0005-0000-0000-00008AB00000}"/>
    <cellStyle name="Normal 8 3 6 4 5" xfId="46560" xr:uid="{00000000-0005-0000-0000-00008BB00000}"/>
    <cellStyle name="Normal 8 3 6 5" xfId="46561" xr:uid="{00000000-0005-0000-0000-00008CB00000}"/>
    <cellStyle name="Normal 8 3 6 5 2" xfId="46562" xr:uid="{00000000-0005-0000-0000-00008DB00000}"/>
    <cellStyle name="Normal 8 3 6 5 2 2" xfId="46563" xr:uid="{00000000-0005-0000-0000-00008EB00000}"/>
    <cellStyle name="Normal 8 3 6 5 3" xfId="46564" xr:uid="{00000000-0005-0000-0000-00008FB00000}"/>
    <cellStyle name="Normal 8 3 6 6" xfId="46565" xr:uid="{00000000-0005-0000-0000-000090B00000}"/>
    <cellStyle name="Normal 8 3 6 6 2" xfId="46566" xr:uid="{00000000-0005-0000-0000-000091B00000}"/>
    <cellStyle name="Normal 8 3 6 7" xfId="46567" xr:uid="{00000000-0005-0000-0000-000092B00000}"/>
    <cellStyle name="Normal 8 3 6 8" xfId="46568" xr:uid="{00000000-0005-0000-0000-000093B00000}"/>
    <cellStyle name="Normal 8 3 7" xfId="5041" xr:uid="{00000000-0005-0000-0000-000094B00000}"/>
    <cellStyle name="Normal 8 3 7 2" xfId="5042" xr:uid="{00000000-0005-0000-0000-000095B00000}"/>
    <cellStyle name="Normal 8 3 7 2 2" xfId="5043" xr:uid="{00000000-0005-0000-0000-000096B00000}"/>
    <cellStyle name="Normal 8 3 7 2 2 2" xfId="46569" xr:uid="{00000000-0005-0000-0000-000097B00000}"/>
    <cellStyle name="Normal 8 3 7 2 2 2 2" xfId="46570" xr:uid="{00000000-0005-0000-0000-000098B00000}"/>
    <cellStyle name="Normal 8 3 7 2 2 2 2 2" xfId="46571" xr:uid="{00000000-0005-0000-0000-000099B00000}"/>
    <cellStyle name="Normal 8 3 7 2 2 2 3" xfId="46572" xr:uid="{00000000-0005-0000-0000-00009AB00000}"/>
    <cellStyle name="Normal 8 3 7 2 2 3" xfId="46573" xr:uid="{00000000-0005-0000-0000-00009BB00000}"/>
    <cellStyle name="Normal 8 3 7 2 2 3 2" xfId="46574" xr:uid="{00000000-0005-0000-0000-00009CB00000}"/>
    <cellStyle name="Normal 8 3 7 2 2 4" xfId="46575" xr:uid="{00000000-0005-0000-0000-00009DB00000}"/>
    <cellStyle name="Normal 8 3 7 2 2 5" xfId="46576" xr:uid="{00000000-0005-0000-0000-00009EB00000}"/>
    <cellStyle name="Normal 8 3 7 2 3" xfId="5044" xr:uid="{00000000-0005-0000-0000-00009FB00000}"/>
    <cellStyle name="Normal 8 3 7 2 3 2" xfId="46577" xr:uid="{00000000-0005-0000-0000-0000A0B00000}"/>
    <cellStyle name="Normal 8 3 7 2 3 2 2" xfId="46578" xr:uid="{00000000-0005-0000-0000-0000A1B00000}"/>
    <cellStyle name="Normal 8 3 7 2 3 2 2 2" xfId="46579" xr:uid="{00000000-0005-0000-0000-0000A2B00000}"/>
    <cellStyle name="Normal 8 3 7 2 3 2 3" xfId="46580" xr:uid="{00000000-0005-0000-0000-0000A3B00000}"/>
    <cellStyle name="Normal 8 3 7 2 3 3" xfId="46581" xr:uid="{00000000-0005-0000-0000-0000A4B00000}"/>
    <cellStyle name="Normal 8 3 7 2 3 3 2" xfId="46582" xr:uid="{00000000-0005-0000-0000-0000A5B00000}"/>
    <cellStyle name="Normal 8 3 7 2 3 4" xfId="46583" xr:uid="{00000000-0005-0000-0000-0000A6B00000}"/>
    <cellStyle name="Normal 8 3 7 2 3 5" xfId="46584" xr:uid="{00000000-0005-0000-0000-0000A7B00000}"/>
    <cellStyle name="Normal 8 3 7 2 4" xfId="46585" xr:uid="{00000000-0005-0000-0000-0000A8B00000}"/>
    <cellStyle name="Normal 8 3 7 2 4 2" xfId="46586" xr:uid="{00000000-0005-0000-0000-0000A9B00000}"/>
    <cellStyle name="Normal 8 3 7 2 4 2 2" xfId="46587" xr:uid="{00000000-0005-0000-0000-0000AAB00000}"/>
    <cellStyle name="Normal 8 3 7 2 4 3" xfId="46588" xr:uid="{00000000-0005-0000-0000-0000ABB00000}"/>
    <cellStyle name="Normal 8 3 7 2 5" xfId="46589" xr:uid="{00000000-0005-0000-0000-0000ACB00000}"/>
    <cellStyle name="Normal 8 3 7 2 5 2" xfId="46590" xr:uid="{00000000-0005-0000-0000-0000ADB00000}"/>
    <cellStyle name="Normal 8 3 7 2 6" xfId="46591" xr:uid="{00000000-0005-0000-0000-0000AEB00000}"/>
    <cellStyle name="Normal 8 3 7 2 7" xfId="46592" xr:uid="{00000000-0005-0000-0000-0000AFB00000}"/>
    <cellStyle name="Normal 8 3 7 3" xfId="5045" xr:uid="{00000000-0005-0000-0000-0000B0B00000}"/>
    <cellStyle name="Normal 8 3 7 3 2" xfId="46593" xr:uid="{00000000-0005-0000-0000-0000B1B00000}"/>
    <cellStyle name="Normal 8 3 7 3 2 2" xfId="46594" xr:uid="{00000000-0005-0000-0000-0000B2B00000}"/>
    <cellStyle name="Normal 8 3 7 3 2 2 2" xfId="46595" xr:uid="{00000000-0005-0000-0000-0000B3B00000}"/>
    <cellStyle name="Normal 8 3 7 3 2 3" xfId="46596" xr:uid="{00000000-0005-0000-0000-0000B4B00000}"/>
    <cellStyle name="Normal 8 3 7 3 3" xfId="46597" xr:uid="{00000000-0005-0000-0000-0000B5B00000}"/>
    <cellStyle name="Normal 8 3 7 3 3 2" xfId="46598" xr:uid="{00000000-0005-0000-0000-0000B6B00000}"/>
    <cellStyle name="Normal 8 3 7 3 4" xfId="46599" xr:uid="{00000000-0005-0000-0000-0000B7B00000}"/>
    <cellStyle name="Normal 8 3 7 3 5" xfId="46600" xr:uid="{00000000-0005-0000-0000-0000B8B00000}"/>
    <cellStyle name="Normal 8 3 7 4" xfId="5046" xr:uid="{00000000-0005-0000-0000-0000B9B00000}"/>
    <cellStyle name="Normal 8 3 7 4 2" xfId="46601" xr:uid="{00000000-0005-0000-0000-0000BAB00000}"/>
    <cellStyle name="Normal 8 3 7 4 2 2" xfId="46602" xr:uid="{00000000-0005-0000-0000-0000BBB00000}"/>
    <cellStyle name="Normal 8 3 7 4 2 2 2" xfId="46603" xr:uid="{00000000-0005-0000-0000-0000BCB00000}"/>
    <cellStyle name="Normal 8 3 7 4 2 3" xfId="46604" xr:uid="{00000000-0005-0000-0000-0000BDB00000}"/>
    <cellStyle name="Normal 8 3 7 4 3" xfId="46605" xr:uid="{00000000-0005-0000-0000-0000BEB00000}"/>
    <cellStyle name="Normal 8 3 7 4 3 2" xfId="46606" xr:uid="{00000000-0005-0000-0000-0000BFB00000}"/>
    <cellStyle name="Normal 8 3 7 4 4" xfId="46607" xr:uid="{00000000-0005-0000-0000-0000C0B00000}"/>
    <cellStyle name="Normal 8 3 7 4 5" xfId="46608" xr:uid="{00000000-0005-0000-0000-0000C1B00000}"/>
    <cellStyle name="Normal 8 3 7 5" xfId="46609" xr:uid="{00000000-0005-0000-0000-0000C2B00000}"/>
    <cellStyle name="Normal 8 3 7 5 2" xfId="46610" xr:uid="{00000000-0005-0000-0000-0000C3B00000}"/>
    <cellStyle name="Normal 8 3 7 5 2 2" xfId="46611" xr:uid="{00000000-0005-0000-0000-0000C4B00000}"/>
    <cellStyle name="Normal 8 3 7 5 3" xfId="46612" xr:uid="{00000000-0005-0000-0000-0000C5B00000}"/>
    <cellStyle name="Normal 8 3 7 6" xfId="46613" xr:uid="{00000000-0005-0000-0000-0000C6B00000}"/>
    <cellStyle name="Normal 8 3 7 6 2" xfId="46614" xr:uid="{00000000-0005-0000-0000-0000C7B00000}"/>
    <cellStyle name="Normal 8 3 7 7" xfId="46615" xr:uid="{00000000-0005-0000-0000-0000C8B00000}"/>
    <cellStyle name="Normal 8 3 7 8" xfId="46616" xr:uid="{00000000-0005-0000-0000-0000C9B00000}"/>
    <cellStyle name="Normal 8 3 8" xfId="5047" xr:uid="{00000000-0005-0000-0000-0000CAB00000}"/>
    <cellStyle name="Normal 8 3 8 2" xfId="5048" xr:uid="{00000000-0005-0000-0000-0000CBB00000}"/>
    <cellStyle name="Normal 8 3 8 2 2" xfId="46617" xr:uid="{00000000-0005-0000-0000-0000CCB00000}"/>
    <cellStyle name="Normal 8 3 8 2 2 2" xfId="46618" xr:uid="{00000000-0005-0000-0000-0000CDB00000}"/>
    <cellStyle name="Normal 8 3 8 2 2 2 2" xfId="46619" xr:uid="{00000000-0005-0000-0000-0000CEB00000}"/>
    <cellStyle name="Normal 8 3 8 2 2 3" xfId="46620" xr:uid="{00000000-0005-0000-0000-0000CFB00000}"/>
    <cellStyle name="Normal 8 3 8 2 3" xfId="46621" xr:uid="{00000000-0005-0000-0000-0000D0B00000}"/>
    <cellStyle name="Normal 8 3 8 2 3 2" xfId="46622" xr:uid="{00000000-0005-0000-0000-0000D1B00000}"/>
    <cellStyle name="Normal 8 3 8 2 4" xfId="46623" xr:uid="{00000000-0005-0000-0000-0000D2B00000}"/>
    <cellStyle name="Normal 8 3 8 2 5" xfId="46624" xr:uid="{00000000-0005-0000-0000-0000D3B00000}"/>
    <cellStyle name="Normal 8 3 8 3" xfId="5049" xr:uid="{00000000-0005-0000-0000-0000D4B00000}"/>
    <cellStyle name="Normal 8 3 8 3 2" xfId="46625" xr:uid="{00000000-0005-0000-0000-0000D5B00000}"/>
    <cellStyle name="Normal 8 3 8 3 2 2" xfId="46626" xr:uid="{00000000-0005-0000-0000-0000D6B00000}"/>
    <cellStyle name="Normal 8 3 8 3 2 2 2" xfId="46627" xr:uid="{00000000-0005-0000-0000-0000D7B00000}"/>
    <cellStyle name="Normal 8 3 8 3 2 3" xfId="46628" xr:uid="{00000000-0005-0000-0000-0000D8B00000}"/>
    <cellStyle name="Normal 8 3 8 3 3" xfId="46629" xr:uid="{00000000-0005-0000-0000-0000D9B00000}"/>
    <cellStyle name="Normal 8 3 8 3 3 2" xfId="46630" xr:uid="{00000000-0005-0000-0000-0000DAB00000}"/>
    <cellStyle name="Normal 8 3 8 3 4" xfId="46631" xr:uid="{00000000-0005-0000-0000-0000DBB00000}"/>
    <cellStyle name="Normal 8 3 8 3 5" xfId="46632" xr:uid="{00000000-0005-0000-0000-0000DCB00000}"/>
    <cellStyle name="Normal 8 3 8 4" xfId="46633" xr:uid="{00000000-0005-0000-0000-0000DDB00000}"/>
    <cellStyle name="Normal 8 3 8 4 2" xfId="46634" xr:uid="{00000000-0005-0000-0000-0000DEB00000}"/>
    <cellStyle name="Normal 8 3 8 4 2 2" xfId="46635" xr:uid="{00000000-0005-0000-0000-0000DFB00000}"/>
    <cellStyle name="Normal 8 3 8 4 3" xfId="46636" xr:uid="{00000000-0005-0000-0000-0000E0B00000}"/>
    <cellStyle name="Normal 8 3 8 5" xfId="46637" xr:uid="{00000000-0005-0000-0000-0000E1B00000}"/>
    <cellStyle name="Normal 8 3 8 5 2" xfId="46638" xr:uid="{00000000-0005-0000-0000-0000E2B00000}"/>
    <cellStyle name="Normal 8 3 8 6" xfId="46639" xr:uid="{00000000-0005-0000-0000-0000E3B00000}"/>
    <cellStyle name="Normal 8 3 8 7" xfId="46640" xr:uid="{00000000-0005-0000-0000-0000E4B00000}"/>
    <cellStyle name="Normal 8 3 9" xfId="5050" xr:uid="{00000000-0005-0000-0000-0000E5B00000}"/>
    <cellStyle name="Normal 8 3 9 2" xfId="46641" xr:uid="{00000000-0005-0000-0000-0000E6B00000}"/>
    <cellStyle name="Normal 8 3 9 2 2" xfId="46642" xr:uid="{00000000-0005-0000-0000-0000E7B00000}"/>
    <cellStyle name="Normal 8 3 9 2 2 2" xfId="46643" xr:uid="{00000000-0005-0000-0000-0000E8B00000}"/>
    <cellStyle name="Normal 8 3 9 2 3" xfId="46644" xr:uid="{00000000-0005-0000-0000-0000E9B00000}"/>
    <cellStyle name="Normal 8 3 9 3" xfId="46645" xr:uid="{00000000-0005-0000-0000-0000EAB00000}"/>
    <cellStyle name="Normal 8 3 9 3 2" xfId="46646" xr:uid="{00000000-0005-0000-0000-0000EBB00000}"/>
    <cellStyle name="Normal 8 3 9 4" xfId="46647" xr:uid="{00000000-0005-0000-0000-0000ECB00000}"/>
    <cellStyle name="Normal 8 3 9 5" xfId="46648" xr:uid="{00000000-0005-0000-0000-0000EDB00000}"/>
    <cellStyle name="Normal 8 4" xfId="5051" xr:uid="{00000000-0005-0000-0000-0000EEB00000}"/>
    <cellStyle name="Normal 8 4 10" xfId="46649" xr:uid="{00000000-0005-0000-0000-0000EFB00000}"/>
    <cellStyle name="Normal 8 4 10 2" xfId="46650" xr:uid="{00000000-0005-0000-0000-0000F0B00000}"/>
    <cellStyle name="Normal 8 4 10 2 2" xfId="46651" xr:uid="{00000000-0005-0000-0000-0000F1B00000}"/>
    <cellStyle name="Normal 8 4 10 3" xfId="46652" xr:uid="{00000000-0005-0000-0000-0000F2B00000}"/>
    <cellStyle name="Normal 8 4 11" xfId="46653" xr:uid="{00000000-0005-0000-0000-0000F3B00000}"/>
    <cellStyle name="Normal 8 4 11 2" xfId="46654" xr:uid="{00000000-0005-0000-0000-0000F4B00000}"/>
    <cellStyle name="Normal 8 4 12" xfId="46655" xr:uid="{00000000-0005-0000-0000-0000F5B00000}"/>
    <cellStyle name="Normal 8 4 13" xfId="46656" xr:uid="{00000000-0005-0000-0000-0000F6B00000}"/>
    <cellStyle name="Normal 8 4 2" xfId="5052" xr:uid="{00000000-0005-0000-0000-0000F7B00000}"/>
    <cellStyle name="Normal 8 4 2 10" xfId="46657" xr:uid="{00000000-0005-0000-0000-0000F8B00000}"/>
    <cellStyle name="Normal 8 4 2 10 2" xfId="46658" xr:uid="{00000000-0005-0000-0000-0000F9B00000}"/>
    <cellStyle name="Normal 8 4 2 11" xfId="46659" xr:uid="{00000000-0005-0000-0000-0000FAB00000}"/>
    <cellStyle name="Normal 8 4 2 12" xfId="46660" xr:uid="{00000000-0005-0000-0000-0000FBB00000}"/>
    <cellStyle name="Normal 8 4 2 2" xfId="5053" xr:uid="{00000000-0005-0000-0000-0000FCB00000}"/>
    <cellStyle name="Normal 8 4 2 2 2" xfId="5054" xr:uid="{00000000-0005-0000-0000-0000FDB00000}"/>
    <cellStyle name="Normal 8 4 2 2 2 2" xfId="5055" xr:uid="{00000000-0005-0000-0000-0000FEB00000}"/>
    <cellStyle name="Normal 8 4 2 2 2 2 2" xfId="46661" xr:uid="{00000000-0005-0000-0000-0000FFB00000}"/>
    <cellStyle name="Normal 8 4 2 2 2 2 2 2" xfId="46662" xr:uid="{00000000-0005-0000-0000-000000B10000}"/>
    <cellStyle name="Normal 8 4 2 2 2 2 2 2 2" xfId="46663" xr:uid="{00000000-0005-0000-0000-000001B10000}"/>
    <cellStyle name="Normal 8 4 2 2 2 2 2 3" xfId="46664" xr:uid="{00000000-0005-0000-0000-000002B10000}"/>
    <cellStyle name="Normal 8 4 2 2 2 2 3" xfId="46665" xr:uid="{00000000-0005-0000-0000-000003B10000}"/>
    <cellStyle name="Normal 8 4 2 2 2 2 3 2" xfId="46666" xr:uid="{00000000-0005-0000-0000-000004B10000}"/>
    <cellStyle name="Normal 8 4 2 2 2 2 4" xfId="46667" xr:uid="{00000000-0005-0000-0000-000005B10000}"/>
    <cellStyle name="Normal 8 4 2 2 2 2 5" xfId="46668" xr:uid="{00000000-0005-0000-0000-000006B10000}"/>
    <cellStyle name="Normal 8 4 2 2 2 3" xfId="5056" xr:uid="{00000000-0005-0000-0000-000007B10000}"/>
    <cellStyle name="Normal 8 4 2 2 2 3 2" xfId="46669" xr:uid="{00000000-0005-0000-0000-000008B10000}"/>
    <cellStyle name="Normal 8 4 2 2 2 3 2 2" xfId="46670" xr:uid="{00000000-0005-0000-0000-000009B10000}"/>
    <cellStyle name="Normal 8 4 2 2 2 3 2 2 2" xfId="46671" xr:uid="{00000000-0005-0000-0000-00000AB10000}"/>
    <cellStyle name="Normal 8 4 2 2 2 3 2 3" xfId="46672" xr:uid="{00000000-0005-0000-0000-00000BB10000}"/>
    <cellStyle name="Normal 8 4 2 2 2 3 3" xfId="46673" xr:uid="{00000000-0005-0000-0000-00000CB10000}"/>
    <cellStyle name="Normal 8 4 2 2 2 3 3 2" xfId="46674" xr:uid="{00000000-0005-0000-0000-00000DB10000}"/>
    <cellStyle name="Normal 8 4 2 2 2 3 4" xfId="46675" xr:uid="{00000000-0005-0000-0000-00000EB10000}"/>
    <cellStyle name="Normal 8 4 2 2 2 3 5" xfId="46676" xr:uid="{00000000-0005-0000-0000-00000FB10000}"/>
    <cellStyle name="Normal 8 4 2 2 2 4" xfId="46677" xr:uid="{00000000-0005-0000-0000-000010B10000}"/>
    <cellStyle name="Normal 8 4 2 2 2 4 2" xfId="46678" xr:uid="{00000000-0005-0000-0000-000011B10000}"/>
    <cellStyle name="Normal 8 4 2 2 2 4 2 2" xfId="46679" xr:uid="{00000000-0005-0000-0000-000012B10000}"/>
    <cellStyle name="Normal 8 4 2 2 2 4 3" xfId="46680" xr:uid="{00000000-0005-0000-0000-000013B10000}"/>
    <cellStyle name="Normal 8 4 2 2 2 5" xfId="46681" xr:uid="{00000000-0005-0000-0000-000014B10000}"/>
    <cellStyle name="Normal 8 4 2 2 2 5 2" xfId="46682" xr:uid="{00000000-0005-0000-0000-000015B10000}"/>
    <cellStyle name="Normal 8 4 2 2 2 6" xfId="46683" xr:uid="{00000000-0005-0000-0000-000016B10000}"/>
    <cellStyle name="Normal 8 4 2 2 2 7" xfId="46684" xr:uid="{00000000-0005-0000-0000-000017B10000}"/>
    <cellStyle name="Normal 8 4 2 2 3" xfId="5057" xr:uid="{00000000-0005-0000-0000-000018B10000}"/>
    <cellStyle name="Normal 8 4 2 2 3 2" xfId="46685" xr:uid="{00000000-0005-0000-0000-000019B10000}"/>
    <cellStyle name="Normal 8 4 2 2 3 2 2" xfId="46686" xr:uid="{00000000-0005-0000-0000-00001AB10000}"/>
    <cellStyle name="Normal 8 4 2 2 3 2 2 2" xfId="46687" xr:uid="{00000000-0005-0000-0000-00001BB10000}"/>
    <cellStyle name="Normal 8 4 2 2 3 2 3" xfId="46688" xr:uid="{00000000-0005-0000-0000-00001CB10000}"/>
    <cellStyle name="Normal 8 4 2 2 3 3" xfId="46689" xr:uid="{00000000-0005-0000-0000-00001DB10000}"/>
    <cellStyle name="Normal 8 4 2 2 3 3 2" xfId="46690" xr:uid="{00000000-0005-0000-0000-00001EB10000}"/>
    <cellStyle name="Normal 8 4 2 2 3 4" xfId="46691" xr:uid="{00000000-0005-0000-0000-00001FB10000}"/>
    <cellStyle name="Normal 8 4 2 2 3 5" xfId="46692" xr:uid="{00000000-0005-0000-0000-000020B10000}"/>
    <cellStyle name="Normal 8 4 2 2 4" xfId="5058" xr:uid="{00000000-0005-0000-0000-000021B10000}"/>
    <cellStyle name="Normal 8 4 2 2 4 2" xfId="46693" xr:uid="{00000000-0005-0000-0000-000022B10000}"/>
    <cellStyle name="Normal 8 4 2 2 4 2 2" xfId="46694" xr:uid="{00000000-0005-0000-0000-000023B10000}"/>
    <cellStyle name="Normal 8 4 2 2 4 2 2 2" xfId="46695" xr:uid="{00000000-0005-0000-0000-000024B10000}"/>
    <cellStyle name="Normal 8 4 2 2 4 2 3" xfId="46696" xr:uid="{00000000-0005-0000-0000-000025B10000}"/>
    <cellStyle name="Normal 8 4 2 2 4 3" xfId="46697" xr:uid="{00000000-0005-0000-0000-000026B10000}"/>
    <cellStyle name="Normal 8 4 2 2 4 3 2" xfId="46698" xr:uid="{00000000-0005-0000-0000-000027B10000}"/>
    <cellStyle name="Normal 8 4 2 2 4 4" xfId="46699" xr:uid="{00000000-0005-0000-0000-000028B10000}"/>
    <cellStyle name="Normal 8 4 2 2 4 5" xfId="46700" xr:uid="{00000000-0005-0000-0000-000029B10000}"/>
    <cellStyle name="Normal 8 4 2 2 5" xfId="46701" xr:uid="{00000000-0005-0000-0000-00002AB10000}"/>
    <cellStyle name="Normal 8 4 2 2 5 2" xfId="46702" xr:uid="{00000000-0005-0000-0000-00002BB10000}"/>
    <cellStyle name="Normal 8 4 2 2 5 2 2" xfId="46703" xr:uid="{00000000-0005-0000-0000-00002CB10000}"/>
    <cellStyle name="Normal 8 4 2 2 5 3" xfId="46704" xr:uid="{00000000-0005-0000-0000-00002DB10000}"/>
    <cellStyle name="Normal 8 4 2 2 6" xfId="46705" xr:uid="{00000000-0005-0000-0000-00002EB10000}"/>
    <cellStyle name="Normal 8 4 2 2 6 2" xfId="46706" xr:uid="{00000000-0005-0000-0000-00002FB10000}"/>
    <cellStyle name="Normal 8 4 2 2 7" xfId="46707" xr:uid="{00000000-0005-0000-0000-000030B10000}"/>
    <cellStyle name="Normal 8 4 2 2 8" xfId="46708" xr:uid="{00000000-0005-0000-0000-000031B10000}"/>
    <cellStyle name="Normal 8 4 2 3" xfId="5059" xr:uid="{00000000-0005-0000-0000-000032B10000}"/>
    <cellStyle name="Normal 8 4 2 3 2" xfId="5060" xr:uid="{00000000-0005-0000-0000-000033B10000}"/>
    <cellStyle name="Normal 8 4 2 3 2 2" xfId="5061" xr:uid="{00000000-0005-0000-0000-000034B10000}"/>
    <cellStyle name="Normal 8 4 2 3 2 2 2" xfId="46709" xr:uid="{00000000-0005-0000-0000-000035B10000}"/>
    <cellStyle name="Normal 8 4 2 3 2 2 2 2" xfId="46710" xr:uid="{00000000-0005-0000-0000-000036B10000}"/>
    <cellStyle name="Normal 8 4 2 3 2 2 2 2 2" xfId="46711" xr:uid="{00000000-0005-0000-0000-000037B10000}"/>
    <cellStyle name="Normal 8 4 2 3 2 2 2 3" xfId="46712" xr:uid="{00000000-0005-0000-0000-000038B10000}"/>
    <cellStyle name="Normal 8 4 2 3 2 2 3" xfId="46713" xr:uid="{00000000-0005-0000-0000-000039B10000}"/>
    <cellStyle name="Normal 8 4 2 3 2 2 3 2" xfId="46714" xr:uid="{00000000-0005-0000-0000-00003AB10000}"/>
    <cellStyle name="Normal 8 4 2 3 2 2 4" xfId="46715" xr:uid="{00000000-0005-0000-0000-00003BB10000}"/>
    <cellStyle name="Normal 8 4 2 3 2 2 5" xfId="46716" xr:uid="{00000000-0005-0000-0000-00003CB10000}"/>
    <cellStyle name="Normal 8 4 2 3 2 3" xfId="5062" xr:uid="{00000000-0005-0000-0000-00003DB10000}"/>
    <cellStyle name="Normal 8 4 2 3 2 3 2" xfId="46717" xr:uid="{00000000-0005-0000-0000-00003EB10000}"/>
    <cellStyle name="Normal 8 4 2 3 2 3 2 2" xfId="46718" xr:uid="{00000000-0005-0000-0000-00003FB10000}"/>
    <cellStyle name="Normal 8 4 2 3 2 3 2 2 2" xfId="46719" xr:uid="{00000000-0005-0000-0000-000040B10000}"/>
    <cellStyle name="Normal 8 4 2 3 2 3 2 3" xfId="46720" xr:uid="{00000000-0005-0000-0000-000041B10000}"/>
    <cellStyle name="Normal 8 4 2 3 2 3 3" xfId="46721" xr:uid="{00000000-0005-0000-0000-000042B10000}"/>
    <cellStyle name="Normal 8 4 2 3 2 3 3 2" xfId="46722" xr:uid="{00000000-0005-0000-0000-000043B10000}"/>
    <cellStyle name="Normal 8 4 2 3 2 3 4" xfId="46723" xr:uid="{00000000-0005-0000-0000-000044B10000}"/>
    <cellStyle name="Normal 8 4 2 3 2 3 5" xfId="46724" xr:uid="{00000000-0005-0000-0000-000045B10000}"/>
    <cellStyle name="Normal 8 4 2 3 2 4" xfId="46725" xr:uid="{00000000-0005-0000-0000-000046B10000}"/>
    <cellStyle name="Normal 8 4 2 3 2 4 2" xfId="46726" xr:uid="{00000000-0005-0000-0000-000047B10000}"/>
    <cellStyle name="Normal 8 4 2 3 2 4 2 2" xfId="46727" xr:uid="{00000000-0005-0000-0000-000048B10000}"/>
    <cellStyle name="Normal 8 4 2 3 2 4 3" xfId="46728" xr:uid="{00000000-0005-0000-0000-000049B10000}"/>
    <cellStyle name="Normal 8 4 2 3 2 5" xfId="46729" xr:uid="{00000000-0005-0000-0000-00004AB10000}"/>
    <cellStyle name="Normal 8 4 2 3 2 5 2" xfId="46730" xr:uid="{00000000-0005-0000-0000-00004BB10000}"/>
    <cellStyle name="Normal 8 4 2 3 2 6" xfId="46731" xr:uid="{00000000-0005-0000-0000-00004CB10000}"/>
    <cellStyle name="Normal 8 4 2 3 2 7" xfId="46732" xr:uid="{00000000-0005-0000-0000-00004DB10000}"/>
    <cellStyle name="Normal 8 4 2 3 3" xfId="5063" xr:uid="{00000000-0005-0000-0000-00004EB10000}"/>
    <cellStyle name="Normal 8 4 2 3 3 2" xfId="46733" xr:uid="{00000000-0005-0000-0000-00004FB10000}"/>
    <cellStyle name="Normal 8 4 2 3 3 2 2" xfId="46734" xr:uid="{00000000-0005-0000-0000-000050B10000}"/>
    <cellStyle name="Normal 8 4 2 3 3 2 2 2" xfId="46735" xr:uid="{00000000-0005-0000-0000-000051B10000}"/>
    <cellStyle name="Normal 8 4 2 3 3 2 3" xfId="46736" xr:uid="{00000000-0005-0000-0000-000052B10000}"/>
    <cellStyle name="Normal 8 4 2 3 3 3" xfId="46737" xr:uid="{00000000-0005-0000-0000-000053B10000}"/>
    <cellStyle name="Normal 8 4 2 3 3 3 2" xfId="46738" xr:uid="{00000000-0005-0000-0000-000054B10000}"/>
    <cellStyle name="Normal 8 4 2 3 3 4" xfId="46739" xr:uid="{00000000-0005-0000-0000-000055B10000}"/>
    <cellStyle name="Normal 8 4 2 3 3 5" xfId="46740" xr:uid="{00000000-0005-0000-0000-000056B10000}"/>
    <cellStyle name="Normal 8 4 2 3 4" xfId="5064" xr:uid="{00000000-0005-0000-0000-000057B10000}"/>
    <cellStyle name="Normal 8 4 2 3 4 2" xfId="46741" xr:uid="{00000000-0005-0000-0000-000058B10000}"/>
    <cellStyle name="Normal 8 4 2 3 4 2 2" xfId="46742" xr:uid="{00000000-0005-0000-0000-000059B10000}"/>
    <cellStyle name="Normal 8 4 2 3 4 2 2 2" xfId="46743" xr:uid="{00000000-0005-0000-0000-00005AB10000}"/>
    <cellStyle name="Normal 8 4 2 3 4 2 3" xfId="46744" xr:uid="{00000000-0005-0000-0000-00005BB10000}"/>
    <cellStyle name="Normal 8 4 2 3 4 3" xfId="46745" xr:uid="{00000000-0005-0000-0000-00005CB10000}"/>
    <cellStyle name="Normal 8 4 2 3 4 3 2" xfId="46746" xr:uid="{00000000-0005-0000-0000-00005DB10000}"/>
    <cellStyle name="Normal 8 4 2 3 4 4" xfId="46747" xr:uid="{00000000-0005-0000-0000-00005EB10000}"/>
    <cellStyle name="Normal 8 4 2 3 4 5" xfId="46748" xr:uid="{00000000-0005-0000-0000-00005FB10000}"/>
    <cellStyle name="Normal 8 4 2 3 5" xfId="46749" xr:uid="{00000000-0005-0000-0000-000060B10000}"/>
    <cellStyle name="Normal 8 4 2 3 5 2" xfId="46750" xr:uid="{00000000-0005-0000-0000-000061B10000}"/>
    <cellStyle name="Normal 8 4 2 3 5 2 2" xfId="46751" xr:uid="{00000000-0005-0000-0000-000062B10000}"/>
    <cellStyle name="Normal 8 4 2 3 5 3" xfId="46752" xr:uid="{00000000-0005-0000-0000-000063B10000}"/>
    <cellStyle name="Normal 8 4 2 3 6" xfId="46753" xr:uid="{00000000-0005-0000-0000-000064B10000}"/>
    <cellStyle name="Normal 8 4 2 3 6 2" xfId="46754" xr:uid="{00000000-0005-0000-0000-000065B10000}"/>
    <cellStyle name="Normal 8 4 2 3 7" xfId="46755" xr:uid="{00000000-0005-0000-0000-000066B10000}"/>
    <cellStyle name="Normal 8 4 2 3 8" xfId="46756" xr:uid="{00000000-0005-0000-0000-000067B10000}"/>
    <cellStyle name="Normal 8 4 2 4" xfId="5065" xr:uid="{00000000-0005-0000-0000-000068B10000}"/>
    <cellStyle name="Normal 8 4 2 4 2" xfId="5066" xr:uid="{00000000-0005-0000-0000-000069B10000}"/>
    <cellStyle name="Normal 8 4 2 4 2 2" xfId="5067" xr:uid="{00000000-0005-0000-0000-00006AB10000}"/>
    <cellStyle name="Normal 8 4 2 4 2 2 2" xfId="46757" xr:uid="{00000000-0005-0000-0000-00006BB10000}"/>
    <cellStyle name="Normal 8 4 2 4 2 2 2 2" xfId="46758" xr:uid="{00000000-0005-0000-0000-00006CB10000}"/>
    <cellStyle name="Normal 8 4 2 4 2 2 2 2 2" xfId="46759" xr:uid="{00000000-0005-0000-0000-00006DB10000}"/>
    <cellStyle name="Normal 8 4 2 4 2 2 2 3" xfId="46760" xr:uid="{00000000-0005-0000-0000-00006EB10000}"/>
    <cellStyle name="Normal 8 4 2 4 2 2 3" xfId="46761" xr:uid="{00000000-0005-0000-0000-00006FB10000}"/>
    <cellStyle name="Normal 8 4 2 4 2 2 3 2" xfId="46762" xr:uid="{00000000-0005-0000-0000-000070B10000}"/>
    <cellStyle name="Normal 8 4 2 4 2 2 4" xfId="46763" xr:uid="{00000000-0005-0000-0000-000071B10000}"/>
    <cellStyle name="Normal 8 4 2 4 2 2 5" xfId="46764" xr:uid="{00000000-0005-0000-0000-000072B10000}"/>
    <cellStyle name="Normal 8 4 2 4 2 3" xfId="5068" xr:uid="{00000000-0005-0000-0000-000073B10000}"/>
    <cellStyle name="Normal 8 4 2 4 2 3 2" xfId="46765" xr:uid="{00000000-0005-0000-0000-000074B10000}"/>
    <cellStyle name="Normal 8 4 2 4 2 3 2 2" xfId="46766" xr:uid="{00000000-0005-0000-0000-000075B10000}"/>
    <cellStyle name="Normal 8 4 2 4 2 3 2 2 2" xfId="46767" xr:uid="{00000000-0005-0000-0000-000076B10000}"/>
    <cellStyle name="Normal 8 4 2 4 2 3 2 3" xfId="46768" xr:uid="{00000000-0005-0000-0000-000077B10000}"/>
    <cellStyle name="Normal 8 4 2 4 2 3 3" xfId="46769" xr:uid="{00000000-0005-0000-0000-000078B10000}"/>
    <cellStyle name="Normal 8 4 2 4 2 3 3 2" xfId="46770" xr:uid="{00000000-0005-0000-0000-000079B10000}"/>
    <cellStyle name="Normal 8 4 2 4 2 3 4" xfId="46771" xr:uid="{00000000-0005-0000-0000-00007AB10000}"/>
    <cellStyle name="Normal 8 4 2 4 2 3 5" xfId="46772" xr:uid="{00000000-0005-0000-0000-00007BB10000}"/>
    <cellStyle name="Normal 8 4 2 4 2 4" xfId="46773" xr:uid="{00000000-0005-0000-0000-00007CB10000}"/>
    <cellStyle name="Normal 8 4 2 4 2 4 2" xfId="46774" xr:uid="{00000000-0005-0000-0000-00007DB10000}"/>
    <cellStyle name="Normal 8 4 2 4 2 4 2 2" xfId="46775" xr:uid="{00000000-0005-0000-0000-00007EB10000}"/>
    <cellStyle name="Normal 8 4 2 4 2 4 3" xfId="46776" xr:uid="{00000000-0005-0000-0000-00007FB10000}"/>
    <cellStyle name="Normal 8 4 2 4 2 5" xfId="46777" xr:uid="{00000000-0005-0000-0000-000080B10000}"/>
    <cellStyle name="Normal 8 4 2 4 2 5 2" xfId="46778" xr:uid="{00000000-0005-0000-0000-000081B10000}"/>
    <cellStyle name="Normal 8 4 2 4 2 6" xfId="46779" xr:uid="{00000000-0005-0000-0000-000082B10000}"/>
    <cellStyle name="Normal 8 4 2 4 2 7" xfId="46780" xr:uid="{00000000-0005-0000-0000-000083B10000}"/>
    <cellStyle name="Normal 8 4 2 4 3" xfId="5069" xr:uid="{00000000-0005-0000-0000-000084B10000}"/>
    <cellStyle name="Normal 8 4 2 4 3 2" xfId="46781" xr:uid="{00000000-0005-0000-0000-000085B10000}"/>
    <cellStyle name="Normal 8 4 2 4 3 2 2" xfId="46782" xr:uid="{00000000-0005-0000-0000-000086B10000}"/>
    <cellStyle name="Normal 8 4 2 4 3 2 2 2" xfId="46783" xr:uid="{00000000-0005-0000-0000-000087B10000}"/>
    <cellStyle name="Normal 8 4 2 4 3 2 3" xfId="46784" xr:uid="{00000000-0005-0000-0000-000088B10000}"/>
    <cellStyle name="Normal 8 4 2 4 3 3" xfId="46785" xr:uid="{00000000-0005-0000-0000-000089B10000}"/>
    <cellStyle name="Normal 8 4 2 4 3 3 2" xfId="46786" xr:uid="{00000000-0005-0000-0000-00008AB10000}"/>
    <cellStyle name="Normal 8 4 2 4 3 4" xfId="46787" xr:uid="{00000000-0005-0000-0000-00008BB10000}"/>
    <cellStyle name="Normal 8 4 2 4 3 5" xfId="46788" xr:uid="{00000000-0005-0000-0000-00008CB10000}"/>
    <cellStyle name="Normal 8 4 2 4 4" xfId="5070" xr:uid="{00000000-0005-0000-0000-00008DB10000}"/>
    <cellStyle name="Normal 8 4 2 4 4 2" xfId="46789" xr:uid="{00000000-0005-0000-0000-00008EB10000}"/>
    <cellStyle name="Normal 8 4 2 4 4 2 2" xfId="46790" xr:uid="{00000000-0005-0000-0000-00008FB10000}"/>
    <cellStyle name="Normal 8 4 2 4 4 2 2 2" xfId="46791" xr:uid="{00000000-0005-0000-0000-000090B10000}"/>
    <cellStyle name="Normal 8 4 2 4 4 2 3" xfId="46792" xr:uid="{00000000-0005-0000-0000-000091B10000}"/>
    <cellStyle name="Normal 8 4 2 4 4 3" xfId="46793" xr:uid="{00000000-0005-0000-0000-000092B10000}"/>
    <cellStyle name="Normal 8 4 2 4 4 3 2" xfId="46794" xr:uid="{00000000-0005-0000-0000-000093B10000}"/>
    <cellStyle name="Normal 8 4 2 4 4 4" xfId="46795" xr:uid="{00000000-0005-0000-0000-000094B10000}"/>
    <cellStyle name="Normal 8 4 2 4 4 5" xfId="46796" xr:uid="{00000000-0005-0000-0000-000095B10000}"/>
    <cellStyle name="Normal 8 4 2 4 5" xfId="46797" xr:uid="{00000000-0005-0000-0000-000096B10000}"/>
    <cellStyle name="Normal 8 4 2 4 5 2" xfId="46798" xr:uid="{00000000-0005-0000-0000-000097B10000}"/>
    <cellStyle name="Normal 8 4 2 4 5 2 2" xfId="46799" xr:uid="{00000000-0005-0000-0000-000098B10000}"/>
    <cellStyle name="Normal 8 4 2 4 5 3" xfId="46800" xr:uid="{00000000-0005-0000-0000-000099B10000}"/>
    <cellStyle name="Normal 8 4 2 4 6" xfId="46801" xr:uid="{00000000-0005-0000-0000-00009AB10000}"/>
    <cellStyle name="Normal 8 4 2 4 6 2" xfId="46802" xr:uid="{00000000-0005-0000-0000-00009BB10000}"/>
    <cellStyle name="Normal 8 4 2 4 7" xfId="46803" xr:uid="{00000000-0005-0000-0000-00009CB10000}"/>
    <cellStyle name="Normal 8 4 2 4 8" xfId="46804" xr:uid="{00000000-0005-0000-0000-00009DB10000}"/>
    <cellStyle name="Normal 8 4 2 5" xfId="5071" xr:uid="{00000000-0005-0000-0000-00009EB10000}"/>
    <cellStyle name="Normal 8 4 2 5 2" xfId="5072" xr:uid="{00000000-0005-0000-0000-00009FB10000}"/>
    <cellStyle name="Normal 8 4 2 5 2 2" xfId="5073" xr:uid="{00000000-0005-0000-0000-0000A0B10000}"/>
    <cellStyle name="Normal 8 4 2 5 2 2 2" xfId="46805" xr:uid="{00000000-0005-0000-0000-0000A1B10000}"/>
    <cellStyle name="Normal 8 4 2 5 2 2 2 2" xfId="46806" xr:uid="{00000000-0005-0000-0000-0000A2B10000}"/>
    <cellStyle name="Normal 8 4 2 5 2 2 2 2 2" xfId="46807" xr:uid="{00000000-0005-0000-0000-0000A3B10000}"/>
    <cellStyle name="Normal 8 4 2 5 2 2 2 3" xfId="46808" xr:uid="{00000000-0005-0000-0000-0000A4B10000}"/>
    <cellStyle name="Normal 8 4 2 5 2 2 3" xfId="46809" xr:uid="{00000000-0005-0000-0000-0000A5B10000}"/>
    <cellStyle name="Normal 8 4 2 5 2 2 3 2" xfId="46810" xr:uid="{00000000-0005-0000-0000-0000A6B10000}"/>
    <cellStyle name="Normal 8 4 2 5 2 2 4" xfId="46811" xr:uid="{00000000-0005-0000-0000-0000A7B10000}"/>
    <cellStyle name="Normal 8 4 2 5 2 2 5" xfId="46812" xr:uid="{00000000-0005-0000-0000-0000A8B10000}"/>
    <cellStyle name="Normal 8 4 2 5 2 3" xfId="5074" xr:uid="{00000000-0005-0000-0000-0000A9B10000}"/>
    <cellStyle name="Normal 8 4 2 5 2 3 2" xfId="46813" xr:uid="{00000000-0005-0000-0000-0000AAB10000}"/>
    <cellStyle name="Normal 8 4 2 5 2 3 2 2" xfId="46814" xr:uid="{00000000-0005-0000-0000-0000ABB10000}"/>
    <cellStyle name="Normal 8 4 2 5 2 3 2 2 2" xfId="46815" xr:uid="{00000000-0005-0000-0000-0000ACB10000}"/>
    <cellStyle name="Normal 8 4 2 5 2 3 2 3" xfId="46816" xr:uid="{00000000-0005-0000-0000-0000ADB10000}"/>
    <cellStyle name="Normal 8 4 2 5 2 3 3" xfId="46817" xr:uid="{00000000-0005-0000-0000-0000AEB10000}"/>
    <cellStyle name="Normal 8 4 2 5 2 3 3 2" xfId="46818" xr:uid="{00000000-0005-0000-0000-0000AFB10000}"/>
    <cellStyle name="Normal 8 4 2 5 2 3 4" xfId="46819" xr:uid="{00000000-0005-0000-0000-0000B0B10000}"/>
    <cellStyle name="Normal 8 4 2 5 2 3 5" xfId="46820" xr:uid="{00000000-0005-0000-0000-0000B1B10000}"/>
    <cellStyle name="Normal 8 4 2 5 2 4" xfId="46821" xr:uid="{00000000-0005-0000-0000-0000B2B10000}"/>
    <cellStyle name="Normal 8 4 2 5 2 4 2" xfId="46822" xr:uid="{00000000-0005-0000-0000-0000B3B10000}"/>
    <cellStyle name="Normal 8 4 2 5 2 4 2 2" xfId="46823" xr:uid="{00000000-0005-0000-0000-0000B4B10000}"/>
    <cellStyle name="Normal 8 4 2 5 2 4 3" xfId="46824" xr:uid="{00000000-0005-0000-0000-0000B5B10000}"/>
    <cellStyle name="Normal 8 4 2 5 2 5" xfId="46825" xr:uid="{00000000-0005-0000-0000-0000B6B10000}"/>
    <cellStyle name="Normal 8 4 2 5 2 5 2" xfId="46826" xr:uid="{00000000-0005-0000-0000-0000B7B10000}"/>
    <cellStyle name="Normal 8 4 2 5 2 6" xfId="46827" xr:uid="{00000000-0005-0000-0000-0000B8B10000}"/>
    <cellStyle name="Normal 8 4 2 5 2 7" xfId="46828" xr:uid="{00000000-0005-0000-0000-0000B9B10000}"/>
    <cellStyle name="Normal 8 4 2 5 3" xfId="5075" xr:uid="{00000000-0005-0000-0000-0000BAB10000}"/>
    <cellStyle name="Normal 8 4 2 5 3 2" xfId="46829" xr:uid="{00000000-0005-0000-0000-0000BBB10000}"/>
    <cellStyle name="Normal 8 4 2 5 3 2 2" xfId="46830" xr:uid="{00000000-0005-0000-0000-0000BCB10000}"/>
    <cellStyle name="Normal 8 4 2 5 3 2 2 2" xfId="46831" xr:uid="{00000000-0005-0000-0000-0000BDB10000}"/>
    <cellStyle name="Normal 8 4 2 5 3 2 3" xfId="46832" xr:uid="{00000000-0005-0000-0000-0000BEB10000}"/>
    <cellStyle name="Normal 8 4 2 5 3 3" xfId="46833" xr:uid="{00000000-0005-0000-0000-0000BFB10000}"/>
    <cellStyle name="Normal 8 4 2 5 3 3 2" xfId="46834" xr:uid="{00000000-0005-0000-0000-0000C0B10000}"/>
    <cellStyle name="Normal 8 4 2 5 3 4" xfId="46835" xr:uid="{00000000-0005-0000-0000-0000C1B10000}"/>
    <cellStyle name="Normal 8 4 2 5 3 5" xfId="46836" xr:uid="{00000000-0005-0000-0000-0000C2B10000}"/>
    <cellStyle name="Normal 8 4 2 5 4" xfId="5076" xr:uid="{00000000-0005-0000-0000-0000C3B10000}"/>
    <cellStyle name="Normal 8 4 2 5 4 2" xfId="46837" xr:uid="{00000000-0005-0000-0000-0000C4B10000}"/>
    <cellStyle name="Normal 8 4 2 5 4 2 2" xfId="46838" xr:uid="{00000000-0005-0000-0000-0000C5B10000}"/>
    <cellStyle name="Normal 8 4 2 5 4 2 2 2" xfId="46839" xr:uid="{00000000-0005-0000-0000-0000C6B10000}"/>
    <cellStyle name="Normal 8 4 2 5 4 2 3" xfId="46840" xr:uid="{00000000-0005-0000-0000-0000C7B10000}"/>
    <cellStyle name="Normal 8 4 2 5 4 3" xfId="46841" xr:uid="{00000000-0005-0000-0000-0000C8B10000}"/>
    <cellStyle name="Normal 8 4 2 5 4 3 2" xfId="46842" xr:uid="{00000000-0005-0000-0000-0000C9B10000}"/>
    <cellStyle name="Normal 8 4 2 5 4 4" xfId="46843" xr:uid="{00000000-0005-0000-0000-0000CAB10000}"/>
    <cellStyle name="Normal 8 4 2 5 4 5" xfId="46844" xr:uid="{00000000-0005-0000-0000-0000CBB10000}"/>
    <cellStyle name="Normal 8 4 2 5 5" xfId="46845" xr:uid="{00000000-0005-0000-0000-0000CCB10000}"/>
    <cellStyle name="Normal 8 4 2 5 5 2" xfId="46846" xr:uid="{00000000-0005-0000-0000-0000CDB10000}"/>
    <cellStyle name="Normal 8 4 2 5 5 2 2" xfId="46847" xr:uid="{00000000-0005-0000-0000-0000CEB10000}"/>
    <cellStyle name="Normal 8 4 2 5 5 3" xfId="46848" xr:uid="{00000000-0005-0000-0000-0000CFB10000}"/>
    <cellStyle name="Normal 8 4 2 5 6" xfId="46849" xr:uid="{00000000-0005-0000-0000-0000D0B10000}"/>
    <cellStyle name="Normal 8 4 2 5 6 2" xfId="46850" xr:uid="{00000000-0005-0000-0000-0000D1B10000}"/>
    <cellStyle name="Normal 8 4 2 5 7" xfId="46851" xr:uid="{00000000-0005-0000-0000-0000D2B10000}"/>
    <cellStyle name="Normal 8 4 2 5 8" xfId="46852" xr:uid="{00000000-0005-0000-0000-0000D3B10000}"/>
    <cellStyle name="Normal 8 4 2 6" xfId="5077" xr:uid="{00000000-0005-0000-0000-0000D4B10000}"/>
    <cellStyle name="Normal 8 4 2 6 2" xfId="5078" xr:uid="{00000000-0005-0000-0000-0000D5B10000}"/>
    <cellStyle name="Normal 8 4 2 6 2 2" xfId="46853" xr:uid="{00000000-0005-0000-0000-0000D6B10000}"/>
    <cellStyle name="Normal 8 4 2 6 2 2 2" xfId="46854" xr:uid="{00000000-0005-0000-0000-0000D7B10000}"/>
    <cellStyle name="Normal 8 4 2 6 2 2 2 2" xfId="46855" xr:uid="{00000000-0005-0000-0000-0000D8B10000}"/>
    <cellStyle name="Normal 8 4 2 6 2 2 3" xfId="46856" xr:uid="{00000000-0005-0000-0000-0000D9B10000}"/>
    <cellStyle name="Normal 8 4 2 6 2 3" xfId="46857" xr:uid="{00000000-0005-0000-0000-0000DAB10000}"/>
    <cellStyle name="Normal 8 4 2 6 2 3 2" xfId="46858" xr:uid="{00000000-0005-0000-0000-0000DBB10000}"/>
    <cellStyle name="Normal 8 4 2 6 2 4" xfId="46859" xr:uid="{00000000-0005-0000-0000-0000DCB10000}"/>
    <cellStyle name="Normal 8 4 2 6 2 5" xfId="46860" xr:uid="{00000000-0005-0000-0000-0000DDB10000}"/>
    <cellStyle name="Normal 8 4 2 6 3" xfId="5079" xr:uid="{00000000-0005-0000-0000-0000DEB10000}"/>
    <cellStyle name="Normal 8 4 2 6 3 2" xfId="46861" xr:uid="{00000000-0005-0000-0000-0000DFB10000}"/>
    <cellStyle name="Normal 8 4 2 6 3 2 2" xfId="46862" xr:uid="{00000000-0005-0000-0000-0000E0B10000}"/>
    <cellStyle name="Normal 8 4 2 6 3 2 2 2" xfId="46863" xr:uid="{00000000-0005-0000-0000-0000E1B10000}"/>
    <cellStyle name="Normal 8 4 2 6 3 2 3" xfId="46864" xr:uid="{00000000-0005-0000-0000-0000E2B10000}"/>
    <cellStyle name="Normal 8 4 2 6 3 3" xfId="46865" xr:uid="{00000000-0005-0000-0000-0000E3B10000}"/>
    <cellStyle name="Normal 8 4 2 6 3 3 2" xfId="46866" xr:uid="{00000000-0005-0000-0000-0000E4B10000}"/>
    <cellStyle name="Normal 8 4 2 6 3 4" xfId="46867" xr:uid="{00000000-0005-0000-0000-0000E5B10000}"/>
    <cellStyle name="Normal 8 4 2 6 3 5" xfId="46868" xr:uid="{00000000-0005-0000-0000-0000E6B10000}"/>
    <cellStyle name="Normal 8 4 2 6 4" xfId="46869" xr:uid="{00000000-0005-0000-0000-0000E7B10000}"/>
    <cellStyle name="Normal 8 4 2 6 4 2" xfId="46870" xr:uid="{00000000-0005-0000-0000-0000E8B10000}"/>
    <cellStyle name="Normal 8 4 2 6 4 2 2" xfId="46871" xr:uid="{00000000-0005-0000-0000-0000E9B10000}"/>
    <cellStyle name="Normal 8 4 2 6 4 3" xfId="46872" xr:uid="{00000000-0005-0000-0000-0000EAB10000}"/>
    <cellStyle name="Normal 8 4 2 6 5" xfId="46873" xr:uid="{00000000-0005-0000-0000-0000EBB10000}"/>
    <cellStyle name="Normal 8 4 2 6 5 2" xfId="46874" xr:uid="{00000000-0005-0000-0000-0000ECB10000}"/>
    <cellStyle name="Normal 8 4 2 6 6" xfId="46875" xr:uid="{00000000-0005-0000-0000-0000EDB10000}"/>
    <cellStyle name="Normal 8 4 2 6 7" xfId="46876" xr:uid="{00000000-0005-0000-0000-0000EEB10000}"/>
    <cellStyle name="Normal 8 4 2 7" xfId="5080" xr:uid="{00000000-0005-0000-0000-0000EFB10000}"/>
    <cellStyle name="Normal 8 4 2 7 2" xfId="46877" xr:uid="{00000000-0005-0000-0000-0000F0B10000}"/>
    <cellStyle name="Normal 8 4 2 7 2 2" xfId="46878" xr:uid="{00000000-0005-0000-0000-0000F1B10000}"/>
    <cellStyle name="Normal 8 4 2 7 2 2 2" xfId="46879" xr:uid="{00000000-0005-0000-0000-0000F2B10000}"/>
    <cellStyle name="Normal 8 4 2 7 2 3" xfId="46880" xr:uid="{00000000-0005-0000-0000-0000F3B10000}"/>
    <cellStyle name="Normal 8 4 2 7 3" xfId="46881" xr:uid="{00000000-0005-0000-0000-0000F4B10000}"/>
    <cellStyle name="Normal 8 4 2 7 3 2" xfId="46882" xr:uid="{00000000-0005-0000-0000-0000F5B10000}"/>
    <cellStyle name="Normal 8 4 2 7 4" xfId="46883" xr:uid="{00000000-0005-0000-0000-0000F6B10000}"/>
    <cellStyle name="Normal 8 4 2 7 5" xfId="46884" xr:uid="{00000000-0005-0000-0000-0000F7B10000}"/>
    <cellStyle name="Normal 8 4 2 8" xfId="5081" xr:uid="{00000000-0005-0000-0000-0000F8B10000}"/>
    <cellStyle name="Normal 8 4 2 8 2" xfId="46885" xr:uid="{00000000-0005-0000-0000-0000F9B10000}"/>
    <cellStyle name="Normal 8 4 2 8 2 2" xfId="46886" xr:uid="{00000000-0005-0000-0000-0000FAB10000}"/>
    <cellStyle name="Normal 8 4 2 8 2 2 2" xfId="46887" xr:uid="{00000000-0005-0000-0000-0000FBB10000}"/>
    <cellStyle name="Normal 8 4 2 8 2 3" xfId="46888" xr:uid="{00000000-0005-0000-0000-0000FCB10000}"/>
    <cellStyle name="Normal 8 4 2 8 3" xfId="46889" xr:uid="{00000000-0005-0000-0000-0000FDB10000}"/>
    <cellStyle name="Normal 8 4 2 8 3 2" xfId="46890" xr:uid="{00000000-0005-0000-0000-0000FEB10000}"/>
    <cellStyle name="Normal 8 4 2 8 4" xfId="46891" xr:uid="{00000000-0005-0000-0000-0000FFB10000}"/>
    <cellStyle name="Normal 8 4 2 8 5" xfId="46892" xr:uid="{00000000-0005-0000-0000-000000B20000}"/>
    <cellStyle name="Normal 8 4 2 9" xfId="46893" xr:uid="{00000000-0005-0000-0000-000001B20000}"/>
    <cellStyle name="Normal 8 4 2 9 2" xfId="46894" xr:uid="{00000000-0005-0000-0000-000002B20000}"/>
    <cellStyle name="Normal 8 4 2 9 2 2" xfId="46895" xr:uid="{00000000-0005-0000-0000-000003B20000}"/>
    <cellStyle name="Normal 8 4 2 9 3" xfId="46896" xr:uid="{00000000-0005-0000-0000-000004B20000}"/>
    <cellStyle name="Normal 8 4 3" xfId="5082" xr:uid="{00000000-0005-0000-0000-000005B20000}"/>
    <cellStyle name="Normal 8 4 3 2" xfId="5083" xr:uid="{00000000-0005-0000-0000-000006B20000}"/>
    <cellStyle name="Normal 8 4 3 2 2" xfId="5084" xr:uid="{00000000-0005-0000-0000-000007B20000}"/>
    <cellStyle name="Normal 8 4 3 2 2 2" xfId="46897" xr:uid="{00000000-0005-0000-0000-000008B20000}"/>
    <cellStyle name="Normal 8 4 3 2 2 2 2" xfId="46898" xr:uid="{00000000-0005-0000-0000-000009B20000}"/>
    <cellStyle name="Normal 8 4 3 2 2 2 2 2" xfId="46899" xr:uid="{00000000-0005-0000-0000-00000AB20000}"/>
    <cellStyle name="Normal 8 4 3 2 2 2 3" xfId="46900" xr:uid="{00000000-0005-0000-0000-00000BB20000}"/>
    <cellStyle name="Normal 8 4 3 2 2 3" xfId="46901" xr:uid="{00000000-0005-0000-0000-00000CB20000}"/>
    <cellStyle name="Normal 8 4 3 2 2 3 2" xfId="46902" xr:uid="{00000000-0005-0000-0000-00000DB20000}"/>
    <cellStyle name="Normal 8 4 3 2 2 4" xfId="46903" xr:uid="{00000000-0005-0000-0000-00000EB20000}"/>
    <cellStyle name="Normal 8 4 3 2 2 5" xfId="46904" xr:uid="{00000000-0005-0000-0000-00000FB20000}"/>
    <cellStyle name="Normal 8 4 3 2 3" xfId="5085" xr:uid="{00000000-0005-0000-0000-000010B20000}"/>
    <cellStyle name="Normal 8 4 3 2 3 2" xfId="46905" xr:uid="{00000000-0005-0000-0000-000011B20000}"/>
    <cellStyle name="Normal 8 4 3 2 3 2 2" xfId="46906" xr:uid="{00000000-0005-0000-0000-000012B20000}"/>
    <cellStyle name="Normal 8 4 3 2 3 2 2 2" xfId="46907" xr:uid="{00000000-0005-0000-0000-000013B20000}"/>
    <cellStyle name="Normal 8 4 3 2 3 2 3" xfId="46908" xr:uid="{00000000-0005-0000-0000-000014B20000}"/>
    <cellStyle name="Normal 8 4 3 2 3 3" xfId="46909" xr:uid="{00000000-0005-0000-0000-000015B20000}"/>
    <cellStyle name="Normal 8 4 3 2 3 3 2" xfId="46910" xr:uid="{00000000-0005-0000-0000-000016B20000}"/>
    <cellStyle name="Normal 8 4 3 2 3 4" xfId="46911" xr:uid="{00000000-0005-0000-0000-000017B20000}"/>
    <cellStyle name="Normal 8 4 3 2 3 5" xfId="46912" xr:uid="{00000000-0005-0000-0000-000018B20000}"/>
    <cellStyle name="Normal 8 4 3 2 4" xfId="46913" xr:uid="{00000000-0005-0000-0000-000019B20000}"/>
    <cellStyle name="Normal 8 4 3 2 4 2" xfId="46914" xr:uid="{00000000-0005-0000-0000-00001AB20000}"/>
    <cellStyle name="Normal 8 4 3 2 4 2 2" xfId="46915" xr:uid="{00000000-0005-0000-0000-00001BB20000}"/>
    <cellStyle name="Normal 8 4 3 2 4 3" xfId="46916" xr:uid="{00000000-0005-0000-0000-00001CB20000}"/>
    <cellStyle name="Normal 8 4 3 2 5" xfId="46917" xr:uid="{00000000-0005-0000-0000-00001DB20000}"/>
    <cellStyle name="Normal 8 4 3 2 5 2" xfId="46918" xr:uid="{00000000-0005-0000-0000-00001EB20000}"/>
    <cellStyle name="Normal 8 4 3 2 6" xfId="46919" xr:uid="{00000000-0005-0000-0000-00001FB20000}"/>
    <cellStyle name="Normal 8 4 3 2 7" xfId="46920" xr:uid="{00000000-0005-0000-0000-000020B20000}"/>
    <cellStyle name="Normal 8 4 3 3" xfId="5086" xr:uid="{00000000-0005-0000-0000-000021B20000}"/>
    <cellStyle name="Normal 8 4 3 3 2" xfId="46921" xr:uid="{00000000-0005-0000-0000-000022B20000}"/>
    <cellStyle name="Normal 8 4 3 3 2 2" xfId="46922" xr:uid="{00000000-0005-0000-0000-000023B20000}"/>
    <cellStyle name="Normal 8 4 3 3 2 2 2" xfId="46923" xr:uid="{00000000-0005-0000-0000-000024B20000}"/>
    <cellStyle name="Normal 8 4 3 3 2 3" xfId="46924" xr:uid="{00000000-0005-0000-0000-000025B20000}"/>
    <cellStyle name="Normal 8 4 3 3 3" xfId="46925" xr:uid="{00000000-0005-0000-0000-000026B20000}"/>
    <cellStyle name="Normal 8 4 3 3 3 2" xfId="46926" xr:uid="{00000000-0005-0000-0000-000027B20000}"/>
    <cellStyle name="Normal 8 4 3 3 4" xfId="46927" xr:uid="{00000000-0005-0000-0000-000028B20000}"/>
    <cellStyle name="Normal 8 4 3 3 5" xfId="46928" xr:uid="{00000000-0005-0000-0000-000029B20000}"/>
    <cellStyle name="Normal 8 4 3 4" xfId="5087" xr:uid="{00000000-0005-0000-0000-00002AB20000}"/>
    <cellStyle name="Normal 8 4 3 4 2" xfId="46929" xr:uid="{00000000-0005-0000-0000-00002BB20000}"/>
    <cellStyle name="Normal 8 4 3 4 2 2" xfId="46930" xr:uid="{00000000-0005-0000-0000-00002CB20000}"/>
    <cellStyle name="Normal 8 4 3 4 2 2 2" xfId="46931" xr:uid="{00000000-0005-0000-0000-00002DB20000}"/>
    <cellStyle name="Normal 8 4 3 4 2 3" xfId="46932" xr:uid="{00000000-0005-0000-0000-00002EB20000}"/>
    <cellStyle name="Normal 8 4 3 4 3" xfId="46933" xr:uid="{00000000-0005-0000-0000-00002FB20000}"/>
    <cellStyle name="Normal 8 4 3 4 3 2" xfId="46934" xr:uid="{00000000-0005-0000-0000-000030B20000}"/>
    <cellStyle name="Normal 8 4 3 4 4" xfId="46935" xr:uid="{00000000-0005-0000-0000-000031B20000}"/>
    <cellStyle name="Normal 8 4 3 4 5" xfId="46936" xr:uid="{00000000-0005-0000-0000-000032B20000}"/>
    <cellStyle name="Normal 8 4 3 5" xfId="46937" xr:uid="{00000000-0005-0000-0000-000033B20000}"/>
    <cellStyle name="Normal 8 4 3 5 2" xfId="46938" xr:uid="{00000000-0005-0000-0000-000034B20000}"/>
    <cellStyle name="Normal 8 4 3 5 2 2" xfId="46939" xr:uid="{00000000-0005-0000-0000-000035B20000}"/>
    <cellStyle name="Normal 8 4 3 5 3" xfId="46940" xr:uid="{00000000-0005-0000-0000-000036B20000}"/>
    <cellStyle name="Normal 8 4 3 6" xfId="46941" xr:uid="{00000000-0005-0000-0000-000037B20000}"/>
    <cellStyle name="Normal 8 4 3 6 2" xfId="46942" xr:uid="{00000000-0005-0000-0000-000038B20000}"/>
    <cellStyle name="Normal 8 4 3 7" xfId="46943" xr:uid="{00000000-0005-0000-0000-000039B20000}"/>
    <cellStyle name="Normal 8 4 3 8" xfId="46944" xr:uid="{00000000-0005-0000-0000-00003AB20000}"/>
    <cellStyle name="Normal 8 4 4" xfId="5088" xr:uid="{00000000-0005-0000-0000-00003BB20000}"/>
    <cellStyle name="Normal 8 4 4 2" xfId="5089" xr:uid="{00000000-0005-0000-0000-00003CB20000}"/>
    <cellStyle name="Normal 8 4 4 2 2" xfId="5090" xr:uid="{00000000-0005-0000-0000-00003DB20000}"/>
    <cellStyle name="Normal 8 4 4 2 2 2" xfId="46945" xr:uid="{00000000-0005-0000-0000-00003EB20000}"/>
    <cellStyle name="Normal 8 4 4 2 2 2 2" xfId="46946" xr:uid="{00000000-0005-0000-0000-00003FB20000}"/>
    <cellStyle name="Normal 8 4 4 2 2 2 2 2" xfId="46947" xr:uid="{00000000-0005-0000-0000-000040B20000}"/>
    <cellStyle name="Normal 8 4 4 2 2 2 3" xfId="46948" xr:uid="{00000000-0005-0000-0000-000041B20000}"/>
    <cellStyle name="Normal 8 4 4 2 2 3" xfId="46949" xr:uid="{00000000-0005-0000-0000-000042B20000}"/>
    <cellStyle name="Normal 8 4 4 2 2 3 2" xfId="46950" xr:uid="{00000000-0005-0000-0000-000043B20000}"/>
    <cellStyle name="Normal 8 4 4 2 2 4" xfId="46951" xr:uid="{00000000-0005-0000-0000-000044B20000}"/>
    <cellStyle name="Normal 8 4 4 2 2 5" xfId="46952" xr:uid="{00000000-0005-0000-0000-000045B20000}"/>
    <cellStyle name="Normal 8 4 4 2 3" xfId="5091" xr:uid="{00000000-0005-0000-0000-000046B20000}"/>
    <cellStyle name="Normal 8 4 4 2 3 2" xfId="46953" xr:uid="{00000000-0005-0000-0000-000047B20000}"/>
    <cellStyle name="Normal 8 4 4 2 3 2 2" xfId="46954" xr:uid="{00000000-0005-0000-0000-000048B20000}"/>
    <cellStyle name="Normal 8 4 4 2 3 2 2 2" xfId="46955" xr:uid="{00000000-0005-0000-0000-000049B20000}"/>
    <cellStyle name="Normal 8 4 4 2 3 2 3" xfId="46956" xr:uid="{00000000-0005-0000-0000-00004AB20000}"/>
    <cellStyle name="Normal 8 4 4 2 3 3" xfId="46957" xr:uid="{00000000-0005-0000-0000-00004BB20000}"/>
    <cellStyle name="Normal 8 4 4 2 3 3 2" xfId="46958" xr:uid="{00000000-0005-0000-0000-00004CB20000}"/>
    <cellStyle name="Normal 8 4 4 2 3 4" xfId="46959" xr:uid="{00000000-0005-0000-0000-00004DB20000}"/>
    <cellStyle name="Normal 8 4 4 2 3 5" xfId="46960" xr:uid="{00000000-0005-0000-0000-00004EB20000}"/>
    <cellStyle name="Normal 8 4 4 2 4" xfId="46961" xr:uid="{00000000-0005-0000-0000-00004FB20000}"/>
    <cellStyle name="Normal 8 4 4 2 4 2" xfId="46962" xr:uid="{00000000-0005-0000-0000-000050B20000}"/>
    <cellStyle name="Normal 8 4 4 2 4 2 2" xfId="46963" xr:uid="{00000000-0005-0000-0000-000051B20000}"/>
    <cellStyle name="Normal 8 4 4 2 4 3" xfId="46964" xr:uid="{00000000-0005-0000-0000-000052B20000}"/>
    <cellStyle name="Normal 8 4 4 2 5" xfId="46965" xr:uid="{00000000-0005-0000-0000-000053B20000}"/>
    <cellStyle name="Normal 8 4 4 2 5 2" xfId="46966" xr:uid="{00000000-0005-0000-0000-000054B20000}"/>
    <cellStyle name="Normal 8 4 4 2 6" xfId="46967" xr:uid="{00000000-0005-0000-0000-000055B20000}"/>
    <cellStyle name="Normal 8 4 4 2 7" xfId="46968" xr:uid="{00000000-0005-0000-0000-000056B20000}"/>
    <cellStyle name="Normal 8 4 4 3" xfId="5092" xr:uid="{00000000-0005-0000-0000-000057B20000}"/>
    <cellStyle name="Normal 8 4 4 3 2" xfId="46969" xr:uid="{00000000-0005-0000-0000-000058B20000}"/>
    <cellStyle name="Normal 8 4 4 3 2 2" xfId="46970" xr:uid="{00000000-0005-0000-0000-000059B20000}"/>
    <cellStyle name="Normal 8 4 4 3 2 2 2" xfId="46971" xr:uid="{00000000-0005-0000-0000-00005AB20000}"/>
    <cellStyle name="Normal 8 4 4 3 2 3" xfId="46972" xr:uid="{00000000-0005-0000-0000-00005BB20000}"/>
    <cellStyle name="Normal 8 4 4 3 3" xfId="46973" xr:uid="{00000000-0005-0000-0000-00005CB20000}"/>
    <cellStyle name="Normal 8 4 4 3 3 2" xfId="46974" xr:uid="{00000000-0005-0000-0000-00005DB20000}"/>
    <cellStyle name="Normal 8 4 4 3 4" xfId="46975" xr:uid="{00000000-0005-0000-0000-00005EB20000}"/>
    <cellStyle name="Normal 8 4 4 3 5" xfId="46976" xr:uid="{00000000-0005-0000-0000-00005FB20000}"/>
    <cellStyle name="Normal 8 4 4 4" xfId="5093" xr:uid="{00000000-0005-0000-0000-000060B20000}"/>
    <cellStyle name="Normal 8 4 4 4 2" xfId="46977" xr:uid="{00000000-0005-0000-0000-000061B20000}"/>
    <cellStyle name="Normal 8 4 4 4 2 2" xfId="46978" xr:uid="{00000000-0005-0000-0000-000062B20000}"/>
    <cellStyle name="Normal 8 4 4 4 2 2 2" xfId="46979" xr:uid="{00000000-0005-0000-0000-000063B20000}"/>
    <cellStyle name="Normal 8 4 4 4 2 3" xfId="46980" xr:uid="{00000000-0005-0000-0000-000064B20000}"/>
    <cellStyle name="Normal 8 4 4 4 3" xfId="46981" xr:uid="{00000000-0005-0000-0000-000065B20000}"/>
    <cellStyle name="Normal 8 4 4 4 3 2" xfId="46982" xr:uid="{00000000-0005-0000-0000-000066B20000}"/>
    <cellStyle name="Normal 8 4 4 4 4" xfId="46983" xr:uid="{00000000-0005-0000-0000-000067B20000}"/>
    <cellStyle name="Normal 8 4 4 4 5" xfId="46984" xr:uid="{00000000-0005-0000-0000-000068B20000}"/>
    <cellStyle name="Normal 8 4 4 5" xfId="46985" xr:uid="{00000000-0005-0000-0000-000069B20000}"/>
    <cellStyle name="Normal 8 4 4 5 2" xfId="46986" xr:uid="{00000000-0005-0000-0000-00006AB20000}"/>
    <cellStyle name="Normal 8 4 4 5 2 2" xfId="46987" xr:uid="{00000000-0005-0000-0000-00006BB20000}"/>
    <cellStyle name="Normal 8 4 4 5 3" xfId="46988" xr:uid="{00000000-0005-0000-0000-00006CB20000}"/>
    <cellStyle name="Normal 8 4 4 6" xfId="46989" xr:uid="{00000000-0005-0000-0000-00006DB20000}"/>
    <cellStyle name="Normal 8 4 4 6 2" xfId="46990" xr:uid="{00000000-0005-0000-0000-00006EB20000}"/>
    <cellStyle name="Normal 8 4 4 7" xfId="46991" xr:uid="{00000000-0005-0000-0000-00006FB20000}"/>
    <cellStyle name="Normal 8 4 4 8" xfId="46992" xr:uid="{00000000-0005-0000-0000-000070B20000}"/>
    <cellStyle name="Normal 8 4 5" xfId="5094" xr:uid="{00000000-0005-0000-0000-000071B20000}"/>
    <cellStyle name="Normal 8 4 5 2" xfId="5095" xr:uid="{00000000-0005-0000-0000-000072B20000}"/>
    <cellStyle name="Normal 8 4 5 2 2" xfId="5096" xr:uid="{00000000-0005-0000-0000-000073B20000}"/>
    <cellStyle name="Normal 8 4 5 2 2 2" xfId="46993" xr:uid="{00000000-0005-0000-0000-000074B20000}"/>
    <cellStyle name="Normal 8 4 5 2 2 2 2" xfId="46994" xr:uid="{00000000-0005-0000-0000-000075B20000}"/>
    <cellStyle name="Normal 8 4 5 2 2 2 2 2" xfId="46995" xr:uid="{00000000-0005-0000-0000-000076B20000}"/>
    <cellStyle name="Normal 8 4 5 2 2 2 3" xfId="46996" xr:uid="{00000000-0005-0000-0000-000077B20000}"/>
    <cellStyle name="Normal 8 4 5 2 2 3" xfId="46997" xr:uid="{00000000-0005-0000-0000-000078B20000}"/>
    <cellStyle name="Normal 8 4 5 2 2 3 2" xfId="46998" xr:uid="{00000000-0005-0000-0000-000079B20000}"/>
    <cellStyle name="Normal 8 4 5 2 2 4" xfId="46999" xr:uid="{00000000-0005-0000-0000-00007AB20000}"/>
    <cellStyle name="Normal 8 4 5 2 2 5" xfId="47000" xr:uid="{00000000-0005-0000-0000-00007BB20000}"/>
    <cellStyle name="Normal 8 4 5 2 3" xfId="5097" xr:uid="{00000000-0005-0000-0000-00007CB20000}"/>
    <cellStyle name="Normal 8 4 5 2 3 2" xfId="47001" xr:uid="{00000000-0005-0000-0000-00007DB20000}"/>
    <cellStyle name="Normal 8 4 5 2 3 2 2" xfId="47002" xr:uid="{00000000-0005-0000-0000-00007EB20000}"/>
    <cellStyle name="Normal 8 4 5 2 3 2 2 2" xfId="47003" xr:uid="{00000000-0005-0000-0000-00007FB20000}"/>
    <cellStyle name="Normal 8 4 5 2 3 2 3" xfId="47004" xr:uid="{00000000-0005-0000-0000-000080B20000}"/>
    <cellStyle name="Normal 8 4 5 2 3 3" xfId="47005" xr:uid="{00000000-0005-0000-0000-000081B20000}"/>
    <cellStyle name="Normal 8 4 5 2 3 3 2" xfId="47006" xr:uid="{00000000-0005-0000-0000-000082B20000}"/>
    <cellStyle name="Normal 8 4 5 2 3 4" xfId="47007" xr:uid="{00000000-0005-0000-0000-000083B20000}"/>
    <cellStyle name="Normal 8 4 5 2 3 5" xfId="47008" xr:uid="{00000000-0005-0000-0000-000084B20000}"/>
    <cellStyle name="Normal 8 4 5 2 4" xfId="47009" xr:uid="{00000000-0005-0000-0000-000085B20000}"/>
    <cellStyle name="Normal 8 4 5 2 4 2" xfId="47010" xr:uid="{00000000-0005-0000-0000-000086B20000}"/>
    <cellStyle name="Normal 8 4 5 2 4 2 2" xfId="47011" xr:uid="{00000000-0005-0000-0000-000087B20000}"/>
    <cellStyle name="Normal 8 4 5 2 4 3" xfId="47012" xr:uid="{00000000-0005-0000-0000-000088B20000}"/>
    <cellStyle name="Normal 8 4 5 2 5" xfId="47013" xr:uid="{00000000-0005-0000-0000-000089B20000}"/>
    <cellStyle name="Normal 8 4 5 2 5 2" xfId="47014" xr:uid="{00000000-0005-0000-0000-00008AB20000}"/>
    <cellStyle name="Normal 8 4 5 2 6" xfId="47015" xr:uid="{00000000-0005-0000-0000-00008BB20000}"/>
    <cellStyle name="Normal 8 4 5 2 7" xfId="47016" xr:uid="{00000000-0005-0000-0000-00008CB20000}"/>
    <cellStyle name="Normal 8 4 5 3" xfId="5098" xr:uid="{00000000-0005-0000-0000-00008DB20000}"/>
    <cellStyle name="Normal 8 4 5 3 2" xfId="47017" xr:uid="{00000000-0005-0000-0000-00008EB20000}"/>
    <cellStyle name="Normal 8 4 5 3 2 2" xfId="47018" xr:uid="{00000000-0005-0000-0000-00008FB20000}"/>
    <cellStyle name="Normal 8 4 5 3 2 2 2" xfId="47019" xr:uid="{00000000-0005-0000-0000-000090B20000}"/>
    <cellStyle name="Normal 8 4 5 3 2 3" xfId="47020" xr:uid="{00000000-0005-0000-0000-000091B20000}"/>
    <cellStyle name="Normal 8 4 5 3 3" xfId="47021" xr:uid="{00000000-0005-0000-0000-000092B20000}"/>
    <cellStyle name="Normal 8 4 5 3 3 2" xfId="47022" xr:uid="{00000000-0005-0000-0000-000093B20000}"/>
    <cellStyle name="Normal 8 4 5 3 4" xfId="47023" xr:uid="{00000000-0005-0000-0000-000094B20000}"/>
    <cellStyle name="Normal 8 4 5 3 5" xfId="47024" xr:uid="{00000000-0005-0000-0000-000095B20000}"/>
    <cellStyle name="Normal 8 4 5 4" xfId="5099" xr:uid="{00000000-0005-0000-0000-000096B20000}"/>
    <cellStyle name="Normal 8 4 5 4 2" xfId="47025" xr:uid="{00000000-0005-0000-0000-000097B20000}"/>
    <cellStyle name="Normal 8 4 5 4 2 2" xfId="47026" xr:uid="{00000000-0005-0000-0000-000098B20000}"/>
    <cellStyle name="Normal 8 4 5 4 2 2 2" xfId="47027" xr:uid="{00000000-0005-0000-0000-000099B20000}"/>
    <cellStyle name="Normal 8 4 5 4 2 3" xfId="47028" xr:uid="{00000000-0005-0000-0000-00009AB20000}"/>
    <cellStyle name="Normal 8 4 5 4 3" xfId="47029" xr:uid="{00000000-0005-0000-0000-00009BB20000}"/>
    <cellStyle name="Normal 8 4 5 4 3 2" xfId="47030" xr:uid="{00000000-0005-0000-0000-00009CB20000}"/>
    <cellStyle name="Normal 8 4 5 4 4" xfId="47031" xr:uid="{00000000-0005-0000-0000-00009DB20000}"/>
    <cellStyle name="Normal 8 4 5 4 5" xfId="47032" xr:uid="{00000000-0005-0000-0000-00009EB20000}"/>
    <cellStyle name="Normal 8 4 5 5" xfId="47033" xr:uid="{00000000-0005-0000-0000-00009FB20000}"/>
    <cellStyle name="Normal 8 4 5 5 2" xfId="47034" xr:uid="{00000000-0005-0000-0000-0000A0B20000}"/>
    <cellStyle name="Normal 8 4 5 5 2 2" xfId="47035" xr:uid="{00000000-0005-0000-0000-0000A1B20000}"/>
    <cellStyle name="Normal 8 4 5 5 3" xfId="47036" xr:uid="{00000000-0005-0000-0000-0000A2B20000}"/>
    <cellStyle name="Normal 8 4 5 6" xfId="47037" xr:uid="{00000000-0005-0000-0000-0000A3B20000}"/>
    <cellStyle name="Normal 8 4 5 6 2" xfId="47038" xr:uid="{00000000-0005-0000-0000-0000A4B20000}"/>
    <cellStyle name="Normal 8 4 5 7" xfId="47039" xr:uid="{00000000-0005-0000-0000-0000A5B20000}"/>
    <cellStyle name="Normal 8 4 5 8" xfId="47040" xr:uid="{00000000-0005-0000-0000-0000A6B20000}"/>
    <cellStyle name="Normal 8 4 6" xfId="5100" xr:uid="{00000000-0005-0000-0000-0000A7B20000}"/>
    <cellStyle name="Normal 8 4 6 2" xfId="5101" xr:uid="{00000000-0005-0000-0000-0000A8B20000}"/>
    <cellStyle name="Normal 8 4 6 2 2" xfId="5102" xr:uid="{00000000-0005-0000-0000-0000A9B20000}"/>
    <cellStyle name="Normal 8 4 6 2 2 2" xfId="47041" xr:uid="{00000000-0005-0000-0000-0000AAB20000}"/>
    <cellStyle name="Normal 8 4 6 2 2 2 2" xfId="47042" xr:uid="{00000000-0005-0000-0000-0000ABB20000}"/>
    <cellStyle name="Normal 8 4 6 2 2 2 2 2" xfId="47043" xr:uid="{00000000-0005-0000-0000-0000ACB20000}"/>
    <cellStyle name="Normal 8 4 6 2 2 2 3" xfId="47044" xr:uid="{00000000-0005-0000-0000-0000ADB20000}"/>
    <cellStyle name="Normal 8 4 6 2 2 3" xfId="47045" xr:uid="{00000000-0005-0000-0000-0000AEB20000}"/>
    <cellStyle name="Normal 8 4 6 2 2 3 2" xfId="47046" xr:uid="{00000000-0005-0000-0000-0000AFB20000}"/>
    <cellStyle name="Normal 8 4 6 2 2 4" xfId="47047" xr:uid="{00000000-0005-0000-0000-0000B0B20000}"/>
    <cellStyle name="Normal 8 4 6 2 2 5" xfId="47048" xr:uid="{00000000-0005-0000-0000-0000B1B20000}"/>
    <cellStyle name="Normal 8 4 6 2 3" xfId="5103" xr:uid="{00000000-0005-0000-0000-0000B2B20000}"/>
    <cellStyle name="Normal 8 4 6 2 3 2" xfId="47049" xr:uid="{00000000-0005-0000-0000-0000B3B20000}"/>
    <cellStyle name="Normal 8 4 6 2 3 2 2" xfId="47050" xr:uid="{00000000-0005-0000-0000-0000B4B20000}"/>
    <cellStyle name="Normal 8 4 6 2 3 2 2 2" xfId="47051" xr:uid="{00000000-0005-0000-0000-0000B5B20000}"/>
    <cellStyle name="Normal 8 4 6 2 3 2 3" xfId="47052" xr:uid="{00000000-0005-0000-0000-0000B6B20000}"/>
    <cellStyle name="Normal 8 4 6 2 3 3" xfId="47053" xr:uid="{00000000-0005-0000-0000-0000B7B20000}"/>
    <cellStyle name="Normal 8 4 6 2 3 3 2" xfId="47054" xr:uid="{00000000-0005-0000-0000-0000B8B20000}"/>
    <cellStyle name="Normal 8 4 6 2 3 4" xfId="47055" xr:uid="{00000000-0005-0000-0000-0000B9B20000}"/>
    <cellStyle name="Normal 8 4 6 2 3 5" xfId="47056" xr:uid="{00000000-0005-0000-0000-0000BAB20000}"/>
    <cellStyle name="Normal 8 4 6 2 4" xfId="47057" xr:uid="{00000000-0005-0000-0000-0000BBB20000}"/>
    <cellStyle name="Normal 8 4 6 2 4 2" xfId="47058" xr:uid="{00000000-0005-0000-0000-0000BCB20000}"/>
    <cellStyle name="Normal 8 4 6 2 4 2 2" xfId="47059" xr:uid="{00000000-0005-0000-0000-0000BDB20000}"/>
    <cellStyle name="Normal 8 4 6 2 4 3" xfId="47060" xr:uid="{00000000-0005-0000-0000-0000BEB20000}"/>
    <cellStyle name="Normal 8 4 6 2 5" xfId="47061" xr:uid="{00000000-0005-0000-0000-0000BFB20000}"/>
    <cellStyle name="Normal 8 4 6 2 5 2" xfId="47062" xr:uid="{00000000-0005-0000-0000-0000C0B20000}"/>
    <cellStyle name="Normal 8 4 6 2 6" xfId="47063" xr:uid="{00000000-0005-0000-0000-0000C1B20000}"/>
    <cellStyle name="Normal 8 4 6 2 7" xfId="47064" xr:uid="{00000000-0005-0000-0000-0000C2B20000}"/>
    <cellStyle name="Normal 8 4 6 3" xfId="5104" xr:uid="{00000000-0005-0000-0000-0000C3B20000}"/>
    <cellStyle name="Normal 8 4 6 3 2" xfId="47065" xr:uid="{00000000-0005-0000-0000-0000C4B20000}"/>
    <cellStyle name="Normal 8 4 6 3 2 2" xfId="47066" xr:uid="{00000000-0005-0000-0000-0000C5B20000}"/>
    <cellStyle name="Normal 8 4 6 3 2 2 2" xfId="47067" xr:uid="{00000000-0005-0000-0000-0000C6B20000}"/>
    <cellStyle name="Normal 8 4 6 3 2 3" xfId="47068" xr:uid="{00000000-0005-0000-0000-0000C7B20000}"/>
    <cellStyle name="Normal 8 4 6 3 3" xfId="47069" xr:uid="{00000000-0005-0000-0000-0000C8B20000}"/>
    <cellStyle name="Normal 8 4 6 3 3 2" xfId="47070" xr:uid="{00000000-0005-0000-0000-0000C9B20000}"/>
    <cellStyle name="Normal 8 4 6 3 4" xfId="47071" xr:uid="{00000000-0005-0000-0000-0000CAB20000}"/>
    <cellStyle name="Normal 8 4 6 3 5" xfId="47072" xr:uid="{00000000-0005-0000-0000-0000CBB20000}"/>
    <cellStyle name="Normal 8 4 6 4" xfId="5105" xr:uid="{00000000-0005-0000-0000-0000CCB20000}"/>
    <cellStyle name="Normal 8 4 6 4 2" xfId="47073" xr:uid="{00000000-0005-0000-0000-0000CDB20000}"/>
    <cellStyle name="Normal 8 4 6 4 2 2" xfId="47074" xr:uid="{00000000-0005-0000-0000-0000CEB20000}"/>
    <cellStyle name="Normal 8 4 6 4 2 2 2" xfId="47075" xr:uid="{00000000-0005-0000-0000-0000CFB20000}"/>
    <cellStyle name="Normal 8 4 6 4 2 3" xfId="47076" xr:uid="{00000000-0005-0000-0000-0000D0B20000}"/>
    <cellStyle name="Normal 8 4 6 4 3" xfId="47077" xr:uid="{00000000-0005-0000-0000-0000D1B20000}"/>
    <cellStyle name="Normal 8 4 6 4 3 2" xfId="47078" xr:uid="{00000000-0005-0000-0000-0000D2B20000}"/>
    <cellStyle name="Normal 8 4 6 4 4" xfId="47079" xr:uid="{00000000-0005-0000-0000-0000D3B20000}"/>
    <cellStyle name="Normal 8 4 6 4 5" xfId="47080" xr:uid="{00000000-0005-0000-0000-0000D4B20000}"/>
    <cellStyle name="Normal 8 4 6 5" xfId="47081" xr:uid="{00000000-0005-0000-0000-0000D5B20000}"/>
    <cellStyle name="Normal 8 4 6 5 2" xfId="47082" xr:uid="{00000000-0005-0000-0000-0000D6B20000}"/>
    <cellStyle name="Normal 8 4 6 5 2 2" xfId="47083" xr:uid="{00000000-0005-0000-0000-0000D7B20000}"/>
    <cellStyle name="Normal 8 4 6 5 3" xfId="47084" xr:uid="{00000000-0005-0000-0000-0000D8B20000}"/>
    <cellStyle name="Normal 8 4 6 6" xfId="47085" xr:uid="{00000000-0005-0000-0000-0000D9B20000}"/>
    <cellStyle name="Normal 8 4 6 6 2" xfId="47086" xr:uid="{00000000-0005-0000-0000-0000DAB20000}"/>
    <cellStyle name="Normal 8 4 6 7" xfId="47087" xr:uid="{00000000-0005-0000-0000-0000DBB20000}"/>
    <cellStyle name="Normal 8 4 6 8" xfId="47088" xr:uid="{00000000-0005-0000-0000-0000DCB20000}"/>
    <cellStyle name="Normal 8 4 7" xfId="5106" xr:uid="{00000000-0005-0000-0000-0000DDB20000}"/>
    <cellStyle name="Normal 8 4 7 2" xfId="5107" xr:uid="{00000000-0005-0000-0000-0000DEB20000}"/>
    <cellStyle name="Normal 8 4 7 2 2" xfId="47089" xr:uid="{00000000-0005-0000-0000-0000DFB20000}"/>
    <cellStyle name="Normal 8 4 7 2 2 2" xfId="47090" xr:uid="{00000000-0005-0000-0000-0000E0B20000}"/>
    <cellStyle name="Normal 8 4 7 2 2 2 2" xfId="47091" xr:uid="{00000000-0005-0000-0000-0000E1B20000}"/>
    <cellStyle name="Normal 8 4 7 2 2 3" xfId="47092" xr:uid="{00000000-0005-0000-0000-0000E2B20000}"/>
    <cellStyle name="Normal 8 4 7 2 3" xfId="47093" xr:uid="{00000000-0005-0000-0000-0000E3B20000}"/>
    <cellStyle name="Normal 8 4 7 2 3 2" xfId="47094" xr:uid="{00000000-0005-0000-0000-0000E4B20000}"/>
    <cellStyle name="Normal 8 4 7 2 4" xfId="47095" xr:uid="{00000000-0005-0000-0000-0000E5B20000}"/>
    <cellStyle name="Normal 8 4 7 2 5" xfId="47096" xr:uid="{00000000-0005-0000-0000-0000E6B20000}"/>
    <cellStyle name="Normal 8 4 7 3" xfId="5108" xr:uid="{00000000-0005-0000-0000-0000E7B20000}"/>
    <cellStyle name="Normal 8 4 7 3 2" xfId="47097" xr:uid="{00000000-0005-0000-0000-0000E8B20000}"/>
    <cellStyle name="Normal 8 4 7 3 2 2" xfId="47098" xr:uid="{00000000-0005-0000-0000-0000E9B20000}"/>
    <cellStyle name="Normal 8 4 7 3 2 2 2" xfId="47099" xr:uid="{00000000-0005-0000-0000-0000EAB20000}"/>
    <cellStyle name="Normal 8 4 7 3 2 3" xfId="47100" xr:uid="{00000000-0005-0000-0000-0000EBB20000}"/>
    <cellStyle name="Normal 8 4 7 3 3" xfId="47101" xr:uid="{00000000-0005-0000-0000-0000ECB20000}"/>
    <cellStyle name="Normal 8 4 7 3 3 2" xfId="47102" xr:uid="{00000000-0005-0000-0000-0000EDB20000}"/>
    <cellStyle name="Normal 8 4 7 3 4" xfId="47103" xr:uid="{00000000-0005-0000-0000-0000EEB20000}"/>
    <cellStyle name="Normal 8 4 7 3 5" xfId="47104" xr:uid="{00000000-0005-0000-0000-0000EFB20000}"/>
    <cellStyle name="Normal 8 4 7 4" xfId="47105" xr:uid="{00000000-0005-0000-0000-0000F0B20000}"/>
    <cellStyle name="Normal 8 4 7 4 2" xfId="47106" xr:uid="{00000000-0005-0000-0000-0000F1B20000}"/>
    <cellStyle name="Normal 8 4 7 4 2 2" xfId="47107" xr:uid="{00000000-0005-0000-0000-0000F2B20000}"/>
    <cellStyle name="Normal 8 4 7 4 3" xfId="47108" xr:uid="{00000000-0005-0000-0000-0000F3B20000}"/>
    <cellStyle name="Normal 8 4 7 5" xfId="47109" xr:uid="{00000000-0005-0000-0000-0000F4B20000}"/>
    <cellStyle name="Normal 8 4 7 5 2" xfId="47110" xr:uid="{00000000-0005-0000-0000-0000F5B20000}"/>
    <cellStyle name="Normal 8 4 7 6" xfId="47111" xr:uid="{00000000-0005-0000-0000-0000F6B20000}"/>
    <cellStyle name="Normal 8 4 7 7" xfId="47112" xr:uid="{00000000-0005-0000-0000-0000F7B20000}"/>
    <cellStyle name="Normal 8 4 8" xfId="5109" xr:uid="{00000000-0005-0000-0000-0000F8B20000}"/>
    <cellStyle name="Normal 8 4 8 2" xfId="47113" xr:uid="{00000000-0005-0000-0000-0000F9B20000}"/>
    <cellStyle name="Normal 8 4 8 2 2" xfId="47114" xr:uid="{00000000-0005-0000-0000-0000FAB20000}"/>
    <cellStyle name="Normal 8 4 8 2 2 2" xfId="47115" xr:uid="{00000000-0005-0000-0000-0000FBB20000}"/>
    <cellStyle name="Normal 8 4 8 2 3" xfId="47116" xr:uid="{00000000-0005-0000-0000-0000FCB20000}"/>
    <cellStyle name="Normal 8 4 8 3" xfId="47117" xr:uid="{00000000-0005-0000-0000-0000FDB20000}"/>
    <cellStyle name="Normal 8 4 8 3 2" xfId="47118" xr:uid="{00000000-0005-0000-0000-0000FEB20000}"/>
    <cellStyle name="Normal 8 4 8 4" xfId="47119" xr:uid="{00000000-0005-0000-0000-0000FFB20000}"/>
    <cellStyle name="Normal 8 4 8 5" xfId="47120" xr:uid="{00000000-0005-0000-0000-000000B30000}"/>
    <cellStyle name="Normal 8 4 9" xfId="5110" xr:uid="{00000000-0005-0000-0000-000001B30000}"/>
    <cellStyle name="Normal 8 4 9 2" xfId="47121" xr:uid="{00000000-0005-0000-0000-000002B30000}"/>
    <cellStyle name="Normal 8 4 9 2 2" xfId="47122" xr:uid="{00000000-0005-0000-0000-000003B30000}"/>
    <cellStyle name="Normal 8 4 9 2 2 2" xfId="47123" xr:uid="{00000000-0005-0000-0000-000004B30000}"/>
    <cellStyle name="Normal 8 4 9 2 3" xfId="47124" xr:uid="{00000000-0005-0000-0000-000005B30000}"/>
    <cellStyle name="Normal 8 4 9 3" xfId="47125" xr:uid="{00000000-0005-0000-0000-000006B30000}"/>
    <cellStyle name="Normal 8 4 9 3 2" xfId="47126" xr:uid="{00000000-0005-0000-0000-000007B30000}"/>
    <cellStyle name="Normal 8 4 9 4" xfId="47127" xr:uid="{00000000-0005-0000-0000-000008B30000}"/>
    <cellStyle name="Normal 8 4 9 5" xfId="47128" xr:uid="{00000000-0005-0000-0000-000009B30000}"/>
    <cellStyle name="Normal 8 5" xfId="5111" xr:uid="{00000000-0005-0000-0000-00000AB30000}"/>
    <cellStyle name="Normal 8 5 10" xfId="47129" xr:uid="{00000000-0005-0000-0000-00000BB30000}"/>
    <cellStyle name="Normal 8 5 10 2" xfId="47130" xr:uid="{00000000-0005-0000-0000-00000CB30000}"/>
    <cellStyle name="Normal 8 5 10 2 2" xfId="47131" xr:uid="{00000000-0005-0000-0000-00000DB30000}"/>
    <cellStyle name="Normal 8 5 10 3" xfId="47132" xr:uid="{00000000-0005-0000-0000-00000EB30000}"/>
    <cellStyle name="Normal 8 5 11" xfId="47133" xr:uid="{00000000-0005-0000-0000-00000FB30000}"/>
    <cellStyle name="Normal 8 5 11 2" xfId="47134" xr:uid="{00000000-0005-0000-0000-000010B30000}"/>
    <cellStyle name="Normal 8 5 12" xfId="47135" xr:uid="{00000000-0005-0000-0000-000011B30000}"/>
    <cellStyle name="Normal 8 5 13" xfId="47136" xr:uid="{00000000-0005-0000-0000-000012B30000}"/>
    <cellStyle name="Normal 8 5 2" xfId="5112" xr:uid="{00000000-0005-0000-0000-000013B30000}"/>
    <cellStyle name="Normal 8 5 2 10" xfId="47137" xr:uid="{00000000-0005-0000-0000-000014B30000}"/>
    <cellStyle name="Normal 8 5 2 10 2" xfId="47138" xr:uid="{00000000-0005-0000-0000-000015B30000}"/>
    <cellStyle name="Normal 8 5 2 11" xfId="47139" xr:uid="{00000000-0005-0000-0000-000016B30000}"/>
    <cellStyle name="Normal 8 5 2 12" xfId="47140" xr:uid="{00000000-0005-0000-0000-000017B30000}"/>
    <cellStyle name="Normal 8 5 2 2" xfId="5113" xr:uid="{00000000-0005-0000-0000-000018B30000}"/>
    <cellStyle name="Normal 8 5 2 2 2" xfId="5114" xr:uid="{00000000-0005-0000-0000-000019B30000}"/>
    <cellStyle name="Normal 8 5 2 2 2 2" xfId="5115" xr:uid="{00000000-0005-0000-0000-00001AB30000}"/>
    <cellStyle name="Normal 8 5 2 2 2 2 2" xfId="47141" xr:uid="{00000000-0005-0000-0000-00001BB30000}"/>
    <cellStyle name="Normal 8 5 2 2 2 2 2 2" xfId="47142" xr:uid="{00000000-0005-0000-0000-00001CB30000}"/>
    <cellStyle name="Normal 8 5 2 2 2 2 2 2 2" xfId="47143" xr:uid="{00000000-0005-0000-0000-00001DB30000}"/>
    <cellStyle name="Normal 8 5 2 2 2 2 2 3" xfId="47144" xr:uid="{00000000-0005-0000-0000-00001EB30000}"/>
    <cellStyle name="Normal 8 5 2 2 2 2 3" xfId="47145" xr:uid="{00000000-0005-0000-0000-00001FB30000}"/>
    <cellStyle name="Normal 8 5 2 2 2 2 3 2" xfId="47146" xr:uid="{00000000-0005-0000-0000-000020B30000}"/>
    <cellStyle name="Normal 8 5 2 2 2 2 4" xfId="47147" xr:uid="{00000000-0005-0000-0000-000021B30000}"/>
    <cellStyle name="Normal 8 5 2 2 2 2 5" xfId="47148" xr:uid="{00000000-0005-0000-0000-000022B30000}"/>
    <cellStyle name="Normal 8 5 2 2 2 3" xfId="5116" xr:uid="{00000000-0005-0000-0000-000023B30000}"/>
    <cellStyle name="Normal 8 5 2 2 2 3 2" xfId="47149" xr:uid="{00000000-0005-0000-0000-000024B30000}"/>
    <cellStyle name="Normal 8 5 2 2 2 3 2 2" xfId="47150" xr:uid="{00000000-0005-0000-0000-000025B30000}"/>
    <cellStyle name="Normal 8 5 2 2 2 3 2 2 2" xfId="47151" xr:uid="{00000000-0005-0000-0000-000026B30000}"/>
    <cellStyle name="Normal 8 5 2 2 2 3 2 3" xfId="47152" xr:uid="{00000000-0005-0000-0000-000027B30000}"/>
    <cellStyle name="Normal 8 5 2 2 2 3 3" xfId="47153" xr:uid="{00000000-0005-0000-0000-000028B30000}"/>
    <cellStyle name="Normal 8 5 2 2 2 3 3 2" xfId="47154" xr:uid="{00000000-0005-0000-0000-000029B30000}"/>
    <cellStyle name="Normal 8 5 2 2 2 3 4" xfId="47155" xr:uid="{00000000-0005-0000-0000-00002AB30000}"/>
    <cellStyle name="Normal 8 5 2 2 2 3 5" xfId="47156" xr:uid="{00000000-0005-0000-0000-00002BB30000}"/>
    <cellStyle name="Normal 8 5 2 2 2 4" xfId="47157" xr:uid="{00000000-0005-0000-0000-00002CB30000}"/>
    <cellStyle name="Normal 8 5 2 2 2 4 2" xfId="47158" xr:uid="{00000000-0005-0000-0000-00002DB30000}"/>
    <cellStyle name="Normal 8 5 2 2 2 4 2 2" xfId="47159" xr:uid="{00000000-0005-0000-0000-00002EB30000}"/>
    <cellStyle name="Normal 8 5 2 2 2 4 3" xfId="47160" xr:uid="{00000000-0005-0000-0000-00002FB30000}"/>
    <cellStyle name="Normal 8 5 2 2 2 5" xfId="47161" xr:uid="{00000000-0005-0000-0000-000030B30000}"/>
    <cellStyle name="Normal 8 5 2 2 2 5 2" xfId="47162" xr:uid="{00000000-0005-0000-0000-000031B30000}"/>
    <cellStyle name="Normal 8 5 2 2 2 6" xfId="47163" xr:uid="{00000000-0005-0000-0000-000032B30000}"/>
    <cellStyle name="Normal 8 5 2 2 2 7" xfId="47164" xr:uid="{00000000-0005-0000-0000-000033B30000}"/>
    <cellStyle name="Normal 8 5 2 2 3" xfId="5117" xr:uid="{00000000-0005-0000-0000-000034B30000}"/>
    <cellStyle name="Normal 8 5 2 2 3 2" xfId="47165" xr:uid="{00000000-0005-0000-0000-000035B30000}"/>
    <cellStyle name="Normal 8 5 2 2 3 2 2" xfId="47166" xr:uid="{00000000-0005-0000-0000-000036B30000}"/>
    <cellStyle name="Normal 8 5 2 2 3 2 2 2" xfId="47167" xr:uid="{00000000-0005-0000-0000-000037B30000}"/>
    <cellStyle name="Normal 8 5 2 2 3 2 3" xfId="47168" xr:uid="{00000000-0005-0000-0000-000038B30000}"/>
    <cellStyle name="Normal 8 5 2 2 3 3" xfId="47169" xr:uid="{00000000-0005-0000-0000-000039B30000}"/>
    <cellStyle name="Normal 8 5 2 2 3 3 2" xfId="47170" xr:uid="{00000000-0005-0000-0000-00003AB30000}"/>
    <cellStyle name="Normal 8 5 2 2 3 4" xfId="47171" xr:uid="{00000000-0005-0000-0000-00003BB30000}"/>
    <cellStyle name="Normal 8 5 2 2 3 5" xfId="47172" xr:uid="{00000000-0005-0000-0000-00003CB30000}"/>
    <cellStyle name="Normal 8 5 2 2 4" xfId="5118" xr:uid="{00000000-0005-0000-0000-00003DB30000}"/>
    <cellStyle name="Normal 8 5 2 2 4 2" xfId="47173" xr:uid="{00000000-0005-0000-0000-00003EB30000}"/>
    <cellStyle name="Normal 8 5 2 2 4 2 2" xfId="47174" xr:uid="{00000000-0005-0000-0000-00003FB30000}"/>
    <cellStyle name="Normal 8 5 2 2 4 2 2 2" xfId="47175" xr:uid="{00000000-0005-0000-0000-000040B30000}"/>
    <cellStyle name="Normal 8 5 2 2 4 2 3" xfId="47176" xr:uid="{00000000-0005-0000-0000-000041B30000}"/>
    <cellStyle name="Normal 8 5 2 2 4 3" xfId="47177" xr:uid="{00000000-0005-0000-0000-000042B30000}"/>
    <cellStyle name="Normal 8 5 2 2 4 3 2" xfId="47178" xr:uid="{00000000-0005-0000-0000-000043B30000}"/>
    <cellStyle name="Normal 8 5 2 2 4 4" xfId="47179" xr:uid="{00000000-0005-0000-0000-000044B30000}"/>
    <cellStyle name="Normal 8 5 2 2 4 5" xfId="47180" xr:uid="{00000000-0005-0000-0000-000045B30000}"/>
    <cellStyle name="Normal 8 5 2 2 5" xfId="47181" xr:uid="{00000000-0005-0000-0000-000046B30000}"/>
    <cellStyle name="Normal 8 5 2 2 5 2" xfId="47182" xr:uid="{00000000-0005-0000-0000-000047B30000}"/>
    <cellStyle name="Normal 8 5 2 2 5 2 2" xfId="47183" xr:uid="{00000000-0005-0000-0000-000048B30000}"/>
    <cellStyle name="Normal 8 5 2 2 5 3" xfId="47184" xr:uid="{00000000-0005-0000-0000-000049B30000}"/>
    <cellStyle name="Normal 8 5 2 2 6" xfId="47185" xr:uid="{00000000-0005-0000-0000-00004AB30000}"/>
    <cellStyle name="Normal 8 5 2 2 6 2" xfId="47186" xr:uid="{00000000-0005-0000-0000-00004BB30000}"/>
    <cellStyle name="Normal 8 5 2 2 7" xfId="47187" xr:uid="{00000000-0005-0000-0000-00004CB30000}"/>
    <cellStyle name="Normal 8 5 2 2 8" xfId="47188" xr:uid="{00000000-0005-0000-0000-00004DB30000}"/>
    <cellStyle name="Normal 8 5 2 3" xfId="5119" xr:uid="{00000000-0005-0000-0000-00004EB30000}"/>
    <cellStyle name="Normal 8 5 2 3 2" xfId="5120" xr:uid="{00000000-0005-0000-0000-00004FB30000}"/>
    <cellStyle name="Normal 8 5 2 3 2 2" xfId="5121" xr:uid="{00000000-0005-0000-0000-000050B30000}"/>
    <cellStyle name="Normal 8 5 2 3 2 2 2" xfId="47189" xr:uid="{00000000-0005-0000-0000-000051B30000}"/>
    <cellStyle name="Normal 8 5 2 3 2 2 2 2" xfId="47190" xr:uid="{00000000-0005-0000-0000-000052B30000}"/>
    <cellStyle name="Normal 8 5 2 3 2 2 2 2 2" xfId="47191" xr:uid="{00000000-0005-0000-0000-000053B30000}"/>
    <cellStyle name="Normal 8 5 2 3 2 2 2 3" xfId="47192" xr:uid="{00000000-0005-0000-0000-000054B30000}"/>
    <cellStyle name="Normal 8 5 2 3 2 2 3" xfId="47193" xr:uid="{00000000-0005-0000-0000-000055B30000}"/>
    <cellStyle name="Normal 8 5 2 3 2 2 3 2" xfId="47194" xr:uid="{00000000-0005-0000-0000-000056B30000}"/>
    <cellStyle name="Normal 8 5 2 3 2 2 4" xfId="47195" xr:uid="{00000000-0005-0000-0000-000057B30000}"/>
    <cellStyle name="Normal 8 5 2 3 2 2 5" xfId="47196" xr:uid="{00000000-0005-0000-0000-000058B30000}"/>
    <cellStyle name="Normal 8 5 2 3 2 3" xfId="5122" xr:uid="{00000000-0005-0000-0000-000059B30000}"/>
    <cellStyle name="Normal 8 5 2 3 2 3 2" xfId="47197" xr:uid="{00000000-0005-0000-0000-00005AB30000}"/>
    <cellStyle name="Normal 8 5 2 3 2 3 2 2" xfId="47198" xr:uid="{00000000-0005-0000-0000-00005BB30000}"/>
    <cellStyle name="Normal 8 5 2 3 2 3 2 2 2" xfId="47199" xr:uid="{00000000-0005-0000-0000-00005CB30000}"/>
    <cellStyle name="Normal 8 5 2 3 2 3 2 3" xfId="47200" xr:uid="{00000000-0005-0000-0000-00005DB30000}"/>
    <cellStyle name="Normal 8 5 2 3 2 3 3" xfId="47201" xr:uid="{00000000-0005-0000-0000-00005EB30000}"/>
    <cellStyle name="Normal 8 5 2 3 2 3 3 2" xfId="47202" xr:uid="{00000000-0005-0000-0000-00005FB30000}"/>
    <cellStyle name="Normal 8 5 2 3 2 3 4" xfId="47203" xr:uid="{00000000-0005-0000-0000-000060B30000}"/>
    <cellStyle name="Normal 8 5 2 3 2 3 5" xfId="47204" xr:uid="{00000000-0005-0000-0000-000061B30000}"/>
    <cellStyle name="Normal 8 5 2 3 2 4" xfId="47205" xr:uid="{00000000-0005-0000-0000-000062B30000}"/>
    <cellStyle name="Normal 8 5 2 3 2 4 2" xfId="47206" xr:uid="{00000000-0005-0000-0000-000063B30000}"/>
    <cellStyle name="Normal 8 5 2 3 2 4 2 2" xfId="47207" xr:uid="{00000000-0005-0000-0000-000064B30000}"/>
    <cellStyle name="Normal 8 5 2 3 2 4 3" xfId="47208" xr:uid="{00000000-0005-0000-0000-000065B30000}"/>
    <cellStyle name="Normal 8 5 2 3 2 5" xfId="47209" xr:uid="{00000000-0005-0000-0000-000066B30000}"/>
    <cellStyle name="Normal 8 5 2 3 2 5 2" xfId="47210" xr:uid="{00000000-0005-0000-0000-000067B30000}"/>
    <cellStyle name="Normal 8 5 2 3 2 6" xfId="47211" xr:uid="{00000000-0005-0000-0000-000068B30000}"/>
    <cellStyle name="Normal 8 5 2 3 2 7" xfId="47212" xr:uid="{00000000-0005-0000-0000-000069B30000}"/>
    <cellStyle name="Normal 8 5 2 3 3" xfId="5123" xr:uid="{00000000-0005-0000-0000-00006AB30000}"/>
    <cellStyle name="Normal 8 5 2 3 3 2" xfId="47213" xr:uid="{00000000-0005-0000-0000-00006BB30000}"/>
    <cellStyle name="Normal 8 5 2 3 3 2 2" xfId="47214" xr:uid="{00000000-0005-0000-0000-00006CB30000}"/>
    <cellStyle name="Normal 8 5 2 3 3 2 2 2" xfId="47215" xr:uid="{00000000-0005-0000-0000-00006DB30000}"/>
    <cellStyle name="Normal 8 5 2 3 3 2 3" xfId="47216" xr:uid="{00000000-0005-0000-0000-00006EB30000}"/>
    <cellStyle name="Normal 8 5 2 3 3 3" xfId="47217" xr:uid="{00000000-0005-0000-0000-00006FB30000}"/>
    <cellStyle name="Normal 8 5 2 3 3 3 2" xfId="47218" xr:uid="{00000000-0005-0000-0000-000070B30000}"/>
    <cellStyle name="Normal 8 5 2 3 3 4" xfId="47219" xr:uid="{00000000-0005-0000-0000-000071B30000}"/>
    <cellStyle name="Normal 8 5 2 3 3 5" xfId="47220" xr:uid="{00000000-0005-0000-0000-000072B30000}"/>
    <cellStyle name="Normal 8 5 2 3 4" xfId="5124" xr:uid="{00000000-0005-0000-0000-000073B30000}"/>
    <cellStyle name="Normal 8 5 2 3 4 2" xfId="47221" xr:uid="{00000000-0005-0000-0000-000074B30000}"/>
    <cellStyle name="Normal 8 5 2 3 4 2 2" xfId="47222" xr:uid="{00000000-0005-0000-0000-000075B30000}"/>
    <cellStyle name="Normal 8 5 2 3 4 2 2 2" xfId="47223" xr:uid="{00000000-0005-0000-0000-000076B30000}"/>
    <cellStyle name="Normal 8 5 2 3 4 2 3" xfId="47224" xr:uid="{00000000-0005-0000-0000-000077B30000}"/>
    <cellStyle name="Normal 8 5 2 3 4 3" xfId="47225" xr:uid="{00000000-0005-0000-0000-000078B30000}"/>
    <cellStyle name="Normal 8 5 2 3 4 3 2" xfId="47226" xr:uid="{00000000-0005-0000-0000-000079B30000}"/>
    <cellStyle name="Normal 8 5 2 3 4 4" xfId="47227" xr:uid="{00000000-0005-0000-0000-00007AB30000}"/>
    <cellStyle name="Normal 8 5 2 3 4 5" xfId="47228" xr:uid="{00000000-0005-0000-0000-00007BB30000}"/>
    <cellStyle name="Normal 8 5 2 3 5" xfId="47229" xr:uid="{00000000-0005-0000-0000-00007CB30000}"/>
    <cellStyle name="Normal 8 5 2 3 5 2" xfId="47230" xr:uid="{00000000-0005-0000-0000-00007DB30000}"/>
    <cellStyle name="Normal 8 5 2 3 5 2 2" xfId="47231" xr:uid="{00000000-0005-0000-0000-00007EB30000}"/>
    <cellStyle name="Normal 8 5 2 3 5 3" xfId="47232" xr:uid="{00000000-0005-0000-0000-00007FB30000}"/>
    <cellStyle name="Normal 8 5 2 3 6" xfId="47233" xr:uid="{00000000-0005-0000-0000-000080B30000}"/>
    <cellStyle name="Normal 8 5 2 3 6 2" xfId="47234" xr:uid="{00000000-0005-0000-0000-000081B30000}"/>
    <cellStyle name="Normal 8 5 2 3 7" xfId="47235" xr:uid="{00000000-0005-0000-0000-000082B30000}"/>
    <cellStyle name="Normal 8 5 2 3 8" xfId="47236" xr:uid="{00000000-0005-0000-0000-000083B30000}"/>
    <cellStyle name="Normal 8 5 2 4" xfId="5125" xr:uid="{00000000-0005-0000-0000-000084B30000}"/>
    <cellStyle name="Normal 8 5 2 4 2" xfId="5126" xr:uid="{00000000-0005-0000-0000-000085B30000}"/>
    <cellStyle name="Normal 8 5 2 4 2 2" xfId="5127" xr:uid="{00000000-0005-0000-0000-000086B30000}"/>
    <cellStyle name="Normal 8 5 2 4 2 2 2" xfId="47237" xr:uid="{00000000-0005-0000-0000-000087B30000}"/>
    <cellStyle name="Normal 8 5 2 4 2 2 2 2" xfId="47238" xr:uid="{00000000-0005-0000-0000-000088B30000}"/>
    <cellStyle name="Normal 8 5 2 4 2 2 2 2 2" xfId="47239" xr:uid="{00000000-0005-0000-0000-000089B30000}"/>
    <cellStyle name="Normal 8 5 2 4 2 2 2 3" xfId="47240" xr:uid="{00000000-0005-0000-0000-00008AB30000}"/>
    <cellStyle name="Normal 8 5 2 4 2 2 3" xfId="47241" xr:uid="{00000000-0005-0000-0000-00008BB30000}"/>
    <cellStyle name="Normal 8 5 2 4 2 2 3 2" xfId="47242" xr:uid="{00000000-0005-0000-0000-00008CB30000}"/>
    <cellStyle name="Normal 8 5 2 4 2 2 4" xfId="47243" xr:uid="{00000000-0005-0000-0000-00008DB30000}"/>
    <cellStyle name="Normal 8 5 2 4 2 2 5" xfId="47244" xr:uid="{00000000-0005-0000-0000-00008EB30000}"/>
    <cellStyle name="Normal 8 5 2 4 2 3" xfId="5128" xr:uid="{00000000-0005-0000-0000-00008FB30000}"/>
    <cellStyle name="Normal 8 5 2 4 2 3 2" xfId="47245" xr:uid="{00000000-0005-0000-0000-000090B30000}"/>
    <cellStyle name="Normal 8 5 2 4 2 3 2 2" xfId="47246" xr:uid="{00000000-0005-0000-0000-000091B30000}"/>
    <cellStyle name="Normal 8 5 2 4 2 3 2 2 2" xfId="47247" xr:uid="{00000000-0005-0000-0000-000092B30000}"/>
    <cellStyle name="Normal 8 5 2 4 2 3 2 3" xfId="47248" xr:uid="{00000000-0005-0000-0000-000093B30000}"/>
    <cellStyle name="Normal 8 5 2 4 2 3 3" xfId="47249" xr:uid="{00000000-0005-0000-0000-000094B30000}"/>
    <cellStyle name="Normal 8 5 2 4 2 3 3 2" xfId="47250" xr:uid="{00000000-0005-0000-0000-000095B30000}"/>
    <cellStyle name="Normal 8 5 2 4 2 3 4" xfId="47251" xr:uid="{00000000-0005-0000-0000-000096B30000}"/>
    <cellStyle name="Normal 8 5 2 4 2 3 5" xfId="47252" xr:uid="{00000000-0005-0000-0000-000097B30000}"/>
    <cellStyle name="Normal 8 5 2 4 2 4" xfId="47253" xr:uid="{00000000-0005-0000-0000-000098B30000}"/>
    <cellStyle name="Normal 8 5 2 4 2 4 2" xfId="47254" xr:uid="{00000000-0005-0000-0000-000099B30000}"/>
    <cellStyle name="Normal 8 5 2 4 2 4 2 2" xfId="47255" xr:uid="{00000000-0005-0000-0000-00009AB30000}"/>
    <cellStyle name="Normal 8 5 2 4 2 4 3" xfId="47256" xr:uid="{00000000-0005-0000-0000-00009BB30000}"/>
    <cellStyle name="Normal 8 5 2 4 2 5" xfId="47257" xr:uid="{00000000-0005-0000-0000-00009CB30000}"/>
    <cellStyle name="Normal 8 5 2 4 2 5 2" xfId="47258" xr:uid="{00000000-0005-0000-0000-00009DB30000}"/>
    <cellStyle name="Normal 8 5 2 4 2 6" xfId="47259" xr:uid="{00000000-0005-0000-0000-00009EB30000}"/>
    <cellStyle name="Normal 8 5 2 4 2 7" xfId="47260" xr:uid="{00000000-0005-0000-0000-00009FB30000}"/>
    <cellStyle name="Normal 8 5 2 4 3" xfId="5129" xr:uid="{00000000-0005-0000-0000-0000A0B30000}"/>
    <cellStyle name="Normal 8 5 2 4 3 2" xfId="47261" xr:uid="{00000000-0005-0000-0000-0000A1B30000}"/>
    <cellStyle name="Normal 8 5 2 4 3 2 2" xfId="47262" xr:uid="{00000000-0005-0000-0000-0000A2B30000}"/>
    <cellStyle name="Normal 8 5 2 4 3 2 2 2" xfId="47263" xr:uid="{00000000-0005-0000-0000-0000A3B30000}"/>
    <cellStyle name="Normal 8 5 2 4 3 2 3" xfId="47264" xr:uid="{00000000-0005-0000-0000-0000A4B30000}"/>
    <cellStyle name="Normal 8 5 2 4 3 3" xfId="47265" xr:uid="{00000000-0005-0000-0000-0000A5B30000}"/>
    <cellStyle name="Normal 8 5 2 4 3 3 2" xfId="47266" xr:uid="{00000000-0005-0000-0000-0000A6B30000}"/>
    <cellStyle name="Normal 8 5 2 4 3 4" xfId="47267" xr:uid="{00000000-0005-0000-0000-0000A7B30000}"/>
    <cellStyle name="Normal 8 5 2 4 3 5" xfId="47268" xr:uid="{00000000-0005-0000-0000-0000A8B30000}"/>
    <cellStyle name="Normal 8 5 2 4 4" xfId="5130" xr:uid="{00000000-0005-0000-0000-0000A9B30000}"/>
    <cellStyle name="Normal 8 5 2 4 4 2" xfId="47269" xr:uid="{00000000-0005-0000-0000-0000AAB30000}"/>
    <cellStyle name="Normal 8 5 2 4 4 2 2" xfId="47270" xr:uid="{00000000-0005-0000-0000-0000ABB30000}"/>
    <cellStyle name="Normal 8 5 2 4 4 2 2 2" xfId="47271" xr:uid="{00000000-0005-0000-0000-0000ACB30000}"/>
    <cellStyle name="Normal 8 5 2 4 4 2 3" xfId="47272" xr:uid="{00000000-0005-0000-0000-0000ADB30000}"/>
    <cellStyle name="Normal 8 5 2 4 4 3" xfId="47273" xr:uid="{00000000-0005-0000-0000-0000AEB30000}"/>
    <cellStyle name="Normal 8 5 2 4 4 3 2" xfId="47274" xr:uid="{00000000-0005-0000-0000-0000AFB30000}"/>
    <cellStyle name="Normal 8 5 2 4 4 4" xfId="47275" xr:uid="{00000000-0005-0000-0000-0000B0B30000}"/>
    <cellStyle name="Normal 8 5 2 4 4 5" xfId="47276" xr:uid="{00000000-0005-0000-0000-0000B1B30000}"/>
    <cellStyle name="Normal 8 5 2 4 5" xfId="47277" xr:uid="{00000000-0005-0000-0000-0000B2B30000}"/>
    <cellStyle name="Normal 8 5 2 4 5 2" xfId="47278" xr:uid="{00000000-0005-0000-0000-0000B3B30000}"/>
    <cellStyle name="Normal 8 5 2 4 5 2 2" xfId="47279" xr:uid="{00000000-0005-0000-0000-0000B4B30000}"/>
    <cellStyle name="Normal 8 5 2 4 5 3" xfId="47280" xr:uid="{00000000-0005-0000-0000-0000B5B30000}"/>
    <cellStyle name="Normal 8 5 2 4 6" xfId="47281" xr:uid="{00000000-0005-0000-0000-0000B6B30000}"/>
    <cellStyle name="Normal 8 5 2 4 6 2" xfId="47282" xr:uid="{00000000-0005-0000-0000-0000B7B30000}"/>
    <cellStyle name="Normal 8 5 2 4 7" xfId="47283" xr:uid="{00000000-0005-0000-0000-0000B8B30000}"/>
    <cellStyle name="Normal 8 5 2 4 8" xfId="47284" xr:uid="{00000000-0005-0000-0000-0000B9B30000}"/>
    <cellStyle name="Normal 8 5 2 5" xfId="5131" xr:uid="{00000000-0005-0000-0000-0000BAB30000}"/>
    <cellStyle name="Normal 8 5 2 5 2" xfId="5132" xr:uid="{00000000-0005-0000-0000-0000BBB30000}"/>
    <cellStyle name="Normal 8 5 2 5 2 2" xfId="5133" xr:uid="{00000000-0005-0000-0000-0000BCB30000}"/>
    <cellStyle name="Normal 8 5 2 5 2 2 2" xfId="47285" xr:uid="{00000000-0005-0000-0000-0000BDB30000}"/>
    <cellStyle name="Normal 8 5 2 5 2 2 2 2" xfId="47286" xr:uid="{00000000-0005-0000-0000-0000BEB30000}"/>
    <cellStyle name="Normal 8 5 2 5 2 2 2 2 2" xfId="47287" xr:uid="{00000000-0005-0000-0000-0000BFB30000}"/>
    <cellStyle name="Normal 8 5 2 5 2 2 2 3" xfId="47288" xr:uid="{00000000-0005-0000-0000-0000C0B30000}"/>
    <cellStyle name="Normal 8 5 2 5 2 2 3" xfId="47289" xr:uid="{00000000-0005-0000-0000-0000C1B30000}"/>
    <cellStyle name="Normal 8 5 2 5 2 2 3 2" xfId="47290" xr:uid="{00000000-0005-0000-0000-0000C2B30000}"/>
    <cellStyle name="Normal 8 5 2 5 2 2 4" xfId="47291" xr:uid="{00000000-0005-0000-0000-0000C3B30000}"/>
    <cellStyle name="Normal 8 5 2 5 2 2 5" xfId="47292" xr:uid="{00000000-0005-0000-0000-0000C4B30000}"/>
    <cellStyle name="Normal 8 5 2 5 2 3" xfId="5134" xr:uid="{00000000-0005-0000-0000-0000C5B30000}"/>
    <cellStyle name="Normal 8 5 2 5 2 3 2" xfId="47293" xr:uid="{00000000-0005-0000-0000-0000C6B30000}"/>
    <cellStyle name="Normal 8 5 2 5 2 3 2 2" xfId="47294" xr:uid="{00000000-0005-0000-0000-0000C7B30000}"/>
    <cellStyle name="Normal 8 5 2 5 2 3 2 2 2" xfId="47295" xr:uid="{00000000-0005-0000-0000-0000C8B30000}"/>
    <cellStyle name="Normal 8 5 2 5 2 3 2 3" xfId="47296" xr:uid="{00000000-0005-0000-0000-0000C9B30000}"/>
    <cellStyle name="Normal 8 5 2 5 2 3 3" xfId="47297" xr:uid="{00000000-0005-0000-0000-0000CAB30000}"/>
    <cellStyle name="Normal 8 5 2 5 2 3 3 2" xfId="47298" xr:uid="{00000000-0005-0000-0000-0000CBB30000}"/>
    <cellStyle name="Normal 8 5 2 5 2 3 4" xfId="47299" xr:uid="{00000000-0005-0000-0000-0000CCB30000}"/>
    <cellStyle name="Normal 8 5 2 5 2 3 5" xfId="47300" xr:uid="{00000000-0005-0000-0000-0000CDB30000}"/>
    <cellStyle name="Normal 8 5 2 5 2 4" xfId="47301" xr:uid="{00000000-0005-0000-0000-0000CEB30000}"/>
    <cellStyle name="Normal 8 5 2 5 2 4 2" xfId="47302" xr:uid="{00000000-0005-0000-0000-0000CFB30000}"/>
    <cellStyle name="Normal 8 5 2 5 2 4 2 2" xfId="47303" xr:uid="{00000000-0005-0000-0000-0000D0B30000}"/>
    <cellStyle name="Normal 8 5 2 5 2 4 3" xfId="47304" xr:uid="{00000000-0005-0000-0000-0000D1B30000}"/>
    <cellStyle name="Normal 8 5 2 5 2 5" xfId="47305" xr:uid="{00000000-0005-0000-0000-0000D2B30000}"/>
    <cellStyle name="Normal 8 5 2 5 2 5 2" xfId="47306" xr:uid="{00000000-0005-0000-0000-0000D3B30000}"/>
    <cellStyle name="Normal 8 5 2 5 2 6" xfId="47307" xr:uid="{00000000-0005-0000-0000-0000D4B30000}"/>
    <cellStyle name="Normal 8 5 2 5 2 7" xfId="47308" xr:uid="{00000000-0005-0000-0000-0000D5B30000}"/>
    <cellStyle name="Normal 8 5 2 5 3" xfId="5135" xr:uid="{00000000-0005-0000-0000-0000D6B30000}"/>
    <cellStyle name="Normal 8 5 2 5 3 2" xfId="47309" xr:uid="{00000000-0005-0000-0000-0000D7B30000}"/>
    <cellStyle name="Normal 8 5 2 5 3 2 2" xfId="47310" xr:uid="{00000000-0005-0000-0000-0000D8B30000}"/>
    <cellStyle name="Normal 8 5 2 5 3 2 2 2" xfId="47311" xr:uid="{00000000-0005-0000-0000-0000D9B30000}"/>
    <cellStyle name="Normal 8 5 2 5 3 2 3" xfId="47312" xr:uid="{00000000-0005-0000-0000-0000DAB30000}"/>
    <cellStyle name="Normal 8 5 2 5 3 3" xfId="47313" xr:uid="{00000000-0005-0000-0000-0000DBB30000}"/>
    <cellStyle name="Normal 8 5 2 5 3 3 2" xfId="47314" xr:uid="{00000000-0005-0000-0000-0000DCB30000}"/>
    <cellStyle name="Normal 8 5 2 5 3 4" xfId="47315" xr:uid="{00000000-0005-0000-0000-0000DDB30000}"/>
    <cellStyle name="Normal 8 5 2 5 3 5" xfId="47316" xr:uid="{00000000-0005-0000-0000-0000DEB30000}"/>
    <cellStyle name="Normal 8 5 2 5 4" xfId="5136" xr:uid="{00000000-0005-0000-0000-0000DFB30000}"/>
    <cellStyle name="Normal 8 5 2 5 4 2" xfId="47317" xr:uid="{00000000-0005-0000-0000-0000E0B30000}"/>
    <cellStyle name="Normal 8 5 2 5 4 2 2" xfId="47318" xr:uid="{00000000-0005-0000-0000-0000E1B30000}"/>
    <cellStyle name="Normal 8 5 2 5 4 2 2 2" xfId="47319" xr:uid="{00000000-0005-0000-0000-0000E2B30000}"/>
    <cellStyle name="Normal 8 5 2 5 4 2 3" xfId="47320" xr:uid="{00000000-0005-0000-0000-0000E3B30000}"/>
    <cellStyle name="Normal 8 5 2 5 4 3" xfId="47321" xr:uid="{00000000-0005-0000-0000-0000E4B30000}"/>
    <cellStyle name="Normal 8 5 2 5 4 3 2" xfId="47322" xr:uid="{00000000-0005-0000-0000-0000E5B30000}"/>
    <cellStyle name="Normal 8 5 2 5 4 4" xfId="47323" xr:uid="{00000000-0005-0000-0000-0000E6B30000}"/>
    <cellStyle name="Normal 8 5 2 5 4 5" xfId="47324" xr:uid="{00000000-0005-0000-0000-0000E7B30000}"/>
    <cellStyle name="Normal 8 5 2 5 5" xfId="47325" xr:uid="{00000000-0005-0000-0000-0000E8B30000}"/>
    <cellStyle name="Normal 8 5 2 5 5 2" xfId="47326" xr:uid="{00000000-0005-0000-0000-0000E9B30000}"/>
    <cellStyle name="Normal 8 5 2 5 5 2 2" xfId="47327" xr:uid="{00000000-0005-0000-0000-0000EAB30000}"/>
    <cellStyle name="Normal 8 5 2 5 5 3" xfId="47328" xr:uid="{00000000-0005-0000-0000-0000EBB30000}"/>
    <cellStyle name="Normal 8 5 2 5 6" xfId="47329" xr:uid="{00000000-0005-0000-0000-0000ECB30000}"/>
    <cellStyle name="Normal 8 5 2 5 6 2" xfId="47330" xr:uid="{00000000-0005-0000-0000-0000EDB30000}"/>
    <cellStyle name="Normal 8 5 2 5 7" xfId="47331" xr:uid="{00000000-0005-0000-0000-0000EEB30000}"/>
    <cellStyle name="Normal 8 5 2 5 8" xfId="47332" xr:uid="{00000000-0005-0000-0000-0000EFB30000}"/>
    <cellStyle name="Normal 8 5 2 6" xfId="5137" xr:uid="{00000000-0005-0000-0000-0000F0B30000}"/>
    <cellStyle name="Normal 8 5 2 6 2" xfId="5138" xr:uid="{00000000-0005-0000-0000-0000F1B30000}"/>
    <cellStyle name="Normal 8 5 2 6 2 2" xfId="47333" xr:uid="{00000000-0005-0000-0000-0000F2B30000}"/>
    <cellStyle name="Normal 8 5 2 6 2 2 2" xfId="47334" xr:uid="{00000000-0005-0000-0000-0000F3B30000}"/>
    <cellStyle name="Normal 8 5 2 6 2 2 2 2" xfId="47335" xr:uid="{00000000-0005-0000-0000-0000F4B30000}"/>
    <cellStyle name="Normal 8 5 2 6 2 2 3" xfId="47336" xr:uid="{00000000-0005-0000-0000-0000F5B30000}"/>
    <cellStyle name="Normal 8 5 2 6 2 3" xfId="47337" xr:uid="{00000000-0005-0000-0000-0000F6B30000}"/>
    <cellStyle name="Normal 8 5 2 6 2 3 2" xfId="47338" xr:uid="{00000000-0005-0000-0000-0000F7B30000}"/>
    <cellStyle name="Normal 8 5 2 6 2 4" xfId="47339" xr:uid="{00000000-0005-0000-0000-0000F8B30000}"/>
    <cellStyle name="Normal 8 5 2 6 2 5" xfId="47340" xr:uid="{00000000-0005-0000-0000-0000F9B30000}"/>
    <cellStyle name="Normal 8 5 2 6 3" xfId="5139" xr:uid="{00000000-0005-0000-0000-0000FAB30000}"/>
    <cellStyle name="Normal 8 5 2 6 3 2" xfId="47341" xr:uid="{00000000-0005-0000-0000-0000FBB30000}"/>
    <cellStyle name="Normal 8 5 2 6 3 2 2" xfId="47342" xr:uid="{00000000-0005-0000-0000-0000FCB30000}"/>
    <cellStyle name="Normal 8 5 2 6 3 2 2 2" xfId="47343" xr:uid="{00000000-0005-0000-0000-0000FDB30000}"/>
    <cellStyle name="Normal 8 5 2 6 3 2 3" xfId="47344" xr:uid="{00000000-0005-0000-0000-0000FEB30000}"/>
    <cellStyle name="Normal 8 5 2 6 3 3" xfId="47345" xr:uid="{00000000-0005-0000-0000-0000FFB30000}"/>
    <cellStyle name="Normal 8 5 2 6 3 3 2" xfId="47346" xr:uid="{00000000-0005-0000-0000-000000B40000}"/>
    <cellStyle name="Normal 8 5 2 6 3 4" xfId="47347" xr:uid="{00000000-0005-0000-0000-000001B40000}"/>
    <cellStyle name="Normal 8 5 2 6 3 5" xfId="47348" xr:uid="{00000000-0005-0000-0000-000002B40000}"/>
    <cellStyle name="Normal 8 5 2 6 4" xfId="47349" xr:uid="{00000000-0005-0000-0000-000003B40000}"/>
    <cellStyle name="Normal 8 5 2 6 4 2" xfId="47350" xr:uid="{00000000-0005-0000-0000-000004B40000}"/>
    <cellStyle name="Normal 8 5 2 6 4 2 2" xfId="47351" xr:uid="{00000000-0005-0000-0000-000005B40000}"/>
    <cellStyle name="Normal 8 5 2 6 4 3" xfId="47352" xr:uid="{00000000-0005-0000-0000-000006B40000}"/>
    <cellStyle name="Normal 8 5 2 6 5" xfId="47353" xr:uid="{00000000-0005-0000-0000-000007B40000}"/>
    <cellStyle name="Normal 8 5 2 6 5 2" xfId="47354" xr:uid="{00000000-0005-0000-0000-000008B40000}"/>
    <cellStyle name="Normal 8 5 2 6 6" xfId="47355" xr:uid="{00000000-0005-0000-0000-000009B40000}"/>
    <cellStyle name="Normal 8 5 2 6 7" xfId="47356" xr:uid="{00000000-0005-0000-0000-00000AB40000}"/>
    <cellStyle name="Normal 8 5 2 7" xfId="5140" xr:uid="{00000000-0005-0000-0000-00000BB40000}"/>
    <cellStyle name="Normal 8 5 2 7 2" xfId="47357" xr:uid="{00000000-0005-0000-0000-00000CB40000}"/>
    <cellStyle name="Normal 8 5 2 7 2 2" xfId="47358" xr:uid="{00000000-0005-0000-0000-00000DB40000}"/>
    <cellStyle name="Normal 8 5 2 7 2 2 2" xfId="47359" xr:uid="{00000000-0005-0000-0000-00000EB40000}"/>
    <cellStyle name="Normal 8 5 2 7 2 3" xfId="47360" xr:uid="{00000000-0005-0000-0000-00000FB40000}"/>
    <cellStyle name="Normal 8 5 2 7 3" xfId="47361" xr:uid="{00000000-0005-0000-0000-000010B40000}"/>
    <cellStyle name="Normal 8 5 2 7 3 2" xfId="47362" xr:uid="{00000000-0005-0000-0000-000011B40000}"/>
    <cellStyle name="Normal 8 5 2 7 4" xfId="47363" xr:uid="{00000000-0005-0000-0000-000012B40000}"/>
    <cellStyle name="Normal 8 5 2 7 5" xfId="47364" xr:uid="{00000000-0005-0000-0000-000013B40000}"/>
    <cellStyle name="Normal 8 5 2 8" xfId="5141" xr:uid="{00000000-0005-0000-0000-000014B40000}"/>
    <cellStyle name="Normal 8 5 2 8 2" xfId="47365" xr:uid="{00000000-0005-0000-0000-000015B40000}"/>
    <cellStyle name="Normal 8 5 2 8 2 2" xfId="47366" xr:uid="{00000000-0005-0000-0000-000016B40000}"/>
    <cellStyle name="Normal 8 5 2 8 2 2 2" xfId="47367" xr:uid="{00000000-0005-0000-0000-000017B40000}"/>
    <cellStyle name="Normal 8 5 2 8 2 3" xfId="47368" xr:uid="{00000000-0005-0000-0000-000018B40000}"/>
    <cellStyle name="Normal 8 5 2 8 3" xfId="47369" xr:uid="{00000000-0005-0000-0000-000019B40000}"/>
    <cellStyle name="Normal 8 5 2 8 3 2" xfId="47370" xr:uid="{00000000-0005-0000-0000-00001AB40000}"/>
    <cellStyle name="Normal 8 5 2 8 4" xfId="47371" xr:uid="{00000000-0005-0000-0000-00001BB40000}"/>
    <cellStyle name="Normal 8 5 2 8 5" xfId="47372" xr:uid="{00000000-0005-0000-0000-00001CB40000}"/>
    <cellStyle name="Normal 8 5 2 9" xfId="47373" xr:uid="{00000000-0005-0000-0000-00001DB40000}"/>
    <cellStyle name="Normal 8 5 2 9 2" xfId="47374" xr:uid="{00000000-0005-0000-0000-00001EB40000}"/>
    <cellStyle name="Normal 8 5 2 9 2 2" xfId="47375" xr:uid="{00000000-0005-0000-0000-00001FB40000}"/>
    <cellStyle name="Normal 8 5 2 9 3" xfId="47376" xr:uid="{00000000-0005-0000-0000-000020B40000}"/>
    <cellStyle name="Normal 8 5 3" xfId="5142" xr:uid="{00000000-0005-0000-0000-000021B40000}"/>
    <cellStyle name="Normal 8 5 3 2" xfId="5143" xr:uid="{00000000-0005-0000-0000-000022B40000}"/>
    <cellStyle name="Normal 8 5 3 2 2" xfId="5144" xr:uid="{00000000-0005-0000-0000-000023B40000}"/>
    <cellStyle name="Normal 8 5 3 2 2 2" xfId="47377" xr:uid="{00000000-0005-0000-0000-000024B40000}"/>
    <cellStyle name="Normal 8 5 3 2 2 2 2" xfId="47378" xr:uid="{00000000-0005-0000-0000-000025B40000}"/>
    <cellStyle name="Normal 8 5 3 2 2 2 2 2" xfId="47379" xr:uid="{00000000-0005-0000-0000-000026B40000}"/>
    <cellStyle name="Normal 8 5 3 2 2 2 3" xfId="47380" xr:uid="{00000000-0005-0000-0000-000027B40000}"/>
    <cellStyle name="Normal 8 5 3 2 2 3" xfId="47381" xr:uid="{00000000-0005-0000-0000-000028B40000}"/>
    <cellStyle name="Normal 8 5 3 2 2 3 2" xfId="47382" xr:uid="{00000000-0005-0000-0000-000029B40000}"/>
    <cellStyle name="Normal 8 5 3 2 2 4" xfId="47383" xr:uid="{00000000-0005-0000-0000-00002AB40000}"/>
    <cellStyle name="Normal 8 5 3 2 2 5" xfId="47384" xr:uid="{00000000-0005-0000-0000-00002BB40000}"/>
    <cellStyle name="Normal 8 5 3 2 3" xfId="5145" xr:uid="{00000000-0005-0000-0000-00002CB40000}"/>
    <cellStyle name="Normal 8 5 3 2 3 2" xfId="47385" xr:uid="{00000000-0005-0000-0000-00002DB40000}"/>
    <cellStyle name="Normal 8 5 3 2 3 2 2" xfId="47386" xr:uid="{00000000-0005-0000-0000-00002EB40000}"/>
    <cellStyle name="Normal 8 5 3 2 3 2 2 2" xfId="47387" xr:uid="{00000000-0005-0000-0000-00002FB40000}"/>
    <cellStyle name="Normal 8 5 3 2 3 2 3" xfId="47388" xr:uid="{00000000-0005-0000-0000-000030B40000}"/>
    <cellStyle name="Normal 8 5 3 2 3 3" xfId="47389" xr:uid="{00000000-0005-0000-0000-000031B40000}"/>
    <cellStyle name="Normal 8 5 3 2 3 3 2" xfId="47390" xr:uid="{00000000-0005-0000-0000-000032B40000}"/>
    <cellStyle name="Normal 8 5 3 2 3 4" xfId="47391" xr:uid="{00000000-0005-0000-0000-000033B40000}"/>
    <cellStyle name="Normal 8 5 3 2 3 5" xfId="47392" xr:uid="{00000000-0005-0000-0000-000034B40000}"/>
    <cellStyle name="Normal 8 5 3 2 4" xfId="47393" xr:uid="{00000000-0005-0000-0000-000035B40000}"/>
    <cellStyle name="Normal 8 5 3 2 4 2" xfId="47394" xr:uid="{00000000-0005-0000-0000-000036B40000}"/>
    <cellStyle name="Normal 8 5 3 2 4 2 2" xfId="47395" xr:uid="{00000000-0005-0000-0000-000037B40000}"/>
    <cellStyle name="Normal 8 5 3 2 4 3" xfId="47396" xr:uid="{00000000-0005-0000-0000-000038B40000}"/>
    <cellStyle name="Normal 8 5 3 2 5" xfId="47397" xr:uid="{00000000-0005-0000-0000-000039B40000}"/>
    <cellStyle name="Normal 8 5 3 2 5 2" xfId="47398" xr:uid="{00000000-0005-0000-0000-00003AB40000}"/>
    <cellStyle name="Normal 8 5 3 2 6" xfId="47399" xr:uid="{00000000-0005-0000-0000-00003BB40000}"/>
    <cellStyle name="Normal 8 5 3 2 7" xfId="47400" xr:uid="{00000000-0005-0000-0000-00003CB40000}"/>
    <cellStyle name="Normal 8 5 3 3" xfId="5146" xr:uid="{00000000-0005-0000-0000-00003DB40000}"/>
    <cellStyle name="Normal 8 5 3 3 2" xfId="47401" xr:uid="{00000000-0005-0000-0000-00003EB40000}"/>
    <cellStyle name="Normal 8 5 3 3 2 2" xfId="47402" xr:uid="{00000000-0005-0000-0000-00003FB40000}"/>
    <cellStyle name="Normal 8 5 3 3 2 2 2" xfId="47403" xr:uid="{00000000-0005-0000-0000-000040B40000}"/>
    <cellStyle name="Normal 8 5 3 3 2 3" xfId="47404" xr:uid="{00000000-0005-0000-0000-000041B40000}"/>
    <cellStyle name="Normal 8 5 3 3 3" xfId="47405" xr:uid="{00000000-0005-0000-0000-000042B40000}"/>
    <cellStyle name="Normal 8 5 3 3 3 2" xfId="47406" xr:uid="{00000000-0005-0000-0000-000043B40000}"/>
    <cellStyle name="Normal 8 5 3 3 4" xfId="47407" xr:uid="{00000000-0005-0000-0000-000044B40000}"/>
    <cellStyle name="Normal 8 5 3 3 5" xfId="47408" xr:uid="{00000000-0005-0000-0000-000045B40000}"/>
    <cellStyle name="Normal 8 5 3 4" xfId="5147" xr:uid="{00000000-0005-0000-0000-000046B40000}"/>
    <cellStyle name="Normal 8 5 3 4 2" xfId="47409" xr:uid="{00000000-0005-0000-0000-000047B40000}"/>
    <cellStyle name="Normal 8 5 3 4 2 2" xfId="47410" xr:uid="{00000000-0005-0000-0000-000048B40000}"/>
    <cellStyle name="Normal 8 5 3 4 2 2 2" xfId="47411" xr:uid="{00000000-0005-0000-0000-000049B40000}"/>
    <cellStyle name="Normal 8 5 3 4 2 3" xfId="47412" xr:uid="{00000000-0005-0000-0000-00004AB40000}"/>
    <cellStyle name="Normal 8 5 3 4 3" xfId="47413" xr:uid="{00000000-0005-0000-0000-00004BB40000}"/>
    <cellStyle name="Normal 8 5 3 4 3 2" xfId="47414" xr:uid="{00000000-0005-0000-0000-00004CB40000}"/>
    <cellStyle name="Normal 8 5 3 4 4" xfId="47415" xr:uid="{00000000-0005-0000-0000-00004DB40000}"/>
    <cellStyle name="Normal 8 5 3 4 5" xfId="47416" xr:uid="{00000000-0005-0000-0000-00004EB40000}"/>
    <cellStyle name="Normal 8 5 3 5" xfId="47417" xr:uid="{00000000-0005-0000-0000-00004FB40000}"/>
    <cellStyle name="Normal 8 5 3 5 2" xfId="47418" xr:uid="{00000000-0005-0000-0000-000050B40000}"/>
    <cellStyle name="Normal 8 5 3 5 2 2" xfId="47419" xr:uid="{00000000-0005-0000-0000-000051B40000}"/>
    <cellStyle name="Normal 8 5 3 5 3" xfId="47420" xr:uid="{00000000-0005-0000-0000-000052B40000}"/>
    <cellStyle name="Normal 8 5 3 6" xfId="47421" xr:uid="{00000000-0005-0000-0000-000053B40000}"/>
    <cellStyle name="Normal 8 5 3 6 2" xfId="47422" xr:uid="{00000000-0005-0000-0000-000054B40000}"/>
    <cellStyle name="Normal 8 5 3 7" xfId="47423" xr:uid="{00000000-0005-0000-0000-000055B40000}"/>
    <cellStyle name="Normal 8 5 3 8" xfId="47424" xr:uid="{00000000-0005-0000-0000-000056B40000}"/>
    <cellStyle name="Normal 8 5 4" xfId="5148" xr:uid="{00000000-0005-0000-0000-000057B40000}"/>
    <cellStyle name="Normal 8 5 4 2" xfId="5149" xr:uid="{00000000-0005-0000-0000-000058B40000}"/>
    <cellStyle name="Normal 8 5 4 2 2" xfId="5150" xr:uid="{00000000-0005-0000-0000-000059B40000}"/>
    <cellStyle name="Normal 8 5 4 2 2 2" xfId="47425" xr:uid="{00000000-0005-0000-0000-00005AB40000}"/>
    <cellStyle name="Normal 8 5 4 2 2 2 2" xfId="47426" xr:uid="{00000000-0005-0000-0000-00005BB40000}"/>
    <cellStyle name="Normal 8 5 4 2 2 2 2 2" xfId="47427" xr:uid="{00000000-0005-0000-0000-00005CB40000}"/>
    <cellStyle name="Normal 8 5 4 2 2 2 3" xfId="47428" xr:uid="{00000000-0005-0000-0000-00005DB40000}"/>
    <cellStyle name="Normal 8 5 4 2 2 3" xfId="47429" xr:uid="{00000000-0005-0000-0000-00005EB40000}"/>
    <cellStyle name="Normal 8 5 4 2 2 3 2" xfId="47430" xr:uid="{00000000-0005-0000-0000-00005FB40000}"/>
    <cellStyle name="Normal 8 5 4 2 2 4" xfId="47431" xr:uid="{00000000-0005-0000-0000-000060B40000}"/>
    <cellStyle name="Normal 8 5 4 2 2 5" xfId="47432" xr:uid="{00000000-0005-0000-0000-000061B40000}"/>
    <cellStyle name="Normal 8 5 4 2 3" xfId="5151" xr:uid="{00000000-0005-0000-0000-000062B40000}"/>
    <cellStyle name="Normal 8 5 4 2 3 2" xfId="47433" xr:uid="{00000000-0005-0000-0000-000063B40000}"/>
    <cellStyle name="Normal 8 5 4 2 3 2 2" xfId="47434" xr:uid="{00000000-0005-0000-0000-000064B40000}"/>
    <cellStyle name="Normal 8 5 4 2 3 2 2 2" xfId="47435" xr:uid="{00000000-0005-0000-0000-000065B40000}"/>
    <cellStyle name="Normal 8 5 4 2 3 2 3" xfId="47436" xr:uid="{00000000-0005-0000-0000-000066B40000}"/>
    <cellStyle name="Normal 8 5 4 2 3 3" xfId="47437" xr:uid="{00000000-0005-0000-0000-000067B40000}"/>
    <cellStyle name="Normal 8 5 4 2 3 3 2" xfId="47438" xr:uid="{00000000-0005-0000-0000-000068B40000}"/>
    <cellStyle name="Normal 8 5 4 2 3 4" xfId="47439" xr:uid="{00000000-0005-0000-0000-000069B40000}"/>
    <cellStyle name="Normal 8 5 4 2 3 5" xfId="47440" xr:uid="{00000000-0005-0000-0000-00006AB40000}"/>
    <cellStyle name="Normal 8 5 4 2 4" xfId="47441" xr:uid="{00000000-0005-0000-0000-00006BB40000}"/>
    <cellStyle name="Normal 8 5 4 2 4 2" xfId="47442" xr:uid="{00000000-0005-0000-0000-00006CB40000}"/>
    <cellStyle name="Normal 8 5 4 2 4 2 2" xfId="47443" xr:uid="{00000000-0005-0000-0000-00006DB40000}"/>
    <cellStyle name="Normal 8 5 4 2 4 3" xfId="47444" xr:uid="{00000000-0005-0000-0000-00006EB40000}"/>
    <cellStyle name="Normal 8 5 4 2 5" xfId="47445" xr:uid="{00000000-0005-0000-0000-00006FB40000}"/>
    <cellStyle name="Normal 8 5 4 2 5 2" xfId="47446" xr:uid="{00000000-0005-0000-0000-000070B40000}"/>
    <cellStyle name="Normal 8 5 4 2 6" xfId="47447" xr:uid="{00000000-0005-0000-0000-000071B40000}"/>
    <cellStyle name="Normal 8 5 4 2 7" xfId="47448" xr:uid="{00000000-0005-0000-0000-000072B40000}"/>
    <cellStyle name="Normal 8 5 4 3" xfId="5152" xr:uid="{00000000-0005-0000-0000-000073B40000}"/>
    <cellStyle name="Normal 8 5 4 3 2" xfId="47449" xr:uid="{00000000-0005-0000-0000-000074B40000}"/>
    <cellStyle name="Normal 8 5 4 3 2 2" xfId="47450" xr:uid="{00000000-0005-0000-0000-000075B40000}"/>
    <cellStyle name="Normal 8 5 4 3 2 2 2" xfId="47451" xr:uid="{00000000-0005-0000-0000-000076B40000}"/>
    <cellStyle name="Normal 8 5 4 3 2 3" xfId="47452" xr:uid="{00000000-0005-0000-0000-000077B40000}"/>
    <cellStyle name="Normal 8 5 4 3 3" xfId="47453" xr:uid="{00000000-0005-0000-0000-000078B40000}"/>
    <cellStyle name="Normal 8 5 4 3 3 2" xfId="47454" xr:uid="{00000000-0005-0000-0000-000079B40000}"/>
    <cellStyle name="Normal 8 5 4 3 4" xfId="47455" xr:uid="{00000000-0005-0000-0000-00007AB40000}"/>
    <cellStyle name="Normal 8 5 4 3 5" xfId="47456" xr:uid="{00000000-0005-0000-0000-00007BB40000}"/>
    <cellStyle name="Normal 8 5 4 4" xfId="5153" xr:uid="{00000000-0005-0000-0000-00007CB40000}"/>
    <cellStyle name="Normal 8 5 4 4 2" xfId="47457" xr:uid="{00000000-0005-0000-0000-00007DB40000}"/>
    <cellStyle name="Normal 8 5 4 4 2 2" xfId="47458" xr:uid="{00000000-0005-0000-0000-00007EB40000}"/>
    <cellStyle name="Normal 8 5 4 4 2 2 2" xfId="47459" xr:uid="{00000000-0005-0000-0000-00007FB40000}"/>
    <cellStyle name="Normal 8 5 4 4 2 3" xfId="47460" xr:uid="{00000000-0005-0000-0000-000080B40000}"/>
    <cellStyle name="Normal 8 5 4 4 3" xfId="47461" xr:uid="{00000000-0005-0000-0000-000081B40000}"/>
    <cellStyle name="Normal 8 5 4 4 3 2" xfId="47462" xr:uid="{00000000-0005-0000-0000-000082B40000}"/>
    <cellStyle name="Normal 8 5 4 4 4" xfId="47463" xr:uid="{00000000-0005-0000-0000-000083B40000}"/>
    <cellStyle name="Normal 8 5 4 4 5" xfId="47464" xr:uid="{00000000-0005-0000-0000-000084B40000}"/>
    <cellStyle name="Normal 8 5 4 5" xfId="47465" xr:uid="{00000000-0005-0000-0000-000085B40000}"/>
    <cellStyle name="Normal 8 5 4 5 2" xfId="47466" xr:uid="{00000000-0005-0000-0000-000086B40000}"/>
    <cellStyle name="Normal 8 5 4 5 2 2" xfId="47467" xr:uid="{00000000-0005-0000-0000-000087B40000}"/>
    <cellStyle name="Normal 8 5 4 5 3" xfId="47468" xr:uid="{00000000-0005-0000-0000-000088B40000}"/>
    <cellStyle name="Normal 8 5 4 6" xfId="47469" xr:uid="{00000000-0005-0000-0000-000089B40000}"/>
    <cellStyle name="Normal 8 5 4 6 2" xfId="47470" xr:uid="{00000000-0005-0000-0000-00008AB40000}"/>
    <cellStyle name="Normal 8 5 4 7" xfId="47471" xr:uid="{00000000-0005-0000-0000-00008BB40000}"/>
    <cellStyle name="Normal 8 5 4 8" xfId="47472" xr:uid="{00000000-0005-0000-0000-00008CB40000}"/>
    <cellStyle name="Normal 8 5 5" xfId="5154" xr:uid="{00000000-0005-0000-0000-00008DB40000}"/>
    <cellStyle name="Normal 8 5 5 2" xfId="5155" xr:uid="{00000000-0005-0000-0000-00008EB40000}"/>
    <cellStyle name="Normal 8 5 5 2 2" xfId="5156" xr:uid="{00000000-0005-0000-0000-00008FB40000}"/>
    <cellStyle name="Normal 8 5 5 2 2 2" xfId="47473" xr:uid="{00000000-0005-0000-0000-000090B40000}"/>
    <cellStyle name="Normal 8 5 5 2 2 2 2" xfId="47474" xr:uid="{00000000-0005-0000-0000-000091B40000}"/>
    <cellStyle name="Normal 8 5 5 2 2 2 2 2" xfId="47475" xr:uid="{00000000-0005-0000-0000-000092B40000}"/>
    <cellStyle name="Normal 8 5 5 2 2 2 3" xfId="47476" xr:uid="{00000000-0005-0000-0000-000093B40000}"/>
    <cellStyle name="Normal 8 5 5 2 2 3" xfId="47477" xr:uid="{00000000-0005-0000-0000-000094B40000}"/>
    <cellStyle name="Normal 8 5 5 2 2 3 2" xfId="47478" xr:uid="{00000000-0005-0000-0000-000095B40000}"/>
    <cellStyle name="Normal 8 5 5 2 2 4" xfId="47479" xr:uid="{00000000-0005-0000-0000-000096B40000}"/>
    <cellStyle name="Normal 8 5 5 2 2 5" xfId="47480" xr:uid="{00000000-0005-0000-0000-000097B40000}"/>
    <cellStyle name="Normal 8 5 5 2 3" xfId="5157" xr:uid="{00000000-0005-0000-0000-000098B40000}"/>
    <cellStyle name="Normal 8 5 5 2 3 2" xfId="47481" xr:uid="{00000000-0005-0000-0000-000099B40000}"/>
    <cellStyle name="Normal 8 5 5 2 3 2 2" xfId="47482" xr:uid="{00000000-0005-0000-0000-00009AB40000}"/>
    <cellStyle name="Normal 8 5 5 2 3 2 2 2" xfId="47483" xr:uid="{00000000-0005-0000-0000-00009BB40000}"/>
    <cellStyle name="Normal 8 5 5 2 3 2 3" xfId="47484" xr:uid="{00000000-0005-0000-0000-00009CB40000}"/>
    <cellStyle name="Normal 8 5 5 2 3 3" xfId="47485" xr:uid="{00000000-0005-0000-0000-00009DB40000}"/>
    <cellStyle name="Normal 8 5 5 2 3 3 2" xfId="47486" xr:uid="{00000000-0005-0000-0000-00009EB40000}"/>
    <cellStyle name="Normal 8 5 5 2 3 4" xfId="47487" xr:uid="{00000000-0005-0000-0000-00009FB40000}"/>
    <cellStyle name="Normal 8 5 5 2 3 5" xfId="47488" xr:uid="{00000000-0005-0000-0000-0000A0B40000}"/>
    <cellStyle name="Normal 8 5 5 2 4" xfId="47489" xr:uid="{00000000-0005-0000-0000-0000A1B40000}"/>
    <cellStyle name="Normal 8 5 5 2 4 2" xfId="47490" xr:uid="{00000000-0005-0000-0000-0000A2B40000}"/>
    <cellStyle name="Normal 8 5 5 2 4 2 2" xfId="47491" xr:uid="{00000000-0005-0000-0000-0000A3B40000}"/>
    <cellStyle name="Normal 8 5 5 2 4 3" xfId="47492" xr:uid="{00000000-0005-0000-0000-0000A4B40000}"/>
    <cellStyle name="Normal 8 5 5 2 5" xfId="47493" xr:uid="{00000000-0005-0000-0000-0000A5B40000}"/>
    <cellStyle name="Normal 8 5 5 2 5 2" xfId="47494" xr:uid="{00000000-0005-0000-0000-0000A6B40000}"/>
    <cellStyle name="Normal 8 5 5 2 6" xfId="47495" xr:uid="{00000000-0005-0000-0000-0000A7B40000}"/>
    <cellStyle name="Normal 8 5 5 2 7" xfId="47496" xr:uid="{00000000-0005-0000-0000-0000A8B40000}"/>
    <cellStyle name="Normal 8 5 5 3" xfId="5158" xr:uid="{00000000-0005-0000-0000-0000A9B40000}"/>
    <cellStyle name="Normal 8 5 5 3 2" xfId="47497" xr:uid="{00000000-0005-0000-0000-0000AAB40000}"/>
    <cellStyle name="Normal 8 5 5 3 2 2" xfId="47498" xr:uid="{00000000-0005-0000-0000-0000ABB40000}"/>
    <cellStyle name="Normal 8 5 5 3 2 2 2" xfId="47499" xr:uid="{00000000-0005-0000-0000-0000ACB40000}"/>
    <cellStyle name="Normal 8 5 5 3 2 3" xfId="47500" xr:uid="{00000000-0005-0000-0000-0000ADB40000}"/>
    <cellStyle name="Normal 8 5 5 3 3" xfId="47501" xr:uid="{00000000-0005-0000-0000-0000AEB40000}"/>
    <cellStyle name="Normal 8 5 5 3 3 2" xfId="47502" xr:uid="{00000000-0005-0000-0000-0000AFB40000}"/>
    <cellStyle name="Normal 8 5 5 3 4" xfId="47503" xr:uid="{00000000-0005-0000-0000-0000B0B40000}"/>
    <cellStyle name="Normal 8 5 5 3 5" xfId="47504" xr:uid="{00000000-0005-0000-0000-0000B1B40000}"/>
    <cellStyle name="Normal 8 5 5 4" xfId="5159" xr:uid="{00000000-0005-0000-0000-0000B2B40000}"/>
    <cellStyle name="Normal 8 5 5 4 2" xfId="47505" xr:uid="{00000000-0005-0000-0000-0000B3B40000}"/>
    <cellStyle name="Normal 8 5 5 4 2 2" xfId="47506" xr:uid="{00000000-0005-0000-0000-0000B4B40000}"/>
    <cellStyle name="Normal 8 5 5 4 2 2 2" xfId="47507" xr:uid="{00000000-0005-0000-0000-0000B5B40000}"/>
    <cellStyle name="Normal 8 5 5 4 2 3" xfId="47508" xr:uid="{00000000-0005-0000-0000-0000B6B40000}"/>
    <cellStyle name="Normal 8 5 5 4 3" xfId="47509" xr:uid="{00000000-0005-0000-0000-0000B7B40000}"/>
    <cellStyle name="Normal 8 5 5 4 3 2" xfId="47510" xr:uid="{00000000-0005-0000-0000-0000B8B40000}"/>
    <cellStyle name="Normal 8 5 5 4 4" xfId="47511" xr:uid="{00000000-0005-0000-0000-0000B9B40000}"/>
    <cellStyle name="Normal 8 5 5 4 5" xfId="47512" xr:uid="{00000000-0005-0000-0000-0000BAB40000}"/>
    <cellStyle name="Normal 8 5 5 5" xfId="47513" xr:uid="{00000000-0005-0000-0000-0000BBB40000}"/>
    <cellStyle name="Normal 8 5 5 5 2" xfId="47514" xr:uid="{00000000-0005-0000-0000-0000BCB40000}"/>
    <cellStyle name="Normal 8 5 5 5 2 2" xfId="47515" xr:uid="{00000000-0005-0000-0000-0000BDB40000}"/>
    <cellStyle name="Normal 8 5 5 5 3" xfId="47516" xr:uid="{00000000-0005-0000-0000-0000BEB40000}"/>
    <cellStyle name="Normal 8 5 5 6" xfId="47517" xr:uid="{00000000-0005-0000-0000-0000BFB40000}"/>
    <cellStyle name="Normal 8 5 5 6 2" xfId="47518" xr:uid="{00000000-0005-0000-0000-0000C0B40000}"/>
    <cellStyle name="Normal 8 5 5 7" xfId="47519" xr:uid="{00000000-0005-0000-0000-0000C1B40000}"/>
    <cellStyle name="Normal 8 5 5 8" xfId="47520" xr:uid="{00000000-0005-0000-0000-0000C2B40000}"/>
    <cellStyle name="Normal 8 5 6" xfId="5160" xr:uid="{00000000-0005-0000-0000-0000C3B40000}"/>
    <cellStyle name="Normal 8 5 6 2" xfId="5161" xr:uid="{00000000-0005-0000-0000-0000C4B40000}"/>
    <cellStyle name="Normal 8 5 6 2 2" xfId="5162" xr:uid="{00000000-0005-0000-0000-0000C5B40000}"/>
    <cellStyle name="Normal 8 5 6 2 2 2" xfId="47521" xr:uid="{00000000-0005-0000-0000-0000C6B40000}"/>
    <cellStyle name="Normal 8 5 6 2 2 2 2" xfId="47522" xr:uid="{00000000-0005-0000-0000-0000C7B40000}"/>
    <cellStyle name="Normal 8 5 6 2 2 2 2 2" xfId="47523" xr:uid="{00000000-0005-0000-0000-0000C8B40000}"/>
    <cellStyle name="Normal 8 5 6 2 2 2 3" xfId="47524" xr:uid="{00000000-0005-0000-0000-0000C9B40000}"/>
    <cellStyle name="Normal 8 5 6 2 2 3" xfId="47525" xr:uid="{00000000-0005-0000-0000-0000CAB40000}"/>
    <cellStyle name="Normal 8 5 6 2 2 3 2" xfId="47526" xr:uid="{00000000-0005-0000-0000-0000CBB40000}"/>
    <cellStyle name="Normal 8 5 6 2 2 4" xfId="47527" xr:uid="{00000000-0005-0000-0000-0000CCB40000}"/>
    <cellStyle name="Normal 8 5 6 2 2 5" xfId="47528" xr:uid="{00000000-0005-0000-0000-0000CDB40000}"/>
    <cellStyle name="Normal 8 5 6 2 3" xfId="5163" xr:uid="{00000000-0005-0000-0000-0000CEB40000}"/>
    <cellStyle name="Normal 8 5 6 2 3 2" xfId="47529" xr:uid="{00000000-0005-0000-0000-0000CFB40000}"/>
    <cellStyle name="Normal 8 5 6 2 3 2 2" xfId="47530" xr:uid="{00000000-0005-0000-0000-0000D0B40000}"/>
    <cellStyle name="Normal 8 5 6 2 3 2 2 2" xfId="47531" xr:uid="{00000000-0005-0000-0000-0000D1B40000}"/>
    <cellStyle name="Normal 8 5 6 2 3 2 3" xfId="47532" xr:uid="{00000000-0005-0000-0000-0000D2B40000}"/>
    <cellStyle name="Normal 8 5 6 2 3 3" xfId="47533" xr:uid="{00000000-0005-0000-0000-0000D3B40000}"/>
    <cellStyle name="Normal 8 5 6 2 3 3 2" xfId="47534" xr:uid="{00000000-0005-0000-0000-0000D4B40000}"/>
    <cellStyle name="Normal 8 5 6 2 3 4" xfId="47535" xr:uid="{00000000-0005-0000-0000-0000D5B40000}"/>
    <cellStyle name="Normal 8 5 6 2 3 5" xfId="47536" xr:uid="{00000000-0005-0000-0000-0000D6B40000}"/>
    <cellStyle name="Normal 8 5 6 2 4" xfId="47537" xr:uid="{00000000-0005-0000-0000-0000D7B40000}"/>
    <cellStyle name="Normal 8 5 6 2 4 2" xfId="47538" xr:uid="{00000000-0005-0000-0000-0000D8B40000}"/>
    <cellStyle name="Normal 8 5 6 2 4 2 2" xfId="47539" xr:uid="{00000000-0005-0000-0000-0000D9B40000}"/>
    <cellStyle name="Normal 8 5 6 2 4 3" xfId="47540" xr:uid="{00000000-0005-0000-0000-0000DAB40000}"/>
    <cellStyle name="Normal 8 5 6 2 5" xfId="47541" xr:uid="{00000000-0005-0000-0000-0000DBB40000}"/>
    <cellStyle name="Normal 8 5 6 2 5 2" xfId="47542" xr:uid="{00000000-0005-0000-0000-0000DCB40000}"/>
    <cellStyle name="Normal 8 5 6 2 6" xfId="47543" xr:uid="{00000000-0005-0000-0000-0000DDB40000}"/>
    <cellStyle name="Normal 8 5 6 2 7" xfId="47544" xr:uid="{00000000-0005-0000-0000-0000DEB40000}"/>
    <cellStyle name="Normal 8 5 6 3" xfId="5164" xr:uid="{00000000-0005-0000-0000-0000DFB40000}"/>
    <cellStyle name="Normal 8 5 6 3 2" xfId="47545" xr:uid="{00000000-0005-0000-0000-0000E0B40000}"/>
    <cellStyle name="Normal 8 5 6 3 2 2" xfId="47546" xr:uid="{00000000-0005-0000-0000-0000E1B40000}"/>
    <cellStyle name="Normal 8 5 6 3 2 2 2" xfId="47547" xr:uid="{00000000-0005-0000-0000-0000E2B40000}"/>
    <cellStyle name="Normal 8 5 6 3 2 3" xfId="47548" xr:uid="{00000000-0005-0000-0000-0000E3B40000}"/>
    <cellStyle name="Normal 8 5 6 3 3" xfId="47549" xr:uid="{00000000-0005-0000-0000-0000E4B40000}"/>
    <cellStyle name="Normal 8 5 6 3 3 2" xfId="47550" xr:uid="{00000000-0005-0000-0000-0000E5B40000}"/>
    <cellStyle name="Normal 8 5 6 3 4" xfId="47551" xr:uid="{00000000-0005-0000-0000-0000E6B40000}"/>
    <cellStyle name="Normal 8 5 6 3 5" xfId="47552" xr:uid="{00000000-0005-0000-0000-0000E7B40000}"/>
    <cellStyle name="Normal 8 5 6 4" xfId="5165" xr:uid="{00000000-0005-0000-0000-0000E8B40000}"/>
    <cellStyle name="Normal 8 5 6 4 2" xfId="47553" xr:uid="{00000000-0005-0000-0000-0000E9B40000}"/>
    <cellStyle name="Normal 8 5 6 4 2 2" xfId="47554" xr:uid="{00000000-0005-0000-0000-0000EAB40000}"/>
    <cellStyle name="Normal 8 5 6 4 2 2 2" xfId="47555" xr:uid="{00000000-0005-0000-0000-0000EBB40000}"/>
    <cellStyle name="Normal 8 5 6 4 2 3" xfId="47556" xr:uid="{00000000-0005-0000-0000-0000ECB40000}"/>
    <cellStyle name="Normal 8 5 6 4 3" xfId="47557" xr:uid="{00000000-0005-0000-0000-0000EDB40000}"/>
    <cellStyle name="Normal 8 5 6 4 3 2" xfId="47558" xr:uid="{00000000-0005-0000-0000-0000EEB40000}"/>
    <cellStyle name="Normal 8 5 6 4 4" xfId="47559" xr:uid="{00000000-0005-0000-0000-0000EFB40000}"/>
    <cellStyle name="Normal 8 5 6 4 5" xfId="47560" xr:uid="{00000000-0005-0000-0000-0000F0B40000}"/>
    <cellStyle name="Normal 8 5 6 5" xfId="47561" xr:uid="{00000000-0005-0000-0000-0000F1B40000}"/>
    <cellStyle name="Normal 8 5 6 5 2" xfId="47562" xr:uid="{00000000-0005-0000-0000-0000F2B40000}"/>
    <cellStyle name="Normal 8 5 6 5 2 2" xfId="47563" xr:uid="{00000000-0005-0000-0000-0000F3B40000}"/>
    <cellStyle name="Normal 8 5 6 5 3" xfId="47564" xr:uid="{00000000-0005-0000-0000-0000F4B40000}"/>
    <cellStyle name="Normal 8 5 6 6" xfId="47565" xr:uid="{00000000-0005-0000-0000-0000F5B40000}"/>
    <cellStyle name="Normal 8 5 6 6 2" xfId="47566" xr:uid="{00000000-0005-0000-0000-0000F6B40000}"/>
    <cellStyle name="Normal 8 5 6 7" xfId="47567" xr:uid="{00000000-0005-0000-0000-0000F7B40000}"/>
    <cellStyle name="Normal 8 5 6 8" xfId="47568" xr:uid="{00000000-0005-0000-0000-0000F8B40000}"/>
    <cellStyle name="Normal 8 5 7" xfId="5166" xr:uid="{00000000-0005-0000-0000-0000F9B40000}"/>
    <cellStyle name="Normal 8 5 7 2" xfId="5167" xr:uid="{00000000-0005-0000-0000-0000FAB40000}"/>
    <cellStyle name="Normal 8 5 7 2 2" xfId="47569" xr:uid="{00000000-0005-0000-0000-0000FBB40000}"/>
    <cellStyle name="Normal 8 5 7 2 2 2" xfId="47570" xr:uid="{00000000-0005-0000-0000-0000FCB40000}"/>
    <cellStyle name="Normal 8 5 7 2 2 2 2" xfId="47571" xr:uid="{00000000-0005-0000-0000-0000FDB40000}"/>
    <cellStyle name="Normal 8 5 7 2 2 3" xfId="47572" xr:uid="{00000000-0005-0000-0000-0000FEB40000}"/>
    <cellStyle name="Normal 8 5 7 2 3" xfId="47573" xr:uid="{00000000-0005-0000-0000-0000FFB40000}"/>
    <cellStyle name="Normal 8 5 7 2 3 2" xfId="47574" xr:uid="{00000000-0005-0000-0000-000000B50000}"/>
    <cellStyle name="Normal 8 5 7 2 4" xfId="47575" xr:uid="{00000000-0005-0000-0000-000001B50000}"/>
    <cellStyle name="Normal 8 5 7 2 5" xfId="47576" xr:uid="{00000000-0005-0000-0000-000002B50000}"/>
    <cellStyle name="Normal 8 5 7 3" xfId="5168" xr:uid="{00000000-0005-0000-0000-000003B50000}"/>
    <cellStyle name="Normal 8 5 7 3 2" xfId="47577" xr:uid="{00000000-0005-0000-0000-000004B50000}"/>
    <cellStyle name="Normal 8 5 7 3 2 2" xfId="47578" xr:uid="{00000000-0005-0000-0000-000005B50000}"/>
    <cellStyle name="Normal 8 5 7 3 2 2 2" xfId="47579" xr:uid="{00000000-0005-0000-0000-000006B50000}"/>
    <cellStyle name="Normal 8 5 7 3 2 3" xfId="47580" xr:uid="{00000000-0005-0000-0000-000007B50000}"/>
    <cellStyle name="Normal 8 5 7 3 3" xfId="47581" xr:uid="{00000000-0005-0000-0000-000008B50000}"/>
    <cellStyle name="Normal 8 5 7 3 3 2" xfId="47582" xr:uid="{00000000-0005-0000-0000-000009B50000}"/>
    <cellStyle name="Normal 8 5 7 3 4" xfId="47583" xr:uid="{00000000-0005-0000-0000-00000AB50000}"/>
    <cellStyle name="Normal 8 5 7 3 5" xfId="47584" xr:uid="{00000000-0005-0000-0000-00000BB50000}"/>
    <cellStyle name="Normal 8 5 7 4" xfId="47585" xr:uid="{00000000-0005-0000-0000-00000CB50000}"/>
    <cellStyle name="Normal 8 5 7 4 2" xfId="47586" xr:uid="{00000000-0005-0000-0000-00000DB50000}"/>
    <cellStyle name="Normal 8 5 7 4 2 2" xfId="47587" xr:uid="{00000000-0005-0000-0000-00000EB50000}"/>
    <cellStyle name="Normal 8 5 7 4 3" xfId="47588" xr:uid="{00000000-0005-0000-0000-00000FB50000}"/>
    <cellStyle name="Normal 8 5 7 5" xfId="47589" xr:uid="{00000000-0005-0000-0000-000010B50000}"/>
    <cellStyle name="Normal 8 5 7 5 2" xfId="47590" xr:uid="{00000000-0005-0000-0000-000011B50000}"/>
    <cellStyle name="Normal 8 5 7 6" xfId="47591" xr:uid="{00000000-0005-0000-0000-000012B50000}"/>
    <cellStyle name="Normal 8 5 7 7" xfId="47592" xr:uid="{00000000-0005-0000-0000-000013B50000}"/>
    <cellStyle name="Normal 8 5 8" xfId="5169" xr:uid="{00000000-0005-0000-0000-000014B50000}"/>
    <cellStyle name="Normal 8 5 8 2" xfId="47593" xr:uid="{00000000-0005-0000-0000-000015B50000}"/>
    <cellStyle name="Normal 8 5 8 2 2" xfId="47594" xr:uid="{00000000-0005-0000-0000-000016B50000}"/>
    <cellStyle name="Normal 8 5 8 2 2 2" xfId="47595" xr:uid="{00000000-0005-0000-0000-000017B50000}"/>
    <cellStyle name="Normal 8 5 8 2 3" xfId="47596" xr:uid="{00000000-0005-0000-0000-000018B50000}"/>
    <cellStyle name="Normal 8 5 8 3" xfId="47597" xr:uid="{00000000-0005-0000-0000-000019B50000}"/>
    <cellStyle name="Normal 8 5 8 3 2" xfId="47598" xr:uid="{00000000-0005-0000-0000-00001AB50000}"/>
    <cellStyle name="Normal 8 5 8 4" xfId="47599" xr:uid="{00000000-0005-0000-0000-00001BB50000}"/>
    <cellStyle name="Normal 8 5 8 5" xfId="47600" xr:uid="{00000000-0005-0000-0000-00001CB50000}"/>
    <cellStyle name="Normal 8 5 9" xfId="5170" xr:uid="{00000000-0005-0000-0000-00001DB50000}"/>
    <cellStyle name="Normal 8 5 9 2" xfId="47601" xr:uid="{00000000-0005-0000-0000-00001EB50000}"/>
    <cellStyle name="Normal 8 5 9 2 2" xfId="47602" xr:uid="{00000000-0005-0000-0000-00001FB50000}"/>
    <cellStyle name="Normal 8 5 9 2 2 2" xfId="47603" xr:uid="{00000000-0005-0000-0000-000020B50000}"/>
    <cellStyle name="Normal 8 5 9 2 3" xfId="47604" xr:uid="{00000000-0005-0000-0000-000021B50000}"/>
    <cellStyle name="Normal 8 5 9 3" xfId="47605" xr:uid="{00000000-0005-0000-0000-000022B50000}"/>
    <cellStyle name="Normal 8 5 9 3 2" xfId="47606" xr:uid="{00000000-0005-0000-0000-000023B50000}"/>
    <cellStyle name="Normal 8 5 9 4" xfId="47607" xr:uid="{00000000-0005-0000-0000-000024B50000}"/>
    <cellStyle name="Normal 8 5 9 5" xfId="47608" xr:uid="{00000000-0005-0000-0000-000025B50000}"/>
    <cellStyle name="Normal 8 6" xfId="5171" xr:uid="{00000000-0005-0000-0000-000026B50000}"/>
    <cellStyle name="Normal 8 6 10" xfId="47609" xr:uid="{00000000-0005-0000-0000-000027B50000}"/>
    <cellStyle name="Normal 8 6 10 2" xfId="47610" xr:uid="{00000000-0005-0000-0000-000028B50000}"/>
    <cellStyle name="Normal 8 6 11" xfId="47611" xr:uid="{00000000-0005-0000-0000-000029B50000}"/>
    <cellStyle name="Normal 8 6 12" xfId="47612" xr:uid="{00000000-0005-0000-0000-00002AB50000}"/>
    <cellStyle name="Normal 8 6 2" xfId="5172" xr:uid="{00000000-0005-0000-0000-00002BB50000}"/>
    <cellStyle name="Normal 8 6 2 2" xfId="5173" xr:uid="{00000000-0005-0000-0000-00002CB50000}"/>
    <cellStyle name="Normal 8 6 2 2 2" xfId="5174" xr:uid="{00000000-0005-0000-0000-00002DB50000}"/>
    <cellStyle name="Normal 8 6 2 2 2 2" xfId="47613" xr:uid="{00000000-0005-0000-0000-00002EB50000}"/>
    <cellStyle name="Normal 8 6 2 2 2 2 2" xfId="47614" xr:uid="{00000000-0005-0000-0000-00002FB50000}"/>
    <cellStyle name="Normal 8 6 2 2 2 2 2 2" xfId="47615" xr:uid="{00000000-0005-0000-0000-000030B50000}"/>
    <cellStyle name="Normal 8 6 2 2 2 2 3" xfId="47616" xr:uid="{00000000-0005-0000-0000-000031B50000}"/>
    <cellStyle name="Normal 8 6 2 2 2 3" xfId="47617" xr:uid="{00000000-0005-0000-0000-000032B50000}"/>
    <cellStyle name="Normal 8 6 2 2 2 3 2" xfId="47618" xr:uid="{00000000-0005-0000-0000-000033B50000}"/>
    <cellStyle name="Normal 8 6 2 2 2 4" xfId="47619" xr:uid="{00000000-0005-0000-0000-000034B50000}"/>
    <cellStyle name="Normal 8 6 2 2 2 5" xfId="47620" xr:uid="{00000000-0005-0000-0000-000035B50000}"/>
    <cellStyle name="Normal 8 6 2 2 3" xfId="5175" xr:uid="{00000000-0005-0000-0000-000036B50000}"/>
    <cellStyle name="Normal 8 6 2 2 3 2" xfId="47621" xr:uid="{00000000-0005-0000-0000-000037B50000}"/>
    <cellStyle name="Normal 8 6 2 2 3 2 2" xfId="47622" xr:uid="{00000000-0005-0000-0000-000038B50000}"/>
    <cellStyle name="Normal 8 6 2 2 3 2 2 2" xfId="47623" xr:uid="{00000000-0005-0000-0000-000039B50000}"/>
    <cellStyle name="Normal 8 6 2 2 3 2 3" xfId="47624" xr:uid="{00000000-0005-0000-0000-00003AB50000}"/>
    <cellStyle name="Normal 8 6 2 2 3 3" xfId="47625" xr:uid="{00000000-0005-0000-0000-00003BB50000}"/>
    <cellStyle name="Normal 8 6 2 2 3 3 2" xfId="47626" xr:uid="{00000000-0005-0000-0000-00003CB50000}"/>
    <cellStyle name="Normal 8 6 2 2 3 4" xfId="47627" xr:uid="{00000000-0005-0000-0000-00003DB50000}"/>
    <cellStyle name="Normal 8 6 2 2 3 5" xfId="47628" xr:uid="{00000000-0005-0000-0000-00003EB50000}"/>
    <cellStyle name="Normal 8 6 2 2 4" xfId="47629" xr:uid="{00000000-0005-0000-0000-00003FB50000}"/>
    <cellStyle name="Normal 8 6 2 2 4 2" xfId="47630" xr:uid="{00000000-0005-0000-0000-000040B50000}"/>
    <cellStyle name="Normal 8 6 2 2 4 2 2" xfId="47631" xr:uid="{00000000-0005-0000-0000-000041B50000}"/>
    <cellStyle name="Normal 8 6 2 2 4 3" xfId="47632" xr:uid="{00000000-0005-0000-0000-000042B50000}"/>
    <cellStyle name="Normal 8 6 2 2 5" xfId="47633" xr:uid="{00000000-0005-0000-0000-000043B50000}"/>
    <cellStyle name="Normal 8 6 2 2 5 2" xfId="47634" xr:uid="{00000000-0005-0000-0000-000044B50000}"/>
    <cellStyle name="Normal 8 6 2 2 6" xfId="47635" xr:uid="{00000000-0005-0000-0000-000045B50000}"/>
    <cellStyle name="Normal 8 6 2 2 7" xfId="47636" xr:uid="{00000000-0005-0000-0000-000046B50000}"/>
    <cellStyle name="Normal 8 6 2 3" xfId="5176" xr:uid="{00000000-0005-0000-0000-000047B50000}"/>
    <cellStyle name="Normal 8 6 2 3 2" xfId="47637" xr:uid="{00000000-0005-0000-0000-000048B50000}"/>
    <cellStyle name="Normal 8 6 2 3 2 2" xfId="47638" xr:uid="{00000000-0005-0000-0000-000049B50000}"/>
    <cellStyle name="Normal 8 6 2 3 2 2 2" xfId="47639" xr:uid="{00000000-0005-0000-0000-00004AB50000}"/>
    <cellStyle name="Normal 8 6 2 3 2 3" xfId="47640" xr:uid="{00000000-0005-0000-0000-00004BB50000}"/>
    <cellStyle name="Normal 8 6 2 3 3" xfId="47641" xr:uid="{00000000-0005-0000-0000-00004CB50000}"/>
    <cellStyle name="Normal 8 6 2 3 3 2" xfId="47642" xr:uid="{00000000-0005-0000-0000-00004DB50000}"/>
    <cellStyle name="Normal 8 6 2 3 4" xfId="47643" xr:uid="{00000000-0005-0000-0000-00004EB50000}"/>
    <cellStyle name="Normal 8 6 2 3 5" xfId="47644" xr:uid="{00000000-0005-0000-0000-00004FB50000}"/>
    <cellStyle name="Normal 8 6 2 4" xfId="5177" xr:uid="{00000000-0005-0000-0000-000050B50000}"/>
    <cellStyle name="Normal 8 6 2 4 2" xfId="47645" xr:uid="{00000000-0005-0000-0000-000051B50000}"/>
    <cellStyle name="Normal 8 6 2 4 2 2" xfId="47646" xr:uid="{00000000-0005-0000-0000-000052B50000}"/>
    <cellStyle name="Normal 8 6 2 4 2 2 2" xfId="47647" xr:uid="{00000000-0005-0000-0000-000053B50000}"/>
    <cellStyle name="Normal 8 6 2 4 2 3" xfId="47648" xr:uid="{00000000-0005-0000-0000-000054B50000}"/>
    <cellStyle name="Normal 8 6 2 4 3" xfId="47649" xr:uid="{00000000-0005-0000-0000-000055B50000}"/>
    <cellStyle name="Normal 8 6 2 4 3 2" xfId="47650" xr:uid="{00000000-0005-0000-0000-000056B50000}"/>
    <cellStyle name="Normal 8 6 2 4 4" xfId="47651" xr:uid="{00000000-0005-0000-0000-000057B50000}"/>
    <cellStyle name="Normal 8 6 2 4 5" xfId="47652" xr:uid="{00000000-0005-0000-0000-000058B50000}"/>
    <cellStyle name="Normal 8 6 2 5" xfId="47653" xr:uid="{00000000-0005-0000-0000-000059B50000}"/>
    <cellStyle name="Normal 8 6 2 5 2" xfId="47654" xr:uid="{00000000-0005-0000-0000-00005AB50000}"/>
    <cellStyle name="Normal 8 6 2 5 2 2" xfId="47655" xr:uid="{00000000-0005-0000-0000-00005BB50000}"/>
    <cellStyle name="Normal 8 6 2 5 3" xfId="47656" xr:uid="{00000000-0005-0000-0000-00005CB50000}"/>
    <cellStyle name="Normal 8 6 2 6" xfId="47657" xr:uid="{00000000-0005-0000-0000-00005DB50000}"/>
    <cellStyle name="Normal 8 6 2 6 2" xfId="47658" xr:uid="{00000000-0005-0000-0000-00005EB50000}"/>
    <cellStyle name="Normal 8 6 2 7" xfId="47659" xr:uid="{00000000-0005-0000-0000-00005FB50000}"/>
    <cellStyle name="Normal 8 6 2 8" xfId="47660" xr:uid="{00000000-0005-0000-0000-000060B50000}"/>
    <cellStyle name="Normal 8 6 3" xfId="5178" xr:uid="{00000000-0005-0000-0000-000061B50000}"/>
    <cellStyle name="Normal 8 6 3 2" xfId="5179" xr:uid="{00000000-0005-0000-0000-000062B50000}"/>
    <cellStyle name="Normal 8 6 3 2 2" xfId="5180" xr:uid="{00000000-0005-0000-0000-000063B50000}"/>
    <cellStyle name="Normal 8 6 3 2 2 2" xfId="47661" xr:uid="{00000000-0005-0000-0000-000064B50000}"/>
    <cellStyle name="Normal 8 6 3 2 2 2 2" xfId="47662" xr:uid="{00000000-0005-0000-0000-000065B50000}"/>
    <cellStyle name="Normal 8 6 3 2 2 2 2 2" xfId="47663" xr:uid="{00000000-0005-0000-0000-000066B50000}"/>
    <cellStyle name="Normal 8 6 3 2 2 2 3" xfId="47664" xr:uid="{00000000-0005-0000-0000-000067B50000}"/>
    <cellStyle name="Normal 8 6 3 2 2 3" xfId="47665" xr:uid="{00000000-0005-0000-0000-000068B50000}"/>
    <cellStyle name="Normal 8 6 3 2 2 3 2" xfId="47666" xr:uid="{00000000-0005-0000-0000-000069B50000}"/>
    <cellStyle name="Normal 8 6 3 2 2 4" xfId="47667" xr:uid="{00000000-0005-0000-0000-00006AB50000}"/>
    <cellStyle name="Normal 8 6 3 2 2 5" xfId="47668" xr:uid="{00000000-0005-0000-0000-00006BB50000}"/>
    <cellStyle name="Normal 8 6 3 2 3" xfId="5181" xr:uid="{00000000-0005-0000-0000-00006CB50000}"/>
    <cellStyle name="Normal 8 6 3 2 3 2" xfId="47669" xr:uid="{00000000-0005-0000-0000-00006DB50000}"/>
    <cellStyle name="Normal 8 6 3 2 3 2 2" xfId="47670" xr:uid="{00000000-0005-0000-0000-00006EB50000}"/>
    <cellStyle name="Normal 8 6 3 2 3 2 2 2" xfId="47671" xr:uid="{00000000-0005-0000-0000-00006FB50000}"/>
    <cellStyle name="Normal 8 6 3 2 3 2 3" xfId="47672" xr:uid="{00000000-0005-0000-0000-000070B50000}"/>
    <cellStyle name="Normal 8 6 3 2 3 3" xfId="47673" xr:uid="{00000000-0005-0000-0000-000071B50000}"/>
    <cellStyle name="Normal 8 6 3 2 3 3 2" xfId="47674" xr:uid="{00000000-0005-0000-0000-000072B50000}"/>
    <cellStyle name="Normal 8 6 3 2 3 4" xfId="47675" xr:uid="{00000000-0005-0000-0000-000073B50000}"/>
    <cellStyle name="Normal 8 6 3 2 3 5" xfId="47676" xr:uid="{00000000-0005-0000-0000-000074B50000}"/>
    <cellStyle name="Normal 8 6 3 2 4" xfId="47677" xr:uid="{00000000-0005-0000-0000-000075B50000}"/>
    <cellStyle name="Normal 8 6 3 2 4 2" xfId="47678" xr:uid="{00000000-0005-0000-0000-000076B50000}"/>
    <cellStyle name="Normal 8 6 3 2 4 2 2" xfId="47679" xr:uid="{00000000-0005-0000-0000-000077B50000}"/>
    <cellStyle name="Normal 8 6 3 2 4 3" xfId="47680" xr:uid="{00000000-0005-0000-0000-000078B50000}"/>
    <cellStyle name="Normal 8 6 3 2 5" xfId="47681" xr:uid="{00000000-0005-0000-0000-000079B50000}"/>
    <cellStyle name="Normal 8 6 3 2 5 2" xfId="47682" xr:uid="{00000000-0005-0000-0000-00007AB50000}"/>
    <cellStyle name="Normal 8 6 3 2 6" xfId="47683" xr:uid="{00000000-0005-0000-0000-00007BB50000}"/>
    <cellStyle name="Normal 8 6 3 2 7" xfId="47684" xr:uid="{00000000-0005-0000-0000-00007CB50000}"/>
    <cellStyle name="Normal 8 6 3 3" xfId="5182" xr:uid="{00000000-0005-0000-0000-00007DB50000}"/>
    <cellStyle name="Normal 8 6 3 3 2" xfId="47685" xr:uid="{00000000-0005-0000-0000-00007EB50000}"/>
    <cellStyle name="Normal 8 6 3 3 2 2" xfId="47686" xr:uid="{00000000-0005-0000-0000-00007FB50000}"/>
    <cellStyle name="Normal 8 6 3 3 2 2 2" xfId="47687" xr:uid="{00000000-0005-0000-0000-000080B50000}"/>
    <cellStyle name="Normal 8 6 3 3 2 3" xfId="47688" xr:uid="{00000000-0005-0000-0000-000081B50000}"/>
    <cellStyle name="Normal 8 6 3 3 3" xfId="47689" xr:uid="{00000000-0005-0000-0000-000082B50000}"/>
    <cellStyle name="Normal 8 6 3 3 3 2" xfId="47690" xr:uid="{00000000-0005-0000-0000-000083B50000}"/>
    <cellStyle name="Normal 8 6 3 3 4" xfId="47691" xr:uid="{00000000-0005-0000-0000-000084B50000}"/>
    <cellStyle name="Normal 8 6 3 3 5" xfId="47692" xr:uid="{00000000-0005-0000-0000-000085B50000}"/>
    <cellStyle name="Normal 8 6 3 4" xfId="5183" xr:uid="{00000000-0005-0000-0000-000086B50000}"/>
    <cellStyle name="Normal 8 6 3 4 2" xfId="47693" xr:uid="{00000000-0005-0000-0000-000087B50000}"/>
    <cellStyle name="Normal 8 6 3 4 2 2" xfId="47694" xr:uid="{00000000-0005-0000-0000-000088B50000}"/>
    <cellStyle name="Normal 8 6 3 4 2 2 2" xfId="47695" xr:uid="{00000000-0005-0000-0000-000089B50000}"/>
    <cellStyle name="Normal 8 6 3 4 2 3" xfId="47696" xr:uid="{00000000-0005-0000-0000-00008AB50000}"/>
    <cellStyle name="Normal 8 6 3 4 3" xfId="47697" xr:uid="{00000000-0005-0000-0000-00008BB50000}"/>
    <cellStyle name="Normal 8 6 3 4 3 2" xfId="47698" xr:uid="{00000000-0005-0000-0000-00008CB50000}"/>
    <cellStyle name="Normal 8 6 3 4 4" xfId="47699" xr:uid="{00000000-0005-0000-0000-00008DB50000}"/>
    <cellStyle name="Normal 8 6 3 4 5" xfId="47700" xr:uid="{00000000-0005-0000-0000-00008EB50000}"/>
    <cellStyle name="Normal 8 6 3 5" xfId="47701" xr:uid="{00000000-0005-0000-0000-00008FB50000}"/>
    <cellStyle name="Normal 8 6 3 5 2" xfId="47702" xr:uid="{00000000-0005-0000-0000-000090B50000}"/>
    <cellStyle name="Normal 8 6 3 5 2 2" xfId="47703" xr:uid="{00000000-0005-0000-0000-000091B50000}"/>
    <cellStyle name="Normal 8 6 3 5 3" xfId="47704" xr:uid="{00000000-0005-0000-0000-000092B50000}"/>
    <cellStyle name="Normal 8 6 3 6" xfId="47705" xr:uid="{00000000-0005-0000-0000-000093B50000}"/>
    <cellStyle name="Normal 8 6 3 6 2" xfId="47706" xr:uid="{00000000-0005-0000-0000-000094B50000}"/>
    <cellStyle name="Normal 8 6 3 7" xfId="47707" xr:uid="{00000000-0005-0000-0000-000095B50000}"/>
    <cellStyle name="Normal 8 6 3 8" xfId="47708" xr:uid="{00000000-0005-0000-0000-000096B50000}"/>
    <cellStyle name="Normal 8 6 4" xfId="5184" xr:uid="{00000000-0005-0000-0000-000097B50000}"/>
    <cellStyle name="Normal 8 6 4 2" xfId="5185" xr:uid="{00000000-0005-0000-0000-000098B50000}"/>
    <cellStyle name="Normal 8 6 4 2 2" xfId="5186" xr:uid="{00000000-0005-0000-0000-000099B50000}"/>
    <cellStyle name="Normal 8 6 4 2 2 2" xfId="47709" xr:uid="{00000000-0005-0000-0000-00009AB50000}"/>
    <cellStyle name="Normal 8 6 4 2 2 2 2" xfId="47710" xr:uid="{00000000-0005-0000-0000-00009BB50000}"/>
    <cellStyle name="Normal 8 6 4 2 2 2 2 2" xfId="47711" xr:uid="{00000000-0005-0000-0000-00009CB50000}"/>
    <cellStyle name="Normal 8 6 4 2 2 2 3" xfId="47712" xr:uid="{00000000-0005-0000-0000-00009DB50000}"/>
    <cellStyle name="Normal 8 6 4 2 2 3" xfId="47713" xr:uid="{00000000-0005-0000-0000-00009EB50000}"/>
    <cellStyle name="Normal 8 6 4 2 2 3 2" xfId="47714" xr:uid="{00000000-0005-0000-0000-00009FB50000}"/>
    <cellStyle name="Normal 8 6 4 2 2 4" xfId="47715" xr:uid="{00000000-0005-0000-0000-0000A0B50000}"/>
    <cellStyle name="Normal 8 6 4 2 2 5" xfId="47716" xr:uid="{00000000-0005-0000-0000-0000A1B50000}"/>
    <cellStyle name="Normal 8 6 4 2 3" xfId="5187" xr:uid="{00000000-0005-0000-0000-0000A2B50000}"/>
    <cellStyle name="Normal 8 6 4 2 3 2" xfId="47717" xr:uid="{00000000-0005-0000-0000-0000A3B50000}"/>
    <cellStyle name="Normal 8 6 4 2 3 2 2" xfId="47718" xr:uid="{00000000-0005-0000-0000-0000A4B50000}"/>
    <cellStyle name="Normal 8 6 4 2 3 2 2 2" xfId="47719" xr:uid="{00000000-0005-0000-0000-0000A5B50000}"/>
    <cellStyle name="Normal 8 6 4 2 3 2 3" xfId="47720" xr:uid="{00000000-0005-0000-0000-0000A6B50000}"/>
    <cellStyle name="Normal 8 6 4 2 3 3" xfId="47721" xr:uid="{00000000-0005-0000-0000-0000A7B50000}"/>
    <cellStyle name="Normal 8 6 4 2 3 3 2" xfId="47722" xr:uid="{00000000-0005-0000-0000-0000A8B50000}"/>
    <cellStyle name="Normal 8 6 4 2 3 4" xfId="47723" xr:uid="{00000000-0005-0000-0000-0000A9B50000}"/>
    <cellStyle name="Normal 8 6 4 2 3 5" xfId="47724" xr:uid="{00000000-0005-0000-0000-0000AAB50000}"/>
    <cellStyle name="Normal 8 6 4 2 4" xfId="47725" xr:uid="{00000000-0005-0000-0000-0000ABB50000}"/>
    <cellStyle name="Normal 8 6 4 2 4 2" xfId="47726" xr:uid="{00000000-0005-0000-0000-0000ACB50000}"/>
    <cellStyle name="Normal 8 6 4 2 4 2 2" xfId="47727" xr:uid="{00000000-0005-0000-0000-0000ADB50000}"/>
    <cellStyle name="Normal 8 6 4 2 4 3" xfId="47728" xr:uid="{00000000-0005-0000-0000-0000AEB50000}"/>
    <cellStyle name="Normal 8 6 4 2 5" xfId="47729" xr:uid="{00000000-0005-0000-0000-0000AFB50000}"/>
    <cellStyle name="Normal 8 6 4 2 5 2" xfId="47730" xr:uid="{00000000-0005-0000-0000-0000B0B50000}"/>
    <cellStyle name="Normal 8 6 4 2 6" xfId="47731" xr:uid="{00000000-0005-0000-0000-0000B1B50000}"/>
    <cellStyle name="Normal 8 6 4 2 7" xfId="47732" xr:uid="{00000000-0005-0000-0000-0000B2B50000}"/>
    <cellStyle name="Normal 8 6 4 3" xfId="5188" xr:uid="{00000000-0005-0000-0000-0000B3B50000}"/>
    <cellStyle name="Normal 8 6 4 3 2" xfId="47733" xr:uid="{00000000-0005-0000-0000-0000B4B50000}"/>
    <cellStyle name="Normal 8 6 4 3 2 2" xfId="47734" xr:uid="{00000000-0005-0000-0000-0000B5B50000}"/>
    <cellStyle name="Normal 8 6 4 3 2 2 2" xfId="47735" xr:uid="{00000000-0005-0000-0000-0000B6B50000}"/>
    <cellStyle name="Normal 8 6 4 3 2 3" xfId="47736" xr:uid="{00000000-0005-0000-0000-0000B7B50000}"/>
    <cellStyle name="Normal 8 6 4 3 3" xfId="47737" xr:uid="{00000000-0005-0000-0000-0000B8B50000}"/>
    <cellStyle name="Normal 8 6 4 3 3 2" xfId="47738" xr:uid="{00000000-0005-0000-0000-0000B9B50000}"/>
    <cellStyle name="Normal 8 6 4 3 4" xfId="47739" xr:uid="{00000000-0005-0000-0000-0000BAB50000}"/>
    <cellStyle name="Normal 8 6 4 3 5" xfId="47740" xr:uid="{00000000-0005-0000-0000-0000BBB50000}"/>
    <cellStyle name="Normal 8 6 4 4" xfId="5189" xr:uid="{00000000-0005-0000-0000-0000BCB50000}"/>
    <cellStyle name="Normal 8 6 4 4 2" xfId="47741" xr:uid="{00000000-0005-0000-0000-0000BDB50000}"/>
    <cellStyle name="Normal 8 6 4 4 2 2" xfId="47742" xr:uid="{00000000-0005-0000-0000-0000BEB50000}"/>
    <cellStyle name="Normal 8 6 4 4 2 2 2" xfId="47743" xr:uid="{00000000-0005-0000-0000-0000BFB50000}"/>
    <cellStyle name="Normal 8 6 4 4 2 3" xfId="47744" xr:uid="{00000000-0005-0000-0000-0000C0B50000}"/>
    <cellStyle name="Normal 8 6 4 4 3" xfId="47745" xr:uid="{00000000-0005-0000-0000-0000C1B50000}"/>
    <cellStyle name="Normal 8 6 4 4 3 2" xfId="47746" xr:uid="{00000000-0005-0000-0000-0000C2B50000}"/>
    <cellStyle name="Normal 8 6 4 4 4" xfId="47747" xr:uid="{00000000-0005-0000-0000-0000C3B50000}"/>
    <cellStyle name="Normal 8 6 4 4 5" xfId="47748" xr:uid="{00000000-0005-0000-0000-0000C4B50000}"/>
    <cellStyle name="Normal 8 6 4 5" xfId="47749" xr:uid="{00000000-0005-0000-0000-0000C5B50000}"/>
    <cellStyle name="Normal 8 6 4 5 2" xfId="47750" xr:uid="{00000000-0005-0000-0000-0000C6B50000}"/>
    <cellStyle name="Normal 8 6 4 5 2 2" xfId="47751" xr:uid="{00000000-0005-0000-0000-0000C7B50000}"/>
    <cellStyle name="Normal 8 6 4 5 3" xfId="47752" xr:uid="{00000000-0005-0000-0000-0000C8B50000}"/>
    <cellStyle name="Normal 8 6 4 6" xfId="47753" xr:uid="{00000000-0005-0000-0000-0000C9B50000}"/>
    <cellStyle name="Normal 8 6 4 6 2" xfId="47754" xr:uid="{00000000-0005-0000-0000-0000CAB50000}"/>
    <cellStyle name="Normal 8 6 4 7" xfId="47755" xr:uid="{00000000-0005-0000-0000-0000CBB50000}"/>
    <cellStyle name="Normal 8 6 4 8" xfId="47756" xr:uid="{00000000-0005-0000-0000-0000CCB50000}"/>
    <cellStyle name="Normal 8 6 5" xfId="5190" xr:uid="{00000000-0005-0000-0000-0000CDB50000}"/>
    <cellStyle name="Normal 8 6 5 2" xfId="5191" xr:uid="{00000000-0005-0000-0000-0000CEB50000}"/>
    <cellStyle name="Normal 8 6 5 2 2" xfId="5192" xr:uid="{00000000-0005-0000-0000-0000CFB50000}"/>
    <cellStyle name="Normal 8 6 5 2 2 2" xfId="47757" xr:uid="{00000000-0005-0000-0000-0000D0B50000}"/>
    <cellStyle name="Normal 8 6 5 2 2 2 2" xfId="47758" xr:uid="{00000000-0005-0000-0000-0000D1B50000}"/>
    <cellStyle name="Normal 8 6 5 2 2 2 2 2" xfId="47759" xr:uid="{00000000-0005-0000-0000-0000D2B50000}"/>
    <cellStyle name="Normal 8 6 5 2 2 2 3" xfId="47760" xr:uid="{00000000-0005-0000-0000-0000D3B50000}"/>
    <cellStyle name="Normal 8 6 5 2 2 3" xfId="47761" xr:uid="{00000000-0005-0000-0000-0000D4B50000}"/>
    <cellStyle name="Normal 8 6 5 2 2 3 2" xfId="47762" xr:uid="{00000000-0005-0000-0000-0000D5B50000}"/>
    <cellStyle name="Normal 8 6 5 2 2 4" xfId="47763" xr:uid="{00000000-0005-0000-0000-0000D6B50000}"/>
    <cellStyle name="Normal 8 6 5 2 2 5" xfId="47764" xr:uid="{00000000-0005-0000-0000-0000D7B50000}"/>
    <cellStyle name="Normal 8 6 5 2 3" xfId="5193" xr:uid="{00000000-0005-0000-0000-0000D8B50000}"/>
    <cellStyle name="Normal 8 6 5 2 3 2" xfId="47765" xr:uid="{00000000-0005-0000-0000-0000D9B50000}"/>
    <cellStyle name="Normal 8 6 5 2 3 2 2" xfId="47766" xr:uid="{00000000-0005-0000-0000-0000DAB50000}"/>
    <cellStyle name="Normal 8 6 5 2 3 2 2 2" xfId="47767" xr:uid="{00000000-0005-0000-0000-0000DBB50000}"/>
    <cellStyle name="Normal 8 6 5 2 3 2 3" xfId="47768" xr:uid="{00000000-0005-0000-0000-0000DCB50000}"/>
    <cellStyle name="Normal 8 6 5 2 3 3" xfId="47769" xr:uid="{00000000-0005-0000-0000-0000DDB50000}"/>
    <cellStyle name="Normal 8 6 5 2 3 3 2" xfId="47770" xr:uid="{00000000-0005-0000-0000-0000DEB50000}"/>
    <cellStyle name="Normal 8 6 5 2 3 4" xfId="47771" xr:uid="{00000000-0005-0000-0000-0000DFB50000}"/>
    <cellStyle name="Normal 8 6 5 2 3 5" xfId="47772" xr:uid="{00000000-0005-0000-0000-0000E0B50000}"/>
    <cellStyle name="Normal 8 6 5 2 4" xfId="47773" xr:uid="{00000000-0005-0000-0000-0000E1B50000}"/>
    <cellStyle name="Normal 8 6 5 2 4 2" xfId="47774" xr:uid="{00000000-0005-0000-0000-0000E2B50000}"/>
    <cellStyle name="Normal 8 6 5 2 4 2 2" xfId="47775" xr:uid="{00000000-0005-0000-0000-0000E3B50000}"/>
    <cellStyle name="Normal 8 6 5 2 4 3" xfId="47776" xr:uid="{00000000-0005-0000-0000-0000E4B50000}"/>
    <cellStyle name="Normal 8 6 5 2 5" xfId="47777" xr:uid="{00000000-0005-0000-0000-0000E5B50000}"/>
    <cellStyle name="Normal 8 6 5 2 5 2" xfId="47778" xr:uid="{00000000-0005-0000-0000-0000E6B50000}"/>
    <cellStyle name="Normal 8 6 5 2 6" xfId="47779" xr:uid="{00000000-0005-0000-0000-0000E7B50000}"/>
    <cellStyle name="Normal 8 6 5 2 7" xfId="47780" xr:uid="{00000000-0005-0000-0000-0000E8B50000}"/>
    <cellStyle name="Normal 8 6 5 3" xfId="5194" xr:uid="{00000000-0005-0000-0000-0000E9B50000}"/>
    <cellStyle name="Normal 8 6 5 3 2" xfId="47781" xr:uid="{00000000-0005-0000-0000-0000EAB50000}"/>
    <cellStyle name="Normal 8 6 5 3 2 2" xfId="47782" xr:uid="{00000000-0005-0000-0000-0000EBB50000}"/>
    <cellStyle name="Normal 8 6 5 3 2 2 2" xfId="47783" xr:uid="{00000000-0005-0000-0000-0000ECB50000}"/>
    <cellStyle name="Normal 8 6 5 3 2 3" xfId="47784" xr:uid="{00000000-0005-0000-0000-0000EDB50000}"/>
    <cellStyle name="Normal 8 6 5 3 3" xfId="47785" xr:uid="{00000000-0005-0000-0000-0000EEB50000}"/>
    <cellStyle name="Normal 8 6 5 3 3 2" xfId="47786" xr:uid="{00000000-0005-0000-0000-0000EFB50000}"/>
    <cellStyle name="Normal 8 6 5 3 4" xfId="47787" xr:uid="{00000000-0005-0000-0000-0000F0B50000}"/>
    <cellStyle name="Normal 8 6 5 3 5" xfId="47788" xr:uid="{00000000-0005-0000-0000-0000F1B50000}"/>
    <cellStyle name="Normal 8 6 5 4" xfId="5195" xr:uid="{00000000-0005-0000-0000-0000F2B50000}"/>
    <cellStyle name="Normal 8 6 5 4 2" xfId="47789" xr:uid="{00000000-0005-0000-0000-0000F3B50000}"/>
    <cellStyle name="Normal 8 6 5 4 2 2" xfId="47790" xr:uid="{00000000-0005-0000-0000-0000F4B50000}"/>
    <cellStyle name="Normal 8 6 5 4 2 2 2" xfId="47791" xr:uid="{00000000-0005-0000-0000-0000F5B50000}"/>
    <cellStyle name="Normal 8 6 5 4 2 3" xfId="47792" xr:uid="{00000000-0005-0000-0000-0000F6B50000}"/>
    <cellStyle name="Normal 8 6 5 4 3" xfId="47793" xr:uid="{00000000-0005-0000-0000-0000F7B50000}"/>
    <cellStyle name="Normal 8 6 5 4 3 2" xfId="47794" xr:uid="{00000000-0005-0000-0000-0000F8B50000}"/>
    <cellStyle name="Normal 8 6 5 4 4" xfId="47795" xr:uid="{00000000-0005-0000-0000-0000F9B50000}"/>
    <cellStyle name="Normal 8 6 5 4 5" xfId="47796" xr:uid="{00000000-0005-0000-0000-0000FAB50000}"/>
    <cellStyle name="Normal 8 6 5 5" xfId="47797" xr:uid="{00000000-0005-0000-0000-0000FBB50000}"/>
    <cellStyle name="Normal 8 6 5 5 2" xfId="47798" xr:uid="{00000000-0005-0000-0000-0000FCB50000}"/>
    <cellStyle name="Normal 8 6 5 5 2 2" xfId="47799" xr:uid="{00000000-0005-0000-0000-0000FDB50000}"/>
    <cellStyle name="Normal 8 6 5 5 3" xfId="47800" xr:uid="{00000000-0005-0000-0000-0000FEB50000}"/>
    <cellStyle name="Normal 8 6 5 6" xfId="47801" xr:uid="{00000000-0005-0000-0000-0000FFB50000}"/>
    <cellStyle name="Normal 8 6 5 6 2" xfId="47802" xr:uid="{00000000-0005-0000-0000-000000B60000}"/>
    <cellStyle name="Normal 8 6 5 7" xfId="47803" xr:uid="{00000000-0005-0000-0000-000001B60000}"/>
    <cellStyle name="Normal 8 6 5 8" xfId="47804" xr:uid="{00000000-0005-0000-0000-000002B60000}"/>
    <cellStyle name="Normal 8 6 6" xfId="5196" xr:uid="{00000000-0005-0000-0000-000003B60000}"/>
    <cellStyle name="Normal 8 6 6 2" xfId="5197" xr:uid="{00000000-0005-0000-0000-000004B60000}"/>
    <cellStyle name="Normal 8 6 6 2 2" xfId="47805" xr:uid="{00000000-0005-0000-0000-000005B60000}"/>
    <cellStyle name="Normal 8 6 6 2 2 2" xfId="47806" xr:uid="{00000000-0005-0000-0000-000006B60000}"/>
    <cellStyle name="Normal 8 6 6 2 2 2 2" xfId="47807" xr:uid="{00000000-0005-0000-0000-000007B60000}"/>
    <cellStyle name="Normal 8 6 6 2 2 3" xfId="47808" xr:uid="{00000000-0005-0000-0000-000008B60000}"/>
    <cellStyle name="Normal 8 6 6 2 3" xfId="47809" xr:uid="{00000000-0005-0000-0000-000009B60000}"/>
    <cellStyle name="Normal 8 6 6 2 3 2" xfId="47810" xr:uid="{00000000-0005-0000-0000-00000AB60000}"/>
    <cellStyle name="Normal 8 6 6 2 4" xfId="47811" xr:uid="{00000000-0005-0000-0000-00000BB60000}"/>
    <cellStyle name="Normal 8 6 6 2 5" xfId="47812" xr:uid="{00000000-0005-0000-0000-00000CB60000}"/>
    <cellStyle name="Normal 8 6 6 3" xfId="5198" xr:uid="{00000000-0005-0000-0000-00000DB60000}"/>
    <cellStyle name="Normal 8 6 6 3 2" xfId="47813" xr:uid="{00000000-0005-0000-0000-00000EB60000}"/>
    <cellStyle name="Normal 8 6 6 3 2 2" xfId="47814" xr:uid="{00000000-0005-0000-0000-00000FB60000}"/>
    <cellStyle name="Normal 8 6 6 3 2 2 2" xfId="47815" xr:uid="{00000000-0005-0000-0000-000010B60000}"/>
    <cellStyle name="Normal 8 6 6 3 2 3" xfId="47816" xr:uid="{00000000-0005-0000-0000-000011B60000}"/>
    <cellStyle name="Normal 8 6 6 3 3" xfId="47817" xr:uid="{00000000-0005-0000-0000-000012B60000}"/>
    <cellStyle name="Normal 8 6 6 3 3 2" xfId="47818" xr:uid="{00000000-0005-0000-0000-000013B60000}"/>
    <cellStyle name="Normal 8 6 6 3 4" xfId="47819" xr:uid="{00000000-0005-0000-0000-000014B60000}"/>
    <cellStyle name="Normal 8 6 6 3 5" xfId="47820" xr:uid="{00000000-0005-0000-0000-000015B60000}"/>
    <cellStyle name="Normal 8 6 6 4" xfId="47821" xr:uid="{00000000-0005-0000-0000-000016B60000}"/>
    <cellStyle name="Normal 8 6 6 4 2" xfId="47822" xr:uid="{00000000-0005-0000-0000-000017B60000}"/>
    <cellStyle name="Normal 8 6 6 4 2 2" xfId="47823" xr:uid="{00000000-0005-0000-0000-000018B60000}"/>
    <cellStyle name="Normal 8 6 6 4 3" xfId="47824" xr:uid="{00000000-0005-0000-0000-000019B60000}"/>
    <cellStyle name="Normal 8 6 6 5" xfId="47825" xr:uid="{00000000-0005-0000-0000-00001AB60000}"/>
    <cellStyle name="Normal 8 6 6 5 2" xfId="47826" xr:uid="{00000000-0005-0000-0000-00001BB60000}"/>
    <cellStyle name="Normal 8 6 6 6" xfId="47827" xr:uid="{00000000-0005-0000-0000-00001CB60000}"/>
    <cellStyle name="Normal 8 6 6 7" xfId="47828" xr:uid="{00000000-0005-0000-0000-00001DB60000}"/>
    <cellStyle name="Normal 8 6 7" xfId="5199" xr:uid="{00000000-0005-0000-0000-00001EB60000}"/>
    <cellStyle name="Normal 8 6 7 2" xfId="47829" xr:uid="{00000000-0005-0000-0000-00001FB60000}"/>
    <cellStyle name="Normal 8 6 7 2 2" xfId="47830" xr:uid="{00000000-0005-0000-0000-000020B60000}"/>
    <cellStyle name="Normal 8 6 7 2 2 2" xfId="47831" xr:uid="{00000000-0005-0000-0000-000021B60000}"/>
    <cellStyle name="Normal 8 6 7 2 3" xfId="47832" xr:uid="{00000000-0005-0000-0000-000022B60000}"/>
    <cellStyle name="Normal 8 6 7 3" xfId="47833" xr:uid="{00000000-0005-0000-0000-000023B60000}"/>
    <cellStyle name="Normal 8 6 7 3 2" xfId="47834" xr:uid="{00000000-0005-0000-0000-000024B60000}"/>
    <cellStyle name="Normal 8 6 7 4" xfId="47835" xr:uid="{00000000-0005-0000-0000-000025B60000}"/>
    <cellStyle name="Normal 8 6 7 5" xfId="47836" xr:uid="{00000000-0005-0000-0000-000026B60000}"/>
    <cellStyle name="Normal 8 6 8" xfId="5200" xr:uid="{00000000-0005-0000-0000-000027B60000}"/>
    <cellStyle name="Normal 8 6 8 2" xfId="47837" xr:uid="{00000000-0005-0000-0000-000028B60000}"/>
    <cellStyle name="Normal 8 6 8 2 2" xfId="47838" xr:uid="{00000000-0005-0000-0000-000029B60000}"/>
    <cellStyle name="Normal 8 6 8 2 2 2" xfId="47839" xr:uid="{00000000-0005-0000-0000-00002AB60000}"/>
    <cellStyle name="Normal 8 6 8 2 3" xfId="47840" xr:uid="{00000000-0005-0000-0000-00002BB60000}"/>
    <cellStyle name="Normal 8 6 8 3" xfId="47841" xr:uid="{00000000-0005-0000-0000-00002CB60000}"/>
    <cellStyle name="Normal 8 6 8 3 2" xfId="47842" xr:uid="{00000000-0005-0000-0000-00002DB60000}"/>
    <cellStyle name="Normal 8 6 8 4" xfId="47843" xr:uid="{00000000-0005-0000-0000-00002EB60000}"/>
    <cellStyle name="Normal 8 6 8 5" xfId="47844" xr:uid="{00000000-0005-0000-0000-00002FB60000}"/>
    <cellStyle name="Normal 8 6 9" xfId="47845" xr:uid="{00000000-0005-0000-0000-000030B60000}"/>
    <cellStyle name="Normal 8 6 9 2" xfId="47846" xr:uid="{00000000-0005-0000-0000-000031B60000}"/>
    <cellStyle name="Normal 8 6 9 2 2" xfId="47847" xr:uid="{00000000-0005-0000-0000-000032B60000}"/>
    <cellStyle name="Normal 8 6 9 3" xfId="47848" xr:uid="{00000000-0005-0000-0000-000033B60000}"/>
    <cellStyle name="Normal 8 7" xfId="5201" xr:uid="{00000000-0005-0000-0000-000034B60000}"/>
    <cellStyle name="Normal 8 7 10" xfId="47849" xr:uid="{00000000-0005-0000-0000-000035B60000}"/>
    <cellStyle name="Normal 8 7 10 2" xfId="47850" xr:uid="{00000000-0005-0000-0000-000036B60000}"/>
    <cellStyle name="Normal 8 7 11" xfId="47851" xr:uid="{00000000-0005-0000-0000-000037B60000}"/>
    <cellStyle name="Normal 8 7 12" xfId="47852" xr:uid="{00000000-0005-0000-0000-000038B60000}"/>
    <cellStyle name="Normal 8 7 2" xfId="5202" xr:uid="{00000000-0005-0000-0000-000039B60000}"/>
    <cellStyle name="Normal 8 7 2 2" xfId="5203" xr:uid="{00000000-0005-0000-0000-00003AB60000}"/>
    <cellStyle name="Normal 8 7 2 2 2" xfId="5204" xr:uid="{00000000-0005-0000-0000-00003BB60000}"/>
    <cellStyle name="Normal 8 7 2 2 2 2" xfId="47853" xr:uid="{00000000-0005-0000-0000-00003CB60000}"/>
    <cellStyle name="Normal 8 7 2 2 2 2 2" xfId="47854" xr:uid="{00000000-0005-0000-0000-00003DB60000}"/>
    <cellStyle name="Normal 8 7 2 2 2 2 2 2" xfId="47855" xr:uid="{00000000-0005-0000-0000-00003EB60000}"/>
    <cellStyle name="Normal 8 7 2 2 2 2 3" xfId="47856" xr:uid="{00000000-0005-0000-0000-00003FB60000}"/>
    <cellStyle name="Normal 8 7 2 2 2 3" xfId="47857" xr:uid="{00000000-0005-0000-0000-000040B60000}"/>
    <cellStyle name="Normal 8 7 2 2 2 3 2" xfId="47858" xr:uid="{00000000-0005-0000-0000-000041B60000}"/>
    <cellStyle name="Normal 8 7 2 2 2 4" xfId="47859" xr:uid="{00000000-0005-0000-0000-000042B60000}"/>
    <cellStyle name="Normal 8 7 2 2 2 5" xfId="47860" xr:uid="{00000000-0005-0000-0000-000043B60000}"/>
    <cellStyle name="Normal 8 7 2 2 3" xfId="5205" xr:uid="{00000000-0005-0000-0000-000044B60000}"/>
    <cellStyle name="Normal 8 7 2 2 3 2" xfId="47861" xr:uid="{00000000-0005-0000-0000-000045B60000}"/>
    <cellStyle name="Normal 8 7 2 2 3 2 2" xfId="47862" xr:uid="{00000000-0005-0000-0000-000046B60000}"/>
    <cellStyle name="Normal 8 7 2 2 3 2 2 2" xfId="47863" xr:uid="{00000000-0005-0000-0000-000047B60000}"/>
    <cellStyle name="Normal 8 7 2 2 3 2 3" xfId="47864" xr:uid="{00000000-0005-0000-0000-000048B60000}"/>
    <cellStyle name="Normal 8 7 2 2 3 3" xfId="47865" xr:uid="{00000000-0005-0000-0000-000049B60000}"/>
    <cellStyle name="Normal 8 7 2 2 3 3 2" xfId="47866" xr:uid="{00000000-0005-0000-0000-00004AB60000}"/>
    <cellStyle name="Normal 8 7 2 2 3 4" xfId="47867" xr:uid="{00000000-0005-0000-0000-00004BB60000}"/>
    <cellStyle name="Normal 8 7 2 2 3 5" xfId="47868" xr:uid="{00000000-0005-0000-0000-00004CB60000}"/>
    <cellStyle name="Normal 8 7 2 2 4" xfId="47869" xr:uid="{00000000-0005-0000-0000-00004DB60000}"/>
    <cellStyle name="Normal 8 7 2 2 4 2" xfId="47870" xr:uid="{00000000-0005-0000-0000-00004EB60000}"/>
    <cellStyle name="Normal 8 7 2 2 4 2 2" xfId="47871" xr:uid="{00000000-0005-0000-0000-00004FB60000}"/>
    <cellStyle name="Normal 8 7 2 2 4 3" xfId="47872" xr:uid="{00000000-0005-0000-0000-000050B60000}"/>
    <cellStyle name="Normal 8 7 2 2 5" xfId="47873" xr:uid="{00000000-0005-0000-0000-000051B60000}"/>
    <cellStyle name="Normal 8 7 2 2 5 2" xfId="47874" xr:uid="{00000000-0005-0000-0000-000052B60000}"/>
    <cellStyle name="Normal 8 7 2 2 6" xfId="47875" xr:uid="{00000000-0005-0000-0000-000053B60000}"/>
    <cellStyle name="Normal 8 7 2 2 7" xfId="47876" xr:uid="{00000000-0005-0000-0000-000054B60000}"/>
    <cellStyle name="Normal 8 7 2 3" xfId="5206" xr:uid="{00000000-0005-0000-0000-000055B60000}"/>
    <cellStyle name="Normal 8 7 2 3 2" xfId="47877" xr:uid="{00000000-0005-0000-0000-000056B60000}"/>
    <cellStyle name="Normal 8 7 2 3 2 2" xfId="47878" xr:uid="{00000000-0005-0000-0000-000057B60000}"/>
    <cellStyle name="Normal 8 7 2 3 2 2 2" xfId="47879" xr:uid="{00000000-0005-0000-0000-000058B60000}"/>
    <cellStyle name="Normal 8 7 2 3 2 3" xfId="47880" xr:uid="{00000000-0005-0000-0000-000059B60000}"/>
    <cellStyle name="Normal 8 7 2 3 3" xfId="47881" xr:uid="{00000000-0005-0000-0000-00005AB60000}"/>
    <cellStyle name="Normal 8 7 2 3 3 2" xfId="47882" xr:uid="{00000000-0005-0000-0000-00005BB60000}"/>
    <cellStyle name="Normal 8 7 2 3 4" xfId="47883" xr:uid="{00000000-0005-0000-0000-00005CB60000}"/>
    <cellStyle name="Normal 8 7 2 3 5" xfId="47884" xr:uid="{00000000-0005-0000-0000-00005DB60000}"/>
    <cellStyle name="Normal 8 7 2 4" xfId="5207" xr:uid="{00000000-0005-0000-0000-00005EB60000}"/>
    <cellStyle name="Normal 8 7 2 4 2" xfId="47885" xr:uid="{00000000-0005-0000-0000-00005FB60000}"/>
    <cellStyle name="Normal 8 7 2 4 2 2" xfId="47886" xr:uid="{00000000-0005-0000-0000-000060B60000}"/>
    <cellStyle name="Normal 8 7 2 4 2 2 2" xfId="47887" xr:uid="{00000000-0005-0000-0000-000061B60000}"/>
    <cellStyle name="Normal 8 7 2 4 2 3" xfId="47888" xr:uid="{00000000-0005-0000-0000-000062B60000}"/>
    <cellStyle name="Normal 8 7 2 4 3" xfId="47889" xr:uid="{00000000-0005-0000-0000-000063B60000}"/>
    <cellStyle name="Normal 8 7 2 4 3 2" xfId="47890" xr:uid="{00000000-0005-0000-0000-000064B60000}"/>
    <cellStyle name="Normal 8 7 2 4 4" xfId="47891" xr:uid="{00000000-0005-0000-0000-000065B60000}"/>
    <cellStyle name="Normal 8 7 2 4 5" xfId="47892" xr:uid="{00000000-0005-0000-0000-000066B60000}"/>
    <cellStyle name="Normal 8 7 2 5" xfId="47893" xr:uid="{00000000-0005-0000-0000-000067B60000}"/>
    <cellStyle name="Normal 8 7 2 5 2" xfId="47894" xr:uid="{00000000-0005-0000-0000-000068B60000}"/>
    <cellStyle name="Normal 8 7 2 5 2 2" xfId="47895" xr:uid="{00000000-0005-0000-0000-000069B60000}"/>
    <cellStyle name="Normal 8 7 2 5 3" xfId="47896" xr:uid="{00000000-0005-0000-0000-00006AB60000}"/>
    <cellStyle name="Normal 8 7 2 6" xfId="47897" xr:uid="{00000000-0005-0000-0000-00006BB60000}"/>
    <cellStyle name="Normal 8 7 2 6 2" xfId="47898" xr:uid="{00000000-0005-0000-0000-00006CB60000}"/>
    <cellStyle name="Normal 8 7 2 7" xfId="47899" xr:uid="{00000000-0005-0000-0000-00006DB60000}"/>
    <cellStyle name="Normal 8 7 2 8" xfId="47900" xr:uid="{00000000-0005-0000-0000-00006EB60000}"/>
    <cellStyle name="Normal 8 7 3" xfId="5208" xr:uid="{00000000-0005-0000-0000-00006FB60000}"/>
    <cellStyle name="Normal 8 7 3 2" xfId="5209" xr:uid="{00000000-0005-0000-0000-000070B60000}"/>
    <cellStyle name="Normal 8 7 3 2 2" xfId="5210" xr:uid="{00000000-0005-0000-0000-000071B60000}"/>
    <cellStyle name="Normal 8 7 3 2 2 2" xfId="47901" xr:uid="{00000000-0005-0000-0000-000072B60000}"/>
    <cellStyle name="Normal 8 7 3 2 2 2 2" xfId="47902" xr:uid="{00000000-0005-0000-0000-000073B60000}"/>
    <cellStyle name="Normal 8 7 3 2 2 2 2 2" xfId="47903" xr:uid="{00000000-0005-0000-0000-000074B60000}"/>
    <cellStyle name="Normal 8 7 3 2 2 2 3" xfId="47904" xr:uid="{00000000-0005-0000-0000-000075B60000}"/>
    <cellStyle name="Normal 8 7 3 2 2 3" xfId="47905" xr:uid="{00000000-0005-0000-0000-000076B60000}"/>
    <cellStyle name="Normal 8 7 3 2 2 3 2" xfId="47906" xr:uid="{00000000-0005-0000-0000-000077B60000}"/>
    <cellStyle name="Normal 8 7 3 2 2 4" xfId="47907" xr:uid="{00000000-0005-0000-0000-000078B60000}"/>
    <cellStyle name="Normal 8 7 3 2 2 5" xfId="47908" xr:uid="{00000000-0005-0000-0000-000079B60000}"/>
    <cellStyle name="Normal 8 7 3 2 3" xfId="5211" xr:uid="{00000000-0005-0000-0000-00007AB60000}"/>
    <cellStyle name="Normal 8 7 3 2 3 2" xfId="47909" xr:uid="{00000000-0005-0000-0000-00007BB60000}"/>
    <cellStyle name="Normal 8 7 3 2 3 2 2" xfId="47910" xr:uid="{00000000-0005-0000-0000-00007CB60000}"/>
    <cellStyle name="Normal 8 7 3 2 3 2 2 2" xfId="47911" xr:uid="{00000000-0005-0000-0000-00007DB60000}"/>
    <cellStyle name="Normal 8 7 3 2 3 2 3" xfId="47912" xr:uid="{00000000-0005-0000-0000-00007EB60000}"/>
    <cellStyle name="Normal 8 7 3 2 3 3" xfId="47913" xr:uid="{00000000-0005-0000-0000-00007FB60000}"/>
    <cellStyle name="Normal 8 7 3 2 3 3 2" xfId="47914" xr:uid="{00000000-0005-0000-0000-000080B60000}"/>
    <cellStyle name="Normal 8 7 3 2 3 4" xfId="47915" xr:uid="{00000000-0005-0000-0000-000081B60000}"/>
    <cellStyle name="Normal 8 7 3 2 3 5" xfId="47916" xr:uid="{00000000-0005-0000-0000-000082B60000}"/>
    <cellStyle name="Normal 8 7 3 2 4" xfId="47917" xr:uid="{00000000-0005-0000-0000-000083B60000}"/>
    <cellStyle name="Normal 8 7 3 2 4 2" xfId="47918" xr:uid="{00000000-0005-0000-0000-000084B60000}"/>
    <cellStyle name="Normal 8 7 3 2 4 2 2" xfId="47919" xr:uid="{00000000-0005-0000-0000-000085B60000}"/>
    <cellStyle name="Normal 8 7 3 2 4 3" xfId="47920" xr:uid="{00000000-0005-0000-0000-000086B60000}"/>
    <cellStyle name="Normal 8 7 3 2 5" xfId="47921" xr:uid="{00000000-0005-0000-0000-000087B60000}"/>
    <cellStyle name="Normal 8 7 3 2 5 2" xfId="47922" xr:uid="{00000000-0005-0000-0000-000088B60000}"/>
    <cellStyle name="Normal 8 7 3 2 6" xfId="47923" xr:uid="{00000000-0005-0000-0000-000089B60000}"/>
    <cellStyle name="Normal 8 7 3 2 7" xfId="47924" xr:uid="{00000000-0005-0000-0000-00008AB60000}"/>
    <cellStyle name="Normal 8 7 3 3" xfId="5212" xr:uid="{00000000-0005-0000-0000-00008BB60000}"/>
    <cellStyle name="Normal 8 7 3 3 2" xfId="47925" xr:uid="{00000000-0005-0000-0000-00008CB60000}"/>
    <cellStyle name="Normal 8 7 3 3 2 2" xfId="47926" xr:uid="{00000000-0005-0000-0000-00008DB60000}"/>
    <cellStyle name="Normal 8 7 3 3 2 2 2" xfId="47927" xr:uid="{00000000-0005-0000-0000-00008EB60000}"/>
    <cellStyle name="Normal 8 7 3 3 2 3" xfId="47928" xr:uid="{00000000-0005-0000-0000-00008FB60000}"/>
    <cellStyle name="Normal 8 7 3 3 3" xfId="47929" xr:uid="{00000000-0005-0000-0000-000090B60000}"/>
    <cellStyle name="Normal 8 7 3 3 3 2" xfId="47930" xr:uid="{00000000-0005-0000-0000-000091B60000}"/>
    <cellStyle name="Normal 8 7 3 3 4" xfId="47931" xr:uid="{00000000-0005-0000-0000-000092B60000}"/>
    <cellStyle name="Normal 8 7 3 3 5" xfId="47932" xr:uid="{00000000-0005-0000-0000-000093B60000}"/>
    <cellStyle name="Normal 8 7 3 4" xfId="5213" xr:uid="{00000000-0005-0000-0000-000094B60000}"/>
    <cellStyle name="Normal 8 7 3 4 2" xfId="47933" xr:uid="{00000000-0005-0000-0000-000095B60000}"/>
    <cellStyle name="Normal 8 7 3 4 2 2" xfId="47934" xr:uid="{00000000-0005-0000-0000-000096B60000}"/>
    <cellStyle name="Normal 8 7 3 4 2 2 2" xfId="47935" xr:uid="{00000000-0005-0000-0000-000097B60000}"/>
    <cellStyle name="Normal 8 7 3 4 2 3" xfId="47936" xr:uid="{00000000-0005-0000-0000-000098B60000}"/>
    <cellStyle name="Normal 8 7 3 4 3" xfId="47937" xr:uid="{00000000-0005-0000-0000-000099B60000}"/>
    <cellStyle name="Normal 8 7 3 4 3 2" xfId="47938" xr:uid="{00000000-0005-0000-0000-00009AB60000}"/>
    <cellStyle name="Normal 8 7 3 4 4" xfId="47939" xr:uid="{00000000-0005-0000-0000-00009BB60000}"/>
    <cellStyle name="Normal 8 7 3 4 5" xfId="47940" xr:uid="{00000000-0005-0000-0000-00009CB60000}"/>
    <cellStyle name="Normal 8 7 3 5" xfId="47941" xr:uid="{00000000-0005-0000-0000-00009DB60000}"/>
    <cellStyle name="Normal 8 7 3 5 2" xfId="47942" xr:uid="{00000000-0005-0000-0000-00009EB60000}"/>
    <cellStyle name="Normal 8 7 3 5 2 2" xfId="47943" xr:uid="{00000000-0005-0000-0000-00009FB60000}"/>
    <cellStyle name="Normal 8 7 3 5 3" xfId="47944" xr:uid="{00000000-0005-0000-0000-0000A0B60000}"/>
    <cellStyle name="Normal 8 7 3 6" xfId="47945" xr:uid="{00000000-0005-0000-0000-0000A1B60000}"/>
    <cellStyle name="Normal 8 7 3 6 2" xfId="47946" xr:uid="{00000000-0005-0000-0000-0000A2B60000}"/>
    <cellStyle name="Normal 8 7 3 7" xfId="47947" xr:uid="{00000000-0005-0000-0000-0000A3B60000}"/>
    <cellStyle name="Normal 8 7 3 8" xfId="47948" xr:uid="{00000000-0005-0000-0000-0000A4B60000}"/>
    <cellStyle name="Normal 8 7 4" xfId="5214" xr:uid="{00000000-0005-0000-0000-0000A5B60000}"/>
    <cellStyle name="Normal 8 7 4 2" xfId="5215" xr:uid="{00000000-0005-0000-0000-0000A6B60000}"/>
    <cellStyle name="Normal 8 7 4 2 2" xfId="5216" xr:uid="{00000000-0005-0000-0000-0000A7B60000}"/>
    <cellStyle name="Normal 8 7 4 2 2 2" xfId="47949" xr:uid="{00000000-0005-0000-0000-0000A8B60000}"/>
    <cellStyle name="Normal 8 7 4 2 2 2 2" xfId="47950" xr:uid="{00000000-0005-0000-0000-0000A9B60000}"/>
    <cellStyle name="Normal 8 7 4 2 2 2 2 2" xfId="47951" xr:uid="{00000000-0005-0000-0000-0000AAB60000}"/>
    <cellStyle name="Normal 8 7 4 2 2 2 3" xfId="47952" xr:uid="{00000000-0005-0000-0000-0000ABB60000}"/>
    <cellStyle name="Normal 8 7 4 2 2 3" xfId="47953" xr:uid="{00000000-0005-0000-0000-0000ACB60000}"/>
    <cellStyle name="Normal 8 7 4 2 2 3 2" xfId="47954" xr:uid="{00000000-0005-0000-0000-0000ADB60000}"/>
    <cellStyle name="Normal 8 7 4 2 2 4" xfId="47955" xr:uid="{00000000-0005-0000-0000-0000AEB60000}"/>
    <cellStyle name="Normal 8 7 4 2 2 5" xfId="47956" xr:uid="{00000000-0005-0000-0000-0000AFB60000}"/>
    <cellStyle name="Normal 8 7 4 2 3" xfId="5217" xr:uid="{00000000-0005-0000-0000-0000B0B60000}"/>
    <cellStyle name="Normal 8 7 4 2 3 2" xfId="47957" xr:uid="{00000000-0005-0000-0000-0000B1B60000}"/>
    <cellStyle name="Normal 8 7 4 2 3 2 2" xfId="47958" xr:uid="{00000000-0005-0000-0000-0000B2B60000}"/>
    <cellStyle name="Normal 8 7 4 2 3 2 2 2" xfId="47959" xr:uid="{00000000-0005-0000-0000-0000B3B60000}"/>
    <cellStyle name="Normal 8 7 4 2 3 2 3" xfId="47960" xr:uid="{00000000-0005-0000-0000-0000B4B60000}"/>
    <cellStyle name="Normal 8 7 4 2 3 3" xfId="47961" xr:uid="{00000000-0005-0000-0000-0000B5B60000}"/>
    <cellStyle name="Normal 8 7 4 2 3 3 2" xfId="47962" xr:uid="{00000000-0005-0000-0000-0000B6B60000}"/>
    <cellStyle name="Normal 8 7 4 2 3 4" xfId="47963" xr:uid="{00000000-0005-0000-0000-0000B7B60000}"/>
    <cellStyle name="Normal 8 7 4 2 3 5" xfId="47964" xr:uid="{00000000-0005-0000-0000-0000B8B60000}"/>
    <cellStyle name="Normal 8 7 4 2 4" xfId="47965" xr:uid="{00000000-0005-0000-0000-0000B9B60000}"/>
    <cellStyle name="Normal 8 7 4 2 4 2" xfId="47966" xr:uid="{00000000-0005-0000-0000-0000BAB60000}"/>
    <cellStyle name="Normal 8 7 4 2 4 2 2" xfId="47967" xr:uid="{00000000-0005-0000-0000-0000BBB60000}"/>
    <cellStyle name="Normal 8 7 4 2 4 3" xfId="47968" xr:uid="{00000000-0005-0000-0000-0000BCB60000}"/>
    <cellStyle name="Normal 8 7 4 2 5" xfId="47969" xr:uid="{00000000-0005-0000-0000-0000BDB60000}"/>
    <cellStyle name="Normal 8 7 4 2 5 2" xfId="47970" xr:uid="{00000000-0005-0000-0000-0000BEB60000}"/>
    <cellStyle name="Normal 8 7 4 2 6" xfId="47971" xr:uid="{00000000-0005-0000-0000-0000BFB60000}"/>
    <cellStyle name="Normal 8 7 4 2 7" xfId="47972" xr:uid="{00000000-0005-0000-0000-0000C0B60000}"/>
    <cellStyle name="Normal 8 7 4 3" xfId="5218" xr:uid="{00000000-0005-0000-0000-0000C1B60000}"/>
    <cellStyle name="Normal 8 7 4 3 2" xfId="47973" xr:uid="{00000000-0005-0000-0000-0000C2B60000}"/>
    <cellStyle name="Normal 8 7 4 3 2 2" xfId="47974" xr:uid="{00000000-0005-0000-0000-0000C3B60000}"/>
    <cellStyle name="Normal 8 7 4 3 2 2 2" xfId="47975" xr:uid="{00000000-0005-0000-0000-0000C4B60000}"/>
    <cellStyle name="Normal 8 7 4 3 2 3" xfId="47976" xr:uid="{00000000-0005-0000-0000-0000C5B60000}"/>
    <cellStyle name="Normal 8 7 4 3 3" xfId="47977" xr:uid="{00000000-0005-0000-0000-0000C6B60000}"/>
    <cellStyle name="Normal 8 7 4 3 3 2" xfId="47978" xr:uid="{00000000-0005-0000-0000-0000C7B60000}"/>
    <cellStyle name="Normal 8 7 4 3 4" xfId="47979" xr:uid="{00000000-0005-0000-0000-0000C8B60000}"/>
    <cellStyle name="Normal 8 7 4 3 5" xfId="47980" xr:uid="{00000000-0005-0000-0000-0000C9B60000}"/>
    <cellStyle name="Normal 8 7 4 4" xfId="5219" xr:uid="{00000000-0005-0000-0000-0000CAB60000}"/>
    <cellStyle name="Normal 8 7 4 4 2" xfId="47981" xr:uid="{00000000-0005-0000-0000-0000CBB60000}"/>
    <cellStyle name="Normal 8 7 4 4 2 2" xfId="47982" xr:uid="{00000000-0005-0000-0000-0000CCB60000}"/>
    <cellStyle name="Normal 8 7 4 4 2 2 2" xfId="47983" xr:uid="{00000000-0005-0000-0000-0000CDB60000}"/>
    <cellStyle name="Normal 8 7 4 4 2 3" xfId="47984" xr:uid="{00000000-0005-0000-0000-0000CEB60000}"/>
    <cellStyle name="Normal 8 7 4 4 3" xfId="47985" xr:uid="{00000000-0005-0000-0000-0000CFB60000}"/>
    <cellStyle name="Normal 8 7 4 4 3 2" xfId="47986" xr:uid="{00000000-0005-0000-0000-0000D0B60000}"/>
    <cellStyle name="Normal 8 7 4 4 4" xfId="47987" xr:uid="{00000000-0005-0000-0000-0000D1B60000}"/>
    <cellStyle name="Normal 8 7 4 4 5" xfId="47988" xr:uid="{00000000-0005-0000-0000-0000D2B60000}"/>
    <cellStyle name="Normal 8 7 4 5" xfId="47989" xr:uid="{00000000-0005-0000-0000-0000D3B60000}"/>
    <cellStyle name="Normal 8 7 4 5 2" xfId="47990" xr:uid="{00000000-0005-0000-0000-0000D4B60000}"/>
    <cellStyle name="Normal 8 7 4 5 2 2" xfId="47991" xr:uid="{00000000-0005-0000-0000-0000D5B60000}"/>
    <cellStyle name="Normal 8 7 4 5 3" xfId="47992" xr:uid="{00000000-0005-0000-0000-0000D6B60000}"/>
    <cellStyle name="Normal 8 7 4 6" xfId="47993" xr:uid="{00000000-0005-0000-0000-0000D7B60000}"/>
    <cellStyle name="Normal 8 7 4 6 2" xfId="47994" xr:uid="{00000000-0005-0000-0000-0000D8B60000}"/>
    <cellStyle name="Normal 8 7 4 7" xfId="47995" xr:uid="{00000000-0005-0000-0000-0000D9B60000}"/>
    <cellStyle name="Normal 8 7 4 8" xfId="47996" xr:uid="{00000000-0005-0000-0000-0000DAB60000}"/>
    <cellStyle name="Normal 8 7 5" xfId="5220" xr:uid="{00000000-0005-0000-0000-0000DBB60000}"/>
    <cellStyle name="Normal 8 7 5 2" xfId="5221" xr:uid="{00000000-0005-0000-0000-0000DCB60000}"/>
    <cellStyle name="Normal 8 7 5 2 2" xfId="5222" xr:uid="{00000000-0005-0000-0000-0000DDB60000}"/>
    <cellStyle name="Normal 8 7 5 2 2 2" xfId="47997" xr:uid="{00000000-0005-0000-0000-0000DEB60000}"/>
    <cellStyle name="Normal 8 7 5 2 2 2 2" xfId="47998" xr:uid="{00000000-0005-0000-0000-0000DFB60000}"/>
    <cellStyle name="Normal 8 7 5 2 2 2 2 2" xfId="47999" xr:uid="{00000000-0005-0000-0000-0000E0B60000}"/>
    <cellStyle name="Normal 8 7 5 2 2 2 3" xfId="48000" xr:uid="{00000000-0005-0000-0000-0000E1B60000}"/>
    <cellStyle name="Normal 8 7 5 2 2 3" xfId="48001" xr:uid="{00000000-0005-0000-0000-0000E2B60000}"/>
    <cellStyle name="Normal 8 7 5 2 2 3 2" xfId="48002" xr:uid="{00000000-0005-0000-0000-0000E3B60000}"/>
    <cellStyle name="Normal 8 7 5 2 2 4" xfId="48003" xr:uid="{00000000-0005-0000-0000-0000E4B60000}"/>
    <cellStyle name="Normal 8 7 5 2 2 5" xfId="48004" xr:uid="{00000000-0005-0000-0000-0000E5B60000}"/>
    <cellStyle name="Normal 8 7 5 2 3" xfId="5223" xr:uid="{00000000-0005-0000-0000-0000E6B60000}"/>
    <cellStyle name="Normal 8 7 5 2 3 2" xfId="48005" xr:uid="{00000000-0005-0000-0000-0000E7B60000}"/>
    <cellStyle name="Normal 8 7 5 2 3 2 2" xfId="48006" xr:uid="{00000000-0005-0000-0000-0000E8B60000}"/>
    <cellStyle name="Normal 8 7 5 2 3 2 2 2" xfId="48007" xr:uid="{00000000-0005-0000-0000-0000E9B60000}"/>
    <cellStyle name="Normal 8 7 5 2 3 2 3" xfId="48008" xr:uid="{00000000-0005-0000-0000-0000EAB60000}"/>
    <cellStyle name="Normal 8 7 5 2 3 3" xfId="48009" xr:uid="{00000000-0005-0000-0000-0000EBB60000}"/>
    <cellStyle name="Normal 8 7 5 2 3 3 2" xfId="48010" xr:uid="{00000000-0005-0000-0000-0000ECB60000}"/>
    <cellStyle name="Normal 8 7 5 2 3 4" xfId="48011" xr:uid="{00000000-0005-0000-0000-0000EDB60000}"/>
    <cellStyle name="Normal 8 7 5 2 3 5" xfId="48012" xr:uid="{00000000-0005-0000-0000-0000EEB60000}"/>
    <cellStyle name="Normal 8 7 5 2 4" xfId="48013" xr:uid="{00000000-0005-0000-0000-0000EFB60000}"/>
    <cellStyle name="Normal 8 7 5 2 4 2" xfId="48014" xr:uid="{00000000-0005-0000-0000-0000F0B60000}"/>
    <cellStyle name="Normal 8 7 5 2 4 2 2" xfId="48015" xr:uid="{00000000-0005-0000-0000-0000F1B60000}"/>
    <cellStyle name="Normal 8 7 5 2 4 3" xfId="48016" xr:uid="{00000000-0005-0000-0000-0000F2B60000}"/>
    <cellStyle name="Normal 8 7 5 2 5" xfId="48017" xr:uid="{00000000-0005-0000-0000-0000F3B60000}"/>
    <cellStyle name="Normal 8 7 5 2 5 2" xfId="48018" xr:uid="{00000000-0005-0000-0000-0000F4B60000}"/>
    <cellStyle name="Normal 8 7 5 2 6" xfId="48019" xr:uid="{00000000-0005-0000-0000-0000F5B60000}"/>
    <cellStyle name="Normal 8 7 5 2 7" xfId="48020" xr:uid="{00000000-0005-0000-0000-0000F6B60000}"/>
    <cellStyle name="Normal 8 7 5 3" xfId="5224" xr:uid="{00000000-0005-0000-0000-0000F7B60000}"/>
    <cellStyle name="Normal 8 7 5 3 2" xfId="48021" xr:uid="{00000000-0005-0000-0000-0000F8B60000}"/>
    <cellStyle name="Normal 8 7 5 3 2 2" xfId="48022" xr:uid="{00000000-0005-0000-0000-0000F9B60000}"/>
    <cellStyle name="Normal 8 7 5 3 2 2 2" xfId="48023" xr:uid="{00000000-0005-0000-0000-0000FAB60000}"/>
    <cellStyle name="Normal 8 7 5 3 2 3" xfId="48024" xr:uid="{00000000-0005-0000-0000-0000FBB60000}"/>
    <cellStyle name="Normal 8 7 5 3 3" xfId="48025" xr:uid="{00000000-0005-0000-0000-0000FCB60000}"/>
    <cellStyle name="Normal 8 7 5 3 3 2" xfId="48026" xr:uid="{00000000-0005-0000-0000-0000FDB60000}"/>
    <cellStyle name="Normal 8 7 5 3 4" xfId="48027" xr:uid="{00000000-0005-0000-0000-0000FEB60000}"/>
    <cellStyle name="Normal 8 7 5 3 5" xfId="48028" xr:uid="{00000000-0005-0000-0000-0000FFB60000}"/>
    <cellStyle name="Normal 8 7 5 4" xfId="5225" xr:uid="{00000000-0005-0000-0000-000000B70000}"/>
    <cellStyle name="Normal 8 7 5 4 2" xfId="48029" xr:uid="{00000000-0005-0000-0000-000001B70000}"/>
    <cellStyle name="Normal 8 7 5 4 2 2" xfId="48030" xr:uid="{00000000-0005-0000-0000-000002B70000}"/>
    <cellStyle name="Normal 8 7 5 4 2 2 2" xfId="48031" xr:uid="{00000000-0005-0000-0000-000003B70000}"/>
    <cellStyle name="Normal 8 7 5 4 2 3" xfId="48032" xr:uid="{00000000-0005-0000-0000-000004B70000}"/>
    <cellStyle name="Normal 8 7 5 4 3" xfId="48033" xr:uid="{00000000-0005-0000-0000-000005B70000}"/>
    <cellStyle name="Normal 8 7 5 4 3 2" xfId="48034" xr:uid="{00000000-0005-0000-0000-000006B70000}"/>
    <cellStyle name="Normal 8 7 5 4 4" xfId="48035" xr:uid="{00000000-0005-0000-0000-000007B70000}"/>
    <cellStyle name="Normal 8 7 5 4 5" xfId="48036" xr:uid="{00000000-0005-0000-0000-000008B70000}"/>
    <cellStyle name="Normal 8 7 5 5" xfId="48037" xr:uid="{00000000-0005-0000-0000-000009B70000}"/>
    <cellStyle name="Normal 8 7 5 5 2" xfId="48038" xr:uid="{00000000-0005-0000-0000-00000AB70000}"/>
    <cellStyle name="Normal 8 7 5 5 2 2" xfId="48039" xr:uid="{00000000-0005-0000-0000-00000BB70000}"/>
    <cellStyle name="Normal 8 7 5 5 3" xfId="48040" xr:uid="{00000000-0005-0000-0000-00000CB70000}"/>
    <cellStyle name="Normal 8 7 5 6" xfId="48041" xr:uid="{00000000-0005-0000-0000-00000DB70000}"/>
    <cellStyle name="Normal 8 7 5 6 2" xfId="48042" xr:uid="{00000000-0005-0000-0000-00000EB70000}"/>
    <cellStyle name="Normal 8 7 5 7" xfId="48043" xr:uid="{00000000-0005-0000-0000-00000FB70000}"/>
    <cellStyle name="Normal 8 7 5 8" xfId="48044" xr:uid="{00000000-0005-0000-0000-000010B70000}"/>
    <cellStyle name="Normal 8 7 6" xfId="5226" xr:uid="{00000000-0005-0000-0000-000011B70000}"/>
    <cellStyle name="Normal 8 7 6 2" xfId="5227" xr:uid="{00000000-0005-0000-0000-000012B70000}"/>
    <cellStyle name="Normal 8 7 6 2 2" xfId="48045" xr:uid="{00000000-0005-0000-0000-000013B70000}"/>
    <cellStyle name="Normal 8 7 6 2 2 2" xfId="48046" xr:uid="{00000000-0005-0000-0000-000014B70000}"/>
    <cellStyle name="Normal 8 7 6 2 2 2 2" xfId="48047" xr:uid="{00000000-0005-0000-0000-000015B70000}"/>
    <cellStyle name="Normal 8 7 6 2 2 3" xfId="48048" xr:uid="{00000000-0005-0000-0000-000016B70000}"/>
    <cellStyle name="Normal 8 7 6 2 3" xfId="48049" xr:uid="{00000000-0005-0000-0000-000017B70000}"/>
    <cellStyle name="Normal 8 7 6 2 3 2" xfId="48050" xr:uid="{00000000-0005-0000-0000-000018B70000}"/>
    <cellStyle name="Normal 8 7 6 2 4" xfId="48051" xr:uid="{00000000-0005-0000-0000-000019B70000}"/>
    <cellStyle name="Normal 8 7 6 2 5" xfId="48052" xr:uid="{00000000-0005-0000-0000-00001AB70000}"/>
    <cellStyle name="Normal 8 7 6 3" xfId="5228" xr:uid="{00000000-0005-0000-0000-00001BB70000}"/>
    <cellStyle name="Normal 8 7 6 3 2" xfId="48053" xr:uid="{00000000-0005-0000-0000-00001CB70000}"/>
    <cellStyle name="Normal 8 7 6 3 2 2" xfId="48054" xr:uid="{00000000-0005-0000-0000-00001DB70000}"/>
    <cellStyle name="Normal 8 7 6 3 2 2 2" xfId="48055" xr:uid="{00000000-0005-0000-0000-00001EB70000}"/>
    <cellStyle name="Normal 8 7 6 3 2 3" xfId="48056" xr:uid="{00000000-0005-0000-0000-00001FB70000}"/>
    <cellStyle name="Normal 8 7 6 3 3" xfId="48057" xr:uid="{00000000-0005-0000-0000-000020B70000}"/>
    <cellStyle name="Normal 8 7 6 3 3 2" xfId="48058" xr:uid="{00000000-0005-0000-0000-000021B70000}"/>
    <cellStyle name="Normal 8 7 6 3 4" xfId="48059" xr:uid="{00000000-0005-0000-0000-000022B70000}"/>
    <cellStyle name="Normal 8 7 6 3 5" xfId="48060" xr:uid="{00000000-0005-0000-0000-000023B70000}"/>
    <cellStyle name="Normal 8 7 6 4" xfId="48061" xr:uid="{00000000-0005-0000-0000-000024B70000}"/>
    <cellStyle name="Normal 8 7 6 4 2" xfId="48062" xr:uid="{00000000-0005-0000-0000-000025B70000}"/>
    <cellStyle name="Normal 8 7 6 4 2 2" xfId="48063" xr:uid="{00000000-0005-0000-0000-000026B70000}"/>
    <cellStyle name="Normal 8 7 6 4 3" xfId="48064" xr:uid="{00000000-0005-0000-0000-000027B70000}"/>
    <cellStyle name="Normal 8 7 6 5" xfId="48065" xr:uid="{00000000-0005-0000-0000-000028B70000}"/>
    <cellStyle name="Normal 8 7 6 5 2" xfId="48066" xr:uid="{00000000-0005-0000-0000-000029B70000}"/>
    <cellStyle name="Normal 8 7 6 6" xfId="48067" xr:uid="{00000000-0005-0000-0000-00002AB70000}"/>
    <cellStyle name="Normal 8 7 6 7" xfId="48068" xr:uid="{00000000-0005-0000-0000-00002BB70000}"/>
    <cellStyle name="Normal 8 7 7" xfId="5229" xr:uid="{00000000-0005-0000-0000-00002CB70000}"/>
    <cellStyle name="Normal 8 7 7 2" xfId="48069" xr:uid="{00000000-0005-0000-0000-00002DB70000}"/>
    <cellStyle name="Normal 8 7 7 2 2" xfId="48070" xr:uid="{00000000-0005-0000-0000-00002EB70000}"/>
    <cellStyle name="Normal 8 7 7 2 2 2" xfId="48071" xr:uid="{00000000-0005-0000-0000-00002FB70000}"/>
    <cellStyle name="Normal 8 7 7 2 3" xfId="48072" xr:uid="{00000000-0005-0000-0000-000030B70000}"/>
    <cellStyle name="Normal 8 7 7 3" xfId="48073" xr:uid="{00000000-0005-0000-0000-000031B70000}"/>
    <cellStyle name="Normal 8 7 7 3 2" xfId="48074" xr:uid="{00000000-0005-0000-0000-000032B70000}"/>
    <cellStyle name="Normal 8 7 7 4" xfId="48075" xr:uid="{00000000-0005-0000-0000-000033B70000}"/>
    <cellStyle name="Normal 8 7 7 5" xfId="48076" xr:uid="{00000000-0005-0000-0000-000034B70000}"/>
    <cellStyle name="Normal 8 7 8" xfId="5230" xr:uid="{00000000-0005-0000-0000-000035B70000}"/>
    <cellStyle name="Normal 8 7 8 2" xfId="48077" xr:uid="{00000000-0005-0000-0000-000036B70000}"/>
    <cellStyle name="Normal 8 7 8 2 2" xfId="48078" xr:uid="{00000000-0005-0000-0000-000037B70000}"/>
    <cellStyle name="Normal 8 7 8 2 2 2" xfId="48079" xr:uid="{00000000-0005-0000-0000-000038B70000}"/>
    <cellStyle name="Normal 8 7 8 2 3" xfId="48080" xr:uid="{00000000-0005-0000-0000-000039B70000}"/>
    <cellStyle name="Normal 8 7 8 3" xfId="48081" xr:uid="{00000000-0005-0000-0000-00003AB70000}"/>
    <cellStyle name="Normal 8 7 8 3 2" xfId="48082" xr:uid="{00000000-0005-0000-0000-00003BB70000}"/>
    <cellStyle name="Normal 8 7 8 4" xfId="48083" xr:uid="{00000000-0005-0000-0000-00003CB70000}"/>
    <cellStyle name="Normal 8 7 8 5" xfId="48084" xr:uid="{00000000-0005-0000-0000-00003DB70000}"/>
    <cellStyle name="Normal 8 7 9" xfId="48085" xr:uid="{00000000-0005-0000-0000-00003EB70000}"/>
    <cellStyle name="Normal 8 7 9 2" xfId="48086" xr:uid="{00000000-0005-0000-0000-00003FB70000}"/>
    <cellStyle name="Normal 8 7 9 2 2" xfId="48087" xr:uid="{00000000-0005-0000-0000-000040B70000}"/>
    <cellStyle name="Normal 8 7 9 3" xfId="48088" xr:uid="{00000000-0005-0000-0000-000041B70000}"/>
    <cellStyle name="Normal 8 8" xfId="5231" xr:uid="{00000000-0005-0000-0000-000042B70000}"/>
    <cellStyle name="Normal 8 8 2" xfId="5232" xr:uid="{00000000-0005-0000-0000-000043B70000}"/>
    <cellStyle name="Normal 8 8 2 2" xfId="5233" xr:uid="{00000000-0005-0000-0000-000044B70000}"/>
    <cellStyle name="Normal 8 8 2 2 2" xfId="5234" xr:uid="{00000000-0005-0000-0000-000045B70000}"/>
    <cellStyle name="Normal 8 8 2 2 2 2" xfId="48089" xr:uid="{00000000-0005-0000-0000-000046B70000}"/>
    <cellStyle name="Normal 8 8 2 2 2 2 2" xfId="48090" xr:uid="{00000000-0005-0000-0000-000047B70000}"/>
    <cellStyle name="Normal 8 8 2 2 2 2 2 2" xfId="48091" xr:uid="{00000000-0005-0000-0000-000048B70000}"/>
    <cellStyle name="Normal 8 8 2 2 2 2 3" xfId="48092" xr:uid="{00000000-0005-0000-0000-000049B70000}"/>
    <cellStyle name="Normal 8 8 2 2 2 3" xfId="48093" xr:uid="{00000000-0005-0000-0000-00004AB70000}"/>
    <cellStyle name="Normal 8 8 2 2 2 3 2" xfId="48094" xr:uid="{00000000-0005-0000-0000-00004BB70000}"/>
    <cellStyle name="Normal 8 8 2 2 2 4" xfId="48095" xr:uid="{00000000-0005-0000-0000-00004CB70000}"/>
    <cellStyle name="Normal 8 8 2 2 2 5" xfId="48096" xr:uid="{00000000-0005-0000-0000-00004DB70000}"/>
    <cellStyle name="Normal 8 8 2 2 3" xfId="5235" xr:uid="{00000000-0005-0000-0000-00004EB70000}"/>
    <cellStyle name="Normal 8 8 2 2 3 2" xfId="48097" xr:uid="{00000000-0005-0000-0000-00004FB70000}"/>
    <cellStyle name="Normal 8 8 2 2 3 2 2" xfId="48098" xr:uid="{00000000-0005-0000-0000-000050B70000}"/>
    <cellStyle name="Normal 8 8 2 2 3 2 2 2" xfId="48099" xr:uid="{00000000-0005-0000-0000-000051B70000}"/>
    <cellStyle name="Normal 8 8 2 2 3 2 3" xfId="48100" xr:uid="{00000000-0005-0000-0000-000052B70000}"/>
    <cellStyle name="Normal 8 8 2 2 3 3" xfId="48101" xr:uid="{00000000-0005-0000-0000-000053B70000}"/>
    <cellStyle name="Normal 8 8 2 2 3 3 2" xfId="48102" xr:uid="{00000000-0005-0000-0000-000054B70000}"/>
    <cellStyle name="Normal 8 8 2 2 3 4" xfId="48103" xr:uid="{00000000-0005-0000-0000-000055B70000}"/>
    <cellStyle name="Normal 8 8 2 2 3 5" xfId="48104" xr:uid="{00000000-0005-0000-0000-000056B70000}"/>
    <cellStyle name="Normal 8 8 2 2 4" xfId="48105" xr:uid="{00000000-0005-0000-0000-000057B70000}"/>
    <cellStyle name="Normal 8 8 2 2 4 2" xfId="48106" xr:uid="{00000000-0005-0000-0000-000058B70000}"/>
    <cellStyle name="Normal 8 8 2 2 4 2 2" xfId="48107" xr:uid="{00000000-0005-0000-0000-000059B70000}"/>
    <cellStyle name="Normal 8 8 2 2 4 3" xfId="48108" xr:uid="{00000000-0005-0000-0000-00005AB70000}"/>
    <cellStyle name="Normal 8 8 2 2 5" xfId="48109" xr:uid="{00000000-0005-0000-0000-00005BB70000}"/>
    <cellStyle name="Normal 8 8 2 2 5 2" xfId="48110" xr:uid="{00000000-0005-0000-0000-00005CB70000}"/>
    <cellStyle name="Normal 8 8 2 2 6" xfId="48111" xr:uid="{00000000-0005-0000-0000-00005DB70000}"/>
    <cellStyle name="Normal 8 8 2 2 7" xfId="48112" xr:uid="{00000000-0005-0000-0000-00005EB70000}"/>
    <cellStyle name="Normal 8 8 2 3" xfId="5236" xr:uid="{00000000-0005-0000-0000-00005FB70000}"/>
    <cellStyle name="Normal 8 8 2 3 2" xfId="48113" xr:uid="{00000000-0005-0000-0000-000060B70000}"/>
    <cellStyle name="Normal 8 8 2 3 2 2" xfId="48114" xr:uid="{00000000-0005-0000-0000-000061B70000}"/>
    <cellStyle name="Normal 8 8 2 3 2 2 2" xfId="48115" xr:uid="{00000000-0005-0000-0000-000062B70000}"/>
    <cellStyle name="Normal 8 8 2 3 2 3" xfId="48116" xr:uid="{00000000-0005-0000-0000-000063B70000}"/>
    <cellStyle name="Normal 8 8 2 3 3" xfId="48117" xr:uid="{00000000-0005-0000-0000-000064B70000}"/>
    <cellStyle name="Normal 8 8 2 3 3 2" xfId="48118" xr:uid="{00000000-0005-0000-0000-000065B70000}"/>
    <cellStyle name="Normal 8 8 2 3 4" xfId="48119" xr:uid="{00000000-0005-0000-0000-000066B70000}"/>
    <cellStyle name="Normal 8 8 2 3 5" xfId="48120" xr:uid="{00000000-0005-0000-0000-000067B70000}"/>
    <cellStyle name="Normal 8 8 2 4" xfId="5237" xr:uid="{00000000-0005-0000-0000-000068B70000}"/>
    <cellStyle name="Normal 8 8 2 4 2" xfId="48121" xr:uid="{00000000-0005-0000-0000-000069B70000}"/>
    <cellStyle name="Normal 8 8 2 4 2 2" xfId="48122" xr:uid="{00000000-0005-0000-0000-00006AB70000}"/>
    <cellStyle name="Normal 8 8 2 4 2 2 2" xfId="48123" xr:uid="{00000000-0005-0000-0000-00006BB70000}"/>
    <cellStyle name="Normal 8 8 2 4 2 3" xfId="48124" xr:uid="{00000000-0005-0000-0000-00006CB70000}"/>
    <cellStyle name="Normal 8 8 2 4 3" xfId="48125" xr:uid="{00000000-0005-0000-0000-00006DB70000}"/>
    <cellStyle name="Normal 8 8 2 4 3 2" xfId="48126" xr:uid="{00000000-0005-0000-0000-00006EB70000}"/>
    <cellStyle name="Normal 8 8 2 4 4" xfId="48127" xr:uid="{00000000-0005-0000-0000-00006FB70000}"/>
    <cellStyle name="Normal 8 8 2 4 5" xfId="48128" xr:uid="{00000000-0005-0000-0000-000070B70000}"/>
    <cellStyle name="Normal 8 8 2 5" xfId="48129" xr:uid="{00000000-0005-0000-0000-000071B70000}"/>
    <cellStyle name="Normal 8 8 2 5 2" xfId="48130" xr:uid="{00000000-0005-0000-0000-000072B70000}"/>
    <cellStyle name="Normal 8 8 2 5 2 2" xfId="48131" xr:uid="{00000000-0005-0000-0000-000073B70000}"/>
    <cellStyle name="Normal 8 8 2 5 3" xfId="48132" xr:uid="{00000000-0005-0000-0000-000074B70000}"/>
    <cellStyle name="Normal 8 8 2 6" xfId="48133" xr:uid="{00000000-0005-0000-0000-000075B70000}"/>
    <cellStyle name="Normal 8 8 2 6 2" xfId="48134" xr:uid="{00000000-0005-0000-0000-000076B70000}"/>
    <cellStyle name="Normal 8 8 2 7" xfId="48135" xr:uid="{00000000-0005-0000-0000-000077B70000}"/>
    <cellStyle name="Normal 8 8 2 8" xfId="48136" xr:uid="{00000000-0005-0000-0000-000078B70000}"/>
    <cellStyle name="Normal 8 8 3" xfId="5238" xr:uid="{00000000-0005-0000-0000-000079B70000}"/>
    <cellStyle name="Normal 8 8 3 2" xfId="5239" xr:uid="{00000000-0005-0000-0000-00007AB70000}"/>
    <cellStyle name="Normal 8 8 3 2 2" xfId="48137" xr:uid="{00000000-0005-0000-0000-00007BB70000}"/>
    <cellStyle name="Normal 8 8 3 2 2 2" xfId="48138" xr:uid="{00000000-0005-0000-0000-00007CB70000}"/>
    <cellStyle name="Normal 8 8 3 2 2 2 2" xfId="48139" xr:uid="{00000000-0005-0000-0000-00007DB70000}"/>
    <cellStyle name="Normal 8 8 3 2 2 3" xfId="48140" xr:uid="{00000000-0005-0000-0000-00007EB70000}"/>
    <cellStyle name="Normal 8 8 3 2 3" xfId="48141" xr:uid="{00000000-0005-0000-0000-00007FB70000}"/>
    <cellStyle name="Normal 8 8 3 2 3 2" xfId="48142" xr:uid="{00000000-0005-0000-0000-000080B70000}"/>
    <cellStyle name="Normal 8 8 3 2 4" xfId="48143" xr:uid="{00000000-0005-0000-0000-000081B70000}"/>
    <cellStyle name="Normal 8 8 3 2 5" xfId="48144" xr:uid="{00000000-0005-0000-0000-000082B70000}"/>
    <cellStyle name="Normal 8 8 3 3" xfId="5240" xr:uid="{00000000-0005-0000-0000-000083B70000}"/>
    <cellStyle name="Normal 8 8 3 3 2" xfId="48145" xr:uid="{00000000-0005-0000-0000-000084B70000}"/>
    <cellStyle name="Normal 8 8 3 3 2 2" xfId="48146" xr:uid="{00000000-0005-0000-0000-000085B70000}"/>
    <cellStyle name="Normal 8 8 3 3 2 2 2" xfId="48147" xr:uid="{00000000-0005-0000-0000-000086B70000}"/>
    <cellStyle name="Normal 8 8 3 3 2 3" xfId="48148" xr:uid="{00000000-0005-0000-0000-000087B70000}"/>
    <cellStyle name="Normal 8 8 3 3 3" xfId="48149" xr:uid="{00000000-0005-0000-0000-000088B70000}"/>
    <cellStyle name="Normal 8 8 3 3 3 2" xfId="48150" xr:uid="{00000000-0005-0000-0000-000089B70000}"/>
    <cellStyle name="Normal 8 8 3 3 4" xfId="48151" xr:uid="{00000000-0005-0000-0000-00008AB70000}"/>
    <cellStyle name="Normal 8 8 3 3 5" xfId="48152" xr:uid="{00000000-0005-0000-0000-00008BB70000}"/>
    <cellStyle name="Normal 8 8 3 4" xfId="48153" xr:uid="{00000000-0005-0000-0000-00008CB70000}"/>
    <cellStyle name="Normal 8 8 3 4 2" xfId="48154" xr:uid="{00000000-0005-0000-0000-00008DB70000}"/>
    <cellStyle name="Normal 8 8 3 4 2 2" xfId="48155" xr:uid="{00000000-0005-0000-0000-00008EB70000}"/>
    <cellStyle name="Normal 8 8 3 4 3" xfId="48156" xr:uid="{00000000-0005-0000-0000-00008FB70000}"/>
    <cellStyle name="Normal 8 8 3 5" xfId="48157" xr:uid="{00000000-0005-0000-0000-000090B70000}"/>
    <cellStyle name="Normal 8 8 3 5 2" xfId="48158" xr:uid="{00000000-0005-0000-0000-000091B70000}"/>
    <cellStyle name="Normal 8 8 3 6" xfId="48159" xr:uid="{00000000-0005-0000-0000-000092B70000}"/>
    <cellStyle name="Normal 8 8 3 7" xfId="48160" xr:uid="{00000000-0005-0000-0000-000093B70000}"/>
    <cellStyle name="Normal 8 8 4" xfId="5241" xr:uid="{00000000-0005-0000-0000-000094B70000}"/>
    <cellStyle name="Normal 8 8 4 2" xfId="48161" xr:uid="{00000000-0005-0000-0000-000095B70000}"/>
    <cellStyle name="Normal 8 8 4 2 2" xfId="48162" xr:uid="{00000000-0005-0000-0000-000096B70000}"/>
    <cellStyle name="Normal 8 8 4 2 2 2" xfId="48163" xr:uid="{00000000-0005-0000-0000-000097B70000}"/>
    <cellStyle name="Normal 8 8 4 2 3" xfId="48164" xr:uid="{00000000-0005-0000-0000-000098B70000}"/>
    <cellStyle name="Normal 8 8 4 3" xfId="48165" xr:uid="{00000000-0005-0000-0000-000099B70000}"/>
    <cellStyle name="Normal 8 8 4 3 2" xfId="48166" xr:uid="{00000000-0005-0000-0000-00009AB70000}"/>
    <cellStyle name="Normal 8 8 4 4" xfId="48167" xr:uid="{00000000-0005-0000-0000-00009BB70000}"/>
    <cellStyle name="Normal 8 8 4 5" xfId="48168" xr:uid="{00000000-0005-0000-0000-00009CB70000}"/>
    <cellStyle name="Normal 8 8 5" xfId="5242" xr:uid="{00000000-0005-0000-0000-00009DB70000}"/>
    <cellStyle name="Normal 8 8 5 2" xfId="48169" xr:uid="{00000000-0005-0000-0000-00009EB70000}"/>
    <cellStyle name="Normal 8 8 5 2 2" xfId="48170" xr:uid="{00000000-0005-0000-0000-00009FB70000}"/>
    <cellStyle name="Normal 8 8 5 2 2 2" xfId="48171" xr:uid="{00000000-0005-0000-0000-0000A0B70000}"/>
    <cellStyle name="Normal 8 8 5 2 3" xfId="48172" xr:uid="{00000000-0005-0000-0000-0000A1B70000}"/>
    <cellStyle name="Normal 8 8 5 3" xfId="48173" xr:uid="{00000000-0005-0000-0000-0000A2B70000}"/>
    <cellStyle name="Normal 8 8 5 3 2" xfId="48174" xr:uid="{00000000-0005-0000-0000-0000A3B70000}"/>
    <cellStyle name="Normal 8 8 5 4" xfId="48175" xr:uid="{00000000-0005-0000-0000-0000A4B70000}"/>
    <cellStyle name="Normal 8 8 5 5" xfId="48176" xr:uid="{00000000-0005-0000-0000-0000A5B70000}"/>
    <cellStyle name="Normal 8 8 6" xfId="48177" xr:uid="{00000000-0005-0000-0000-0000A6B70000}"/>
    <cellStyle name="Normal 8 8 6 2" xfId="48178" xr:uid="{00000000-0005-0000-0000-0000A7B70000}"/>
    <cellStyle name="Normal 8 8 6 2 2" xfId="48179" xr:uid="{00000000-0005-0000-0000-0000A8B70000}"/>
    <cellStyle name="Normal 8 8 6 3" xfId="48180" xr:uid="{00000000-0005-0000-0000-0000A9B70000}"/>
    <cellStyle name="Normal 8 8 7" xfId="48181" xr:uid="{00000000-0005-0000-0000-0000AAB70000}"/>
    <cellStyle name="Normal 8 8 7 2" xfId="48182" xr:uid="{00000000-0005-0000-0000-0000ABB70000}"/>
    <cellStyle name="Normal 8 8 8" xfId="48183" xr:uid="{00000000-0005-0000-0000-0000ACB70000}"/>
    <cellStyle name="Normal 8 8 9" xfId="48184" xr:uid="{00000000-0005-0000-0000-0000ADB70000}"/>
    <cellStyle name="Normal 8 9" xfId="5243" xr:uid="{00000000-0005-0000-0000-0000AEB70000}"/>
    <cellStyle name="Normal 8 9 2" xfId="5244" xr:uid="{00000000-0005-0000-0000-0000AFB70000}"/>
    <cellStyle name="Normal 8 9 2 2" xfId="5245" xr:uid="{00000000-0005-0000-0000-0000B0B70000}"/>
    <cellStyle name="Normal 8 9 2 2 2" xfId="48185" xr:uid="{00000000-0005-0000-0000-0000B1B70000}"/>
    <cellStyle name="Normal 8 9 2 2 2 2" xfId="48186" xr:uid="{00000000-0005-0000-0000-0000B2B70000}"/>
    <cellStyle name="Normal 8 9 2 2 2 2 2" xfId="48187" xr:uid="{00000000-0005-0000-0000-0000B3B70000}"/>
    <cellStyle name="Normal 8 9 2 2 2 3" xfId="48188" xr:uid="{00000000-0005-0000-0000-0000B4B70000}"/>
    <cellStyle name="Normal 8 9 2 2 3" xfId="48189" xr:uid="{00000000-0005-0000-0000-0000B5B70000}"/>
    <cellStyle name="Normal 8 9 2 2 3 2" xfId="48190" xr:uid="{00000000-0005-0000-0000-0000B6B70000}"/>
    <cellStyle name="Normal 8 9 2 2 4" xfId="48191" xr:uid="{00000000-0005-0000-0000-0000B7B70000}"/>
    <cellStyle name="Normal 8 9 2 2 5" xfId="48192" xr:uid="{00000000-0005-0000-0000-0000B8B70000}"/>
    <cellStyle name="Normal 8 9 2 3" xfId="5246" xr:uid="{00000000-0005-0000-0000-0000B9B70000}"/>
    <cellStyle name="Normal 8 9 2 3 2" xfId="48193" xr:uid="{00000000-0005-0000-0000-0000BAB70000}"/>
    <cellStyle name="Normal 8 9 2 3 2 2" xfId="48194" xr:uid="{00000000-0005-0000-0000-0000BBB70000}"/>
    <cellStyle name="Normal 8 9 2 3 2 2 2" xfId="48195" xr:uid="{00000000-0005-0000-0000-0000BCB70000}"/>
    <cellStyle name="Normal 8 9 2 3 2 3" xfId="48196" xr:uid="{00000000-0005-0000-0000-0000BDB70000}"/>
    <cellStyle name="Normal 8 9 2 3 3" xfId="48197" xr:uid="{00000000-0005-0000-0000-0000BEB70000}"/>
    <cellStyle name="Normal 8 9 2 3 3 2" xfId="48198" xr:uid="{00000000-0005-0000-0000-0000BFB70000}"/>
    <cellStyle name="Normal 8 9 2 3 4" xfId="48199" xr:uid="{00000000-0005-0000-0000-0000C0B70000}"/>
    <cellStyle name="Normal 8 9 2 3 5" xfId="48200" xr:uid="{00000000-0005-0000-0000-0000C1B70000}"/>
    <cellStyle name="Normal 8 9 2 4" xfId="48201" xr:uid="{00000000-0005-0000-0000-0000C2B70000}"/>
    <cellStyle name="Normal 8 9 2 4 2" xfId="48202" xr:uid="{00000000-0005-0000-0000-0000C3B70000}"/>
    <cellStyle name="Normal 8 9 2 4 2 2" xfId="48203" xr:uid="{00000000-0005-0000-0000-0000C4B70000}"/>
    <cellStyle name="Normal 8 9 2 4 3" xfId="48204" xr:uid="{00000000-0005-0000-0000-0000C5B70000}"/>
    <cellStyle name="Normal 8 9 2 5" xfId="48205" xr:uid="{00000000-0005-0000-0000-0000C6B70000}"/>
    <cellStyle name="Normal 8 9 2 5 2" xfId="48206" xr:uid="{00000000-0005-0000-0000-0000C7B70000}"/>
    <cellStyle name="Normal 8 9 2 6" xfId="48207" xr:uid="{00000000-0005-0000-0000-0000C8B70000}"/>
    <cellStyle name="Normal 8 9 2 7" xfId="48208" xr:uid="{00000000-0005-0000-0000-0000C9B70000}"/>
    <cellStyle name="Normal 8 9 3" xfId="5247" xr:uid="{00000000-0005-0000-0000-0000CAB70000}"/>
    <cellStyle name="Normal 8 9 3 2" xfId="48209" xr:uid="{00000000-0005-0000-0000-0000CBB70000}"/>
    <cellStyle name="Normal 8 9 3 2 2" xfId="48210" xr:uid="{00000000-0005-0000-0000-0000CCB70000}"/>
    <cellStyle name="Normal 8 9 3 2 2 2" xfId="48211" xr:uid="{00000000-0005-0000-0000-0000CDB70000}"/>
    <cellStyle name="Normal 8 9 3 2 3" xfId="48212" xr:uid="{00000000-0005-0000-0000-0000CEB70000}"/>
    <cellStyle name="Normal 8 9 3 3" xfId="48213" xr:uid="{00000000-0005-0000-0000-0000CFB70000}"/>
    <cellStyle name="Normal 8 9 3 3 2" xfId="48214" xr:uid="{00000000-0005-0000-0000-0000D0B70000}"/>
    <cellStyle name="Normal 8 9 3 4" xfId="48215" xr:uid="{00000000-0005-0000-0000-0000D1B70000}"/>
    <cellStyle name="Normal 8 9 3 5" xfId="48216" xr:uid="{00000000-0005-0000-0000-0000D2B70000}"/>
    <cellStyle name="Normal 8 9 4" xfId="5248" xr:uid="{00000000-0005-0000-0000-0000D3B70000}"/>
    <cellStyle name="Normal 8 9 4 2" xfId="48217" xr:uid="{00000000-0005-0000-0000-0000D4B70000}"/>
    <cellStyle name="Normal 8 9 4 2 2" xfId="48218" xr:uid="{00000000-0005-0000-0000-0000D5B70000}"/>
    <cellStyle name="Normal 8 9 4 2 2 2" xfId="48219" xr:uid="{00000000-0005-0000-0000-0000D6B70000}"/>
    <cellStyle name="Normal 8 9 4 2 3" xfId="48220" xr:uid="{00000000-0005-0000-0000-0000D7B70000}"/>
    <cellStyle name="Normal 8 9 4 3" xfId="48221" xr:uid="{00000000-0005-0000-0000-0000D8B70000}"/>
    <cellStyle name="Normal 8 9 4 3 2" xfId="48222" xr:uid="{00000000-0005-0000-0000-0000D9B70000}"/>
    <cellStyle name="Normal 8 9 4 4" xfId="48223" xr:uid="{00000000-0005-0000-0000-0000DAB70000}"/>
    <cellStyle name="Normal 8 9 4 5" xfId="48224" xr:uid="{00000000-0005-0000-0000-0000DBB70000}"/>
    <cellStyle name="Normal 8 9 5" xfId="48225" xr:uid="{00000000-0005-0000-0000-0000DCB70000}"/>
    <cellStyle name="Normal 8 9 5 2" xfId="48226" xr:uid="{00000000-0005-0000-0000-0000DDB70000}"/>
    <cellStyle name="Normal 8 9 5 2 2" xfId="48227" xr:uid="{00000000-0005-0000-0000-0000DEB70000}"/>
    <cellStyle name="Normal 8 9 5 3" xfId="48228" xr:uid="{00000000-0005-0000-0000-0000DFB70000}"/>
    <cellStyle name="Normal 8 9 6" xfId="48229" xr:uid="{00000000-0005-0000-0000-0000E0B70000}"/>
    <cellStyle name="Normal 8 9 6 2" xfId="48230" xr:uid="{00000000-0005-0000-0000-0000E1B70000}"/>
    <cellStyle name="Normal 8 9 7" xfId="48231" xr:uid="{00000000-0005-0000-0000-0000E2B70000}"/>
    <cellStyle name="Normal 8 9 8" xfId="48232" xr:uid="{00000000-0005-0000-0000-0000E3B70000}"/>
    <cellStyle name="Normal 9" xfId="5249" xr:uid="{00000000-0005-0000-0000-0000E4B70000}"/>
    <cellStyle name="Normal 9 10" xfId="5250" xr:uid="{00000000-0005-0000-0000-0000E5B70000}"/>
    <cellStyle name="Normal 9 10 2" xfId="5251" xr:uid="{00000000-0005-0000-0000-0000E6B70000}"/>
    <cellStyle name="Normal 9 10 2 2" xfId="5252" xr:uid="{00000000-0005-0000-0000-0000E7B70000}"/>
    <cellStyle name="Normal 9 10 2 2 2" xfId="48233" xr:uid="{00000000-0005-0000-0000-0000E8B70000}"/>
    <cellStyle name="Normal 9 10 2 2 2 2" xfId="48234" xr:uid="{00000000-0005-0000-0000-0000E9B70000}"/>
    <cellStyle name="Normal 9 10 2 2 2 2 2" xfId="48235" xr:uid="{00000000-0005-0000-0000-0000EAB70000}"/>
    <cellStyle name="Normal 9 10 2 2 2 3" xfId="48236" xr:uid="{00000000-0005-0000-0000-0000EBB70000}"/>
    <cellStyle name="Normal 9 10 2 2 3" xfId="48237" xr:uid="{00000000-0005-0000-0000-0000ECB70000}"/>
    <cellStyle name="Normal 9 10 2 2 3 2" xfId="48238" xr:uid="{00000000-0005-0000-0000-0000EDB70000}"/>
    <cellStyle name="Normal 9 10 2 2 4" xfId="48239" xr:uid="{00000000-0005-0000-0000-0000EEB70000}"/>
    <cellStyle name="Normal 9 10 2 2 5" xfId="48240" xr:uid="{00000000-0005-0000-0000-0000EFB70000}"/>
    <cellStyle name="Normal 9 10 2 3" xfId="5253" xr:uid="{00000000-0005-0000-0000-0000F0B70000}"/>
    <cellStyle name="Normal 9 10 2 3 2" xfId="48241" xr:uid="{00000000-0005-0000-0000-0000F1B70000}"/>
    <cellStyle name="Normal 9 10 2 3 2 2" xfId="48242" xr:uid="{00000000-0005-0000-0000-0000F2B70000}"/>
    <cellStyle name="Normal 9 10 2 3 2 2 2" xfId="48243" xr:uid="{00000000-0005-0000-0000-0000F3B70000}"/>
    <cellStyle name="Normal 9 10 2 3 2 3" xfId="48244" xr:uid="{00000000-0005-0000-0000-0000F4B70000}"/>
    <cellStyle name="Normal 9 10 2 3 3" xfId="48245" xr:uid="{00000000-0005-0000-0000-0000F5B70000}"/>
    <cellStyle name="Normal 9 10 2 3 3 2" xfId="48246" xr:uid="{00000000-0005-0000-0000-0000F6B70000}"/>
    <cellStyle name="Normal 9 10 2 3 4" xfId="48247" xr:uid="{00000000-0005-0000-0000-0000F7B70000}"/>
    <cellStyle name="Normal 9 10 2 3 5" xfId="48248" xr:uid="{00000000-0005-0000-0000-0000F8B70000}"/>
    <cellStyle name="Normal 9 10 2 4" xfId="48249" xr:uid="{00000000-0005-0000-0000-0000F9B70000}"/>
    <cellStyle name="Normal 9 10 2 4 2" xfId="48250" xr:uid="{00000000-0005-0000-0000-0000FAB70000}"/>
    <cellStyle name="Normal 9 10 2 4 2 2" xfId="48251" xr:uid="{00000000-0005-0000-0000-0000FBB70000}"/>
    <cellStyle name="Normal 9 10 2 4 3" xfId="48252" xr:uid="{00000000-0005-0000-0000-0000FCB70000}"/>
    <cellStyle name="Normal 9 10 2 5" xfId="48253" xr:uid="{00000000-0005-0000-0000-0000FDB70000}"/>
    <cellStyle name="Normal 9 10 2 5 2" xfId="48254" xr:uid="{00000000-0005-0000-0000-0000FEB70000}"/>
    <cellStyle name="Normal 9 10 2 6" xfId="48255" xr:uid="{00000000-0005-0000-0000-0000FFB70000}"/>
    <cellStyle name="Normal 9 10 2 7" xfId="48256" xr:uid="{00000000-0005-0000-0000-000000B80000}"/>
    <cellStyle name="Normal 9 10 3" xfId="5254" xr:uid="{00000000-0005-0000-0000-000001B80000}"/>
    <cellStyle name="Normal 9 10 3 2" xfId="48257" xr:uid="{00000000-0005-0000-0000-000002B80000}"/>
    <cellStyle name="Normal 9 10 3 2 2" xfId="48258" xr:uid="{00000000-0005-0000-0000-000003B80000}"/>
    <cellStyle name="Normal 9 10 3 2 2 2" xfId="48259" xr:uid="{00000000-0005-0000-0000-000004B80000}"/>
    <cellStyle name="Normal 9 10 3 2 3" xfId="48260" xr:uid="{00000000-0005-0000-0000-000005B80000}"/>
    <cellStyle name="Normal 9 10 3 3" xfId="48261" xr:uid="{00000000-0005-0000-0000-000006B80000}"/>
    <cellStyle name="Normal 9 10 3 3 2" xfId="48262" xr:uid="{00000000-0005-0000-0000-000007B80000}"/>
    <cellStyle name="Normal 9 10 3 4" xfId="48263" xr:uid="{00000000-0005-0000-0000-000008B80000}"/>
    <cellStyle name="Normal 9 10 3 5" xfId="48264" xr:uid="{00000000-0005-0000-0000-000009B80000}"/>
    <cellStyle name="Normal 9 10 4" xfId="5255" xr:uid="{00000000-0005-0000-0000-00000AB80000}"/>
    <cellStyle name="Normal 9 10 4 2" xfId="48265" xr:uid="{00000000-0005-0000-0000-00000BB80000}"/>
    <cellStyle name="Normal 9 10 4 2 2" xfId="48266" xr:uid="{00000000-0005-0000-0000-00000CB80000}"/>
    <cellStyle name="Normal 9 10 4 2 2 2" xfId="48267" xr:uid="{00000000-0005-0000-0000-00000DB80000}"/>
    <cellStyle name="Normal 9 10 4 2 3" xfId="48268" xr:uid="{00000000-0005-0000-0000-00000EB80000}"/>
    <cellStyle name="Normal 9 10 4 3" xfId="48269" xr:uid="{00000000-0005-0000-0000-00000FB80000}"/>
    <cellStyle name="Normal 9 10 4 3 2" xfId="48270" xr:uid="{00000000-0005-0000-0000-000010B80000}"/>
    <cellStyle name="Normal 9 10 4 4" xfId="48271" xr:uid="{00000000-0005-0000-0000-000011B80000}"/>
    <cellStyle name="Normal 9 10 4 5" xfId="48272" xr:uid="{00000000-0005-0000-0000-000012B80000}"/>
    <cellStyle name="Normal 9 10 5" xfId="48273" xr:uid="{00000000-0005-0000-0000-000013B80000}"/>
    <cellStyle name="Normal 9 10 5 2" xfId="48274" xr:uid="{00000000-0005-0000-0000-000014B80000}"/>
    <cellStyle name="Normal 9 10 5 2 2" xfId="48275" xr:uid="{00000000-0005-0000-0000-000015B80000}"/>
    <cellStyle name="Normal 9 10 5 3" xfId="48276" xr:uid="{00000000-0005-0000-0000-000016B80000}"/>
    <cellStyle name="Normal 9 10 6" xfId="48277" xr:uid="{00000000-0005-0000-0000-000017B80000}"/>
    <cellStyle name="Normal 9 10 6 2" xfId="48278" xr:uid="{00000000-0005-0000-0000-000018B80000}"/>
    <cellStyle name="Normal 9 10 7" xfId="48279" xr:uid="{00000000-0005-0000-0000-000019B80000}"/>
    <cellStyle name="Normal 9 10 8" xfId="48280" xr:uid="{00000000-0005-0000-0000-00001AB80000}"/>
    <cellStyle name="Normal 9 11" xfId="5256" xr:uid="{00000000-0005-0000-0000-00001BB80000}"/>
    <cellStyle name="Normal 9 11 2" xfId="5257" xr:uid="{00000000-0005-0000-0000-00001CB80000}"/>
    <cellStyle name="Normal 9 11 2 2" xfId="5258" xr:uid="{00000000-0005-0000-0000-00001DB80000}"/>
    <cellStyle name="Normal 9 11 2 2 2" xfId="48281" xr:uid="{00000000-0005-0000-0000-00001EB80000}"/>
    <cellStyle name="Normal 9 11 2 2 2 2" xfId="48282" xr:uid="{00000000-0005-0000-0000-00001FB80000}"/>
    <cellStyle name="Normal 9 11 2 2 2 2 2" xfId="48283" xr:uid="{00000000-0005-0000-0000-000020B80000}"/>
    <cellStyle name="Normal 9 11 2 2 2 3" xfId="48284" xr:uid="{00000000-0005-0000-0000-000021B80000}"/>
    <cellStyle name="Normal 9 11 2 2 3" xfId="48285" xr:uid="{00000000-0005-0000-0000-000022B80000}"/>
    <cellStyle name="Normal 9 11 2 2 3 2" xfId="48286" xr:uid="{00000000-0005-0000-0000-000023B80000}"/>
    <cellStyle name="Normal 9 11 2 2 4" xfId="48287" xr:uid="{00000000-0005-0000-0000-000024B80000}"/>
    <cellStyle name="Normal 9 11 2 2 5" xfId="48288" xr:uid="{00000000-0005-0000-0000-000025B80000}"/>
    <cellStyle name="Normal 9 11 2 3" xfId="5259" xr:uid="{00000000-0005-0000-0000-000026B80000}"/>
    <cellStyle name="Normal 9 11 2 3 2" xfId="48289" xr:uid="{00000000-0005-0000-0000-000027B80000}"/>
    <cellStyle name="Normal 9 11 2 3 2 2" xfId="48290" xr:uid="{00000000-0005-0000-0000-000028B80000}"/>
    <cellStyle name="Normal 9 11 2 3 2 2 2" xfId="48291" xr:uid="{00000000-0005-0000-0000-000029B80000}"/>
    <cellStyle name="Normal 9 11 2 3 2 3" xfId="48292" xr:uid="{00000000-0005-0000-0000-00002AB80000}"/>
    <cellStyle name="Normal 9 11 2 3 3" xfId="48293" xr:uid="{00000000-0005-0000-0000-00002BB80000}"/>
    <cellStyle name="Normal 9 11 2 3 3 2" xfId="48294" xr:uid="{00000000-0005-0000-0000-00002CB80000}"/>
    <cellStyle name="Normal 9 11 2 3 4" xfId="48295" xr:uid="{00000000-0005-0000-0000-00002DB80000}"/>
    <cellStyle name="Normal 9 11 2 3 5" xfId="48296" xr:uid="{00000000-0005-0000-0000-00002EB80000}"/>
    <cellStyle name="Normal 9 11 2 4" xfId="48297" xr:uid="{00000000-0005-0000-0000-00002FB80000}"/>
    <cellStyle name="Normal 9 11 2 4 2" xfId="48298" xr:uid="{00000000-0005-0000-0000-000030B80000}"/>
    <cellStyle name="Normal 9 11 2 4 2 2" xfId="48299" xr:uid="{00000000-0005-0000-0000-000031B80000}"/>
    <cellStyle name="Normal 9 11 2 4 3" xfId="48300" xr:uid="{00000000-0005-0000-0000-000032B80000}"/>
    <cellStyle name="Normal 9 11 2 5" xfId="48301" xr:uid="{00000000-0005-0000-0000-000033B80000}"/>
    <cellStyle name="Normal 9 11 2 5 2" xfId="48302" xr:uid="{00000000-0005-0000-0000-000034B80000}"/>
    <cellStyle name="Normal 9 11 2 6" xfId="48303" xr:uid="{00000000-0005-0000-0000-000035B80000}"/>
    <cellStyle name="Normal 9 11 2 7" xfId="48304" xr:uid="{00000000-0005-0000-0000-000036B80000}"/>
    <cellStyle name="Normal 9 11 3" xfId="5260" xr:uid="{00000000-0005-0000-0000-000037B80000}"/>
    <cellStyle name="Normal 9 11 3 2" xfId="48305" xr:uid="{00000000-0005-0000-0000-000038B80000}"/>
    <cellStyle name="Normal 9 11 3 2 2" xfId="48306" xr:uid="{00000000-0005-0000-0000-000039B80000}"/>
    <cellStyle name="Normal 9 11 3 2 2 2" xfId="48307" xr:uid="{00000000-0005-0000-0000-00003AB80000}"/>
    <cellStyle name="Normal 9 11 3 2 3" xfId="48308" xr:uid="{00000000-0005-0000-0000-00003BB80000}"/>
    <cellStyle name="Normal 9 11 3 3" xfId="48309" xr:uid="{00000000-0005-0000-0000-00003CB80000}"/>
    <cellStyle name="Normal 9 11 3 3 2" xfId="48310" xr:uid="{00000000-0005-0000-0000-00003DB80000}"/>
    <cellStyle name="Normal 9 11 3 4" xfId="48311" xr:uid="{00000000-0005-0000-0000-00003EB80000}"/>
    <cellStyle name="Normal 9 11 3 5" xfId="48312" xr:uid="{00000000-0005-0000-0000-00003FB80000}"/>
    <cellStyle name="Normal 9 11 4" xfId="5261" xr:uid="{00000000-0005-0000-0000-000040B80000}"/>
    <cellStyle name="Normal 9 11 4 2" xfId="48313" xr:uid="{00000000-0005-0000-0000-000041B80000}"/>
    <cellStyle name="Normal 9 11 4 2 2" xfId="48314" xr:uid="{00000000-0005-0000-0000-000042B80000}"/>
    <cellStyle name="Normal 9 11 4 2 2 2" xfId="48315" xr:uid="{00000000-0005-0000-0000-000043B80000}"/>
    <cellStyle name="Normal 9 11 4 2 3" xfId="48316" xr:uid="{00000000-0005-0000-0000-000044B80000}"/>
    <cellStyle name="Normal 9 11 4 3" xfId="48317" xr:uid="{00000000-0005-0000-0000-000045B80000}"/>
    <cellStyle name="Normal 9 11 4 3 2" xfId="48318" xr:uid="{00000000-0005-0000-0000-000046B80000}"/>
    <cellStyle name="Normal 9 11 4 4" xfId="48319" xr:uid="{00000000-0005-0000-0000-000047B80000}"/>
    <cellStyle name="Normal 9 11 4 5" xfId="48320" xr:uid="{00000000-0005-0000-0000-000048B80000}"/>
    <cellStyle name="Normal 9 11 5" xfId="48321" xr:uid="{00000000-0005-0000-0000-000049B80000}"/>
    <cellStyle name="Normal 9 11 5 2" xfId="48322" xr:uid="{00000000-0005-0000-0000-00004AB80000}"/>
    <cellStyle name="Normal 9 11 5 2 2" xfId="48323" xr:uid="{00000000-0005-0000-0000-00004BB80000}"/>
    <cellStyle name="Normal 9 11 5 3" xfId="48324" xr:uid="{00000000-0005-0000-0000-00004CB80000}"/>
    <cellStyle name="Normal 9 11 6" xfId="48325" xr:uid="{00000000-0005-0000-0000-00004DB80000}"/>
    <cellStyle name="Normal 9 11 6 2" xfId="48326" xr:uid="{00000000-0005-0000-0000-00004EB80000}"/>
    <cellStyle name="Normal 9 11 7" xfId="48327" xr:uid="{00000000-0005-0000-0000-00004FB80000}"/>
    <cellStyle name="Normal 9 11 8" xfId="48328" xr:uid="{00000000-0005-0000-0000-000050B80000}"/>
    <cellStyle name="Normal 9 12" xfId="5262" xr:uid="{00000000-0005-0000-0000-000051B80000}"/>
    <cellStyle name="Normal 9 12 2" xfId="5263" xr:uid="{00000000-0005-0000-0000-000052B80000}"/>
    <cellStyle name="Normal 9 12 2 2" xfId="48329" xr:uid="{00000000-0005-0000-0000-000053B80000}"/>
    <cellStyle name="Normal 9 12 2 2 2" xfId="48330" xr:uid="{00000000-0005-0000-0000-000054B80000}"/>
    <cellStyle name="Normal 9 12 2 2 2 2" xfId="48331" xr:uid="{00000000-0005-0000-0000-000055B80000}"/>
    <cellStyle name="Normal 9 12 2 2 3" xfId="48332" xr:uid="{00000000-0005-0000-0000-000056B80000}"/>
    <cellStyle name="Normal 9 12 2 3" xfId="48333" xr:uid="{00000000-0005-0000-0000-000057B80000}"/>
    <cellStyle name="Normal 9 12 2 3 2" xfId="48334" xr:uid="{00000000-0005-0000-0000-000058B80000}"/>
    <cellStyle name="Normal 9 12 2 4" xfId="48335" xr:uid="{00000000-0005-0000-0000-000059B80000}"/>
    <cellStyle name="Normal 9 12 2 5" xfId="48336" xr:uid="{00000000-0005-0000-0000-00005AB80000}"/>
    <cellStyle name="Normal 9 12 3" xfId="5264" xr:uid="{00000000-0005-0000-0000-00005BB80000}"/>
    <cellStyle name="Normal 9 12 3 2" xfId="48337" xr:uid="{00000000-0005-0000-0000-00005CB80000}"/>
    <cellStyle name="Normal 9 12 3 2 2" xfId="48338" xr:uid="{00000000-0005-0000-0000-00005DB80000}"/>
    <cellStyle name="Normal 9 12 3 2 2 2" xfId="48339" xr:uid="{00000000-0005-0000-0000-00005EB80000}"/>
    <cellStyle name="Normal 9 12 3 2 3" xfId="48340" xr:uid="{00000000-0005-0000-0000-00005FB80000}"/>
    <cellStyle name="Normal 9 12 3 3" xfId="48341" xr:uid="{00000000-0005-0000-0000-000060B80000}"/>
    <cellStyle name="Normal 9 12 3 3 2" xfId="48342" xr:uid="{00000000-0005-0000-0000-000061B80000}"/>
    <cellStyle name="Normal 9 12 3 4" xfId="48343" xr:uid="{00000000-0005-0000-0000-000062B80000}"/>
    <cellStyle name="Normal 9 12 3 5" xfId="48344" xr:uid="{00000000-0005-0000-0000-000063B80000}"/>
    <cellStyle name="Normal 9 12 4" xfId="48345" xr:uid="{00000000-0005-0000-0000-000064B80000}"/>
    <cellStyle name="Normal 9 12 4 2" xfId="48346" xr:uid="{00000000-0005-0000-0000-000065B80000}"/>
    <cellStyle name="Normal 9 12 4 2 2" xfId="48347" xr:uid="{00000000-0005-0000-0000-000066B80000}"/>
    <cellStyle name="Normal 9 12 4 3" xfId="48348" xr:uid="{00000000-0005-0000-0000-000067B80000}"/>
    <cellStyle name="Normal 9 12 5" xfId="48349" xr:uid="{00000000-0005-0000-0000-000068B80000}"/>
    <cellStyle name="Normal 9 12 5 2" xfId="48350" xr:uid="{00000000-0005-0000-0000-000069B80000}"/>
    <cellStyle name="Normal 9 12 6" xfId="48351" xr:uid="{00000000-0005-0000-0000-00006AB80000}"/>
    <cellStyle name="Normal 9 12 7" xfId="48352" xr:uid="{00000000-0005-0000-0000-00006BB80000}"/>
    <cellStyle name="Normal 9 13" xfId="5265" xr:uid="{00000000-0005-0000-0000-00006CB80000}"/>
    <cellStyle name="Normal 9 13 2" xfId="5266" xr:uid="{00000000-0005-0000-0000-00006DB80000}"/>
    <cellStyle name="Normal 9 13 2 2" xfId="48353" xr:uid="{00000000-0005-0000-0000-00006EB80000}"/>
    <cellStyle name="Normal 9 13 2 2 2" xfId="48354" xr:uid="{00000000-0005-0000-0000-00006FB80000}"/>
    <cellStyle name="Normal 9 13 2 2 2 2" xfId="48355" xr:uid="{00000000-0005-0000-0000-000070B80000}"/>
    <cellStyle name="Normal 9 13 2 2 3" xfId="48356" xr:uid="{00000000-0005-0000-0000-000071B80000}"/>
    <cellStyle name="Normal 9 13 2 3" xfId="48357" xr:uid="{00000000-0005-0000-0000-000072B80000}"/>
    <cellStyle name="Normal 9 13 2 3 2" xfId="48358" xr:uid="{00000000-0005-0000-0000-000073B80000}"/>
    <cellStyle name="Normal 9 13 2 4" xfId="48359" xr:uid="{00000000-0005-0000-0000-000074B80000}"/>
    <cellStyle name="Normal 9 13 2 5" xfId="48360" xr:uid="{00000000-0005-0000-0000-000075B80000}"/>
    <cellStyle name="Normal 9 13 3" xfId="5267" xr:uid="{00000000-0005-0000-0000-000076B80000}"/>
    <cellStyle name="Normal 9 13 3 2" xfId="48361" xr:uid="{00000000-0005-0000-0000-000077B80000}"/>
    <cellStyle name="Normal 9 13 3 2 2" xfId="48362" xr:uid="{00000000-0005-0000-0000-000078B80000}"/>
    <cellStyle name="Normal 9 13 3 2 2 2" xfId="48363" xr:uid="{00000000-0005-0000-0000-000079B80000}"/>
    <cellStyle name="Normal 9 13 3 2 3" xfId="48364" xr:uid="{00000000-0005-0000-0000-00007AB80000}"/>
    <cellStyle name="Normal 9 13 3 3" xfId="48365" xr:uid="{00000000-0005-0000-0000-00007BB80000}"/>
    <cellStyle name="Normal 9 13 3 3 2" xfId="48366" xr:uid="{00000000-0005-0000-0000-00007CB80000}"/>
    <cellStyle name="Normal 9 13 3 4" xfId="48367" xr:uid="{00000000-0005-0000-0000-00007DB80000}"/>
    <cellStyle name="Normal 9 13 3 5" xfId="48368" xr:uid="{00000000-0005-0000-0000-00007EB80000}"/>
    <cellStyle name="Normal 9 13 4" xfId="48369" xr:uid="{00000000-0005-0000-0000-00007FB80000}"/>
    <cellStyle name="Normal 9 13 4 2" xfId="48370" xr:uid="{00000000-0005-0000-0000-000080B80000}"/>
    <cellStyle name="Normal 9 13 4 2 2" xfId="48371" xr:uid="{00000000-0005-0000-0000-000081B80000}"/>
    <cellStyle name="Normal 9 13 4 3" xfId="48372" xr:uid="{00000000-0005-0000-0000-000082B80000}"/>
    <cellStyle name="Normal 9 13 5" xfId="48373" xr:uid="{00000000-0005-0000-0000-000083B80000}"/>
    <cellStyle name="Normal 9 13 5 2" xfId="48374" xr:uid="{00000000-0005-0000-0000-000084B80000}"/>
    <cellStyle name="Normal 9 13 6" xfId="48375" xr:uid="{00000000-0005-0000-0000-000085B80000}"/>
    <cellStyle name="Normal 9 13 7" xfId="48376" xr:uid="{00000000-0005-0000-0000-000086B80000}"/>
    <cellStyle name="Normal 9 14" xfId="5268" xr:uid="{00000000-0005-0000-0000-000087B80000}"/>
    <cellStyle name="Normal 9 14 2" xfId="5269" xr:uid="{00000000-0005-0000-0000-000088B80000}"/>
    <cellStyle name="Normal 9 14 2 2" xfId="48377" xr:uid="{00000000-0005-0000-0000-000089B80000}"/>
    <cellStyle name="Normal 9 14 2 2 2" xfId="48378" xr:uid="{00000000-0005-0000-0000-00008AB80000}"/>
    <cellStyle name="Normal 9 14 2 2 2 2" xfId="48379" xr:uid="{00000000-0005-0000-0000-00008BB80000}"/>
    <cellStyle name="Normal 9 14 2 2 3" xfId="48380" xr:uid="{00000000-0005-0000-0000-00008CB80000}"/>
    <cellStyle name="Normal 9 14 2 3" xfId="48381" xr:uid="{00000000-0005-0000-0000-00008DB80000}"/>
    <cellStyle name="Normal 9 14 2 3 2" xfId="48382" xr:uid="{00000000-0005-0000-0000-00008EB80000}"/>
    <cellStyle name="Normal 9 14 2 4" xfId="48383" xr:uid="{00000000-0005-0000-0000-00008FB80000}"/>
    <cellStyle name="Normal 9 14 2 5" xfId="48384" xr:uid="{00000000-0005-0000-0000-000090B80000}"/>
    <cellStyle name="Normal 9 14 3" xfId="48385" xr:uid="{00000000-0005-0000-0000-000091B80000}"/>
    <cellStyle name="Normal 9 14 3 2" xfId="48386" xr:uid="{00000000-0005-0000-0000-000092B80000}"/>
    <cellStyle name="Normal 9 14 3 2 2" xfId="48387" xr:uid="{00000000-0005-0000-0000-000093B80000}"/>
    <cellStyle name="Normal 9 14 3 3" xfId="48388" xr:uid="{00000000-0005-0000-0000-000094B80000}"/>
    <cellStyle name="Normal 9 14 4" xfId="48389" xr:uid="{00000000-0005-0000-0000-000095B80000}"/>
    <cellStyle name="Normal 9 14 4 2" xfId="48390" xr:uid="{00000000-0005-0000-0000-000096B80000}"/>
    <cellStyle name="Normal 9 14 5" xfId="48391" xr:uid="{00000000-0005-0000-0000-000097B80000}"/>
    <cellStyle name="Normal 9 14 6" xfId="48392" xr:uid="{00000000-0005-0000-0000-000098B80000}"/>
    <cellStyle name="Normal 9 15" xfId="5270" xr:uid="{00000000-0005-0000-0000-000099B80000}"/>
    <cellStyle name="Normal 9 15 2" xfId="48393" xr:uid="{00000000-0005-0000-0000-00009AB80000}"/>
    <cellStyle name="Normal 9 15 2 2" xfId="48394" xr:uid="{00000000-0005-0000-0000-00009BB80000}"/>
    <cellStyle name="Normal 9 15 2 2 2" xfId="48395" xr:uid="{00000000-0005-0000-0000-00009CB80000}"/>
    <cellStyle name="Normal 9 15 2 3" xfId="48396" xr:uid="{00000000-0005-0000-0000-00009DB80000}"/>
    <cellStyle name="Normal 9 15 3" xfId="48397" xr:uid="{00000000-0005-0000-0000-00009EB80000}"/>
    <cellStyle name="Normal 9 15 3 2" xfId="48398" xr:uid="{00000000-0005-0000-0000-00009FB80000}"/>
    <cellStyle name="Normal 9 15 4" xfId="48399" xr:uid="{00000000-0005-0000-0000-0000A0B80000}"/>
    <cellStyle name="Normal 9 15 5" xfId="48400" xr:uid="{00000000-0005-0000-0000-0000A1B80000}"/>
    <cellStyle name="Normal 9 16" xfId="5271" xr:uid="{00000000-0005-0000-0000-0000A2B80000}"/>
    <cellStyle name="Normal 9 16 2" xfId="48401" xr:uid="{00000000-0005-0000-0000-0000A3B80000}"/>
    <cellStyle name="Normal 9 16 2 2" xfId="48402" xr:uid="{00000000-0005-0000-0000-0000A4B80000}"/>
    <cellStyle name="Normal 9 16 2 2 2" xfId="48403" xr:uid="{00000000-0005-0000-0000-0000A5B80000}"/>
    <cellStyle name="Normal 9 16 2 3" xfId="48404" xr:uid="{00000000-0005-0000-0000-0000A6B80000}"/>
    <cellStyle name="Normal 9 16 3" xfId="48405" xr:uid="{00000000-0005-0000-0000-0000A7B80000}"/>
    <cellStyle name="Normal 9 16 3 2" xfId="48406" xr:uid="{00000000-0005-0000-0000-0000A8B80000}"/>
    <cellStyle name="Normal 9 16 4" xfId="48407" xr:uid="{00000000-0005-0000-0000-0000A9B80000}"/>
    <cellStyle name="Normal 9 16 5" xfId="48408" xr:uid="{00000000-0005-0000-0000-0000AAB80000}"/>
    <cellStyle name="Normal 9 17" xfId="5272" xr:uid="{00000000-0005-0000-0000-0000ABB80000}"/>
    <cellStyle name="Normal 9 17 2" xfId="48409" xr:uid="{00000000-0005-0000-0000-0000ACB80000}"/>
    <cellStyle name="Normal 9 17 2 2" xfId="48410" xr:uid="{00000000-0005-0000-0000-0000ADB80000}"/>
    <cellStyle name="Normal 9 17 2 2 2" xfId="48411" xr:uid="{00000000-0005-0000-0000-0000AEB80000}"/>
    <cellStyle name="Normal 9 17 2 3" xfId="48412" xr:uid="{00000000-0005-0000-0000-0000AFB80000}"/>
    <cellStyle name="Normal 9 17 3" xfId="48413" xr:uid="{00000000-0005-0000-0000-0000B0B80000}"/>
    <cellStyle name="Normal 9 17 3 2" xfId="48414" xr:uid="{00000000-0005-0000-0000-0000B1B80000}"/>
    <cellStyle name="Normal 9 17 4" xfId="48415" xr:uid="{00000000-0005-0000-0000-0000B2B80000}"/>
    <cellStyle name="Normal 9 17 5" xfId="48416" xr:uid="{00000000-0005-0000-0000-0000B3B80000}"/>
    <cellStyle name="Normal 9 18" xfId="48417" xr:uid="{00000000-0005-0000-0000-0000B4B80000}"/>
    <cellStyle name="Normal 9 18 2" xfId="48418" xr:uid="{00000000-0005-0000-0000-0000B5B80000}"/>
    <cellStyle name="Normal 9 18 2 2" xfId="48419" xr:uid="{00000000-0005-0000-0000-0000B6B80000}"/>
    <cellStyle name="Normal 9 18 3" xfId="48420" xr:uid="{00000000-0005-0000-0000-0000B7B80000}"/>
    <cellStyle name="Normal 9 19" xfId="48421" xr:uid="{00000000-0005-0000-0000-0000B8B80000}"/>
    <cellStyle name="Normal 9 19 2" xfId="48422" xr:uid="{00000000-0005-0000-0000-0000B9B80000}"/>
    <cellStyle name="Normal 9 2" xfId="5273" xr:uid="{00000000-0005-0000-0000-0000BAB80000}"/>
    <cellStyle name="Normal 9 2 10" xfId="5274" xr:uid="{00000000-0005-0000-0000-0000BBB80000}"/>
    <cellStyle name="Normal 9 2 10 2" xfId="48423" xr:uid="{00000000-0005-0000-0000-0000BCB80000}"/>
    <cellStyle name="Normal 9 2 10 2 2" xfId="48424" xr:uid="{00000000-0005-0000-0000-0000BDB80000}"/>
    <cellStyle name="Normal 9 2 10 2 2 2" xfId="48425" xr:uid="{00000000-0005-0000-0000-0000BEB80000}"/>
    <cellStyle name="Normal 9 2 10 2 3" xfId="48426" xr:uid="{00000000-0005-0000-0000-0000BFB80000}"/>
    <cellStyle name="Normal 9 2 10 3" xfId="48427" xr:uid="{00000000-0005-0000-0000-0000C0B80000}"/>
    <cellStyle name="Normal 9 2 10 3 2" xfId="48428" xr:uid="{00000000-0005-0000-0000-0000C1B80000}"/>
    <cellStyle name="Normal 9 2 10 4" xfId="48429" xr:uid="{00000000-0005-0000-0000-0000C2B80000}"/>
    <cellStyle name="Normal 9 2 10 5" xfId="48430" xr:uid="{00000000-0005-0000-0000-0000C3B80000}"/>
    <cellStyle name="Normal 9 2 11" xfId="48431" xr:uid="{00000000-0005-0000-0000-0000C4B80000}"/>
    <cellStyle name="Normal 9 2 11 2" xfId="48432" xr:uid="{00000000-0005-0000-0000-0000C5B80000}"/>
    <cellStyle name="Normal 9 2 11 2 2" xfId="48433" xr:uid="{00000000-0005-0000-0000-0000C6B80000}"/>
    <cellStyle name="Normal 9 2 11 3" xfId="48434" xr:uid="{00000000-0005-0000-0000-0000C7B80000}"/>
    <cellStyle name="Normal 9 2 12" xfId="48435" xr:uid="{00000000-0005-0000-0000-0000C8B80000}"/>
    <cellStyle name="Normal 9 2 12 2" xfId="48436" xr:uid="{00000000-0005-0000-0000-0000C9B80000}"/>
    <cellStyle name="Normal 9 2 13" xfId="48437" xr:uid="{00000000-0005-0000-0000-0000CAB80000}"/>
    <cellStyle name="Normal 9 2 14" xfId="48438" xr:uid="{00000000-0005-0000-0000-0000CBB80000}"/>
    <cellStyle name="Normal 9 2 2" xfId="5275" xr:uid="{00000000-0005-0000-0000-0000CCB80000}"/>
    <cellStyle name="Normal 9 2 2 10" xfId="48439" xr:uid="{00000000-0005-0000-0000-0000CDB80000}"/>
    <cellStyle name="Normal 9 2 2 10 2" xfId="48440" xr:uid="{00000000-0005-0000-0000-0000CEB80000}"/>
    <cellStyle name="Normal 9 2 2 10 2 2" xfId="48441" xr:uid="{00000000-0005-0000-0000-0000CFB80000}"/>
    <cellStyle name="Normal 9 2 2 10 3" xfId="48442" xr:uid="{00000000-0005-0000-0000-0000D0B80000}"/>
    <cellStyle name="Normal 9 2 2 11" xfId="48443" xr:uid="{00000000-0005-0000-0000-0000D1B80000}"/>
    <cellStyle name="Normal 9 2 2 11 2" xfId="48444" xr:uid="{00000000-0005-0000-0000-0000D2B80000}"/>
    <cellStyle name="Normal 9 2 2 12" xfId="48445" xr:uid="{00000000-0005-0000-0000-0000D3B80000}"/>
    <cellStyle name="Normal 9 2 2 13" xfId="48446" xr:uid="{00000000-0005-0000-0000-0000D4B80000}"/>
    <cellStyle name="Normal 9 2 2 2" xfId="5276" xr:uid="{00000000-0005-0000-0000-0000D5B80000}"/>
    <cellStyle name="Normal 9 2 2 2 10" xfId="48447" xr:uid="{00000000-0005-0000-0000-0000D6B80000}"/>
    <cellStyle name="Normal 9 2 2 2 10 2" xfId="48448" xr:uid="{00000000-0005-0000-0000-0000D7B80000}"/>
    <cellStyle name="Normal 9 2 2 2 11" xfId="48449" xr:uid="{00000000-0005-0000-0000-0000D8B80000}"/>
    <cellStyle name="Normal 9 2 2 2 12" xfId="48450" xr:uid="{00000000-0005-0000-0000-0000D9B80000}"/>
    <cellStyle name="Normal 9 2 2 2 2" xfId="5277" xr:uid="{00000000-0005-0000-0000-0000DAB80000}"/>
    <cellStyle name="Normal 9 2 2 2 2 2" xfId="5278" xr:uid="{00000000-0005-0000-0000-0000DBB80000}"/>
    <cellStyle name="Normal 9 2 2 2 2 2 2" xfId="5279" xr:uid="{00000000-0005-0000-0000-0000DCB80000}"/>
    <cellStyle name="Normal 9 2 2 2 2 2 2 2" xfId="48451" xr:uid="{00000000-0005-0000-0000-0000DDB80000}"/>
    <cellStyle name="Normal 9 2 2 2 2 2 2 2 2" xfId="48452" xr:uid="{00000000-0005-0000-0000-0000DEB80000}"/>
    <cellStyle name="Normal 9 2 2 2 2 2 2 2 2 2" xfId="48453" xr:uid="{00000000-0005-0000-0000-0000DFB80000}"/>
    <cellStyle name="Normal 9 2 2 2 2 2 2 2 3" xfId="48454" xr:uid="{00000000-0005-0000-0000-0000E0B80000}"/>
    <cellStyle name="Normal 9 2 2 2 2 2 2 3" xfId="48455" xr:uid="{00000000-0005-0000-0000-0000E1B80000}"/>
    <cellStyle name="Normal 9 2 2 2 2 2 2 3 2" xfId="48456" xr:uid="{00000000-0005-0000-0000-0000E2B80000}"/>
    <cellStyle name="Normal 9 2 2 2 2 2 2 4" xfId="48457" xr:uid="{00000000-0005-0000-0000-0000E3B80000}"/>
    <cellStyle name="Normal 9 2 2 2 2 2 2 5" xfId="48458" xr:uid="{00000000-0005-0000-0000-0000E4B80000}"/>
    <cellStyle name="Normal 9 2 2 2 2 2 3" xfId="5280" xr:uid="{00000000-0005-0000-0000-0000E5B80000}"/>
    <cellStyle name="Normal 9 2 2 2 2 2 3 2" xfId="48459" xr:uid="{00000000-0005-0000-0000-0000E6B80000}"/>
    <cellStyle name="Normal 9 2 2 2 2 2 3 2 2" xfId="48460" xr:uid="{00000000-0005-0000-0000-0000E7B80000}"/>
    <cellStyle name="Normal 9 2 2 2 2 2 3 2 2 2" xfId="48461" xr:uid="{00000000-0005-0000-0000-0000E8B80000}"/>
    <cellStyle name="Normal 9 2 2 2 2 2 3 2 3" xfId="48462" xr:uid="{00000000-0005-0000-0000-0000E9B80000}"/>
    <cellStyle name="Normal 9 2 2 2 2 2 3 3" xfId="48463" xr:uid="{00000000-0005-0000-0000-0000EAB80000}"/>
    <cellStyle name="Normal 9 2 2 2 2 2 3 3 2" xfId="48464" xr:uid="{00000000-0005-0000-0000-0000EBB80000}"/>
    <cellStyle name="Normal 9 2 2 2 2 2 3 4" xfId="48465" xr:uid="{00000000-0005-0000-0000-0000ECB80000}"/>
    <cellStyle name="Normal 9 2 2 2 2 2 3 5" xfId="48466" xr:uid="{00000000-0005-0000-0000-0000EDB80000}"/>
    <cellStyle name="Normal 9 2 2 2 2 2 4" xfId="48467" xr:uid="{00000000-0005-0000-0000-0000EEB80000}"/>
    <cellStyle name="Normal 9 2 2 2 2 2 4 2" xfId="48468" xr:uid="{00000000-0005-0000-0000-0000EFB80000}"/>
    <cellStyle name="Normal 9 2 2 2 2 2 4 2 2" xfId="48469" xr:uid="{00000000-0005-0000-0000-0000F0B80000}"/>
    <cellStyle name="Normal 9 2 2 2 2 2 4 3" xfId="48470" xr:uid="{00000000-0005-0000-0000-0000F1B80000}"/>
    <cellStyle name="Normal 9 2 2 2 2 2 5" xfId="48471" xr:uid="{00000000-0005-0000-0000-0000F2B80000}"/>
    <cellStyle name="Normal 9 2 2 2 2 2 5 2" xfId="48472" xr:uid="{00000000-0005-0000-0000-0000F3B80000}"/>
    <cellStyle name="Normal 9 2 2 2 2 2 6" xfId="48473" xr:uid="{00000000-0005-0000-0000-0000F4B80000}"/>
    <cellStyle name="Normal 9 2 2 2 2 2 7" xfId="48474" xr:uid="{00000000-0005-0000-0000-0000F5B80000}"/>
    <cellStyle name="Normal 9 2 2 2 2 3" xfId="5281" xr:uid="{00000000-0005-0000-0000-0000F6B80000}"/>
    <cellStyle name="Normal 9 2 2 2 2 3 2" xfId="48475" xr:uid="{00000000-0005-0000-0000-0000F7B80000}"/>
    <cellStyle name="Normal 9 2 2 2 2 3 2 2" xfId="48476" xr:uid="{00000000-0005-0000-0000-0000F8B80000}"/>
    <cellStyle name="Normal 9 2 2 2 2 3 2 2 2" xfId="48477" xr:uid="{00000000-0005-0000-0000-0000F9B80000}"/>
    <cellStyle name="Normal 9 2 2 2 2 3 2 3" xfId="48478" xr:uid="{00000000-0005-0000-0000-0000FAB80000}"/>
    <cellStyle name="Normal 9 2 2 2 2 3 3" xfId="48479" xr:uid="{00000000-0005-0000-0000-0000FBB80000}"/>
    <cellStyle name="Normal 9 2 2 2 2 3 3 2" xfId="48480" xr:uid="{00000000-0005-0000-0000-0000FCB80000}"/>
    <cellStyle name="Normal 9 2 2 2 2 3 4" xfId="48481" xr:uid="{00000000-0005-0000-0000-0000FDB80000}"/>
    <cellStyle name="Normal 9 2 2 2 2 3 5" xfId="48482" xr:uid="{00000000-0005-0000-0000-0000FEB80000}"/>
    <cellStyle name="Normal 9 2 2 2 2 4" xfId="5282" xr:uid="{00000000-0005-0000-0000-0000FFB80000}"/>
    <cellStyle name="Normal 9 2 2 2 2 4 2" xfId="48483" xr:uid="{00000000-0005-0000-0000-000000B90000}"/>
    <cellStyle name="Normal 9 2 2 2 2 4 2 2" xfId="48484" xr:uid="{00000000-0005-0000-0000-000001B90000}"/>
    <cellStyle name="Normal 9 2 2 2 2 4 2 2 2" xfId="48485" xr:uid="{00000000-0005-0000-0000-000002B90000}"/>
    <cellStyle name="Normal 9 2 2 2 2 4 2 3" xfId="48486" xr:uid="{00000000-0005-0000-0000-000003B90000}"/>
    <cellStyle name="Normal 9 2 2 2 2 4 3" xfId="48487" xr:uid="{00000000-0005-0000-0000-000004B90000}"/>
    <cellStyle name="Normal 9 2 2 2 2 4 3 2" xfId="48488" xr:uid="{00000000-0005-0000-0000-000005B90000}"/>
    <cellStyle name="Normal 9 2 2 2 2 4 4" xfId="48489" xr:uid="{00000000-0005-0000-0000-000006B90000}"/>
    <cellStyle name="Normal 9 2 2 2 2 4 5" xfId="48490" xr:uid="{00000000-0005-0000-0000-000007B90000}"/>
    <cellStyle name="Normal 9 2 2 2 2 5" xfId="48491" xr:uid="{00000000-0005-0000-0000-000008B90000}"/>
    <cellStyle name="Normal 9 2 2 2 2 5 2" xfId="48492" xr:uid="{00000000-0005-0000-0000-000009B90000}"/>
    <cellStyle name="Normal 9 2 2 2 2 5 2 2" xfId="48493" xr:uid="{00000000-0005-0000-0000-00000AB90000}"/>
    <cellStyle name="Normal 9 2 2 2 2 5 3" xfId="48494" xr:uid="{00000000-0005-0000-0000-00000BB90000}"/>
    <cellStyle name="Normal 9 2 2 2 2 6" xfId="48495" xr:uid="{00000000-0005-0000-0000-00000CB90000}"/>
    <cellStyle name="Normal 9 2 2 2 2 6 2" xfId="48496" xr:uid="{00000000-0005-0000-0000-00000DB90000}"/>
    <cellStyle name="Normal 9 2 2 2 2 7" xfId="48497" xr:uid="{00000000-0005-0000-0000-00000EB90000}"/>
    <cellStyle name="Normal 9 2 2 2 2 8" xfId="48498" xr:uid="{00000000-0005-0000-0000-00000FB90000}"/>
    <cellStyle name="Normal 9 2 2 2 3" xfId="5283" xr:uid="{00000000-0005-0000-0000-000010B90000}"/>
    <cellStyle name="Normal 9 2 2 2 3 2" xfId="5284" xr:uid="{00000000-0005-0000-0000-000011B90000}"/>
    <cellStyle name="Normal 9 2 2 2 3 2 2" xfId="5285" xr:uid="{00000000-0005-0000-0000-000012B90000}"/>
    <cellStyle name="Normal 9 2 2 2 3 2 2 2" xfId="48499" xr:uid="{00000000-0005-0000-0000-000013B90000}"/>
    <cellStyle name="Normal 9 2 2 2 3 2 2 2 2" xfId="48500" xr:uid="{00000000-0005-0000-0000-000014B90000}"/>
    <cellStyle name="Normal 9 2 2 2 3 2 2 2 2 2" xfId="48501" xr:uid="{00000000-0005-0000-0000-000015B90000}"/>
    <cellStyle name="Normal 9 2 2 2 3 2 2 2 3" xfId="48502" xr:uid="{00000000-0005-0000-0000-000016B90000}"/>
    <cellStyle name="Normal 9 2 2 2 3 2 2 3" xfId="48503" xr:uid="{00000000-0005-0000-0000-000017B90000}"/>
    <cellStyle name="Normal 9 2 2 2 3 2 2 3 2" xfId="48504" xr:uid="{00000000-0005-0000-0000-000018B90000}"/>
    <cellStyle name="Normal 9 2 2 2 3 2 2 4" xfId="48505" xr:uid="{00000000-0005-0000-0000-000019B90000}"/>
    <cellStyle name="Normal 9 2 2 2 3 2 2 5" xfId="48506" xr:uid="{00000000-0005-0000-0000-00001AB90000}"/>
    <cellStyle name="Normal 9 2 2 2 3 2 3" xfId="5286" xr:uid="{00000000-0005-0000-0000-00001BB90000}"/>
    <cellStyle name="Normal 9 2 2 2 3 2 3 2" xfId="48507" xr:uid="{00000000-0005-0000-0000-00001CB90000}"/>
    <cellStyle name="Normal 9 2 2 2 3 2 3 2 2" xfId="48508" xr:uid="{00000000-0005-0000-0000-00001DB90000}"/>
    <cellStyle name="Normal 9 2 2 2 3 2 3 2 2 2" xfId="48509" xr:uid="{00000000-0005-0000-0000-00001EB90000}"/>
    <cellStyle name="Normal 9 2 2 2 3 2 3 2 3" xfId="48510" xr:uid="{00000000-0005-0000-0000-00001FB90000}"/>
    <cellStyle name="Normal 9 2 2 2 3 2 3 3" xfId="48511" xr:uid="{00000000-0005-0000-0000-000020B90000}"/>
    <cellStyle name="Normal 9 2 2 2 3 2 3 3 2" xfId="48512" xr:uid="{00000000-0005-0000-0000-000021B90000}"/>
    <cellStyle name="Normal 9 2 2 2 3 2 3 4" xfId="48513" xr:uid="{00000000-0005-0000-0000-000022B90000}"/>
    <cellStyle name="Normal 9 2 2 2 3 2 3 5" xfId="48514" xr:uid="{00000000-0005-0000-0000-000023B90000}"/>
    <cellStyle name="Normal 9 2 2 2 3 2 4" xfId="48515" xr:uid="{00000000-0005-0000-0000-000024B90000}"/>
    <cellStyle name="Normal 9 2 2 2 3 2 4 2" xfId="48516" xr:uid="{00000000-0005-0000-0000-000025B90000}"/>
    <cellStyle name="Normal 9 2 2 2 3 2 4 2 2" xfId="48517" xr:uid="{00000000-0005-0000-0000-000026B90000}"/>
    <cellStyle name="Normal 9 2 2 2 3 2 4 3" xfId="48518" xr:uid="{00000000-0005-0000-0000-000027B90000}"/>
    <cellStyle name="Normal 9 2 2 2 3 2 5" xfId="48519" xr:uid="{00000000-0005-0000-0000-000028B90000}"/>
    <cellStyle name="Normal 9 2 2 2 3 2 5 2" xfId="48520" xr:uid="{00000000-0005-0000-0000-000029B90000}"/>
    <cellStyle name="Normal 9 2 2 2 3 2 6" xfId="48521" xr:uid="{00000000-0005-0000-0000-00002AB90000}"/>
    <cellStyle name="Normal 9 2 2 2 3 2 7" xfId="48522" xr:uid="{00000000-0005-0000-0000-00002BB90000}"/>
    <cellStyle name="Normal 9 2 2 2 3 3" xfId="5287" xr:uid="{00000000-0005-0000-0000-00002CB90000}"/>
    <cellStyle name="Normal 9 2 2 2 3 3 2" xfId="48523" xr:uid="{00000000-0005-0000-0000-00002DB90000}"/>
    <cellStyle name="Normal 9 2 2 2 3 3 2 2" xfId="48524" xr:uid="{00000000-0005-0000-0000-00002EB90000}"/>
    <cellStyle name="Normal 9 2 2 2 3 3 2 2 2" xfId="48525" xr:uid="{00000000-0005-0000-0000-00002FB90000}"/>
    <cellStyle name="Normal 9 2 2 2 3 3 2 3" xfId="48526" xr:uid="{00000000-0005-0000-0000-000030B90000}"/>
    <cellStyle name="Normal 9 2 2 2 3 3 3" xfId="48527" xr:uid="{00000000-0005-0000-0000-000031B90000}"/>
    <cellStyle name="Normal 9 2 2 2 3 3 3 2" xfId="48528" xr:uid="{00000000-0005-0000-0000-000032B90000}"/>
    <cellStyle name="Normal 9 2 2 2 3 3 4" xfId="48529" xr:uid="{00000000-0005-0000-0000-000033B90000}"/>
    <cellStyle name="Normal 9 2 2 2 3 3 5" xfId="48530" xr:uid="{00000000-0005-0000-0000-000034B90000}"/>
    <cellStyle name="Normal 9 2 2 2 3 4" xfId="5288" xr:uid="{00000000-0005-0000-0000-000035B90000}"/>
    <cellStyle name="Normal 9 2 2 2 3 4 2" xfId="48531" xr:uid="{00000000-0005-0000-0000-000036B90000}"/>
    <cellStyle name="Normal 9 2 2 2 3 4 2 2" xfId="48532" xr:uid="{00000000-0005-0000-0000-000037B90000}"/>
    <cellStyle name="Normal 9 2 2 2 3 4 2 2 2" xfId="48533" xr:uid="{00000000-0005-0000-0000-000038B90000}"/>
    <cellStyle name="Normal 9 2 2 2 3 4 2 3" xfId="48534" xr:uid="{00000000-0005-0000-0000-000039B90000}"/>
    <cellStyle name="Normal 9 2 2 2 3 4 3" xfId="48535" xr:uid="{00000000-0005-0000-0000-00003AB90000}"/>
    <cellStyle name="Normal 9 2 2 2 3 4 3 2" xfId="48536" xr:uid="{00000000-0005-0000-0000-00003BB90000}"/>
    <cellStyle name="Normal 9 2 2 2 3 4 4" xfId="48537" xr:uid="{00000000-0005-0000-0000-00003CB90000}"/>
    <cellStyle name="Normal 9 2 2 2 3 4 5" xfId="48538" xr:uid="{00000000-0005-0000-0000-00003DB90000}"/>
    <cellStyle name="Normal 9 2 2 2 3 5" xfId="48539" xr:uid="{00000000-0005-0000-0000-00003EB90000}"/>
    <cellStyle name="Normal 9 2 2 2 3 5 2" xfId="48540" xr:uid="{00000000-0005-0000-0000-00003FB90000}"/>
    <cellStyle name="Normal 9 2 2 2 3 5 2 2" xfId="48541" xr:uid="{00000000-0005-0000-0000-000040B90000}"/>
    <cellStyle name="Normal 9 2 2 2 3 5 3" xfId="48542" xr:uid="{00000000-0005-0000-0000-000041B90000}"/>
    <cellStyle name="Normal 9 2 2 2 3 6" xfId="48543" xr:uid="{00000000-0005-0000-0000-000042B90000}"/>
    <cellStyle name="Normal 9 2 2 2 3 6 2" xfId="48544" xr:uid="{00000000-0005-0000-0000-000043B90000}"/>
    <cellStyle name="Normal 9 2 2 2 3 7" xfId="48545" xr:uid="{00000000-0005-0000-0000-000044B90000}"/>
    <cellStyle name="Normal 9 2 2 2 3 8" xfId="48546" xr:uid="{00000000-0005-0000-0000-000045B90000}"/>
    <cellStyle name="Normal 9 2 2 2 4" xfId="5289" xr:uid="{00000000-0005-0000-0000-000046B90000}"/>
    <cellStyle name="Normal 9 2 2 2 4 2" xfId="5290" xr:uid="{00000000-0005-0000-0000-000047B90000}"/>
    <cellStyle name="Normal 9 2 2 2 4 2 2" xfId="5291" xr:uid="{00000000-0005-0000-0000-000048B90000}"/>
    <cellStyle name="Normal 9 2 2 2 4 2 2 2" xfId="48547" xr:uid="{00000000-0005-0000-0000-000049B90000}"/>
    <cellStyle name="Normal 9 2 2 2 4 2 2 2 2" xfId="48548" xr:uid="{00000000-0005-0000-0000-00004AB90000}"/>
    <cellStyle name="Normal 9 2 2 2 4 2 2 2 2 2" xfId="48549" xr:uid="{00000000-0005-0000-0000-00004BB90000}"/>
    <cellStyle name="Normal 9 2 2 2 4 2 2 2 3" xfId="48550" xr:uid="{00000000-0005-0000-0000-00004CB90000}"/>
    <cellStyle name="Normal 9 2 2 2 4 2 2 3" xfId="48551" xr:uid="{00000000-0005-0000-0000-00004DB90000}"/>
    <cellStyle name="Normal 9 2 2 2 4 2 2 3 2" xfId="48552" xr:uid="{00000000-0005-0000-0000-00004EB90000}"/>
    <cellStyle name="Normal 9 2 2 2 4 2 2 4" xfId="48553" xr:uid="{00000000-0005-0000-0000-00004FB90000}"/>
    <cellStyle name="Normal 9 2 2 2 4 2 2 5" xfId="48554" xr:uid="{00000000-0005-0000-0000-000050B90000}"/>
    <cellStyle name="Normal 9 2 2 2 4 2 3" xfId="5292" xr:uid="{00000000-0005-0000-0000-000051B90000}"/>
    <cellStyle name="Normal 9 2 2 2 4 2 3 2" xfId="48555" xr:uid="{00000000-0005-0000-0000-000052B90000}"/>
    <cellStyle name="Normal 9 2 2 2 4 2 3 2 2" xfId="48556" xr:uid="{00000000-0005-0000-0000-000053B90000}"/>
    <cellStyle name="Normal 9 2 2 2 4 2 3 2 2 2" xfId="48557" xr:uid="{00000000-0005-0000-0000-000054B90000}"/>
    <cellStyle name="Normal 9 2 2 2 4 2 3 2 3" xfId="48558" xr:uid="{00000000-0005-0000-0000-000055B90000}"/>
    <cellStyle name="Normal 9 2 2 2 4 2 3 3" xfId="48559" xr:uid="{00000000-0005-0000-0000-000056B90000}"/>
    <cellStyle name="Normal 9 2 2 2 4 2 3 3 2" xfId="48560" xr:uid="{00000000-0005-0000-0000-000057B90000}"/>
    <cellStyle name="Normal 9 2 2 2 4 2 3 4" xfId="48561" xr:uid="{00000000-0005-0000-0000-000058B90000}"/>
    <cellStyle name="Normal 9 2 2 2 4 2 3 5" xfId="48562" xr:uid="{00000000-0005-0000-0000-000059B90000}"/>
    <cellStyle name="Normal 9 2 2 2 4 2 4" xfId="48563" xr:uid="{00000000-0005-0000-0000-00005AB90000}"/>
    <cellStyle name="Normal 9 2 2 2 4 2 4 2" xfId="48564" xr:uid="{00000000-0005-0000-0000-00005BB90000}"/>
    <cellStyle name="Normal 9 2 2 2 4 2 4 2 2" xfId="48565" xr:uid="{00000000-0005-0000-0000-00005CB90000}"/>
    <cellStyle name="Normal 9 2 2 2 4 2 4 3" xfId="48566" xr:uid="{00000000-0005-0000-0000-00005DB90000}"/>
    <cellStyle name="Normal 9 2 2 2 4 2 5" xfId="48567" xr:uid="{00000000-0005-0000-0000-00005EB90000}"/>
    <cellStyle name="Normal 9 2 2 2 4 2 5 2" xfId="48568" xr:uid="{00000000-0005-0000-0000-00005FB90000}"/>
    <cellStyle name="Normal 9 2 2 2 4 2 6" xfId="48569" xr:uid="{00000000-0005-0000-0000-000060B90000}"/>
    <cellStyle name="Normal 9 2 2 2 4 2 7" xfId="48570" xr:uid="{00000000-0005-0000-0000-000061B90000}"/>
    <cellStyle name="Normal 9 2 2 2 4 3" xfId="5293" xr:uid="{00000000-0005-0000-0000-000062B90000}"/>
    <cellStyle name="Normal 9 2 2 2 4 3 2" xfId="48571" xr:uid="{00000000-0005-0000-0000-000063B90000}"/>
    <cellStyle name="Normal 9 2 2 2 4 3 2 2" xfId="48572" xr:uid="{00000000-0005-0000-0000-000064B90000}"/>
    <cellStyle name="Normal 9 2 2 2 4 3 2 2 2" xfId="48573" xr:uid="{00000000-0005-0000-0000-000065B90000}"/>
    <cellStyle name="Normal 9 2 2 2 4 3 2 3" xfId="48574" xr:uid="{00000000-0005-0000-0000-000066B90000}"/>
    <cellStyle name="Normal 9 2 2 2 4 3 3" xfId="48575" xr:uid="{00000000-0005-0000-0000-000067B90000}"/>
    <cellStyle name="Normal 9 2 2 2 4 3 3 2" xfId="48576" xr:uid="{00000000-0005-0000-0000-000068B90000}"/>
    <cellStyle name="Normal 9 2 2 2 4 3 4" xfId="48577" xr:uid="{00000000-0005-0000-0000-000069B90000}"/>
    <cellStyle name="Normal 9 2 2 2 4 3 5" xfId="48578" xr:uid="{00000000-0005-0000-0000-00006AB90000}"/>
    <cellStyle name="Normal 9 2 2 2 4 4" xfId="5294" xr:uid="{00000000-0005-0000-0000-00006BB90000}"/>
    <cellStyle name="Normal 9 2 2 2 4 4 2" xfId="48579" xr:uid="{00000000-0005-0000-0000-00006CB90000}"/>
    <cellStyle name="Normal 9 2 2 2 4 4 2 2" xfId="48580" xr:uid="{00000000-0005-0000-0000-00006DB90000}"/>
    <cellStyle name="Normal 9 2 2 2 4 4 2 2 2" xfId="48581" xr:uid="{00000000-0005-0000-0000-00006EB90000}"/>
    <cellStyle name="Normal 9 2 2 2 4 4 2 3" xfId="48582" xr:uid="{00000000-0005-0000-0000-00006FB90000}"/>
    <cellStyle name="Normal 9 2 2 2 4 4 3" xfId="48583" xr:uid="{00000000-0005-0000-0000-000070B90000}"/>
    <cellStyle name="Normal 9 2 2 2 4 4 3 2" xfId="48584" xr:uid="{00000000-0005-0000-0000-000071B90000}"/>
    <cellStyle name="Normal 9 2 2 2 4 4 4" xfId="48585" xr:uid="{00000000-0005-0000-0000-000072B90000}"/>
    <cellStyle name="Normal 9 2 2 2 4 4 5" xfId="48586" xr:uid="{00000000-0005-0000-0000-000073B90000}"/>
    <cellStyle name="Normal 9 2 2 2 4 5" xfId="48587" xr:uid="{00000000-0005-0000-0000-000074B90000}"/>
    <cellStyle name="Normal 9 2 2 2 4 5 2" xfId="48588" xr:uid="{00000000-0005-0000-0000-000075B90000}"/>
    <cellStyle name="Normal 9 2 2 2 4 5 2 2" xfId="48589" xr:uid="{00000000-0005-0000-0000-000076B90000}"/>
    <cellStyle name="Normal 9 2 2 2 4 5 3" xfId="48590" xr:uid="{00000000-0005-0000-0000-000077B90000}"/>
    <cellStyle name="Normal 9 2 2 2 4 6" xfId="48591" xr:uid="{00000000-0005-0000-0000-000078B90000}"/>
    <cellStyle name="Normal 9 2 2 2 4 6 2" xfId="48592" xr:uid="{00000000-0005-0000-0000-000079B90000}"/>
    <cellStyle name="Normal 9 2 2 2 4 7" xfId="48593" xr:uid="{00000000-0005-0000-0000-00007AB90000}"/>
    <cellStyle name="Normal 9 2 2 2 4 8" xfId="48594" xr:uid="{00000000-0005-0000-0000-00007BB90000}"/>
    <cellStyle name="Normal 9 2 2 2 5" xfId="5295" xr:uid="{00000000-0005-0000-0000-00007CB90000}"/>
    <cellStyle name="Normal 9 2 2 2 5 2" xfId="5296" xr:uid="{00000000-0005-0000-0000-00007DB90000}"/>
    <cellStyle name="Normal 9 2 2 2 5 2 2" xfId="5297" xr:uid="{00000000-0005-0000-0000-00007EB90000}"/>
    <cellStyle name="Normal 9 2 2 2 5 2 2 2" xfId="48595" xr:uid="{00000000-0005-0000-0000-00007FB90000}"/>
    <cellStyle name="Normal 9 2 2 2 5 2 2 2 2" xfId="48596" xr:uid="{00000000-0005-0000-0000-000080B90000}"/>
    <cellStyle name="Normal 9 2 2 2 5 2 2 2 2 2" xfId="48597" xr:uid="{00000000-0005-0000-0000-000081B90000}"/>
    <cellStyle name="Normal 9 2 2 2 5 2 2 2 3" xfId="48598" xr:uid="{00000000-0005-0000-0000-000082B90000}"/>
    <cellStyle name="Normal 9 2 2 2 5 2 2 3" xfId="48599" xr:uid="{00000000-0005-0000-0000-000083B90000}"/>
    <cellStyle name="Normal 9 2 2 2 5 2 2 3 2" xfId="48600" xr:uid="{00000000-0005-0000-0000-000084B90000}"/>
    <cellStyle name="Normal 9 2 2 2 5 2 2 4" xfId="48601" xr:uid="{00000000-0005-0000-0000-000085B90000}"/>
    <cellStyle name="Normal 9 2 2 2 5 2 2 5" xfId="48602" xr:uid="{00000000-0005-0000-0000-000086B90000}"/>
    <cellStyle name="Normal 9 2 2 2 5 2 3" xfId="5298" xr:uid="{00000000-0005-0000-0000-000087B90000}"/>
    <cellStyle name="Normal 9 2 2 2 5 2 3 2" xfId="48603" xr:uid="{00000000-0005-0000-0000-000088B90000}"/>
    <cellStyle name="Normal 9 2 2 2 5 2 3 2 2" xfId="48604" xr:uid="{00000000-0005-0000-0000-000089B90000}"/>
    <cellStyle name="Normal 9 2 2 2 5 2 3 2 2 2" xfId="48605" xr:uid="{00000000-0005-0000-0000-00008AB90000}"/>
    <cellStyle name="Normal 9 2 2 2 5 2 3 2 3" xfId="48606" xr:uid="{00000000-0005-0000-0000-00008BB90000}"/>
    <cellStyle name="Normal 9 2 2 2 5 2 3 3" xfId="48607" xr:uid="{00000000-0005-0000-0000-00008CB90000}"/>
    <cellStyle name="Normal 9 2 2 2 5 2 3 3 2" xfId="48608" xr:uid="{00000000-0005-0000-0000-00008DB90000}"/>
    <cellStyle name="Normal 9 2 2 2 5 2 3 4" xfId="48609" xr:uid="{00000000-0005-0000-0000-00008EB90000}"/>
    <cellStyle name="Normal 9 2 2 2 5 2 3 5" xfId="48610" xr:uid="{00000000-0005-0000-0000-00008FB90000}"/>
    <cellStyle name="Normal 9 2 2 2 5 2 4" xfId="48611" xr:uid="{00000000-0005-0000-0000-000090B90000}"/>
    <cellStyle name="Normal 9 2 2 2 5 2 4 2" xfId="48612" xr:uid="{00000000-0005-0000-0000-000091B90000}"/>
    <cellStyle name="Normal 9 2 2 2 5 2 4 2 2" xfId="48613" xr:uid="{00000000-0005-0000-0000-000092B90000}"/>
    <cellStyle name="Normal 9 2 2 2 5 2 4 3" xfId="48614" xr:uid="{00000000-0005-0000-0000-000093B90000}"/>
    <cellStyle name="Normal 9 2 2 2 5 2 5" xfId="48615" xr:uid="{00000000-0005-0000-0000-000094B90000}"/>
    <cellStyle name="Normal 9 2 2 2 5 2 5 2" xfId="48616" xr:uid="{00000000-0005-0000-0000-000095B90000}"/>
    <cellStyle name="Normal 9 2 2 2 5 2 6" xfId="48617" xr:uid="{00000000-0005-0000-0000-000096B90000}"/>
    <cellStyle name="Normal 9 2 2 2 5 2 7" xfId="48618" xr:uid="{00000000-0005-0000-0000-000097B90000}"/>
    <cellStyle name="Normal 9 2 2 2 5 3" xfId="5299" xr:uid="{00000000-0005-0000-0000-000098B90000}"/>
    <cellStyle name="Normal 9 2 2 2 5 3 2" xfId="48619" xr:uid="{00000000-0005-0000-0000-000099B90000}"/>
    <cellStyle name="Normal 9 2 2 2 5 3 2 2" xfId="48620" xr:uid="{00000000-0005-0000-0000-00009AB90000}"/>
    <cellStyle name="Normal 9 2 2 2 5 3 2 2 2" xfId="48621" xr:uid="{00000000-0005-0000-0000-00009BB90000}"/>
    <cellStyle name="Normal 9 2 2 2 5 3 2 3" xfId="48622" xr:uid="{00000000-0005-0000-0000-00009CB90000}"/>
    <cellStyle name="Normal 9 2 2 2 5 3 3" xfId="48623" xr:uid="{00000000-0005-0000-0000-00009DB90000}"/>
    <cellStyle name="Normal 9 2 2 2 5 3 3 2" xfId="48624" xr:uid="{00000000-0005-0000-0000-00009EB90000}"/>
    <cellStyle name="Normal 9 2 2 2 5 3 4" xfId="48625" xr:uid="{00000000-0005-0000-0000-00009FB90000}"/>
    <cellStyle name="Normal 9 2 2 2 5 3 5" xfId="48626" xr:uid="{00000000-0005-0000-0000-0000A0B90000}"/>
    <cellStyle name="Normal 9 2 2 2 5 4" xfId="5300" xr:uid="{00000000-0005-0000-0000-0000A1B90000}"/>
    <cellStyle name="Normal 9 2 2 2 5 4 2" xfId="48627" xr:uid="{00000000-0005-0000-0000-0000A2B90000}"/>
    <cellStyle name="Normal 9 2 2 2 5 4 2 2" xfId="48628" xr:uid="{00000000-0005-0000-0000-0000A3B90000}"/>
    <cellStyle name="Normal 9 2 2 2 5 4 2 2 2" xfId="48629" xr:uid="{00000000-0005-0000-0000-0000A4B90000}"/>
    <cellStyle name="Normal 9 2 2 2 5 4 2 3" xfId="48630" xr:uid="{00000000-0005-0000-0000-0000A5B90000}"/>
    <cellStyle name="Normal 9 2 2 2 5 4 3" xfId="48631" xr:uid="{00000000-0005-0000-0000-0000A6B90000}"/>
    <cellStyle name="Normal 9 2 2 2 5 4 3 2" xfId="48632" xr:uid="{00000000-0005-0000-0000-0000A7B90000}"/>
    <cellStyle name="Normal 9 2 2 2 5 4 4" xfId="48633" xr:uid="{00000000-0005-0000-0000-0000A8B90000}"/>
    <cellStyle name="Normal 9 2 2 2 5 4 5" xfId="48634" xr:uid="{00000000-0005-0000-0000-0000A9B90000}"/>
    <cellStyle name="Normal 9 2 2 2 5 5" xfId="48635" xr:uid="{00000000-0005-0000-0000-0000AAB90000}"/>
    <cellStyle name="Normal 9 2 2 2 5 5 2" xfId="48636" xr:uid="{00000000-0005-0000-0000-0000ABB90000}"/>
    <cellStyle name="Normal 9 2 2 2 5 5 2 2" xfId="48637" xr:uid="{00000000-0005-0000-0000-0000ACB90000}"/>
    <cellStyle name="Normal 9 2 2 2 5 5 3" xfId="48638" xr:uid="{00000000-0005-0000-0000-0000ADB90000}"/>
    <cellStyle name="Normal 9 2 2 2 5 6" xfId="48639" xr:uid="{00000000-0005-0000-0000-0000AEB90000}"/>
    <cellStyle name="Normal 9 2 2 2 5 6 2" xfId="48640" xr:uid="{00000000-0005-0000-0000-0000AFB90000}"/>
    <cellStyle name="Normal 9 2 2 2 5 7" xfId="48641" xr:uid="{00000000-0005-0000-0000-0000B0B90000}"/>
    <cellStyle name="Normal 9 2 2 2 5 8" xfId="48642" xr:uid="{00000000-0005-0000-0000-0000B1B90000}"/>
    <cellStyle name="Normal 9 2 2 2 6" xfId="5301" xr:uid="{00000000-0005-0000-0000-0000B2B90000}"/>
    <cellStyle name="Normal 9 2 2 2 6 2" xfId="5302" xr:uid="{00000000-0005-0000-0000-0000B3B90000}"/>
    <cellStyle name="Normal 9 2 2 2 6 2 2" xfId="48643" xr:uid="{00000000-0005-0000-0000-0000B4B90000}"/>
    <cellStyle name="Normal 9 2 2 2 6 2 2 2" xfId="48644" xr:uid="{00000000-0005-0000-0000-0000B5B90000}"/>
    <cellStyle name="Normal 9 2 2 2 6 2 2 2 2" xfId="48645" xr:uid="{00000000-0005-0000-0000-0000B6B90000}"/>
    <cellStyle name="Normal 9 2 2 2 6 2 2 3" xfId="48646" xr:uid="{00000000-0005-0000-0000-0000B7B90000}"/>
    <cellStyle name="Normal 9 2 2 2 6 2 3" xfId="48647" xr:uid="{00000000-0005-0000-0000-0000B8B90000}"/>
    <cellStyle name="Normal 9 2 2 2 6 2 3 2" xfId="48648" xr:uid="{00000000-0005-0000-0000-0000B9B90000}"/>
    <cellStyle name="Normal 9 2 2 2 6 2 4" xfId="48649" xr:uid="{00000000-0005-0000-0000-0000BAB90000}"/>
    <cellStyle name="Normal 9 2 2 2 6 2 5" xfId="48650" xr:uid="{00000000-0005-0000-0000-0000BBB90000}"/>
    <cellStyle name="Normal 9 2 2 2 6 3" xfId="5303" xr:uid="{00000000-0005-0000-0000-0000BCB90000}"/>
    <cellStyle name="Normal 9 2 2 2 6 3 2" xfId="48651" xr:uid="{00000000-0005-0000-0000-0000BDB90000}"/>
    <cellStyle name="Normal 9 2 2 2 6 3 2 2" xfId="48652" xr:uid="{00000000-0005-0000-0000-0000BEB90000}"/>
    <cellStyle name="Normal 9 2 2 2 6 3 2 2 2" xfId="48653" xr:uid="{00000000-0005-0000-0000-0000BFB90000}"/>
    <cellStyle name="Normal 9 2 2 2 6 3 2 3" xfId="48654" xr:uid="{00000000-0005-0000-0000-0000C0B90000}"/>
    <cellStyle name="Normal 9 2 2 2 6 3 3" xfId="48655" xr:uid="{00000000-0005-0000-0000-0000C1B90000}"/>
    <cellStyle name="Normal 9 2 2 2 6 3 3 2" xfId="48656" xr:uid="{00000000-0005-0000-0000-0000C2B90000}"/>
    <cellStyle name="Normal 9 2 2 2 6 3 4" xfId="48657" xr:uid="{00000000-0005-0000-0000-0000C3B90000}"/>
    <cellStyle name="Normal 9 2 2 2 6 3 5" xfId="48658" xr:uid="{00000000-0005-0000-0000-0000C4B90000}"/>
    <cellStyle name="Normal 9 2 2 2 6 4" xfId="48659" xr:uid="{00000000-0005-0000-0000-0000C5B90000}"/>
    <cellStyle name="Normal 9 2 2 2 6 4 2" xfId="48660" xr:uid="{00000000-0005-0000-0000-0000C6B90000}"/>
    <cellStyle name="Normal 9 2 2 2 6 4 2 2" xfId="48661" xr:uid="{00000000-0005-0000-0000-0000C7B90000}"/>
    <cellStyle name="Normal 9 2 2 2 6 4 3" xfId="48662" xr:uid="{00000000-0005-0000-0000-0000C8B90000}"/>
    <cellStyle name="Normal 9 2 2 2 6 5" xfId="48663" xr:uid="{00000000-0005-0000-0000-0000C9B90000}"/>
    <cellStyle name="Normal 9 2 2 2 6 5 2" xfId="48664" xr:uid="{00000000-0005-0000-0000-0000CAB90000}"/>
    <cellStyle name="Normal 9 2 2 2 6 6" xfId="48665" xr:uid="{00000000-0005-0000-0000-0000CBB90000}"/>
    <cellStyle name="Normal 9 2 2 2 6 7" xfId="48666" xr:uid="{00000000-0005-0000-0000-0000CCB90000}"/>
    <cellStyle name="Normal 9 2 2 2 7" xfId="5304" xr:uid="{00000000-0005-0000-0000-0000CDB90000}"/>
    <cellStyle name="Normal 9 2 2 2 7 2" xfId="48667" xr:uid="{00000000-0005-0000-0000-0000CEB90000}"/>
    <cellStyle name="Normal 9 2 2 2 7 2 2" xfId="48668" xr:uid="{00000000-0005-0000-0000-0000CFB90000}"/>
    <cellStyle name="Normal 9 2 2 2 7 2 2 2" xfId="48669" xr:uid="{00000000-0005-0000-0000-0000D0B90000}"/>
    <cellStyle name="Normal 9 2 2 2 7 2 3" xfId="48670" xr:uid="{00000000-0005-0000-0000-0000D1B90000}"/>
    <cellStyle name="Normal 9 2 2 2 7 3" xfId="48671" xr:uid="{00000000-0005-0000-0000-0000D2B90000}"/>
    <cellStyle name="Normal 9 2 2 2 7 3 2" xfId="48672" xr:uid="{00000000-0005-0000-0000-0000D3B90000}"/>
    <cellStyle name="Normal 9 2 2 2 7 4" xfId="48673" xr:uid="{00000000-0005-0000-0000-0000D4B90000}"/>
    <cellStyle name="Normal 9 2 2 2 7 5" xfId="48674" xr:uid="{00000000-0005-0000-0000-0000D5B90000}"/>
    <cellStyle name="Normal 9 2 2 2 8" xfId="5305" xr:uid="{00000000-0005-0000-0000-0000D6B90000}"/>
    <cellStyle name="Normal 9 2 2 2 8 2" xfId="48675" xr:uid="{00000000-0005-0000-0000-0000D7B90000}"/>
    <cellStyle name="Normal 9 2 2 2 8 2 2" xfId="48676" xr:uid="{00000000-0005-0000-0000-0000D8B90000}"/>
    <cellStyle name="Normal 9 2 2 2 8 2 2 2" xfId="48677" xr:uid="{00000000-0005-0000-0000-0000D9B90000}"/>
    <cellStyle name="Normal 9 2 2 2 8 2 3" xfId="48678" xr:uid="{00000000-0005-0000-0000-0000DAB90000}"/>
    <cellStyle name="Normal 9 2 2 2 8 3" xfId="48679" xr:uid="{00000000-0005-0000-0000-0000DBB90000}"/>
    <cellStyle name="Normal 9 2 2 2 8 3 2" xfId="48680" xr:uid="{00000000-0005-0000-0000-0000DCB90000}"/>
    <cellStyle name="Normal 9 2 2 2 8 4" xfId="48681" xr:uid="{00000000-0005-0000-0000-0000DDB90000}"/>
    <cellStyle name="Normal 9 2 2 2 8 5" xfId="48682" xr:uid="{00000000-0005-0000-0000-0000DEB90000}"/>
    <cellStyle name="Normal 9 2 2 2 9" xfId="48683" xr:uid="{00000000-0005-0000-0000-0000DFB90000}"/>
    <cellStyle name="Normal 9 2 2 2 9 2" xfId="48684" xr:uid="{00000000-0005-0000-0000-0000E0B90000}"/>
    <cellStyle name="Normal 9 2 2 2 9 2 2" xfId="48685" xr:uid="{00000000-0005-0000-0000-0000E1B90000}"/>
    <cellStyle name="Normal 9 2 2 2 9 3" xfId="48686" xr:uid="{00000000-0005-0000-0000-0000E2B90000}"/>
    <cellStyle name="Normal 9 2 2 3" xfId="5306" xr:uid="{00000000-0005-0000-0000-0000E3B90000}"/>
    <cellStyle name="Normal 9 2 2 3 2" xfId="5307" xr:uid="{00000000-0005-0000-0000-0000E4B90000}"/>
    <cellStyle name="Normal 9 2 2 3 2 2" xfId="5308" xr:uid="{00000000-0005-0000-0000-0000E5B90000}"/>
    <cellStyle name="Normal 9 2 2 3 2 2 2" xfId="48687" xr:uid="{00000000-0005-0000-0000-0000E6B90000}"/>
    <cellStyle name="Normal 9 2 2 3 2 2 2 2" xfId="48688" xr:uid="{00000000-0005-0000-0000-0000E7B90000}"/>
    <cellStyle name="Normal 9 2 2 3 2 2 2 2 2" xfId="48689" xr:uid="{00000000-0005-0000-0000-0000E8B90000}"/>
    <cellStyle name="Normal 9 2 2 3 2 2 2 3" xfId="48690" xr:uid="{00000000-0005-0000-0000-0000E9B90000}"/>
    <cellStyle name="Normal 9 2 2 3 2 2 3" xfId="48691" xr:uid="{00000000-0005-0000-0000-0000EAB90000}"/>
    <cellStyle name="Normal 9 2 2 3 2 2 3 2" xfId="48692" xr:uid="{00000000-0005-0000-0000-0000EBB90000}"/>
    <cellStyle name="Normal 9 2 2 3 2 2 4" xfId="48693" xr:uid="{00000000-0005-0000-0000-0000ECB90000}"/>
    <cellStyle name="Normal 9 2 2 3 2 2 5" xfId="48694" xr:uid="{00000000-0005-0000-0000-0000EDB90000}"/>
    <cellStyle name="Normal 9 2 2 3 2 3" xfId="5309" xr:uid="{00000000-0005-0000-0000-0000EEB90000}"/>
    <cellStyle name="Normal 9 2 2 3 2 3 2" xfId="48695" xr:uid="{00000000-0005-0000-0000-0000EFB90000}"/>
    <cellStyle name="Normal 9 2 2 3 2 3 2 2" xfId="48696" xr:uid="{00000000-0005-0000-0000-0000F0B90000}"/>
    <cellStyle name="Normal 9 2 2 3 2 3 2 2 2" xfId="48697" xr:uid="{00000000-0005-0000-0000-0000F1B90000}"/>
    <cellStyle name="Normal 9 2 2 3 2 3 2 3" xfId="48698" xr:uid="{00000000-0005-0000-0000-0000F2B90000}"/>
    <cellStyle name="Normal 9 2 2 3 2 3 3" xfId="48699" xr:uid="{00000000-0005-0000-0000-0000F3B90000}"/>
    <cellStyle name="Normal 9 2 2 3 2 3 3 2" xfId="48700" xr:uid="{00000000-0005-0000-0000-0000F4B90000}"/>
    <cellStyle name="Normal 9 2 2 3 2 3 4" xfId="48701" xr:uid="{00000000-0005-0000-0000-0000F5B90000}"/>
    <cellStyle name="Normal 9 2 2 3 2 3 5" xfId="48702" xr:uid="{00000000-0005-0000-0000-0000F6B90000}"/>
    <cellStyle name="Normal 9 2 2 3 2 4" xfId="48703" xr:uid="{00000000-0005-0000-0000-0000F7B90000}"/>
    <cellStyle name="Normal 9 2 2 3 2 4 2" xfId="48704" xr:uid="{00000000-0005-0000-0000-0000F8B90000}"/>
    <cellStyle name="Normal 9 2 2 3 2 4 2 2" xfId="48705" xr:uid="{00000000-0005-0000-0000-0000F9B90000}"/>
    <cellStyle name="Normal 9 2 2 3 2 4 3" xfId="48706" xr:uid="{00000000-0005-0000-0000-0000FAB90000}"/>
    <cellStyle name="Normal 9 2 2 3 2 5" xfId="48707" xr:uid="{00000000-0005-0000-0000-0000FBB90000}"/>
    <cellStyle name="Normal 9 2 2 3 2 5 2" xfId="48708" xr:uid="{00000000-0005-0000-0000-0000FCB90000}"/>
    <cellStyle name="Normal 9 2 2 3 2 6" xfId="48709" xr:uid="{00000000-0005-0000-0000-0000FDB90000}"/>
    <cellStyle name="Normal 9 2 2 3 2 7" xfId="48710" xr:uid="{00000000-0005-0000-0000-0000FEB90000}"/>
    <cellStyle name="Normal 9 2 2 3 3" xfId="5310" xr:uid="{00000000-0005-0000-0000-0000FFB90000}"/>
    <cellStyle name="Normal 9 2 2 3 3 2" xfId="48711" xr:uid="{00000000-0005-0000-0000-000000BA0000}"/>
    <cellStyle name="Normal 9 2 2 3 3 2 2" xfId="48712" xr:uid="{00000000-0005-0000-0000-000001BA0000}"/>
    <cellStyle name="Normal 9 2 2 3 3 2 2 2" xfId="48713" xr:uid="{00000000-0005-0000-0000-000002BA0000}"/>
    <cellStyle name="Normal 9 2 2 3 3 2 3" xfId="48714" xr:uid="{00000000-0005-0000-0000-000003BA0000}"/>
    <cellStyle name="Normal 9 2 2 3 3 3" xfId="48715" xr:uid="{00000000-0005-0000-0000-000004BA0000}"/>
    <cellStyle name="Normal 9 2 2 3 3 3 2" xfId="48716" xr:uid="{00000000-0005-0000-0000-000005BA0000}"/>
    <cellStyle name="Normal 9 2 2 3 3 4" xfId="48717" xr:uid="{00000000-0005-0000-0000-000006BA0000}"/>
    <cellStyle name="Normal 9 2 2 3 3 5" xfId="48718" xr:uid="{00000000-0005-0000-0000-000007BA0000}"/>
    <cellStyle name="Normal 9 2 2 3 4" xfId="5311" xr:uid="{00000000-0005-0000-0000-000008BA0000}"/>
    <cellStyle name="Normal 9 2 2 3 4 2" xfId="48719" xr:uid="{00000000-0005-0000-0000-000009BA0000}"/>
    <cellStyle name="Normal 9 2 2 3 4 2 2" xfId="48720" xr:uid="{00000000-0005-0000-0000-00000ABA0000}"/>
    <cellStyle name="Normal 9 2 2 3 4 2 2 2" xfId="48721" xr:uid="{00000000-0005-0000-0000-00000BBA0000}"/>
    <cellStyle name="Normal 9 2 2 3 4 2 3" xfId="48722" xr:uid="{00000000-0005-0000-0000-00000CBA0000}"/>
    <cellStyle name="Normal 9 2 2 3 4 3" xfId="48723" xr:uid="{00000000-0005-0000-0000-00000DBA0000}"/>
    <cellStyle name="Normal 9 2 2 3 4 3 2" xfId="48724" xr:uid="{00000000-0005-0000-0000-00000EBA0000}"/>
    <cellStyle name="Normal 9 2 2 3 4 4" xfId="48725" xr:uid="{00000000-0005-0000-0000-00000FBA0000}"/>
    <cellStyle name="Normal 9 2 2 3 4 5" xfId="48726" xr:uid="{00000000-0005-0000-0000-000010BA0000}"/>
    <cellStyle name="Normal 9 2 2 3 5" xfId="48727" xr:uid="{00000000-0005-0000-0000-000011BA0000}"/>
    <cellStyle name="Normal 9 2 2 3 5 2" xfId="48728" xr:uid="{00000000-0005-0000-0000-000012BA0000}"/>
    <cellStyle name="Normal 9 2 2 3 5 2 2" xfId="48729" xr:uid="{00000000-0005-0000-0000-000013BA0000}"/>
    <cellStyle name="Normal 9 2 2 3 5 3" xfId="48730" xr:uid="{00000000-0005-0000-0000-000014BA0000}"/>
    <cellStyle name="Normal 9 2 2 3 6" xfId="48731" xr:uid="{00000000-0005-0000-0000-000015BA0000}"/>
    <cellStyle name="Normal 9 2 2 3 6 2" xfId="48732" xr:uid="{00000000-0005-0000-0000-000016BA0000}"/>
    <cellStyle name="Normal 9 2 2 3 7" xfId="48733" xr:uid="{00000000-0005-0000-0000-000017BA0000}"/>
    <cellStyle name="Normal 9 2 2 3 8" xfId="48734" xr:uid="{00000000-0005-0000-0000-000018BA0000}"/>
    <cellStyle name="Normal 9 2 2 4" xfId="5312" xr:uid="{00000000-0005-0000-0000-000019BA0000}"/>
    <cellStyle name="Normal 9 2 2 4 2" xfId="5313" xr:uid="{00000000-0005-0000-0000-00001ABA0000}"/>
    <cellStyle name="Normal 9 2 2 4 2 2" xfId="5314" xr:uid="{00000000-0005-0000-0000-00001BBA0000}"/>
    <cellStyle name="Normal 9 2 2 4 2 2 2" xfId="48735" xr:uid="{00000000-0005-0000-0000-00001CBA0000}"/>
    <cellStyle name="Normal 9 2 2 4 2 2 2 2" xfId="48736" xr:uid="{00000000-0005-0000-0000-00001DBA0000}"/>
    <cellStyle name="Normal 9 2 2 4 2 2 2 2 2" xfId="48737" xr:uid="{00000000-0005-0000-0000-00001EBA0000}"/>
    <cellStyle name="Normal 9 2 2 4 2 2 2 3" xfId="48738" xr:uid="{00000000-0005-0000-0000-00001FBA0000}"/>
    <cellStyle name="Normal 9 2 2 4 2 2 3" xfId="48739" xr:uid="{00000000-0005-0000-0000-000020BA0000}"/>
    <cellStyle name="Normal 9 2 2 4 2 2 3 2" xfId="48740" xr:uid="{00000000-0005-0000-0000-000021BA0000}"/>
    <cellStyle name="Normal 9 2 2 4 2 2 4" xfId="48741" xr:uid="{00000000-0005-0000-0000-000022BA0000}"/>
    <cellStyle name="Normal 9 2 2 4 2 2 5" xfId="48742" xr:uid="{00000000-0005-0000-0000-000023BA0000}"/>
    <cellStyle name="Normal 9 2 2 4 2 3" xfId="5315" xr:uid="{00000000-0005-0000-0000-000024BA0000}"/>
    <cellStyle name="Normal 9 2 2 4 2 3 2" xfId="48743" xr:uid="{00000000-0005-0000-0000-000025BA0000}"/>
    <cellStyle name="Normal 9 2 2 4 2 3 2 2" xfId="48744" xr:uid="{00000000-0005-0000-0000-000026BA0000}"/>
    <cellStyle name="Normal 9 2 2 4 2 3 2 2 2" xfId="48745" xr:uid="{00000000-0005-0000-0000-000027BA0000}"/>
    <cellStyle name="Normal 9 2 2 4 2 3 2 3" xfId="48746" xr:uid="{00000000-0005-0000-0000-000028BA0000}"/>
    <cellStyle name="Normal 9 2 2 4 2 3 3" xfId="48747" xr:uid="{00000000-0005-0000-0000-000029BA0000}"/>
    <cellStyle name="Normal 9 2 2 4 2 3 3 2" xfId="48748" xr:uid="{00000000-0005-0000-0000-00002ABA0000}"/>
    <cellStyle name="Normal 9 2 2 4 2 3 4" xfId="48749" xr:uid="{00000000-0005-0000-0000-00002BBA0000}"/>
    <cellStyle name="Normal 9 2 2 4 2 3 5" xfId="48750" xr:uid="{00000000-0005-0000-0000-00002CBA0000}"/>
    <cellStyle name="Normal 9 2 2 4 2 4" xfId="48751" xr:uid="{00000000-0005-0000-0000-00002DBA0000}"/>
    <cellStyle name="Normal 9 2 2 4 2 4 2" xfId="48752" xr:uid="{00000000-0005-0000-0000-00002EBA0000}"/>
    <cellStyle name="Normal 9 2 2 4 2 4 2 2" xfId="48753" xr:uid="{00000000-0005-0000-0000-00002FBA0000}"/>
    <cellStyle name="Normal 9 2 2 4 2 4 3" xfId="48754" xr:uid="{00000000-0005-0000-0000-000030BA0000}"/>
    <cellStyle name="Normal 9 2 2 4 2 5" xfId="48755" xr:uid="{00000000-0005-0000-0000-000031BA0000}"/>
    <cellStyle name="Normal 9 2 2 4 2 5 2" xfId="48756" xr:uid="{00000000-0005-0000-0000-000032BA0000}"/>
    <cellStyle name="Normal 9 2 2 4 2 6" xfId="48757" xr:uid="{00000000-0005-0000-0000-000033BA0000}"/>
    <cellStyle name="Normal 9 2 2 4 2 7" xfId="48758" xr:uid="{00000000-0005-0000-0000-000034BA0000}"/>
    <cellStyle name="Normal 9 2 2 4 3" xfId="5316" xr:uid="{00000000-0005-0000-0000-000035BA0000}"/>
    <cellStyle name="Normal 9 2 2 4 3 2" xfId="48759" xr:uid="{00000000-0005-0000-0000-000036BA0000}"/>
    <cellStyle name="Normal 9 2 2 4 3 2 2" xfId="48760" xr:uid="{00000000-0005-0000-0000-000037BA0000}"/>
    <cellStyle name="Normal 9 2 2 4 3 2 2 2" xfId="48761" xr:uid="{00000000-0005-0000-0000-000038BA0000}"/>
    <cellStyle name="Normal 9 2 2 4 3 2 3" xfId="48762" xr:uid="{00000000-0005-0000-0000-000039BA0000}"/>
    <cellStyle name="Normal 9 2 2 4 3 3" xfId="48763" xr:uid="{00000000-0005-0000-0000-00003ABA0000}"/>
    <cellStyle name="Normal 9 2 2 4 3 3 2" xfId="48764" xr:uid="{00000000-0005-0000-0000-00003BBA0000}"/>
    <cellStyle name="Normal 9 2 2 4 3 4" xfId="48765" xr:uid="{00000000-0005-0000-0000-00003CBA0000}"/>
    <cellStyle name="Normal 9 2 2 4 3 5" xfId="48766" xr:uid="{00000000-0005-0000-0000-00003DBA0000}"/>
    <cellStyle name="Normal 9 2 2 4 4" xfId="5317" xr:uid="{00000000-0005-0000-0000-00003EBA0000}"/>
    <cellStyle name="Normal 9 2 2 4 4 2" xfId="48767" xr:uid="{00000000-0005-0000-0000-00003FBA0000}"/>
    <cellStyle name="Normal 9 2 2 4 4 2 2" xfId="48768" xr:uid="{00000000-0005-0000-0000-000040BA0000}"/>
    <cellStyle name="Normal 9 2 2 4 4 2 2 2" xfId="48769" xr:uid="{00000000-0005-0000-0000-000041BA0000}"/>
    <cellStyle name="Normal 9 2 2 4 4 2 3" xfId="48770" xr:uid="{00000000-0005-0000-0000-000042BA0000}"/>
    <cellStyle name="Normal 9 2 2 4 4 3" xfId="48771" xr:uid="{00000000-0005-0000-0000-000043BA0000}"/>
    <cellStyle name="Normal 9 2 2 4 4 3 2" xfId="48772" xr:uid="{00000000-0005-0000-0000-000044BA0000}"/>
    <cellStyle name="Normal 9 2 2 4 4 4" xfId="48773" xr:uid="{00000000-0005-0000-0000-000045BA0000}"/>
    <cellStyle name="Normal 9 2 2 4 4 5" xfId="48774" xr:uid="{00000000-0005-0000-0000-000046BA0000}"/>
    <cellStyle name="Normal 9 2 2 4 5" xfId="48775" xr:uid="{00000000-0005-0000-0000-000047BA0000}"/>
    <cellStyle name="Normal 9 2 2 4 5 2" xfId="48776" xr:uid="{00000000-0005-0000-0000-000048BA0000}"/>
    <cellStyle name="Normal 9 2 2 4 5 2 2" xfId="48777" xr:uid="{00000000-0005-0000-0000-000049BA0000}"/>
    <cellStyle name="Normal 9 2 2 4 5 3" xfId="48778" xr:uid="{00000000-0005-0000-0000-00004ABA0000}"/>
    <cellStyle name="Normal 9 2 2 4 6" xfId="48779" xr:uid="{00000000-0005-0000-0000-00004BBA0000}"/>
    <cellStyle name="Normal 9 2 2 4 6 2" xfId="48780" xr:uid="{00000000-0005-0000-0000-00004CBA0000}"/>
    <cellStyle name="Normal 9 2 2 4 7" xfId="48781" xr:uid="{00000000-0005-0000-0000-00004DBA0000}"/>
    <cellStyle name="Normal 9 2 2 4 8" xfId="48782" xr:uid="{00000000-0005-0000-0000-00004EBA0000}"/>
    <cellStyle name="Normal 9 2 2 5" xfId="5318" xr:uid="{00000000-0005-0000-0000-00004FBA0000}"/>
    <cellStyle name="Normal 9 2 2 5 2" xfId="5319" xr:uid="{00000000-0005-0000-0000-000050BA0000}"/>
    <cellStyle name="Normal 9 2 2 5 2 2" xfId="5320" xr:uid="{00000000-0005-0000-0000-000051BA0000}"/>
    <cellStyle name="Normal 9 2 2 5 2 2 2" xfId="48783" xr:uid="{00000000-0005-0000-0000-000052BA0000}"/>
    <cellStyle name="Normal 9 2 2 5 2 2 2 2" xfId="48784" xr:uid="{00000000-0005-0000-0000-000053BA0000}"/>
    <cellStyle name="Normal 9 2 2 5 2 2 2 2 2" xfId="48785" xr:uid="{00000000-0005-0000-0000-000054BA0000}"/>
    <cellStyle name="Normal 9 2 2 5 2 2 2 3" xfId="48786" xr:uid="{00000000-0005-0000-0000-000055BA0000}"/>
    <cellStyle name="Normal 9 2 2 5 2 2 3" xfId="48787" xr:uid="{00000000-0005-0000-0000-000056BA0000}"/>
    <cellStyle name="Normal 9 2 2 5 2 2 3 2" xfId="48788" xr:uid="{00000000-0005-0000-0000-000057BA0000}"/>
    <cellStyle name="Normal 9 2 2 5 2 2 4" xfId="48789" xr:uid="{00000000-0005-0000-0000-000058BA0000}"/>
    <cellStyle name="Normal 9 2 2 5 2 2 5" xfId="48790" xr:uid="{00000000-0005-0000-0000-000059BA0000}"/>
    <cellStyle name="Normal 9 2 2 5 2 3" xfId="5321" xr:uid="{00000000-0005-0000-0000-00005ABA0000}"/>
    <cellStyle name="Normal 9 2 2 5 2 3 2" xfId="48791" xr:uid="{00000000-0005-0000-0000-00005BBA0000}"/>
    <cellStyle name="Normal 9 2 2 5 2 3 2 2" xfId="48792" xr:uid="{00000000-0005-0000-0000-00005CBA0000}"/>
    <cellStyle name="Normal 9 2 2 5 2 3 2 2 2" xfId="48793" xr:uid="{00000000-0005-0000-0000-00005DBA0000}"/>
    <cellStyle name="Normal 9 2 2 5 2 3 2 3" xfId="48794" xr:uid="{00000000-0005-0000-0000-00005EBA0000}"/>
    <cellStyle name="Normal 9 2 2 5 2 3 3" xfId="48795" xr:uid="{00000000-0005-0000-0000-00005FBA0000}"/>
    <cellStyle name="Normal 9 2 2 5 2 3 3 2" xfId="48796" xr:uid="{00000000-0005-0000-0000-000060BA0000}"/>
    <cellStyle name="Normal 9 2 2 5 2 3 4" xfId="48797" xr:uid="{00000000-0005-0000-0000-000061BA0000}"/>
    <cellStyle name="Normal 9 2 2 5 2 3 5" xfId="48798" xr:uid="{00000000-0005-0000-0000-000062BA0000}"/>
    <cellStyle name="Normal 9 2 2 5 2 4" xfId="48799" xr:uid="{00000000-0005-0000-0000-000063BA0000}"/>
    <cellStyle name="Normal 9 2 2 5 2 4 2" xfId="48800" xr:uid="{00000000-0005-0000-0000-000064BA0000}"/>
    <cellStyle name="Normal 9 2 2 5 2 4 2 2" xfId="48801" xr:uid="{00000000-0005-0000-0000-000065BA0000}"/>
    <cellStyle name="Normal 9 2 2 5 2 4 3" xfId="48802" xr:uid="{00000000-0005-0000-0000-000066BA0000}"/>
    <cellStyle name="Normal 9 2 2 5 2 5" xfId="48803" xr:uid="{00000000-0005-0000-0000-000067BA0000}"/>
    <cellStyle name="Normal 9 2 2 5 2 5 2" xfId="48804" xr:uid="{00000000-0005-0000-0000-000068BA0000}"/>
    <cellStyle name="Normal 9 2 2 5 2 6" xfId="48805" xr:uid="{00000000-0005-0000-0000-000069BA0000}"/>
    <cellStyle name="Normal 9 2 2 5 2 7" xfId="48806" xr:uid="{00000000-0005-0000-0000-00006ABA0000}"/>
    <cellStyle name="Normal 9 2 2 5 3" xfId="5322" xr:uid="{00000000-0005-0000-0000-00006BBA0000}"/>
    <cellStyle name="Normal 9 2 2 5 3 2" xfId="48807" xr:uid="{00000000-0005-0000-0000-00006CBA0000}"/>
    <cellStyle name="Normal 9 2 2 5 3 2 2" xfId="48808" xr:uid="{00000000-0005-0000-0000-00006DBA0000}"/>
    <cellStyle name="Normal 9 2 2 5 3 2 2 2" xfId="48809" xr:uid="{00000000-0005-0000-0000-00006EBA0000}"/>
    <cellStyle name="Normal 9 2 2 5 3 2 3" xfId="48810" xr:uid="{00000000-0005-0000-0000-00006FBA0000}"/>
    <cellStyle name="Normal 9 2 2 5 3 3" xfId="48811" xr:uid="{00000000-0005-0000-0000-000070BA0000}"/>
    <cellStyle name="Normal 9 2 2 5 3 3 2" xfId="48812" xr:uid="{00000000-0005-0000-0000-000071BA0000}"/>
    <cellStyle name="Normal 9 2 2 5 3 4" xfId="48813" xr:uid="{00000000-0005-0000-0000-000072BA0000}"/>
    <cellStyle name="Normal 9 2 2 5 3 5" xfId="48814" xr:uid="{00000000-0005-0000-0000-000073BA0000}"/>
    <cellStyle name="Normal 9 2 2 5 4" xfId="5323" xr:uid="{00000000-0005-0000-0000-000074BA0000}"/>
    <cellStyle name="Normal 9 2 2 5 4 2" xfId="48815" xr:uid="{00000000-0005-0000-0000-000075BA0000}"/>
    <cellStyle name="Normal 9 2 2 5 4 2 2" xfId="48816" xr:uid="{00000000-0005-0000-0000-000076BA0000}"/>
    <cellStyle name="Normal 9 2 2 5 4 2 2 2" xfId="48817" xr:uid="{00000000-0005-0000-0000-000077BA0000}"/>
    <cellStyle name="Normal 9 2 2 5 4 2 3" xfId="48818" xr:uid="{00000000-0005-0000-0000-000078BA0000}"/>
    <cellStyle name="Normal 9 2 2 5 4 3" xfId="48819" xr:uid="{00000000-0005-0000-0000-000079BA0000}"/>
    <cellStyle name="Normal 9 2 2 5 4 3 2" xfId="48820" xr:uid="{00000000-0005-0000-0000-00007ABA0000}"/>
    <cellStyle name="Normal 9 2 2 5 4 4" xfId="48821" xr:uid="{00000000-0005-0000-0000-00007BBA0000}"/>
    <cellStyle name="Normal 9 2 2 5 4 5" xfId="48822" xr:uid="{00000000-0005-0000-0000-00007CBA0000}"/>
    <cellStyle name="Normal 9 2 2 5 5" xfId="48823" xr:uid="{00000000-0005-0000-0000-00007DBA0000}"/>
    <cellStyle name="Normal 9 2 2 5 5 2" xfId="48824" xr:uid="{00000000-0005-0000-0000-00007EBA0000}"/>
    <cellStyle name="Normal 9 2 2 5 5 2 2" xfId="48825" xr:uid="{00000000-0005-0000-0000-00007FBA0000}"/>
    <cellStyle name="Normal 9 2 2 5 5 3" xfId="48826" xr:uid="{00000000-0005-0000-0000-000080BA0000}"/>
    <cellStyle name="Normal 9 2 2 5 6" xfId="48827" xr:uid="{00000000-0005-0000-0000-000081BA0000}"/>
    <cellStyle name="Normal 9 2 2 5 6 2" xfId="48828" xr:uid="{00000000-0005-0000-0000-000082BA0000}"/>
    <cellStyle name="Normal 9 2 2 5 7" xfId="48829" xr:uid="{00000000-0005-0000-0000-000083BA0000}"/>
    <cellStyle name="Normal 9 2 2 5 8" xfId="48830" xr:uid="{00000000-0005-0000-0000-000084BA0000}"/>
    <cellStyle name="Normal 9 2 2 6" xfId="5324" xr:uid="{00000000-0005-0000-0000-000085BA0000}"/>
    <cellStyle name="Normal 9 2 2 6 2" xfId="5325" xr:uid="{00000000-0005-0000-0000-000086BA0000}"/>
    <cellStyle name="Normal 9 2 2 6 2 2" xfId="5326" xr:uid="{00000000-0005-0000-0000-000087BA0000}"/>
    <cellStyle name="Normal 9 2 2 6 2 2 2" xfId="48831" xr:uid="{00000000-0005-0000-0000-000088BA0000}"/>
    <cellStyle name="Normal 9 2 2 6 2 2 2 2" xfId="48832" xr:uid="{00000000-0005-0000-0000-000089BA0000}"/>
    <cellStyle name="Normal 9 2 2 6 2 2 2 2 2" xfId="48833" xr:uid="{00000000-0005-0000-0000-00008ABA0000}"/>
    <cellStyle name="Normal 9 2 2 6 2 2 2 3" xfId="48834" xr:uid="{00000000-0005-0000-0000-00008BBA0000}"/>
    <cellStyle name="Normal 9 2 2 6 2 2 3" xfId="48835" xr:uid="{00000000-0005-0000-0000-00008CBA0000}"/>
    <cellStyle name="Normal 9 2 2 6 2 2 3 2" xfId="48836" xr:uid="{00000000-0005-0000-0000-00008DBA0000}"/>
    <cellStyle name="Normal 9 2 2 6 2 2 4" xfId="48837" xr:uid="{00000000-0005-0000-0000-00008EBA0000}"/>
    <cellStyle name="Normal 9 2 2 6 2 2 5" xfId="48838" xr:uid="{00000000-0005-0000-0000-00008FBA0000}"/>
    <cellStyle name="Normal 9 2 2 6 2 3" xfId="5327" xr:uid="{00000000-0005-0000-0000-000090BA0000}"/>
    <cellStyle name="Normal 9 2 2 6 2 3 2" xfId="48839" xr:uid="{00000000-0005-0000-0000-000091BA0000}"/>
    <cellStyle name="Normal 9 2 2 6 2 3 2 2" xfId="48840" xr:uid="{00000000-0005-0000-0000-000092BA0000}"/>
    <cellStyle name="Normal 9 2 2 6 2 3 2 2 2" xfId="48841" xr:uid="{00000000-0005-0000-0000-000093BA0000}"/>
    <cellStyle name="Normal 9 2 2 6 2 3 2 3" xfId="48842" xr:uid="{00000000-0005-0000-0000-000094BA0000}"/>
    <cellStyle name="Normal 9 2 2 6 2 3 3" xfId="48843" xr:uid="{00000000-0005-0000-0000-000095BA0000}"/>
    <cellStyle name="Normal 9 2 2 6 2 3 3 2" xfId="48844" xr:uid="{00000000-0005-0000-0000-000096BA0000}"/>
    <cellStyle name="Normal 9 2 2 6 2 3 4" xfId="48845" xr:uid="{00000000-0005-0000-0000-000097BA0000}"/>
    <cellStyle name="Normal 9 2 2 6 2 3 5" xfId="48846" xr:uid="{00000000-0005-0000-0000-000098BA0000}"/>
    <cellStyle name="Normal 9 2 2 6 2 4" xfId="48847" xr:uid="{00000000-0005-0000-0000-000099BA0000}"/>
    <cellStyle name="Normal 9 2 2 6 2 4 2" xfId="48848" xr:uid="{00000000-0005-0000-0000-00009ABA0000}"/>
    <cellStyle name="Normal 9 2 2 6 2 4 2 2" xfId="48849" xr:uid="{00000000-0005-0000-0000-00009BBA0000}"/>
    <cellStyle name="Normal 9 2 2 6 2 4 3" xfId="48850" xr:uid="{00000000-0005-0000-0000-00009CBA0000}"/>
    <cellStyle name="Normal 9 2 2 6 2 5" xfId="48851" xr:uid="{00000000-0005-0000-0000-00009DBA0000}"/>
    <cellStyle name="Normal 9 2 2 6 2 5 2" xfId="48852" xr:uid="{00000000-0005-0000-0000-00009EBA0000}"/>
    <cellStyle name="Normal 9 2 2 6 2 6" xfId="48853" xr:uid="{00000000-0005-0000-0000-00009FBA0000}"/>
    <cellStyle name="Normal 9 2 2 6 2 7" xfId="48854" xr:uid="{00000000-0005-0000-0000-0000A0BA0000}"/>
    <cellStyle name="Normal 9 2 2 6 3" xfId="5328" xr:uid="{00000000-0005-0000-0000-0000A1BA0000}"/>
    <cellStyle name="Normal 9 2 2 6 3 2" xfId="48855" xr:uid="{00000000-0005-0000-0000-0000A2BA0000}"/>
    <cellStyle name="Normal 9 2 2 6 3 2 2" xfId="48856" xr:uid="{00000000-0005-0000-0000-0000A3BA0000}"/>
    <cellStyle name="Normal 9 2 2 6 3 2 2 2" xfId="48857" xr:uid="{00000000-0005-0000-0000-0000A4BA0000}"/>
    <cellStyle name="Normal 9 2 2 6 3 2 3" xfId="48858" xr:uid="{00000000-0005-0000-0000-0000A5BA0000}"/>
    <cellStyle name="Normal 9 2 2 6 3 3" xfId="48859" xr:uid="{00000000-0005-0000-0000-0000A6BA0000}"/>
    <cellStyle name="Normal 9 2 2 6 3 3 2" xfId="48860" xr:uid="{00000000-0005-0000-0000-0000A7BA0000}"/>
    <cellStyle name="Normal 9 2 2 6 3 4" xfId="48861" xr:uid="{00000000-0005-0000-0000-0000A8BA0000}"/>
    <cellStyle name="Normal 9 2 2 6 3 5" xfId="48862" xr:uid="{00000000-0005-0000-0000-0000A9BA0000}"/>
    <cellStyle name="Normal 9 2 2 6 4" xfId="5329" xr:uid="{00000000-0005-0000-0000-0000AABA0000}"/>
    <cellStyle name="Normal 9 2 2 6 4 2" xfId="48863" xr:uid="{00000000-0005-0000-0000-0000ABBA0000}"/>
    <cellStyle name="Normal 9 2 2 6 4 2 2" xfId="48864" xr:uid="{00000000-0005-0000-0000-0000ACBA0000}"/>
    <cellStyle name="Normal 9 2 2 6 4 2 2 2" xfId="48865" xr:uid="{00000000-0005-0000-0000-0000ADBA0000}"/>
    <cellStyle name="Normal 9 2 2 6 4 2 3" xfId="48866" xr:uid="{00000000-0005-0000-0000-0000AEBA0000}"/>
    <cellStyle name="Normal 9 2 2 6 4 3" xfId="48867" xr:uid="{00000000-0005-0000-0000-0000AFBA0000}"/>
    <cellStyle name="Normal 9 2 2 6 4 3 2" xfId="48868" xr:uid="{00000000-0005-0000-0000-0000B0BA0000}"/>
    <cellStyle name="Normal 9 2 2 6 4 4" xfId="48869" xr:uid="{00000000-0005-0000-0000-0000B1BA0000}"/>
    <cellStyle name="Normal 9 2 2 6 4 5" xfId="48870" xr:uid="{00000000-0005-0000-0000-0000B2BA0000}"/>
    <cellStyle name="Normal 9 2 2 6 5" xfId="48871" xr:uid="{00000000-0005-0000-0000-0000B3BA0000}"/>
    <cellStyle name="Normal 9 2 2 6 5 2" xfId="48872" xr:uid="{00000000-0005-0000-0000-0000B4BA0000}"/>
    <cellStyle name="Normal 9 2 2 6 5 2 2" xfId="48873" xr:uid="{00000000-0005-0000-0000-0000B5BA0000}"/>
    <cellStyle name="Normal 9 2 2 6 5 3" xfId="48874" xr:uid="{00000000-0005-0000-0000-0000B6BA0000}"/>
    <cellStyle name="Normal 9 2 2 6 6" xfId="48875" xr:uid="{00000000-0005-0000-0000-0000B7BA0000}"/>
    <cellStyle name="Normal 9 2 2 6 6 2" xfId="48876" xr:uid="{00000000-0005-0000-0000-0000B8BA0000}"/>
    <cellStyle name="Normal 9 2 2 6 7" xfId="48877" xr:uid="{00000000-0005-0000-0000-0000B9BA0000}"/>
    <cellStyle name="Normal 9 2 2 6 8" xfId="48878" xr:uid="{00000000-0005-0000-0000-0000BABA0000}"/>
    <cellStyle name="Normal 9 2 2 7" xfId="5330" xr:uid="{00000000-0005-0000-0000-0000BBBA0000}"/>
    <cellStyle name="Normal 9 2 2 7 2" xfId="5331" xr:uid="{00000000-0005-0000-0000-0000BCBA0000}"/>
    <cellStyle name="Normal 9 2 2 7 2 2" xfId="48879" xr:uid="{00000000-0005-0000-0000-0000BDBA0000}"/>
    <cellStyle name="Normal 9 2 2 7 2 2 2" xfId="48880" xr:uid="{00000000-0005-0000-0000-0000BEBA0000}"/>
    <cellStyle name="Normal 9 2 2 7 2 2 2 2" xfId="48881" xr:uid="{00000000-0005-0000-0000-0000BFBA0000}"/>
    <cellStyle name="Normal 9 2 2 7 2 2 3" xfId="48882" xr:uid="{00000000-0005-0000-0000-0000C0BA0000}"/>
    <cellStyle name="Normal 9 2 2 7 2 3" xfId="48883" xr:uid="{00000000-0005-0000-0000-0000C1BA0000}"/>
    <cellStyle name="Normal 9 2 2 7 2 3 2" xfId="48884" xr:uid="{00000000-0005-0000-0000-0000C2BA0000}"/>
    <cellStyle name="Normal 9 2 2 7 2 4" xfId="48885" xr:uid="{00000000-0005-0000-0000-0000C3BA0000}"/>
    <cellStyle name="Normal 9 2 2 7 2 5" xfId="48886" xr:uid="{00000000-0005-0000-0000-0000C4BA0000}"/>
    <cellStyle name="Normal 9 2 2 7 3" xfId="5332" xr:uid="{00000000-0005-0000-0000-0000C5BA0000}"/>
    <cellStyle name="Normal 9 2 2 7 3 2" xfId="48887" xr:uid="{00000000-0005-0000-0000-0000C6BA0000}"/>
    <cellStyle name="Normal 9 2 2 7 3 2 2" xfId="48888" xr:uid="{00000000-0005-0000-0000-0000C7BA0000}"/>
    <cellStyle name="Normal 9 2 2 7 3 2 2 2" xfId="48889" xr:uid="{00000000-0005-0000-0000-0000C8BA0000}"/>
    <cellStyle name="Normal 9 2 2 7 3 2 3" xfId="48890" xr:uid="{00000000-0005-0000-0000-0000C9BA0000}"/>
    <cellStyle name="Normal 9 2 2 7 3 3" xfId="48891" xr:uid="{00000000-0005-0000-0000-0000CABA0000}"/>
    <cellStyle name="Normal 9 2 2 7 3 3 2" xfId="48892" xr:uid="{00000000-0005-0000-0000-0000CBBA0000}"/>
    <cellStyle name="Normal 9 2 2 7 3 4" xfId="48893" xr:uid="{00000000-0005-0000-0000-0000CCBA0000}"/>
    <cellStyle name="Normal 9 2 2 7 3 5" xfId="48894" xr:uid="{00000000-0005-0000-0000-0000CDBA0000}"/>
    <cellStyle name="Normal 9 2 2 7 4" xfId="48895" xr:uid="{00000000-0005-0000-0000-0000CEBA0000}"/>
    <cellStyle name="Normal 9 2 2 7 4 2" xfId="48896" xr:uid="{00000000-0005-0000-0000-0000CFBA0000}"/>
    <cellStyle name="Normal 9 2 2 7 4 2 2" xfId="48897" xr:uid="{00000000-0005-0000-0000-0000D0BA0000}"/>
    <cellStyle name="Normal 9 2 2 7 4 3" xfId="48898" xr:uid="{00000000-0005-0000-0000-0000D1BA0000}"/>
    <cellStyle name="Normal 9 2 2 7 5" xfId="48899" xr:uid="{00000000-0005-0000-0000-0000D2BA0000}"/>
    <cellStyle name="Normal 9 2 2 7 5 2" xfId="48900" xr:uid="{00000000-0005-0000-0000-0000D3BA0000}"/>
    <cellStyle name="Normal 9 2 2 7 6" xfId="48901" xr:uid="{00000000-0005-0000-0000-0000D4BA0000}"/>
    <cellStyle name="Normal 9 2 2 7 7" xfId="48902" xr:uid="{00000000-0005-0000-0000-0000D5BA0000}"/>
    <cellStyle name="Normal 9 2 2 8" xfId="5333" xr:uid="{00000000-0005-0000-0000-0000D6BA0000}"/>
    <cellStyle name="Normal 9 2 2 8 2" xfId="48903" xr:uid="{00000000-0005-0000-0000-0000D7BA0000}"/>
    <cellStyle name="Normal 9 2 2 8 2 2" xfId="48904" xr:uid="{00000000-0005-0000-0000-0000D8BA0000}"/>
    <cellStyle name="Normal 9 2 2 8 2 2 2" xfId="48905" xr:uid="{00000000-0005-0000-0000-0000D9BA0000}"/>
    <cellStyle name="Normal 9 2 2 8 2 3" xfId="48906" xr:uid="{00000000-0005-0000-0000-0000DABA0000}"/>
    <cellStyle name="Normal 9 2 2 8 3" xfId="48907" xr:uid="{00000000-0005-0000-0000-0000DBBA0000}"/>
    <cellStyle name="Normal 9 2 2 8 3 2" xfId="48908" xr:uid="{00000000-0005-0000-0000-0000DCBA0000}"/>
    <cellStyle name="Normal 9 2 2 8 4" xfId="48909" xr:uid="{00000000-0005-0000-0000-0000DDBA0000}"/>
    <cellStyle name="Normal 9 2 2 8 5" xfId="48910" xr:uid="{00000000-0005-0000-0000-0000DEBA0000}"/>
    <cellStyle name="Normal 9 2 2 9" xfId="5334" xr:uid="{00000000-0005-0000-0000-0000DFBA0000}"/>
    <cellStyle name="Normal 9 2 2 9 2" xfId="48911" xr:uid="{00000000-0005-0000-0000-0000E0BA0000}"/>
    <cellStyle name="Normal 9 2 2 9 2 2" xfId="48912" xr:uid="{00000000-0005-0000-0000-0000E1BA0000}"/>
    <cellStyle name="Normal 9 2 2 9 2 2 2" xfId="48913" xr:uid="{00000000-0005-0000-0000-0000E2BA0000}"/>
    <cellStyle name="Normal 9 2 2 9 2 3" xfId="48914" xr:uid="{00000000-0005-0000-0000-0000E3BA0000}"/>
    <cellStyle name="Normal 9 2 2 9 3" xfId="48915" xr:uid="{00000000-0005-0000-0000-0000E4BA0000}"/>
    <cellStyle name="Normal 9 2 2 9 3 2" xfId="48916" xr:uid="{00000000-0005-0000-0000-0000E5BA0000}"/>
    <cellStyle name="Normal 9 2 2 9 4" xfId="48917" xr:uid="{00000000-0005-0000-0000-0000E6BA0000}"/>
    <cellStyle name="Normal 9 2 2 9 5" xfId="48918" xr:uid="{00000000-0005-0000-0000-0000E7BA0000}"/>
    <cellStyle name="Normal 9 2 3" xfId="5335" xr:uid="{00000000-0005-0000-0000-0000E8BA0000}"/>
    <cellStyle name="Normal 9 2 3 10" xfId="48919" xr:uid="{00000000-0005-0000-0000-0000E9BA0000}"/>
    <cellStyle name="Normal 9 2 3 10 2" xfId="48920" xr:uid="{00000000-0005-0000-0000-0000EABA0000}"/>
    <cellStyle name="Normal 9 2 3 11" xfId="48921" xr:uid="{00000000-0005-0000-0000-0000EBBA0000}"/>
    <cellStyle name="Normal 9 2 3 12" xfId="48922" xr:uid="{00000000-0005-0000-0000-0000ECBA0000}"/>
    <cellStyle name="Normal 9 2 3 2" xfId="5336" xr:uid="{00000000-0005-0000-0000-0000EDBA0000}"/>
    <cellStyle name="Normal 9 2 3 2 2" xfId="5337" xr:uid="{00000000-0005-0000-0000-0000EEBA0000}"/>
    <cellStyle name="Normal 9 2 3 2 2 2" xfId="5338" xr:uid="{00000000-0005-0000-0000-0000EFBA0000}"/>
    <cellStyle name="Normal 9 2 3 2 2 2 2" xfId="48923" xr:uid="{00000000-0005-0000-0000-0000F0BA0000}"/>
    <cellStyle name="Normal 9 2 3 2 2 2 2 2" xfId="48924" xr:uid="{00000000-0005-0000-0000-0000F1BA0000}"/>
    <cellStyle name="Normal 9 2 3 2 2 2 2 2 2" xfId="48925" xr:uid="{00000000-0005-0000-0000-0000F2BA0000}"/>
    <cellStyle name="Normal 9 2 3 2 2 2 2 3" xfId="48926" xr:uid="{00000000-0005-0000-0000-0000F3BA0000}"/>
    <cellStyle name="Normal 9 2 3 2 2 2 3" xfId="48927" xr:uid="{00000000-0005-0000-0000-0000F4BA0000}"/>
    <cellStyle name="Normal 9 2 3 2 2 2 3 2" xfId="48928" xr:uid="{00000000-0005-0000-0000-0000F5BA0000}"/>
    <cellStyle name="Normal 9 2 3 2 2 2 4" xfId="48929" xr:uid="{00000000-0005-0000-0000-0000F6BA0000}"/>
    <cellStyle name="Normal 9 2 3 2 2 2 5" xfId="48930" xr:uid="{00000000-0005-0000-0000-0000F7BA0000}"/>
    <cellStyle name="Normal 9 2 3 2 2 3" xfId="5339" xr:uid="{00000000-0005-0000-0000-0000F8BA0000}"/>
    <cellStyle name="Normal 9 2 3 2 2 3 2" xfId="48931" xr:uid="{00000000-0005-0000-0000-0000F9BA0000}"/>
    <cellStyle name="Normal 9 2 3 2 2 3 2 2" xfId="48932" xr:uid="{00000000-0005-0000-0000-0000FABA0000}"/>
    <cellStyle name="Normal 9 2 3 2 2 3 2 2 2" xfId="48933" xr:uid="{00000000-0005-0000-0000-0000FBBA0000}"/>
    <cellStyle name="Normal 9 2 3 2 2 3 2 3" xfId="48934" xr:uid="{00000000-0005-0000-0000-0000FCBA0000}"/>
    <cellStyle name="Normal 9 2 3 2 2 3 3" xfId="48935" xr:uid="{00000000-0005-0000-0000-0000FDBA0000}"/>
    <cellStyle name="Normal 9 2 3 2 2 3 3 2" xfId="48936" xr:uid="{00000000-0005-0000-0000-0000FEBA0000}"/>
    <cellStyle name="Normal 9 2 3 2 2 3 4" xfId="48937" xr:uid="{00000000-0005-0000-0000-0000FFBA0000}"/>
    <cellStyle name="Normal 9 2 3 2 2 3 5" xfId="48938" xr:uid="{00000000-0005-0000-0000-000000BB0000}"/>
    <cellStyle name="Normal 9 2 3 2 2 4" xfId="48939" xr:uid="{00000000-0005-0000-0000-000001BB0000}"/>
    <cellStyle name="Normal 9 2 3 2 2 4 2" xfId="48940" xr:uid="{00000000-0005-0000-0000-000002BB0000}"/>
    <cellStyle name="Normal 9 2 3 2 2 4 2 2" xfId="48941" xr:uid="{00000000-0005-0000-0000-000003BB0000}"/>
    <cellStyle name="Normal 9 2 3 2 2 4 3" xfId="48942" xr:uid="{00000000-0005-0000-0000-000004BB0000}"/>
    <cellStyle name="Normal 9 2 3 2 2 5" xfId="48943" xr:uid="{00000000-0005-0000-0000-000005BB0000}"/>
    <cellStyle name="Normal 9 2 3 2 2 5 2" xfId="48944" xr:uid="{00000000-0005-0000-0000-000006BB0000}"/>
    <cellStyle name="Normal 9 2 3 2 2 6" xfId="48945" xr:uid="{00000000-0005-0000-0000-000007BB0000}"/>
    <cellStyle name="Normal 9 2 3 2 2 7" xfId="48946" xr:uid="{00000000-0005-0000-0000-000008BB0000}"/>
    <cellStyle name="Normal 9 2 3 2 3" xfId="5340" xr:uid="{00000000-0005-0000-0000-000009BB0000}"/>
    <cellStyle name="Normal 9 2 3 2 3 2" xfId="48947" xr:uid="{00000000-0005-0000-0000-00000ABB0000}"/>
    <cellStyle name="Normal 9 2 3 2 3 2 2" xfId="48948" xr:uid="{00000000-0005-0000-0000-00000BBB0000}"/>
    <cellStyle name="Normal 9 2 3 2 3 2 2 2" xfId="48949" xr:uid="{00000000-0005-0000-0000-00000CBB0000}"/>
    <cellStyle name="Normal 9 2 3 2 3 2 3" xfId="48950" xr:uid="{00000000-0005-0000-0000-00000DBB0000}"/>
    <cellStyle name="Normal 9 2 3 2 3 3" xfId="48951" xr:uid="{00000000-0005-0000-0000-00000EBB0000}"/>
    <cellStyle name="Normal 9 2 3 2 3 3 2" xfId="48952" xr:uid="{00000000-0005-0000-0000-00000FBB0000}"/>
    <cellStyle name="Normal 9 2 3 2 3 4" xfId="48953" xr:uid="{00000000-0005-0000-0000-000010BB0000}"/>
    <cellStyle name="Normal 9 2 3 2 3 5" xfId="48954" xr:uid="{00000000-0005-0000-0000-000011BB0000}"/>
    <cellStyle name="Normal 9 2 3 2 4" xfId="5341" xr:uid="{00000000-0005-0000-0000-000012BB0000}"/>
    <cellStyle name="Normal 9 2 3 2 4 2" xfId="48955" xr:uid="{00000000-0005-0000-0000-000013BB0000}"/>
    <cellStyle name="Normal 9 2 3 2 4 2 2" xfId="48956" xr:uid="{00000000-0005-0000-0000-000014BB0000}"/>
    <cellStyle name="Normal 9 2 3 2 4 2 2 2" xfId="48957" xr:uid="{00000000-0005-0000-0000-000015BB0000}"/>
    <cellStyle name="Normal 9 2 3 2 4 2 3" xfId="48958" xr:uid="{00000000-0005-0000-0000-000016BB0000}"/>
    <cellStyle name="Normal 9 2 3 2 4 3" xfId="48959" xr:uid="{00000000-0005-0000-0000-000017BB0000}"/>
    <cellStyle name="Normal 9 2 3 2 4 3 2" xfId="48960" xr:uid="{00000000-0005-0000-0000-000018BB0000}"/>
    <cellStyle name="Normal 9 2 3 2 4 4" xfId="48961" xr:uid="{00000000-0005-0000-0000-000019BB0000}"/>
    <cellStyle name="Normal 9 2 3 2 4 5" xfId="48962" xr:uid="{00000000-0005-0000-0000-00001ABB0000}"/>
    <cellStyle name="Normal 9 2 3 2 5" xfId="48963" xr:uid="{00000000-0005-0000-0000-00001BBB0000}"/>
    <cellStyle name="Normal 9 2 3 2 5 2" xfId="48964" xr:uid="{00000000-0005-0000-0000-00001CBB0000}"/>
    <cellStyle name="Normal 9 2 3 2 5 2 2" xfId="48965" xr:uid="{00000000-0005-0000-0000-00001DBB0000}"/>
    <cellStyle name="Normal 9 2 3 2 5 3" xfId="48966" xr:uid="{00000000-0005-0000-0000-00001EBB0000}"/>
    <cellStyle name="Normal 9 2 3 2 6" xfId="48967" xr:uid="{00000000-0005-0000-0000-00001FBB0000}"/>
    <cellStyle name="Normal 9 2 3 2 6 2" xfId="48968" xr:uid="{00000000-0005-0000-0000-000020BB0000}"/>
    <cellStyle name="Normal 9 2 3 2 7" xfId="48969" xr:uid="{00000000-0005-0000-0000-000021BB0000}"/>
    <cellStyle name="Normal 9 2 3 2 8" xfId="48970" xr:uid="{00000000-0005-0000-0000-000022BB0000}"/>
    <cellStyle name="Normal 9 2 3 3" xfId="5342" xr:uid="{00000000-0005-0000-0000-000023BB0000}"/>
    <cellStyle name="Normal 9 2 3 3 2" xfId="5343" xr:uid="{00000000-0005-0000-0000-000024BB0000}"/>
    <cellStyle name="Normal 9 2 3 3 2 2" xfId="5344" xr:uid="{00000000-0005-0000-0000-000025BB0000}"/>
    <cellStyle name="Normal 9 2 3 3 2 2 2" xfId="48971" xr:uid="{00000000-0005-0000-0000-000026BB0000}"/>
    <cellStyle name="Normal 9 2 3 3 2 2 2 2" xfId="48972" xr:uid="{00000000-0005-0000-0000-000027BB0000}"/>
    <cellStyle name="Normal 9 2 3 3 2 2 2 2 2" xfId="48973" xr:uid="{00000000-0005-0000-0000-000028BB0000}"/>
    <cellStyle name="Normal 9 2 3 3 2 2 2 3" xfId="48974" xr:uid="{00000000-0005-0000-0000-000029BB0000}"/>
    <cellStyle name="Normal 9 2 3 3 2 2 3" xfId="48975" xr:uid="{00000000-0005-0000-0000-00002ABB0000}"/>
    <cellStyle name="Normal 9 2 3 3 2 2 3 2" xfId="48976" xr:uid="{00000000-0005-0000-0000-00002BBB0000}"/>
    <cellStyle name="Normal 9 2 3 3 2 2 4" xfId="48977" xr:uid="{00000000-0005-0000-0000-00002CBB0000}"/>
    <cellStyle name="Normal 9 2 3 3 2 2 5" xfId="48978" xr:uid="{00000000-0005-0000-0000-00002DBB0000}"/>
    <cellStyle name="Normal 9 2 3 3 2 3" xfId="5345" xr:uid="{00000000-0005-0000-0000-00002EBB0000}"/>
    <cellStyle name="Normal 9 2 3 3 2 3 2" xfId="48979" xr:uid="{00000000-0005-0000-0000-00002FBB0000}"/>
    <cellStyle name="Normal 9 2 3 3 2 3 2 2" xfId="48980" xr:uid="{00000000-0005-0000-0000-000030BB0000}"/>
    <cellStyle name="Normal 9 2 3 3 2 3 2 2 2" xfId="48981" xr:uid="{00000000-0005-0000-0000-000031BB0000}"/>
    <cellStyle name="Normal 9 2 3 3 2 3 2 3" xfId="48982" xr:uid="{00000000-0005-0000-0000-000032BB0000}"/>
    <cellStyle name="Normal 9 2 3 3 2 3 3" xfId="48983" xr:uid="{00000000-0005-0000-0000-000033BB0000}"/>
    <cellStyle name="Normal 9 2 3 3 2 3 3 2" xfId="48984" xr:uid="{00000000-0005-0000-0000-000034BB0000}"/>
    <cellStyle name="Normal 9 2 3 3 2 3 4" xfId="48985" xr:uid="{00000000-0005-0000-0000-000035BB0000}"/>
    <cellStyle name="Normal 9 2 3 3 2 3 5" xfId="48986" xr:uid="{00000000-0005-0000-0000-000036BB0000}"/>
    <cellStyle name="Normal 9 2 3 3 2 4" xfId="48987" xr:uid="{00000000-0005-0000-0000-000037BB0000}"/>
    <cellStyle name="Normal 9 2 3 3 2 4 2" xfId="48988" xr:uid="{00000000-0005-0000-0000-000038BB0000}"/>
    <cellStyle name="Normal 9 2 3 3 2 4 2 2" xfId="48989" xr:uid="{00000000-0005-0000-0000-000039BB0000}"/>
    <cellStyle name="Normal 9 2 3 3 2 4 3" xfId="48990" xr:uid="{00000000-0005-0000-0000-00003ABB0000}"/>
    <cellStyle name="Normal 9 2 3 3 2 5" xfId="48991" xr:uid="{00000000-0005-0000-0000-00003BBB0000}"/>
    <cellStyle name="Normal 9 2 3 3 2 5 2" xfId="48992" xr:uid="{00000000-0005-0000-0000-00003CBB0000}"/>
    <cellStyle name="Normal 9 2 3 3 2 6" xfId="48993" xr:uid="{00000000-0005-0000-0000-00003DBB0000}"/>
    <cellStyle name="Normal 9 2 3 3 2 7" xfId="48994" xr:uid="{00000000-0005-0000-0000-00003EBB0000}"/>
    <cellStyle name="Normal 9 2 3 3 3" xfId="5346" xr:uid="{00000000-0005-0000-0000-00003FBB0000}"/>
    <cellStyle name="Normal 9 2 3 3 3 2" xfId="48995" xr:uid="{00000000-0005-0000-0000-000040BB0000}"/>
    <cellStyle name="Normal 9 2 3 3 3 2 2" xfId="48996" xr:uid="{00000000-0005-0000-0000-000041BB0000}"/>
    <cellStyle name="Normal 9 2 3 3 3 2 2 2" xfId="48997" xr:uid="{00000000-0005-0000-0000-000042BB0000}"/>
    <cellStyle name="Normal 9 2 3 3 3 2 3" xfId="48998" xr:uid="{00000000-0005-0000-0000-000043BB0000}"/>
    <cellStyle name="Normal 9 2 3 3 3 3" xfId="48999" xr:uid="{00000000-0005-0000-0000-000044BB0000}"/>
    <cellStyle name="Normal 9 2 3 3 3 3 2" xfId="49000" xr:uid="{00000000-0005-0000-0000-000045BB0000}"/>
    <cellStyle name="Normal 9 2 3 3 3 4" xfId="49001" xr:uid="{00000000-0005-0000-0000-000046BB0000}"/>
    <cellStyle name="Normal 9 2 3 3 3 5" xfId="49002" xr:uid="{00000000-0005-0000-0000-000047BB0000}"/>
    <cellStyle name="Normal 9 2 3 3 4" xfId="5347" xr:uid="{00000000-0005-0000-0000-000048BB0000}"/>
    <cellStyle name="Normal 9 2 3 3 4 2" xfId="49003" xr:uid="{00000000-0005-0000-0000-000049BB0000}"/>
    <cellStyle name="Normal 9 2 3 3 4 2 2" xfId="49004" xr:uid="{00000000-0005-0000-0000-00004ABB0000}"/>
    <cellStyle name="Normal 9 2 3 3 4 2 2 2" xfId="49005" xr:uid="{00000000-0005-0000-0000-00004BBB0000}"/>
    <cellStyle name="Normal 9 2 3 3 4 2 3" xfId="49006" xr:uid="{00000000-0005-0000-0000-00004CBB0000}"/>
    <cellStyle name="Normal 9 2 3 3 4 3" xfId="49007" xr:uid="{00000000-0005-0000-0000-00004DBB0000}"/>
    <cellStyle name="Normal 9 2 3 3 4 3 2" xfId="49008" xr:uid="{00000000-0005-0000-0000-00004EBB0000}"/>
    <cellStyle name="Normal 9 2 3 3 4 4" xfId="49009" xr:uid="{00000000-0005-0000-0000-00004FBB0000}"/>
    <cellStyle name="Normal 9 2 3 3 4 5" xfId="49010" xr:uid="{00000000-0005-0000-0000-000050BB0000}"/>
    <cellStyle name="Normal 9 2 3 3 5" xfId="49011" xr:uid="{00000000-0005-0000-0000-000051BB0000}"/>
    <cellStyle name="Normal 9 2 3 3 5 2" xfId="49012" xr:uid="{00000000-0005-0000-0000-000052BB0000}"/>
    <cellStyle name="Normal 9 2 3 3 5 2 2" xfId="49013" xr:uid="{00000000-0005-0000-0000-000053BB0000}"/>
    <cellStyle name="Normal 9 2 3 3 5 3" xfId="49014" xr:uid="{00000000-0005-0000-0000-000054BB0000}"/>
    <cellStyle name="Normal 9 2 3 3 6" xfId="49015" xr:uid="{00000000-0005-0000-0000-000055BB0000}"/>
    <cellStyle name="Normal 9 2 3 3 6 2" xfId="49016" xr:uid="{00000000-0005-0000-0000-000056BB0000}"/>
    <cellStyle name="Normal 9 2 3 3 7" xfId="49017" xr:uid="{00000000-0005-0000-0000-000057BB0000}"/>
    <cellStyle name="Normal 9 2 3 3 8" xfId="49018" xr:uid="{00000000-0005-0000-0000-000058BB0000}"/>
    <cellStyle name="Normal 9 2 3 4" xfId="5348" xr:uid="{00000000-0005-0000-0000-000059BB0000}"/>
    <cellStyle name="Normal 9 2 3 4 2" xfId="5349" xr:uid="{00000000-0005-0000-0000-00005ABB0000}"/>
    <cellStyle name="Normal 9 2 3 4 2 2" xfId="5350" xr:uid="{00000000-0005-0000-0000-00005BBB0000}"/>
    <cellStyle name="Normal 9 2 3 4 2 2 2" xfId="49019" xr:uid="{00000000-0005-0000-0000-00005CBB0000}"/>
    <cellStyle name="Normal 9 2 3 4 2 2 2 2" xfId="49020" xr:uid="{00000000-0005-0000-0000-00005DBB0000}"/>
    <cellStyle name="Normal 9 2 3 4 2 2 2 2 2" xfId="49021" xr:uid="{00000000-0005-0000-0000-00005EBB0000}"/>
    <cellStyle name="Normal 9 2 3 4 2 2 2 3" xfId="49022" xr:uid="{00000000-0005-0000-0000-00005FBB0000}"/>
    <cellStyle name="Normal 9 2 3 4 2 2 3" xfId="49023" xr:uid="{00000000-0005-0000-0000-000060BB0000}"/>
    <cellStyle name="Normal 9 2 3 4 2 2 3 2" xfId="49024" xr:uid="{00000000-0005-0000-0000-000061BB0000}"/>
    <cellStyle name="Normal 9 2 3 4 2 2 4" xfId="49025" xr:uid="{00000000-0005-0000-0000-000062BB0000}"/>
    <cellStyle name="Normal 9 2 3 4 2 2 5" xfId="49026" xr:uid="{00000000-0005-0000-0000-000063BB0000}"/>
    <cellStyle name="Normal 9 2 3 4 2 3" xfId="5351" xr:uid="{00000000-0005-0000-0000-000064BB0000}"/>
    <cellStyle name="Normal 9 2 3 4 2 3 2" xfId="49027" xr:uid="{00000000-0005-0000-0000-000065BB0000}"/>
    <cellStyle name="Normal 9 2 3 4 2 3 2 2" xfId="49028" xr:uid="{00000000-0005-0000-0000-000066BB0000}"/>
    <cellStyle name="Normal 9 2 3 4 2 3 2 2 2" xfId="49029" xr:uid="{00000000-0005-0000-0000-000067BB0000}"/>
    <cellStyle name="Normal 9 2 3 4 2 3 2 3" xfId="49030" xr:uid="{00000000-0005-0000-0000-000068BB0000}"/>
    <cellStyle name="Normal 9 2 3 4 2 3 3" xfId="49031" xr:uid="{00000000-0005-0000-0000-000069BB0000}"/>
    <cellStyle name="Normal 9 2 3 4 2 3 3 2" xfId="49032" xr:uid="{00000000-0005-0000-0000-00006ABB0000}"/>
    <cellStyle name="Normal 9 2 3 4 2 3 4" xfId="49033" xr:uid="{00000000-0005-0000-0000-00006BBB0000}"/>
    <cellStyle name="Normal 9 2 3 4 2 3 5" xfId="49034" xr:uid="{00000000-0005-0000-0000-00006CBB0000}"/>
    <cellStyle name="Normal 9 2 3 4 2 4" xfId="49035" xr:uid="{00000000-0005-0000-0000-00006DBB0000}"/>
    <cellStyle name="Normal 9 2 3 4 2 4 2" xfId="49036" xr:uid="{00000000-0005-0000-0000-00006EBB0000}"/>
    <cellStyle name="Normal 9 2 3 4 2 4 2 2" xfId="49037" xr:uid="{00000000-0005-0000-0000-00006FBB0000}"/>
    <cellStyle name="Normal 9 2 3 4 2 4 3" xfId="49038" xr:uid="{00000000-0005-0000-0000-000070BB0000}"/>
    <cellStyle name="Normal 9 2 3 4 2 5" xfId="49039" xr:uid="{00000000-0005-0000-0000-000071BB0000}"/>
    <cellStyle name="Normal 9 2 3 4 2 5 2" xfId="49040" xr:uid="{00000000-0005-0000-0000-000072BB0000}"/>
    <cellStyle name="Normal 9 2 3 4 2 6" xfId="49041" xr:uid="{00000000-0005-0000-0000-000073BB0000}"/>
    <cellStyle name="Normal 9 2 3 4 2 7" xfId="49042" xr:uid="{00000000-0005-0000-0000-000074BB0000}"/>
    <cellStyle name="Normal 9 2 3 4 3" xfId="5352" xr:uid="{00000000-0005-0000-0000-000075BB0000}"/>
    <cellStyle name="Normal 9 2 3 4 3 2" xfId="49043" xr:uid="{00000000-0005-0000-0000-000076BB0000}"/>
    <cellStyle name="Normal 9 2 3 4 3 2 2" xfId="49044" xr:uid="{00000000-0005-0000-0000-000077BB0000}"/>
    <cellStyle name="Normal 9 2 3 4 3 2 2 2" xfId="49045" xr:uid="{00000000-0005-0000-0000-000078BB0000}"/>
    <cellStyle name="Normal 9 2 3 4 3 2 3" xfId="49046" xr:uid="{00000000-0005-0000-0000-000079BB0000}"/>
    <cellStyle name="Normal 9 2 3 4 3 3" xfId="49047" xr:uid="{00000000-0005-0000-0000-00007ABB0000}"/>
    <cellStyle name="Normal 9 2 3 4 3 3 2" xfId="49048" xr:uid="{00000000-0005-0000-0000-00007BBB0000}"/>
    <cellStyle name="Normal 9 2 3 4 3 4" xfId="49049" xr:uid="{00000000-0005-0000-0000-00007CBB0000}"/>
    <cellStyle name="Normal 9 2 3 4 3 5" xfId="49050" xr:uid="{00000000-0005-0000-0000-00007DBB0000}"/>
    <cellStyle name="Normal 9 2 3 4 4" xfId="5353" xr:uid="{00000000-0005-0000-0000-00007EBB0000}"/>
    <cellStyle name="Normal 9 2 3 4 4 2" xfId="49051" xr:uid="{00000000-0005-0000-0000-00007FBB0000}"/>
    <cellStyle name="Normal 9 2 3 4 4 2 2" xfId="49052" xr:uid="{00000000-0005-0000-0000-000080BB0000}"/>
    <cellStyle name="Normal 9 2 3 4 4 2 2 2" xfId="49053" xr:uid="{00000000-0005-0000-0000-000081BB0000}"/>
    <cellStyle name="Normal 9 2 3 4 4 2 3" xfId="49054" xr:uid="{00000000-0005-0000-0000-000082BB0000}"/>
    <cellStyle name="Normal 9 2 3 4 4 3" xfId="49055" xr:uid="{00000000-0005-0000-0000-000083BB0000}"/>
    <cellStyle name="Normal 9 2 3 4 4 3 2" xfId="49056" xr:uid="{00000000-0005-0000-0000-000084BB0000}"/>
    <cellStyle name="Normal 9 2 3 4 4 4" xfId="49057" xr:uid="{00000000-0005-0000-0000-000085BB0000}"/>
    <cellStyle name="Normal 9 2 3 4 4 5" xfId="49058" xr:uid="{00000000-0005-0000-0000-000086BB0000}"/>
    <cellStyle name="Normal 9 2 3 4 5" xfId="49059" xr:uid="{00000000-0005-0000-0000-000087BB0000}"/>
    <cellStyle name="Normal 9 2 3 4 5 2" xfId="49060" xr:uid="{00000000-0005-0000-0000-000088BB0000}"/>
    <cellStyle name="Normal 9 2 3 4 5 2 2" xfId="49061" xr:uid="{00000000-0005-0000-0000-000089BB0000}"/>
    <cellStyle name="Normal 9 2 3 4 5 3" xfId="49062" xr:uid="{00000000-0005-0000-0000-00008ABB0000}"/>
    <cellStyle name="Normal 9 2 3 4 6" xfId="49063" xr:uid="{00000000-0005-0000-0000-00008BBB0000}"/>
    <cellStyle name="Normal 9 2 3 4 6 2" xfId="49064" xr:uid="{00000000-0005-0000-0000-00008CBB0000}"/>
    <cellStyle name="Normal 9 2 3 4 7" xfId="49065" xr:uid="{00000000-0005-0000-0000-00008DBB0000}"/>
    <cellStyle name="Normal 9 2 3 4 8" xfId="49066" xr:uid="{00000000-0005-0000-0000-00008EBB0000}"/>
    <cellStyle name="Normal 9 2 3 5" xfId="5354" xr:uid="{00000000-0005-0000-0000-00008FBB0000}"/>
    <cellStyle name="Normal 9 2 3 5 2" xfId="5355" xr:uid="{00000000-0005-0000-0000-000090BB0000}"/>
    <cellStyle name="Normal 9 2 3 5 2 2" xfId="5356" xr:uid="{00000000-0005-0000-0000-000091BB0000}"/>
    <cellStyle name="Normal 9 2 3 5 2 2 2" xfId="49067" xr:uid="{00000000-0005-0000-0000-000092BB0000}"/>
    <cellStyle name="Normal 9 2 3 5 2 2 2 2" xfId="49068" xr:uid="{00000000-0005-0000-0000-000093BB0000}"/>
    <cellStyle name="Normal 9 2 3 5 2 2 2 2 2" xfId="49069" xr:uid="{00000000-0005-0000-0000-000094BB0000}"/>
    <cellStyle name="Normal 9 2 3 5 2 2 2 3" xfId="49070" xr:uid="{00000000-0005-0000-0000-000095BB0000}"/>
    <cellStyle name="Normal 9 2 3 5 2 2 3" xfId="49071" xr:uid="{00000000-0005-0000-0000-000096BB0000}"/>
    <cellStyle name="Normal 9 2 3 5 2 2 3 2" xfId="49072" xr:uid="{00000000-0005-0000-0000-000097BB0000}"/>
    <cellStyle name="Normal 9 2 3 5 2 2 4" xfId="49073" xr:uid="{00000000-0005-0000-0000-000098BB0000}"/>
    <cellStyle name="Normal 9 2 3 5 2 2 5" xfId="49074" xr:uid="{00000000-0005-0000-0000-000099BB0000}"/>
    <cellStyle name="Normal 9 2 3 5 2 3" xfId="5357" xr:uid="{00000000-0005-0000-0000-00009ABB0000}"/>
    <cellStyle name="Normal 9 2 3 5 2 3 2" xfId="49075" xr:uid="{00000000-0005-0000-0000-00009BBB0000}"/>
    <cellStyle name="Normal 9 2 3 5 2 3 2 2" xfId="49076" xr:uid="{00000000-0005-0000-0000-00009CBB0000}"/>
    <cellStyle name="Normal 9 2 3 5 2 3 2 2 2" xfId="49077" xr:uid="{00000000-0005-0000-0000-00009DBB0000}"/>
    <cellStyle name="Normal 9 2 3 5 2 3 2 3" xfId="49078" xr:uid="{00000000-0005-0000-0000-00009EBB0000}"/>
    <cellStyle name="Normal 9 2 3 5 2 3 3" xfId="49079" xr:uid="{00000000-0005-0000-0000-00009FBB0000}"/>
    <cellStyle name="Normal 9 2 3 5 2 3 3 2" xfId="49080" xr:uid="{00000000-0005-0000-0000-0000A0BB0000}"/>
    <cellStyle name="Normal 9 2 3 5 2 3 4" xfId="49081" xr:uid="{00000000-0005-0000-0000-0000A1BB0000}"/>
    <cellStyle name="Normal 9 2 3 5 2 3 5" xfId="49082" xr:uid="{00000000-0005-0000-0000-0000A2BB0000}"/>
    <cellStyle name="Normal 9 2 3 5 2 4" xfId="49083" xr:uid="{00000000-0005-0000-0000-0000A3BB0000}"/>
    <cellStyle name="Normal 9 2 3 5 2 4 2" xfId="49084" xr:uid="{00000000-0005-0000-0000-0000A4BB0000}"/>
    <cellStyle name="Normal 9 2 3 5 2 4 2 2" xfId="49085" xr:uid="{00000000-0005-0000-0000-0000A5BB0000}"/>
    <cellStyle name="Normal 9 2 3 5 2 4 3" xfId="49086" xr:uid="{00000000-0005-0000-0000-0000A6BB0000}"/>
    <cellStyle name="Normal 9 2 3 5 2 5" xfId="49087" xr:uid="{00000000-0005-0000-0000-0000A7BB0000}"/>
    <cellStyle name="Normal 9 2 3 5 2 5 2" xfId="49088" xr:uid="{00000000-0005-0000-0000-0000A8BB0000}"/>
    <cellStyle name="Normal 9 2 3 5 2 6" xfId="49089" xr:uid="{00000000-0005-0000-0000-0000A9BB0000}"/>
    <cellStyle name="Normal 9 2 3 5 2 7" xfId="49090" xr:uid="{00000000-0005-0000-0000-0000AABB0000}"/>
    <cellStyle name="Normal 9 2 3 5 3" xfId="5358" xr:uid="{00000000-0005-0000-0000-0000ABBB0000}"/>
    <cellStyle name="Normal 9 2 3 5 3 2" xfId="49091" xr:uid="{00000000-0005-0000-0000-0000ACBB0000}"/>
    <cellStyle name="Normal 9 2 3 5 3 2 2" xfId="49092" xr:uid="{00000000-0005-0000-0000-0000ADBB0000}"/>
    <cellStyle name="Normal 9 2 3 5 3 2 2 2" xfId="49093" xr:uid="{00000000-0005-0000-0000-0000AEBB0000}"/>
    <cellStyle name="Normal 9 2 3 5 3 2 3" xfId="49094" xr:uid="{00000000-0005-0000-0000-0000AFBB0000}"/>
    <cellStyle name="Normal 9 2 3 5 3 3" xfId="49095" xr:uid="{00000000-0005-0000-0000-0000B0BB0000}"/>
    <cellStyle name="Normal 9 2 3 5 3 3 2" xfId="49096" xr:uid="{00000000-0005-0000-0000-0000B1BB0000}"/>
    <cellStyle name="Normal 9 2 3 5 3 4" xfId="49097" xr:uid="{00000000-0005-0000-0000-0000B2BB0000}"/>
    <cellStyle name="Normal 9 2 3 5 3 5" xfId="49098" xr:uid="{00000000-0005-0000-0000-0000B3BB0000}"/>
    <cellStyle name="Normal 9 2 3 5 4" xfId="5359" xr:uid="{00000000-0005-0000-0000-0000B4BB0000}"/>
    <cellStyle name="Normal 9 2 3 5 4 2" xfId="49099" xr:uid="{00000000-0005-0000-0000-0000B5BB0000}"/>
    <cellStyle name="Normal 9 2 3 5 4 2 2" xfId="49100" xr:uid="{00000000-0005-0000-0000-0000B6BB0000}"/>
    <cellStyle name="Normal 9 2 3 5 4 2 2 2" xfId="49101" xr:uid="{00000000-0005-0000-0000-0000B7BB0000}"/>
    <cellStyle name="Normal 9 2 3 5 4 2 3" xfId="49102" xr:uid="{00000000-0005-0000-0000-0000B8BB0000}"/>
    <cellStyle name="Normal 9 2 3 5 4 3" xfId="49103" xr:uid="{00000000-0005-0000-0000-0000B9BB0000}"/>
    <cellStyle name="Normal 9 2 3 5 4 3 2" xfId="49104" xr:uid="{00000000-0005-0000-0000-0000BABB0000}"/>
    <cellStyle name="Normal 9 2 3 5 4 4" xfId="49105" xr:uid="{00000000-0005-0000-0000-0000BBBB0000}"/>
    <cellStyle name="Normal 9 2 3 5 4 5" xfId="49106" xr:uid="{00000000-0005-0000-0000-0000BCBB0000}"/>
    <cellStyle name="Normal 9 2 3 5 5" xfId="49107" xr:uid="{00000000-0005-0000-0000-0000BDBB0000}"/>
    <cellStyle name="Normal 9 2 3 5 5 2" xfId="49108" xr:uid="{00000000-0005-0000-0000-0000BEBB0000}"/>
    <cellStyle name="Normal 9 2 3 5 5 2 2" xfId="49109" xr:uid="{00000000-0005-0000-0000-0000BFBB0000}"/>
    <cellStyle name="Normal 9 2 3 5 5 3" xfId="49110" xr:uid="{00000000-0005-0000-0000-0000C0BB0000}"/>
    <cellStyle name="Normal 9 2 3 5 6" xfId="49111" xr:uid="{00000000-0005-0000-0000-0000C1BB0000}"/>
    <cellStyle name="Normal 9 2 3 5 6 2" xfId="49112" xr:uid="{00000000-0005-0000-0000-0000C2BB0000}"/>
    <cellStyle name="Normal 9 2 3 5 7" xfId="49113" xr:uid="{00000000-0005-0000-0000-0000C3BB0000}"/>
    <cellStyle name="Normal 9 2 3 5 8" xfId="49114" xr:uid="{00000000-0005-0000-0000-0000C4BB0000}"/>
    <cellStyle name="Normal 9 2 3 6" xfId="5360" xr:uid="{00000000-0005-0000-0000-0000C5BB0000}"/>
    <cellStyle name="Normal 9 2 3 6 2" xfId="5361" xr:uid="{00000000-0005-0000-0000-0000C6BB0000}"/>
    <cellStyle name="Normal 9 2 3 6 2 2" xfId="49115" xr:uid="{00000000-0005-0000-0000-0000C7BB0000}"/>
    <cellStyle name="Normal 9 2 3 6 2 2 2" xfId="49116" xr:uid="{00000000-0005-0000-0000-0000C8BB0000}"/>
    <cellStyle name="Normal 9 2 3 6 2 2 2 2" xfId="49117" xr:uid="{00000000-0005-0000-0000-0000C9BB0000}"/>
    <cellStyle name="Normal 9 2 3 6 2 2 3" xfId="49118" xr:uid="{00000000-0005-0000-0000-0000CABB0000}"/>
    <cellStyle name="Normal 9 2 3 6 2 3" xfId="49119" xr:uid="{00000000-0005-0000-0000-0000CBBB0000}"/>
    <cellStyle name="Normal 9 2 3 6 2 3 2" xfId="49120" xr:uid="{00000000-0005-0000-0000-0000CCBB0000}"/>
    <cellStyle name="Normal 9 2 3 6 2 4" xfId="49121" xr:uid="{00000000-0005-0000-0000-0000CDBB0000}"/>
    <cellStyle name="Normal 9 2 3 6 2 5" xfId="49122" xr:uid="{00000000-0005-0000-0000-0000CEBB0000}"/>
    <cellStyle name="Normal 9 2 3 6 3" xfId="5362" xr:uid="{00000000-0005-0000-0000-0000CFBB0000}"/>
    <cellStyle name="Normal 9 2 3 6 3 2" xfId="49123" xr:uid="{00000000-0005-0000-0000-0000D0BB0000}"/>
    <cellStyle name="Normal 9 2 3 6 3 2 2" xfId="49124" xr:uid="{00000000-0005-0000-0000-0000D1BB0000}"/>
    <cellStyle name="Normal 9 2 3 6 3 2 2 2" xfId="49125" xr:uid="{00000000-0005-0000-0000-0000D2BB0000}"/>
    <cellStyle name="Normal 9 2 3 6 3 2 3" xfId="49126" xr:uid="{00000000-0005-0000-0000-0000D3BB0000}"/>
    <cellStyle name="Normal 9 2 3 6 3 3" xfId="49127" xr:uid="{00000000-0005-0000-0000-0000D4BB0000}"/>
    <cellStyle name="Normal 9 2 3 6 3 3 2" xfId="49128" xr:uid="{00000000-0005-0000-0000-0000D5BB0000}"/>
    <cellStyle name="Normal 9 2 3 6 3 4" xfId="49129" xr:uid="{00000000-0005-0000-0000-0000D6BB0000}"/>
    <cellStyle name="Normal 9 2 3 6 3 5" xfId="49130" xr:uid="{00000000-0005-0000-0000-0000D7BB0000}"/>
    <cellStyle name="Normal 9 2 3 6 4" xfId="49131" xr:uid="{00000000-0005-0000-0000-0000D8BB0000}"/>
    <cellStyle name="Normal 9 2 3 6 4 2" xfId="49132" xr:uid="{00000000-0005-0000-0000-0000D9BB0000}"/>
    <cellStyle name="Normal 9 2 3 6 4 2 2" xfId="49133" xr:uid="{00000000-0005-0000-0000-0000DABB0000}"/>
    <cellStyle name="Normal 9 2 3 6 4 3" xfId="49134" xr:uid="{00000000-0005-0000-0000-0000DBBB0000}"/>
    <cellStyle name="Normal 9 2 3 6 5" xfId="49135" xr:uid="{00000000-0005-0000-0000-0000DCBB0000}"/>
    <cellStyle name="Normal 9 2 3 6 5 2" xfId="49136" xr:uid="{00000000-0005-0000-0000-0000DDBB0000}"/>
    <cellStyle name="Normal 9 2 3 6 6" xfId="49137" xr:uid="{00000000-0005-0000-0000-0000DEBB0000}"/>
    <cellStyle name="Normal 9 2 3 6 7" xfId="49138" xr:uid="{00000000-0005-0000-0000-0000DFBB0000}"/>
    <cellStyle name="Normal 9 2 3 7" xfId="5363" xr:uid="{00000000-0005-0000-0000-0000E0BB0000}"/>
    <cellStyle name="Normal 9 2 3 7 2" xfId="49139" xr:uid="{00000000-0005-0000-0000-0000E1BB0000}"/>
    <cellStyle name="Normal 9 2 3 7 2 2" xfId="49140" xr:uid="{00000000-0005-0000-0000-0000E2BB0000}"/>
    <cellStyle name="Normal 9 2 3 7 2 2 2" xfId="49141" xr:uid="{00000000-0005-0000-0000-0000E3BB0000}"/>
    <cellStyle name="Normal 9 2 3 7 2 3" xfId="49142" xr:uid="{00000000-0005-0000-0000-0000E4BB0000}"/>
    <cellStyle name="Normal 9 2 3 7 3" xfId="49143" xr:uid="{00000000-0005-0000-0000-0000E5BB0000}"/>
    <cellStyle name="Normal 9 2 3 7 3 2" xfId="49144" xr:uid="{00000000-0005-0000-0000-0000E6BB0000}"/>
    <cellStyle name="Normal 9 2 3 7 4" xfId="49145" xr:uid="{00000000-0005-0000-0000-0000E7BB0000}"/>
    <cellStyle name="Normal 9 2 3 7 5" xfId="49146" xr:uid="{00000000-0005-0000-0000-0000E8BB0000}"/>
    <cellStyle name="Normal 9 2 3 8" xfId="5364" xr:uid="{00000000-0005-0000-0000-0000E9BB0000}"/>
    <cellStyle name="Normal 9 2 3 8 2" xfId="49147" xr:uid="{00000000-0005-0000-0000-0000EABB0000}"/>
    <cellStyle name="Normal 9 2 3 8 2 2" xfId="49148" xr:uid="{00000000-0005-0000-0000-0000EBBB0000}"/>
    <cellStyle name="Normal 9 2 3 8 2 2 2" xfId="49149" xr:uid="{00000000-0005-0000-0000-0000ECBB0000}"/>
    <cellStyle name="Normal 9 2 3 8 2 3" xfId="49150" xr:uid="{00000000-0005-0000-0000-0000EDBB0000}"/>
    <cellStyle name="Normal 9 2 3 8 3" xfId="49151" xr:uid="{00000000-0005-0000-0000-0000EEBB0000}"/>
    <cellStyle name="Normal 9 2 3 8 3 2" xfId="49152" xr:uid="{00000000-0005-0000-0000-0000EFBB0000}"/>
    <cellStyle name="Normal 9 2 3 8 4" xfId="49153" xr:uid="{00000000-0005-0000-0000-0000F0BB0000}"/>
    <cellStyle name="Normal 9 2 3 8 5" xfId="49154" xr:uid="{00000000-0005-0000-0000-0000F1BB0000}"/>
    <cellStyle name="Normal 9 2 3 9" xfId="49155" xr:uid="{00000000-0005-0000-0000-0000F2BB0000}"/>
    <cellStyle name="Normal 9 2 3 9 2" xfId="49156" xr:uid="{00000000-0005-0000-0000-0000F3BB0000}"/>
    <cellStyle name="Normal 9 2 3 9 2 2" xfId="49157" xr:uid="{00000000-0005-0000-0000-0000F4BB0000}"/>
    <cellStyle name="Normal 9 2 3 9 3" xfId="49158" xr:uid="{00000000-0005-0000-0000-0000F5BB0000}"/>
    <cellStyle name="Normal 9 2 4" xfId="5365" xr:uid="{00000000-0005-0000-0000-0000F6BB0000}"/>
    <cellStyle name="Normal 9 2 4 2" xfId="5366" xr:uid="{00000000-0005-0000-0000-0000F7BB0000}"/>
    <cellStyle name="Normal 9 2 4 2 2" xfId="5367" xr:uid="{00000000-0005-0000-0000-0000F8BB0000}"/>
    <cellStyle name="Normal 9 2 4 2 2 2" xfId="49159" xr:uid="{00000000-0005-0000-0000-0000F9BB0000}"/>
    <cellStyle name="Normal 9 2 4 2 2 2 2" xfId="49160" xr:uid="{00000000-0005-0000-0000-0000FABB0000}"/>
    <cellStyle name="Normal 9 2 4 2 2 2 2 2" xfId="49161" xr:uid="{00000000-0005-0000-0000-0000FBBB0000}"/>
    <cellStyle name="Normal 9 2 4 2 2 2 3" xfId="49162" xr:uid="{00000000-0005-0000-0000-0000FCBB0000}"/>
    <cellStyle name="Normal 9 2 4 2 2 3" xfId="49163" xr:uid="{00000000-0005-0000-0000-0000FDBB0000}"/>
    <cellStyle name="Normal 9 2 4 2 2 3 2" xfId="49164" xr:uid="{00000000-0005-0000-0000-0000FEBB0000}"/>
    <cellStyle name="Normal 9 2 4 2 2 4" xfId="49165" xr:uid="{00000000-0005-0000-0000-0000FFBB0000}"/>
    <cellStyle name="Normal 9 2 4 2 2 5" xfId="49166" xr:uid="{00000000-0005-0000-0000-000000BC0000}"/>
    <cellStyle name="Normal 9 2 4 2 3" xfId="5368" xr:uid="{00000000-0005-0000-0000-000001BC0000}"/>
    <cellStyle name="Normal 9 2 4 2 3 2" xfId="49167" xr:uid="{00000000-0005-0000-0000-000002BC0000}"/>
    <cellStyle name="Normal 9 2 4 2 3 2 2" xfId="49168" xr:uid="{00000000-0005-0000-0000-000003BC0000}"/>
    <cellStyle name="Normal 9 2 4 2 3 2 2 2" xfId="49169" xr:uid="{00000000-0005-0000-0000-000004BC0000}"/>
    <cellStyle name="Normal 9 2 4 2 3 2 3" xfId="49170" xr:uid="{00000000-0005-0000-0000-000005BC0000}"/>
    <cellStyle name="Normal 9 2 4 2 3 3" xfId="49171" xr:uid="{00000000-0005-0000-0000-000006BC0000}"/>
    <cellStyle name="Normal 9 2 4 2 3 3 2" xfId="49172" xr:uid="{00000000-0005-0000-0000-000007BC0000}"/>
    <cellStyle name="Normal 9 2 4 2 3 4" xfId="49173" xr:uid="{00000000-0005-0000-0000-000008BC0000}"/>
    <cellStyle name="Normal 9 2 4 2 3 5" xfId="49174" xr:uid="{00000000-0005-0000-0000-000009BC0000}"/>
    <cellStyle name="Normal 9 2 4 2 4" xfId="49175" xr:uid="{00000000-0005-0000-0000-00000ABC0000}"/>
    <cellStyle name="Normal 9 2 4 2 4 2" xfId="49176" xr:uid="{00000000-0005-0000-0000-00000BBC0000}"/>
    <cellStyle name="Normal 9 2 4 2 4 2 2" xfId="49177" xr:uid="{00000000-0005-0000-0000-00000CBC0000}"/>
    <cellStyle name="Normal 9 2 4 2 4 3" xfId="49178" xr:uid="{00000000-0005-0000-0000-00000DBC0000}"/>
    <cellStyle name="Normal 9 2 4 2 5" xfId="49179" xr:uid="{00000000-0005-0000-0000-00000EBC0000}"/>
    <cellStyle name="Normal 9 2 4 2 5 2" xfId="49180" xr:uid="{00000000-0005-0000-0000-00000FBC0000}"/>
    <cellStyle name="Normal 9 2 4 2 6" xfId="49181" xr:uid="{00000000-0005-0000-0000-000010BC0000}"/>
    <cellStyle name="Normal 9 2 4 2 7" xfId="49182" xr:uid="{00000000-0005-0000-0000-000011BC0000}"/>
    <cellStyle name="Normal 9 2 4 3" xfId="5369" xr:uid="{00000000-0005-0000-0000-000012BC0000}"/>
    <cellStyle name="Normal 9 2 4 3 2" xfId="49183" xr:uid="{00000000-0005-0000-0000-000013BC0000}"/>
    <cellStyle name="Normal 9 2 4 3 2 2" xfId="49184" xr:uid="{00000000-0005-0000-0000-000014BC0000}"/>
    <cellStyle name="Normal 9 2 4 3 2 2 2" xfId="49185" xr:uid="{00000000-0005-0000-0000-000015BC0000}"/>
    <cellStyle name="Normal 9 2 4 3 2 3" xfId="49186" xr:uid="{00000000-0005-0000-0000-000016BC0000}"/>
    <cellStyle name="Normal 9 2 4 3 3" xfId="49187" xr:uid="{00000000-0005-0000-0000-000017BC0000}"/>
    <cellStyle name="Normal 9 2 4 3 3 2" xfId="49188" xr:uid="{00000000-0005-0000-0000-000018BC0000}"/>
    <cellStyle name="Normal 9 2 4 3 4" xfId="49189" xr:uid="{00000000-0005-0000-0000-000019BC0000}"/>
    <cellStyle name="Normal 9 2 4 3 5" xfId="49190" xr:uid="{00000000-0005-0000-0000-00001ABC0000}"/>
    <cellStyle name="Normal 9 2 4 4" xfId="5370" xr:uid="{00000000-0005-0000-0000-00001BBC0000}"/>
    <cellStyle name="Normal 9 2 4 4 2" xfId="49191" xr:uid="{00000000-0005-0000-0000-00001CBC0000}"/>
    <cellStyle name="Normal 9 2 4 4 2 2" xfId="49192" xr:uid="{00000000-0005-0000-0000-00001DBC0000}"/>
    <cellStyle name="Normal 9 2 4 4 2 2 2" xfId="49193" xr:uid="{00000000-0005-0000-0000-00001EBC0000}"/>
    <cellStyle name="Normal 9 2 4 4 2 3" xfId="49194" xr:uid="{00000000-0005-0000-0000-00001FBC0000}"/>
    <cellStyle name="Normal 9 2 4 4 3" xfId="49195" xr:uid="{00000000-0005-0000-0000-000020BC0000}"/>
    <cellStyle name="Normal 9 2 4 4 3 2" xfId="49196" xr:uid="{00000000-0005-0000-0000-000021BC0000}"/>
    <cellStyle name="Normal 9 2 4 4 4" xfId="49197" xr:uid="{00000000-0005-0000-0000-000022BC0000}"/>
    <cellStyle name="Normal 9 2 4 4 5" xfId="49198" xr:uid="{00000000-0005-0000-0000-000023BC0000}"/>
    <cellStyle name="Normal 9 2 4 5" xfId="49199" xr:uid="{00000000-0005-0000-0000-000024BC0000}"/>
    <cellStyle name="Normal 9 2 4 5 2" xfId="49200" xr:uid="{00000000-0005-0000-0000-000025BC0000}"/>
    <cellStyle name="Normal 9 2 4 5 2 2" xfId="49201" xr:uid="{00000000-0005-0000-0000-000026BC0000}"/>
    <cellStyle name="Normal 9 2 4 5 3" xfId="49202" xr:uid="{00000000-0005-0000-0000-000027BC0000}"/>
    <cellStyle name="Normal 9 2 4 6" xfId="49203" xr:uid="{00000000-0005-0000-0000-000028BC0000}"/>
    <cellStyle name="Normal 9 2 4 6 2" xfId="49204" xr:uid="{00000000-0005-0000-0000-000029BC0000}"/>
    <cellStyle name="Normal 9 2 4 7" xfId="49205" xr:uid="{00000000-0005-0000-0000-00002ABC0000}"/>
    <cellStyle name="Normal 9 2 4 8" xfId="49206" xr:uid="{00000000-0005-0000-0000-00002BBC0000}"/>
    <cellStyle name="Normal 9 2 5" xfId="5371" xr:uid="{00000000-0005-0000-0000-00002CBC0000}"/>
    <cellStyle name="Normal 9 2 5 2" xfId="5372" xr:uid="{00000000-0005-0000-0000-00002DBC0000}"/>
    <cellStyle name="Normal 9 2 5 2 2" xfId="5373" xr:uid="{00000000-0005-0000-0000-00002EBC0000}"/>
    <cellStyle name="Normal 9 2 5 2 2 2" xfId="49207" xr:uid="{00000000-0005-0000-0000-00002FBC0000}"/>
    <cellStyle name="Normal 9 2 5 2 2 2 2" xfId="49208" xr:uid="{00000000-0005-0000-0000-000030BC0000}"/>
    <cellStyle name="Normal 9 2 5 2 2 2 2 2" xfId="49209" xr:uid="{00000000-0005-0000-0000-000031BC0000}"/>
    <cellStyle name="Normal 9 2 5 2 2 2 3" xfId="49210" xr:uid="{00000000-0005-0000-0000-000032BC0000}"/>
    <cellStyle name="Normal 9 2 5 2 2 3" xfId="49211" xr:uid="{00000000-0005-0000-0000-000033BC0000}"/>
    <cellStyle name="Normal 9 2 5 2 2 3 2" xfId="49212" xr:uid="{00000000-0005-0000-0000-000034BC0000}"/>
    <cellStyle name="Normal 9 2 5 2 2 4" xfId="49213" xr:uid="{00000000-0005-0000-0000-000035BC0000}"/>
    <cellStyle name="Normal 9 2 5 2 2 5" xfId="49214" xr:uid="{00000000-0005-0000-0000-000036BC0000}"/>
    <cellStyle name="Normal 9 2 5 2 3" xfId="5374" xr:uid="{00000000-0005-0000-0000-000037BC0000}"/>
    <cellStyle name="Normal 9 2 5 2 3 2" xfId="49215" xr:uid="{00000000-0005-0000-0000-000038BC0000}"/>
    <cellStyle name="Normal 9 2 5 2 3 2 2" xfId="49216" xr:uid="{00000000-0005-0000-0000-000039BC0000}"/>
    <cellStyle name="Normal 9 2 5 2 3 2 2 2" xfId="49217" xr:uid="{00000000-0005-0000-0000-00003ABC0000}"/>
    <cellStyle name="Normal 9 2 5 2 3 2 3" xfId="49218" xr:uid="{00000000-0005-0000-0000-00003BBC0000}"/>
    <cellStyle name="Normal 9 2 5 2 3 3" xfId="49219" xr:uid="{00000000-0005-0000-0000-00003CBC0000}"/>
    <cellStyle name="Normal 9 2 5 2 3 3 2" xfId="49220" xr:uid="{00000000-0005-0000-0000-00003DBC0000}"/>
    <cellStyle name="Normal 9 2 5 2 3 4" xfId="49221" xr:uid="{00000000-0005-0000-0000-00003EBC0000}"/>
    <cellStyle name="Normal 9 2 5 2 3 5" xfId="49222" xr:uid="{00000000-0005-0000-0000-00003FBC0000}"/>
    <cellStyle name="Normal 9 2 5 2 4" xfId="49223" xr:uid="{00000000-0005-0000-0000-000040BC0000}"/>
    <cellStyle name="Normal 9 2 5 2 4 2" xfId="49224" xr:uid="{00000000-0005-0000-0000-000041BC0000}"/>
    <cellStyle name="Normal 9 2 5 2 4 2 2" xfId="49225" xr:uid="{00000000-0005-0000-0000-000042BC0000}"/>
    <cellStyle name="Normal 9 2 5 2 4 3" xfId="49226" xr:uid="{00000000-0005-0000-0000-000043BC0000}"/>
    <cellStyle name="Normal 9 2 5 2 5" xfId="49227" xr:uid="{00000000-0005-0000-0000-000044BC0000}"/>
    <cellStyle name="Normal 9 2 5 2 5 2" xfId="49228" xr:uid="{00000000-0005-0000-0000-000045BC0000}"/>
    <cellStyle name="Normal 9 2 5 2 6" xfId="49229" xr:uid="{00000000-0005-0000-0000-000046BC0000}"/>
    <cellStyle name="Normal 9 2 5 2 7" xfId="49230" xr:uid="{00000000-0005-0000-0000-000047BC0000}"/>
    <cellStyle name="Normal 9 2 5 3" xfId="5375" xr:uid="{00000000-0005-0000-0000-000048BC0000}"/>
    <cellStyle name="Normal 9 2 5 3 2" xfId="49231" xr:uid="{00000000-0005-0000-0000-000049BC0000}"/>
    <cellStyle name="Normal 9 2 5 3 2 2" xfId="49232" xr:uid="{00000000-0005-0000-0000-00004ABC0000}"/>
    <cellStyle name="Normal 9 2 5 3 2 2 2" xfId="49233" xr:uid="{00000000-0005-0000-0000-00004BBC0000}"/>
    <cellStyle name="Normal 9 2 5 3 2 3" xfId="49234" xr:uid="{00000000-0005-0000-0000-00004CBC0000}"/>
    <cellStyle name="Normal 9 2 5 3 3" xfId="49235" xr:uid="{00000000-0005-0000-0000-00004DBC0000}"/>
    <cellStyle name="Normal 9 2 5 3 3 2" xfId="49236" xr:uid="{00000000-0005-0000-0000-00004EBC0000}"/>
    <cellStyle name="Normal 9 2 5 3 4" xfId="49237" xr:uid="{00000000-0005-0000-0000-00004FBC0000}"/>
    <cellStyle name="Normal 9 2 5 3 5" xfId="49238" xr:uid="{00000000-0005-0000-0000-000050BC0000}"/>
    <cellStyle name="Normal 9 2 5 4" xfId="5376" xr:uid="{00000000-0005-0000-0000-000051BC0000}"/>
    <cellStyle name="Normal 9 2 5 4 2" xfId="49239" xr:uid="{00000000-0005-0000-0000-000052BC0000}"/>
    <cellStyle name="Normal 9 2 5 4 2 2" xfId="49240" xr:uid="{00000000-0005-0000-0000-000053BC0000}"/>
    <cellStyle name="Normal 9 2 5 4 2 2 2" xfId="49241" xr:uid="{00000000-0005-0000-0000-000054BC0000}"/>
    <cellStyle name="Normal 9 2 5 4 2 3" xfId="49242" xr:uid="{00000000-0005-0000-0000-000055BC0000}"/>
    <cellStyle name="Normal 9 2 5 4 3" xfId="49243" xr:uid="{00000000-0005-0000-0000-000056BC0000}"/>
    <cellStyle name="Normal 9 2 5 4 3 2" xfId="49244" xr:uid="{00000000-0005-0000-0000-000057BC0000}"/>
    <cellStyle name="Normal 9 2 5 4 4" xfId="49245" xr:uid="{00000000-0005-0000-0000-000058BC0000}"/>
    <cellStyle name="Normal 9 2 5 4 5" xfId="49246" xr:uid="{00000000-0005-0000-0000-000059BC0000}"/>
    <cellStyle name="Normal 9 2 5 5" xfId="49247" xr:uid="{00000000-0005-0000-0000-00005ABC0000}"/>
    <cellStyle name="Normal 9 2 5 5 2" xfId="49248" xr:uid="{00000000-0005-0000-0000-00005BBC0000}"/>
    <cellStyle name="Normal 9 2 5 5 2 2" xfId="49249" xr:uid="{00000000-0005-0000-0000-00005CBC0000}"/>
    <cellStyle name="Normal 9 2 5 5 3" xfId="49250" xr:uid="{00000000-0005-0000-0000-00005DBC0000}"/>
    <cellStyle name="Normal 9 2 5 6" xfId="49251" xr:uid="{00000000-0005-0000-0000-00005EBC0000}"/>
    <cellStyle name="Normal 9 2 5 6 2" xfId="49252" xr:uid="{00000000-0005-0000-0000-00005FBC0000}"/>
    <cellStyle name="Normal 9 2 5 7" xfId="49253" xr:uid="{00000000-0005-0000-0000-000060BC0000}"/>
    <cellStyle name="Normal 9 2 5 8" xfId="49254" xr:uid="{00000000-0005-0000-0000-000061BC0000}"/>
    <cellStyle name="Normal 9 2 6" xfId="5377" xr:uid="{00000000-0005-0000-0000-000062BC0000}"/>
    <cellStyle name="Normal 9 2 6 2" xfId="5378" xr:uid="{00000000-0005-0000-0000-000063BC0000}"/>
    <cellStyle name="Normal 9 2 6 2 2" xfId="5379" xr:uid="{00000000-0005-0000-0000-000064BC0000}"/>
    <cellStyle name="Normal 9 2 6 2 2 2" xfId="49255" xr:uid="{00000000-0005-0000-0000-000065BC0000}"/>
    <cellStyle name="Normal 9 2 6 2 2 2 2" xfId="49256" xr:uid="{00000000-0005-0000-0000-000066BC0000}"/>
    <cellStyle name="Normal 9 2 6 2 2 2 2 2" xfId="49257" xr:uid="{00000000-0005-0000-0000-000067BC0000}"/>
    <cellStyle name="Normal 9 2 6 2 2 2 3" xfId="49258" xr:uid="{00000000-0005-0000-0000-000068BC0000}"/>
    <cellStyle name="Normal 9 2 6 2 2 3" xfId="49259" xr:uid="{00000000-0005-0000-0000-000069BC0000}"/>
    <cellStyle name="Normal 9 2 6 2 2 3 2" xfId="49260" xr:uid="{00000000-0005-0000-0000-00006ABC0000}"/>
    <cellStyle name="Normal 9 2 6 2 2 4" xfId="49261" xr:uid="{00000000-0005-0000-0000-00006BBC0000}"/>
    <cellStyle name="Normal 9 2 6 2 2 5" xfId="49262" xr:uid="{00000000-0005-0000-0000-00006CBC0000}"/>
    <cellStyle name="Normal 9 2 6 2 3" xfId="5380" xr:uid="{00000000-0005-0000-0000-00006DBC0000}"/>
    <cellStyle name="Normal 9 2 6 2 3 2" xfId="49263" xr:uid="{00000000-0005-0000-0000-00006EBC0000}"/>
    <cellStyle name="Normal 9 2 6 2 3 2 2" xfId="49264" xr:uid="{00000000-0005-0000-0000-00006FBC0000}"/>
    <cellStyle name="Normal 9 2 6 2 3 2 2 2" xfId="49265" xr:uid="{00000000-0005-0000-0000-000070BC0000}"/>
    <cellStyle name="Normal 9 2 6 2 3 2 3" xfId="49266" xr:uid="{00000000-0005-0000-0000-000071BC0000}"/>
    <cellStyle name="Normal 9 2 6 2 3 3" xfId="49267" xr:uid="{00000000-0005-0000-0000-000072BC0000}"/>
    <cellStyle name="Normal 9 2 6 2 3 3 2" xfId="49268" xr:uid="{00000000-0005-0000-0000-000073BC0000}"/>
    <cellStyle name="Normal 9 2 6 2 3 4" xfId="49269" xr:uid="{00000000-0005-0000-0000-000074BC0000}"/>
    <cellStyle name="Normal 9 2 6 2 3 5" xfId="49270" xr:uid="{00000000-0005-0000-0000-000075BC0000}"/>
    <cellStyle name="Normal 9 2 6 2 4" xfId="49271" xr:uid="{00000000-0005-0000-0000-000076BC0000}"/>
    <cellStyle name="Normal 9 2 6 2 4 2" xfId="49272" xr:uid="{00000000-0005-0000-0000-000077BC0000}"/>
    <cellStyle name="Normal 9 2 6 2 4 2 2" xfId="49273" xr:uid="{00000000-0005-0000-0000-000078BC0000}"/>
    <cellStyle name="Normal 9 2 6 2 4 3" xfId="49274" xr:uid="{00000000-0005-0000-0000-000079BC0000}"/>
    <cellStyle name="Normal 9 2 6 2 5" xfId="49275" xr:uid="{00000000-0005-0000-0000-00007ABC0000}"/>
    <cellStyle name="Normal 9 2 6 2 5 2" xfId="49276" xr:uid="{00000000-0005-0000-0000-00007BBC0000}"/>
    <cellStyle name="Normal 9 2 6 2 6" xfId="49277" xr:uid="{00000000-0005-0000-0000-00007CBC0000}"/>
    <cellStyle name="Normal 9 2 6 2 7" xfId="49278" xr:uid="{00000000-0005-0000-0000-00007DBC0000}"/>
    <cellStyle name="Normal 9 2 6 3" xfId="5381" xr:uid="{00000000-0005-0000-0000-00007EBC0000}"/>
    <cellStyle name="Normal 9 2 6 3 2" xfId="49279" xr:uid="{00000000-0005-0000-0000-00007FBC0000}"/>
    <cellStyle name="Normal 9 2 6 3 2 2" xfId="49280" xr:uid="{00000000-0005-0000-0000-000080BC0000}"/>
    <cellStyle name="Normal 9 2 6 3 2 2 2" xfId="49281" xr:uid="{00000000-0005-0000-0000-000081BC0000}"/>
    <cellStyle name="Normal 9 2 6 3 2 3" xfId="49282" xr:uid="{00000000-0005-0000-0000-000082BC0000}"/>
    <cellStyle name="Normal 9 2 6 3 3" xfId="49283" xr:uid="{00000000-0005-0000-0000-000083BC0000}"/>
    <cellStyle name="Normal 9 2 6 3 3 2" xfId="49284" xr:uid="{00000000-0005-0000-0000-000084BC0000}"/>
    <cellStyle name="Normal 9 2 6 3 4" xfId="49285" xr:uid="{00000000-0005-0000-0000-000085BC0000}"/>
    <cellStyle name="Normal 9 2 6 3 5" xfId="49286" xr:uid="{00000000-0005-0000-0000-000086BC0000}"/>
    <cellStyle name="Normal 9 2 6 4" xfId="5382" xr:uid="{00000000-0005-0000-0000-000087BC0000}"/>
    <cellStyle name="Normal 9 2 6 4 2" xfId="49287" xr:uid="{00000000-0005-0000-0000-000088BC0000}"/>
    <cellStyle name="Normal 9 2 6 4 2 2" xfId="49288" xr:uid="{00000000-0005-0000-0000-000089BC0000}"/>
    <cellStyle name="Normal 9 2 6 4 2 2 2" xfId="49289" xr:uid="{00000000-0005-0000-0000-00008ABC0000}"/>
    <cellStyle name="Normal 9 2 6 4 2 3" xfId="49290" xr:uid="{00000000-0005-0000-0000-00008BBC0000}"/>
    <cellStyle name="Normal 9 2 6 4 3" xfId="49291" xr:uid="{00000000-0005-0000-0000-00008CBC0000}"/>
    <cellStyle name="Normal 9 2 6 4 3 2" xfId="49292" xr:uid="{00000000-0005-0000-0000-00008DBC0000}"/>
    <cellStyle name="Normal 9 2 6 4 4" xfId="49293" xr:uid="{00000000-0005-0000-0000-00008EBC0000}"/>
    <cellStyle name="Normal 9 2 6 4 5" xfId="49294" xr:uid="{00000000-0005-0000-0000-00008FBC0000}"/>
    <cellStyle name="Normal 9 2 6 5" xfId="49295" xr:uid="{00000000-0005-0000-0000-000090BC0000}"/>
    <cellStyle name="Normal 9 2 6 5 2" xfId="49296" xr:uid="{00000000-0005-0000-0000-000091BC0000}"/>
    <cellStyle name="Normal 9 2 6 5 2 2" xfId="49297" xr:uid="{00000000-0005-0000-0000-000092BC0000}"/>
    <cellStyle name="Normal 9 2 6 5 3" xfId="49298" xr:uid="{00000000-0005-0000-0000-000093BC0000}"/>
    <cellStyle name="Normal 9 2 6 6" xfId="49299" xr:uid="{00000000-0005-0000-0000-000094BC0000}"/>
    <cellStyle name="Normal 9 2 6 6 2" xfId="49300" xr:uid="{00000000-0005-0000-0000-000095BC0000}"/>
    <cellStyle name="Normal 9 2 6 7" xfId="49301" xr:uid="{00000000-0005-0000-0000-000096BC0000}"/>
    <cellStyle name="Normal 9 2 6 8" xfId="49302" xr:uid="{00000000-0005-0000-0000-000097BC0000}"/>
    <cellStyle name="Normal 9 2 7" xfId="5383" xr:uid="{00000000-0005-0000-0000-000098BC0000}"/>
    <cellStyle name="Normal 9 2 7 2" xfId="5384" xr:uid="{00000000-0005-0000-0000-000099BC0000}"/>
    <cellStyle name="Normal 9 2 7 2 2" xfId="5385" xr:uid="{00000000-0005-0000-0000-00009ABC0000}"/>
    <cellStyle name="Normal 9 2 7 2 2 2" xfId="49303" xr:uid="{00000000-0005-0000-0000-00009BBC0000}"/>
    <cellStyle name="Normal 9 2 7 2 2 2 2" xfId="49304" xr:uid="{00000000-0005-0000-0000-00009CBC0000}"/>
    <cellStyle name="Normal 9 2 7 2 2 2 2 2" xfId="49305" xr:uid="{00000000-0005-0000-0000-00009DBC0000}"/>
    <cellStyle name="Normal 9 2 7 2 2 2 3" xfId="49306" xr:uid="{00000000-0005-0000-0000-00009EBC0000}"/>
    <cellStyle name="Normal 9 2 7 2 2 3" xfId="49307" xr:uid="{00000000-0005-0000-0000-00009FBC0000}"/>
    <cellStyle name="Normal 9 2 7 2 2 3 2" xfId="49308" xr:uid="{00000000-0005-0000-0000-0000A0BC0000}"/>
    <cellStyle name="Normal 9 2 7 2 2 4" xfId="49309" xr:uid="{00000000-0005-0000-0000-0000A1BC0000}"/>
    <cellStyle name="Normal 9 2 7 2 2 5" xfId="49310" xr:uid="{00000000-0005-0000-0000-0000A2BC0000}"/>
    <cellStyle name="Normal 9 2 7 2 3" xfId="5386" xr:uid="{00000000-0005-0000-0000-0000A3BC0000}"/>
    <cellStyle name="Normal 9 2 7 2 3 2" xfId="49311" xr:uid="{00000000-0005-0000-0000-0000A4BC0000}"/>
    <cellStyle name="Normal 9 2 7 2 3 2 2" xfId="49312" xr:uid="{00000000-0005-0000-0000-0000A5BC0000}"/>
    <cellStyle name="Normal 9 2 7 2 3 2 2 2" xfId="49313" xr:uid="{00000000-0005-0000-0000-0000A6BC0000}"/>
    <cellStyle name="Normal 9 2 7 2 3 2 3" xfId="49314" xr:uid="{00000000-0005-0000-0000-0000A7BC0000}"/>
    <cellStyle name="Normal 9 2 7 2 3 3" xfId="49315" xr:uid="{00000000-0005-0000-0000-0000A8BC0000}"/>
    <cellStyle name="Normal 9 2 7 2 3 3 2" xfId="49316" xr:uid="{00000000-0005-0000-0000-0000A9BC0000}"/>
    <cellStyle name="Normal 9 2 7 2 3 4" xfId="49317" xr:uid="{00000000-0005-0000-0000-0000AABC0000}"/>
    <cellStyle name="Normal 9 2 7 2 3 5" xfId="49318" xr:uid="{00000000-0005-0000-0000-0000ABBC0000}"/>
    <cellStyle name="Normal 9 2 7 2 4" xfId="49319" xr:uid="{00000000-0005-0000-0000-0000ACBC0000}"/>
    <cellStyle name="Normal 9 2 7 2 4 2" xfId="49320" xr:uid="{00000000-0005-0000-0000-0000ADBC0000}"/>
    <cellStyle name="Normal 9 2 7 2 4 2 2" xfId="49321" xr:uid="{00000000-0005-0000-0000-0000AEBC0000}"/>
    <cellStyle name="Normal 9 2 7 2 4 3" xfId="49322" xr:uid="{00000000-0005-0000-0000-0000AFBC0000}"/>
    <cellStyle name="Normal 9 2 7 2 5" xfId="49323" xr:uid="{00000000-0005-0000-0000-0000B0BC0000}"/>
    <cellStyle name="Normal 9 2 7 2 5 2" xfId="49324" xr:uid="{00000000-0005-0000-0000-0000B1BC0000}"/>
    <cellStyle name="Normal 9 2 7 2 6" xfId="49325" xr:uid="{00000000-0005-0000-0000-0000B2BC0000}"/>
    <cellStyle name="Normal 9 2 7 2 7" xfId="49326" xr:uid="{00000000-0005-0000-0000-0000B3BC0000}"/>
    <cellStyle name="Normal 9 2 7 3" xfId="5387" xr:uid="{00000000-0005-0000-0000-0000B4BC0000}"/>
    <cellStyle name="Normal 9 2 7 3 2" xfId="49327" xr:uid="{00000000-0005-0000-0000-0000B5BC0000}"/>
    <cellStyle name="Normal 9 2 7 3 2 2" xfId="49328" xr:uid="{00000000-0005-0000-0000-0000B6BC0000}"/>
    <cellStyle name="Normal 9 2 7 3 2 2 2" xfId="49329" xr:uid="{00000000-0005-0000-0000-0000B7BC0000}"/>
    <cellStyle name="Normal 9 2 7 3 2 3" xfId="49330" xr:uid="{00000000-0005-0000-0000-0000B8BC0000}"/>
    <cellStyle name="Normal 9 2 7 3 3" xfId="49331" xr:uid="{00000000-0005-0000-0000-0000B9BC0000}"/>
    <cellStyle name="Normal 9 2 7 3 3 2" xfId="49332" xr:uid="{00000000-0005-0000-0000-0000BABC0000}"/>
    <cellStyle name="Normal 9 2 7 3 4" xfId="49333" xr:uid="{00000000-0005-0000-0000-0000BBBC0000}"/>
    <cellStyle name="Normal 9 2 7 3 5" xfId="49334" xr:uid="{00000000-0005-0000-0000-0000BCBC0000}"/>
    <cellStyle name="Normal 9 2 7 4" xfId="5388" xr:uid="{00000000-0005-0000-0000-0000BDBC0000}"/>
    <cellStyle name="Normal 9 2 7 4 2" xfId="49335" xr:uid="{00000000-0005-0000-0000-0000BEBC0000}"/>
    <cellStyle name="Normal 9 2 7 4 2 2" xfId="49336" xr:uid="{00000000-0005-0000-0000-0000BFBC0000}"/>
    <cellStyle name="Normal 9 2 7 4 2 2 2" xfId="49337" xr:uid="{00000000-0005-0000-0000-0000C0BC0000}"/>
    <cellStyle name="Normal 9 2 7 4 2 3" xfId="49338" xr:uid="{00000000-0005-0000-0000-0000C1BC0000}"/>
    <cellStyle name="Normal 9 2 7 4 3" xfId="49339" xr:uid="{00000000-0005-0000-0000-0000C2BC0000}"/>
    <cellStyle name="Normal 9 2 7 4 3 2" xfId="49340" xr:uid="{00000000-0005-0000-0000-0000C3BC0000}"/>
    <cellStyle name="Normal 9 2 7 4 4" xfId="49341" xr:uid="{00000000-0005-0000-0000-0000C4BC0000}"/>
    <cellStyle name="Normal 9 2 7 4 5" xfId="49342" xr:uid="{00000000-0005-0000-0000-0000C5BC0000}"/>
    <cellStyle name="Normal 9 2 7 5" xfId="49343" xr:uid="{00000000-0005-0000-0000-0000C6BC0000}"/>
    <cellStyle name="Normal 9 2 7 5 2" xfId="49344" xr:uid="{00000000-0005-0000-0000-0000C7BC0000}"/>
    <cellStyle name="Normal 9 2 7 5 2 2" xfId="49345" xr:uid="{00000000-0005-0000-0000-0000C8BC0000}"/>
    <cellStyle name="Normal 9 2 7 5 3" xfId="49346" xr:uid="{00000000-0005-0000-0000-0000C9BC0000}"/>
    <cellStyle name="Normal 9 2 7 6" xfId="49347" xr:uid="{00000000-0005-0000-0000-0000CABC0000}"/>
    <cellStyle name="Normal 9 2 7 6 2" xfId="49348" xr:uid="{00000000-0005-0000-0000-0000CBBC0000}"/>
    <cellStyle name="Normal 9 2 7 7" xfId="49349" xr:uid="{00000000-0005-0000-0000-0000CCBC0000}"/>
    <cellStyle name="Normal 9 2 7 8" xfId="49350" xr:uid="{00000000-0005-0000-0000-0000CDBC0000}"/>
    <cellStyle name="Normal 9 2 8" xfId="5389" xr:uid="{00000000-0005-0000-0000-0000CEBC0000}"/>
    <cellStyle name="Normal 9 2 8 2" xfId="5390" xr:uid="{00000000-0005-0000-0000-0000CFBC0000}"/>
    <cellStyle name="Normal 9 2 8 2 2" xfId="49351" xr:uid="{00000000-0005-0000-0000-0000D0BC0000}"/>
    <cellStyle name="Normal 9 2 8 2 2 2" xfId="49352" xr:uid="{00000000-0005-0000-0000-0000D1BC0000}"/>
    <cellStyle name="Normal 9 2 8 2 2 2 2" xfId="49353" xr:uid="{00000000-0005-0000-0000-0000D2BC0000}"/>
    <cellStyle name="Normal 9 2 8 2 2 3" xfId="49354" xr:uid="{00000000-0005-0000-0000-0000D3BC0000}"/>
    <cellStyle name="Normal 9 2 8 2 3" xfId="49355" xr:uid="{00000000-0005-0000-0000-0000D4BC0000}"/>
    <cellStyle name="Normal 9 2 8 2 3 2" xfId="49356" xr:uid="{00000000-0005-0000-0000-0000D5BC0000}"/>
    <cellStyle name="Normal 9 2 8 2 4" xfId="49357" xr:uid="{00000000-0005-0000-0000-0000D6BC0000}"/>
    <cellStyle name="Normal 9 2 8 2 5" xfId="49358" xr:uid="{00000000-0005-0000-0000-0000D7BC0000}"/>
    <cellStyle name="Normal 9 2 8 3" xfId="5391" xr:uid="{00000000-0005-0000-0000-0000D8BC0000}"/>
    <cellStyle name="Normal 9 2 8 3 2" xfId="49359" xr:uid="{00000000-0005-0000-0000-0000D9BC0000}"/>
    <cellStyle name="Normal 9 2 8 3 2 2" xfId="49360" xr:uid="{00000000-0005-0000-0000-0000DABC0000}"/>
    <cellStyle name="Normal 9 2 8 3 2 2 2" xfId="49361" xr:uid="{00000000-0005-0000-0000-0000DBBC0000}"/>
    <cellStyle name="Normal 9 2 8 3 2 3" xfId="49362" xr:uid="{00000000-0005-0000-0000-0000DCBC0000}"/>
    <cellStyle name="Normal 9 2 8 3 3" xfId="49363" xr:uid="{00000000-0005-0000-0000-0000DDBC0000}"/>
    <cellStyle name="Normal 9 2 8 3 3 2" xfId="49364" xr:uid="{00000000-0005-0000-0000-0000DEBC0000}"/>
    <cellStyle name="Normal 9 2 8 3 4" xfId="49365" xr:uid="{00000000-0005-0000-0000-0000DFBC0000}"/>
    <cellStyle name="Normal 9 2 8 3 5" xfId="49366" xr:uid="{00000000-0005-0000-0000-0000E0BC0000}"/>
    <cellStyle name="Normal 9 2 8 4" xfId="49367" xr:uid="{00000000-0005-0000-0000-0000E1BC0000}"/>
    <cellStyle name="Normal 9 2 8 4 2" xfId="49368" xr:uid="{00000000-0005-0000-0000-0000E2BC0000}"/>
    <cellStyle name="Normal 9 2 8 4 2 2" xfId="49369" xr:uid="{00000000-0005-0000-0000-0000E3BC0000}"/>
    <cellStyle name="Normal 9 2 8 4 3" xfId="49370" xr:uid="{00000000-0005-0000-0000-0000E4BC0000}"/>
    <cellStyle name="Normal 9 2 8 5" xfId="49371" xr:uid="{00000000-0005-0000-0000-0000E5BC0000}"/>
    <cellStyle name="Normal 9 2 8 5 2" xfId="49372" xr:uid="{00000000-0005-0000-0000-0000E6BC0000}"/>
    <cellStyle name="Normal 9 2 8 6" xfId="49373" xr:uid="{00000000-0005-0000-0000-0000E7BC0000}"/>
    <cellStyle name="Normal 9 2 8 7" xfId="49374" xr:uid="{00000000-0005-0000-0000-0000E8BC0000}"/>
    <cellStyle name="Normal 9 2 9" xfId="5392" xr:uid="{00000000-0005-0000-0000-0000E9BC0000}"/>
    <cellStyle name="Normal 9 2 9 2" xfId="49375" xr:uid="{00000000-0005-0000-0000-0000EABC0000}"/>
    <cellStyle name="Normal 9 2 9 2 2" xfId="49376" xr:uid="{00000000-0005-0000-0000-0000EBBC0000}"/>
    <cellStyle name="Normal 9 2 9 2 2 2" xfId="49377" xr:uid="{00000000-0005-0000-0000-0000ECBC0000}"/>
    <cellStyle name="Normal 9 2 9 2 3" xfId="49378" xr:uid="{00000000-0005-0000-0000-0000EDBC0000}"/>
    <cellStyle name="Normal 9 2 9 3" xfId="49379" xr:uid="{00000000-0005-0000-0000-0000EEBC0000}"/>
    <cellStyle name="Normal 9 2 9 3 2" xfId="49380" xr:uid="{00000000-0005-0000-0000-0000EFBC0000}"/>
    <cellStyle name="Normal 9 2 9 4" xfId="49381" xr:uid="{00000000-0005-0000-0000-0000F0BC0000}"/>
    <cellStyle name="Normal 9 2 9 5" xfId="49382" xr:uid="{00000000-0005-0000-0000-0000F1BC0000}"/>
    <cellStyle name="Normal 9 20" xfId="49383" xr:uid="{00000000-0005-0000-0000-0000F2BC0000}"/>
    <cellStyle name="Normal 9 21" xfId="49384" xr:uid="{00000000-0005-0000-0000-0000F3BC0000}"/>
    <cellStyle name="Normal 9 3" xfId="5393" xr:uid="{00000000-0005-0000-0000-0000F4BC0000}"/>
    <cellStyle name="Normal 9 3 10" xfId="5394" xr:uid="{00000000-0005-0000-0000-0000F5BC0000}"/>
    <cellStyle name="Normal 9 3 10 2" xfId="49385" xr:uid="{00000000-0005-0000-0000-0000F6BC0000}"/>
    <cellStyle name="Normal 9 3 10 2 2" xfId="49386" xr:uid="{00000000-0005-0000-0000-0000F7BC0000}"/>
    <cellStyle name="Normal 9 3 10 2 2 2" xfId="49387" xr:uid="{00000000-0005-0000-0000-0000F8BC0000}"/>
    <cellStyle name="Normal 9 3 10 2 3" xfId="49388" xr:uid="{00000000-0005-0000-0000-0000F9BC0000}"/>
    <cellStyle name="Normal 9 3 10 3" xfId="49389" xr:uid="{00000000-0005-0000-0000-0000FABC0000}"/>
    <cellStyle name="Normal 9 3 10 3 2" xfId="49390" xr:uid="{00000000-0005-0000-0000-0000FBBC0000}"/>
    <cellStyle name="Normal 9 3 10 4" xfId="49391" xr:uid="{00000000-0005-0000-0000-0000FCBC0000}"/>
    <cellStyle name="Normal 9 3 10 5" xfId="49392" xr:uid="{00000000-0005-0000-0000-0000FDBC0000}"/>
    <cellStyle name="Normal 9 3 11" xfId="49393" xr:uid="{00000000-0005-0000-0000-0000FEBC0000}"/>
    <cellStyle name="Normal 9 3 11 2" xfId="49394" xr:uid="{00000000-0005-0000-0000-0000FFBC0000}"/>
    <cellStyle name="Normal 9 3 11 2 2" xfId="49395" xr:uid="{00000000-0005-0000-0000-000000BD0000}"/>
    <cellStyle name="Normal 9 3 11 3" xfId="49396" xr:uid="{00000000-0005-0000-0000-000001BD0000}"/>
    <cellStyle name="Normal 9 3 12" xfId="49397" xr:uid="{00000000-0005-0000-0000-000002BD0000}"/>
    <cellStyle name="Normal 9 3 12 2" xfId="49398" xr:uid="{00000000-0005-0000-0000-000003BD0000}"/>
    <cellStyle name="Normal 9 3 13" xfId="49399" xr:uid="{00000000-0005-0000-0000-000004BD0000}"/>
    <cellStyle name="Normal 9 3 14" xfId="49400" xr:uid="{00000000-0005-0000-0000-000005BD0000}"/>
    <cellStyle name="Normal 9 3 2" xfId="5395" xr:uid="{00000000-0005-0000-0000-000006BD0000}"/>
    <cellStyle name="Normal 9 3 2 10" xfId="49401" xr:uid="{00000000-0005-0000-0000-000007BD0000}"/>
    <cellStyle name="Normal 9 3 2 10 2" xfId="49402" xr:uid="{00000000-0005-0000-0000-000008BD0000}"/>
    <cellStyle name="Normal 9 3 2 10 2 2" xfId="49403" xr:uid="{00000000-0005-0000-0000-000009BD0000}"/>
    <cellStyle name="Normal 9 3 2 10 3" xfId="49404" xr:uid="{00000000-0005-0000-0000-00000ABD0000}"/>
    <cellStyle name="Normal 9 3 2 11" xfId="49405" xr:uid="{00000000-0005-0000-0000-00000BBD0000}"/>
    <cellStyle name="Normal 9 3 2 11 2" xfId="49406" xr:uid="{00000000-0005-0000-0000-00000CBD0000}"/>
    <cellStyle name="Normal 9 3 2 12" xfId="49407" xr:uid="{00000000-0005-0000-0000-00000DBD0000}"/>
    <cellStyle name="Normal 9 3 2 13" xfId="49408" xr:uid="{00000000-0005-0000-0000-00000EBD0000}"/>
    <cellStyle name="Normal 9 3 2 2" xfId="5396" xr:uid="{00000000-0005-0000-0000-00000FBD0000}"/>
    <cellStyle name="Normal 9 3 2 2 10" xfId="49409" xr:uid="{00000000-0005-0000-0000-000010BD0000}"/>
    <cellStyle name="Normal 9 3 2 2 10 2" xfId="49410" xr:uid="{00000000-0005-0000-0000-000011BD0000}"/>
    <cellStyle name="Normal 9 3 2 2 11" xfId="49411" xr:uid="{00000000-0005-0000-0000-000012BD0000}"/>
    <cellStyle name="Normal 9 3 2 2 12" xfId="49412" xr:uid="{00000000-0005-0000-0000-000013BD0000}"/>
    <cellStyle name="Normal 9 3 2 2 2" xfId="5397" xr:uid="{00000000-0005-0000-0000-000014BD0000}"/>
    <cellStyle name="Normal 9 3 2 2 2 2" xfId="5398" xr:uid="{00000000-0005-0000-0000-000015BD0000}"/>
    <cellStyle name="Normal 9 3 2 2 2 2 2" xfId="5399" xr:uid="{00000000-0005-0000-0000-000016BD0000}"/>
    <cellStyle name="Normal 9 3 2 2 2 2 2 2" xfId="49413" xr:uid="{00000000-0005-0000-0000-000017BD0000}"/>
    <cellStyle name="Normal 9 3 2 2 2 2 2 2 2" xfId="49414" xr:uid="{00000000-0005-0000-0000-000018BD0000}"/>
    <cellStyle name="Normal 9 3 2 2 2 2 2 2 2 2" xfId="49415" xr:uid="{00000000-0005-0000-0000-000019BD0000}"/>
    <cellStyle name="Normal 9 3 2 2 2 2 2 2 3" xfId="49416" xr:uid="{00000000-0005-0000-0000-00001ABD0000}"/>
    <cellStyle name="Normal 9 3 2 2 2 2 2 3" xfId="49417" xr:uid="{00000000-0005-0000-0000-00001BBD0000}"/>
    <cellStyle name="Normal 9 3 2 2 2 2 2 3 2" xfId="49418" xr:uid="{00000000-0005-0000-0000-00001CBD0000}"/>
    <cellStyle name="Normal 9 3 2 2 2 2 2 4" xfId="49419" xr:uid="{00000000-0005-0000-0000-00001DBD0000}"/>
    <cellStyle name="Normal 9 3 2 2 2 2 2 5" xfId="49420" xr:uid="{00000000-0005-0000-0000-00001EBD0000}"/>
    <cellStyle name="Normal 9 3 2 2 2 2 3" xfId="5400" xr:uid="{00000000-0005-0000-0000-00001FBD0000}"/>
    <cellStyle name="Normal 9 3 2 2 2 2 3 2" xfId="49421" xr:uid="{00000000-0005-0000-0000-000020BD0000}"/>
    <cellStyle name="Normal 9 3 2 2 2 2 3 2 2" xfId="49422" xr:uid="{00000000-0005-0000-0000-000021BD0000}"/>
    <cellStyle name="Normal 9 3 2 2 2 2 3 2 2 2" xfId="49423" xr:uid="{00000000-0005-0000-0000-000022BD0000}"/>
    <cellStyle name="Normal 9 3 2 2 2 2 3 2 3" xfId="49424" xr:uid="{00000000-0005-0000-0000-000023BD0000}"/>
    <cellStyle name="Normal 9 3 2 2 2 2 3 3" xfId="49425" xr:uid="{00000000-0005-0000-0000-000024BD0000}"/>
    <cellStyle name="Normal 9 3 2 2 2 2 3 3 2" xfId="49426" xr:uid="{00000000-0005-0000-0000-000025BD0000}"/>
    <cellStyle name="Normal 9 3 2 2 2 2 3 4" xfId="49427" xr:uid="{00000000-0005-0000-0000-000026BD0000}"/>
    <cellStyle name="Normal 9 3 2 2 2 2 3 5" xfId="49428" xr:uid="{00000000-0005-0000-0000-000027BD0000}"/>
    <cellStyle name="Normal 9 3 2 2 2 2 4" xfId="49429" xr:uid="{00000000-0005-0000-0000-000028BD0000}"/>
    <cellStyle name="Normal 9 3 2 2 2 2 4 2" xfId="49430" xr:uid="{00000000-0005-0000-0000-000029BD0000}"/>
    <cellStyle name="Normal 9 3 2 2 2 2 4 2 2" xfId="49431" xr:uid="{00000000-0005-0000-0000-00002ABD0000}"/>
    <cellStyle name="Normal 9 3 2 2 2 2 4 3" xfId="49432" xr:uid="{00000000-0005-0000-0000-00002BBD0000}"/>
    <cellStyle name="Normal 9 3 2 2 2 2 5" xfId="49433" xr:uid="{00000000-0005-0000-0000-00002CBD0000}"/>
    <cellStyle name="Normal 9 3 2 2 2 2 5 2" xfId="49434" xr:uid="{00000000-0005-0000-0000-00002DBD0000}"/>
    <cellStyle name="Normal 9 3 2 2 2 2 6" xfId="49435" xr:uid="{00000000-0005-0000-0000-00002EBD0000}"/>
    <cellStyle name="Normal 9 3 2 2 2 2 7" xfId="49436" xr:uid="{00000000-0005-0000-0000-00002FBD0000}"/>
    <cellStyle name="Normal 9 3 2 2 2 3" xfId="5401" xr:uid="{00000000-0005-0000-0000-000030BD0000}"/>
    <cellStyle name="Normal 9 3 2 2 2 3 2" xfId="49437" xr:uid="{00000000-0005-0000-0000-000031BD0000}"/>
    <cellStyle name="Normal 9 3 2 2 2 3 2 2" xfId="49438" xr:uid="{00000000-0005-0000-0000-000032BD0000}"/>
    <cellStyle name="Normal 9 3 2 2 2 3 2 2 2" xfId="49439" xr:uid="{00000000-0005-0000-0000-000033BD0000}"/>
    <cellStyle name="Normal 9 3 2 2 2 3 2 3" xfId="49440" xr:uid="{00000000-0005-0000-0000-000034BD0000}"/>
    <cellStyle name="Normal 9 3 2 2 2 3 3" xfId="49441" xr:uid="{00000000-0005-0000-0000-000035BD0000}"/>
    <cellStyle name="Normal 9 3 2 2 2 3 3 2" xfId="49442" xr:uid="{00000000-0005-0000-0000-000036BD0000}"/>
    <cellStyle name="Normal 9 3 2 2 2 3 4" xfId="49443" xr:uid="{00000000-0005-0000-0000-000037BD0000}"/>
    <cellStyle name="Normal 9 3 2 2 2 3 5" xfId="49444" xr:uid="{00000000-0005-0000-0000-000038BD0000}"/>
    <cellStyle name="Normal 9 3 2 2 2 4" xfId="5402" xr:uid="{00000000-0005-0000-0000-000039BD0000}"/>
    <cellStyle name="Normal 9 3 2 2 2 4 2" xfId="49445" xr:uid="{00000000-0005-0000-0000-00003ABD0000}"/>
    <cellStyle name="Normal 9 3 2 2 2 4 2 2" xfId="49446" xr:uid="{00000000-0005-0000-0000-00003BBD0000}"/>
    <cellStyle name="Normal 9 3 2 2 2 4 2 2 2" xfId="49447" xr:uid="{00000000-0005-0000-0000-00003CBD0000}"/>
    <cellStyle name="Normal 9 3 2 2 2 4 2 3" xfId="49448" xr:uid="{00000000-0005-0000-0000-00003DBD0000}"/>
    <cellStyle name="Normal 9 3 2 2 2 4 3" xfId="49449" xr:uid="{00000000-0005-0000-0000-00003EBD0000}"/>
    <cellStyle name="Normal 9 3 2 2 2 4 3 2" xfId="49450" xr:uid="{00000000-0005-0000-0000-00003FBD0000}"/>
    <cellStyle name="Normal 9 3 2 2 2 4 4" xfId="49451" xr:uid="{00000000-0005-0000-0000-000040BD0000}"/>
    <cellStyle name="Normal 9 3 2 2 2 4 5" xfId="49452" xr:uid="{00000000-0005-0000-0000-000041BD0000}"/>
    <cellStyle name="Normal 9 3 2 2 2 5" xfId="49453" xr:uid="{00000000-0005-0000-0000-000042BD0000}"/>
    <cellStyle name="Normal 9 3 2 2 2 5 2" xfId="49454" xr:uid="{00000000-0005-0000-0000-000043BD0000}"/>
    <cellStyle name="Normal 9 3 2 2 2 5 2 2" xfId="49455" xr:uid="{00000000-0005-0000-0000-000044BD0000}"/>
    <cellStyle name="Normal 9 3 2 2 2 5 3" xfId="49456" xr:uid="{00000000-0005-0000-0000-000045BD0000}"/>
    <cellStyle name="Normal 9 3 2 2 2 6" xfId="49457" xr:uid="{00000000-0005-0000-0000-000046BD0000}"/>
    <cellStyle name="Normal 9 3 2 2 2 6 2" xfId="49458" xr:uid="{00000000-0005-0000-0000-000047BD0000}"/>
    <cellStyle name="Normal 9 3 2 2 2 7" xfId="49459" xr:uid="{00000000-0005-0000-0000-000048BD0000}"/>
    <cellStyle name="Normal 9 3 2 2 2 8" xfId="49460" xr:uid="{00000000-0005-0000-0000-000049BD0000}"/>
    <cellStyle name="Normal 9 3 2 2 3" xfId="5403" xr:uid="{00000000-0005-0000-0000-00004ABD0000}"/>
    <cellStyle name="Normal 9 3 2 2 3 2" xfId="5404" xr:uid="{00000000-0005-0000-0000-00004BBD0000}"/>
    <cellStyle name="Normal 9 3 2 2 3 2 2" xfId="5405" xr:uid="{00000000-0005-0000-0000-00004CBD0000}"/>
    <cellStyle name="Normal 9 3 2 2 3 2 2 2" xfId="49461" xr:uid="{00000000-0005-0000-0000-00004DBD0000}"/>
    <cellStyle name="Normal 9 3 2 2 3 2 2 2 2" xfId="49462" xr:uid="{00000000-0005-0000-0000-00004EBD0000}"/>
    <cellStyle name="Normal 9 3 2 2 3 2 2 2 2 2" xfId="49463" xr:uid="{00000000-0005-0000-0000-00004FBD0000}"/>
    <cellStyle name="Normal 9 3 2 2 3 2 2 2 3" xfId="49464" xr:uid="{00000000-0005-0000-0000-000050BD0000}"/>
    <cellStyle name="Normal 9 3 2 2 3 2 2 3" xfId="49465" xr:uid="{00000000-0005-0000-0000-000051BD0000}"/>
    <cellStyle name="Normal 9 3 2 2 3 2 2 3 2" xfId="49466" xr:uid="{00000000-0005-0000-0000-000052BD0000}"/>
    <cellStyle name="Normal 9 3 2 2 3 2 2 4" xfId="49467" xr:uid="{00000000-0005-0000-0000-000053BD0000}"/>
    <cellStyle name="Normal 9 3 2 2 3 2 2 5" xfId="49468" xr:uid="{00000000-0005-0000-0000-000054BD0000}"/>
    <cellStyle name="Normal 9 3 2 2 3 2 3" xfId="5406" xr:uid="{00000000-0005-0000-0000-000055BD0000}"/>
    <cellStyle name="Normal 9 3 2 2 3 2 3 2" xfId="49469" xr:uid="{00000000-0005-0000-0000-000056BD0000}"/>
    <cellStyle name="Normal 9 3 2 2 3 2 3 2 2" xfId="49470" xr:uid="{00000000-0005-0000-0000-000057BD0000}"/>
    <cellStyle name="Normal 9 3 2 2 3 2 3 2 2 2" xfId="49471" xr:uid="{00000000-0005-0000-0000-000058BD0000}"/>
    <cellStyle name="Normal 9 3 2 2 3 2 3 2 3" xfId="49472" xr:uid="{00000000-0005-0000-0000-000059BD0000}"/>
    <cellStyle name="Normal 9 3 2 2 3 2 3 3" xfId="49473" xr:uid="{00000000-0005-0000-0000-00005ABD0000}"/>
    <cellStyle name="Normal 9 3 2 2 3 2 3 3 2" xfId="49474" xr:uid="{00000000-0005-0000-0000-00005BBD0000}"/>
    <cellStyle name="Normal 9 3 2 2 3 2 3 4" xfId="49475" xr:uid="{00000000-0005-0000-0000-00005CBD0000}"/>
    <cellStyle name="Normal 9 3 2 2 3 2 3 5" xfId="49476" xr:uid="{00000000-0005-0000-0000-00005DBD0000}"/>
    <cellStyle name="Normal 9 3 2 2 3 2 4" xfId="49477" xr:uid="{00000000-0005-0000-0000-00005EBD0000}"/>
    <cellStyle name="Normal 9 3 2 2 3 2 4 2" xfId="49478" xr:uid="{00000000-0005-0000-0000-00005FBD0000}"/>
    <cellStyle name="Normal 9 3 2 2 3 2 4 2 2" xfId="49479" xr:uid="{00000000-0005-0000-0000-000060BD0000}"/>
    <cellStyle name="Normal 9 3 2 2 3 2 4 3" xfId="49480" xr:uid="{00000000-0005-0000-0000-000061BD0000}"/>
    <cellStyle name="Normal 9 3 2 2 3 2 5" xfId="49481" xr:uid="{00000000-0005-0000-0000-000062BD0000}"/>
    <cellStyle name="Normal 9 3 2 2 3 2 5 2" xfId="49482" xr:uid="{00000000-0005-0000-0000-000063BD0000}"/>
    <cellStyle name="Normal 9 3 2 2 3 2 6" xfId="49483" xr:uid="{00000000-0005-0000-0000-000064BD0000}"/>
    <cellStyle name="Normal 9 3 2 2 3 2 7" xfId="49484" xr:uid="{00000000-0005-0000-0000-000065BD0000}"/>
    <cellStyle name="Normal 9 3 2 2 3 3" xfId="5407" xr:uid="{00000000-0005-0000-0000-000066BD0000}"/>
    <cellStyle name="Normal 9 3 2 2 3 3 2" xfId="49485" xr:uid="{00000000-0005-0000-0000-000067BD0000}"/>
    <cellStyle name="Normal 9 3 2 2 3 3 2 2" xfId="49486" xr:uid="{00000000-0005-0000-0000-000068BD0000}"/>
    <cellStyle name="Normal 9 3 2 2 3 3 2 2 2" xfId="49487" xr:uid="{00000000-0005-0000-0000-000069BD0000}"/>
    <cellStyle name="Normal 9 3 2 2 3 3 2 3" xfId="49488" xr:uid="{00000000-0005-0000-0000-00006ABD0000}"/>
    <cellStyle name="Normal 9 3 2 2 3 3 3" xfId="49489" xr:uid="{00000000-0005-0000-0000-00006BBD0000}"/>
    <cellStyle name="Normal 9 3 2 2 3 3 3 2" xfId="49490" xr:uid="{00000000-0005-0000-0000-00006CBD0000}"/>
    <cellStyle name="Normal 9 3 2 2 3 3 4" xfId="49491" xr:uid="{00000000-0005-0000-0000-00006DBD0000}"/>
    <cellStyle name="Normal 9 3 2 2 3 3 5" xfId="49492" xr:uid="{00000000-0005-0000-0000-00006EBD0000}"/>
    <cellStyle name="Normal 9 3 2 2 3 4" xfId="5408" xr:uid="{00000000-0005-0000-0000-00006FBD0000}"/>
    <cellStyle name="Normal 9 3 2 2 3 4 2" xfId="49493" xr:uid="{00000000-0005-0000-0000-000070BD0000}"/>
    <cellStyle name="Normal 9 3 2 2 3 4 2 2" xfId="49494" xr:uid="{00000000-0005-0000-0000-000071BD0000}"/>
    <cellStyle name="Normal 9 3 2 2 3 4 2 2 2" xfId="49495" xr:uid="{00000000-0005-0000-0000-000072BD0000}"/>
    <cellStyle name="Normal 9 3 2 2 3 4 2 3" xfId="49496" xr:uid="{00000000-0005-0000-0000-000073BD0000}"/>
    <cellStyle name="Normal 9 3 2 2 3 4 3" xfId="49497" xr:uid="{00000000-0005-0000-0000-000074BD0000}"/>
    <cellStyle name="Normal 9 3 2 2 3 4 3 2" xfId="49498" xr:uid="{00000000-0005-0000-0000-000075BD0000}"/>
    <cellStyle name="Normal 9 3 2 2 3 4 4" xfId="49499" xr:uid="{00000000-0005-0000-0000-000076BD0000}"/>
    <cellStyle name="Normal 9 3 2 2 3 4 5" xfId="49500" xr:uid="{00000000-0005-0000-0000-000077BD0000}"/>
    <cellStyle name="Normal 9 3 2 2 3 5" xfId="49501" xr:uid="{00000000-0005-0000-0000-000078BD0000}"/>
    <cellStyle name="Normal 9 3 2 2 3 5 2" xfId="49502" xr:uid="{00000000-0005-0000-0000-000079BD0000}"/>
    <cellStyle name="Normal 9 3 2 2 3 5 2 2" xfId="49503" xr:uid="{00000000-0005-0000-0000-00007ABD0000}"/>
    <cellStyle name="Normal 9 3 2 2 3 5 3" xfId="49504" xr:uid="{00000000-0005-0000-0000-00007BBD0000}"/>
    <cellStyle name="Normal 9 3 2 2 3 6" xfId="49505" xr:uid="{00000000-0005-0000-0000-00007CBD0000}"/>
    <cellStyle name="Normal 9 3 2 2 3 6 2" xfId="49506" xr:uid="{00000000-0005-0000-0000-00007DBD0000}"/>
    <cellStyle name="Normal 9 3 2 2 3 7" xfId="49507" xr:uid="{00000000-0005-0000-0000-00007EBD0000}"/>
    <cellStyle name="Normal 9 3 2 2 3 8" xfId="49508" xr:uid="{00000000-0005-0000-0000-00007FBD0000}"/>
    <cellStyle name="Normal 9 3 2 2 4" xfId="5409" xr:uid="{00000000-0005-0000-0000-000080BD0000}"/>
    <cellStyle name="Normal 9 3 2 2 4 2" xfId="5410" xr:uid="{00000000-0005-0000-0000-000081BD0000}"/>
    <cellStyle name="Normal 9 3 2 2 4 2 2" xfId="5411" xr:uid="{00000000-0005-0000-0000-000082BD0000}"/>
    <cellStyle name="Normal 9 3 2 2 4 2 2 2" xfId="49509" xr:uid="{00000000-0005-0000-0000-000083BD0000}"/>
    <cellStyle name="Normal 9 3 2 2 4 2 2 2 2" xfId="49510" xr:uid="{00000000-0005-0000-0000-000084BD0000}"/>
    <cellStyle name="Normal 9 3 2 2 4 2 2 2 2 2" xfId="49511" xr:uid="{00000000-0005-0000-0000-000085BD0000}"/>
    <cellStyle name="Normal 9 3 2 2 4 2 2 2 3" xfId="49512" xr:uid="{00000000-0005-0000-0000-000086BD0000}"/>
    <cellStyle name="Normal 9 3 2 2 4 2 2 3" xfId="49513" xr:uid="{00000000-0005-0000-0000-000087BD0000}"/>
    <cellStyle name="Normal 9 3 2 2 4 2 2 3 2" xfId="49514" xr:uid="{00000000-0005-0000-0000-000088BD0000}"/>
    <cellStyle name="Normal 9 3 2 2 4 2 2 4" xfId="49515" xr:uid="{00000000-0005-0000-0000-000089BD0000}"/>
    <cellStyle name="Normal 9 3 2 2 4 2 2 5" xfId="49516" xr:uid="{00000000-0005-0000-0000-00008ABD0000}"/>
    <cellStyle name="Normal 9 3 2 2 4 2 3" xfId="5412" xr:uid="{00000000-0005-0000-0000-00008BBD0000}"/>
    <cellStyle name="Normal 9 3 2 2 4 2 3 2" xfId="49517" xr:uid="{00000000-0005-0000-0000-00008CBD0000}"/>
    <cellStyle name="Normal 9 3 2 2 4 2 3 2 2" xfId="49518" xr:uid="{00000000-0005-0000-0000-00008DBD0000}"/>
    <cellStyle name="Normal 9 3 2 2 4 2 3 2 2 2" xfId="49519" xr:uid="{00000000-0005-0000-0000-00008EBD0000}"/>
    <cellStyle name="Normal 9 3 2 2 4 2 3 2 3" xfId="49520" xr:uid="{00000000-0005-0000-0000-00008FBD0000}"/>
    <cellStyle name="Normal 9 3 2 2 4 2 3 3" xfId="49521" xr:uid="{00000000-0005-0000-0000-000090BD0000}"/>
    <cellStyle name="Normal 9 3 2 2 4 2 3 3 2" xfId="49522" xr:uid="{00000000-0005-0000-0000-000091BD0000}"/>
    <cellStyle name="Normal 9 3 2 2 4 2 3 4" xfId="49523" xr:uid="{00000000-0005-0000-0000-000092BD0000}"/>
    <cellStyle name="Normal 9 3 2 2 4 2 3 5" xfId="49524" xr:uid="{00000000-0005-0000-0000-000093BD0000}"/>
    <cellStyle name="Normal 9 3 2 2 4 2 4" xfId="49525" xr:uid="{00000000-0005-0000-0000-000094BD0000}"/>
    <cellStyle name="Normal 9 3 2 2 4 2 4 2" xfId="49526" xr:uid="{00000000-0005-0000-0000-000095BD0000}"/>
    <cellStyle name="Normal 9 3 2 2 4 2 4 2 2" xfId="49527" xr:uid="{00000000-0005-0000-0000-000096BD0000}"/>
    <cellStyle name="Normal 9 3 2 2 4 2 4 3" xfId="49528" xr:uid="{00000000-0005-0000-0000-000097BD0000}"/>
    <cellStyle name="Normal 9 3 2 2 4 2 5" xfId="49529" xr:uid="{00000000-0005-0000-0000-000098BD0000}"/>
    <cellStyle name="Normal 9 3 2 2 4 2 5 2" xfId="49530" xr:uid="{00000000-0005-0000-0000-000099BD0000}"/>
    <cellStyle name="Normal 9 3 2 2 4 2 6" xfId="49531" xr:uid="{00000000-0005-0000-0000-00009ABD0000}"/>
    <cellStyle name="Normal 9 3 2 2 4 2 7" xfId="49532" xr:uid="{00000000-0005-0000-0000-00009BBD0000}"/>
    <cellStyle name="Normal 9 3 2 2 4 3" xfId="5413" xr:uid="{00000000-0005-0000-0000-00009CBD0000}"/>
    <cellStyle name="Normal 9 3 2 2 4 3 2" xfId="49533" xr:uid="{00000000-0005-0000-0000-00009DBD0000}"/>
    <cellStyle name="Normal 9 3 2 2 4 3 2 2" xfId="49534" xr:uid="{00000000-0005-0000-0000-00009EBD0000}"/>
    <cellStyle name="Normal 9 3 2 2 4 3 2 2 2" xfId="49535" xr:uid="{00000000-0005-0000-0000-00009FBD0000}"/>
    <cellStyle name="Normal 9 3 2 2 4 3 2 3" xfId="49536" xr:uid="{00000000-0005-0000-0000-0000A0BD0000}"/>
    <cellStyle name="Normal 9 3 2 2 4 3 3" xfId="49537" xr:uid="{00000000-0005-0000-0000-0000A1BD0000}"/>
    <cellStyle name="Normal 9 3 2 2 4 3 3 2" xfId="49538" xr:uid="{00000000-0005-0000-0000-0000A2BD0000}"/>
    <cellStyle name="Normal 9 3 2 2 4 3 4" xfId="49539" xr:uid="{00000000-0005-0000-0000-0000A3BD0000}"/>
    <cellStyle name="Normal 9 3 2 2 4 3 5" xfId="49540" xr:uid="{00000000-0005-0000-0000-0000A4BD0000}"/>
    <cellStyle name="Normal 9 3 2 2 4 4" xfId="5414" xr:uid="{00000000-0005-0000-0000-0000A5BD0000}"/>
    <cellStyle name="Normal 9 3 2 2 4 4 2" xfId="49541" xr:uid="{00000000-0005-0000-0000-0000A6BD0000}"/>
    <cellStyle name="Normal 9 3 2 2 4 4 2 2" xfId="49542" xr:uid="{00000000-0005-0000-0000-0000A7BD0000}"/>
    <cellStyle name="Normal 9 3 2 2 4 4 2 2 2" xfId="49543" xr:uid="{00000000-0005-0000-0000-0000A8BD0000}"/>
    <cellStyle name="Normal 9 3 2 2 4 4 2 3" xfId="49544" xr:uid="{00000000-0005-0000-0000-0000A9BD0000}"/>
    <cellStyle name="Normal 9 3 2 2 4 4 3" xfId="49545" xr:uid="{00000000-0005-0000-0000-0000AABD0000}"/>
    <cellStyle name="Normal 9 3 2 2 4 4 3 2" xfId="49546" xr:uid="{00000000-0005-0000-0000-0000ABBD0000}"/>
    <cellStyle name="Normal 9 3 2 2 4 4 4" xfId="49547" xr:uid="{00000000-0005-0000-0000-0000ACBD0000}"/>
    <cellStyle name="Normal 9 3 2 2 4 4 5" xfId="49548" xr:uid="{00000000-0005-0000-0000-0000ADBD0000}"/>
    <cellStyle name="Normal 9 3 2 2 4 5" xfId="49549" xr:uid="{00000000-0005-0000-0000-0000AEBD0000}"/>
    <cellStyle name="Normal 9 3 2 2 4 5 2" xfId="49550" xr:uid="{00000000-0005-0000-0000-0000AFBD0000}"/>
    <cellStyle name="Normal 9 3 2 2 4 5 2 2" xfId="49551" xr:uid="{00000000-0005-0000-0000-0000B0BD0000}"/>
    <cellStyle name="Normal 9 3 2 2 4 5 3" xfId="49552" xr:uid="{00000000-0005-0000-0000-0000B1BD0000}"/>
    <cellStyle name="Normal 9 3 2 2 4 6" xfId="49553" xr:uid="{00000000-0005-0000-0000-0000B2BD0000}"/>
    <cellStyle name="Normal 9 3 2 2 4 6 2" xfId="49554" xr:uid="{00000000-0005-0000-0000-0000B3BD0000}"/>
    <cellStyle name="Normal 9 3 2 2 4 7" xfId="49555" xr:uid="{00000000-0005-0000-0000-0000B4BD0000}"/>
    <cellStyle name="Normal 9 3 2 2 4 8" xfId="49556" xr:uid="{00000000-0005-0000-0000-0000B5BD0000}"/>
    <cellStyle name="Normal 9 3 2 2 5" xfId="5415" xr:uid="{00000000-0005-0000-0000-0000B6BD0000}"/>
    <cellStyle name="Normal 9 3 2 2 5 2" xfId="5416" xr:uid="{00000000-0005-0000-0000-0000B7BD0000}"/>
    <cellStyle name="Normal 9 3 2 2 5 2 2" xfId="5417" xr:uid="{00000000-0005-0000-0000-0000B8BD0000}"/>
    <cellStyle name="Normal 9 3 2 2 5 2 2 2" xfId="49557" xr:uid="{00000000-0005-0000-0000-0000B9BD0000}"/>
    <cellStyle name="Normal 9 3 2 2 5 2 2 2 2" xfId="49558" xr:uid="{00000000-0005-0000-0000-0000BABD0000}"/>
    <cellStyle name="Normal 9 3 2 2 5 2 2 2 2 2" xfId="49559" xr:uid="{00000000-0005-0000-0000-0000BBBD0000}"/>
    <cellStyle name="Normal 9 3 2 2 5 2 2 2 3" xfId="49560" xr:uid="{00000000-0005-0000-0000-0000BCBD0000}"/>
    <cellStyle name="Normal 9 3 2 2 5 2 2 3" xfId="49561" xr:uid="{00000000-0005-0000-0000-0000BDBD0000}"/>
    <cellStyle name="Normal 9 3 2 2 5 2 2 3 2" xfId="49562" xr:uid="{00000000-0005-0000-0000-0000BEBD0000}"/>
    <cellStyle name="Normal 9 3 2 2 5 2 2 4" xfId="49563" xr:uid="{00000000-0005-0000-0000-0000BFBD0000}"/>
    <cellStyle name="Normal 9 3 2 2 5 2 2 5" xfId="49564" xr:uid="{00000000-0005-0000-0000-0000C0BD0000}"/>
    <cellStyle name="Normal 9 3 2 2 5 2 3" xfId="5418" xr:uid="{00000000-0005-0000-0000-0000C1BD0000}"/>
    <cellStyle name="Normal 9 3 2 2 5 2 3 2" xfId="49565" xr:uid="{00000000-0005-0000-0000-0000C2BD0000}"/>
    <cellStyle name="Normal 9 3 2 2 5 2 3 2 2" xfId="49566" xr:uid="{00000000-0005-0000-0000-0000C3BD0000}"/>
    <cellStyle name="Normal 9 3 2 2 5 2 3 2 2 2" xfId="49567" xr:uid="{00000000-0005-0000-0000-0000C4BD0000}"/>
    <cellStyle name="Normal 9 3 2 2 5 2 3 2 3" xfId="49568" xr:uid="{00000000-0005-0000-0000-0000C5BD0000}"/>
    <cellStyle name="Normal 9 3 2 2 5 2 3 3" xfId="49569" xr:uid="{00000000-0005-0000-0000-0000C6BD0000}"/>
    <cellStyle name="Normal 9 3 2 2 5 2 3 3 2" xfId="49570" xr:uid="{00000000-0005-0000-0000-0000C7BD0000}"/>
    <cellStyle name="Normal 9 3 2 2 5 2 3 4" xfId="49571" xr:uid="{00000000-0005-0000-0000-0000C8BD0000}"/>
    <cellStyle name="Normal 9 3 2 2 5 2 3 5" xfId="49572" xr:uid="{00000000-0005-0000-0000-0000C9BD0000}"/>
    <cellStyle name="Normal 9 3 2 2 5 2 4" xfId="49573" xr:uid="{00000000-0005-0000-0000-0000CABD0000}"/>
    <cellStyle name="Normal 9 3 2 2 5 2 4 2" xfId="49574" xr:uid="{00000000-0005-0000-0000-0000CBBD0000}"/>
    <cellStyle name="Normal 9 3 2 2 5 2 4 2 2" xfId="49575" xr:uid="{00000000-0005-0000-0000-0000CCBD0000}"/>
    <cellStyle name="Normal 9 3 2 2 5 2 4 3" xfId="49576" xr:uid="{00000000-0005-0000-0000-0000CDBD0000}"/>
    <cellStyle name="Normal 9 3 2 2 5 2 5" xfId="49577" xr:uid="{00000000-0005-0000-0000-0000CEBD0000}"/>
    <cellStyle name="Normal 9 3 2 2 5 2 5 2" xfId="49578" xr:uid="{00000000-0005-0000-0000-0000CFBD0000}"/>
    <cellStyle name="Normal 9 3 2 2 5 2 6" xfId="49579" xr:uid="{00000000-0005-0000-0000-0000D0BD0000}"/>
    <cellStyle name="Normal 9 3 2 2 5 2 7" xfId="49580" xr:uid="{00000000-0005-0000-0000-0000D1BD0000}"/>
    <cellStyle name="Normal 9 3 2 2 5 3" xfId="5419" xr:uid="{00000000-0005-0000-0000-0000D2BD0000}"/>
    <cellStyle name="Normal 9 3 2 2 5 3 2" xfId="49581" xr:uid="{00000000-0005-0000-0000-0000D3BD0000}"/>
    <cellStyle name="Normal 9 3 2 2 5 3 2 2" xfId="49582" xr:uid="{00000000-0005-0000-0000-0000D4BD0000}"/>
    <cellStyle name="Normal 9 3 2 2 5 3 2 2 2" xfId="49583" xr:uid="{00000000-0005-0000-0000-0000D5BD0000}"/>
    <cellStyle name="Normal 9 3 2 2 5 3 2 3" xfId="49584" xr:uid="{00000000-0005-0000-0000-0000D6BD0000}"/>
    <cellStyle name="Normal 9 3 2 2 5 3 3" xfId="49585" xr:uid="{00000000-0005-0000-0000-0000D7BD0000}"/>
    <cellStyle name="Normal 9 3 2 2 5 3 3 2" xfId="49586" xr:uid="{00000000-0005-0000-0000-0000D8BD0000}"/>
    <cellStyle name="Normal 9 3 2 2 5 3 4" xfId="49587" xr:uid="{00000000-0005-0000-0000-0000D9BD0000}"/>
    <cellStyle name="Normal 9 3 2 2 5 3 5" xfId="49588" xr:uid="{00000000-0005-0000-0000-0000DABD0000}"/>
    <cellStyle name="Normal 9 3 2 2 5 4" xfId="5420" xr:uid="{00000000-0005-0000-0000-0000DBBD0000}"/>
    <cellStyle name="Normal 9 3 2 2 5 4 2" xfId="49589" xr:uid="{00000000-0005-0000-0000-0000DCBD0000}"/>
    <cellStyle name="Normal 9 3 2 2 5 4 2 2" xfId="49590" xr:uid="{00000000-0005-0000-0000-0000DDBD0000}"/>
    <cellStyle name="Normal 9 3 2 2 5 4 2 2 2" xfId="49591" xr:uid="{00000000-0005-0000-0000-0000DEBD0000}"/>
    <cellStyle name="Normal 9 3 2 2 5 4 2 3" xfId="49592" xr:uid="{00000000-0005-0000-0000-0000DFBD0000}"/>
    <cellStyle name="Normal 9 3 2 2 5 4 3" xfId="49593" xr:uid="{00000000-0005-0000-0000-0000E0BD0000}"/>
    <cellStyle name="Normal 9 3 2 2 5 4 3 2" xfId="49594" xr:uid="{00000000-0005-0000-0000-0000E1BD0000}"/>
    <cellStyle name="Normal 9 3 2 2 5 4 4" xfId="49595" xr:uid="{00000000-0005-0000-0000-0000E2BD0000}"/>
    <cellStyle name="Normal 9 3 2 2 5 4 5" xfId="49596" xr:uid="{00000000-0005-0000-0000-0000E3BD0000}"/>
    <cellStyle name="Normal 9 3 2 2 5 5" xfId="49597" xr:uid="{00000000-0005-0000-0000-0000E4BD0000}"/>
    <cellStyle name="Normal 9 3 2 2 5 5 2" xfId="49598" xr:uid="{00000000-0005-0000-0000-0000E5BD0000}"/>
    <cellStyle name="Normal 9 3 2 2 5 5 2 2" xfId="49599" xr:uid="{00000000-0005-0000-0000-0000E6BD0000}"/>
    <cellStyle name="Normal 9 3 2 2 5 5 3" xfId="49600" xr:uid="{00000000-0005-0000-0000-0000E7BD0000}"/>
    <cellStyle name="Normal 9 3 2 2 5 6" xfId="49601" xr:uid="{00000000-0005-0000-0000-0000E8BD0000}"/>
    <cellStyle name="Normal 9 3 2 2 5 6 2" xfId="49602" xr:uid="{00000000-0005-0000-0000-0000E9BD0000}"/>
    <cellStyle name="Normal 9 3 2 2 5 7" xfId="49603" xr:uid="{00000000-0005-0000-0000-0000EABD0000}"/>
    <cellStyle name="Normal 9 3 2 2 5 8" xfId="49604" xr:uid="{00000000-0005-0000-0000-0000EBBD0000}"/>
    <cellStyle name="Normal 9 3 2 2 6" xfId="5421" xr:uid="{00000000-0005-0000-0000-0000ECBD0000}"/>
    <cellStyle name="Normal 9 3 2 2 6 2" xfId="5422" xr:uid="{00000000-0005-0000-0000-0000EDBD0000}"/>
    <cellStyle name="Normal 9 3 2 2 6 2 2" xfId="49605" xr:uid="{00000000-0005-0000-0000-0000EEBD0000}"/>
    <cellStyle name="Normal 9 3 2 2 6 2 2 2" xfId="49606" xr:uid="{00000000-0005-0000-0000-0000EFBD0000}"/>
    <cellStyle name="Normal 9 3 2 2 6 2 2 2 2" xfId="49607" xr:uid="{00000000-0005-0000-0000-0000F0BD0000}"/>
    <cellStyle name="Normal 9 3 2 2 6 2 2 3" xfId="49608" xr:uid="{00000000-0005-0000-0000-0000F1BD0000}"/>
    <cellStyle name="Normal 9 3 2 2 6 2 3" xfId="49609" xr:uid="{00000000-0005-0000-0000-0000F2BD0000}"/>
    <cellStyle name="Normal 9 3 2 2 6 2 3 2" xfId="49610" xr:uid="{00000000-0005-0000-0000-0000F3BD0000}"/>
    <cellStyle name="Normal 9 3 2 2 6 2 4" xfId="49611" xr:uid="{00000000-0005-0000-0000-0000F4BD0000}"/>
    <cellStyle name="Normal 9 3 2 2 6 2 5" xfId="49612" xr:uid="{00000000-0005-0000-0000-0000F5BD0000}"/>
    <cellStyle name="Normal 9 3 2 2 6 3" xfId="5423" xr:uid="{00000000-0005-0000-0000-0000F6BD0000}"/>
    <cellStyle name="Normal 9 3 2 2 6 3 2" xfId="49613" xr:uid="{00000000-0005-0000-0000-0000F7BD0000}"/>
    <cellStyle name="Normal 9 3 2 2 6 3 2 2" xfId="49614" xr:uid="{00000000-0005-0000-0000-0000F8BD0000}"/>
    <cellStyle name="Normal 9 3 2 2 6 3 2 2 2" xfId="49615" xr:uid="{00000000-0005-0000-0000-0000F9BD0000}"/>
    <cellStyle name="Normal 9 3 2 2 6 3 2 3" xfId="49616" xr:uid="{00000000-0005-0000-0000-0000FABD0000}"/>
    <cellStyle name="Normal 9 3 2 2 6 3 3" xfId="49617" xr:uid="{00000000-0005-0000-0000-0000FBBD0000}"/>
    <cellStyle name="Normal 9 3 2 2 6 3 3 2" xfId="49618" xr:uid="{00000000-0005-0000-0000-0000FCBD0000}"/>
    <cellStyle name="Normal 9 3 2 2 6 3 4" xfId="49619" xr:uid="{00000000-0005-0000-0000-0000FDBD0000}"/>
    <cellStyle name="Normal 9 3 2 2 6 3 5" xfId="49620" xr:uid="{00000000-0005-0000-0000-0000FEBD0000}"/>
    <cellStyle name="Normal 9 3 2 2 6 4" xfId="49621" xr:uid="{00000000-0005-0000-0000-0000FFBD0000}"/>
    <cellStyle name="Normal 9 3 2 2 6 4 2" xfId="49622" xr:uid="{00000000-0005-0000-0000-000000BE0000}"/>
    <cellStyle name="Normal 9 3 2 2 6 4 2 2" xfId="49623" xr:uid="{00000000-0005-0000-0000-000001BE0000}"/>
    <cellStyle name="Normal 9 3 2 2 6 4 3" xfId="49624" xr:uid="{00000000-0005-0000-0000-000002BE0000}"/>
    <cellStyle name="Normal 9 3 2 2 6 5" xfId="49625" xr:uid="{00000000-0005-0000-0000-000003BE0000}"/>
    <cellStyle name="Normal 9 3 2 2 6 5 2" xfId="49626" xr:uid="{00000000-0005-0000-0000-000004BE0000}"/>
    <cellStyle name="Normal 9 3 2 2 6 6" xfId="49627" xr:uid="{00000000-0005-0000-0000-000005BE0000}"/>
    <cellStyle name="Normal 9 3 2 2 6 7" xfId="49628" xr:uid="{00000000-0005-0000-0000-000006BE0000}"/>
    <cellStyle name="Normal 9 3 2 2 7" xfId="5424" xr:uid="{00000000-0005-0000-0000-000007BE0000}"/>
    <cellStyle name="Normal 9 3 2 2 7 2" xfId="49629" xr:uid="{00000000-0005-0000-0000-000008BE0000}"/>
    <cellStyle name="Normal 9 3 2 2 7 2 2" xfId="49630" xr:uid="{00000000-0005-0000-0000-000009BE0000}"/>
    <cellStyle name="Normal 9 3 2 2 7 2 2 2" xfId="49631" xr:uid="{00000000-0005-0000-0000-00000ABE0000}"/>
    <cellStyle name="Normal 9 3 2 2 7 2 3" xfId="49632" xr:uid="{00000000-0005-0000-0000-00000BBE0000}"/>
    <cellStyle name="Normal 9 3 2 2 7 3" xfId="49633" xr:uid="{00000000-0005-0000-0000-00000CBE0000}"/>
    <cellStyle name="Normal 9 3 2 2 7 3 2" xfId="49634" xr:uid="{00000000-0005-0000-0000-00000DBE0000}"/>
    <cellStyle name="Normal 9 3 2 2 7 4" xfId="49635" xr:uid="{00000000-0005-0000-0000-00000EBE0000}"/>
    <cellStyle name="Normal 9 3 2 2 7 5" xfId="49636" xr:uid="{00000000-0005-0000-0000-00000FBE0000}"/>
    <cellStyle name="Normal 9 3 2 2 8" xfId="5425" xr:uid="{00000000-0005-0000-0000-000010BE0000}"/>
    <cellStyle name="Normal 9 3 2 2 8 2" xfId="49637" xr:uid="{00000000-0005-0000-0000-000011BE0000}"/>
    <cellStyle name="Normal 9 3 2 2 8 2 2" xfId="49638" xr:uid="{00000000-0005-0000-0000-000012BE0000}"/>
    <cellStyle name="Normal 9 3 2 2 8 2 2 2" xfId="49639" xr:uid="{00000000-0005-0000-0000-000013BE0000}"/>
    <cellStyle name="Normal 9 3 2 2 8 2 3" xfId="49640" xr:uid="{00000000-0005-0000-0000-000014BE0000}"/>
    <cellStyle name="Normal 9 3 2 2 8 3" xfId="49641" xr:uid="{00000000-0005-0000-0000-000015BE0000}"/>
    <cellStyle name="Normal 9 3 2 2 8 3 2" xfId="49642" xr:uid="{00000000-0005-0000-0000-000016BE0000}"/>
    <cellStyle name="Normal 9 3 2 2 8 4" xfId="49643" xr:uid="{00000000-0005-0000-0000-000017BE0000}"/>
    <cellStyle name="Normal 9 3 2 2 8 5" xfId="49644" xr:uid="{00000000-0005-0000-0000-000018BE0000}"/>
    <cellStyle name="Normal 9 3 2 2 9" xfId="49645" xr:uid="{00000000-0005-0000-0000-000019BE0000}"/>
    <cellStyle name="Normal 9 3 2 2 9 2" xfId="49646" xr:uid="{00000000-0005-0000-0000-00001ABE0000}"/>
    <cellStyle name="Normal 9 3 2 2 9 2 2" xfId="49647" xr:uid="{00000000-0005-0000-0000-00001BBE0000}"/>
    <cellStyle name="Normal 9 3 2 2 9 3" xfId="49648" xr:uid="{00000000-0005-0000-0000-00001CBE0000}"/>
    <cellStyle name="Normal 9 3 2 3" xfId="5426" xr:uid="{00000000-0005-0000-0000-00001DBE0000}"/>
    <cellStyle name="Normal 9 3 2 3 2" xfId="5427" xr:uid="{00000000-0005-0000-0000-00001EBE0000}"/>
    <cellStyle name="Normal 9 3 2 3 2 2" xfId="5428" xr:uid="{00000000-0005-0000-0000-00001FBE0000}"/>
    <cellStyle name="Normal 9 3 2 3 2 2 2" xfId="49649" xr:uid="{00000000-0005-0000-0000-000020BE0000}"/>
    <cellStyle name="Normal 9 3 2 3 2 2 2 2" xfId="49650" xr:uid="{00000000-0005-0000-0000-000021BE0000}"/>
    <cellStyle name="Normal 9 3 2 3 2 2 2 2 2" xfId="49651" xr:uid="{00000000-0005-0000-0000-000022BE0000}"/>
    <cellStyle name="Normal 9 3 2 3 2 2 2 3" xfId="49652" xr:uid="{00000000-0005-0000-0000-000023BE0000}"/>
    <cellStyle name="Normal 9 3 2 3 2 2 3" xfId="49653" xr:uid="{00000000-0005-0000-0000-000024BE0000}"/>
    <cellStyle name="Normal 9 3 2 3 2 2 3 2" xfId="49654" xr:uid="{00000000-0005-0000-0000-000025BE0000}"/>
    <cellStyle name="Normal 9 3 2 3 2 2 4" xfId="49655" xr:uid="{00000000-0005-0000-0000-000026BE0000}"/>
    <cellStyle name="Normal 9 3 2 3 2 2 5" xfId="49656" xr:uid="{00000000-0005-0000-0000-000027BE0000}"/>
    <cellStyle name="Normal 9 3 2 3 2 3" xfId="5429" xr:uid="{00000000-0005-0000-0000-000028BE0000}"/>
    <cellStyle name="Normal 9 3 2 3 2 3 2" xfId="49657" xr:uid="{00000000-0005-0000-0000-000029BE0000}"/>
    <cellStyle name="Normal 9 3 2 3 2 3 2 2" xfId="49658" xr:uid="{00000000-0005-0000-0000-00002ABE0000}"/>
    <cellStyle name="Normal 9 3 2 3 2 3 2 2 2" xfId="49659" xr:uid="{00000000-0005-0000-0000-00002BBE0000}"/>
    <cellStyle name="Normal 9 3 2 3 2 3 2 3" xfId="49660" xr:uid="{00000000-0005-0000-0000-00002CBE0000}"/>
    <cellStyle name="Normal 9 3 2 3 2 3 3" xfId="49661" xr:uid="{00000000-0005-0000-0000-00002DBE0000}"/>
    <cellStyle name="Normal 9 3 2 3 2 3 3 2" xfId="49662" xr:uid="{00000000-0005-0000-0000-00002EBE0000}"/>
    <cellStyle name="Normal 9 3 2 3 2 3 4" xfId="49663" xr:uid="{00000000-0005-0000-0000-00002FBE0000}"/>
    <cellStyle name="Normal 9 3 2 3 2 3 5" xfId="49664" xr:uid="{00000000-0005-0000-0000-000030BE0000}"/>
    <cellStyle name="Normal 9 3 2 3 2 4" xfId="49665" xr:uid="{00000000-0005-0000-0000-000031BE0000}"/>
    <cellStyle name="Normal 9 3 2 3 2 4 2" xfId="49666" xr:uid="{00000000-0005-0000-0000-000032BE0000}"/>
    <cellStyle name="Normal 9 3 2 3 2 4 2 2" xfId="49667" xr:uid="{00000000-0005-0000-0000-000033BE0000}"/>
    <cellStyle name="Normal 9 3 2 3 2 4 3" xfId="49668" xr:uid="{00000000-0005-0000-0000-000034BE0000}"/>
    <cellStyle name="Normal 9 3 2 3 2 5" xfId="49669" xr:uid="{00000000-0005-0000-0000-000035BE0000}"/>
    <cellStyle name="Normal 9 3 2 3 2 5 2" xfId="49670" xr:uid="{00000000-0005-0000-0000-000036BE0000}"/>
    <cellStyle name="Normal 9 3 2 3 2 6" xfId="49671" xr:uid="{00000000-0005-0000-0000-000037BE0000}"/>
    <cellStyle name="Normal 9 3 2 3 2 7" xfId="49672" xr:uid="{00000000-0005-0000-0000-000038BE0000}"/>
    <cellStyle name="Normal 9 3 2 3 3" xfId="5430" xr:uid="{00000000-0005-0000-0000-000039BE0000}"/>
    <cellStyle name="Normal 9 3 2 3 3 2" xfId="49673" xr:uid="{00000000-0005-0000-0000-00003ABE0000}"/>
    <cellStyle name="Normal 9 3 2 3 3 2 2" xfId="49674" xr:uid="{00000000-0005-0000-0000-00003BBE0000}"/>
    <cellStyle name="Normal 9 3 2 3 3 2 2 2" xfId="49675" xr:uid="{00000000-0005-0000-0000-00003CBE0000}"/>
    <cellStyle name="Normal 9 3 2 3 3 2 3" xfId="49676" xr:uid="{00000000-0005-0000-0000-00003DBE0000}"/>
    <cellStyle name="Normal 9 3 2 3 3 3" xfId="49677" xr:uid="{00000000-0005-0000-0000-00003EBE0000}"/>
    <cellStyle name="Normal 9 3 2 3 3 3 2" xfId="49678" xr:uid="{00000000-0005-0000-0000-00003FBE0000}"/>
    <cellStyle name="Normal 9 3 2 3 3 4" xfId="49679" xr:uid="{00000000-0005-0000-0000-000040BE0000}"/>
    <cellStyle name="Normal 9 3 2 3 3 5" xfId="49680" xr:uid="{00000000-0005-0000-0000-000041BE0000}"/>
    <cellStyle name="Normal 9 3 2 3 4" xfId="5431" xr:uid="{00000000-0005-0000-0000-000042BE0000}"/>
    <cellStyle name="Normal 9 3 2 3 4 2" xfId="49681" xr:uid="{00000000-0005-0000-0000-000043BE0000}"/>
    <cellStyle name="Normal 9 3 2 3 4 2 2" xfId="49682" xr:uid="{00000000-0005-0000-0000-000044BE0000}"/>
    <cellStyle name="Normal 9 3 2 3 4 2 2 2" xfId="49683" xr:uid="{00000000-0005-0000-0000-000045BE0000}"/>
    <cellStyle name="Normal 9 3 2 3 4 2 3" xfId="49684" xr:uid="{00000000-0005-0000-0000-000046BE0000}"/>
    <cellStyle name="Normal 9 3 2 3 4 3" xfId="49685" xr:uid="{00000000-0005-0000-0000-000047BE0000}"/>
    <cellStyle name="Normal 9 3 2 3 4 3 2" xfId="49686" xr:uid="{00000000-0005-0000-0000-000048BE0000}"/>
    <cellStyle name="Normal 9 3 2 3 4 4" xfId="49687" xr:uid="{00000000-0005-0000-0000-000049BE0000}"/>
    <cellStyle name="Normal 9 3 2 3 4 5" xfId="49688" xr:uid="{00000000-0005-0000-0000-00004ABE0000}"/>
    <cellStyle name="Normal 9 3 2 3 5" xfId="49689" xr:uid="{00000000-0005-0000-0000-00004BBE0000}"/>
    <cellStyle name="Normal 9 3 2 3 5 2" xfId="49690" xr:uid="{00000000-0005-0000-0000-00004CBE0000}"/>
    <cellStyle name="Normal 9 3 2 3 5 2 2" xfId="49691" xr:uid="{00000000-0005-0000-0000-00004DBE0000}"/>
    <cellStyle name="Normal 9 3 2 3 5 3" xfId="49692" xr:uid="{00000000-0005-0000-0000-00004EBE0000}"/>
    <cellStyle name="Normal 9 3 2 3 6" xfId="49693" xr:uid="{00000000-0005-0000-0000-00004FBE0000}"/>
    <cellStyle name="Normal 9 3 2 3 6 2" xfId="49694" xr:uid="{00000000-0005-0000-0000-000050BE0000}"/>
    <cellStyle name="Normal 9 3 2 3 7" xfId="49695" xr:uid="{00000000-0005-0000-0000-000051BE0000}"/>
    <cellStyle name="Normal 9 3 2 3 8" xfId="49696" xr:uid="{00000000-0005-0000-0000-000052BE0000}"/>
    <cellStyle name="Normal 9 3 2 4" xfId="5432" xr:uid="{00000000-0005-0000-0000-000053BE0000}"/>
    <cellStyle name="Normal 9 3 2 4 2" xfId="5433" xr:uid="{00000000-0005-0000-0000-000054BE0000}"/>
    <cellStyle name="Normal 9 3 2 4 2 2" xfId="5434" xr:uid="{00000000-0005-0000-0000-000055BE0000}"/>
    <cellStyle name="Normal 9 3 2 4 2 2 2" xfId="49697" xr:uid="{00000000-0005-0000-0000-000056BE0000}"/>
    <cellStyle name="Normal 9 3 2 4 2 2 2 2" xfId="49698" xr:uid="{00000000-0005-0000-0000-000057BE0000}"/>
    <cellStyle name="Normal 9 3 2 4 2 2 2 2 2" xfId="49699" xr:uid="{00000000-0005-0000-0000-000058BE0000}"/>
    <cellStyle name="Normal 9 3 2 4 2 2 2 3" xfId="49700" xr:uid="{00000000-0005-0000-0000-000059BE0000}"/>
    <cellStyle name="Normal 9 3 2 4 2 2 3" xfId="49701" xr:uid="{00000000-0005-0000-0000-00005ABE0000}"/>
    <cellStyle name="Normal 9 3 2 4 2 2 3 2" xfId="49702" xr:uid="{00000000-0005-0000-0000-00005BBE0000}"/>
    <cellStyle name="Normal 9 3 2 4 2 2 4" xfId="49703" xr:uid="{00000000-0005-0000-0000-00005CBE0000}"/>
    <cellStyle name="Normal 9 3 2 4 2 2 5" xfId="49704" xr:uid="{00000000-0005-0000-0000-00005DBE0000}"/>
    <cellStyle name="Normal 9 3 2 4 2 3" xfId="5435" xr:uid="{00000000-0005-0000-0000-00005EBE0000}"/>
    <cellStyle name="Normal 9 3 2 4 2 3 2" xfId="49705" xr:uid="{00000000-0005-0000-0000-00005FBE0000}"/>
    <cellStyle name="Normal 9 3 2 4 2 3 2 2" xfId="49706" xr:uid="{00000000-0005-0000-0000-000060BE0000}"/>
    <cellStyle name="Normal 9 3 2 4 2 3 2 2 2" xfId="49707" xr:uid="{00000000-0005-0000-0000-000061BE0000}"/>
    <cellStyle name="Normal 9 3 2 4 2 3 2 3" xfId="49708" xr:uid="{00000000-0005-0000-0000-000062BE0000}"/>
    <cellStyle name="Normal 9 3 2 4 2 3 3" xfId="49709" xr:uid="{00000000-0005-0000-0000-000063BE0000}"/>
    <cellStyle name="Normal 9 3 2 4 2 3 3 2" xfId="49710" xr:uid="{00000000-0005-0000-0000-000064BE0000}"/>
    <cellStyle name="Normal 9 3 2 4 2 3 4" xfId="49711" xr:uid="{00000000-0005-0000-0000-000065BE0000}"/>
    <cellStyle name="Normal 9 3 2 4 2 3 5" xfId="49712" xr:uid="{00000000-0005-0000-0000-000066BE0000}"/>
    <cellStyle name="Normal 9 3 2 4 2 4" xfId="49713" xr:uid="{00000000-0005-0000-0000-000067BE0000}"/>
    <cellStyle name="Normal 9 3 2 4 2 4 2" xfId="49714" xr:uid="{00000000-0005-0000-0000-000068BE0000}"/>
    <cellStyle name="Normal 9 3 2 4 2 4 2 2" xfId="49715" xr:uid="{00000000-0005-0000-0000-000069BE0000}"/>
    <cellStyle name="Normal 9 3 2 4 2 4 3" xfId="49716" xr:uid="{00000000-0005-0000-0000-00006ABE0000}"/>
    <cellStyle name="Normal 9 3 2 4 2 5" xfId="49717" xr:uid="{00000000-0005-0000-0000-00006BBE0000}"/>
    <cellStyle name="Normal 9 3 2 4 2 5 2" xfId="49718" xr:uid="{00000000-0005-0000-0000-00006CBE0000}"/>
    <cellStyle name="Normal 9 3 2 4 2 6" xfId="49719" xr:uid="{00000000-0005-0000-0000-00006DBE0000}"/>
    <cellStyle name="Normal 9 3 2 4 2 7" xfId="49720" xr:uid="{00000000-0005-0000-0000-00006EBE0000}"/>
    <cellStyle name="Normal 9 3 2 4 3" xfId="5436" xr:uid="{00000000-0005-0000-0000-00006FBE0000}"/>
    <cellStyle name="Normal 9 3 2 4 3 2" xfId="49721" xr:uid="{00000000-0005-0000-0000-000070BE0000}"/>
    <cellStyle name="Normal 9 3 2 4 3 2 2" xfId="49722" xr:uid="{00000000-0005-0000-0000-000071BE0000}"/>
    <cellStyle name="Normal 9 3 2 4 3 2 2 2" xfId="49723" xr:uid="{00000000-0005-0000-0000-000072BE0000}"/>
    <cellStyle name="Normal 9 3 2 4 3 2 3" xfId="49724" xr:uid="{00000000-0005-0000-0000-000073BE0000}"/>
    <cellStyle name="Normal 9 3 2 4 3 3" xfId="49725" xr:uid="{00000000-0005-0000-0000-000074BE0000}"/>
    <cellStyle name="Normal 9 3 2 4 3 3 2" xfId="49726" xr:uid="{00000000-0005-0000-0000-000075BE0000}"/>
    <cellStyle name="Normal 9 3 2 4 3 4" xfId="49727" xr:uid="{00000000-0005-0000-0000-000076BE0000}"/>
    <cellStyle name="Normal 9 3 2 4 3 5" xfId="49728" xr:uid="{00000000-0005-0000-0000-000077BE0000}"/>
    <cellStyle name="Normal 9 3 2 4 4" xfId="5437" xr:uid="{00000000-0005-0000-0000-000078BE0000}"/>
    <cellStyle name="Normal 9 3 2 4 4 2" xfId="49729" xr:uid="{00000000-0005-0000-0000-000079BE0000}"/>
    <cellStyle name="Normal 9 3 2 4 4 2 2" xfId="49730" xr:uid="{00000000-0005-0000-0000-00007ABE0000}"/>
    <cellStyle name="Normal 9 3 2 4 4 2 2 2" xfId="49731" xr:uid="{00000000-0005-0000-0000-00007BBE0000}"/>
    <cellStyle name="Normal 9 3 2 4 4 2 3" xfId="49732" xr:uid="{00000000-0005-0000-0000-00007CBE0000}"/>
    <cellStyle name="Normal 9 3 2 4 4 3" xfId="49733" xr:uid="{00000000-0005-0000-0000-00007DBE0000}"/>
    <cellStyle name="Normal 9 3 2 4 4 3 2" xfId="49734" xr:uid="{00000000-0005-0000-0000-00007EBE0000}"/>
    <cellStyle name="Normal 9 3 2 4 4 4" xfId="49735" xr:uid="{00000000-0005-0000-0000-00007FBE0000}"/>
    <cellStyle name="Normal 9 3 2 4 4 5" xfId="49736" xr:uid="{00000000-0005-0000-0000-000080BE0000}"/>
    <cellStyle name="Normal 9 3 2 4 5" xfId="49737" xr:uid="{00000000-0005-0000-0000-000081BE0000}"/>
    <cellStyle name="Normal 9 3 2 4 5 2" xfId="49738" xr:uid="{00000000-0005-0000-0000-000082BE0000}"/>
    <cellStyle name="Normal 9 3 2 4 5 2 2" xfId="49739" xr:uid="{00000000-0005-0000-0000-000083BE0000}"/>
    <cellStyle name="Normal 9 3 2 4 5 3" xfId="49740" xr:uid="{00000000-0005-0000-0000-000084BE0000}"/>
    <cellStyle name="Normal 9 3 2 4 6" xfId="49741" xr:uid="{00000000-0005-0000-0000-000085BE0000}"/>
    <cellStyle name="Normal 9 3 2 4 6 2" xfId="49742" xr:uid="{00000000-0005-0000-0000-000086BE0000}"/>
    <cellStyle name="Normal 9 3 2 4 7" xfId="49743" xr:uid="{00000000-0005-0000-0000-000087BE0000}"/>
    <cellStyle name="Normal 9 3 2 4 8" xfId="49744" xr:uid="{00000000-0005-0000-0000-000088BE0000}"/>
    <cellStyle name="Normal 9 3 2 5" xfId="5438" xr:uid="{00000000-0005-0000-0000-000089BE0000}"/>
    <cellStyle name="Normal 9 3 2 5 2" xfId="5439" xr:uid="{00000000-0005-0000-0000-00008ABE0000}"/>
    <cellStyle name="Normal 9 3 2 5 2 2" xfId="5440" xr:uid="{00000000-0005-0000-0000-00008BBE0000}"/>
    <cellStyle name="Normal 9 3 2 5 2 2 2" xfId="49745" xr:uid="{00000000-0005-0000-0000-00008CBE0000}"/>
    <cellStyle name="Normal 9 3 2 5 2 2 2 2" xfId="49746" xr:uid="{00000000-0005-0000-0000-00008DBE0000}"/>
    <cellStyle name="Normal 9 3 2 5 2 2 2 2 2" xfId="49747" xr:uid="{00000000-0005-0000-0000-00008EBE0000}"/>
    <cellStyle name="Normal 9 3 2 5 2 2 2 3" xfId="49748" xr:uid="{00000000-0005-0000-0000-00008FBE0000}"/>
    <cellStyle name="Normal 9 3 2 5 2 2 3" xfId="49749" xr:uid="{00000000-0005-0000-0000-000090BE0000}"/>
    <cellStyle name="Normal 9 3 2 5 2 2 3 2" xfId="49750" xr:uid="{00000000-0005-0000-0000-000091BE0000}"/>
    <cellStyle name="Normal 9 3 2 5 2 2 4" xfId="49751" xr:uid="{00000000-0005-0000-0000-000092BE0000}"/>
    <cellStyle name="Normal 9 3 2 5 2 2 5" xfId="49752" xr:uid="{00000000-0005-0000-0000-000093BE0000}"/>
    <cellStyle name="Normal 9 3 2 5 2 3" xfId="5441" xr:uid="{00000000-0005-0000-0000-000094BE0000}"/>
    <cellStyle name="Normal 9 3 2 5 2 3 2" xfId="49753" xr:uid="{00000000-0005-0000-0000-000095BE0000}"/>
    <cellStyle name="Normal 9 3 2 5 2 3 2 2" xfId="49754" xr:uid="{00000000-0005-0000-0000-000096BE0000}"/>
    <cellStyle name="Normal 9 3 2 5 2 3 2 2 2" xfId="49755" xr:uid="{00000000-0005-0000-0000-000097BE0000}"/>
    <cellStyle name="Normal 9 3 2 5 2 3 2 3" xfId="49756" xr:uid="{00000000-0005-0000-0000-000098BE0000}"/>
    <cellStyle name="Normal 9 3 2 5 2 3 3" xfId="49757" xr:uid="{00000000-0005-0000-0000-000099BE0000}"/>
    <cellStyle name="Normal 9 3 2 5 2 3 3 2" xfId="49758" xr:uid="{00000000-0005-0000-0000-00009ABE0000}"/>
    <cellStyle name="Normal 9 3 2 5 2 3 4" xfId="49759" xr:uid="{00000000-0005-0000-0000-00009BBE0000}"/>
    <cellStyle name="Normal 9 3 2 5 2 3 5" xfId="49760" xr:uid="{00000000-0005-0000-0000-00009CBE0000}"/>
    <cellStyle name="Normal 9 3 2 5 2 4" xfId="49761" xr:uid="{00000000-0005-0000-0000-00009DBE0000}"/>
    <cellStyle name="Normal 9 3 2 5 2 4 2" xfId="49762" xr:uid="{00000000-0005-0000-0000-00009EBE0000}"/>
    <cellStyle name="Normal 9 3 2 5 2 4 2 2" xfId="49763" xr:uid="{00000000-0005-0000-0000-00009FBE0000}"/>
    <cellStyle name="Normal 9 3 2 5 2 4 3" xfId="49764" xr:uid="{00000000-0005-0000-0000-0000A0BE0000}"/>
    <cellStyle name="Normal 9 3 2 5 2 5" xfId="49765" xr:uid="{00000000-0005-0000-0000-0000A1BE0000}"/>
    <cellStyle name="Normal 9 3 2 5 2 5 2" xfId="49766" xr:uid="{00000000-0005-0000-0000-0000A2BE0000}"/>
    <cellStyle name="Normal 9 3 2 5 2 6" xfId="49767" xr:uid="{00000000-0005-0000-0000-0000A3BE0000}"/>
    <cellStyle name="Normal 9 3 2 5 2 7" xfId="49768" xr:uid="{00000000-0005-0000-0000-0000A4BE0000}"/>
    <cellStyle name="Normal 9 3 2 5 3" xfId="5442" xr:uid="{00000000-0005-0000-0000-0000A5BE0000}"/>
    <cellStyle name="Normal 9 3 2 5 3 2" xfId="49769" xr:uid="{00000000-0005-0000-0000-0000A6BE0000}"/>
    <cellStyle name="Normal 9 3 2 5 3 2 2" xfId="49770" xr:uid="{00000000-0005-0000-0000-0000A7BE0000}"/>
    <cellStyle name="Normal 9 3 2 5 3 2 2 2" xfId="49771" xr:uid="{00000000-0005-0000-0000-0000A8BE0000}"/>
    <cellStyle name="Normal 9 3 2 5 3 2 3" xfId="49772" xr:uid="{00000000-0005-0000-0000-0000A9BE0000}"/>
    <cellStyle name="Normal 9 3 2 5 3 3" xfId="49773" xr:uid="{00000000-0005-0000-0000-0000AABE0000}"/>
    <cellStyle name="Normal 9 3 2 5 3 3 2" xfId="49774" xr:uid="{00000000-0005-0000-0000-0000ABBE0000}"/>
    <cellStyle name="Normal 9 3 2 5 3 4" xfId="49775" xr:uid="{00000000-0005-0000-0000-0000ACBE0000}"/>
    <cellStyle name="Normal 9 3 2 5 3 5" xfId="49776" xr:uid="{00000000-0005-0000-0000-0000ADBE0000}"/>
    <cellStyle name="Normal 9 3 2 5 4" xfId="5443" xr:uid="{00000000-0005-0000-0000-0000AEBE0000}"/>
    <cellStyle name="Normal 9 3 2 5 4 2" xfId="49777" xr:uid="{00000000-0005-0000-0000-0000AFBE0000}"/>
    <cellStyle name="Normal 9 3 2 5 4 2 2" xfId="49778" xr:uid="{00000000-0005-0000-0000-0000B0BE0000}"/>
    <cellStyle name="Normal 9 3 2 5 4 2 2 2" xfId="49779" xr:uid="{00000000-0005-0000-0000-0000B1BE0000}"/>
    <cellStyle name="Normal 9 3 2 5 4 2 3" xfId="49780" xr:uid="{00000000-0005-0000-0000-0000B2BE0000}"/>
    <cellStyle name="Normal 9 3 2 5 4 3" xfId="49781" xr:uid="{00000000-0005-0000-0000-0000B3BE0000}"/>
    <cellStyle name="Normal 9 3 2 5 4 3 2" xfId="49782" xr:uid="{00000000-0005-0000-0000-0000B4BE0000}"/>
    <cellStyle name="Normal 9 3 2 5 4 4" xfId="49783" xr:uid="{00000000-0005-0000-0000-0000B5BE0000}"/>
    <cellStyle name="Normal 9 3 2 5 4 5" xfId="49784" xr:uid="{00000000-0005-0000-0000-0000B6BE0000}"/>
    <cellStyle name="Normal 9 3 2 5 5" xfId="49785" xr:uid="{00000000-0005-0000-0000-0000B7BE0000}"/>
    <cellStyle name="Normal 9 3 2 5 5 2" xfId="49786" xr:uid="{00000000-0005-0000-0000-0000B8BE0000}"/>
    <cellStyle name="Normal 9 3 2 5 5 2 2" xfId="49787" xr:uid="{00000000-0005-0000-0000-0000B9BE0000}"/>
    <cellStyle name="Normal 9 3 2 5 5 3" xfId="49788" xr:uid="{00000000-0005-0000-0000-0000BABE0000}"/>
    <cellStyle name="Normal 9 3 2 5 6" xfId="49789" xr:uid="{00000000-0005-0000-0000-0000BBBE0000}"/>
    <cellStyle name="Normal 9 3 2 5 6 2" xfId="49790" xr:uid="{00000000-0005-0000-0000-0000BCBE0000}"/>
    <cellStyle name="Normal 9 3 2 5 7" xfId="49791" xr:uid="{00000000-0005-0000-0000-0000BDBE0000}"/>
    <cellStyle name="Normal 9 3 2 5 8" xfId="49792" xr:uid="{00000000-0005-0000-0000-0000BEBE0000}"/>
    <cellStyle name="Normal 9 3 2 6" xfId="5444" xr:uid="{00000000-0005-0000-0000-0000BFBE0000}"/>
    <cellStyle name="Normal 9 3 2 6 2" xfId="5445" xr:uid="{00000000-0005-0000-0000-0000C0BE0000}"/>
    <cellStyle name="Normal 9 3 2 6 2 2" xfId="5446" xr:uid="{00000000-0005-0000-0000-0000C1BE0000}"/>
    <cellStyle name="Normal 9 3 2 6 2 2 2" xfId="49793" xr:uid="{00000000-0005-0000-0000-0000C2BE0000}"/>
    <cellStyle name="Normal 9 3 2 6 2 2 2 2" xfId="49794" xr:uid="{00000000-0005-0000-0000-0000C3BE0000}"/>
    <cellStyle name="Normal 9 3 2 6 2 2 2 2 2" xfId="49795" xr:uid="{00000000-0005-0000-0000-0000C4BE0000}"/>
    <cellStyle name="Normal 9 3 2 6 2 2 2 3" xfId="49796" xr:uid="{00000000-0005-0000-0000-0000C5BE0000}"/>
    <cellStyle name="Normal 9 3 2 6 2 2 3" xfId="49797" xr:uid="{00000000-0005-0000-0000-0000C6BE0000}"/>
    <cellStyle name="Normal 9 3 2 6 2 2 3 2" xfId="49798" xr:uid="{00000000-0005-0000-0000-0000C7BE0000}"/>
    <cellStyle name="Normal 9 3 2 6 2 2 4" xfId="49799" xr:uid="{00000000-0005-0000-0000-0000C8BE0000}"/>
    <cellStyle name="Normal 9 3 2 6 2 2 5" xfId="49800" xr:uid="{00000000-0005-0000-0000-0000C9BE0000}"/>
    <cellStyle name="Normal 9 3 2 6 2 3" xfId="5447" xr:uid="{00000000-0005-0000-0000-0000CABE0000}"/>
    <cellStyle name="Normal 9 3 2 6 2 3 2" xfId="49801" xr:uid="{00000000-0005-0000-0000-0000CBBE0000}"/>
    <cellStyle name="Normal 9 3 2 6 2 3 2 2" xfId="49802" xr:uid="{00000000-0005-0000-0000-0000CCBE0000}"/>
    <cellStyle name="Normal 9 3 2 6 2 3 2 2 2" xfId="49803" xr:uid="{00000000-0005-0000-0000-0000CDBE0000}"/>
    <cellStyle name="Normal 9 3 2 6 2 3 2 3" xfId="49804" xr:uid="{00000000-0005-0000-0000-0000CEBE0000}"/>
    <cellStyle name="Normal 9 3 2 6 2 3 3" xfId="49805" xr:uid="{00000000-0005-0000-0000-0000CFBE0000}"/>
    <cellStyle name="Normal 9 3 2 6 2 3 3 2" xfId="49806" xr:uid="{00000000-0005-0000-0000-0000D0BE0000}"/>
    <cellStyle name="Normal 9 3 2 6 2 3 4" xfId="49807" xr:uid="{00000000-0005-0000-0000-0000D1BE0000}"/>
    <cellStyle name="Normal 9 3 2 6 2 3 5" xfId="49808" xr:uid="{00000000-0005-0000-0000-0000D2BE0000}"/>
    <cellStyle name="Normal 9 3 2 6 2 4" xfId="49809" xr:uid="{00000000-0005-0000-0000-0000D3BE0000}"/>
    <cellStyle name="Normal 9 3 2 6 2 4 2" xfId="49810" xr:uid="{00000000-0005-0000-0000-0000D4BE0000}"/>
    <cellStyle name="Normal 9 3 2 6 2 4 2 2" xfId="49811" xr:uid="{00000000-0005-0000-0000-0000D5BE0000}"/>
    <cellStyle name="Normal 9 3 2 6 2 4 3" xfId="49812" xr:uid="{00000000-0005-0000-0000-0000D6BE0000}"/>
    <cellStyle name="Normal 9 3 2 6 2 5" xfId="49813" xr:uid="{00000000-0005-0000-0000-0000D7BE0000}"/>
    <cellStyle name="Normal 9 3 2 6 2 5 2" xfId="49814" xr:uid="{00000000-0005-0000-0000-0000D8BE0000}"/>
    <cellStyle name="Normal 9 3 2 6 2 6" xfId="49815" xr:uid="{00000000-0005-0000-0000-0000D9BE0000}"/>
    <cellStyle name="Normal 9 3 2 6 2 7" xfId="49816" xr:uid="{00000000-0005-0000-0000-0000DABE0000}"/>
    <cellStyle name="Normal 9 3 2 6 3" xfId="5448" xr:uid="{00000000-0005-0000-0000-0000DBBE0000}"/>
    <cellStyle name="Normal 9 3 2 6 3 2" xfId="49817" xr:uid="{00000000-0005-0000-0000-0000DCBE0000}"/>
    <cellStyle name="Normal 9 3 2 6 3 2 2" xfId="49818" xr:uid="{00000000-0005-0000-0000-0000DDBE0000}"/>
    <cellStyle name="Normal 9 3 2 6 3 2 2 2" xfId="49819" xr:uid="{00000000-0005-0000-0000-0000DEBE0000}"/>
    <cellStyle name="Normal 9 3 2 6 3 2 3" xfId="49820" xr:uid="{00000000-0005-0000-0000-0000DFBE0000}"/>
    <cellStyle name="Normal 9 3 2 6 3 3" xfId="49821" xr:uid="{00000000-0005-0000-0000-0000E0BE0000}"/>
    <cellStyle name="Normal 9 3 2 6 3 3 2" xfId="49822" xr:uid="{00000000-0005-0000-0000-0000E1BE0000}"/>
    <cellStyle name="Normal 9 3 2 6 3 4" xfId="49823" xr:uid="{00000000-0005-0000-0000-0000E2BE0000}"/>
    <cellStyle name="Normal 9 3 2 6 3 5" xfId="49824" xr:uid="{00000000-0005-0000-0000-0000E3BE0000}"/>
    <cellStyle name="Normal 9 3 2 6 4" xfId="5449" xr:uid="{00000000-0005-0000-0000-0000E4BE0000}"/>
    <cellStyle name="Normal 9 3 2 6 4 2" xfId="49825" xr:uid="{00000000-0005-0000-0000-0000E5BE0000}"/>
    <cellStyle name="Normal 9 3 2 6 4 2 2" xfId="49826" xr:uid="{00000000-0005-0000-0000-0000E6BE0000}"/>
    <cellStyle name="Normal 9 3 2 6 4 2 2 2" xfId="49827" xr:uid="{00000000-0005-0000-0000-0000E7BE0000}"/>
    <cellStyle name="Normal 9 3 2 6 4 2 3" xfId="49828" xr:uid="{00000000-0005-0000-0000-0000E8BE0000}"/>
    <cellStyle name="Normal 9 3 2 6 4 3" xfId="49829" xr:uid="{00000000-0005-0000-0000-0000E9BE0000}"/>
    <cellStyle name="Normal 9 3 2 6 4 3 2" xfId="49830" xr:uid="{00000000-0005-0000-0000-0000EABE0000}"/>
    <cellStyle name="Normal 9 3 2 6 4 4" xfId="49831" xr:uid="{00000000-0005-0000-0000-0000EBBE0000}"/>
    <cellStyle name="Normal 9 3 2 6 4 5" xfId="49832" xr:uid="{00000000-0005-0000-0000-0000ECBE0000}"/>
    <cellStyle name="Normal 9 3 2 6 5" xfId="49833" xr:uid="{00000000-0005-0000-0000-0000EDBE0000}"/>
    <cellStyle name="Normal 9 3 2 6 5 2" xfId="49834" xr:uid="{00000000-0005-0000-0000-0000EEBE0000}"/>
    <cellStyle name="Normal 9 3 2 6 5 2 2" xfId="49835" xr:uid="{00000000-0005-0000-0000-0000EFBE0000}"/>
    <cellStyle name="Normal 9 3 2 6 5 3" xfId="49836" xr:uid="{00000000-0005-0000-0000-0000F0BE0000}"/>
    <cellStyle name="Normal 9 3 2 6 6" xfId="49837" xr:uid="{00000000-0005-0000-0000-0000F1BE0000}"/>
    <cellStyle name="Normal 9 3 2 6 6 2" xfId="49838" xr:uid="{00000000-0005-0000-0000-0000F2BE0000}"/>
    <cellStyle name="Normal 9 3 2 6 7" xfId="49839" xr:uid="{00000000-0005-0000-0000-0000F3BE0000}"/>
    <cellStyle name="Normal 9 3 2 6 8" xfId="49840" xr:uid="{00000000-0005-0000-0000-0000F4BE0000}"/>
    <cellStyle name="Normal 9 3 2 7" xfId="5450" xr:uid="{00000000-0005-0000-0000-0000F5BE0000}"/>
    <cellStyle name="Normal 9 3 2 7 2" xfId="5451" xr:uid="{00000000-0005-0000-0000-0000F6BE0000}"/>
    <cellStyle name="Normal 9 3 2 7 2 2" xfId="49841" xr:uid="{00000000-0005-0000-0000-0000F7BE0000}"/>
    <cellStyle name="Normal 9 3 2 7 2 2 2" xfId="49842" xr:uid="{00000000-0005-0000-0000-0000F8BE0000}"/>
    <cellStyle name="Normal 9 3 2 7 2 2 2 2" xfId="49843" xr:uid="{00000000-0005-0000-0000-0000F9BE0000}"/>
    <cellStyle name="Normal 9 3 2 7 2 2 3" xfId="49844" xr:uid="{00000000-0005-0000-0000-0000FABE0000}"/>
    <cellStyle name="Normal 9 3 2 7 2 3" xfId="49845" xr:uid="{00000000-0005-0000-0000-0000FBBE0000}"/>
    <cellStyle name="Normal 9 3 2 7 2 3 2" xfId="49846" xr:uid="{00000000-0005-0000-0000-0000FCBE0000}"/>
    <cellStyle name="Normal 9 3 2 7 2 4" xfId="49847" xr:uid="{00000000-0005-0000-0000-0000FDBE0000}"/>
    <cellStyle name="Normal 9 3 2 7 2 5" xfId="49848" xr:uid="{00000000-0005-0000-0000-0000FEBE0000}"/>
    <cellStyle name="Normal 9 3 2 7 3" xfId="5452" xr:uid="{00000000-0005-0000-0000-0000FFBE0000}"/>
    <cellStyle name="Normal 9 3 2 7 3 2" xfId="49849" xr:uid="{00000000-0005-0000-0000-000000BF0000}"/>
    <cellStyle name="Normal 9 3 2 7 3 2 2" xfId="49850" xr:uid="{00000000-0005-0000-0000-000001BF0000}"/>
    <cellStyle name="Normal 9 3 2 7 3 2 2 2" xfId="49851" xr:uid="{00000000-0005-0000-0000-000002BF0000}"/>
    <cellStyle name="Normal 9 3 2 7 3 2 3" xfId="49852" xr:uid="{00000000-0005-0000-0000-000003BF0000}"/>
    <cellStyle name="Normal 9 3 2 7 3 3" xfId="49853" xr:uid="{00000000-0005-0000-0000-000004BF0000}"/>
    <cellStyle name="Normal 9 3 2 7 3 3 2" xfId="49854" xr:uid="{00000000-0005-0000-0000-000005BF0000}"/>
    <cellStyle name="Normal 9 3 2 7 3 4" xfId="49855" xr:uid="{00000000-0005-0000-0000-000006BF0000}"/>
    <cellStyle name="Normal 9 3 2 7 3 5" xfId="49856" xr:uid="{00000000-0005-0000-0000-000007BF0000}"/>
    <cellStyle name="Normal 9 3 2 7 4" xfId="49857" xr:uid="{00000000-0005-0000-0000-000008BF0000}"/>
    <cellStyle name="Normal 9 3 2 7 4 2" xfId="49858" xr:uid="{00000000-0005-0000-0000-000009BF0000}"/>
    <cellStyle name="Normal 9 3 2 7 4 2 2" xfId="49859" xr:uid="{00000000-0005-0000-0000-00000ABF0000}"/>
    <cellStyle name="Normal 9 3 2 7 4 3" xfId="49860" xr:uid="{00000000-0005-0000-0000-00000BBF0000}"/>
    <cellStyle name="Normal 9 3 2 7 5" xfId="49861" xr:uid="{00000000-0005-0000-0000-00000CBF0000}"/>
    <cellStyle name="Normal 9 3 2 7 5 2" xfId="49862" xr:uid="{00000000-0005-0000-0000-00000DBF0000}"/>
    <cellStyle name="Normal 9 3 2 7 6" xfId="49863" xr:uid="{00000000-0005-0000-0000-00000EBF0000}"/>
    <cellStyle name="Normal 9 3 2 7 7" xfId="49864" xr:uid="{00000000-0005-0000-0000-00000FBF0000}"/>
    <cellStyle name="Normal 9 3 2 8" xfId="5453" xr:uid="{00000000-0005-0000-0000-000010BF0000}"/>
    <cellStyle name="Normal 9 3 2 8 2" xfId="49865" xr:uid="{00000000-0005-0000-0000-000011BF0000}"/>
    <cellStyle name="Normal 9 3 2 8 2 2" xfId="49866" xr:uid="{00000000-0005-0000-0000-000012BF0000}"/>
    <cellStyle name="Normal 9 3 2 8 2 2 2" xfId="49867" xr:uid="{00000000-0005-0000-0000-000013BF0000}"/>
    <cellStyle name="Normal 9 3 2 8 2 3" xfId="49868" xr:uid="{00000000-0005-0000-0000-000014BF0000}"/>
    <cellStyle name="Normal 9 3 2 8 3" xfId="49869" xr:uid="{00000000-0005-0000-0000-000015BF0000}"/>
    <cellStyle name="Normal 9 3 2 8 3 2" xfId="49870" xr:uid="{00000000-0005-0000-0000-000016BF0000}"/>
    <cellStyle name="Normal 9 3 2 8 4" xfId="49871" xr:uid="{00000000-0005-0000-0000-000017BF0000}"/>
    <cellStyle name="Normal 9 3 2 8 5" xfId="49872" xr:uid="{00000000-0005-0000-0000-000018BF0000}"/>
    <cellStyle name="Normal 9 3 2 9" xfId="5454" xr:uid="{00000000-0005-0000-0000-000019BF0000}"/>
    <cellStyle name="Normal 9 3 2 9 2" xfId="49873" xr:uid="{00000000-0005-0000-0000-00001ABF0000}"/>
    <cellStyle name="Normal 9 3 2 9 2 2" xfId="49874" xr:uid="{00000000-0005-0000-0000-00001BBF0000}"/>
    <cellStyle name="Normal 9 3 2 9 2 2 2" xfId="49875" xr:uid="{00000000-0005-0000-0000-00001CBF0000}"/>
    <cellStyle name="Normal 9 3 2 9 2 3" xfId="49876" xr:uid="{00000000-0005-0000-0000-00001DBF0000}"/>
    <cellStyle name="Normal 9 3 2 9 3" xfId="49877" xr:uid="{00000000-0005-0000-0000-00001EBF0000}"/>
    <cellStyle name="Normal 9 3 2 9 3 2" xfId="49878" xr:uid="{00000000-0005-0000-0000-00001FBF0000}"/>
    <cellStyle name="Normal 9 3 2 9 4" xfId="49879" xr:uid="{00000000-0005-0000-0000-000020BF0000}"/>
    <cellStyle name="Normal 9 3 2 9 5" xfId="49880" xr:uid="{00000000-0005-0000-0000-000021BF0000}"/>
    <cellStyle name="Normal 9 3 3" xfId="5455" xr:uid="{00000000-0005-0000-0000-000022BF0000}"/>
    <cellStyle name="Normal 9 3 3 10" xfId="49881" xr:uid="{00000000-0005-0000-0000-000023BF0000}"/>
    <cellStyle name="Normal 9 3 3 10 2" xfId="49882" xr:uid="{00000000-0005-0000-0000-000024BF0000}"/>
    <cellStyle name="Normal 9 3 3 11" xfId="49883" xr:uid="{00000000-0005-0000-0000-000025BF0000}"/>
    <cellStyle name="Normal 9 3 3 12" xfId="49884" xr:uid="{00000000-0005-0000-0000-000026BF0000}"/>
    <cellStyle name="Normal 9 3 3 2" xfId="5456" xr:uid="{00000000-0005-0000-0000-000027BF0000}"/>
    <cellStyle name="Normal 9 3 3 2 2" xfId="5457" xr:uid="{00000000-0005-0000-0000-000028BF0000}"/>
    <cellStyle name="Normal 9 3 3 2 2 2" xfId="5458" xr:uid="{00000000-0005-0000-0000-000029BF0000}"/>
    <cellStyle name="Normal 9 3 3 2 2 2 2" xfId="49885" xr:uid="{00000000-0005-0000-0000-00002ABF0000}"/>
    <cellStyle name="Normal 9 3 3 2 2 2 2 2" xfId="49886" xr:uid="{00000000-0005-0000-0000-00002BBF0000}"/>
    <cellStyle name="Normal 9 3 3 2 2 2 2 2 2" xfId="49887" xr:uid="{00000000-0005-0000-0000-00002CBF0000}"/>
    <cellStyle name="Normal 9 3 3 2 2 2 2 3" xfId="49888" xr:uid="{00000000-0005-0000-0000-00002DBF0000}"/>
    <cellStyle name="Normal 9 3 3 2 2 2 3" xfId="49889" xr:uid="{00000000-0005-0000-0000-00002EBF0000}"/>
    <cellStyle name="Normal 9 3 3 2 2 2 3 2" xfId="49890" xr:uid="{00000000-0005-0000-0000-00002FBF0000}"/>
    <cellStyle name="Normal 9 3 3 2 2 2 4" xfId="49891" xr:uid="{00000000-0005-0000-0000-000030BF0000}"/>
    <cellStyle name="Normal 9 3 3 2 2 2 5" xfId="49892" xr:uid="{00000000-0005-0000-0000-000031BF0000}"/>
    <cellStyle name="Normal 9 3 3 2 2 3" xfId="5459" xr:uid="{00000000-0005-0000-0000-000032BF0000}"/>
    <cellStyle name="Normal 9 3 3 2 2 3 2" xfId="49893" xr:uid="{00000000-0005-0000-0000-000033BF0000}"/>
    <cellStyle name="Normal 9 3 3 2 2 3 2 2" xfId="49894" xr:uid="{00000000-0005-0000-0000-000034BF0000}"/>
    <cellStyle name="Normal 9 3 3 2 2 3 2 2 2" xfId="49895" xr:uid="{00000000-0005-0000-0000-000035BF0000}"/>
    <cellStyle name="Normal 9 3 3 2 2 3 2 3" xfId="49896" xr:uid="{00000000-0005-0000-0000-000036BF0000}"/>
    <cellStyle name="Normal 9 3 3 2 2 3 3" xfId="49897" xr:uid="{00000000-0005-0000-0000-000037BF0000}"/>
    <cellStyle name="Normal 9 3 3 2 2 3 3 2" xfId="49898" xr:uid="{00000000-0005-0000-0000-000038BF0000}"/>
    <cellStyle name="Normal 9 3 3 2 2 3 4" xfId="49899" xr:uid="{00000000-0005-0000-0000-000039BF0000}"/>
    <cellStyle name="Normal 9 3 3 2 2 3 5" xfId="49900" xr:uid="{00000000-0005-0000-0000-00003ABF0000}"/>
    <cellStyle name="Normal 9 3 3 2 2 4" xfId="49901" xr:uid="{00000000-0005-0000-0000-00003BBF0000}"/>
    <cellStyle name="Normal 9 3 3 2 2 4 2" xfId="49902" xr:uid="{00000000-0005-0000-0000-00003CBF0000}"/>
    <cellStyle name="Normal 9 3 3 2 2 4 2 2" xfId="49903" xr:uid="{00000000-0005-0000-0000-00003DBF0000}"/>
    <cellStyle name="Normal 9 3 3 2 2 4 3" xfId="49904" xr:uid="{00000000-0005-0000-0000-00003EBF0000}"/>
    <cellStyle name="Normal 9 3 3 2 2 5" xfId="49905" xr:uid="{00000000-0005-0000-0000-00003FBF0000}"/>
    <cellStyle name="Normal 9 3 3 2 2 5 2" xfId="49906" xr:uid="{00000000-0005-0000-0000-000040BF0000}"/>
    <cellStyle name="Normal 9 3 3 2 2 6" xfId="49907" xr:uid="{00000000-0005-0000-0000-000041BF0000}"/>
    <cellStyle name="Normal 9 3 3 2 2 7" xfId="49908" xr:uid="{00000000-0005-0000-0000-000042BF0000}"/>
    <cellStyle name="Normal 9 3 3 2 3" xfId="5460" xr:uid="{00000000-0005-0000-0000-000043BF0000}"/>
    <cellStyle name="Normal 9 3 3 2 3 2" xfId="49909" xr:uid="{00000000-0005-0000-0000-000044BF0000}"/>
    <cellStyle name="Normal 9 3 3 2 3 2 2" xfId="49910" xr:uid="{00000000-0005-0000-0000-000045BF0000}"/>
    <cellStyle name="Normal 9 3 3 2 3 2 2 2" xfId="49911" xr:uid="{00000000-0005-0000-0000-000046BF0000}"/>
    <cellStyle name="Normal 9 3 3 2 3 2 3" xfId="49912" xr:uid="{00000000-0005-0000-0000-000047BF0000}"/>
    <cellStyle name="Normal 9 3 3 2 3 3" xfId="49913" xr:uid="{00000000-0005-0000-0000-000048BF0000}"/>
    <cellStyle name="Normal 9 3 3 2 3 3 2" xfId="49914" xr:uid="{00000000-0005-0000-0000-000049BF0000}"/>
    <cellStyle name="Normal 9 3 3 2 3 4" xfId="49915" xr:uid="{00000000-0005-0000-0000-00004ABF0000}"/>
    <cellStyle name="Normal 9 3 3 2 3 5" xfId="49916" xr:uid="{00000000-0005-0000-0000-00004BBF0000}"/>
    <cellStyle name="Normal 9 3 3 2 4" xfId="5461" xr:uid="{00000000-0005-0000-0000-00004CBF0000}"/>
    <cellStyle name="Normal 9 3 3 2 4 2" xfId="49917" xr:uid="{00000000-0005-0000-0000-00004DBF0000}"/>
    <cellStyle name="Normal 9 3 3 2 4 2 2" xfId="49918" xr:uid="{00000000-0005-0000-0000-00004EBF0000}"/>
    <cellStyle name="Normal 9 3 3 2 4 2 2 2" xfId="49919" xr:uid="{00000000-0005-0000-0000-00004FBF0000}"/>
    <cellStyle name="Normal 9 3 3 2 4 2 3" xfId="49920" xr:uid="{00000000-0005-0000-0000-000050BF0000}"/>
    <cellStyle name="Normal 9 3 3 2 4 3" xfId="49921" xr:uid="{00000000-0005-0000-0000-000051BF0000}"/>
    <cellStyle name="Normal 9 3 3 2 4 3 2" xfId="49922" xr:uid="{00000000-0005-0000-0000-000052BF0000}"/>
    <cellStyle name="Normal 9 3 3 2 4 4" xfId="49923" xr:uid="{00000000-0005-0000-0000-000053BF0000}"/>
    <cellStyle name="Normal 9 3 3 2 4 5" xfId="49924" xr:uid="{00000000-0005-0000-0000-000054BF0000}"/>
    <cellStyle name="Normal 9 3 3 2 5" xfId="49925" xr:uid="{00000000-0005-0000-0000-000055BF0000}"/>
    <cellStyle name="Normal 9 3 3 2 5 2" xfId="49926" xr:uid="{00000000-0005-0000-0000-000056BF0000}"/>
    <cellStyle name="Normal 9 3 3 2 5 2 2" xfId="49927" xr:uid="{00000000-0005-0000-0000-000057BF0000}"/>
    <cellStyle name="Normal 9 3 3 2 5 3" xfId="49928" xr:uid="{00000000-0005-0000-0000-000058BF0000}"/>
    <cellStyle name="Normal 9 3 3 2 6" xfId="49929" xr:uid="{00000000-0005-0000-0000-000059BF0000}"/>
    <cellStyle name="Normal 9 3 3 2 6 2" xfId="49930" xr:uid="{00000000-0005-0000-0000-00005ABF0000}"/>
    <cellStyle name="Normal 9 3 3 2 7" xfId="49931" xr:uid="{00000000-0005-0000-0000-00005BBF0000}"/>
    <cellStyle name="Normal 9 3 3 2 8" xfId="49932" xr:uid="{00000000-0005-0000-0000-00005CBF0000}"/>
    <cellStyle name="Normal 9 3 3 3" xfId="5462" xr:uid="{00000000-0005-0000-0000-00005DBF0000}"/>
    <cellStyle name="Normal 9 3 3 3 2" xfId="5463" xr:uid="{00000000-0005-0000-0000-00005EBF0000}"/>
    <cellStyle name="Normal 9 3 3 3 2 2" xfId="5464" xr:uid="{00000000-0005-0000-0000-00005FBF0000}"/>
    <cellStyle name="Normal 9 3 3 3 2 2 2" xfId="49933" xr:uid="{00000000-0005-0000-0000-000060BF0000}"/>
    <cellStyle name="Normal 9 3 3 3 2 2 2 2" xfId="49934" xr:uid="{00000000-0005-0000-0000-000061BF0000}"/>
    <cellStyle name="Normal 9 3 3 3 2 2 2 2 2" xfId="49935" xr:uid="{00000000-0005-0000-0000-000062BF0000}"/>
    <cellStyle name="Normal 9 3 3 3 2 2 2 3" xfId="49936" xr:uid="{00000000-0005-0000-0000-000063BF0000}"/>
    <cellStyle name="Normal 9 3 3 3 2 2 3" xfId="49937" xr:uid="{00000000-0005-0000-0000-000064BF0000}"/>
    <cellStyle name="Normal 9 3 3 3 2 2 3 2" xfId="49938" xr:uid="{00000000-0005-0000-0000-000065BF0000}"/>
    <cellStyle name="Normal 9 3 3 3 2 2 4" xfId="49939" xr:uid="{00000000-0005-0000-0000-000066BF0000}"/>
    <cellStyle name="Normal 9 3 3 3 2 2 5" xfId="49940" xr:uid="{00000000-0005-0000-0000-000067BF0000}"/>
    <cellStyle name="Normal 9 3 3 3 2 3" xfId="5465" xr:uid="{00000000-0005-0000-0000-000068BF0000}"/>
    <cellStyle name="Normal 9 3 3 3 2 3 2" xfId="49941" xr:uid="{00000000-0005-0000-0000-000069BF0000}"/>
    <cellStyle name="Normal 9 3 3 3 2 3 2 2" xfId="49942" xr:uid="{00000000-0005-0000-0000-00006ABF0000}"/>
    <cellStyle name="Normal 9 3 3 3 2 3 2 2 2" xfId="49943" xr:uid="{00000000-0005-0000-0000-00006BBF0000}"/>
    <cellStyle name="Normal 9 3 3 3 2 3 2 3" xfId="49944" xr:uid="{00000000-0005-0000-0000-00006CBF0000}"/>
    <cellStyle name="Normal 9 3 3 3 2 3 3" xfId="49945" xr:uid="{00000000-0005-0000-0000-00006DBF0000}"/>
    <cellStyle name="Normal 9 3 3 3 2 3 3 2" xfId="49946" xr:uid="{00000000-0005-0000-0000-00006EBF0000}"/>
    <cellStyle name="Normal 9 3 3 3 2 3 4" xfId="49947" xr:uid="{00000000-0005-0000-0000-00006FBF0000}"/>
    <cellStyle name="Normal 9 3 3 3 2 3 5" xfId="49948" xr:uid="{00000000-0005-0000-0000-000070BF0000}"/>
    <cellStyle name="Normal 9 3 3 3 2 4" xfId="49949" xr:uid="{00000000-0005-0000-0000-000071BF0000}"/>
    <cellStyle name="Normal 9 3 3 3 2 4 2" xfId="49950" xr:uid="{00000000-0005-0000-0000-000072BF0000}"/>
    <cellStyle name="Normal 9 3 3 3 2 4 2 2" xfId="49951" xr:uid="{00000000-0005-0000-0000-000073BF0000}"/>
    <cellStyle name="Normal 9 3 3 3 2 4 3" xfId="49952" xr:uid="{00000000-0005-0000-0000-000074BF0000}"/>
    <cellStyle name="Normal 9 3 3 3 2 5" xfId="49953" xr:uid="{00000000-0005-0000-0000-000075BF0000}"/>
    <cellStyle name="Normal 9 3 3 3 2 5 2" xfId="49954" xr:uid="{00000000-0005-0000-0000-000076BF0000}"/>
    <cellStyle name="Normal 9 3 3 3 2 6" xfId="49955" xr:uid="{00000000-0005-0000-0000-000077BF0000}"/>
    <cellStyle name="Normal 9 3 3 3 2 7" xfId="49956" xr:uid="{00000000-0005-0000-0000-000078BF0000}"/>
    <cellStyle name="Normal 9 3 3 3 3" xfId="5466" xr:uid="{00000000-0005-0000-0000-000079BF0000}"/>
    <cellStyle name="Normal 9 3 3 3 3 2" xfId="49957" xr:uid="{00000000-0005-0000-0000-00007ABF0000}"/>
    <cellStyle name="Normal 9 3 3 3 3 2 2" xfId="49958" xr:uid="{00000000-0005-0000-0000-00007BBF0000}"/>
    <cellStyle name="Normal 9 3 3 3 3 2 2 2" xfId="49959" xr:uid="{00000000-0005-0000-0000-00007CBF0000}"/>
    <cellStyle name="Normal 9 3 3 3 3 2 3" xfId="49960" xr:uid="{00000000-0005-0000-0000-00007DBF0000}"/>
    <cellStyle name="Normal 9 3 3 3 3 3" xfId="49961" xr:uid="{00000000-0005-0000-0000-00007EBF0000}"/>
    <cellStyle name="Normal 9 3 3 3 3 3 2" xfId="49962" xr:uid="{00000000-0005-0000-0000-00007FBF0000}"/>
    <cellStyle name="Normal 9 3 3 3 3 4" xfId="49963" xr:uid="{00000000-0005-0000-0000-000080BF0000}"/>
    <cellStyle name="Normal 9 3 3 3 3 5" xfId="49964" xr:uid="{00000000-0005-0000-0000-000081BF0000}"/>
    <cellStyle name="Normal 9 3 3 3 4" xfId="5467" xr:uid="{00000000-0005-0000-0000-000082BF0000}"/>
    <cellStyle name="Normal 9 3 3 3 4 2" xfId="49965" xr:uid="{00000000-0005-0000-0000-000083BF0000}"/>
    <cellStyle name="Normal 9 3 3 3 4 2 2" xfId="49966" xr:uid="{00000000-0005-0000-0000-000084BF0000}"/>
    <cellStyle name="Normal 9 3 3 3 4 2 2 2" xfId="49967" xr:uid="{00000000-0005-0000-0000-000085BF0000}"/>
    <cellStyle name="Normal 9 3 3 3 4 2 3" xfId="49968" xr:uid="{00000000-0005-0000-0000-000086BF0000}"/>
    <cellStyle name="Normal 9 3 3 3 4 3" xfId="49969" xr:uid="{00000000-0005-0000-0000-000087BF0000}"/>
    <cellStyle name="Normal 9 3 3 3 4 3 2" xfId="49970" xr:uid="{00000000-0005-0000-0000-000088BF0000}"/>
    <cellStyle name="Normal 9 3 3 3 4 4" xfId="49971" xr:uid="{00000000-0005-0000-0000-000089BF0000}"/>
    <cellStyle name="Normal 9 3 3 3 4 5" xfId="49972" xr:uid="{00000000-0005-0000-0000-00008ABF0000}"/>
    <cellStyle name="Normal 9 3 3 3 5" xfId="49973" xr:uid="{00000000-0005-0000-0000-00008BBF0000}"/>
    <cellStyle name="Normal 9 3 3 3 5 2" xfId="49974" xr:uid="{00000000-0005-0000-0000-00008CBF0000}"/>
    <cellStyle name="Normal 9 3 3 3 5 2 2" xfId="49975" xr:uid="{00000000-0005-0000-0000-00008DBF0000}"/>
    <cellStyle name="Normal 9 3 3 3 5 3" xfId="49976" xr:uid="{00000000-0005-0000-0000-00008EBF0000}"/>
    <cellStyle name="Normal 9 3 3 3 6" xfId="49977" xr:uid="{00000000-0005-0000-0000-00008FBF0000}"/>
    <cellStyle name="Normal 9 3 3 3 6 2" xfId="49978" xr:uid="{00000000-0005-0000-0000-000090BF0000}"/>
    <cellStyle name="Normal 9 3 3 3 7" xfId="49979" xr:uid="{00000000-0005-0000-0000-000091BF0000}"/>
    <cellStyle name="Normal 9 3 3 3 8" xfId="49980" xr:uid="{00000000-0005-0000-0000-000092BF0000}"/>
    <cellStyle name="Normal 9 3 3 4" xfId="5468" xr:uid="{00000000-0005-0000-0000-000093BF0000}"/>
    <cellStyle name="Normal 9 3 3 4 2" xfId="5469" xr:uid="{00000000-0005-0000-0000-000094BF0000}"/>
    <cellStyle name="Normal 9 3 3 4 2 2" xfId="5470" xr:uid="{00000000-0005-0000-0000-000095BF0000}"/>
    <cellStyle name="Normal 9 3 3 4 2 2 2" xfId="49981" xr:uid="{00000000-0005-0000-0000-000096BF0000}"/>
    <cellStyle name="Normal 9 3 3 4 2 2 2 2" xfId="49982" xr:uid="{00000000-0005-0000-0000-000097BF0000}"/>
    <cellStyle name="Normal 9 3 3 4 2 2 2 2 2" xfId="49983" xr:uid="{00000000-0005-0000-0000-000098BF0000}"/>
    <cellStyle name="Normal 9 3 3 4 2 2 2 3" xfId="49984" xr:uid="{00000000-0005-0000-0000-000099BF0000}"/>
    <cellStyle name="Normal 9 3 3 4 2 2 3" xfId="49985" xr:uid="{00000000-0005-0000-0000-00009ABF0000}"/>
    <cellStyle name="Normal 9 3 3 4 2 2 3 2" xfId="49986" xr:uid="{00000000-0005-0000-0000-00009BBF0000}"/>
    <cellStyle name="Normal 9 3 3 4 2 2 4" xfId="49987" xr:uid="{00000000-0005-0000-0000-00009CBF0000}"/>
    <cellStyle name="Normal 9 3 3 4 2 2 5" xfId="49988" xr:uid="{00000000-0005-0000-0000-00009DBF0000}"/>
    <cellStyle name="Normal 9 3 3 4 2 3" xfId="5471" xr:uid="{00000000-0005-0000-0000-00009EBF0000}"/>
    <cellStyle name="Normal 9 3 3 4 2 3 2" xfId="49989" xr:uid="{00000000-0005-0000-0000-00009FBF0000}"/>
    <cellStyle name="Normal 9 3 3 4 2 3 2 2" xfId="49990" xr:uid="{00000000-0005-0000-0000-0000A0BF0000}"/>
    <cellStyle name="Normal 9 3 3 4 2 3 2 2 2" xfId="49991" xr:uid="{00000000-0005-0000-0000-0000A1BF0000}"/>
    <cellStyle name="Normal 9 3 3 4 2 3 2 3" xfId="49992" xr:uid="{00000000-0005-0000-0000-0000A2BF0000}"/>
    <cellStyle name="Normal 9 3 3 4 2 3 3" xfId="49993" xr:uid="{00000000-0005-0000-0000-0000A3BF0000}"/>
    <cellStyle name="Normal 9 3 3 4 2 3 3 2" xfId="49994" xr:uid="{00000000-0005-0000-0000-0000A4BF0000}"/>
    <cellStyle name="Normal 9 3 3 4 2 3 4" xfId="49995" xr:uid="{00000000-0005-0000-0000-0000A5BF0000}"/>
    <cellStyle name="Normal 9 3 3 4 2 3 5" xfId="49996" xr:uid="{00000000-0005-0000-0000-0000A6BF0000}"/>
    <cellStyle name="Normal 9 3 3 4 2 4" xfId="49997" xr:uid="{00000000-0005-0000-0000-0000A7BF0000}"/>
    <cellStyle name="Normal 9 3 3 4 2 4 2" xfId="49998" xr:uid="{00000000-0005-0000-0000-0000A8BF0000}"/>
    <cellStyle name="Normal 9 3 3 4 2 4 2 2" xfId="49999" xr:uid="{00000000-0005-0000-0000-0000A9BF0000}"/>
    <cellStyle name="Normal 9 3 3 4 2 4 3" xfId="50000" xr:uid="{00000000-0005-0000-0000-0000AABF0000}"/>
    <cellStyle name="Normal 9 3 3 4 2 5" xfId="50001" xr:uid="{00000000-0005-0000-0000-0000ABBF0000}"/>
    <cellStyle name="Normal 9 3 3 4 2 5 2" xfId="50002" xr:uid="{00000000-0005-0000-0000-0000ACBF0000}"/>
    <cellStyle name="Normal 9 3 3 4 2 6" xfId="50003" xr:uid="{00000000-0005-0000-0000-0000ADBF0000}"/>
    <cellStyle name="Normal 9 3 3 4 2 7" xfId="50004" xr:uid="{00000000-0005-0000-0000-0000AEBF0000}"/>
    <cellStyle name="Normal 9 3 3 4 3" xfId="5472" xr:uid="{00000000-0005-0000-0000-0000AFBF0000}"/>
    <cellStyle name="Normal 9 3 3 4 3 2" xfId="50005" xr:uid="{00000000-0005-0000-0000-0000B0BF0000}"/>
    <cellStyle name="Normal 9 3 3 4 3 2 2" xfId="50006" xr:uid="{00000000-0005-0000-0000-0000B1BF0000}"/>
    <cellStyle name="Normal 9 3 3 4 3 2 2 2" xfId="50007" xr:uid="{00000000-0005-0000-0000-0000B2BF0000}"/>
    <cellStyle name="Normal 9 3 3 4 3 2 3" xfId="50008" xr:uid="{00000000-0005-0000-0000-0000B3BF0000}"/>
    <cellStyle name="Normal 9 3 3 4 3 3" xfId="50009" xr:uid="{00000000-0005-0000-0000-0000B4BF0000}"/>
    <cellStyle name="Normal 9 3 3 4 3 3 2" xfId="50010" xr:uid="{00000000-0005-0000-0000-0000B5BF0000}"/>
    <cellStyle name="Normal 9 3 3 4 3 4" xfId="50011" xr:uid="{00000000-0005-0000-0000-0000B6BF0000}"/>
    <cellStyle name="Normal 9 3 3 4 3 5" xfId="50012" xr:uid="{00000000-0005-0000-0000-0000B7BF0000}"/>
    <cellStyle name="Normal 9 3 3 4 4" xfId="5473" xr:uid="{00000000-0005-0000-0000-0000B8BF0000}"/>
    <cellStyle name="Normal 9 3 3 4 4 2" xfId="50013" xr:uid="{00000000-0005-0000-0000-0000B9BF0000}"/>
    <cellStyle name="Normal 9 3 3 4 4 2 2" xfId="50014" xr:uid="{00000000-0005-0000-0000-0000BABF0000}"/>
    <cellStyle name="Normal 9 3 3 4 4 2 2 2" xfId="50015" xr:uid="{00000000-0005-0000-0000-0000BBBF0000}"/>
    <cellStyle name="Normal 9 3 3 4 4 2 3" xfId="50016" xr:uid="{00000000-0005-0000-0000-0000BCBF0000}"/>
    <cellStyle name="Normal 9 3 3 4 4 3" xfId="50017" xr:uid="{00000000-0005-0000-0000-0000BDBF0000}"/>
    <cellStyle name="Normal 9 3 3 4 4 3 2" xfId="50018" xr:uid="{00000000-0005-0000-0000-0000BEBF0000}"/>
    <cellStyle name="Normal 9 3 3 4 4 4" xfId="50019" xr:uid="{00000000-0005-0000-0000-0000BFBF0000}"/>
    <cellStyle name="Normal 9 3 3 4 4 5" xfId="50020" xr:uid="{00000000-0005-0000-0000-0000C0BF0000}"/>
    <cellStyle name="Normal 9 3 3 4 5" xfId="50021" xr:uid="{00000000-0005-0000-0000-0000C1BF0000}"/>
    <cellStyle name="Normal 9 3 3 4 5 2" xfId="50022" xr:uid="{00000000-0005-0000-0000-0000C2BF0000}"/>
    <cellStyle name="Normal 9 3 3 4 5 2 2" xfId="50023" xr:uid="{00000000-0005-0000-0000-0000C3BF0000}"/>
    <cellStyle name="Normal 9 3 3 4 5 3" xfId="50024" xr:uid="{00000000-0005-0000-0000-0000C4BF0000}"/>
    <cellStyle name="Normal 9 3 3 4 6" xfId="50025" xr:uid="{00000000-0005-0000-0000-0000C5BF0000}"/>
    <cellStyle name="Normal 9 3 3 4 6 2" xfId="50026" xr:uid="{00000000-0005-0000-0000-0000C6BF0000}"/>
    <cellStyle name="Normal 9 3 3 4 7" xfId="50027" xr:uid="{00000000-0005-0000-0000-0000C7BF0000}"/>
    <cellStyle name="Normal 9 3 3 4 8" xfId="50028" xr:uid="{00000000-0005-0000-0000-0000C8BF0000}"/>
    <cellStyle name="Normal 9 3 3 5" xfId="5474" xr:uid="{00000000-0005-0000-0000-0000C9BF0000}"/>
    <cellStyle name="Normal 9 3 3 5 2" xfId="5475" xr:uid="{00000000-0005-0000-0000-0000CABF0000}"/>
    <cellStyle name="Normal 9 3 3 5 2 2" xfId="5476" xr:uid="{00000000-0005-0000-0000-0000CBBF0000}"/>
    <cellStyle name="Normal 9 3 3 5 2 2 2" xfId="50029" xr:uid="{00000000-0005-0000-0000-0000CCBF0000}"/>
    <cellStyle name="Normal 9 3 3 5 2 2 2 2" xfId="50030" xr:uid="{00000000-0005-0000-0000-0000CDBF0000}"/>
    <cellStyle name="Normal 9 3 3 5 2 2 2 2 2" xfId="50031" xr:uid="{00000000-0005-0000-0000-0000CEBF0000}"/>
    <cellStyle name="Normal 9 3 3 5 2 2 2 3" xfId="50032" xr:uid="{00000000-0005-0000-0000-0000CFBF0000}"/>
    <cellStyle name="Normal 9 3 3 5 2 2 3" xfId="50033" xr:uid="{00000000-0005-0000-0000-0000D0BF0000}"/>
    <cellStyle name="Normal 9 3 3 5 2 2 3 2" xfId="50034" xr:uid="{00000000-0005-0000-0000-0000D1BF0000}"/>
    <cellStyle name="Normal 9 3 3 5 2 2 4" xfId="50035" xr:uid="{00000000-0005-0000-0000-0000D2BF0000}"/>
    <cellStyle name="Normal 9 3 3 5 2 2 5" xfId="50036" xr:uid="{00000000-0005-0000-0000-0000D3BF0000}"/>
    <cellStyle name="Normal 9 3 3 5 2 3" xfId="5477" xr:uid="{00000000-0005-0000-0000-0000D4BF0000}"/>
    <cellStyle name="Normal 9 3 3 5 2 3 2" xfId="50037" xr:uid="{00000000-0005-0000-0000-0000D5BF0000}"/>
    <cellStyle name="Normal 9 3 3 5 2 3 2 2" xfId="50038" xr:uid="{00000000-0005-0000-0000-0000D6BF0000}"/>
    <cellStyle name="Normal 9 3 3 5 2 3 2 2 2" xfId="50039" xr:uid="{00000000-0005-0000-0000-0000D7BF0000}"/>
    <cellStyle name="Normal 9 3 3 5 2 3 2 3" xfId="50040" xr:uid="{00000000-0005-0000-0000-0000D8BF0000}"/>
    <cellStyle name="Normal 9 3 3 5 2 3 3" xfId="50041" xr:uid="{00000000-0005-0000-0000-0000D9BF0000}"/>
    <cellStyle name="Normal 9 3 3 5 2 3 3 2" xfId="50042" xr:uid="{00000000-0005-0000-0000-0000DABF0000}"/>
    <cellStyle name="Normal 9 3 3 5 2 3 4" xfId="50043" xr:uid="{00000000-0005-0000-0000-0000DBBF0000}"/>
    <cellStyle name="Normal 9 3 3 5 2 3 5" xfId="50044" xr:uid="{00000000-0005-0000-0000-0000DCBF0000}"/>
    <cellStyle name="Normal 9 3 3 5 2 4" xfId="50045" xr:uid="{00000000-0005-0000-0000-0000DDBF0000}"/>
    <cellStyle name="Normal 9 3 3 5 2 4 2" xfId="50046" xr:uid="{00000000-0005-0000-0000-0000DEBF0000}"/>
    <cellStyle name="Normal 9 3 3 5 2 4 2 2" xfId="50047" xr:uid="{00000000-0005-0000-0000-0000DFBF0000}"/>
    <cellStyle name="Normal 9 3 3 5 2 4 3" xfId="50048" xr:uid="{00000000-0005-0000-0000-0000E0BF0000}"/>
    <cellStyle name="Normal 9 3 3 5 2 5" xfId="50049" xr:uid="{00000000-0005-0000-0000-0000E1BF0000}"/>
    <cellStyle name="Normal 9 3 3 5 2 5 2" xfId="50050" xr:uid="{00000000-0005-0000-0000-0000E2BF0000}"/>
    <cellStyle name="Normal 9 3 3 5 2 6" xfId="50051" xr:uid="{00000000-0005-0000-0000-0000E3BF0000}"/>
    <cellStyle name="Normal 9 3 3 5 2 7" xfId="50052" xr:uid="{00000000-0005-0000-0000-0000E4BF0000}"/>
    <cellStyle name="Normal 9 3 3 5 3" xfId="5478" xr:uid="{00000000-0005-0000-0000-0000E5BF0000}"/>
    <cellStyle name="Normal 9 3 3 5 3 2" xfId="50053" xr:uid="{00000000-0005-0000-0000-0000E6BF0000}"/>
    <cellStyle name="Normal 9 3 3 5 3 2 2" xfId="50054" xr:uid="{00000000-0005-0000-0000-0000E7BF0000}"/>
    <cellStyle name="Normal 9 3 3 5 3 2 2 2" xfId="50055" xr:uid="{00000000-0005-0000-0000-0000E8BF0000}"/>
    <cellStyle name="Normal 9 3 3 5 3 2 3" xfId="50056" xr:uid="{00000000-0005-0000-0000-0000E9BF0000}"/>
    <cellStyle name="Normal 9 3 3 5 3 3" xfId="50057" xr:uid="{00000000-0005-0000-0000-0000EABF0000}"/>
    <cellStyle name="Normal 9 3 3 5 3 3 2" xfId="50058" xr:uid="{00000000-0005-0000-0000-0000EBBF0000}"/>
    <cellStyle name="Normal 9 3 3 5 3 4" xfId="50059" xr:uid="{00000000-0005-0000-0000-0000ECBF0000}"/>
    <cellStyle name="Normal 9 3 3 5 3 5" xfId="50060" xr:uid="{00000000-0005-0000-0000-0000EDBF0000}"/>
    <cellStyle name="Normal 9 3 3 5 4" xfId="5479" xr:uid="{00000000-0005-0000-0000-0000EEBF0000}"/>
    <cellStyle name="Normal 9 3 3 5 4 2" xfId="50061" xr:uid="{00000000-0005-0000-0000-0000EFBF0000}"/>
    <cellStyle name="Normal 9 3 3 5 4 2 2" xfId="50062" xr:uid="{00000000-0005-0000-0000-0000F0BF0000}"/>
    <cellStyle name="Normal 9 3 3 5 4 2 2 2" xfId="50063" xr:uid="{00000000-0005-0000-0000-0000F1BF0000}"/>
    <cellStyle name="Normal 9 3 3 5 4 2 3" xfId="50064" xr:uid="{00000000-0005-0000-0000-0000F2BF0000}"/>
    <cellStyle name="Normal 9 3 3 5 4 3" xfId="50065" xr:uid="{00000000-0005-0000-0000-0000F3BF0000}"/>
    <cellStyle name="Normal 9 3 3 5 4 3 2" xfId="50066" xr:uid="{00000000-0005-0000-0000-0000F4BF0000}"/>
    <cellStyle name="Normal 9 3 3 5 4 4" xfId="50067" xr:uid="{00000000-0005-0000-0000-0000F5BF0000}"/>
    <cellStyle name="Normal 9 3 3 5 4 5" xfId="50068" xr:uid="{00000000-0005-0000-0000-0000F6BF0000}"/>
    <cellStyle name="Normal 9 3 3 5 5" xfId="50069" xr:uid="{00000000-0005-0000-0000-0000F7BF0000}"/>
    <cellStyle name="Normal 9 3 3 5 5 2" xfId="50070" xr:uid="{00000000-0005-0000-0000-0000F8BF0000}"/>
    <cellStyle name="Normal 9 3 3 5 5 2 2" xfId="50071" xr:uid="{00000000-0005-0000-0000-0000F9BF0000}"/>
    <cellStyle name="Normal 9 3 3 5 5 3" xfId="50072" xr:uid="{00000000-0005-0000-0000-0000FABF0000}"/>
    <cellStyle name="Normal 9 3 3 5 6" xfId="50073" xr:uid="{00000000-0005-0000-0000-0000FBBF0000}"/>
    <cellStyle name="Normal 9 3 3 5 6 2" xfId="50074" xr:uid="{00000000-0005-0000-0000-0000FCBF0000}"/>
    <cellStyle name="Normal 9 3 3 5 7" xfId="50075" xr:uid="{00000000-0005-0000-0000-0000FDBF0000}"/>
    <cellStyle name="Normal 9 3 3 5 8" xfId="50076" xr:uid="{00000000-0005-0000-0000-0000FEBF0000}"/>
    <cellStyle name="Normal 9 3 3 6" xfId="5480" xr:uid="{00000000-0005-0000-0000-0000FFBF0000}"/>
    <cellStyle name="Normal 9 3 3 6 2" xfId="5481" xr:uid="{00000000-0005-0000-0000-000000C00000}"/>
    <cellStyle name="Normal 9 3 3 6 2 2" xfId="50077" xr:uid="{00000000-0005-0000-0000-000001C00000}"/>
    <cellStyle name="Normal 9 3 3 6 2 2 2" xfId="50078" xr:uid="{00000000-0005-0000-0000-000002C00000}"/>
    <cellStyle name="Normal 9 3 3 6 2 2 2 2" xfId="50079" xr:uid="{00000000-0005-0000-0000-000003C00000}"/>
    <cellStyle name="Normal 9 3 3 6 2 2 3" xfId="50080" xr:uid="{00000000-0005-0000-0000-000004C00000}"/>
    <cellStyle name="Normal 9 3 3 6 2 3" xfId="50081" xr:uid="{00000000-0005-0000-0000-000005C00000}"/>
    <cellStyle name="Normal 9 3 3 6 2 3 2" xfId="50082" xr:uid="{00000000-0005-0000-0000-000006C00000}"/>
    <cellStyle name="Normal 9 3 3 6 2 4" xfId="50083" xr:uid="{00000000-0005-0000-0000-000007C00000}"/>
    <cellStyle name="Normal 9 3 3 6 2 5" xfId="50084" xr:uid="{00000000-0005-0000-0000-000008C00000}"/>
    <cellStyle name="Normal 9 3 3 6 3" xfId="5482" xr:uid="{00000000-0005-0000-0000-000009C00000}"/>
    <cellStyle name="Normal 9 3 3 6 3 2" xfId="50085" xr:uid="{00000000-0005-0000-0000-00000AC00000}"/>
    <cellStyle name="Normal 9 3 3 6 3 2 2" xfId="50086" xr:uid="{00000000-0005-0000-0000-00000BC00000}"/>
    <cellStyle name="Normal 9 3 3 6 3 2 2 2" xfId="50087" xr:uid="{00000000-0005-0000-0000-00000CC00000}"/>
    <cellStyle name="Normal 9 3 3 6 3 2 3" xfId="50088" xr:uid="{00000000-0005-0000-0000-00000DC00000}"/>
    <cellStyle name="Normal 9 3 3 6 3 3" xfId="50089" xr:uid="{00000000-0005-0000-0000-00000EC00000}"/>
    <cellStyle name="Normal 9 3 3 6 3 3 2" xfId="50090" xr:uid="{00000000-0005-0000-0000-00000FC00000}"/>
    <cellStyle name="Normal 9 3 3 6 3 4" xfId="50091" xr:uid="{00000000-0005-0000-0000-000010C00000}"/>
    <cellStyle name="Normal 9 3 3 6 3 5" xfId="50092" xr:uid="{00000000-0005-0000-0000-000011C00000}"/>
    <cellStyle name="Normal 9 3 3 6 4" xfId="50093" xr:uid="{00000000-0005-0000-0000-000012C00000}"/>
    <cellStyle name="Normal 9 3 3 6 4 2" xfId="50094" xr:uid="{00000000-0005-0000-0000-000013C00000}"/>
    <cellStyle name="Normal 9 3 3 6 4 2 2" xfId="50095" xr:uid="{00000000-0005-0000-0000-000014C00000}"/>
    <cellStyle name="Normal 9 3 3 6 4 3" xfId="50096" xr:uid="{00000000-0005-0000-0000-000015C00000}"/>
    <cellStyle name="Normal 9 3 3 6 5" xfId="50097" xr:uid="{00000000-0005-0000-0000-000016C00000}"/>
    <cellStyle name="Normal 9 3 3 6 5 2" xfId="50098" xr:uid="{00000000-0005-0000-0000-000017C00000}"/>
    <cellStyle name="Normal 9 3 3 6 6" xfId="50099" xr:uid="{00000000-0005-0000-0000-000018C00000}"/>
    <cellStyle name="Normal 9 3 3 6 7" xfId="50100" xr:uid="{00000000-0005-0000-0000-000019C00000}"/>
    <cellStyle name="Normal 9 3 3 7" xfId="5483" xr:uid="{00000000-0005-0000-0000-00001AC00000}"/>
    <cellStyle name="Normal 9 3 3 7 2" xfId="50101" xr:uid="{00000000-0005-0000-0000-00001BC00000}"/>
    <cellStyle name="Normal 9 3 3 7 2 2" xfId="50102" xr:uid="{00000000-0005-0000-0000-00001CC00000}"/>
    <cellStyle name="Normal 9 3 3 7 2 2 2" xfId="50103" xr:uid="{00000000-0005-0000-0000-00001DC00000}"/>
    <cellStyle name="Normal 9 3 3 7 2 3" xfId="50104" xr:uid="{00000000-0005-0000-0000-00001EC00000}"/>
    <cellStyle name="Normal 9 3 3 7 3" xfId="50105" xr:uid="{00000000-0005-0000-0000-00001FC00000}"/>
    <cellStyle name="Normal 9 3 3 7 3 2" xfId="50106" xr:uid="{00000000-0005-0000-0000-000020C00000}"/>
    <cellStyle name="Normal 9 3 3 7 4" xfId="50107" xr:uid="{00000000-0005-0000-0000-000021C00000}"/>
    <cellStyle name="Normal 9 3 3 7 5" xfId="50108" xr:uid="{00000000-0005-0000-0000-000022C00000}"/>
    <cellStyle name="Normal 9 3 3 8" xfId="5484" xr:uid="{00000000-0005-0000-0000-000023C00000}"/>
    <cellStyle name="Normal 9 3 3 8 2" xfId="50109" xr:uid="{00000000-0005-0000-0000-000024C00000}"/>
    <cellStyle name="Normal 9 3 3 8 2 2" xfId="50110" xr:uid="{00000000-0005-0000-0000-000025C00000}"/>
    <cellStyle name="Normal 9 3 3 8 2 2 2" xfId="50111" xr:uid="{00000000-0005-0000-0000-000026C00000}"/>
    <cellStyle name="Normal 9 3 3 8 2 3" xfId="50112" xr:uid="{00000000-0005-0000-0000-000027C00000}"/>
    <cellStyle name="Normal 9 3 3 8 3" xfId="50113" xr:uid="{00000000-0005-0000-0000-000028C00000}"/>
    <cellStyle name="Normal 9 3 3 8 3 2" xfId="50114" xr:uid="{00000000-0005-0000-0000-000029C00000}"/>
    <cellStyle name="Normal 9 3 3 8 4" xfId="50115" xr:uid="{00000000-0005-0000-0000-00002AC00000}"/>
    <cellStyle name="Normal 9 3 3 8 5" xfId="50116" xr:uid="{00000000-0005-0000-0000-00002BC00000}"/>
    <cellStyle name="Normal 9 3 3 9" xfId="50117" xr:uid="{00000000-0005-0000-0000-00002CC00000}"/>
    <cellStyle name="Normal 9 3 3 9 2" xfId="50118" xr:uid="{00000000-0005-0000-0000-00002DC00000}"/>
    <cellStyle name="Normal 9 3 3 9 2 2" xfId="50119" xr:uid="{00000000-0005-0000-0000-00002EC00000}"/>
    <cellStyle name="Normal 9 3 3 9 3" xfId="50120" xr:uid="{00000000-0005-0000-0000-00002FC00000}"/>
    <cellStyle name="Normal 9 3 4" xfId="5485" xr:uid="{00000000-0005-0000-0000-000030C00000}"/>
    <cellStyle name="Normal 9 3 4 2" xfId="5486" xr:uid="{00000000-0005-0000-0000-000031C00000}"/>
    <cellStyle name="Normal 9 3 4 2 2" xfId="5487" xr:uid="{00000000-0005-0000-0000-000032C00000}"/>
    <cellStyle name="Normal 9 3 4 2 2 2" xfId="50121" xr:uid="{00000000-0005-0000-0000-000033C00000}"/>
    <cellStyle name="Normal 9 3 4 2 2 2 2" xfId="50122" xr:uid="{00000000-0005-0000-0000-000034C00000}"/>
    <cellStyle name="Normal 9 3 4 2 2 2 2 2" xfId="50123" xr:uid="{00000000-0005-0000-0000-000035C00000}"/>
    <cellStyle name="Normal 9 3 4 2 2 2 3" xfId="50124" xr:uid="{00000000-0005-0000-0000-000036C00000}"/>
    <cellStyle name="Normal 9 3 4 2 2 3" xfId="50125" xr:uid="{00000000-0005-0000-0000-000037C00000}"/>
    <cellStyle name="Normal 9 3 4 2 2 3 2" xfId="50126" xr:uid="{00000000-0005-0000-0000-000038C00000}"/>
    <cellStyle name="Normal 9 3 4 2 2 4" xfId="50127" xr:uid="{00000000-0005-0000-0000-000039C00000}"/>
    <cellStyle name="Normal 9 3 4 2 2 5" xfId="50128" xr:uid="{00000000-0005-0000-0000-00003AC00000}"/>
    <cellStyle name="Normal 9 3 4 2 3" xfId="5488" xr:uid="{00000000-0005-0000-0000-00003BC00000}"/>
    <cellStyle name="Normal 9 3 4 2 3 2" xfId="50129" xr:uid="{00000000-0005-0000-0000-00003CC00000}"/>
    <cellStyle name="Normal 9 3 4 2 3 2 2" xfId="50130" xr:uid="{00000000-0005-0000-0000-00003DC00000}"/>
    <cellStyle name="Normal 9 3 4 2 3 2 2 2" xfId="50131" xr:uid="{00000000-0005-0000-0000-00003EC00000}"/>
    <cellStyle name="Normal 9 3 4 2 3 2 3" xfId="50132" xr:uid="{00000000-0005-0000-0000-00003FC00000}"/>
    <cellStyle name="Normal 9 3 4 2 3 3" xfId="50133" xr:uid="{00000000-0005-0000-0000-000040C00000}"/>
    <cellStyle name="Normal 9 3 4 2 3 3 2" xfId="50134" xr:uid="{00000000-0005-0000-0000-000041C00000}"/>
    <cellStyle name="Normal 9 3 4 2 3 4" xfId="50135" xr:uid="{00000000-0005-0000-0000-000042C00000}"/>
    <cellStyle name="Normal 9 3 4 2 3 5" xfId="50136" xr:uid="{00000000-0005-0000-0000-000043C00000}"/>
    <cellStyle name="Normal 9 3 4 2 4" xfId="50137" xr:uid="{00000000-0005-0000-0000-000044C00000}"/>
    <cellStyle name="Normal 9 3 4 2 4 2" xfId="50138" xr:uid="{00000000-0005-0000-0000-000045C00000}"/>
    <cellStyle name="Normal 9 3 4 2 4 2 2" xfId="50139" xr:uid="{00000000-0005-0000-0000-000046C00000}"/>
    <cellStyle name="Normal 9 3 4 2 4 3" xfId="50140" xr:uid="{00000000-0005-0000-0000-000047C00000}"/>
    <cellStyle name="Normal 9 3 4 2 5" xfId="50141" xr:uid="{00000000-0005-0000-0000-000048C00000}"/>
    <cellStyle name="Normal 9 3 4 2 5 2" xfId="50142" xr:uid="{00000000-0005-0000-0000-000049C00000}"/>
    <cellStyle name="Normal 9 3 4 2 6" xfId="50143" xr:uid="{00000000-0005-0000-0000-00004AC00000}"/>
    <cellStyle name="Normal 9 3 4 2 7" xfId="50144" xr:uid="{00000000-0005-0000-0000-00004BC00000}"/>
    <cellStyle name="Normal 9 3 4 3" xfId="5489" xr:uid="{00000000-0005-0000-0000-00004CC00000}"/>
    <cellStyle name="Normal 9 3 4 3 2" xfId="50145" xr:uid="{00000000-0005-0000-0000-00004DC00000}"/>
    <cellStyle name="Normal 9 3 4 3 2 2" xfId="50146" xr:uid="{00000000-0005-0000-0000-00004EC00000}"/>
    <cellStyle name="Normal 9 3 4 3 2 2 2" xfId="50147" xr:uid="{00000000-0005-0000-0000-00004FC00000}"/>
    <cellStyle name="Normal 9 3 4 3 2 3" xfId="50148" xr:uid="{00000000-0005-0000-0000-000050C00000}"/>
    <cellStyle name="Normal 9 3 4 3 3" xfId="50149" xr:uid="{00000000-0005-0000-0000-000051C00000}"/>
    <cellStyle name="Normal 9 3 4 3 3 2" xfId="50150" xr:uid="{00000000-0005-0000-0000-000052C00000}"/>
    <cellStyle name="Normal 9 3 4 3 4" xfId="50151" xr:uid="{00000000-0005-0000-0000-000053C00000}"/>
    <cellStyle name="Normal 9 3 4 3 5" xfId="50152" xr:uid="{00000000-0005-0000-0000-000054C00000}"/>
    <cellStyle name="Normal 9 3 4 4" xfId="5490" xr:uid="{00000000-0005-0000-0000-000055C00000}"/>
    <cellStyle name="Normal 9 3 4 4 2" xfId="50153" xr:uid="{00000000-0005-0000-0000-000056C00000}"/>
    <cellStyle name="Normal 9 3 4 4 2 2" xfId="50154" xr:uid="{00000000-0005-0000-0000-000057C00000}"/>
    <cellStyle name="Normal 9 3 4 4 2 2 2" xfId="50155" xr:uid="{00000000-0005-0000-0000-000058C00000}"/>
    <cellStyle name="Normal 9 3 4 4 2 3" xfId="50156" xr:uid="{00000000-0005-0000-0000-000059C00000}"/>
    <cellStyle name="Normal 9 3 4 4 3" xfId="50157" xr:uid="{00000000-0005-0000-0000-00005AC00000}"/>
    <cellStyle name="Normal 9 3 4 4 3 2" xfId="50158" xr:uid="{00000000-0005-0000-0000-00005BC00000}"/>
    <cellStyle name="Normal 9 3 4 4 4" xfId="50159" xr:uid="{00000000-0005-0000-0000-00005CC00000}"/>
    <cellStyle name="Normal 9 3 4 4 5" xfId="50160" xr:uid="{00000000-0005-0000-0000-00005DC00000}"/>
    <cellStyle name="Normal 9 3 4 5" xfId="50161" xr:uid="{00000000-0005-0000-0000-00005EC00000}"/>
    <cellStyle name="Normal 9 3 4 5 2" xfId="50162" xr:uid="{00000000-0005-0000-0000-00005FC00000}"/>
    <cellStyle name="Normal 9 3 4 5 2 2" xfId="50163" xr:uid="{00000000-0005-0000-0000-000060C00000}"/>
    <cellStyle name="Normal 9 3 4 5 3" xfId="50164" xr:uid="{00000000-0005-0000-0000-000061C00000}"/>
    <cellStyle name="Normal 9 3 4 6" xfId="50165" xr:uid="{00000000-0005-0000-0000-000062C00000}"/>
    <cellStyle name="Normal 9 3 4 6 2" xfId="50166" xr:uid="{00000000-0005-0000-0000-000063C00000}"/>
    <cellStyle name="Normal 9 3 4 7" xfId="50167" xr:uid="{00000000-0005-0000-0000-000064C00000}"/>
    <cellStyle name="Normal 9 3 4 8" xfId="50168" xr:uid="{00000000-0005-0000-0000-000065C00000}"/>
    <cellStyle name="Normal 9 3 5" xfId="5491" xr:uid="{00000000-0005-0000-0000-000066C00000}"/>
    <cellStyle name="Normal 9 3 5 2" xfId="5492" xr:uid="{00000000-0005-0000-0000-000067C00000}"/>
    <cellStyle name="Normal 9 3 5 2 2" xfId="5493" xr:uid="{00000000-0005-0000-0000-000068C00000}"/>
    <cellStyle name="Normal 9 3 5 2 2 2" xfId="50169" xr:uid="{00000000-0005-0000-0000-000069C00000}"/>
    <cellStyle name="Normal 9 3 5 2 2 2 2" xfId="50170" xr:uid="{00000000-0005-0000-0000-00006AC00000}"/>
    <cellStyle name="Normal 9 3 5 2 2 2 2 2" xfId="50171" xr:uid="{00000000-0005-0000-0000-00006BC00000}"/>
    <cellStyle name="Normal 9 3 5 2 2 2 3" xfId="50172" xr:uid="{00000000-0005-0000-0000-00006CC00000}"/>
    <cellStyle name="Normal 9 3 5 2 2 3" xfId="50173" xr:uid="{00000000-0005-0000-0000-00006DC00000}"/>
    <cellStyle name="Normal 9 3 5 2 2 3 2" xfId="50174" xr:uid="{00000000-0005-0000-0000-00006EC00000}"/>
    <cellStyle name="Normal 9 3 5 2 2 4" xfId="50175" xr:uid="{00000000-0005-0000-0000-00006FC00000}"/>
    <cellStyle name="Normal 9 3 5 2 2 5" xfId="50176" xr:uid="{00000000-0005-0000-0000-000070C00000}"/>
    <cellStyle name="Normal 9 3 5 2 3" xfId="5494" xr:uid="{00000000-0005-0000-0000-000071C00000}"/>
    <cellStyle name="Normal 9 3 5 2 3 2" xfId="50177" xr:uid="{00000000-0005-0000-0000-000072C00000}"/>
    <cellStyle name="Normal 9 3 5 2 3 2 2" xfId="50178" xr:uid="{00000000-0005-0000-0000-000073C00000}"/>
    <cellStyle name="Normal 9 3 5 2 3 2 2 2" xfId="50179" xr:uid="{00000000-0005-0000-0000-000074C00000}"/>
    <cellStyle name="Normal 9 3 5 2 3 2 3" xfId="50180" xr:uid="{00000000-0005-0000-0000-000075C00000}"/>
    <cellStyle name="Normal 9 3 5 2 3 3" xfId="50181" xr:uid="{00000000-0005-0000-0000-000076C00000}"/>
    <cellStyle name="Normal 9 3 5 2 3 3 2" xfId="50182" xr:uid="{00000000-0005-0000-0000-000077C00000}"/>
    <cellStyle name="Normal 9 3 5 2 3 4" xfId="50183" xr:uid="{00000000-0005-0000-0000-000078C00000}"/>
    <cellStyle name="Normal 9 3 5 2 3 5" xfId="50184" xr:uid="{00000000-0005-0000-0000-000079C00000}"/>
    <cellStyle name="Normal 9 3 5 2 4" xfId="50185" xr:uid="{00000000-0005-0000-0000-00007AC00000}"/>
    <cellStyle name="Normal 9 3 5 2 4 2" xfId="50186" xr:uid="{00000000-0005-0000-0000-00007BC00000}"/>
    <cellStyle name="Normal 9 3 5 2 4 2 2" xfId="50187" xr:uid="{00000000-0005-0000-0000-00007CC00000}"/>
    <cellStyle name="Normal 9 3 5 2 4 3" xfId="50188" xr:uid="{00000000-0005-0000-0000-00007DC00000}"/>
    <cellStyle name="Normal 9 3 5 2 5" xfId="50189" xr:uid="{00000000-0005-0000-0000-00007EC00000}"/>
    <cellStyle name="Normal 9 3 5 2 5 2" xfId="50190" xr:uid="{00000000-0005-0000-0000-00007FC00000}"/>
    <cellStyle name="Normal 9 3 5 2 6" xfId="50191" xr:uid="{00000000-0005-0000-0000-000080C00000}"/>
    <cellStyle name="Normal 9 3 5 2 7" xfId="50192" xr:uid="{00000000-0005-0000-0000-000081C00000}"/>
    <cellStyle name="Normal 9 3 5 3" xfId="5495" xr:uid="{00000000-0005-0000-0000-000082C00000}"/>
    <cellStyle name="Normal 9 3 5 3 2" xfId="50193" xr:uid="{00000000-0005-0000-0000-000083C00000}"/>
    <cellStyle name="Normal 9 3 5 3 2 2" xfId="50194" xr:uid="{00000000-0005-0000-0000-000084C00000}"/>
    <cellStyle name="Normal 9 3 5 3 2 2 2" xfId="50195" xr:uid="{00000000-0005-0000-0000-000085C00000}"/>
    <cellStyle name="Normal 9 3 5 3 2 3" xfId="50196" xr:uid="{00000000-0005-0000-0000-000086C00000}"/>
    <cellStyle name="Normal 9 3 5 3 3" xfId="50197" xr:uid="{00000000-0005-0000-0000-000087C00000}"/>
    <cellStyle name="Normal 9 3 5 3 3 2" xfId="50198" xr:uid="{00000000-0005-0000-0000-000088C00000}"/>
    <cellStyle name="Normal 9 3 5 3 4" xfId="50199" xr:uid="{00000000-0005-0000-0000-000089C00000}"/>
    <cellStyle name="Normal 9 3 5 3 5" xfId="50200" xr:uid="{00000000-0005-0000-0000-00008AC00000}"/>
    <cellStyle name="Normal 9 3 5 4" xfId="5496" xr:uid="{00000000-0005-0000-0000-00008BC00000}"/>
    <cellStyle name="Normal 9 3 5 4 2" xfId="50201" xr:uid="{00000000-0005-0000-0000-00008CC00000}"/>
    <cellStyle name="Normal 9 3 5 4 2 2" xfId="50202" xr:uid="{00000000-0005-0000-0000-00008DC00000}"/>
    <cellStyle name="Normal 9 3 5 4 2 2 2" xfId="50203" xr:uid="{00000000-0005-0000-0000-00008EC00000}"/>
    <cellStyle name="Normal 9 3 5 4 2 3" xfId="50204" xr:uid="{00000000-0005-0000-0000-00008FC00000}"/>
    <cellStyle name="Normal 9 3 5 4 3" xfId="50205" xr:uid="{00000000-0005-0000-0000-000090C00000}"/>
    <cellStyle name="Normal 9 3 5 4 3 2" xfId="50206" xr:uid="{00000000-0005-0000-0000-000091C00000}"/>
    <cellStyle name="Normal 9 3 5 4 4" xfId="50207" xr:uid="{00000000-0005-0000-0000-000092C00000}"/>
    <cellStyle name="Normal 9 3 5 4 5" xfId="50208" xr:uid="{00000000-0005-0000-0000-000093C00000}"/>
    <cellStyle name="Normal 9 3 5 5" xfId="50209" xr:uid="{00000000-0005-0000-0000-000094C00000}"/>
    <cellStyle name="Normal 9 3 5 5 2" xfId="50210" xr:uid="{00000000-0005-0000-0000-000095C00000}"/>
    <cellStyle name="Normal 9 3 5 5 2 2" xfId="50211" xr:uid="{00000000-0005-0000-0000-000096C00000}"/>
    <cellStyle name="Normal 9 3 5 5 3" xfId="50212" xr:uid="{00000000-0005-0000-0000-000097C00000}"/>
    <cellStyle name="Normal 9 3 5 6" xfId="50213" xr:uid="{00000000-0005-0000-0000-000098C00000}"/>
    <cellStyle name="Normal 9 3 5 6 2" xfId="50214" xr:uid="{00000000-0005-0000-0000-000099C00000}"/>
    <cellStyle name="Normal 9 3 5 7" xfId="50215" xr:uid="{00000000-0005-0000-0000-00009AC00000}"/>
    <cellStyle name="Normal 9 3 5 8" xfId="50216" xr:uid="{00000000-0005-0000-0000-00009BC00000}"/>
    <cellStyle name="Normal 9 3 6" xfId="5497" xr:uid="{00000000-0005-0000-0000-00009CC00000}"/>
    <cellStyle name="Normal 9 3 6 2" xfId="5498" xr:uid="{00000000-0005-0000-0000-00009DC00000}"/>
    <cellStyle name="Normal 9 3 6 2 2" xfId="5499" xr:uid="{00000000-0005-0000-0000-00009EC00000}"/>
    <cellStyle name="Normal 9 3 6 2 2 2" xfId="50217" xr:uid="{00000000-0005-0000-0000-00009FC00000}"/>
    <cellStyle name="Normal 9 3 6 2 2 2 2" xfId="50218" xr:uid="{00000000-0005-0000-0000-0000A0C00000}"/>
    <cellStyle name="Normal 9 3 6 2 2 2 2 2" xfId="50219" xr:uid="{00000000-0005-0000-0000-0000A1C00000}"/>
    <cellStyle name="Normal 9 3 6 2 2 2 3" xfId="50220" xr:uid="{00000000-0005-0000-0000-0000A2C00000}"/>
    <cellStyle name="Normal 9 3 6 2 2 3" xfId="50221" xr:uid="{00000000-0005-0000-0000-0000A3C00000}"/>
    <cellStyle name="Normal 9 3 6 2 2 3 2" xfId="50222" xr:uid="{00000000-0005-0000-0000-0000A4C00000}"/>
    <cellStyle name="Normal 9 3 6 2 2 4" xfId="50223" xr:uid="{00000000-0005-0000-0000-0000A5C00000}"/>
    <cellStyle name="Normal 9 3 6 2 2 5" xfId="50224" xr:uid="{00000000-0005-0000-0000-0000A6C00000}"/>
    <cellStyle name="Normal 9 3 6 2 3" xfId="5500" xr:uid="{00000000-0005-0000-0000-0000A7C00000}"/>
    <cellStyle name="Normal 9 3 6 2 3 2" xfId="50225" xr:uid="{00000000-0005-0000-0000-0000A8C00000}"/>
    <cellStyle name="Normal 9 3 6 2 3 2 2" xfId="50226" xr:uid="{00000000-0005-0000-0000-0000A9C00000}"/>
    <cellStyle name="Normal 9 3 6 2 3 2 2 2" xfId="50227" xr:uid="{00000000-0005-0000-0000-0000AAC00000}"/>
    <cellStyle name="Normal 9 3 6 2 3 2 3" xfId="50228" xr:uid="{00000000-0005-0000-0000-0000ABC00000}"/>
    <cellStyle name="Normal 9 3 6 2 3 3" xfId="50229" xr:uid="{00000000-0005-0000-0000-0000ACC00000}"/>
    <cellStyle name="Normal 9 3 6 2 3 3 2" xfId="50230" xr:uid="{00000000-0005-0000-0000-0000ADC00000}"/>
    <cellStyle name="Normal 9 3 6 2 3 4" xfId="50231" xr:uid="{00000000-0005-0000-0000-0000AEC00000}"/>
    <cellStyle name="Normal 9 3 6 2 3 5" xfId="50232" xr:uid="{00000000-0005-0000-0000-0000AFC00000}"/>
    <cellStyle name="Normal 9 3 6 2 4" xfId="50233" xr:uid="{00000000-0005-0000-0000-0000B0C00000}"/>
    <cellStyle name="Normal 9 3 6 2 4 2" xfId="50234" xr:uid="{00000000-0005-0000-0000-0000B1C00000}"/>
    <cellStyle name="Normal 9 3 6 2 4 2 2" xfId="50235" xr:uid="{00000000-0005-0000-0000-0000B2C00000}"/>
    <cellStyle name="Normal 9 3 6 2 4 3" xfId="50236" xr:uid="{00000000-0005-0000-0000-0000B3C00000}"/>
    <cellStyle name="Normal 9 3 6 2 5" xfId="50237" xr:uid="{00000000-0005-0000-0000-0000B4C00000}"/>
    <cellStyle name="Normal 9 3 6 2 5 2" xfId="50238" xr:uid="{00000000-0005-0000-0000-0000B5C00000}"/>
    <cellStyle name="Normal 9 3 6 2 6" xfId="50239" xr:uid="{00000000-0005-0000-0000-0000B6C00000}"/>
    <cellStyle name="Normal 9 3 6 2 7" xfId="50240" xr:uid="{00000000-0005-0000-0000-0000B7C00000}"/>
    <cellStyle name="Normal 9 3 6 3" xfId="5501" xr:uid="{00000000-0005-0000-0000-0000B8C00000}"/>
    <cellStyle name="Normal 9 3 6 3 2" xfId="50241" xr:uid="{00000000-0005-0000-0000-0000B9C00000}"/>
    <cellStyle name="Normal 9 3 6 3 2 2" xfId="50242" xr:uid="{00000000-0005-0000-0000-0000BAC00000}"/>
    <cellStyle name="Normal 9 3 6 3 2 2 2" xfId="50243" xr:uid="{00000000-0005-0000-0000-0000BBC00000}"/>
    <cellStyle name="Normal 9 3 6 3 2 3" xfId="50244" xr:uid="{00000000-0005-0000-0000-0000BCC00000}"/>
    <cellStyle name="Normal 9 3 6 3 3" xfId="50245" xr:uid="{00000000-0005-0000-0000-0000BDC00000}"/>
    <cellStyle name="Normal 9 3 6 3 3 2" xfId="50246" xr:uid="{00000000-0005-0000-0000-0000BEC00000}"/>
    <cellStyle name="Normal 9 3 6 3 4" xfId="50247" xr:uid="{00000000-0005-0000-0000-0000BFC00000}"/>
    <cellStyle name="Normal 9 3 6 3 5" xfId="50248" xr:uid="{00000000-0005-0000-0000-0000C0C00000}"/>
    <cellStyle name="Normal 9 3 6 4" xfId="5502" xr:uid="{00000000-0005-0000-0000-0000C1C00000}"/>
    <cellStyle name="Normal 9 3 6 4 2" xfId="50249" xr:uid="{00000000-0005-0000-0000-0000C2C00000}"/>
    <cellStyle name="Normal 9 3 6 4 2 2" xfId="50250" xr:uid="{00000000-0005-0000-0000-0000C3C00000}"/>
    <cellStyle name="Normal 9 3 6 4 2 2 2" xfId="50251" xr:uid="{00000000-0005-0000-0000-0000C4C00000}"/>
    <cellStyle name="Normal 9 3 6 4 2 3" xfId="50252" xr:uid="{00000000-0005-0000-0000-0000C5C00000}"/>
    <cellStyle name="Normal 9 3 6 4 3" xfId="50253" xr:uid="{00000000-0005-0000-0000-0000C6C00000}"/>
    <cellStyle name="Normal 9 3 6 4 3 2" xfId="50254" xr:uid="{00000000-0005-0000-0000-0000C7C00000}"/>
    <cellStyle name="Normal 9 3 6 4 4" xfId="50255" xr:uid="{00000000-0005-0000-0000-0000C8C00000}"/>
    <cellStyle name="Normal 9 3 6 4 5" xfId="50256" xr:uid="{00000000-0005-0000-0000-0000C9C00000}"/>
    <cellStyle name="Normal 9 3 6 5" xfId="50257" xr:uid="{00000000-0005-0000-0000-0000CAC00000}"/>
    <cellStyle name="Normal 9 3 6 5 2" xfId="50258" xr:uid="{00000000-0005-0000-0000-0000CBC00000}"/>
    <cellStyle name="Normal 9 3 6 5 2 2" xfId="50259" xr:uid="{00000000-0005-0000-0000-0000CCC00000}"/>
    <cellStyle name="Normal 9 3 6 5 3" xfId="50260" xr:uid="{00000000-0005-0000-0000-0000CDC00000}"/>
    <cellStyle name="Normal 9 3 6 6" xfId="50261" xr:uid="{00000000-0005-0000-0000-0000CEC00000}"/>
    <cellStyle name="Normal 9 3 6 6 2" xfId="50262" xr:uid="{00000000-0005-0000-0000-0000CFC00000}"/>
    <cellStyle name="Normal 9 3 6 7" xfId="50263" xr:uid="{00000000-0005-0000-0000-0000D0C00000}"/>
    <cellStyle name="Normal 9 3 6 8" xfId="50264" xr:uid="{00000000-0005-0000-0000-0000D1C00000}"/>
    <cellStyle name="Normal 9 3 7" xfId="5503" xr:uid="{00000000-0005-0000-0000-0000D2C00000}"/>
    <cellStyle name="Normal 9 3 7 2" xfId="5504" xr:uid="{00000000-0005-0000-0000-0000D3C00000}"/>
    <cellStyle name="Normal 9 3 7 2 2" xfId="5505" xr:uid="{00000000-0005-0000-0000-0000D4C00000}"/>
    <cellStyle name="Normal 9 3 7 2 2 2" xfId="50265" xr:uid="{00000000-0005-0000-0000-0000D5C00000}"/>
    <cellStyle name="Normal 9 3 7 2 2 2 2" xfId="50266" xr:uid="{00000000-0005-0000-0000-0000D6C00000}"/>
    <cellStyle name="Normal 9 3 7 2 2 2 2 2" xfId="50267" xr:uid="{00000000-0005-0000-0000-0000D7C00000}"/>
    <cellStyle name="Normal 9 3 7 2 2 2 3" xfId="50268" xr:uid="{00000000-0005-0000-0000-0000D8C00000}"/>
    <cellStyle name="Normal 9 3 7 2 2 3" xfId="50269" xr:uid="{00000000-0005-0000-0000-0000D9C00000}"/>
    <cellStyle name="Normal 9 3 7 2 2 3 2" xfId="50270" xr:uid="{00000000-0005-0000-0000-0000DAC00000}"/>
    <cellStyle name="Normal 9 3 7 2 2 4" xfId="50271" xr:uid="{00000000-0005-0000-0000-0000DBC00000}"/>
    <cellStyle name="Normal 9 3 7 2 2 5" xfId="50272" xr:uid="{00000000-0005-0000-0000-0000DCC00000}"/>
    <cellStyle name="Normal 9 3 7 2 3" xfId="5506" xr:uid="{00000000-0005-0000-0000-0000DDC00000}"/>
    <cellStyle name="Normal 9 3 7 2 3 2" xfId="50273" xr:uid="{00000000-0005-0000-0000-0000DEC00000}"/>
    <cellStyle name="Normal 9 3 7 2 3 2 2" xfId="50274" xr:uid="{00000000-0005-0000-0000-0000DFC00000}"/>
    <cellStyle name="Normal 9 3 7 2 3 2 2 2" xfId="50275" xr:uid="{00000000-0005-0000-0000-0000E0C00000}"/>
    <cellStyle name="Normal 9 3 7 2 3 2 3" xfId="50276" xr:uid="{00000000-0005-0000-0000-0000E1C00000}"/>
    <cellStyle name="Normal 9 3 7 2 3 3" xfId="50277" xr:uid="{00000000-0005-0000-0000-0000E2C00000}"/>
    <cellStyle name="Normal 9 3 7 2 3 3 2" xfId="50278" xr:uid="{00000000-0005-0000-0000-0000E3C00000}"/>
    <cellStyle name="Normal 9 3 7 2 3 4" xfId="50279" xr:uid="{00000000-0005-0000-0000-0000E4C00000}"/>
    <cellStyle name="Normal 9 3 7 2 3 5" xfId="50280" xr:uid="{00000000-0005-0000-0000-0000E5C00000}"/>
    <cellStyle name="Normal 9 3 7 2 4" xfId="50281" xr:uid="{00000000-0005-0000-0000-0000E6C00000}"/>
    <cellStyle name="Normal 9 3 7 2 4 2" xfId="50282" xr:uid="{00000000-0005-0000-0000-0000E7C00000}"/>
    <cellStyle name="Normal 9 3 7 2 4 2 2" xfId="50283" xr:uid="{00000000-0005-0000-0000-0000E8C00000}"/>
    <cellStyle name="Normal 9 3 7 2 4 3" xfId="50284" xr:uid="{00000000-0005-0000-0000-0000E9C00000}"/>
    <cellStyle name="Normal 9 3 7 2 5" xfId="50285" xr:uid="{00000000-0005-0000-0000-0000EAC00000}"/>
    <cellStyle name="Normal 9 3 7 2 5 2" xfId="50286" xr:uid="{00000000-0005-0000-0000-0000EBC00000}"/>
    <cellStyle name="Normal 9 3 7 2 6" xfId="50287" xr:uid="{00000000-0005-0000-0000-0000ECC00000}"/>
    <cellStyle name="Normal 9 3 7 2 7" xfId="50288" xr:uid="{00000000-0005-0000-0000-0000EDC00000}"/>
    <cellStyle name="Normal 9 3 7 3" xfId="5507" xr:uid="{00000000-0005-0000-0000-0000EEC00000}"/>
    <cellStyle name="Normal 9 3 7 3 2" xfId="50289" xr:uid="{00000000-0005-0000-0000-0000EFC00000}"/>
    <cellStyle name="Normal 9 3 7 3 2 2" xfId="50290" xr:uid="{00000000-0005-0000-0000-0000F0C00000}"/>
    <cellStyle name="Normal 9 3 7 3 2 2 2" xfId="50291" xr:uid="{00000000-0005-0000-0000-0000F1C00000}"/>
    <cellStyle name="Normal 9 3 7 3 2 3" xfId="50292" xr:uid="{00000000-0005-0000-0000-0000F2C00000}"/>
    <cellStyle name="Normal 9 3 7 3 3" xfId="50293" xr:uid="{00000000-0005-0000-0000-0000F3C00000}"/>
    <cellStyle name="Normal 9 3 7 3 3 2" xfId="50294" xr:uid="{00000000-0005-0000-0000-0000F4C00000}"/>
    <cellStyle name="Normal 9 3 7 3 4" xfId="50295" xr:uid="{00000000-0005-0000-0000-0000F5C00000}"/>
    <cellStyle name="Normal 9 3 7 3 5" xfId="50296" xr:uid="{00000000-0005-0000-0000-0000F6C00000}"/>
    <cellStyle name="Normal 9 3 7 4" xfId="5508" xr:uid="{00000000-0005-0000-0000-0000F7C00000}"/>
    <cellStyle name="Normal 9 3 7 4 2" xfId="50297" xr:uid="{00000000-0005-0000-0000-0000F8C00000}"/>
    <cellStyle name="Normal 9 3 7 4 2 2" xfId="50298" xr:uid="{00000000-0005-0000-0000-0000F9C00000}"/>
    <cellStyle name="Normal 9 3 7 4 2 2 2" xfId="50299" xr:uid="{00000000-0005-0000-0000-0000FAC00000}"/>
    <cellStyle name="Normal 9 3 7 4 2 3" xfId="50300" xr:uid="{00000000-0005-0000-0000-0000FBC00000}"/>
    <cellStyle name="Normal 9 3 7 4 3" xfId="50301" xr:uid="{00000000-0005-0000-0000-0000FCC00000}"/>
    <cellStyle name="Normal 9 3 7 4 3 2" xfId="50302" xr:uid="{00000000-0005-0000-0000-0000FDC00000}"/>
    <cellStyle name="Normal 9 3 7 4 4" xfId="50303" xr:uid="{00000000-0005-0000-0000-0000FEC00000}"/>
    <cellStyle name="Normal 9 3 7 4 5" xfId="50304" xr:uid="{00000000-0005-0000-0000-0000FFC00000}"/>
    <cellStyle name="Normal 9 3 7 5" xfId="50305" xr:uid="{00000000-0005-0000-0000-000000C10000}"/>
    <cellStyle name="Normal 9 3 7 5 2" xfId="50306" xr:uid="{00000000-0005-0000-0000-000001C10000}"/>
    <cellStyle name="Normal 9 3 7 5 2 2" xfId="50307" xr:uid="{00000000-0005-0000-0000-000002C10000}"/>
    <cellStyle name="Normal 9 3 7 5 3" xfId="50308" xr:uid="{00000000-0005-0000-0000-000003C10000}"/>
    <cellStyle name="Normal 9 3 7 6" xfId="50309" xr:uid="{00000000-0005-0000-0000-000004C10000}"/>
    <cellStyle name="Normal 9 3 7 6 2" xfId="50310" xr:uid="{00000000-0005-0000-0000-000005C10000}"/>
    <cellStyle name="Normal 9 3 7 7" xfId="50311" xr:uid="{00000000-0005-0000-0000-000006C10000}"/>
    <cellStyle name="Normal 9 3 7 8" xfId="50312" xr:uid="{00000000-0005-0000-0000-000007C10000}"/>
    <cellStyle name="Normal 9 3 8" xfId="5509" xr:uid="{00000000-0005-0000-0000-000008C10000}"/>
    <cellStyle name="Normal 9 3 8 2" xfId="5510" xr:uid="{00000000-0005-0000-0000-000009C10000}"/>
    <cellStyle name="Normal 9 3 8 2 2" xfId="50313" xr:uid="{00000000-0005-0000-0000-00000AC10000}"/>
    <cellStyle name="Normal 9 3 8 2 2 2" xfId="50314" xr:uid="{00000000-0005-0000-0000-00000BC10000}"/>
    <cellStyle name="Normal 9 3 8 2 2 2 2" xfId="50315" xr:uid="{00000000-0005-0000-0000-00000CC10000}"/>
    <cellStyle name="Normal 9 3 8 2 2 3" xfId="50316" xr:uid="{00000000-0005-0000-0000-00000DC10000}"/>
    <cellStyle name="Normal 9 3 8 2 3" xfId="50317" xr:uid="{00000000-0005-0000-0000-00000EC10000}"/>
    <cellStyle name="Normal 9 3 8 2 3 2" xfId="50318" xr:uid="{00000000-0005-0000-0000-00000FC10000}"/>
    <cellStyle name="Normal 9 3 8 2 4" xfId="50319" xr:uid="{00000000-0005-0000-0000-000010C10000}"/>
    <cellStyle name="Normal 9 3 8 2 5" xfId="50320" xr:uid="{00000000-0005-0000-0000-000011C10000}"/>
    <cellStyle name="Normal 9 3 8 3" xfId="5511" xr:uid="{00000000-0005-0000-0000-000012C10000}"/>
    <cellStyle name="Normal 9 3 8 3 2" xfId="50321" xr:uid="{00000000-0005-0000-0000-000013C10000}"/>
    <cellStyle name="Normal 9 3 8 3 2 2" xfId="50322" xr:uid="{00000000-0005-0000-0000-000014C10000}"/>
    <cellStyle name="Normal 9 3 8 3 2 2 2" xfId="50323" xr:uid="{00000000-0005-0000-0000-000015C10000}"/>
    <cellStyle name="Normal 9 3 8 3 2 3" xfId="50324" xr:uid="{00000000-0005-0000-0000-000016C10000}"/>
    <cellStyle name="Normal 9 3 8 3 3" xfId="50325" xr:uid="{00000000-0005-0000-0000-000017C10000}"/>
    <cellStyle name="Normal 9 3 8 3 3 2" xfId="50326" xr:uid="{00000000-0005-0000-0000-000018C10000}"/>
    <cellStyle name="Normal 9 3 8 3 4" xfId="50327" xr:uid="{00000000-0005-0000-0000-000019C10000}"/>
    <cellStyle name="Normal 9 3 8 3 5" xfId="50328" xr:uid="{00000000-0005-0000-0000-00001AC10000}"/>
    <cellStyle name="Normal 9 3 8 4" xfId="50329" xr:uid="{00000000-0005-0000-0000-00001BC10000}"/>
    <cellStyle name="Normal 9 3 8 4 2" xfId="50330" xr:uid="{00000000-0005-0000-0000-00001CC10000}"/>
    <cellStyle name="Normal 9 3 8 4 2 2" xfId="50331" xr:uid="{00000000-0005-0000-0000-00001DC10000}"/>
    <cellStyle name="Normal 9 3 8 4 3" xfId="50332" xr:uid="{00000000-0005-0000-0000-00001EC10000}"/>
    <cellStyle name="Normal 9 3 8 5" xfId="50333" xr:uid="{00000000-0005-0000-0000-00001FC10000}"/>
    <cellStyle name="Normal 9 3 8 5 2" xfId="50334" xr:uid="{00000000-0005-0000-0000-000020C10000}"/>
    <cellStyle name="Normal 9 3 8 6" xfId="50335" xr:uid="{00000000-0005-0000-0000-000021C10000}"/>
    <cellStyle name="Normal 9 3 8 7" xfId="50336" xr:uid="{00000000-0005-0000-0000-000022C10000}"/>
    <cellStyle name="Normal 9 3 9" xfId="5512" xr:uid="{00000000-0005-0000-0000-000023C10000}"/>
    <cellStyle name="Normal 9 3 9 2" xfId="50337" xr:uid="{00000000-0005-0000-0000-000024C10000}"/>
    <cellStyle name="Normal 9 3 9 2 2" xfId="50338" xr:uid="{00000000-0005-0000-0000-000025C10000}"/>
    <cellStyle name="Normal 9 3 9 2 2 2" xfId="50339" xr:uid="{00000000-0005-0000-0000-000026C10000}"/>
    <cellStyle name="Normal 9 3 9 2 3" xfId="50340" xr:uid="{00000000-0005-0000-0000-000027C10000}"/>
    <cellStyle name="Normal 9 3 9 3" xfId="50341" xr:uid="{00000000-0005-0000-0000-000028C10000}"/>
    <cellStyle name="Normal 9 3 9 3 2" xfId="50342" xr:uid="{00000000-0005-0000-0000-000029C10000}"/>
    <cellStyle name="Normal 9 3 9 4" xfId="50343" xr:uid="{00000000-0005-0000-0000-00002AC10000}"/>
    <cellStyle name="Normal 9 3 9 5" xfId="50344" xr:uid="{00000000-0005-0000-0000-00002BC10000}"/>
    <cellStyle name="Normal 9 4" xfId="5513" xr:uid="{00000000-0005-0000-0000-00002CC10000}"/>
    <cellStyle name="Normal 9 4 10" xfId="50345" xr:uid="{00000000-0005-0000-0000-00002DC10000}"/>
    <cellStyle name="Normal 9 4 10 2" xfId="50346" xr:uid="{00000000-0005-0000-0000-00002EC10000}"/>
    <cellStyle name="Normal 9 4 10 2 2" xfId="50347" xr:uid="{00000000-0005-0000-0000-00002FC10000}"/>
    <cellStyle name="Normal 9 4 10 3" xfId="50348" xr:uid="{00000000-0005-0000-0000-000030C10000}"/>
    <cellStyle name="Normal 9 4 11" xfId="50349" xr:uid="{00000000-0005-0000-0000-000031C10000}"/>
    <cellStyle name="Normal 9 4 11 2" xfId="50350" xr:uid="{00000000-0005-0000-0000-000032C10000}"/>
    <cellStyle name="Normal 9 4 12" xfId="50351" xr:uid="{00000000-0005-0000-0000-000033C10000}"/>
    <cellStyle name="Normal 9 4 13" xfId="50352" xr:uid="{00000000-0005-0000-0000-000034C10000}"/>
    <cellStyle name="Normal 9 4 2" xfId="5514" xr:uid="{00000000-0005-0000-0000-000035C10000}"/>
    <cellStyle name="Normal 9 4 2 10" xfId="50353" xr:uid="{00000000-0005-0000-0000-000036C10000}"/>
    <cellStyle name="Normal 9 4 2 10 2" xfId="50354" xr:uid="{00000000-0005-0000-0000-000037C10000}"/>
    <cellStyle name="Normal 9 4 2 11" xfId="50355" xr:uid="{00000000-0005-0000-0000-000038C10000}"/>
    <cellStyle name="Normal 9 4 2 12" xfId="50356" xr:uid="{00000000-0005-0000-0000-000039C10000}"/>
    <cellStyle name="Normal 9 4 2 2" xfId="5515" xr:uid="{00000000-0005-0000-0000-00003AC10000}"/>
    <cellStyle name="Normal 9 4 2 2 2" xfId="5516" xr:uid="{00000000-0005-0000-0000-00003BC10000}"/>
    <cellStyle name="Normal 9 4 2 2 2 2" xfId="5517" xr:uid="{00000000-0005-0000-0000-00003CC10000}"/>
    <cellStyle name="Normal 9 4 2 2 2 2 2" xfId="50357" xr:uid="{00000000-0005-0000-0000-00003DC10000}"/>
    <cellStyle name="Normal 9 4 2 2 2 2 2 2" xfId="50358" xr:uid="{00000000-0005-0000-0000-00003EC10000}"/>
    <cellStyle name="Normal 9 4 2 2 2 2 2 2 2" xfId="50359" xr:uid="{00000000-0005-0000-0000-00003FC10000}"/>
    <cellStyle name="Normal 9 4 2 2 2 2 2 3" xfId="50360" xr:uid="{00000000-0005-0000-0000-000040C10000}"/>
    <cellStyle name="Normal 9 4 2 2 2 2 3" xfId="50361" xr:uid="{00000000-0005-0000-0000-000041C10000}"/>
    <cellStyle name="Normal 9 4 2 2 2 2 3 2" xfId="50362" xr:uid="{00000000-0005-0000-0000-000042C10000}"/>
    <cellStyle name="Normal 9 4 2 2 2 2 4" xfId="50363" xr:uid="{00000000-0005-0000-0000-000043C10000}"/>
    <cellStyle name="Normal 9 4 2 2 2 2 5" xfId="50364" xr:uid="{00000000-0005-0000-0000-000044C10000}"/>
    <cellStyle name="Normal 9 4 2 2 2 3" xfId="5518" xr:uid="{00000000-0005-0000-0000-000045C10000}"/>
    <cellStyle name="Normal 9 4 2 2 2 3 2" xfId="50365" xr:uid="{00000000-0005-0000-0000-000046C10000}"/>
    <cellStyle name="Normal 9 4 2 2 2 3 2 2" xfId="50366" xr:uid="{00000000-0005-0000-0000-000047C10000}"/>
    <cellStyle name="Normal 9 4 2 2 2 3 2 2 2" xfId="50367" xr:uid="{00000000-0005-0000-0000-000048C10000}"/>
    <cellStyle name="Normal 9 4 2 2 2 3 2 3" xfId="50368" xr:uid="{00000000-0005-0000-0000-000049C10000}"/>
    <cellStyle name="Normal 9 4 2 2 2 3 3" xfId="50369" xr:uid="{00000000-0005-0000-0000-00004AC10000}"/>
    <cellStyle name="Normal 9 4 2 2 2 3 3 2" xfId="50370" xr:uid="{00000000-0005-0000-0000-00004BC10000}"/>
    <cellStyle name="Normal 9 4 2 2 2 3 4" xfId="50371" xr:uid="{00000000-0005-0000-0000-00004CC10000}"/>
    <cellStyle name="Normal 9 4 2 2 2 3 5" xfId="50372" xr:uid="{00000000-0005-0000-0000-00004DC10000}"/>
    <cellStyle name="Normal 9 4 2 2 2 4" xfId="50373" xr:uid="{00000000-0005-0000-0000-00004EC10000}"/>
    <cellStyle name="Normal 9 4 2 2 2 4 2" xfId="50374" xr:uid="{00000000-0005-0000-0000-00004FC10000}"/>
    <cellStyle name="Normal 9 4 2 2 2 4 2 2" xfId="50375" xr:uid="{00000000-0005-0000-0000-000050C10000}"/>
    <cellStyle name="Normal 9 4 2 2 2 4 3" xfId="50376" xr:uid="{00000000-0005-0000-0000-000051C10000}"/>
    <cellStyle name="Normal 9 4 2 2 2 5" xfId="50377" xr:uid="{00000000-0005-0000-0000-000052C10000}"/>
    <cellStyle name="Normal 9 4 2 2 2 5 2" xfId="50378" xr:uid="{00000000-0005-0000-0000-000053C10000}"/>
    <cellStyle name="Normal 9 4 2 2 2 6" xfId="50379" xr:uid="{00000000-0005-0000-0000-000054C10000}"/>
    <cellStyle name="Normal 9 4 2 2 2 7" xfId="50380" xr:uid="{00000000-0005-0000-0000-000055C10000}"/>
    <cellStyle name="Normal 9 4 2 2 3" xfId="5519" xr:uid="{00000000-0005-0000-0000-000056C10000}"/>
    <cellStyle name="Normal 9 4 2 2 3 2" xfId="50381" xr:uid="{00000000-0005-0000-0000-000057C10000}"/>
    <cellStyle name="Normal 9 4 2 2 3 2 2" xfId="50382" xr:uid="{00000000-0005-0000-0000-000058C10000}"/>
    <cellStyle name="Normal 9 4 2 2 3 2 2 2" xfId="50383" xr:uid="{00000000-0005-0000-0000-000059C10000}"/>
    <cellStyle name="Normal 9 4 2 2 3 2 3" xfId="50384" xr:uid="{00000000-0005-0000-0000-00005AC10000}"/>
    <cellStyle name="Normal 9 4 2 2 3 3" xfId="50385" xr:uid="{00000000-0005-0000-0000-00005BC10000}"/>
    <cellStyle name="Normal 9 4 2 2 3 3 2" xfId="50386" xr:uid="{00000000-0005-0000-0000-00005CC10000}"/>
    <cellStyle name="Normal 9 4 2 2 3 4" xfId="50387" xr:uid="{00000000-0005-0000-0000-00005DC10000}"/>
    <cellStyle name="Normal 9 4 2 2 3 5" xfId="50388" xr:uid="{00000000-0005-0000-0000-00005EC10000}"/>
    <cellStyle name="Normal 9 4 2 2 4" xfId="5520" xr:uid="{00000000-0005-0000-0000-00005FC10000}"/>
    <cellStyle name="Normal 9 4 2 2 4 2" xfId="50389" xr:uid="{00000000-0005-0000-0000-000060C10000}"/>
    <cellStyle name="Normal 9 4 2 2 4 2 2" xfId="50390" xr:uid="{00000000-0005-0000-0000-000061C10000}"/>
    <cellStyle name="Normal 9 4 2 2 4 2 2 2" xfId="50391" xr:uid="{00000000-0005-0000-0000-000062C10000}"/>
    <cellStyle name="Normal 9 4 2 2 4 2 3" xfId="50392" xr:uid="{00000000-0005-0000-0000-000063C10000}"/>
    <cellStyle name="Normal 9 4 2 2 4 3" xfId="50393" xr:uid="{00000000-0005-0000-0000-000064C10000}"/>
    <cellStyle name="Normal 9 4 2 2 4 3 2" xfId="50394" xr:uid="{00000000-0005-0000-0000-000065C10000}"/>
    <cellStyle name="Normal 9 4 2 2 4 4" xfId="50395" xr:uid="{00000000-0005-0000-0000-000066C10000}"/>
    <cellStyle name="Normal 9 4 2 2 4 5" xfId="50396" xr:uid="{00000000-0005-0000-0000-000067C10000}"/>
    <cellStyle name="Normal 9 4 2 2 5" xfId="50397" xr:uid="{00000000-0005-0000-0000-000068C10000}"/>
    <cellStyle name="Normal 9 4 2 2 5 2" xfId="50398" xr:uid="{00000000-0005-0000-0000-000069C10000}"/>
    <cellStyle name="Normal 9 4 2 2 5 2 2" xfId="50399" xr:uid="{00000000-0005-0000-0000-00006AC10000}"/>
    <cellStyle name="Normal 9 4 2 2 5 3" xfId="50400" xr:uid="{00000000-0005-0000-0000-00006BC10000}"/>
    <cellStyle name="Normal 9 4 2 2 6" xfId="50401" xr:uid="{00000000-0005-0000-0000-00006CC10000}"/>
    <cellStyle name="Normal 9 4 2 2 6 2" xfId="50402" xr:uid="{00000000-0005-0000-0000-00006DC10000}"/>
    <cellStyle name="Normal 9 4 2 2 7" xfId="50403" xr:uid="{00000000-0005-0000-0000-00006EC10000}"/>
    <cellStyle name="Normal 9 4 2 2 8" xfId="50404" xr:uid="{00000000-0005-0000-0000-00006FC10000}"/>
    <cellStyle name="Normal 9 4 2 3" xfId="5521" xr:uid="{00000000-0005-0000-0000-000070C10000}"/>
    <cellStyle name="Normal 9 4 2 3 2" xfId="5522" xr:uid="{00000000-0005-0000-0000-000071C10000}"/>
    <cellStyle name="Normal 9 4 2 3 2 2" xfId="5523" xr:uid="{00000000-0005-0000-0000-000072C10000}"/>
    <cellStyle name="Normal 9 4 2 3 2 2 2" xfId="50405" xr:uid="{00000000-0005-0000-0000-000073C10000}"/>
    <cellStyle name="Normal 9 4 2 3 2 2 2 2" xfId="50406" xr:uid="{00000000-0005-0000-0000-000074C10000}"/>
    <cellStyle name="Normal 9 4 2 3 2 2 2 2 2" xfId="50407" xr:uid="{00000000-0005-0000-0000-000075C10000}"/>
    <cellStyle name="Normal 9 4 2 3 2 2 2 3" xfId="50408" xr:uid="{00000000-0005-0000-0000-000076C10000}"/>
    <cellStyle name="Normal 9 4 2 3 2 2 3" xfId="50409" xr:uid="{00000000-0005-0000-0000-000077C10000}"/>
    <cellStyle name="Normal 9 4 2 3 2 2 3 2" xfId="50410" xr:uid="{00000000-0005-0000-0000-000078C10000}"/>
    <cellStyle name="Normal 9 4 2 3 2 2 4" xfId="50411" xr:uid="{00000000-0005-0000-0000-000079C10000}"/>
    <cellStyle name="Normal 9 4 2 3 2 2 5" xfId="50412" xr:uid="{00000000-0005-0000-0000-00007AC10000}"/>
    <cellStyle name="Normal 9 4 2 3 2 3" xfId="5524" xr:uid="{00000000-0005-0000-0000-00007BC10000}"/>
    <cellStyle name="Normal 9 4 2 3 2 3 2" xfId="50413" xr:uid="{00000000-0005-0000-0000-00007CC10000}"/>
    <cellStyle name="Normal 9 4 2 3 2 3 2 2" xfId="50414" xr:uid="{00000000-0005-0000-0000-00007DC10000}"/>
    <cellStyle name="Normal 9 4 2 3 2 3 2 2 2" xfId="50415" xr:uid="{00000000-0005-0000-0000-00007EC10000}"/>
    <cellStyle name="Normal 9 4 2 3 2 3 2 3" xfId="50416" xr:uid="{00000000-0005-0000-0000-00007FC10000}"/>
    <cellStyle name="Normal 9 4 2 3 2 3 3" xfId="50417" xr:uid="{00000000-0005-0000-0000-000080C10000}"/>
    <cellStyle name="Normal 9 4 2 3 2 3 3 2" xfId="50418" xr:uid="{00000000-0005-0000-0000-000081C10000}"/>
    <cellStyle name="Normal 9 4 2 3 2 3 4" xfId="50419" xr:uid="{00000000-0005-0000-0000-000082C10000}"/>
    <cellStyle name="Normal 9 4 2 3 2 3 5" xfId="50420" xr:uid="{00000000-0005-0000-0000-000083C10000}"/>
    <cellStyle name="Normal 9 4 2 3 2 4" xfId="50421" xr:uid="{00000000-0005-0000-0000-000084C10000}"/>
    <cellStyle name="Normal 9 4 2 3 2 4 2" xfId="50422" xr:uid="{00000000-0005-0000-0000-000085C10000}"/>
    <cellStyle name="Normal 9 4 2 3 2 4 2 2" xfId="50423" xr:uid="{00000000-0005-0000-0000-000086C10000}"/>
    <cellStyle name="Normal 9 4 2 3 2 4 3" xfId="50424" xr:uid="{00000000-0005-0000-0000-000087C10000}"/>
    <cellStyle name="Normal 9 4 2 3 2 5" xfId="50425" xr:uid="{00000000-0005-0000-0000-000088C10000}"/>
    <cellStyle name="Normal 9 4 2 3 2 5 2" xfId="50426" xr:uid="{00000000-0005-0000-0000-000089C10000}"/>
    <cellStyle name="Normal 9 4 2 3 2 6" xfId="50427" xr:uid="{00000000-0005-0000-0000-00008AC10000}"/>
    <cellStyle name="Normal 9 4 2 3 2 7" xfId="50428" xr:uid="{00000000-0005-0000-0000-00008BC10000}"/>
    <cellStyle name="Normal 9 4 2 3 3" xfId="5525" xr:uid="{00000000-0005-0000-0000-00008CC10000}"/>
    <cellStyle name="Normal 9 4 2 3 3 2" xfId="50429" xr:uid="{00000000-0005-0000-0000-00008DC10000}"/>
    <cellStyle name="Normal 9 4 2 3 3 2 2" xfId="50430" xr:uid="{00000000-0005-0000-0000-00008EC10000}"/>
    <cellStyle name="Normal 9 4 2 3 3 2 2 2" xfId="50431" xr:uid="{00000000-0005-0000-0000-00008FC10000}"/>
    <cellStyle name="Normal 9 4 2 3 3 2 3" xfId="50432" xr:uid="{00000000-0005-0000-0000-000090C10000}"/>
    <cellStyle name="Normal 9 4 2 3 3 3" xfId="50433" xr:uid="{00000000-0005-0000-0000-000091C10000}"/>
    <cellStyle name="Normal 9 4 2 3 3 3 2" xfId="50434" xr:uid="{00000000-0005-0000-0000-000092C10000}"/>
    <cellStyle name="Normal 9 4 2 3 3 4" xfId="50435" xr:uid="{00000000-0005-0000-0000-000093C10000}"/>
    <cellStyle name="Normal 9 4 2 3 3 5" xfId="50436" xr:uid="{00000000-0005-0000-0000-000094C10000}"/>
    <cellStyle name="Normal 9 4 2 3 4" xfId="5526" xr:uid="{00000000-0005-0000-0000-000095C10000}"/>
    <cellStyle name="Normal 9 4 2 3 4 2" xfId="50437" xr:uid="{00000000-0005-0000-0000-000096C10000}"/>
    <cellStyle name="Normal 9 4 2 3 4 2 2" xfId="50438" xr:uid="{00000000-0005-0000-0000-000097C10000}"/>
    <cellStyle name="Normal 9 4 2 3 4 2 2 2" xfId="50439" xr:uid="{00000000-0005-0000-0000-000098C10000}"/>
    <cellStyle name="Normal 9 4 2 3 4 2 3" xfId="50440" xr:uid="{00000000-0005-0000-0000-000099C10000}"/>
    <cellStyle name="Normal 9 4 2 3 4 3" xfId="50441" xr:uid="{00000000-0005-0000-0000-00009AC10000}"/>
    <cellStyle name="Normal 9 4 2 3 4 3 2" xfId="50442" xr:uid="{00000000-0005-0000-0000-00009BC10000}"/>
    <cellStyle name="Normal 9 4 2 3 4 4" xfId="50443" xr:uid="{00000000-0005-0000-0000-00009CC10000}"/>
    <cellStyle name="Normal 9 4 2 3 4 5" xfId="50444" xr:uid="{00000000-0005-0000-0000-00009DC10000}"/>
    <cellStyle name="Normal 9 4 2 3 5" xfId="50445" xr:uid="{00000000-0005-0000-0000-00009EC10000}"/>
    <cellStyle name="Normal 9 4 2 3 5 2" xfId="50446" xr:uid="{00000000-0005-0000-0000-00009FC10000}"/>
    <cellStyle name="Normal 9 4 2 3 5 2 2" xfId="50447" xr:uid="{00000000-0005-0000-0000-0000A0C10000}"/>
    <cellStyle name="Normal 9 4 2 3 5 3" xfId="50448" xr:uid="{00000000-0005-0000-0000-0000A1C10000}"/>
    <cellStyle name="Normal 9 4 2 3 6" xfId="50449" xr:uid="{00000000-0005-0000-0000-0000A2C10000}"/>
    <cellStyle name="Normal 9 4 2 3 6 2" xfId="50450" xr:uid="{00000000-0005-0000-0000-0000A3C10000}"/>
    <cellStyle name="Normal 9 4 2 3 7" xfId="50451" xr:uid="{00000000-0005-0000-0000-0000A4C10000}"/>
    <cellStyle name="Normal 9 4 2 3 8" xfId="50452" xr:uid="{00000000-0005-0000-0000-0000A5C10000}"/>
    <cellStyle name="Normal 9 4 2 4" xfId="5527" xr:uid="{00000000-0005-0000-0000-0000A6C10000}"/>
    <cellStyle name="Normal 9 4 2 4 2" xfId="5528" xr:uid="{00000000-0005-0000-0000-0000A7C10000}"/>
    <cellStyle name="Normal 9 4 2 4 2 2" xfId="5529" xr:uid="{00000000-0005-0000-0000-0000A8C10000}"/>
    <cellStyle name="Normal 9 4 2 4 2 2 2" xfId="50453" xr:uid="{00000000-0005-0000-0000-0000A9C10000}"/>
    <cellStyle name="Normal 9 4 2 4 2 2 2 2" xfId="50454" xr:uid="{00000000-0005-0000-0000-0000AAC10000}"/>
    <cellStyle name="Normal 9 4 2 4 2 2 2 2 2" xfId="50455" xr:uid="{00000000-0005-0000-0000-0000ABC10000}"/>
    <cellStyle name="Normal 9 4 2 4 2 2 2 3" xfId="50456" xr:uid="{00000000-0005-0000-0000-0000ACC10000}"/>
    <cellStyle name="Normal 9 4 2 4 2 2 3" xfId="50457" xr:uid="{00000000-0005-0000-0000-0000ADC10000}"/>
    <cellStyle name="Normal 9 4 2 4 2 2 3 2" xfId="50458" xr:uid="{00000000-0005-0000-0000-0000AEC10000}"/>
    <cellStyle name="Normal 9 4 2 4 2 2 4" xfId="50459" xr:uid="{00000000-0005-0000-0000-0000AFC10000}"/>
    <cellStyle name="Normal 9 4 2 4 2 2 5" xfId="50460" xr:uid="{00000000-0005-0000-0000-0000B0C10000}"/>
    <cellStyle name="Normal 9 4 2 4 2 3" xfId="5530" xr:uid="{00000000-0005-0000-0000-0000B1C10000}"/>
    <cellStyle name="Normal 9 4 2 4 2 3 2" xfId="50461" xr:uid="{00000000-0005-0000-0000-0000B2C10000}"/>
    <cellStyle name="Normal 9 4 2 4 2 3 2 2" xfId="50462" xr:uid="{00000000-0005-0000-0000-0000B3C10000}"/>
    <cellStyle name="Normal 9 4 2 4 2 3 2 2 2" xfId="50463" xr:uid="{00000000-0005-0000-0000-0000B4C10000}"/>
    <cellStyle name="Normal 9 4 2 4 2 3 2 3" xfId="50464" xr:uid="{00000000-0005-0000-0000-0000B5C10000}"/>
    <cellStyle name="Normal 9 4 2 4 2 3 3" xfId="50465" xr:uid="{00000000-0005-0000-0000-0000B6C10000}"/>
    <cellStyle name="Normal 9 4 2 4 2 3 3 2" xfId="50466" xr:uid="{00000000-0005-0000-0000-0000B7C10000}"/>
    <cellStyle name="Normal 9 4 2 4 2 3 4" xfId="50467" xr:uid="{00000000-0005-0000-0000-0000B8C10000}"/>
    <cellStyle name="Normal 9 4 2 4 2 3 5" xfId="50468" xr:uid="{00000000-0005-0000-0000-0000B9C10000}"/>
    <cellStyle name="Normal 9 4 2 4 2 4" xfId="50469" xr:uid="{00000000-0005-0000-0000-0000BAC10000}"/>
    <cellStyle name="Normal 9 4 2 4 2 4 2" xfId="50470" xr:uid="{00000000-0005-0000-0000-0000BBC10000}"/>
    <cellStyle name="Normal 9 4 2 4 2 4 2 2" xfId="50471" xr:uid="{00000000-0005-0000-0000-0000BCC10000}"/>
    <cellStyle name="Normal 9 4 2 4 2 4 3" xfId="50472" xr:uid="{00000000-0005-0000-0000-0000BDC10000}"/>
    <cellStyle name="Normal 9 4 2 4 2 5" xfId="50473" xr:uid="{00000000-0005-0000-0000-0000BEC10000}"/>
    <cellStyle name="Normal 9 4 2 4 2 5 2" xfId="50474" xr:uid="{00000000-0005-0000-0000-0000BFC10000}"/>
    <cellStyle name="Normal 9 4 2 4 2 6" xfId="50475" xr:uid="{00000000-0005-0000-0000-0000C0C10000}"/>
    <cellStyle name="Normal 9 4 2 4 2 7" xfId="50476" xr:uid="{00000000-0005-0000-0000-0000C1C10000}"/>
    <cellStyle name="Normal 9 4 2 4 3" xfId="5531" xr:uid="{00000000-0005-0000-0000-0000C2C10000}"/>
    <cellStyle name="Normal 9 4 2 4 3 2" xfId="50477" xr:uid="{00000000-0005-0000-0000-0000C3C10000}"/>
    <cellStyle name="Normal 9 4 2 4 3 2 2" xfId="50478" xr:uid="{00000000-0005-0000-0000-0000C4C10000}"/>
    <cellStyle name="Normal 9 4 2 4 3 2 2 2" xfId="50479" xr:uid="{00000000-0005-0000-0000-0000C5C10000}"/>
    <cellStyle name="Normal 9 4 2 4 3 2 3" xfId="50480" xr:uid="{00000000-0005-0000-0000-0000C6C10000}"/>
    <cellStyle name="Normal 9 4 2 4 3 3" xfId="50481" xr:uid="{00000000-0005-0000-0000-0000C7C10000}"/>
    <cellStyle name="Normal 9 4 2 4 3 3 2" xfId="50482" xr:uid="{00000000-0005-0000-0000-0000C8C10000}"/>
    <cellStyle name="Normal 9 4 2 4 3 4" xfId="50483" xr:uid="{00000000-0005-0000-0000-0000C9C10000}"/>
    <cellStyle name="Normal 9 4 2 4 3 5" xfId="50484" xr:uid="{00000000-0005-0000-0000-0000CAC10000}"/>
    <cellStyle name="Normal 9 4 2 4 4" xfId="5532" xr:uid="{00000000-0005-0000-0000-0000CBC10000}"/>
    <cellStyle name="Normal 9 4 2 4 4 2" xfId="50485" xr:uid="{00000000-0005-0000-0000-0000CCC10000}"/>
    <cellStyle name="Normal 9 4 2 4 4 2 2" xfId="50486" xr:uid="{00000000-0005-0000-0000-0000CDC10000}"/>
    <cellStyle name="Normal 9 4 2 4 4 2 2 2" xfId="50487" xr:uid="{00000000-0005-0000-0000-0000CEC10000}"/>
    <cellStyle name="Normal 9 4 2 4 4 2 3" xfId="50488" xr:uid="{00000000-0005-0000-0000-0000CFC10000}"/>
    <cellStyle name="Normal 9 4 2 4 4 3" xfId="50489" xr:uid="{00000000-0005-0000-0000-0000D0C10000}"/>
    <cellStyle name="Normal 9 4 2 4 4 3 2" xfId="50490" xr:uid="{00000000-0005-0000-0000-0000D1C10000}"/>
    <cellStyle name="Normal 9 4 2 4 4 4" xfId="50491" xr:uid="{00000000-0005-0000-0000-0000D2C10000}"/>
    <cellStyle name="Normal 9 4 2 4 4 5" xfId="50492" xr:uid="{00000000-0005-0000-0000-0000D3C10000}"/>
    <cellStyle name="Normal 9 4 2 4 5" xfId="50493" xr:uid="{00000000-0005-0000-0000-0000D4C10000}"/>
    <cellStyle name="Normal 9 4 2 4 5 2" xfId="50494" xr:uid="{00000000-0005-0000-0000-0000D5C10000}"/>
    <cellStyle name="Normal 9 4 2 4 5 2 2" xfId="50495" xr:uid="{00000000-0005-0000-0000-0000D6C10000}"/>
    <cellStyle name="Normal 9 4 2 4 5 3" xfId="50496" xr:uid="{00000000-0005-0000-0000-0000D7C10000}"/>
    <cellStyle name="Normal 9 4 2 4 6" xfId="50497" xr:uid="{00000000-0005-0000-0000-0000D8C10000}"/>
    <cellStyle name="Normal 9 4 2 4 6 2" xfId="50498" xr:uid="{00000000-0005-0000-0000-0000D9C10000}"/>
    <cellStyle name="Normal 9 4 2 4 7" xfId="50499" xr:uid="{00000000-0005-0000-0000-0000DAC10000}"/>
    <cellStyle name="Normal 9 4 2 4 8" xfId="50500" xr:uid="{00000000-0005-0000-0000-0000DBC10000}"/>
    <cellStyle name="Normal 9 4 2 5" xfId="5533" xr:uid="{00000000-0005-0000-0000-0000DCC10000}"/>
    <cellStyle name="Normal 9 4 2 5 2" xfId="5534" xr:uid="{00000000-0005-0000-0000-0000DDC10000}"/>
    <cellStyle name="Normal 9 4 2 5 2 2" xfId="5535" xr:uid="{00000000-0005-0000-0000-0000DEC10000}"/>
    <cellStyle name="Normal 9 4 2 5 2 2 2" xfId="50501" xr:uid="{00000000-0005-0000-0000-0000DFC10000}"/>
    <cellStyle name="Normal 9 4 2 5 2 2 2 2" xfId="50502" xr:uid="{00000000-0005-0000-0000-0000E0C10000}"/>
    <cellStyle name="Normal 9 4 2 5 2 2 2 2 2" xfId="50503" xr:uid="{00000000-0005-0000-0000-0000E1C10000}"/>
    <cellStyle name="Normal 9 4 2 5 2 2 2 3" xfId="50504" xr:uid="{00000000-0005-0000-0000-0000E2C10000}"/>
    <cellStyle name="Normal 9 4 2 5 2 2 3" xfId="50505" xr:uid="{00000000-0005-0000-0000-0000E3C10000}"/>
    <cellStyle name="Normal 9 4 2 5 2 2 3 2" xfId="50506" xr:uid="{00000000-0005-0000-0000-0000E4C10000}"/>
    <cellStyle name="Normal 9 4 2 5 2 2 4" xfId="50507" xr:uid="{00000000-0005-0000-0000-0000E5C10000}"/>
    <cellStyle name="Normal 9 4 2 5 2 2 5" xfId="50508" xr:uid="{00000000-0005-0000-0000-0000E6C10000}"/>
    <cellStyle name="Normal 9 4 2 5 2 3" xfId="5536" xr:uid="{00000000-0005-0000-0000-0000E7C10000}"/>
    <cellStyle name="Normal 9 4 2 5 2 3 2" xfId="50509" xr:uid="{00000000-0005-0000-0000-0000E8C10000}"/>
    <cellStyle name="Normal 9 4 2 5 2 3 2 2" xfId="50510" xr:uid="{00000000-0005-0000-0000-0000E9C10000}"/>
    <cellStyle name="Normal 9 4 2 5 2 3 2 2 2" xfId="50511" xr:uid="{00000000-0005-0000-0000-0000EAC10000}"/>
    <cellStyle name="Normal 9 4 2 5 2 3 2 3" xfId="50512" xr:uid="{00000000-0005-0000-0000-0000EBC10000}"/>
    <cellStyle name="Normal 9 4 2 5 2 3 3" xfId="50513" xr:uid="{00000000-0005-0000-0000-0000ECC10000}"/>
    <cellStyle name="Normal 9 4 2 5 2 3 3 2" xfId="50514" xr:uid="{00000000-0005-0000-0000-0000EDC10000}"/>
    <cellStyle name="Normal 9 4 2 5 2 3 4" xfId="50515" xr:uid="{00000000-0005-0000-0000-0000EEC10000}"/>
    <cellStyle name="Normal 9 4 2 5 2 3 5" xfId="50516" xr:uid="{00000000-0005-0000-0000-0000EFC10000}"/>
    <cellStyle name="Normal 9 4 2 5 2 4" xfId="50517" xr:uid="{00000000-0005-0000-0000-0000F0C10000}"/>
    <cellStyle name="Normal 9 4 2 5 2 4 2" xfId="50518" xr:uid="{00000000-0005-0000-0000-0000F1C10000}"/>
    <cellStyle name="Normal 9 4 2 5 2 4 2 2" xfId="50519" xr:uid="{00000000-0005-0000-0000-0000F2C10000}"/>
    <cellStyle name="Normal 9 4 2 5 2 4 3" xfId="50520" xr:uid="{00000000-0005-0000-0000-0000F3C10000}"/>
    <cellStyle name="Normal 9 4 2 5 2 5" xfId="50521" xr:uid="{00000000-0005-0000-0000-0000F4C10000}"/>
    <cellStyle name="Normal 9 4 2 5 2 5 2" xfId="50522" xr:uid="{00000000-0005-0000-0000-0000F5C10000}"/>
    <cellStyle name="Normal 9 4 2 5 2 6" xfId="50523" xr:uid="{00000000-0005-0000-0000-0000F6C10000}"/>
    <cellStyle name="Normal 9 4 2 5 2 7" xfId="50524" xr:uid="{00000000-0005-0000-0000-0000F7C10000}"/>
    <cellStyle name="Normal 9 4 2 5 3" xfId="5537" xr:uid="{00000000-0005-0000-0000-0000F8C10000}"/>
    <cellStyle name="Normal 9 4 2 5 3 2" xfId="50525" xr:uid="{00000000-0005-0000-0000-0000F9C10000}"/>
    <cellStyle name="Normal 9 4 2 5 3 2 2" xfId="50526" xr:uid="{00000000-0005-0000-0000-0000FAC10000}"/>
    <cellStyle name="Normal 9 4 2 5 3 2 2 2" xfId="50527" xr:uid="{00000000-0005-0000-0000-0000FBC10000}"/>
    <cellStyle name="Normal 9 4 2 5 3 2 3" xfId="50528" xr:uid="{00000000-0005-0000-0000-0000FCC10000}"/>
    <cellStyle name="Normal 9 4 2 5 3 3" xfId="50529" xr:uid="{00000000-0005-0000-0000-0000FDC10000}"/>
    <cellStyle name="Normal 9 4 2 5 3 3 2" xfId="50530" xr:uid="{00000000-0005-0000-0000-0000FEC10000}"/>
    <cellStyle name="Normal 9 4 2 5 3 4" xfId="50531" xr:uid="{00000000-0005-0000-0000-0000FFC10000}"/>
    <cellStyle name="Normal 9 4 2 5 3 5" xfId="50532" xr:uid="{00000000-0005-0000-0000-000000C20000}"/>
    <cellStyle name="Normal 9 4 2 5 4" xfId="5538" xr:uid="{00000000-0005-0000-0000-000001C20000}"/>
    <cellStyle name="Normal 9 4 2 5 4 2" xfId="50533" xr:uid="{00000000-0005-0000-0000-000002C20000}"/>
    <cellStyle name="Normal 9 4 2 5 4 2 2" xfId="50534" xr:uid="{00000000-0005-0000-0000-000003C20000}"/>
    <cellStyle name="Normal 9 4 2 5 4 2 2 2" xfId="50535" xr:uid="{00000000-0005-0000-0000-000004C20000}"/>
    <cellStyle name="Normal 9 4 2 5 4 2 3" xfId="50536" xr:uid="{00000000-0005-0000-0000-000005C20000}"/>
    <cellStyle name="Normal 9 4 2 5 4 3" xfId="50537" xr:uid="{00000000-0005-0000-0000-000006C20000}"/>
    <cellStyle name="Normal 9 4 2 5 4 3 2" xfId="50538" xr:uid="{00000000-0005-0000-0000-000007C20000}"/>
    <cellStyle name="Normal 9 4 2 5 4 4" xfId="50539" xr:uid="{00000000-0005-0000-0000-000008C20000}"/>
    <cellStyle name="Normal 9 4 2 5 4 5" xfId="50540" xr:uid="{00000000-0005-0000-0000-000009C20000}"/>
    <cellStyle name="Normal 9 4 2 5 5" xfId="50541" xr:uid="{00000000-0005-0000-0000-00000AC20000}"/>
    <cellStyle name="Normal 9 4 2 5 5 2" xfId="50542" xr:uid="{00000000-0005-0000-0000-00000BC20000}"/>
    <cellStyle name="Normal 9 4 2 5 5 2 2" xfId="50543" xr:uid="{00000000-0005-0000-0000-00000CC20000}"/>
    <cellStyle name="Normal 9 4 2 5 5 3" xfId="50544" xr:uid="{00000000-0005-0000-0000-00000DC20000}"/>
    <cellStyle name="Normal 9 4 2 5 6" xfId="50545" xr:uid="{00000000-0005-0000-0000-00000EC20000}"/>
    <cellStyle name="Normal 9 4 2 5 6 2" xfId="50546" xr:uid="{00000000-0005-0000-0000-00000FC20000}"/>
    <cellStyle name="Normal 9 4 2 5 7" xfId="50547" xr:uid="{00000000-0005-0000-0000-000010C20000}"/>
    <cellStyle name="Normal 9 4 2 5 8" xfId="50548" xr:uid="{00000000-0005-0000-0000-000011C20000}"/>
    <cellStyle name="Normal 9 4 2 6" xfId="5539" xr:uid="{00000000-0005-0000-0000-000012C20000}"/>
    <cellStyle name="Normal 9 4 2 6 2" xfId="5540" xr:uid="{00000000-0005-0000-0000-000013C20000}"/>
    <cellStyle name="Normal 9 4 2 6 2 2" xfId="50549" xr:uid="{00000000-0005-0000-0000-000014C20000}"/>
    <cellStyle name="Normal 9 4 2 6 2 2 2" xfId="50550" xr:uid="{00000000-0005-0000-0000-000015C20000}"/>
    <cellStyle name="Normal 9 4 2 6 2 2 2 2" xfId="50551" xr:uid="{00000000-0005-0000-0000-000016C20000}"/>
    <cellStyle name="Normal 9 4 2 6 2 2 3" xfId="50552" xr:uid="{00000000-0005-0000-0000-000017C20000}"/>
    <cellStyle name="Normal 9 4 2 6 2 3" xfId="50553" xr:uid="{00000000-0005-0000-0000-000018C20000}"/>
    <cellStyle name="Normal 9 4 2 6 2 3 2" xfId="50554" xr:uid="{00000000-0005-0000-0000-000019C20000}"/>
    <cellStyle name="Normal 9 4 2 6 2 4" xfId="50555" xr:uid="{00000000-0005-0000-0000-00001AC20000}"/>
    <cellStyle name="Normal 9 4 2 6 2 5" xfId="50556" xr:uid="{00000000-0005-0000-0000-00001BC20000}"/>
    <cellStyle name="Normal 9 4 2 6 3" xfId="5541" xr:uid="{00000000-0005-0000-0000-00001CC20000}"/>
    <cellStyle name="Normal 9 4 2 6 3 2" xfId="50557" xr:uid="{00000000-0005-0000-0000-00001DC20000}"/>
    <cellStyle name="Normal 9 4 2 6 3 2 2" xfId="50558" xr:uid="{00000000-0005-0000-0000-00001EC20000}"/>
    <cellStyle name="Normal 9 4 2 6 3 2 2 2" xfId="50559" xr:uid="{00000000-0005-0000-0000-00001FC20000}"/>
    <cellStyle name="Normal 9 4 2 6 3 2 3" xfId="50560" xr:uid="{00000000-0005-0000-0000-000020C20000}"/>
    <cellStyle name="Normal 9 4 2 6 3 3" xfId="50561" xr:uid="{00000000-0005-0000-0000-000021C20000}"/>
    <cellStyle name="Normal 9 4 2 6 3 3 2" xfId="50562" xr:uid="{00000000-0005-0000-0000-000022C20000}"/>
    <cellStyle name="Normal 9 4 2 6 3 4" xfId="50563" xr:uid="{00000000-0005-0000-0000-000023C20000}"/>
    <cellStyle name="Normal 9 4 2 6 3 5" xfId="50564" xr:uid="{00000000-0005-0000-0000-000024C20000}"/>
    <cellStyle name="Normal 9 4 2 6 4" xfId="50565" xr:uid="{00000000-0005-0000-0000-000025C20000}"/>
    <cellStyle name="Normal 9 4 2 6 4 2" xfId="50566" xr:uid="{00000000-0005-0000-0000-000026C20000}"/>
    <cellStyle name="Normal 9 4 2 6 4 2 2" xfId="50567" xr:uid="{00000000-0005-0000-0000-000027C20000}"/>
    <cellStyle name="Normal 9 4 2 6 4 3" xfId="50568" xr:uid="{00000000-0005-0000-0000-000028C20000}"/>
    <cellStyle name="Normal 9 4 2 6 5" xfId="50569" xr:uid="{00000000-0005-0000-0000-000029C20000}"/>
    <cellStyle name="Normal 9 4 2 6 5 2" xfId="50570" xr:uid="{00000000-0005-0000-0000-00002AC20000}"/>
    <cellStyle name="Normal 9 4 2 6 6" xfId="50571" xr:uid="{00000000-0005-0000-0000-00002BC20000}"/>
    <cellStyle name="Normal 9 4 2 6 7" xfId="50572" xr:uid="{00000000-0005-0000-0000-00002CC20000}"/>
    <cellStyle name="Normal 9 4 2 7" xfId="5542" xr:uid="{00000000-0005-0000-0000-00002DC20000}"/>
    <cellStyle name="Normal 9 4 2 7 2" xfId="50573" xr:uid="{00000000-0005-0000-0000-00002EC20000}"/>
    <cellStyle name="Normal 9 4 2 7 2 2" xfId="50574" xr:uid="{00000000-0005-0000-0000-00002FC20000}"/>
    <cellStyle name="Normal 9 4 2 7 2 2 2" xfId="50575" xr:uid="{00000000-0005-0000-0000-000030C20000}"/>
    <cellStyle name="Normal 9 4 2 7 2 3" xfId="50576" xr:uid="{00000000-0005-0000-0000-000031C20000}"/>
    <cellStyle name="Normal 9 4 2 7 3" xfId="50577" xr:uid="{00000000-0005-0000-0000-000032C20000}"/>
    <cellStyle name="Normal 9 4 2 7 3 2" xfId="50578" xr:uid="{00000000-0005-0000-0000-000033C20000}"/>
    <cellStyle name="Normal 9 4 2 7 4" xfId="50579" xr:uid="{00000000-0005-0000-0000-000034C20000}"/>
    <cellStyle name="Normal 9 4 2 7 5" xfId="50580" xr:uid="{00000000-0005-0000-0000-000035C20000}"/>
    <cellStyle name="Normal 9 4 2 8" xfId="5543" xr:uid="{00000000-0005-0000-0000-000036C20000}"/>
    <cellStyle name="Normal 9 4 2 8 2" xfId="50581" xr:uid="{00000000-0005-0000-0000-000037C20000}"/>
    <cellStyle name="Normal 9 4 2 8 2 2" xfId="50582" xr:uid="{00000000-0005-0000-0000-000038C20000}"/>
    <cellStyle name="Normal 9 4 2 8 2 2 2" xfId="50583" xr:uid="{00000000-0005-0000-0000-000039C20000}"/>
    <cellStyle name="Normal 9 4 2 8 2 3" xfId="50584" xr:uid="{00000000-0005-0000-0000-00003AC20000}"/>
    <cellStyle name="Normal 9 4 2 8 3" xfId="50585" xr:uid="{00000000-0005-0000-0000-00003BC20000}"/>
    <cellStyle name="Normal 9 4 2 8 3 2" xfId="50586" xr:uid="{00000000-0005-0000-0000-00003CC20000}"/>
    <cellStyle name="Normal 9 4 2 8 4" xfId="50587" xr:uid="{00000000-0005-0000-0000-00003DC20000}"/>
    <cellStyle name="Normal 9 4 2 8 5" xfId="50588" xr:uid="{00000000-0005-0000-0000-00003EC20000}"/>
    <cellStyle name="Normal 9 4 2 9" xfId="50589" xr:uid="{00000000-0005-0000-0000-00003FC20000}"/>
    <cellStyle name="Normal 9 4 2 9 2" xfId="50590" xr:uid="{00000000-0005-0000-0000-000040C20000}"/>
    <cellStyle name="Normal 9 4 2 9 2 2" xfId="50591" xr:uid="{00000000-0005-0000-0000-000041C20000}"/>
    <cellStyle name="Normal 9 4 2 9 3" xfId="50592" xr:uid="{00000000-0005-0000-0000-000042C20000}"/>
    <cellStyle name="Normal 9 4 3" xfId="5544" xr:uid="{00000000-0005-0000-0000-000043C20000}"/>
    <cellStyle name="Normal 9 4 3 2" xfId="5545" xr:uid="{00000000-0005-0000-0000-000044C20000}"/>
    <cellStyle name="Normal 9 4 3 2 2" xfId="5546" xr:uid="{00000000-0005-0000-0000-000045C20000}"/>
    <cellStyle name="Normal 9 4 3 2 2 2" xfId="50593" xr:uid="{00000000-0005-0000-0000-000046C20000}"/>
    <cellStyle name="Normal 9 4 3 2 2 2 2" xfId="50594" xr:uid="{00000000-0005-0000-0000-000047C20000}"/>
    <cellStyle name="Normal 9 4 3 2 2 2 2 2" xfId="50595" xr:uid="{00000000-0005-0000-0000-000048C20000}"/>
    <cellStyle name="Normal 9 4 3 2 2 2 3" xfId="50596" xr:uid="{00000000-0005-0000-0000-000049C20000}"/>
    <cellStyle name="Normal 9 4 3 2 2 3" xfId="50597" xr:uid="{00000000-0005-0000-0000-00004AC20000}"/>
    <cellStyle name="Normal 9 4 3 2 2 3 2" xfId="50598" xr:uid="{00000000-0005-0000-0000-00004BC20000}"/>
    <cellStyle name="Normal 9 4 3 2 2 4" xfId="50599" xr:uid="{00000000-0005-0000-0000-00004CC20000}"/>
    <cellStyle name="Normal 9 4 3 2 2 5" xfId="50600" xr:uid="{00000000-0005-0000-0000-00004DC20000}"/>
    <cellStyle name="Normal 9 4 3 2 3" xfId="5547" xr:uid="{00000000-0005-0000-0000-00004EC20000}"/>
    <cellStyle name="Normal 9 4 3 2 3 2" xfId="50601" xr:uid="{00000000-0005-0000-0000-00004FC20000}"/>
    <cellStyle name="Normal 9 4 3 2 3 2 2" xfId="50602" xr:uid="{00000000-0005-0000-0000-000050C20000}"/>
    <cellStyle name="Normal 9 4 3 2 3 2 2 2" xfId="50603" xr:uid="{00000000-0005-0000-0000-000051C20000}"/>
    <cellStyle name="Normal 9 4 3 2 3 2 3" xfId="50604" xr:uid="{00000000-0005-0000-0000-000052C20000}"/>
    <cellStyle name="Normal 9 4 3 2 3 3" xfId="50605" xr:uid="{00000000-0005-0000-0000-000053C20000}"/>
    <cellStyle name="Normal 9 4 3 2 3 3 2" xfId="50606" xr:uid="{00000000-0005-0000-0000-000054C20000}"/>
    <cellStyle name="Normal 9 4 3 2 3 4" xfId="50607" xr:uid="{00000000-0005-0000-0000-000055C20000}"/>
    <cellStyle name="Normal 9 4 3 2 3 5" xfId="50608" xr:uid="{00000000-0005-0000-0000-000056C20000}"/>
    <cellStyle name="Normal 9 4 3 2 4" xfId="50609" xr:uid="{00000000-0005-0000-0000-000057C20000}"/>
    <cellStyle name="Normal 9 4 3 2 4 2" xfId="50610" xr:uid="{00000000-0005-0000-0000-000058C20000}"/>
    <cellStyle name="Normal 9 4 3 2 4 2 2" xfId="50611" xr:uid="{00000000-0005-0000-0000-000059C20000}"/>
    <cellStyle name="Normal 9 4 3 2 4 3" xfId="50612" xr:uid="{00000000-0005-0000-0000-00005AC20000}"/>
    <cellStyle name="Normal 9 4 3 2 5" xfId="50613" xr:uid="{00000000-0005-0000-0000-00005BC20000}"/>
    <cellStyle name="Normal 9 4 3 2 5 2" xfId="50614" xr:uid="{00000000-0005-0000-0000-00005CC20000}"/>
    <cellStyle name="Normal 9 4 3 2 6" xfId="50615" xr:uid="{00000000-0005-0000-0000-00005DC20000}"/>
    <cellStyle name="Normal 9 4 3 2 7" xfId="50616" xr:uid="{00000000-0005-0000-0000-00005EC20000}"/>
    <cellStyle name="Normal 9 4 3 3" xfId="5548" xr:uid="{00000000-0005-0000-0000-00005FC20000}"/>
    <cellStyle name="Normal 9 4 3 3 2" xfId="50617" xr:uid="{00000000-0005-0000-0000-000060C20000}"/>
    <cellStyle name="Normal 9 4 3 3 2 2" xfId="50618" xr:uid="{00000000-0005-0000-0000-000061C20000}"/>
    <cellStyle name="Normal 9 4 3 3 2 2 2" xfId="50619" xr:uid="{00000000-0005-0000-0000-000062C20000}"/>
    <cellStyle name="Normal 9 4 3 3 2 3" xfId="50620" xr:uid="{00000000-0005-0000-0000-000063C20000}"/>
    <cellStyle name="Normal 9 4 3 3 3" xfId="50621" xr:uid="{00000000-0005-0000-0000-000064C20000}"/>
    <cellStyle name="Normal 9 4 3 3 3 2" xfId="50622" xr:uid="{00000000-0005-0000-0000-000065C20000}"/>
    <cellStyle name="Normal 9 4 3 3 4" xfId="50623" xr:uid="{00000000-0005-0000-0000-000066C20000}"/>
    <cellStyle name="Normal 9 4 3 3 5" xfId="50624" xr:uid="{00000000-0005-0000-0000-000067C20000}"/>
    <cellStyle name="Normal 9 4 3 4" xfId="5549" xr:uid="{00000000-0005-0000-0000-000068C20000}"/>
    <cellStyle name="Normal 9 4 3 4 2" xfId="50625" xr:uid="{00000000-0005-0000-0000-000069C20000}"/>
    <cellStyle name="Normal 9 4 3 4 2 2" xfId="50626" xr:uid="{00000000-0005-0000-0000-00006AC20000}"/>
    <cellStyle name="Normal 9 4 3 4 2 2 2" xfId="50627" xr:uid="{00000000-0005-0000-0000-00006BC20000}"/>
    <cellStyle name="Normal 9 4 3 4 2 3" xfId="50628" xr:uid="{00000000-0005-0000-0000-00006CC20000}"/>
    <cellStyle name="Normal 9 4 3 4 3" xfId="50629" xr:uid="{00000000-0005-0000-0000-00006DC20000}"/>
    <cellStyle name="Normal 9 4 3 4 3 2" xfId="50630" xr:uid="{00000000-0005-0000-0000-00006EC20000}"/>
    <cellStyle name="Normal 9 4 3 4 4" xfId="50631" xr:uid="{00000000-0005-0000-0000-00006FC20000}"/>
    <cellStyle name="Normal 9 4 3 4 5" xfId="50632" xr:uid="{00000000-0005-0000-0000-000070C20000}"/>
    <cellStyle name="Normal 9 4 3 5" xfId="50633" xr:uid="{00000000-0005-0000-0000-000071C20000}"/>
    <cellStyle name="Normal 9 4 3 5 2" xfId="50634" xr:uid="{00000000-0005-0000-0000-000072C20000}"/>
    <cellStyle name="Normal 9 4 3 5 2 2" xfId="50635" xr:uid="{00000000-0005-0000-0000-000073C20000}"/>
    <cellStyle name="Normal 9 4 3 5 3" xfId="50636" xr:uid="{00000000-0005-0000-0000-000074C20000}"/>
    <cellStyle name="Normal 9 4 3 6" xfId="50637" xr:uid="{00000000-0005-0000-0000-000075C20000}"/>
    <cellStyle name="Normal 9 4 3 6 2" xfId="50638" xr:uid="{00000000-0005-0000-0000-000076C20000}"/>
    <cellStyle name="Normal 9 4 3 7" xfId="50639" xr:uid="{00000000-0005-0000-0000-000077C20000}"/>
    <cellStyle name="Normal 9 4 3 8" xfId="50640" xr:uid="{00000000-0005-0000-0000-000078C20000}"/>
    <cellStyle name="Normal 9 4 4" xfId="5550" xr:uid="{00000000-0005-0000-0000-000079C20000}"/>
    <cellStyle name="Normal 9 4 4 2" xfId="5551" xr:uid="{00000000-0005-0000-0000-00007AC20000}"/>
    <cellStyle name="Normal 9 4 4 2 2" xfId="5552" xr:uid="{00000000-0005-0000-0000-00007BC20000}"/>
    <cellStyle name="Normal 9 4 4 2 2 2" xfId="50641" xr:uid="{00000000-0005-0000-0000-00007CC20000}"/>
    <cellStyle name="Normal 9 4 4 2 2 2 2" xfId="50642" xr:uid="{00000000-0005-0000-0000-00007DC20000}"/>
    <cellStyle name="Normal 9 4 4 2 2 2 2 2" xfId="50643" xr:uid="{00000000-0005-0000-0000-00007EC20000}"/>
    <cellStyle name="Normal 9 4 4 2 2 2 3" xfId="50644" xr:uid="{00000000-0005-0000-0000-00007FC20000}"/>
    <cellStyle name="Normal 9 4 4 2 2 3" xfId="50645" xr:uid="{00000000-0005-0000-0000-000080C20000}"/>
    <cellStyle name="Normal 9 4 4 2 2 3 2" xfId="50646" xr:uid="{00000000-0005-0000-0000-000081C20000}"/>
    <cellStyle name="Normal 9 4 4 2 2 4" xfId="50647" xr:uid="{00000000-0005-0000-0000-000082C20000}"/>
    <cellStyle name="Normal 9 4 4 2 2 5" xfId="50648" xr:uid="{00000000-0005-0000-0000-000083C20000}"/>
    <cellStyle name="Normal 9 4 4 2 3" xfId="5553" xr:uid="{00000000-0005-0000-0000-000084C20000}"/>
    <cellStyle name="Normal 9 4 4 2 3 2" xfId="50649" xr:uid="{00000000-0005-0000-0000-000085C20000}"/>
    <cellStyle name="Normal 9 4 4 2 3 2 2" xfId="50650" xr:uid="{00000000-0005-0000-0000-000086C20000}"/>
    <cellStyle name="Normal 9 4 4 2 3 2 2 2" xfId="50651" xr:uid="{00000000-0005-0000-0000-000087C20000}"/>
    <cellStyle name="Normal 9 4 4 2 3 2 3" xfId="50652" xr:uid="{00000000-0005-0000-0000-000088C20000}"/>
    <cellStyle name="Normal 9 4 4 2 3 3" xfId="50653" xr:uid="{00000000-0005-0000-0000-000089C20000}"/>
    <cellStyle name="Normal 9 4 4 2 3 3 2" xfId="50654" xr:uid="{00000000-0005-0000-0000-00008AC20000}"/>
    <cellStyle name="Normal 9 4 4 2 3 4" xfId="50655" xr:uid="{00000000-0005-0000-0000-00008BC20000}"/>
    <cellStyle name="Normal 9 4 4 2 3 5" xfId="50656" xr:uid="{00000000-0005-0000-0000-00008CC20000}"/>
    <cellStyle name="Normal 9 4 4 2 4" xfId="50657" xr:uid="{00000000-0005-0000-0000-00008DC20000}"/>
    <cellStyle name="Normal 9 4 4 2 4 2" xfId="50658" xr:uid="{00000000-0005-0000-0000-00008EC20000}"/>
    <cellStyle name="Normal 9 4 4 2 4 2 2" xfId="50659" xr:uid="{00000000-0005-0000-0000-00008FC20000}"/>
    <cellStyle name="Normal 9 4 4 2 4 3" xfId="50660" xr:uid="{00000000-0005-0000-0000-000090C20000}"/>
    <cellStyle name="Normal 9 4 4 2 5" xfId="50661" xr:uid="{00000000-0005-0000-0000-000091C20000}"/>
    <cellStyle name="Normal 9 4 4 2 5 2" xfId="50662" xr:uid="{00000000-0005-0000-0000-000092C20000}"/>
    <cellStyle name="Normal 9 4 4 2 6" xfId="50663" xr:uid="{00000000-0005-0000-0000-000093C20000}"/>
    <cellStyle name="Normal 9 4 4 2 7" xfId="50664" xr:uid="{00000000-0005-0000-0000-000094C20000}"/>
    <cellStyle name="Normal 9 4 4 3" xfId="5554" xr:uid="{00000000-0005-0000-0000-000095C20000}"/>
    <cellStyle name="Normal 9 4 4 3 2" xfId="50665" xr:uid="{00000000-0005-0000-0000-000096C20000}"/>
    <cellStyle name="Normal 9 4 4 3 2 2" xfId="50666" xr:uid="{00000000-0005-0000-0000-000097C20000}"/>
    <cellStyle name="Normal 9 4 4 3 2 2 2" xfId="50667" xr:uid="{00000000-0005-0000-0000-000098C20000}"/>
    <cellStyle name="Normal 9 4 4 3 2 3" xfId="50668" xr:uid="{00000000-0005-0000-0000-000099C20000}"/>
    <cellStyle name="Normal 9 4 4 3 3" xfId="50669" xr:uid="{00000000-0005-0000-0000-00009AC20000}"/>
    <cellStyle name="Normal 9 4 4 3 3 2" xfId="50670" xr:uid="{00000000-0005-0000-0000-00009BC20000}"/>
    <cellStyle name="Normal 9 4 4 3 4" xfId="50671" xr:uid="{00000000-0005-0000-0000-00009CC20000}"/>
    <cellStyle name="Normal 9 4 4 3 5" xfId="50672" xr:uid="{00000000-0005-0000-0000-00009DC20000}"/>
    <cellStyle name="Normal 9 4 4 4" xfId="5555" xr:uid="{00000000-0005-0000-0000-00009EC20000}"/>
    <cellStyle name="Normal 9 4 4 4 2" xfId="50673" xr:uid="{00000000-0005-0000-0000-00009FC20000}"/>
    <cellStyle name="Normal 9 4 4 4 2 2" xfId="50674" xr:uid="{00000000-0005-0000-0000-0000A0C20000}"/>
    <cellStyle name="Normal 9 4 4 4 2 2 2" xfId="50675" xr:uid="{00000000-0005-0000-0000-0000A1C20000}"/>
    <cellStyle name="Normal 9 4 4 4 2 3" xfId="50676" xr:uid="{00000000-0005-0000-0000-0000A2C20000}"/>
    <cellStyle name="Normal 9 4 4 4 3" xfId="50677" xr:uid="{00000000-0005-0000-0000-0000A3C20000}"/>
    <cellStyle name="Normal 9 4 4 4 3 2" xfId="50678" xr:uid="{00000000-0005-0000-0000-0000A4C20000}"/>
    <cellStyle name="Normal 9 4 4 4 4" xfId="50679" xr:uid="{00000000-0005-0000-0000-0000A5C20000}"/>
    <cellStyle name="Normal 9 4 4 4 5" xfId="50680" xr:uid="{00000000-0005-0000-0000-0000A6C20000}"/>
    <cellStyle name="Normal 9 4 4 5" xfId="50681" xr:uid="{00000000-0005-0000-0000-0000A7C20000}"/>
    <cellStyle name="Normal 9 4 4 5 2" xfId="50682" xr:uid="{00000000-0005-0000-0000-0000A8C20000}"/>
    <cellStyle name="Normal 9 4 4 5 2 2" xfId="50683" xr:uid="{00000000-0005-0000-0000-0000A9C20000}"/>
    <cellStyle name="Normal 9 4 4 5 3" xfId="50684" xr:uid="{00000000-0005-0000-0000-0000AAC20000}"/>
    <cellStyle name="Normal 9 4 4 6" xfId="50685" xr:uid="{00000000-0005-0000-0000-0000ABC20000}"/>
    <cellStyle name="Normal 9 4 4 6 2" xfId="50686" xr:uid="{00000000-0005-0000-0000-0000ACC20000}"/>
    <cellStyle name="Normal 9 4 4 7" xfId="50687" xr:uid="{00000000-0005-0000-0000-0000ADC20000}"/>
    <cellStyle name="Normal 9 4 4 8" xfId="50688" xr:uid="{00000000-0005-0000-0000-0000AEC20000}"/>
    <cellStyle name="Normal 9 4 5" xfId="5556" xr:uid="{00000000-0005-0000-0000-0000AFC20000}"/>
    <cellStyle name="Normal 9 4 5 2" xfId="5557" xr:uid="{00000000-0005-0000-0000-0000B0C20000}"/>
    <cellStyle name="Normal 9 4 5 2 2" xfId="5558" xr:uid="{00000000-0005-0000-0000-0000B1C20000}"/>
    <cellStyle name="Normal 9 4 5 2 2 2" xfId="50689" xr:uid="{00000000-0005-0000-0000-0000B2C20000}"/>
    <cellStyle name="Normal 9 4 5 2 2 2 2" xfId="50690" xr:uid="{00000000-0005-0000-0000-0000B3C20000}"/>
    <cellStyle name="Normal 9 4 5 2 2 2 2 2" xfId="50691" xr:uid="{00000000-0005-0000-0000-0000B4C20000}"/>
    <cellStyle name="Normal 9 4 5 2 2 2 3" xfId="50692" xr:uid="{00000000-0005-0000-0000-0000B5C20000}"/>
    <cellStyle name="Normal 9 4 5 2 2 3" xfId="50693" xr:uid="{00000000-0005-0000-0000-0000B6C20000}"/>
    <cellStyle name="Normal 9 4 5 2 2 3 2" xfId="50694" xr:uid="{00000000-0005-0000-0000-0000B7C20000}"/>
    <cellStyle name="Normal 9 4 5 2 2 4" xfId="50695" xr:uid="{00000000-0005-0000-0000-0000B8C20000}"/>
    <cellStyle name="Normal 9 4 5 2 2 5" xfId="50696" xr:uid="{00000000-0005-0000-0000-0000B9C20000}"/>
    <cellStyle name="Normal 9 4 5 2 3" xfId="5559" xr:uid="{00000000-0005-0000-0000-0000BAC20000}"/>
    <cellStyle name="Normal 9 4 5 2 3 2" xfId="50697" xr:uid="{00000000-0005-0000-0000-0000BBC20000}"/>
    <cellStyle name="Normal 9 4 5 2 3 2 2" xfId="50698" xr:uid="{00000000-0005-0000-0000-0000BCC20000}"/>
    <cellStyle name="Normal 9 4 5 2 3 2 2 2" xfId="50699" xr:uid="{00000000-0005-0000-0000-0000BDC20000}"/>
    <cellStyle name="Normal 9 4 5 2 3 2 3" xfId="50700" xr:uid="{00000000-0005-0000-0000-0000BEC20000}"/>
    <cellStyle name="Normal 9 4 5 2 3 3" xfId="50701" xr:uid="{00000000-0005-0000-0000-0000BFC20000}"/>
    <cellStyle name="Normal 9 4 5 2 3 3 2" xfId="50702" xr:uid="{00000000-0005-0000-0000-0000C0C20000}"/>
    <cellStyle name="Normal 9 4 5 2 3 4" xfId="50703" xr:uid="{00000000-0005-0000-0000-0000C1C20000}"/>
    <cellStyle name="Normal 9 4 5 2 3 5" xfId="50704" xr:uid="{00000000-0005-0000-0000-0000C2C20000}"/>
    <cellStyle name="Normal 9 4 5 2 4" xfId="50705" xr:uid="{00000000-0005-0000-0000-0000C3C20000}"/>
    <cellStyle name="Normal 9 4 5 2 4 2" xfId="50706" xr:uid="{00000000-0005-0000-0000-0000C4C20000}"/>
    <cellStyle name="Normal 9 4 5 2 4 2 2" xfId="50707" xr:uid="{00000000-0005-0000-0000-0000C5C20000}"/>
    <cellStyle name="Normal 9 4 5 2 4 3" xfId="50708" xr:uid="{00000000-0005-0000-0000-0000C6C20000}"/>
    <cellStyle name="Normal 9 4 5 2 5" xfId="50709" xr:uid="{00000000-0005-0000-0000-0000C7C20000}"/>
    <cellStyle name="Normal 9 4 5 2 5 2" xfId="50710" xr:uid="{00000000-0005-0000-0000-0000C8C20000}"/>
    <cellStyle name="Normal 9 4 5 2 6" xfId="50711" xr:uid="{00000000-0005-0000-0000-0000C9C20000}"/>
    <cellStyle name="Normal 9 4 5 2 7" xfId="50712" xr:uid="{00000000-0005-0000-0000-0000CAC20000}"/>
    <cellStyle name="Normal 9 4 5 3" xfId="5560" xr:uid="{00000000-0005-0000-0000-0000CBC20000}"/>
    <cellStyle name="Normal 9 4 5 3 2" xfId="50713" xr:uid="{00000000-0005-0000-0000-0000CCC20000}"/>
    <cellStyle name="Normal 9 4 5 3 2 2" xfId="50714" xr:uid="{00000000-0005-0000-0000-0000CDC20000}"/>
    <cellStyle name="Normal 9 4 5 3 2 2 2" xfId="50715" xr:uid="{00000000-0005-0000-0000-0000CEC20000}"/>
    <cellStyle name="Normal 9 4 5 3 2 3" xfId="50716" xr:uid="{00000000-0005-0000-0000-0000CFC20000}"/>
    <cellStyle name="Normal 9 4 5 3 3" xfId="50717" xr:uid="{00000000-0005-0000-0000-0000D0C20000}"/>
    <cellStyle name="Normal 9 4 5 3 3 2" xfId="50718" xr:uid="{00000000-0005-0000-0000-0000D1C20000}"/>
    <cellStyle name="Normal 9 4 5 3 4" xfId="50719" xr:uid="{00000000-0005-0000-0000-0000D2C20000}"/>
    <cellStyle name="Normal 9 4 5 3 5" xfId="50720" xr:uid="{00000000-0005-0000-0000-0000D3C20000}"/>
    <cellStyle name="Normal 9 4 5 4" xfId="5561" xr:uid="{00000000-0005-0000-0000-0000D4C20000}"/>
    <cellStyle name="Normal 9 4 5 4 2" xfId="50721" xr:uid="{00000000-0005-0000-0000-0000D5C20000}"/>
    <cellStyle name="Normal 9 4 5 4 2 2" xfId="50722" xr:uid="{00000000-0005-0000-0000-0000D6C20000}"/>
    <cellStyle name="Normal 9 4 5 4 2 2 2" xfId="50723" xr:uid="{00000000-0005-0000-0000-0000D7C20000}"/>
    <cellStyle name="Normal 9 4 5 4 2 3" xfId="50724" xr:uid="{00000000-0005-0000-0000-0000D8C20000}"/>
    <cellStyle name="Normal 9 4 5 4 3" xfId="50725" xr:uid="{00000000-0005-0000-0000-0000D9C20000}"/>
    <cellStyle name="Normal 9 4 5 4 3 2" xfId="50726" xr:uid="{00000000-0005-0000-0000-0000DAC20000}"/>
    <cellStyle name="Normal 9 4 5 4 4" xfId="50727" xr:uid="{00000000-0005-0000-0000-0000DBC20000}"/>
    <cellStyle name="Normal 9 4 5 4 5" xfId="50728" xr:uid="{00000000-0005-0000-0000-0000DCC20000}"/>
    <cellStyle name="Normal 9 4 5 5" xfId="50729" xr:uid="{00000000-0005-0000-0000-0000DDC20000}"/>
    <cellStyle name="Normal 9 4 5 5 2" xfId="50730" xr:uid="{00000000-0005-0000-0000-0000DEC20000}"/>
    <cellStyle name="Normal 9 4 5 5 2 2" xfId="50731" xr:uid="{00000000-0005-0000-0000-0000DFC20000}"/>
    <cellStyle name="Normal 9 4 5 5 3" xfId="50732" xr:uid="{00000000-0005-0000-0000-0000E0C20000}"/>
    <cellStyle name="Normal 9 4 5 6" xfId="50733" xr:uid="{00000000-0005-0000-0000-0000E1C20000}"/>
    <cellStyle name="Normal 9 4 5 6 2" xfId="50734" xr:uid="{00000000-0005-0000-0000-0000E2C20000}"/>
    <cellStyle name="Normal 9 4 5 7" xfId="50735" xr:uid="{00000000-0005-0000-0000-0000E3C20000}"/>
    <cellStyle name="Normal 9 4 5 8" xfId="50736" xr:uid="{00000000-0005-0000-0000-0000E4C20000}"/>
    <cellStyle name="Normal 9 4 6" xfId="5562" xr:uid="{00000000-0005-0000-0000-0000E5C20000}"/>
    <cellStyle name="Normal 9 4 6 2" xfId="5563" xr:uid="{00000000-0005-0000-0000-0000E6C20000}"/>
    <cellStyle name="Normal 9 4 6 2 2" xfId="5564" xr:uid="{00000000-0005-0000-0000-0000E7C20000}"/>
    <cellStyle name="Normal 9 4 6 2 2 2" xfId="50737" xr:uid="{00000000-0005-0000-0000-0000E8C20000}"/>
    <cellStyle name="Normal 9 4 6 2 2 2 2" xfId="50738" xr:uid="{00000000-0005-0000-0000-0000E9C20000}"/>
    <cellStyle name="Normal 9 4 6 2 2 2 2 2" xfId="50739" xr:uid="{00000000-0005-0000-0000-0000EAC20000}"/>
    <cellStyle name="Normal 9 4 6 2 2 2 3" xfId="50740" xr:uid="{00000000-0005-0000-0000-0000EBC20000}"/>
    <cellStyle name="Normal 9 4 6 2 2 3" xfId="50741" xr:uid="{00000000-0005-0000-0000-0000ECC20000}"/>
    <cellStyle name="Normal 9 4 6 2 2 3 2" xfId="50742" xr:uid="{00000000-0005-0000-0000-0000EDC20000}"/>
    <cellStyle name="Normal 9 4 6 2 2 4" xfId="50743" xr:uid="{00000000-0005-0000-0000-0000EEC20000}"/>
    <cellStyle name="Normal 9 4 6 2 2 5" xfId="50744" xr:uid="{00000000-0005-0000-0000-0000EFC20000}"/>
    <cellStyle name="Normal 9 4 6 2 3" xfId="5565" xr:uid="{00000000-0005-0000-0000-0000F0C20000}"/>
    <cellStyle name="Normal 9 4 6 2 3 2" xfId="50745" xr:uid="{00000000-0005-0000-0000-0000F1C20000}"/>
    <cellStyle name="Normal 9 4 6 2 3 2 2" xfId="50746" xr:uid="{00000000-0005-0000-0000-0000F2C20000}"/>
    <cellStyle name="Normal 9 4 6 2 3 2 2 2" xfId="50747" xr:uid="{00000000-0005-0000-0000-0000F3C20000}"/>
    <cellStyle name="Normal 9 4 6 2 3 2 3" xfId="50748" xr:uid="{00000000-0005-0000-0000-0000F4C20000}"/>
    <cellStyle name="Normal 9 4 6 2 3 3" xfId="50749" xr:uid="{00000000-0005-0000-0000-0000F5C20000}"/>
    <cellStyle name="Normal 9 4 6 2 3 3 2" xfId="50750" xr:uid="{00000000-0005-0000-0000-0000F6C20000}"/>
    <cellStyle name="Normal 9 4 6 2 3 4" xfId="50751" xr:uid="{00000000-0005-0000-0000-0000F7C20000}"/>
    <cellStyle name="Normal 9 4 6 2 3 5" xfId="50752" xr:uid="{00000000-0005-0000-0000-0000F8C20000}"/>
    <cellStyle name="Normal 9 4 6 2 4" xfId="50753" xr:uid="{00000000-0005-0000-0000-0000F9C20000}"/>
    <cellStyle name="Normal 9 4 6 2 4 2" xfId="50754" xr:uid="{00000000-0005-0000-0000-0000FAC20000}"/>
    <cellStyle name="Normal 9 4 6 2 4 2 2" xfId="50755" xr:uid="{00000000-0005-0000-0000-0000FBC20000}"/>
    <cellStyle name="Normal 9 4 6 2 4 3" xfId="50756" xr:uid="{00000000-0005-0000-0000-0000FCC20000}"/>
    <cellStyle name="Normal 9 4 6 2 5" xfId="50757" xr:uid="{00000000-0005-0000-0000-0000FDC20000}"/>
    <cellStyle name="Normal 9 4 6 2 5 2" xfId="50758" xr:uid="{00000000-0005-0000-0000-0000FEC20000}"/>
    <cellStyle name="Normal 9 4 6 2 6" xfId="50759" xr:uid="{00000000-0005-0000-0000-0000FFC20000}"/>
    <cellStyle name="Normal 9 4 6 2 7" xfId="50760" xr:uid="{00000000-0005-0000-0000-000000C30000}"/>
    <cellStyle name="Normal 9 4 6 3" xfId="5566" xr:uid="{00000000-0005-0000-0000-000001C30000}"/>
    <cellStyle name="Normal 9 4 6 3 2" xfId="50761" xr:uid="{00000000-0005-0000-0000-000002C30000}"/>
    <cellStyle name="Normal 9 4 6 3 2 2" xfId="50762" xr:uid="{00000000-0005-0000-0000-000003C30000}"/>
    <cellStyle name="Normal 9 4 6 3 2 2 2" xfId="50763" xr:uid="{00000000-0005-0000-0000-000004C30000}"/>
    <cellStyle name="Normal 9 4 6 3 2 3" xfId="50764" xr:uid="{00000000-0005-0000-0000-000005C30000}"/>
    <cellStyle name="Normal 9 4 6 3 3" xfId="50765" xr:uid="{00000000-0005-0000-0000-000006C30000}"/>
    <cellStyle name="Normal 9 4 6 3 3 2" xfId="50766" xr:uid="{00000000-0005-0000-0000-000007C30000}"/>
    <cellStyle name="Normal 9 4 6 3 4" xfId="50767" xr:uid="{00000000-0005-0000-0000-000008C30000}"/>
    <cellStyle name="Normal 9 4 6 3 5" xfId="50768" xr:uid="{00000000-0005-0000-0000-000009C30000}"/>
    <cellStyle name="Normal 9 4 6 4" xfId="5567" xr:uid="{00000000-0005-0000-0000-00000AC30000}"/>
    <cellStyle name="Normal 9 4 6 4 2" xfId="50769" xr:uid="{00000000-0005-0000-0000-00000BC30000}"/>
    <cellStyle name="Normal 9 4 6 4 2 2" xfId="50770" xr:uid="{00000000-0005-0000-0000-00000CC30000}"/>
    <cellStyle name="Normal 9 4 6 4 2 2 2" xfId="50771" xr:uid="{00000000-0005-0000-0000-00000DC30000}"/>
    <cellStyle name="Normal 9 4 6 4 2 3" xfId="50772" xr:uid="{00000000-0005-0000-0000-00000EC30000}"/>
    <cellStyle name="Normal 9 4 6 4 3" xfId="50773" xr:uid="{00000000-0005-0000-0000-00000FC30000}"/>
    <cellStyle name="Normal 9 4 6 4 3 2" xfId="50774" xr:uid="{00000000-0005-0000-0000-000010C30000}"/>
    <cellStyle name="Normal 9 4 6 4 4" xfId="50775" xr:uid="{00000000-0005-0000-0000-000011C30000}"/>
    <cellStyle name="Normal 9 4 6 4 5" xfId="50776" xr:uid="{00000000-0005-0000-0000-000012C30000}"/>
    <cellStyle name="Normal 9 4 6 5" xfId="50777" xr:uid="{00000000-0005-0000-0000-000013C30000}"/>
    <cellStyle name="Normal 9 4 6 5 2" xfId="50778" xr:uid="{00000000-0005-0000-0000-000014C30000}"/>
    <cellStyle name="Normal 9 4 6 5 2 2" xfId="50779" xr:uid="{00000000-0005-0000-0000-000015C30000}"/>
    <cellStyle name="Normal 9 4 6 5 3" xfId="50780" xr:uid="{00000000-0005-0000-0000-000016C30000}"/>
    <cellStyle name="Normal 9 4 6 6" xfId="50781" xr:uid="{00000000-0005-0000-0000-000017C30000}"/>
    <cellStyle name="Normal 9 4 6 6 2" xfId="50782" xr:uid="{00000000-0005-0000-0000-000018C30000}"/>
    <cellStyle name="Normal 9 4 6 7" xfId="50783" xr:uid="{00000000-0005-0000-0000-000019C30000}"/>
    <cellStyle name="Normal 9 4 6 8" xfId="50784" xr:uid="{00000000-0005-0000-0000-00001AC30000}"/>
    <cellStyle name="Normal 9 4 7" xfId="5568" xr:uid="{00000000-0005-0000-0000-00001BC30000}"/>
    <cellStyle name="Normal 9 4 7 2" xfId="5569" xr:uid="{00000000-0005-0000-0000-00001CC30000}"/>
    <cellStyle name="Normal 9 4 7 2 2" xfId="50785" xr:uid="{00000000-0005-0000-0000-00001DC30000}"/>
    <cellStyle name="Normal 9 4 7 2 2 2" xfId="50786" xr:uid="{00000000-0005-0000-0000-00001EC30000}"/>
    <cellStyle name="Normal 9 4 7 2 2 2 2" xfId="50787" xr:uid="{00000000-0005-0000-0000-00001FC30000}"/>
    <cellStyle name="Normal 9 4 7 2 2 3" xfId="50788" xr:uid="{00000000-0005-0000-0000-000020C30000}"/>
    <cellStyle name="Normal 9 4 7 2 3" xfId="50789" xr:uid="{00000000-0005-0000-0000-000021C30000}"/>
    <cellStyle name="Normal 9 4 7 2 3 2" xfId="50790" xr:uid="{00000000-0005-0000-0000-000022C30000}"/>
    <cellStyle name="Normal 9 4 7 2 4" xfId="50791" xr:uid="{00000000-0005-0000-0000-000023C30000}"/>
    <cellStyle name="Normal 9 4 7 2 5" xfId="50792" xr:uid="{00000000-0005-0000-0000-000024C30000}"/>
    <cellStyle name="Normal 9 4 7 3" xfId="5570" xr:uid="{00000000-0005-0000-0000-000025C30000}"/>
    <cellStyle name="Normal 9 4 7 3 2" xfId="50793" xr:uid="{00000000-0005-0000-0000-000026C30000}"/>
    <cellStyle name="Normal 9 4 7 3 2 2" xfId="50794" xr:uid="{00000000-0005-0000-0000-000027C30000}"/>
    <cellStyle name="Normal 9 4 7 3 2 2 2" xfId="50795" xr:uid="{00000000-0005-0000-0000-000028C30000}"/>
    <cellStyle name="Normal 9 4 7 3 2 3" xfId="50796" xr:uid="{00000000-0005-0000-0000-000029C30000}"/>
    <cellStyle name="Normal 9 4 7 3 3" xfId="50797" xr:uid="{00000000-0005-0000-0000-00002AC30000}"/>
    <cellStyle name="Normal 9 4 7 3 3 2" xfId="50798" xr:uid="{00000000-0005-0000-0000-00002BC30000}"/>
    <cellStyle name="Normal 9 4 7 3 4" xfId="50799" xr:uid="{00000000-0005-0000-0000-00002CC30000}"/>
    <cellStyle name="Normal 9 4 7 3 5" xfId="50800" xr:uid="{00000000-0005-0000-0000-00002DC30000}"/>
    <cellStyle name="Normal 9 4 7 4" xfId="50801" xr:uid="{00000000-0005-0000-0000-00002EC30000}"/>
    <cellStyle name="Normal 9 4 7 4 2" xfId="50802" xr:uid="{00000000-0005-0000-0000-00002FC30000}"/>
    <cellStyle name="Normal 9 4 7 4 2 2" xfId="50803" xr:uid="{00000000-0005-0000-0000-000030C30000}"/>
    <cellStyle name="Normal 9 4 7 4 3" xfId="50804" xr:uid="{00000000-0005-0000-0000-000031C30000}"/>
    <cellStyle name="Normal 9 4 7 5" xfId="50805" xr:uid="{00000000-0005-0000-0000-000032C30000}"/>
    <cellStyle name="Normal 9 4 7 5 2" xfId="50806" xr:uid="{00000000-0005-0000-0000-000033C30000}"/>
    <cellStyle name="Normal 9 4 7 6" xfId="50807" xr:uid="{00000000-0005-0000-0000-000034C30000}"/>
    <cellStyle name="Normal 9 4 7 7" xfId="50808" xr:uid="{00000000-0005-0000-0000-000035C30000}"/>
    <cellStyle name="Normal 9 4 8" xfId="5571" xr:uid="{00000000-0005-0000-0000-000036C30000}"/>
    <cellStyle name="Normal 9 4 8 2" xfId="50809" xr:uid="{00000000-0005-0000-0000-000037C30000}"/>
    <cellStyle name="Normal 9 4 8 2 2" xfId="50810" xr:uid="{00000000-0005-0000-0000-000038C30000}"/>
    <cellStyle name="Normal 9 4 8 2 2 2" xfId="50811" xr:uid="{00000000-0005-0000-0000-000039C30000}"/>
    <cellStyle name="Normal 9 4 8 2 3" xfId="50812" xr:uid="{00000000-0005-0000-0000-00003AC30000}"/>
    <cellStyle name="Normal 9 4 8 3" xfId="50813" xr:uid="{00000000-0005-0000-0000-00003BC30000}"/>
    <cellStyle name="Normal 9 4 8 3 2" xfId="50814" xr:uid="{00000000-0005-0000-0000-00003CC30000}"/>
    <cellStyle name="Normal 9 4 8 4" xfId="50815" xr:uid="{00000000-0005-0000-0000-00003DC30000}"/>
    <cellStyle name="Normal 9 4 8 5" xfId="50816" xr:uid="{00000000-0005-0000-0000-00003EC30000}"/>
    <cellStyle name="Normal 9 4 9" xfId="5572" xr:uid="{00000000-0005-0000-0000-00003FC30000}"/>
    <cellStyle name="Normal 9 4 9 2" xfId="50817" xr:uid="{00000000-0005-0000-0000-000040C30000}"/>
    <cellStyle name="Normal 9 4 9 2 2" xfId="50818" xr:uid="{00000000-0005-0000-0000-000041C30000}"/>
    <cellStyle name="Normal 9 4 9 2 2 2" xfId="50819" xr:uid="{00000000-0005-0000-0000-000042C30000}"/>
    <cellStyle name="Normal 9 4 9 2 3" xfId="50820" xr:uid="{00000000-0005-0000-0000-000043C30000}"/>
    <cellStyle name="Normal 9 4 9 3" xfId="50821" xr:uid="{00000000-0005-0000-0000-000044C30000}"/>
    <cellStyle name="Normal 9 4 9 3 2" xfId="50822" xr:uid="{00000000-0005-0000-0000-000045C30000}"/>
    <cellStyle name="Normal 9 4 9 4" xfId="50823" xr:uid="{00000000-0005-0000-0000-000046C30000}"/>
    <cellStyle name="Normal 9 4 9 5" xfId="50824" xr:uid="{00000000-0005-0000-0000-000047C30000}"/>
    <cellStyle name="Normal 9 5" xfId="5573" xr:uid="{00000000-0005-0000-0000-000048C30000}"/>
    <cellStyle name="Normal 9 5 10" xfId="50825" xr:uid="{00000000-0005-0000-0000-000049C30000}"/>
    <cellStyle name="Normal 9 5 10 2" xfId="50826" xr:uid="{00000000-0005-0000-0000-00004AC30000}"/>
    <cellStyle name="Normal 9 5 10 2 2" xfId="50827" xr:uid="{00000000-0005-0000-0000-00004BC30000}"/>
    <cellStyle name="Normal 9 5 10 3" xfId="50828" xr:uid="{00000000-0005-0000-0000-00004CC30000}"/>
    <cellStyle name="Normal 9 5 11" xfId="50829" xr:uid="{00000000-0005-0000-0000-00004DC30000}"/>
    <cellStyle name="Normal 9 5 11 2" xfId="50830" xr:uid="{00000000-0005-0000-0000-00004EC30000}"/>
    <cellStyle name="Normal 9 5 12" xfId="50831" xr:uid="{00000000-0005-0000-0000-00004FC30000}"/>
    <cellStyle name="Normal 9 5 13" xfId="50832" xr:uid="{00000000-0005-0000-0000-000050C30000}"/>
    <cellStyle name="Normal 9 5 2" xfId="5574" xr:uid="{00000000-0005-0000-0000-000051C30000}"/>
    <cellStyle name="Normal 9 5 2 10" xfId="50833" xr:uid="{00000000-0005-0000-0000-000052C30000}"/>
    <cellStyle name="Normal 9 5 2 10 2" xfId="50834" xr:uid="{00000000-0005-0000-0000-000053C30000}"/>
    <cellStyle name="Normal 9 5 2 11" xfId="50835" xr:uid="{00000000-0005-0000-0000-000054C30000}"/>
    <cellStyle name="Normal 9 5 2 12" xfId="50836" xr:uid="{00000000-0005-0000-0000-000055C30000}"/>
    <cellStyle name="Normal 9 5 2 2" xfId="5575" xr:uid="{00000000-0005-0000-0000-000056C30000}"/>
    <cellStyle name="Normal 9 5 2 2 2" xfId="5576" xr:uid="{00000000-0005-0000-0000-000057C30000}"/>
    <cellStyle name="Normal 9 5 2 2 2 2" xfId="5577" xr:uid="{00000000-0005-0000-0000-000058C30000}"/>
    <cellStyle name="Normal 9 5 2 2 2 2 2" xfId="50837" xr:uid="{00000000-0005-0000-0000-000059C30000}"/>
    <cellStyle name="Normal 9 5 2 2 2 2 2 2" xfId="50838" xr:uid="{00000000-0005-0000-0000-00005AC30000}"/>
    <cellStyle name="Normal 9 5 2 2 2 2 2 2 2" xfId="50839" xr:uid="{00000000-0005-0000-0000-00005BC30000}"/>
    <cellStyle name="Normal 9 5 2 2 2 2 2 3" xfId="50840" xr:uid="{00000000-0005-0000-0000-00005CC30000}"/>
    <cellStyle name="Normal 9 5 2 2 2 2 3" xfId="50841" xr:uid="{00000000-0005-0000-0000-00005DC30000}"/>
    <cellStyle name="Normal 9 5 2 2 2 2 3 2" xfId="50842" xr:uid="{00000000-0005-0000-0000-00005EC30000}"/>
    <cellStyle name="Normal 9 5 2 2 2 2 4" xfId="50843" xr:uid="{00000000-0005-0000-0000-00005FC30000}"/>
    <cellStyle name="Normal 9 5 2 2 2 2 5" xfId="50844" xr:uid="{00000000-0005-0000-0000-000060C30000}"/>
    <cellStyle name="Normal 9 5 2 2 2 3" xfId="5578" xr:uid="{00000000-0005-0000-0000-000061C30000}"/>
    <cellStyle name="Normal 9 5 2 2 2 3 2" xfId="50845" xr:uid="{00000000-0005-0000-0000-000062C30000}"/>
    <cellStyle name="Normal 9 5 2 2 2 3 2 2" xfId="50846" xr:uid="{00000000-0005-0000-0000-000063C30000}"/>
    <cellStyle name="Normal 9 5 2 2 2 3 2 2 2" xfId="50847" xr:uid="{00000000-0005-0000-0000-000064C30000}"/>
    <cellStyle name="Normal 9 5 2 2 2 3 2 3" xfId="50848" xr:uid="{00000000-0005-0000-0000-000065C30000}"/>
    <cellStyle name="Normal 9 5 2 2 2 3 3" xfId="50849" xr:uid="{00000000-0005-0000-0000-000066C30000}"/>
    <cellStyle name="Normal 9 5 2 2 2 3 3 2" xfId="50850" xr:uid="{00000000-0005-0000-0000-000067C30000}"/>
    <cellStyle name="Normal 9 5 2 2 2 3 4" xfId="50851" xr:uid="{00000000-0005-0000-0000-000068C30000}"/>
    <cellStyle name="Normal 9 5 2 2 2 3 5" xfId="50852" xr:uid="{00000000-0005-0000-0000-000069C30000}"/>
    <cellStyle name="Normal 9 5 2 2 2 4" xfId="50853" xr:uid="{00000000-0005-0000-0000-00006AC30000}"/>
    <cellStyle name="Normal 9 5 2 2 2 4 2" xfId="50854" xr:uid="{00000000-0005-0000-0000-00006BC30000}"/>
    <cellStyle name="Normal 9 5 2 2 2 4 2 2" xfId="50855" xr:uid="{00000000-0005-0000-0000-00006CC30000}"/>
    <cellStyle name="Normal 9 5 2 2 2 4 3" xfId="50856" xr:uid="{00000000-0005-0000-0000-00006DC30000}"/>
    <cellStyle name="Normal 9 5 2 2 2 5" xfId="50857" xr:uid="{00000000-0005-0000-0000-00006EC30000}"/>
    <cellStyle name="Normal 9 5 2 2 2 5 2" xfId="50858" xr:uid="{00000000-0005-0000-0000-00006FC30000}"/>
    <cellStyle name="Normal 9 5 2 2 2 6" xfId="50859" xr:uid="{00000000-0005-0000-0000-000070C30000}"/>
    <cellStyle name="Normal 9 5 2 2 2 7" xfId="50860" xr:uid="{00000000-0005-0000-0000-000071C30000}"/>
    <cellStyle name="Normal 9 5 2 2 3" xfId="5579" xr:uid="{00000000-0005-0000-0000-000072C30000}"/>
    <cellStyle name="Normal 9 5 2 2 3 2" xfId="50861" xr:uid="{00000000-0005-0000-0000-000073C30000}"/>
    <cellStyle name="Normal 9 5 2 2 3 2 2" xfId="50862" xr:uid="{00000000-0005-0000-0000-000074C30000}"/>
    <cellStyle name="Normal 9 5 2 2 3 2 2 2" xfId="50863" xr:uid="{00000000-0005-0000-0000-000075C30000}"/>
    <cellStyle name="Normal 9 5 2 2 3 2 3" xfId="50864" xr:uid="{00000000-0005-0000-0000-000076C30000}"/>
    <cellStyle name="Normal 9 5 2 2 3 3" xfId="50865" xr:uid="{00000000-0005-0000-0000-000077C30000}"/>
    <cellStyle name="Normal 9 5 2 2 3 3 2" xfId="50866" xr:uid="{00000000-0005-0000-0000-000078C30000}"/>
    <cellStyle name="Normal 9 5 2 2 3 4" xfId="50867" xr:uid="{00000000-0005-0000-0000-000079C30000}"/>
    <cellStyle name="Normal 9 5 2 2 3 5" xfId="50868" xr:uid="{00000000-0005-0000-0000-00007AC30000}"/>
    <cellStyle name="Normal 9 5 2 2 4" xfId="5580" xr:uid="{00000000-0005-0000-0000-00007BC30000}"/>
    <cellStyle name="Normal 9 5 2 2 4 2" xfId="50869" xr:uid="{00000000-0005-0000-0000-00007CC30000}"/>
    <cellStyle name="Normal 9 5 2 2 4 2 2" xfId="50870" xr:uid="{00000000-0005-0000-0000-00007DC30000}"/>
    <cellStyle name="Normal 9 5 2 2 4 2 2 2" xfId="50871" xr:uid="{00000000-0005-0000-0000-00007EC30000}"/>
    <cellStyle name="Normal 9 5 2 2 4 2 3" xfId="50872" xr:uid="{00000000-0005-0000-0000-00007FC30000}"/>
    <cellStyle name="Normal 9 5 2 2 4 3" xfId="50873" xr:uid="{00000000-0005-0000-0000-000080C30000}"/>
    <cellStyle name="Normal 9 5 2 2 4 3 2" xfId="50874" xr:uid="{00000000-0005-0000-0000-000081C30000}"/>
    <cellStyle name="Normal 9 5 2 2 4 4" xfId="50875" xr:uid="{00000000-0005-0000-0000-000082C30000}"/>
    <cellStyle name="Normal 9 5 2 2 4 5" xfId="50876" xr:uid="{00000000-0005-0000-0000-000083C30000}"/>
    <cellStyle name="Normal 9 5 2 2 5" xfId="50877" xr:uid="{00000000-0005-0000-0000-000084C30000}"/>
    <cellStyle name="Normal 9 5 2 2 5 2" xfId="50878" xr:uid="{00000000-0005-0000-0000-000085C30000}"/>
    <cellStyle name="Normal 9 5 2 2 5 2 2" xfId="50879" xr:uid="{00000000-0005-0000-0000-000086C30000}"/>
    <cellStyle name="Normal 9 5 2 2 5 3" xfId="50880" xr:uid="{00000000-0005-0000-0000-000087C30000}"/>
    <cellStyle name="Normal 9 5 2 2 6" xfId="50881" xr:uid="{00000000-0005-0000-0000-000088C30000}"/>
    <cellStyle name="Normal 9 5 2 2 6 2" xfId="50882" xr:uid="{00000000-0005-0000-0000-000089C30000}"/>
    <cellStyle name="Normal 9 5 2 2 7" xfId="50883" xr:uid="{00000000-0005-0000-0000-00008AC30000}"/>
    <cellStyle name="Normal 9 5 2 2 8" xfId="50884" xr:uid="{00000000-0005-0000-0000-00008BC30000}"/>
    <cellStyle name="Normal 9 5 2 3" xfId="5581" xr:uid="{00000000-0005-0000-0000-00008CC30000}"/>
    <cellStyle name="Normal 9 5 2 3 2" xfId="5582" xr:uid="{00000000-0005-0000-0000-00008DC30000}"/>
    <cellStyle name="Normal 9 5 2 3 2 2" xfId="5583" xr:uid="{00000000-0005-0000-0000-00008EC30000}"/>
    <cellStyle name="Normal 9 5 2 3 2 2 2" xfId="50885" xr:uid="{00000000-0005-0000-0000-00008FC30000}"/>
    <cellStyle name="Normal 9 5 2 3 2 2 2 2" xfId="50886" xr:uid="{00000000-0005-0000-0000-000090C30000}"/>
    <cellStyle name="Normal 9 5 2 3 2 2 2 2 2" xfId="50887" xr:uid="{00000000-0005-0000-0000-000091C30000}"/>
    <cellStyle name="Normal 9 5 2 3 2 2 2 3" xfId="50888" xr:uid="{00000000-0005-0000-0000-000092C30000}"/>
    <cellStyle name="Normal 9 5 2 3 2 2 3" xfId="50889" xr:uid="{00000000-0005-0000-0000-000093C30000}"/>
    <cellStyle name="Normal 9 5 2 3 2 2 3 2" xfId="50890" xr:uid="{00000000-0005-0000-0000-000094C30000}"/>
    <cellStyle name="Normal 9 5 2 3 2 2 4" xfId="50891" xr:uid="{00000000-0005-0000-0000-000095C30000}"/>
    <cellStyle name="Normal 9 5 2 3 2 2 5" xfId="50892" xr:uid="{00000000-0005-0000-0000-000096C30000}"/>
    <cellStyle name="Normal 9 5 2 3 2 3" xfId="5584" xr:uid="{00000000-0005-0000-0000-000097C30000}"/>
    <cellStyle name="Normal 9 5 2 3 2 3 2" xfId="50893" xr:uid="{00000000-0005-0000-0000-000098C30000}"/>
    <cellStyle name="Normal 9 5 2 3 2 3 2 2" xfId="50894" xr:uid="{00000000-0005-0000-0000-000099C30000}"/>
    <cellStyle name="Normal 9 5 2 3 2 3 2 2 2" xfId="50895" xr:uid="{00000000-0005-0000-0000-00009AC30000}"/>
    <cellStyle name="Normal 9 5 2 3 2 3 2 3" xfId="50896" xr:uid="{00000000-0005-0000-0000-00009BC30000}"/>
    <cellStyle name="Normal 9 5 2 3 2 3 3" xfId="50897" xr:uid="{00000000-0005-0000-0000-00009CC30000}"/>
    <cellStyle name="Normal 9 5 2 3 2 3 3 2" xfId="50898" xr:uid="{00000000-0005-0000-0000-00009DC30000}"/>
    <cellStyle name="Normal 9 5 2 3 2 3 4" xfId="50899" xr:uid="{00000000-0005-0000-0000-00009EC30000}"/>
    <cellStyle name="Normal 9 5 2 3 2 3 5" xfId="50900" xr:uid="{00000000-0005-0000-0000-00009FC30000}"/>
    <cellStyle name="Normal 9 5 2 3 2 4" xfId="50901" xr:uid="{00000000-0005-0000-0000-0000A0C30000}"/>
    <cellStyle name="Normal 9 5 2 3 2 4 2" xfId="50902" xr:uid="{00000000-0005-0000-0000-0000A1C30000}"/>
    <cellStyle name="Normal 9 5 2 3 2 4 2 2" xfId="50903" xr:uid="{00000000-0005-0000-0000-0000A2C30000}"/>
    <cellStyle name="Normal 9 5 2 3 2 4 3" xfId="50904" xr:uid="{00000000-0005-0000-0000-0000A3C30000}"/>
    <cellStyle name="Normal 9 5 2 3 2 5" xfId="50905" xr:uid="{00000000-0005-0000-0000-0000A4C30000}"/>
    <cellStyle name="Normal 9 5 2 3 2 5 2" xfId="50906" xr:uid="{00000000-0005-0000-0000-0000A5C30000}"/>
    <cellStyle name="Normal 9 5 2 3 2 6" xfId="50907" xr:uid="{00000000-0005-0000-0000-0000A6C30000}"/>
    <cellStyle name="Normal 9 5 2 3 2 7" xfId="50908" xr:uid="{00000000-0005-0000-0000-0000A7C30000}"/>
    <cellStyle name="Normal 9 5 2 3 3" xfId="5585" xr:uid="{00000000-0005-0000-0000-0000A8C30000}"/>
    <cellStyle name="Normal 9 5 2 3 3 2" xfId="50909" xr:uid="{00000000-0005-0000-0000-0000A9C30000}"/>
    <cellStyle name="Normal 9 5 2 3 3 2 2" xfId="50910" xr:uid="{00000000-0005-0000-0000-0000AAC30000}"/>
    <cellStyle name="Normal 9 5 2 3 3 2 2 2" xfId="50911" xr:uid="{00000000-0005-0000-0000-0000ABC30000}"/>
    <cellStyle name="Normal 9 5 2 3 3 2 3" xfId="50912" xr:uid="{00000000-0005-0000-0000-0000ACC30000}"/>
    <cellStyle name="Normal 9 5 2 3 3 3" xfId="50913" xr:uid="{00000000-0005-0000-0000-0000ADC30000}"/>
    <cellStyle name="Normal 9 5 2 3 3 3 2" xfId="50914" xr:uid="{00000000-0005-0000-0000-0000AEC30000}"/>
    <cellStyle name="Normal 9 5 2 3 3 4" xfId="50915" xr:uid="{00000000-0005-0000-0000-0000AFC30000}"/>
    <cellStyle name="Normal 9 5 2 3 3 5" xfId="50916" xr:uid="{00000000-0005-0000-0000-0000B0C30000}"/>
    <cellStyle name="Normal 9 5 2 3 4" xfId="5586" xr:uid="{00000000-0005-0000-0000-0000B1C30000}"/>
    <cellStyle name="Normal 9 5 2 3 4 2" xfId="50917" xr:uid="{00000000-0005-0000-0000-0000B2C30000}"/>
    <cellStyle name="Normal 9 5 2 3 4 2 2" xfId="50918" xr:uid="{00000000-0005-0000-0000-0000B3C30000}"/>
    <cellStyle name="Normal 9 5 2 3 4 2 2 2" xfId="50919" xr:uid="{00000000-0005-0000-0000-0000B4C30000}"/>
    <cellStyle name="Normal 9 5 2 3 4 2 3" xfId="50920" xr:uid="{00000000-0005-0000-0000-0000B5C30000}"/>
    <cellStyle name="Normal 9 5 2 3 4 3" xfId="50921" xr:uid="{00000000-0005-0000-0000-0000B6C30000}"/>
    <cellStyle name="Normal 9 5 2 3 4 3 2" xfId="50922" xr:uid="{00000000-0005-0000-0000-0000B7C30000}"/>
    <cellStyle name="Normal 9 5 2 3 4 4" xfId="50923" xr:uid="{00000000-0005-0000-0000-0000B8C30000}"/>
    <cellStyle name="Normal 9 5 2 3 4 5" xfId="50924" xr:uid="{00000000-0005-0000-0000-0000B9C30000}"/>
    <cellStyle name="Normal 9 5 2 3 5" xfId="50925" xr:uid="{00000000-0005-0000-0000-0000BAC30000}"/>
    <cellStyle name="Normal 9 5 2 3 5 2" xfId="50926" xr:uid="{00000000-0005-0000-0000-0000BBC30000}"/>
    <cellStyle name="Normal 9 5 2 3 5 2 2" xfId="50927" xr:uid="{00000000-0005-0000-0000-0000BCC30000}"/>
    <cellStyle name="Normal 9 5 2 3 5 3" xfId="50928" xr:uid="{00000000-0005-0000-0000-0000BDC30000}"/>
    <cellStyle name="Normal 9 5 2 3 6" xfId="50929" xr:uid="{00000000-0005-0000-0000-0000BEC30000}"/>
    <cellStyle name="Normal 9 5 2 3 6 2" xfId="50930" xr:uid="{00000000-0005-0000-0000-0000BFC30000}"/>
    <cellStyle name="Normal 9 5 2 3 7" xfId="50931" xr:uid="{00000000-0005-0000-0000-0000C0C30000}"/>
    <cellStyle name="Normal 9 5 2 3 8" xfId="50932" xr:uid="{00000000-0005-0000-0000-0000C1C30000}"/>
    <cellStyle name="Normal 9 5 2 4" xfId="5587" xr:uid="{00000000-0005-0000-0000-0000C2C30000}"/>
    <cellStyle name="Normal 9 5 2 4 2" xfId="5588" xr:uid="{00000000-0005-0000-0000-0000C3C30000}"/>
    <cellStyle name="Normal 9 5 2 4 2 2" xfId="5589" xr:uid="{00000000-0005-0000-0000-0000C4C30000}"/>
    <cellStyle name="Normal 9 5 2 4 2 2 2" xfId="50933" xr:uid="{00000000-0005-0000-0000-0000C5C30000}"/>
    <cellStyle name="Normal 9 5 2 4 2 2 2 2" xfId="50934" xr:uid="{00000000-0005-0000-0000-0000C6C30000}"/>
    <cellStyle name="Normal 9 5 2 4 2 2 2 2 2" xfId="50935" xr:uid="{00000000-0005-0000-0000-0000C7C30000}"/>
    <cellStyle name="Normal 9 5 2 4 2 2 2 3" xfId="50936" xr:uid="{00000000-0005-0000-0000-0000C8C30000}"/>
    <cellStyle name="Normal 9 5 2 4 2 2 3" xfId="50937" xr:uid="{00000000-0005-0000-0000-0000C9C30000}"/>
    <cellStyle name="Normal 9 5 2 4 2 2 3 2" xfId="50938" xr:uid="{00000000-0005-0000-0000-0000CAC30000}"/>
    <cellStyle name="Normal 9 5 2 4 2 2 4" xfId="50939" xr:uid="{00000000-0005-0000-0000-0000CBC30000}"/>
    <cellStyle name="Normal 9 5 2 4 2 2 5" xfId="50940" xr:uid="{00000000-0005-0000-0000-0000CCC30000}"/>
    <cellStyle name="Normal 9 5 2 4 2 3" xfId="5590" xr:uid="{00000000-0005-0000-0000-0000CDC30000}"/>
    <cellStyle name="Normal 9 5 2 4 2 3 2" xfId="50941" xr:uid="{00000000-0005-0000-0000-0000CEC30000}"/>
    <cellStyle name="Normal 9 5 2 4 2 3 2 2" xfId="50942" xr:uid="{00000000-0005-0000-0000-0000CFC30000}"/>
    <cellStyle name="Normal 9 5 2 4 2 3 2 2 2" xfId="50943" xr:uid="{00000000-0005-0000-0000-0000D0C30000}"/>
    <cellStyle name="Normal 9 5 2 4 2 3 2 3" xfId="50944" xr:uid="{00000000-0005-0000-0000-0000D1C30000}"/>
    <cellStyle name="Normal 9 5 2 4 2 3 3" xfId="50945" xr:uid="{00000000-0005-0000-0000-0000D2C30000}"/>
    <cellStyle name="Normal 9 5 2 4 2 3 3 2" xfId="50946" xr:uid="{00000000-0005-0000-0000-0000D3C30000}"/>
    <cellStyle name="Normal 9 5 2 4 2 3 4" xfId="50947" xr:uid="{00000000-0005-0000-0000-0000D4C30000}"/>
    <cellStyle name="Normal 9 5 2 4 2 3 5" xfId="50948" xr:uid="{00000000-0005-0000-0000-0000D5C30000}"/>
    <cellStyle name="Normal 9 5 2 4 2 4" xfId="50949" xr:uid="{00000000-0005-0000-0000-0000D6C30000}"/>
    <cellStyle name="Normal 9 5 2 4 2 4 2" xfId="50950" xr:uid="{00000000-0005-0000-0000-0000D7C30000}"/>
    <cellStyle name="Normal 9 5 2 4 2 4 2 2" xfId="50951" xr:uid="{00000000-0005-0000-0000-0000D8C30000}"/>
    <cellStyle name="Normal 9 5 2 4 2 4 3" xfId="50952" xr:uid="{00000000-0005-0000-0000-0000D9C30000}"/>
    <cellStyle name="Normal 9 5 2 4 2 5" xfId="50953" xr:uid="{00000000-0005-0000-0000-0000DAC30000}"/>
    <cellStyle name="Normal 9 5 2 4 2 5 2" xfId="50954" xr:uid="{00000000-0005-0000-0000-0000DBC30000}"/>
    <cellStyle name="Normal 9 5 2 4 2 6" xfId="50955" xr:uid="{00000000-0005-0000-0000-0000DCC30000}"/>
    <cellStyle name="Normal 9 5 2 4 2 7" xfId="50956" xr:uid="{00000000-0005-0000-0000-0000DDC30000}"/>
    <cellStyle name="Normal 9 5 2 4 3" xfId="5591" xr:uid="{00000000-0005-0000-0000-0000DEC30000}"/>
    <cellStyle name="Normal 9 5 2 4 3 2" xfId="50957" xr:uid="{00000000-0005-0000-0000-0000DFC30000}"/>
    <cellStyle name="Normal 9 5 2 4 3 2 2" xfId="50958" xr:uid="{00000000-0005-0000-0000-0000E0C30000}"/>
    <cellStyle name="Normal 9 5 2 4 3 2 2 2" xfId="50959" xr:uid="{00000000-0005-0000-0000-0000E1C30000}"/>
    <cellStyle name="Normal 9 5 2 4 3 2 3" xfId="50960" xr:uid="{00000000-0005-0000-0000-0000E2C30000}"/>
    <cellStyle name="Normal 9 5 2 4 3 3" xfId="50961" xr:uid="{00000000-0005-0000-0000-0000E3C30000}"/>
    <cellStyle name="Normal 9 5 2 4 3 3 2" xfId="50962" xr:uid="{00000000-0005-0000-0000-0000E4C30000}"/>
    <cellStyle name="Normal 9 5 2 4 3 4" xfId="50963" xr:uid="{00000000-0005-0000-0000-0000E5C30000}"/>
    <cellStyle name="Normal 9 5 2 4 3 5" xfId="50964" xr:uid="{00000000-0005-0000-0000-0000E6C30000}"/>
    <cellStyle name="Normal 9 5 2 4 4" xfId="5592" xr:uid="{00000000-0005-0000-0000-0000E7C30000}"/>
    <cellStyle name="Normal 9 5 2 4 4 2" xfId="50965" xr:uid="{00000000-0005-0000-0000-0000E8C30000}"/>
    <cellStyle name="Normal 9 5 2 4 4 2 2" xfId="50966" xr:uid="{00000000-0005-0000-0000-0000E9C30000}"/>
    <cellStyle name="Normal 9 5 2 4 4 2 2 2" xfId="50967" xr:uid="{00000000-0005-0000-0000-0000EAC30000}"/>
    <cellStyle name="Normal 9 5 2 4 4 2 3" xfId="50968" xr:uid="{00000000-0005-0000-0000-0000EBC30000}"/>
    <cellStyle name="Normal 9 5 2 4 4 3" xfId="50969" xr:uid="{00000000-0005-0000-0000-0000ECC30000}"/>
    <cellStyle name="Normal 9 5 2 4 4 3 2" xfId="50970" xr:uid="{00000000-0005-0000-0000-0000EDC30000}"/>
    <cellStyle name="Normal 9 5 2 4 4 4" xfId="50971" xr:uid="{00000000-0005-0000-0000-0000EEC30000}"/>
    <cellStyle name="Normal 9 5 2 4 4 5" xfId="50972" xr:uid="{00000000-0005-0000-0000-0000EFC30000}"/>
    <cellStyle name="Normal 9 5 2 4 5" xfId="50973" xr:uid="{00000000-0005-0000-0000-0000F0C30000}"/>
    <cellStyle name="Normal 9 5 2 4 5 2" xfId="50974" xr:uid="{00000000-0005-0000-0000-0000F1C30000}"/>
    <cellStyle name="Normal 9 5 2 4 5 2 2" xfId="50975" xr:uid="{00000000-0005-0000-0000-0000F2C30000}"/>
    <cellStyle name="Normal 9 5 2 4 5 3" xfId="50976" xr:uid="{00000000-0005-0000-0000-0000F3C30000}"/>
    <cellStyle name="Normal 9 5 2 4 6" xfId="50977" xr:uid="{00000000-0005-0000-0000-0000F4C30000}"/>
    <cellStyle name="Normal 9 5 2 4 6 2" xfId="50978" xr:uid="{00000000-0005-0000-0000-0000F5C30000}"/>
    <cellStyle name="Normal 9 5 2 4 7" xfId="50979" xr:uid="{00000000-0005-0000-0000-0000F6C30000}"/>
    <cellStyle name="Normal 9 5 2 4 8" xfId="50980" xr:uid="{00000000-0005-0000-0000-0000F7C30000}"/>
    <cellStyle name="Normal 9 5 2 5" xfId="5593" xr:uid="{00000000-0005-0000-0000-0000F8C30000}"/>
    <cellStyle name="Normal 9 5 2 5 2" xfId="5594" xr:uid="{00000000-0005-0000-0000-0000F9C30000}"/>
    <cellStyle name="Normal 9 5 2 5 2 2" xfId="5595" xr:uid="{00000000-0005-0000-0000-0000FAC30000}"/>
    <cellStyle name="Normal 9 5 2 5 2 2 2" xfId="50981" xr:uid="{00000000-0005-0000-0000-0000FBC30000}"/>
    <cellStyle name="Normal 9 5 2 5 2 2 2 2" xfId="50982" xr:uid="{00000000-0005-0000-0000-0000FCC30000}"/>
    <cellStyle name="Normal 9 5 2 5 2 2 2 2 2" xfId="50983" xr:uid="{00000000-0005-0000-0000-0000FDC30000}"/>
    <cellStyle name="Normal 9 5 2 5 2 2 2 3" xfId="50984" xr:uid="{00000000-0005-0000-0000-0000FEC30000}"/>
    <cellStyle name="Normal 9 5 2 5 2 2 3" xfId="50985" xr:uid="{00000000-0005-0000-0000-0000FFC30000}"/>
    <cellStyle name="Normal 9 5 2 5 2 2 3 2" xfId="50986" xr:uid="{00000000-0005-0000-0000-000000C40000}"/>
    <cellStyle name="Normal 9 5 2 5 2 2 4" xfId="50987" xr:uid="{00000000-0005-0000-0000-000001C40000}"/>
    <cellStyle name="Normal 9 5 2 5 2 2 5" xfId="50988" xr:uid="{00000000-0005-0000-0000-000002C40000}"/>
    <cellStyle name="Normal 9 5 2 5 2 3" xfId="5596" xr:uid="{00000000-0005-0000-0000-000003C40000}"/>
    <cellStyle name="Normal 9 5 2 5 2 3 2" xfId="50989" xr:uid="{00000000-0005-0000-0000-000004C40000}"/>
    <cellStyle name="Normal 9 5 2 5 2 3 2 2" xfId="50990" xr:uid="{00000000-0005-0000-0000-000005C40000}"/>
    <cellStyle name="Normal 9 5 2 5 2 3 2 2 2" xfId="50991" xr:uid="{00000000-0005-0000-0000-000006C40000}"/>
    <cellStyle name="Normal 9 5 2 5 2 3 2 3" xfId="50992" xr:uid="{00000000-0005-0000-0000-000007C40000}"/>
    <cellStyle name="Normal 9 5 2 5 2 3 3" xfId="50993" xr:uid="{00000000-0005-0000-0000-000008C40000}"/>
    <cellStyle name="Normal 9 5 2 5 2 3 3 2" xfId="50994" xr:uid="{00000000-0005-0000-0000-000009C40000}"/>
    <cellStyle name="Normal 9 5 2 5 2 3 4" xfId="50995" xr:uid="{00000000-0005-0000-0000-00000AC40000}"/>
    <cellStyle name="Normal 9 5 2 5 2 3 5" xfId="50996" xr:uid="{00000000-0005-0000-0000-00000BC40000}"/>
    <cellStyle name="Normal 9 5 2 5 2 4" xfId="50997" xr:uid="{00000000-0005-0000-0000-00000CC40000}"/>
    <cellStyle name="Normal 9 5 2 5 2 4 2" xfId="50998" xr:uid="{00000000-0005-0000-0000-00000DC40000}"/>
    <cellStyle name="Normal 9 5 2 5 2 4 2 2" xfId="50999" xr:uid="{00000000-0005-0000-0000-00000EC40000}"/>
    <cellStyle name="Normal 9 5 2 5 2 4 3" xfId="51000" xr:uid="{00000000-0005-0000-0000-00000FC40000}"/>
    <cellStyle name="Normal 9 5 2 5 2 5" xfId="51001" xr:uid="{00000000-0005-0000-0000-000010C40000}"/>
    <cellStyle name="Normal 9 5 2 5 2 5 2" xfId="51002" xr:uid="{00000000-0005-0000-0000-000011C40000}"/>
    <cellStyle name="Normal 9 5 2 5 2 6" xfId="51003" xr:uid="{00000000-0005-0000-0000-000012C40000}"/>
    <cellStyle name="Normal 9 5 2 5 2 7" xfId="51004" xr:uid="{00000000-0005-0000-0000-000013C40000}"/>
    <cellStyle name="Normal 9 5 2 5 3" xfId="5597" xr:uid="{00000000-0005-0000-0000-000014C40000}"/>
    <cellStyle name="Normal 9 5 2 5 3 2" xfId="51005" xr:uid="{00000000-0005-0000-0000-000015C40000}"/>
    <cellStyle name="Normal 9 5 2 5 3 2 2" xfId="51006" xr:uid="{00000000-0005-0000-0000-000016C40000}"/>
    <cellStyle name="Normal 9 5 2 5 3 2 2 2" xfId="51007" xr:uid="{00000000-0005-0000-0000-000017C40000}"/>
    <cellStyle name="Normal 9 5 2 5 3 2 3" xfId="51008" xr:uid="{00000000-0005-0000-0000-000018C40000}"/>
    <cellStyle name="Normal 9 5 2 5 3 3" xfId="51009" xr:uid="{00000000-0005-0000-0000-000019C40000}"/>
    <cellStyle name="Normal 9 5 2 5 3 3 2" xfId="51010" xr:uid="{00000000-0005-0000-0000-00001AC40000}"/>
    <cellStyle name="Normal 9 5 2 5 3 4" xfId="51011" xr:uid="{00000000-0005-0000-0000-00001BC40000}"/>
    <cellStyle name="Normal 9 5 2 5 3 5" xfId="51012" xr:uid="{00000000-0005-0000-0000-00001CC40000}"/>
    <cellStyle name="Normal 9 5 2 5 4" xfId="5598" xr:uid="{00000000-0005-0000-0000-00001DC40000}"/>
    <cellStyle name="Normal 9 5 2 5 4 2" xfId="51013" xr:uid="{00000000-0005-0000-0000-00001EC40000}"/>
    <cellStyle name="Normal 9 5 2 5 4 2 2" xfId="51014" xr:uid="{00000000-0005-0000-0000-00001FC40000}"/>
    <cellStyle name="Normal 9 5 2 5 4 2 2 2" xfId="51015" xr:uid="{00000000-0005-0000-0000-000020C40000}"/>
    <cellStyle name="Normal 9 5 2 5 4 2 3" xfId="51016" xr:uid="{00000000-0005-0000-0000-000021C40000}"/>
    <cellStyle name="Normal 9 5 2 5 4 3" xfId="51017" xr:uid="{00000000-0005-0000-0000-000022C40000}"/>
    <cellStyle name="Normal 9 5 2 5 4 3 2" xfId="51018" xr:uid="{00000000-0005-0000-0000-000023C40000}"/>
    <cellStyle name="Normal 9 5 2 5 4 4" xfId="51019" xr:uid="{00000000-0005-0000-0000-000024C40000}"/>
    <cellStyle name="Normal 9 5 2 5 4 5" xfId="51020" xr:uid="{00000000-0005-0000-0000-000025C40000}"/>
    <cellStyle name="Normal 9 5 2 5 5" xfId="51021" xr:uid="{00000000-0005-0000-0000-000026C40000}"/>
    <cellStyle name="Normal 9 5 2 5 5 2" xfId="51022" xr:uid="{00000000-0005-0000-0000-000027C40000}"/>
    <cellStyle name="Normal 9 5 2 5 5 2 2" xfId="51023" xr:uid="{00000000-0005-0000-0000-000028C40000}"/>
    <cellStyle name="Normal 9 5 2 5 5 3" xfId="51024" xr:uid="{00000000-0005-0000-0000-000029C40000}"/>
    <cellStyle name="Normal 9 5 2 5 6" xfId="51025" xr:uid="{00000000-0005-0000-0000-00002AC40000}"/>
    <cellStyle name="Normal 9 5 2 5 6 2" xfId="51026" xr:uid="{00000000-0005-0000-0000-00002BC40000}"/>
    <cellStyle name="Normal 9 5 2 5 7" xfId="51027" xr:uid="{00000000-0005-0000-0000-00002CC40000}"/>
    <cellStyle name="Normal 9 5 2 5 8" xfId="51028" xr:uid="{00000000-0005-0000-0000-00002DC40000}"/>
    <cellStyle name="Normal 9 5 2 6" xfId="5599" xr:uid="{00000000-0005-0000-0000-00002EC40000}"/>
    <cellStyle name="Normal 9 5 2 6 2" xfId="5600" xr:uid="{00000000-0005-0000-0000-00002FC40000}"/>
    <cellStyle name="Normal 9 5 2 6 2 2" xfId="51029" xr:uid="{00000000-0005-0000-0000-000030C40000}"/>
    <cellStyle name="Normal 9 5 2 6 2 2 2" xfId="51030" xr:uid="{00000000-0005-0000-0000-000031C40000}"/>
    <cellStyle name="Normal 9 5 2 6 2 2 2 2" xfId="51031" xr:uid="{00000000-0005-0000-0000-000032C40000}"/>
    <cellStyle name="Normal 9 5 2 6 2 2 3" xfId="51032" xr:uid="{00000000-0005-0000-0000-000033C40000}"/>
    <cellStyle name="Normal 9 5 2 6 2 3" xfId="51033" xr:uid="{00000000-0005-0000-0000-000034C40000}"/>
    <cellStyle name="Normal 9 5 2 6 2 3 2" xfId="51034" xr:uid="{00000000-0005-0000-0000-000035C40000}"/>
    <cellStyle name="Normal 9 5 2 6 2 4" xfId="51035" xr:uid="{00000000-0005-0000-0000-000036C40000}"/>
    <cellStyle name="Normal 9 5 2 6 2 5" xfId="51036" xr:uid="{00000000-0005-0000-0000-000037C40000}"/>
    <cellStyle name="Normal 9 5 2 6 3" xfId="5601" xr:uid="{00000000-0005-0000-0000-000038C40000}"/>
    <cellStyle name="Normal 9 5 2 6 3 2" xfId="51037" xr:uid="{00000000-0005-0000-0000-000039C40000}"/>
    <cellStyle name="Normal 9 5 2 6 3 2 2" xfId="51038" xr:uid="{00000000-0005-0000-0000-00003AC40000}"/>
    <cellStyle name="Normal 9 5 2 6 3 2 2 2" xfId="51039" xr:uid="{00000000-0005-0000-0000-00003BC40000}"/>
    <cellStyle name="Normal 9 5 2 6 3 2 3" xfId="51040" xr:uid="{00000000-0005-0000-0000-00003CC40000}"/>
    <cellStyle name="Normal 9 5 2 6 3 3" xfId="51041" xr:uid="{00000000-0005-0000-0000-00003DC40000}"/>
    <cellStyle name="Normal 9 5 2 6 3 3 2" xfId="51042" xr:uid="{00000000-0005-0000-0000-00003EC40000}"/>
    <cellStyle name="Normal 9 5 2 6 3 4" xfId="51043" xr:uid="{00000000-0005-0000-0000-00003FC40000}"/>
    <cellStyle name="Normal 9 5 2 6 3 5" xfId="51044" xr:uid="{00000000-0005-0000-0000-000040C40000}"/>
    <cellStyle name="Normal 9 5 2 6 4" xfId="51045" xr:uid="{00000000-0005-0000-0000-000041C40000}"/>
    <cellStyle name="Normal 9 5 2 6 4 2" xfId="51046" xr:uid="{00000000-0005-0000-0000-000042C40000}"/>
    <cellStyle name="Normal 9 5 2 6 4 2 2" xfId="51047" xr:uid="{00000000-0005-0000-0000-000043C40000}"/>
    <cellStyle name="Normal 9 5 2 6 4 3" xfId="51048" xr:uid="{00000000-0005-0000-0000-000044C40000}"/>
    <cellStyle name="Normal 9 5 2 6 5" xfId="51049" xr:uid="{00000000-0005-0000-0000-000045C40000}"/>
    <cellStyle name="Normal 9 5 2 6 5 2" xfId="51050" xr:uid="{00000000-0005-0000-0000-000046C40000}"/>
    <cellStyle name="Normal 9 5 2 6 6" xfId="51051" xr:uid="{00000000-0005-0000-0000-000047C40000}"/>
    <cellStyle name="Normal 9 5 2 6 7" xfId="51052" xr:uid="{00000000-0005-0000-0000-000048C40000}"/>
    <cellStyle name="Normal 9 5 2 7" xfId="5602" xr:uid="{00000000-0005-0000-0000-000049C40000}"/>
    <cellStyle name="Normal 9 5 2 7 2" xfId="51053" xr:uid="{00000000-0005-0000-0000-00004AC40000}"/>
    <cellStyle name="Normal 9 5 2 7 2 2" xfId="51054" xr:uid="{00000000-0005-0000-0000-00004BC40000}"/>
    <cellStyle name="Normal 9 5 2 7 2 2 2" xfId="51055" xr:uid="{00000000-0005-0000-0000-00004CC40000}"/>
    <cellStyle name="Normal 9 5 2 7 2 3" xfId="51056" xr:uid="{00000000-0005-0000-0000-00004DC40000}"/>
    <cellStyle name="Normal 9 5 2 7 3" xfId="51057" xr:uid="{00000000-0005-0000-0000-00004EC40000}"/>
    <cellStyle name="Normal 9 5 2 7 3 2" xfId="51058" xr:uid="{00000000-0005-0000-0000-00004FC40000}"/>
    <cellStyle name="Normal 9 5 2 7 4" xfId="51059" xr:uid="{00000000-0005-0000-0000-000050C40000}"/>
    <cellStyle name="Normal 9 5 2 7 5" xfId="51060" xr:uid="{00000000-0005-0000-0000-000051C40000}"/>
    <cellStyle name="Normal 9 5 2 8" xfId="5603" xr:uid="{00000000-0005-0000-0000-000052C40000}"/>
    <cellStyle name="Normal 9 5 2 8 2" xfId="51061" xr:uid="{00000000-0005-0000-0000-000053C40000}"/>
    <cellStyle name="Normal 9 5 2 8 2 2" xfId="51062" xr:uid="{00000000-0005-0000-0000-000054C40000}"/>
    <cellStyle name="Normal 9 5 2 8 2 2 2" xfId="51063" xr:uid="{00000000-0005-0000-0000-000055C40000}"/>
    <cellStyle name="Normal 9 5 2 8 2 3" xfId="51064" xr:uid="{00000000-0005-0000-0000-000056C40000}"/>
    <cellStyle name="Normal 9 5 2 8 3" xfId="51065" xr:uid="{00000000-0005-0000-0000-000057C40000}"/>
    <cellStyle name="Normal 9 5 2 8 3 2" xfId="51066" xr:uid="{00000000-0005-0000-0000-000058C40000}"/>
    <cellStyle name="Normal 9 5 2 8 4" xfId="51067" xr:uid="{00000000-0005-0000-0000-000059C40000}"/>
    <cellStyle name="Normal 9 5 2 8 5" xfId="51068" xr:uid="{00000000-0005-0000-0000-00005AC40000}"/>
    <cellStyle name="Normal 9 5 2 9" xfId="51069" xr:uid="{00000000-0005-0000-0000-00005BC40000}"/>
    <cellStyle name="Normal 9 5 2 9 2" xfId="51070" xr:uid="{00000000-0005-0000-0000-00005CC40000}"/>
    <cellStyle name="Normal 9 5 2 9 2 2" xfId="51071" xr:uid="{00000000-0005-0000-0000-00005DC40000}"/>
    <cellStyle name="Normal 9 5 2 9 3" xfId="51072" xr:uid="{00000000-0005-0000-0000-00005EC40000}"/>
    <cellStyle name="Normal 9 5 3" xfId="5604" xr:uid="{00000000-0005-0000-0000-00005FC40000}"/>
    <cellStyle name="Normal 9 5 3 2" xfId="5605" xr:uid="{00000000-0005-0000-0000-000060C40000}"/>
    <cellStyle name="Normal 9 5 3 2 2" xfId="5606" xr:uid="{00000000-0005-0000-0000-000061C40000}"/>
    <cellStyle name="Normal 9 5 3 2 2 2" xfId="51073" xr:uid="{00000000-0005-0000-0000-000062C40000}"/>
    <cellStyle name="Normal 9 5 3 2 2 2 2" xfId="51074" xr:uid="{00000000-0005-0000-0000-000063C40000}"/>
    <cellStyle name="Normal 9 5 3 2 2 2 2 2" xfId="51075" xr:uid="{00000000-0005-0000-0000-000064C40000}"/>
    <cellStyle name="Normal 9 5 3 2 2 2 3" xfId="51076" xr:uid="{00000000-0005-0000-0000-000065C40000}"/>
    <cellStyle name="Normal 9 5 3 2 2 3" xfId="51077" xr:uid="{00000000-0005-0000-0000-000066C40000}"/>
    <cellStyle name="Normal 9 5 3 2 2 3 2" xfId="51078" xr:uid="{00000000-0005-0000-0000-000067C40000}"/>
    <cellStyle name="Normal 9 5 3 2 2 4" xfId="51079" xr:uid="{00000000-0005-0000-0000-000068C40000}"/>
    <cellStyle name="Normal 9 5 3 2 2 5" xfId="51080" xr:uid="{00000000-0005-0000-0000-000069C40000}"/>
    <cellStyle name="Normal 9 5 3 2 3" xfId="5607" xr:uid="{00000000-0005-0000-0000-00006AC40000}"/>
    <cellStyle name="Normal 9 5 3 2 3 2" xfId="51081" xr:uid="{00000000-0005-0000-0000-00006BC40000}"/>
    <cellStyle name="Normal 9 5 3 2 3 2 2" xfId="51082" xr:uid="{00000000-0005-0000-0000-00006CC40000}"/>
    <cellStyle name="Normal 9 5 3 2 3 2 2 2" xfId="51083" xr:uid="{00000000-0005-0000-0000-00006DC40000}"/>
    <cellStyle name="Normal 9 5 3 2 3 2 3" xfId="51084" xr:uid="{00000000-0005-0000-0000-00006EC40000}"/>
    <cellStyle name="Normal 9 5 3 2 3 3" xfId="51085" xr:uid="{00000000-0005-0000-0000-00006FC40000}"/>
    <cellStyle name="Normal 9 5 3 2 3 3 2" xfId="51086" xr:uid="{00000000-0005-0000-0000-000070C40000}"/>
    <cellStyle name="Normal 9 5 3 2 3 4" xfId="51087" xr:uid="{00000000-0005-0000-0000-000071C40000}"/>
    <cellStyle name="Normal 9 5 3 2 3 5" xfId="51088" xr:uid="{00000000-0005-0000-0000-000072C40000}"/>
    <cellStyle name="Normal 9 5 3 2 4" xfId="51089" xr:uid="{00000000-0005-0000-0000-000073C40000}"/>
    <cellStyle name="Normal 9 5 3 2 4 2" xfId="51090" xr:uid="{00000000-0005-0000-0000-000074C40000}"/>
    <cellStyle name="Normal 9 5 3 2 4 2 2" xfId="51091" xr:uid="{00000000-0005-0000-0000-000075C40000}"/>
    <cellStyle name="Normal 9 5 3 2 4 3" xfId="51092" xr:uid="{00000000-0005-0000-0000-000076C40000}"/>
    <cellStyle name="Normal 9 5 3 2 5" xfId="51093" xr:uid="{00000000-0005-0000-0000-000077C40000}"/>
    <cellStyle name="Normal 9 5 3 2 5 2" xfId="51094" xr:uid="{00000000-0005-0000-0000-000078C40000}"/>
    <cellStyle name="Normal 9 5 3 2 6" xfId="51095" xr:uid="{00000000-0005-0000-0000-000079C40000}"/>
    <cellStyle name="Normal 9 5 3 2 7" xfId="51096" xr:uid="{00000000-0005-0000-0000-00007AC40000}"/>
    <cellStyle name="Normal 9 5 3 3" xfId="5608" xr:uid="{00000000-0005-0000-0000-00007BC40000}"/>
    <cellStyle name="Normal 9 5 3 3 2" xfId="51097" xr:uid="{00000000-0005-0000-0000-00007CC40000}"/>
    <cellStyle name="Normal 9 5 3 3 2 2" xfId="51098" xr:uid="{00000000-0005-0000-0000-00007DC40000}"/>
    <cellStyle name="Normal 9 5 3 3 2 2 2" xfId="51099" xr:uid="{00000000-0005-0000-0000-00007EC40000}"/>
    <cellStyle name="Normal 9 5 3 3 2 3" xfId="51100" xr:uid="{00000000-0005-0000-0000-00007FC40000}"/>
    <cellStyle name="Normal 9 5 3 3 3" xfId="51101" xr:uid="{00000000-0005-0000-0000-000080C40000}"/>
    <cellStyle name="Normal 9 5 3 3 3 2" xfId="51102" xr:uid="{00000000-0005-0000-0000-000081C40000}"/>
    <cellStyle name="Normal 9 5 3 3 4" xfId="51103" xr:uid="{00000000-0005-0000-0000-000082C40000}"/>
    <cellStyle name="Normal 9 5 3 3 5" xfId="51104" xr:uid="{00000000-0005-0000-0000-000083C40000}"/>
    <cellStyle name="Normal 9 5 3 4" xfId="5609" xr:uid="{00000000-0005-0000-0000-000084C40000}"/>
    <cellStyle name="Normal 9 5 3 4 2" xfId="51105" xr:uid="{00000000-0005-0000-0000-000085C40000}"/>
    <cellStyle name="Normal 9 5 3 4 2 2" xfId="51106" xr:uid="{00000000-0005-0000-0000-000086C40000}"/>
    <cellStyle name="Normal 9 5 3 4 2 2 2" xfId="51107" xr:uid="{00000000-0005-0000-0000-000087C40000}"/>
    <cellStyle name="Normal 9 5 3 4 2 3" xfId="51108" xr:uid="{00000000-0005-0000-0000-000088C40000}"/>
    <cellStyle name="Normal 9 5 3 4 3" xfId="51109" xr:uid="{00000000-0005-0000-0000-000089C40000}"/>
    <cellStyle name="Normal 9 5 3 4 3 2" xfId="51110" xr:uid="{00000000-0005-0000-0000-00008AC40000}"/>
    <cellStyle name="Normal 9 5 3 4 4" xfId="51111" xr:uid="{00000000-0005-0000-0000-00008BC40000}"/>
    <cellStyle name="Normal 9 5 3 4 5" xfId="51112" xr:uid="{00000000-0005-0000-0000-00008CC40000}"/>
    <cellStyle name="Normal 9 5 3 5" xfId="51113" xr:uid="{00000000-0005-0000-0000-00008DC40000}"/>
    <cellStyle name="Normal 9 5 3 5 2" xfId="51114" xr:uid="{00000000-0005-0000-0000-00008EC40000}"/>
    <cellStyle name="Normal 9 5 3 5 2 2" xfId="51115" xr:uid="{00000000-0005-0000-0000-00008FC40000}"/>
    <cellStyle name="Normal 9 5 3 5 3" xfId="51116" xr:uid="{00000000-0005-0000-0000-000090C40000}"/>
    <cellStyle name="Normal 9 5 3 6" xfId="51117" xr:uid="{00000000-0005-0000-0000-000091C40000}"/>
    <cellStyle name="Normal 9 5 3 6 2" xfId="51118" xr:uid="{00000000-0005-0000-0000-000092C40000}"/>
    <cellStyle name="Normal 9 5 3 7" xfId="51119" xr:uid="{00000000-0005-0000-0000-000093C40000}"/>
    <cellStyle name="Normal 9 5 3 8" xfId="51120" xr:uid="{00000000-0005-0000-0000-000094C40000}"/>
    <cellStyle name="Normal 9 5 4" xfId="5610" xr:uid="{00000000-0005-0000-0000-000095C40000}"/>
    <cellStyle name="Normal 9 5 4 2" xfId="5611" xr:uid="{00000000-0005-0000-0000-000096C40000}"/>
    <cellStyle name="Normal 9 5 4 2 2" xfId="5612" xr:uid="{00000000-0005-0000-0000-000097C40000}"/>
    <cellStyle name="Normal 9 5 4 2 2 2" xfId="51121" xr:uid="{00000000-0005-0000-0000-000098C40000}"/>
    <cellStyle name="Normal 9 5 4 2 2 2 2" xfId="51122" xr:uid="{00000000-0005-0000-0000-000099C40000}"/>
    <cellStyle name="Normal 9 5 4 2 2 2 2 2" xfId="51123" xr:uid="{00000000-0005-0000-0000-00009AC40000}"/>
    <cellStyle name="Normal 9 5 4 2 2 2 3" xfId="51124" xr:uid="{00000000-0005-0000-0000-00009BC40000}"/>
    <cellStyle name="Normal 9 5 4 2 2 3" xfId="51125" xr:uid="{00000000-0005-0000-0000-00009CC40000}"/>
    <cellStyle name="Normal 9 5 4 2 2 3 2" xfId="51126" xr:uid="{00000000-0005-0000-0000-00009DC40000}"/>
    <cellStyle name="Normal 9 5 4 2 2 4" xfId="51127" xr:uid="{00000000-0005-0000-0000-00009EC40000}"/>
    <cellStyle name="Normal 9 5 4 2 2 5" xfId="51128" xr:uid="{00000000-0005-0000-0000-00009FC40000}"/>
    <cellStyle name="Normal 9 5 4 2 3" xfId="5613" xr:uid="{00000000-0005-0000-0000-0000A0C40000}"/>
    <cellStyle name="Normal 9 5 4 2 3 2" xfId="51129" xr:uid="{00000000-0005-0000-0000-0000A1C40000}"/>
    <cellStyle name="Normal 9 5 4 2 3 2 2" xfId="51130" xr:uid="{00000000-0005-0000-0000-0000A2C40000}"/>
    <cellStyle name="Normal 9 5 4 2 3 2 2 2" xfId="51131" xr:uid="{00000000-0005-0000-0000-0000A3C40000}"/>
    <cellStyle name="Normal 9 5 4 2 3 2 3" xfId="51132" xr:uid="{00000000-0005-0000-0000-0000A4C40000}"/>
    <cellStyle name="Normal 9 5 4 2 3 3" xfId="51133" xr:uid="{00000000-0005-0000-0000-0000A5C40000}"/>
    <cellStyle name="Normal 9 5 4 2 3 3 2" xfId="51134" xr:uid="{00000000-0005-0000-0000-0000A6C40000}"/>
    <cellStyle name="Normal 9 5 4 2 3 4" xfId="51135" xr:uid="{00000000-0005-0000-0000-0000A7C40000}"/>
    <cellStyle name="Normal 9 5 4 2 3 5" xfId="51136" xr:uid="{00000000-0005-0000-0000-0000A8C40000}"/>
    <cellStyle name="Normal 9 5 4 2 4" xfId="51137" xr:uid="{00000000-0005-0000-0000-0000A9C40000}"/>
    <cellStyle name="Normal 9 5 4 2 4 2" xfId="51138" xr:uid="{00000000-0005-0000-0000-0000AAC40000}"/>
    <cellStyle name="Normal 9 5 4 2 4 2 2" xfId="51139" xr:uid="{00000000-0005-0000-0000-0000ABC40000}"/>
    <cellStyle name="Normal 9 5 4 2 4 3" xfId="51140" xr:uid="{00000000-0005-0000-0000-0000ACC40000}"/>
    <cellStyle name="Normal 9 5 4 2 5" xfId="51141" xr:uid="{00000000-0005-0000-0000-0000ADC40000}"/>
    <cellStyle name="Normal 9 5 4 2 5 2" xfId="51142" xr:uid="{00000000-0005-0000-0000-0000AEC40000}"/>
    <cellStyle name="Normal 9 5 4 2 6" xfId="51143" xr:uid="{00000000-0005-0000-0000-0000AFC40000}"/>
    <cellStyle name="Normal 9 5 4 2 7" xfId="51144" xr:uid="{00000000-0005-0000-0000-0000B0C40000}"/>
    <cellStyle name="Normal 9 5 4 3" xfId="5614" xr:uid="{00000000-0005-0000-0000-0000B1C40000}"/>
    <cellStyle name="Normal 9 5 4 3 2" xfId="51145" xr:uid="{00000000-0005-0000-0000-0000B2C40000}"/>
    <cellStyle name="Normal 9 5 4 3 2 2" xfId="51146" xr:uid="{00000000-0005-0000-0000-0000B3C40000}"/>
    <cellStyle name="Normal 9 5 4 3 2 2 2" xfId="51147" xr:uid="{00000000-0005-0000-0000-0000B4C40000}"/>
    <cellStyle name="Normal 9 5 4 3 2 3" xfId="51148" xr:uid="{00000000-0005-0000-0000-0000B5C40000}"/>
    <cellStyle name="Normal 9 5 4 3 3" xfId="51149" xr:uid="{00000000-0005-0000-0000-0000B6C40000}"/>
    <cellStyle name="Normal 9 5 4 3 3 2" xfId="51150" xr:uid="{00000000-0005-0000-0000-0000B7C40000}"/>
    <cellStyle name="Normal 9 5 4 3 4" xfId="51151" xr:uid="{00000000-0005-0000-0000-0000B8C40000}"/>
    <cellStyle name="Normal 9 5 4 3 5" xfId="51152" xr:uid="{00000000-0005-0000-0000-0000B9C40000}"/>
    <cellStyle name="Normal 9 5 4 4" xfId="5615" xr:uid="{00000000-0005-0000-0000-0000BAC40000}"/>
    <cellStyle name="Normal 9 5 4 4 2" xfId="51153" xr:uid="{00000000-0005-0000-0000-0000BBC40000}"/>
    <cellStyle name="Normal 9 5 4 4 2 2" xfId="51154" xr:uid="{00000000-0005-0000-0000-0000BCC40000}"/>
    <cellStyle name="Normal 9 5 4 4 2 2 2" xfId="51155" xr:uid="{00000000-0005-0000-0000-0000BDC40000}"/>
    <cellStyle name="Normal 9 5 4 4 2 3" xfId="51156" xr:uid="{00000000-0005-0000-0000-0000BEC40000}"/>
    <cellStyle name="Normal 9 5 4 4 3" xfId="51157" xr:uid="{00000000-0005-0000-0000-0000BFC40000}"/>
    <cellStyle name="Normal 9 5 4 4 3 2" xfId="51158" xr:uid="{00000000-0005-0000-0000-0000C0C40000}"/>
    <cellStyle name="Normal 9 5 4 4 4" xfId="51159" xr:uid="{00000000-0005-0000-0000-0000C1C40000}"/>
    <cellStyle name="Normal 9 5 4 4 5" xfId="51160" xr:uid="{00000000-0005-0000-0000-0000C2C40000}"/>
    <cellStyle name="Normal 9 5 4 5" xfId="51161" xr:uid="{00000000-0005-0000-0000-0000C3C40000}"/>
    <cellStyle name="Normal 9 5 4 5 2" xfId="51162" xr:uid="{00000000-0005-0000-0000-0000C4C40000}"/>
    <cellStyle name="Normal 9 5 4 5 2 2" xfId="51163" xr:uid="{00000000-0005-0000-0000-0000C5C40000}"/>
    <cellStyle name="Normal 9 5 4 5 3" xfId="51164" xr:uid="{00000000-0005-0000-0000-0000C6C40000}"/>
    <cellStyle name="Normal 9 5 4 6" xfId="51165" xr:uid="{00000000-0005-0000-0000-0000C7C40000}"/>
    <cellStyle name="Normal 9 5 4 6 2" xfId="51166" xr:uid="{00000000-0005-0000-0000-0000C8C40000}"/>
    <cellStyle name="Normal 9 5 4 7" xfId="51167" xr:uid="{00000000-0005-0000-0000-0000C9C40000}"/>
    <cellStyle name="Normal 9 5 4 8" xfId="51168" xr:uid="{00000000-0005-0000-0000-0000CAC40000}"/>
    <cellStyle name="Normal 9 5 5" xfId="5616" xr:uid="{00000000-0005-0000-0000-0000CBC40000}"/>
    <cellStyle name="Normal 9 5 5 2" xfId="5617" xr:uid="{00000000-0005-0000-0000-0000CCC40000}"/>
    <cellStyle name="Normal 9 5 5 2 2" xfId="5618" xr:uid="{00000000-0005-0000-0000-0000CDC40000}"/>
    <cellStyle name="Normal 9 5 5 2 2 2" xfId="51169" xr:uid="{00000000-0005-0000-0000-0000CEC40000}"/>
    <cellStyle name="Normal 9 5 5 2 2 2 2" xfId="51170" xr:uid="{00000000-0005-0000-0000-0000CFC40000}"/>
    <cellStyle name="Normal 9 5 5 2 2 2 2 2" xfId="51171" xr:uid="{00000000-0005-0000-0000-0000D0C40000}"/>
    <cellStyle name="Normal 9 5 5 2 2 2 3" xfId="51172" xr:uid="{00000000-0005-0000-0000-0000D1C40000}"/>
    <cellStyle name="Normal 9 5 5 2 2 3" xfId="51173" xr:uid="{00000000-0005-0000-0000-0000D2C40000}"/>
    <cellStyle name="Normal 9 5 5 2 2 3 2" xfId="51174" xr:uid="{00000000-0005-0000-0000-0000D3C40000}"/>
    <cellStyle name="Normal 9 5 5 2 2 4" xfId="51175" xr:uid="{00000000-0005-0000-0000-0000D4C40000}"/>
    <cellStyle name="Normal 9 5 5 2 2 5" xfId="51176" xr:uid="{00000000-0005-0000-0000-0000D5C40000}"/>
    <cellStyle name="Normal 9 5 5 2 3" xfId="5619" xr:uid="{00000000-0005-0000-0000-0000D6C40000}"/>
    <cellStyle name="Normal 9 5 5 2 3 2" xfId="51177" xr:uid="{00000000-0005-0000-0000-0000D7C40000}"/>
    <cellStyle name="Normal 9 5 5 2 3 2 2" xfId="51178" xr:uid="{00000000-0005-0000-0000-0000D8C40000}"/>
    <cellStyle name="Normal 9 5 5 2 3 2 2 2" xfId="51179" xr:uid="{00000000-0005-0000-0000-0000D9C40000}"/>
    <cellStyle name="Normal 9 5 5 2 3 2 3" xfId="51180" xr:uid="{00000000-0005-0000-0000-0000DAC40000}"/>
    <cellStyle name="Normal 9 5 5 2 3 3" xfId="51181" xr:uid="{00000000-0005-0000-0000-0000DBC40000}"/>
    <cellStyle name="Normal 9 5 5 2 3 3 2" xfId="51182" xr:uid="{00000000-0005-0000-0000-0000DCC40000}"/>
    <cellStyle name="Normal 9 5 5 2 3 4" xfId="51183" xr:uid="{00000000-0005-0000-0000-0000DDC40000}"/>
    <cellStyle name="Normal 9 5 5 2 3 5" xfId="51184" xr:uid="{00000000-0005-0000-0000-0000DEC40000}"/>
    <cellStyle name="Normal 9 5 5 2 4" xfId="51185" xr:uid="{00000000-0005-0000-0000-0000DFC40000}"/>
    <cellStyle name="Normal 9 5 5 2 4 2" xfId="51186" xr:uid="{00000000-0005-0000-0000-0000E0C40000}"/>
    <cellStyle name="Normal 9 5 5 2 4 2 2" xfId="51187" xr:uid="{00000000-0005-0000-0000-0000E1C40000}"/>
    <cellStyle name="Normal 9 5 5 2 4 3" xfId="51188" xr:uid="{00000000-0005-0000-0000-0000E2C40000}"/>
    <cellStyle name="Normal 9 5 5 2 5" xfId="51189" xr:uid="{00000000-0005-0000-0000-0000E3C40000}"/>
    <cellStyle name="Normal 9 5 5 2 5 2" xfId="51190" xr:uid="{00000000-0005-0000-0000-0000E4C40000}"/>
    <cellStyle name="Normal 9 5 5 2 6" xfId="51191" xr:uid="{00000000-0005-0000-0000-0000E5C40000}"/>
    <cellStyle name="Normal 9 5 5 2 7" xfId="51192" xr:uid="{00000000-0005-0000-0000-0000E6C40000}"/>
    <cellStyle name="Normal 9 5 5 3" xfId="5620" xr:uid="{00000000-0005-0000-0000-0000E7C40000}"/>
    <cellStyle name="Normal 9 5 5 3 2" xfId="51193" xr:uid="{00000000-0005-0000-0000-0000E8C40000}"/>
    <cellStyle name="Normal 9 5 5 3 2 2" xfId="51194" xr:uid="{00000000-0005-0000-0000-0000E9C40000}"/>
    <cellStyle name="Normal 9 5 5 3 2 2 2" xfId="51195" xr:uid="{00000000-0005-0000-0000-0000EAC40000}"/>
    <cellStyle name="Normal 9 5 5 3 2 3" xfId="51196" xr:uid="{00000000-0005-0000-0000-0000EBC40000}"/>
    <cellStyle name="Normal 9 5 5 3 3" xfId="51197" xr:uid="{00000000-0005-0000-0000-0000ECC40000}"/>
    <cellStyle name="Normal 9 5 5 3 3 2" xfId="51198" xr:uid="{00000000-0005-0000-0000-0000EDC40000}"/>
    <cellStyle name="Normal 9 5 5 3 4" xfId="51199" xr:uid="{00000000-0005-0000-0000-0000EEC40000}"/>
    <cellStyle name="Normal 9 5 5 3 5" xfId="51200" xr:uid="{00000000-0005-0000-0000-0000EFC40000}"/>
    <cellStyle name="Normal 9 5 5 4" xfId="5621" xr:uid="{00000000-0005-0000-0000-0000F0C40000}"/>
    <cellStyle name="Normal 9 5 5 4 2" xfId="51201" xr:uid="{00000000-0005-0000-0000-0000F1C40000}"/>
    <cellStyle name="Normal 9 5 5 4 2 2" xfId="51202" xr:uid="{00000000-0005-0000-0000-0000F2C40000}"/>
    <cellStyle name="Normal 9 5 5 4 2 2 2" xfId="51203" xr:uid="{00000000-0005-0000-0000-0000F3C40000}"/>
    <cellStyle name="Normal 9 5 5 4 2 3" xfId="51204" xr:uid="{00000000-0005-0000-0000-0000F4C40000}"/>
    <cellStyle name="Normal 9 5 5 4 3" xfId="51205" xr:uid="{00000000-0005-0000-0000-0000F5C40000}"/>
    <cellStyle name="Normal 9 5 5 4 3 2" xfId="51206" xr:uid="{00000000-0005-0000-0000-0000F6C40000}"/>
    <cellStyle name="Normal 9 5 5 4 4" xfId="51207" xr:uid="{00000000-0005-0000-0000-0000F7C40000}"/>
    <cellStyle name="Normal 9 5 5 4 5" xfId="51208" xr:uid="{00000000-0005-0000-0000-0000F8C40000}"/>
    <cellStyle name="Normal 9 5 5 5" xfId="51209" xr:uid="{00000000-0005-0000-0000-0000F9C40000}"/>
    <cellStyle name="Normal 9 5 5 5 2" xfId="51210" xr:uid="{00000000-0005-0000-0000-0000FAC40000}"/>
    <cellStyle name="Normal 9 5 5 5 2 2" xfId="51211" xr:uid="{00000000-0005-0000-0000-0000FBC40000}"/>
    <cellStyle name="Normal 9 5 5 5 3" xfId="51212" xr:uid="{00000000-0005-0000-0000-0000FCC40000}"/>
    <cellStyle name="Normal 9 5 5 6" xfId="51213" xr:uid="{00000000-0005-0000-0000-0000FDC40000}"/>
    <cellStyle name="Normal 9 5 5 6 2" xfId="51214" xr:uid="{00000000-0005-0000-0000-0000FEC40000}"/>
    <cellStyle name="Normal 9 5 5 7" xfId="51215" xr:uid="{00000000-0005-0000-0000-0000FFC40000}"/>
    <cellStyle name="Normal 9 5 5 8" xfId="51216" xr:uid="{00000000-0005-0000-0000-000000C50000}"/>
    <cellStyle name="Normal 9 5 6" xfId="5622" xr:uid="{00000000-0005-0000-0000-000001C50000}"/>
    <cellStyle name="Normal 9 5 6 2" xfId="5623" xr:uid="{00000000-0005-0000-0000-000002C50000}"/>
    <cellStyle name="Normal 9 5 6 2 2" xfId="5624" xr:uid="{00000000-0005-0000-0000-000003C50000}"/>
    <cellStyle name="Normal 9 5 6 2 2 2" xfId="51217" xr:uid="{00000000-0005-0000-0000-000004C50000}"/>
    <cellStyle name="Normal 9 5 6 2 2 2 2" xfId="51218" xr:uid="{00000000-0005-0000-0000-000005C50000}"/>
    <cellStyle name="Normal 9 5 6 2 2 2 2 2" xfId="51219" xr:uid="{00000000-0005-0000-0000-000006C50000}"/>
    <cellStyle name="Normal 9 5 6 2 2 2 3" xfId="51220" xr:uid="{00000000-0005-0000-0000-000007C50000}"/>
    <cellStyle name="Normal 9 5 6 2 2 3" xfId="51221" xr:uid="{00000000-0005-0000-0000-000008C50000}"/>
    <cellStyle name="Normal 9 5 6 2 2 3 2" xfId="51222" xr:uid="{00000000-0005-0000-0000-000009C50000}"/>
    <cellStyle name="Normal 9 5 6 2 2 4" xfId="51223" xr:uid="{00000000-0005-0000-0000-00000AC50000}"/>
    <cellStyle name="Normal 9 5 6 2 2 5" xfId="51224" xr:uid="{00000000-0005-0000-0000-00000BC50000}"/>
    <cellStyle name="Normal 9 5 6 2 3" xfId="5625" xr:uid="{00000000-0005-0000-0000-00000CC50000}"/>
    <cellStyle name="Normal 9 5 6 2 3 2" xfId="51225" xr:uid="{00000000-0005-0000-0000-00000DC50000}"/>
    <cellStyle name="Normal 9 5 6 2 3 2 2" xfId="51226" xr:uid="{00000000-0005-0000-0000-00000EC50000}"/>
    <cellStyle name="Normal 9 5 6 2 3 2 2 2" xfId="51227" xr:uid="{00000000-0005-0000-0000-00000FC50000}"/>
    <cellStyle name="Normal 9 5 6 2 3 2 3" xfId="51228" xr:uid="{00000000-0005-0000-0000-000010C50000}"/>
    <cellStyle name="Normal 9 5 6 2 3 3" xfId="51229" xr:uid="{00000000-0005-0000-0000-000011C50000}"/>
    <cellStyle name="Normal 9 5 6 2 3 3 2" xfId="51230" xr:uid="{00000000-0005-0000-0000-000012C50000}"/>
    <cellStyle name="Normal 9 5 6 2 3 4" xfId="51231" xr:uid="{00000000-0005-0000-0000-000013C50000}"/>
    <cellStyle name="Normal 9 5 6 2 3 5" xfId="51232" xr:uid="{00000000-0005-0000-0000-000014C50000}"/>
    <cellStyle name="Normal 9 5 6 2 4" xfId="51233" xr:uid="{00000000-0005-0000-0000-000015C50000}"/>
    <cellStyle name="Normal 9 5 6 2 4 2" xfId="51234" xr:uid="{00000000-0005-0000-0000-000016C50000}"/>
    <cellStyle name="Normal 9 5 6 2 4 2 2" xfId="51235" xr:uid="{00000000-0005-0000-0000-000017C50000}"/>
    <cellStyle name="Normal 9 5 6 2 4 3" xfId="51236" xr:uid="{00000000-0005-0000-0000-000018C50000}"/>
    <cellStyle name="Normal 9 5 6 2 5" xfId="51237" xr:uid="{00000000-0005-0000-0000-000019C50000}"/>
    <cellStyle name="Normal 9 5 6 2 5 2" xfId="51238" xr:uid="{00000000-0005-0000-0000-00001AC50000}"/>
    <cellStyle name="Normal 9 5 6 2 6" xfId="51239" xr:uid="{00000000-0005-0000-0000-00001BC50000}"/>
    <cellStyle name="Normal 9 5 6 2 7" xfId="51240" xr:uid="{00000000-0005-0000-0000-00001CC50000}"/>
    <cellStyle name="Normal 9 5 6 3" xfId="5626" xr:uid="{00000000-0005-0000-0000-00001DC50000}"/>
    <cellStyle name="Normal 9 5 6 3 2" xfId="51241" xr:uid="{00000000-0005-0000-0000-00001EC50000}"/>
    <cellStyle name="Normal 9 5 6 3 2 2" xfId="51242" xr:uid="{00000000-0005-0000-0000-00001FC50000}"/>
    <cellStyle name="Normal 9 5 6 3 2 2 2" xfId="51243" xr:uid="{00000000-0005-0000-0000-000020C50000}"/>
    <cellStyle name="Normal 9 5 6 3 2 3" xfId="51244" xr:uid="{00000000-0005-0000-0000-000021C50000}"/>
    <cellStyle name="Normal 9 5 6 3 3" xfId="51245" xr:uid="{00000000-0005-0000-0000-000022C50000}"/>
    <cellStyle name="Normal 9 5 6 3 3 2" xfId="51246" xr:uid="{00000000-0005-0000-0000-000023C50000}"/>
    <cellStyle name="Normal 9 5 6 3 4" xfId="51247" xr:uid="{00000000-0005-0000-0000-000024C50000}"/>
    <cellStyle name="Normal 9 5 6 3 5" xfId="51248" xr:uid="{00000000-0005-0000-0000-000025C50000}"/>
    <cellStyle name="Normal 9 5 6 4" xfId="5627" xr:uid="{00000000-0005-0000-0000-000026C50000}"/>
    <cellStyle name="Normal 9 5 6 4 2" xfId="51249" xr:uid="{00000000-0005-0000-0000-000027C50000}"/>
    <cellStyle name="Normal 9 5 6 4 2 2" xfId="51250" xr:uid="{00000000-0005-0000-0000-000028C50000}"/>
    <cellStyle name="Normal 9 5 6 4 2 2 2" xfId="51251" xr:uid="{00000000-0005-0000-0000-000029C50000}"/>
    <cellStyle name="Normal 9 5 6 4 2 3" xfId="51252" xr:uid="{00000000-0005-0000-0000-00002AC50000}"/>
    <cellStyle name="Normal 9 5 6 4 3" xfId="51253" xr:uid="{00000000-0005-0000-0000-00002BC50000}"/>
    <cellStyle name="Normal 9 5 6 4 3 2" xfId="51254" xr:uid="{00000000-0005-0000-0000-00002CC50000}"/>
    <cellStyle name="Normal 9 5 6 4 4" xfId="51255" xr:uid="{00000000-0005-0000-0000-00002DC50000}"/>
    <cellStyle name="Normal 9 5 6 4 5" xfId="51256" xr:uid="{00000000-0005-0000-0000-00002EC50000}"/>
    <cellStyle name="Normal 9 5 6 5" xfId="51257" xr:uid="{00000000-0005-0000-0000-00002FC50000}"/>
    <cellStyle name="Normal 9 5 6 5 2" xfId="51258" xr:uid="{00000000-0005-0000-0000-000030C50000}"/>
    <cellStyle name="Normal 9 5 6 5 2 2" xfId="51259" xr:uid="{00000000-0005-0000-0000-000031C50000}"/>
    <cellStyle name="Normal 9 5 6 5 3" xfId="51260" xr:uid="{00000000-0005-0000-0000-000032C50000}"/>
    <cellStyle name="Normal 9 5 6 6" xfId="51261" xr:uid="{00000000-0005-0000-0000-000033C50000}"/>
    <cellStyle name="Normal 9 5 6 6 2" xfId="51262" xr:uid="{00000000-0005-0000-0000-000034C50000}"/>
    <cellStyle name="Normal 9 5 6 7" xfId="51263" xr:uid="{00000000-0005-0000-0000-000035C50000}"/>
    <cellStyle name="Normal 9 5 6 8" xfId="51264" xr:uid="{00000000-0005-0000-0000-000036C50000}"/>
    <cellStyle name="Normal 9 5 7" xfId="5628" xr:uid="{00000000-0005-0000-0000-000037C50000}"/>
    <cellStyle name="Normal 9 5 7 2" xfId="5629" xr:uid="{00000000-0005-0000-0000-000038C50000}"/>
    <cellStyle name="Normal 9 5 7 2 2" xfId="51265" xr:uid="{00000000-0005-0000-0000-000039C50000}"/>
    <cellStyle name="Normal 9 5 7 2 2 2" xfId="51266" xr:uid="{00000000-0005-0000-0000-00003AC50000}"/>
    <cellStyle name="Normal 9 5 7 2 2 2 2" xfId="51267" xr:uid="{00000000-0005-0000-0000-00003BC50000}"/>
    <cellStyle name="Normal 9 5 7 2 2 3" xfId="51268" xr:uid="{00000000-0005-0000-0000-00003CC50000}"/>
    <cellStyle name="Normal 9 5 7 2 3" xfId="51269" xr:uid="{00000000-0005-0000-0000-00003DC50000}"/>
    <cellStyle name="Normal 9 5 7 2 3 2" xfId="51270" xr:uid="{00000000-0005-0000-0000-00003EC50000}"/>
    <cellStyle name="Normal 9 5 7 2 4" xfId="51271" xr:uid="{00000000-0005-0000-0000-00003FC50000}"/>
    <cellStyle name="Normal 9 5 7 2 5" xfId="51272" xr:uid="{00000000-0005-0000-0000-000040C50000}"/>
    <cellStyle name="Normal 9 5 7 3" xfId="5630" xr:uid="{00000000-0005-0000-0000-000041C50000}"/>
    <cellStyle name="Normal 9 5 7 3 2" xfId="51273" xr:uid="{00000000-0005-0000-0000-000042C50000}"/>
    <cellStyle name="Normal 9 5 7 3 2 2" xfId="51274" xr:uid="{00000000-0005-0000-0000-000043C50000}"/>
    <cellStyle name="Normal 9 5 7 3 2 2 2" xfId="51275" xr:uid="{00000000-0005-0000-0000-000044C50000}"/>
    <cellStyle name="Normal 9 5 7 3 2 3" xfId="51276" xr:uid="{00000000-0005-0000-0000-000045C50000}"/>
    <cellStyle name="Normal 9 5 7 3 3" xfId="51277" xr:uid="{00000000-0005-0000-0000-000046C50000}"/>
    <cellStyle name="Normal 9 5 7 3 3 2" xfId="51278" xr:uid="{00000000-0005-0000-0000-000047C50000}"/>
    <cellStyle name="Normal 9 5 7 3 4" xfId="51279" xr:uid="{00000000-0005-0000-0000-000048C50000}"/>
    <cellStyle name="Normal 9 5 7 3 5" xfId="51280" xr:uid="{00000000-0005-0000-0000-000049C50000}"/>
    <cellStyle name="Normal 9 5 7 4" xfId="51281" xr:uid="{00000000-0005-0000-0000-00004AC50000}"/>
    <cellStyle name="Normal 9 5 7 4 2" xfId="51282" xr:uid="{00000000-0005-0000-0000-00004BC50000}"/>
    <cellStyle name="Normal 9 5 7 4 2 2" xfId="51283" xr:uid="{00000000-0005-0000-0000-00004CC50000}"/>
    <cellStyle name="Normal 9 5 7 4 3" xfId="51284" xr:uid="{00000000-0005-0000-0000-00004DC50000}"/>
    <cellStyle name="Normal 9 5 7 5" xfId="51285" xr:uid="{00000000-0005-0000-0000-00004EC50000}"/>
    <cellStyle name="Normal 9 5 7 5 2" xfId="51286" xr:uid="{00000000-0005-0000-0000-00004FC50000}"/>
    <cellStyle name="Normal 9 5 7 6" xfId="51287" xr:uid="{00000000-0005-0000-0000-000050C50000}"/>
    <cellStyle name="Normal 9 5 7 7" xfId="51288" xr:uid="{00000000-0005-0000-0000-000051C50000}"/>
    <cellStyle name="Normal 9 5 8" xfId="5631" xr:uid="{00000000-0005-0000-0000-000052C50000}"/>
    <cellStyle name="Normal 9 5 8 2" xfId="51289" xr:uid="{00000000-0005-0000-0000-000053C50000}"/>
    <cellStyle name="Normal 9 5 8 2 2" xfId="51290" xr:uid="{00000000-0005-0000-0000-000054C50000}"/>
    <cellStyle name="Normal 9 5 8 2 2 2" xfId="51291" xr:uid="{00000000-0005-0000-0000-000055C50000}"/>
    <cellStyle name="Normal 9 5 8 2 3" xfId="51292" xr:uid="{00000000-0005-0000-0000-000056C50000}"/>
    <cellStyle name="Normal 9 5 8 3" xfId="51293" xr:uid="{00000000-0005-0000-0000-000057C50000}"/>
    <cellStyle name="Normal 9 5 8 3 2" xfId="51294" xr:uid="{00000000-0005-0000-0000-000058C50000}"/>
    <cellStyle name="Normal 9 5 8 4" xfId="51295" xr:uid="{00000000-0005-0000-0000-000059C50000}"/>
    <cellStyle name="Normal 9 5 8 5" xfId="51296" xr:uid="{00000000-0005-0000-0000-00005AC50000}"/>
    <cellStyle name="Normal 9 5 9" xfId="5632" xr:uid="{00000000-0005-0000-0000-00005BC50000}"/>
    <cellStyle name="Normal 9 5 9 2" xfId="51297" xr:uid="{00000000-0005-0000-0000-00005CC50000}"/>
    <cellStyle name="Normal 9 5 9 2 2" xfId="51298" xr:uid="{00000000-0005-0000-0000-00005DC50000}"/>
    <cellStyle name="Normal 9 5 9 2 2 2" xfId="51299" xr:uid="{00000000-0005-0000-0000-00005EC50000}"/>
    <cellStyle name="Normal 9 5 9 2 3" xfId="51300" xr:uid="{00000000-0005-0000-0000-00005FC50000}"/>
    <cellStyle name="Normal 9 5 9 3" xfId="51301" xr:uid="{00000000-0005-0000-0000-000060C50000}"/>
    <cellStyle name="Normal 9 5 9 3 2" xfId="51302" xr:uid="{00000000-0005-0000-0000-000061C50000}"/>
    <cellStyle name="Normal 9 5 9 4" xfId="51303" xr:uid="{00000000-0005-0000-0000-000062C50000}"/>
    <cellStyle name="Normal 9 5 9 5" xfId="51304" xr:uid="{00000000-0005-0000-0000-000063C50000}"/>
    <cellStyle name="Normal 9 6" xfId="5633" xr:uid="{00000000-0005-0000-0000-000064C50000}"/>
    <cellStyle name="Normal 9 6 10" xfId="51305" xr:uid="{00000000-0005-0000-0000-000065C50000}"/>
    <cellStyle name="Normal 9 6 10 2" xfId="51306" xr:uid="{00000000-0005-0000-0000-000066C50000}"/>
    <cellStyle name="Normal 9 6 11" xfId="51307" xr:uid="{00000000-0005-0000-0000-000067C50000}"/>
    <cellStyle name="Normal 9 6 12" xfId="51308" xr:uid="{00000000-0005-0000-0000-000068C50000}"/>
    <cellStyle name="Normal 9 6 2" xfId="5634" xr:uid="{00000000-0005-0000-0000-000069C50000}"/>
    <cellStyle name="Normal 9 6 2 2" xfId="5635" xr:uid="{00000000-0005-0000-0000-00006AC50000}"/>
    <cellStyle name="Normal 9 6 2 2 2" xfId="5636" xr:uid="{00000000-0005-0000-0000-00006BC50000}"/>
    <cellStyle name="Normal 9 6 2 2 2 2" xfId="51309" xr:uid="{00000000-0005-0000-0000-00006CC50000}"/>
    <cellStyle name="Normal 9 6 2 2 2 2 2" xfId="51310" xr:uid="{00000000-0005-0000-0000-00006DC50000}"/>
    <cellStyle name="Normal 9 6 2 2 2 2 2 2" xfId="51311" xr:uid="{00000000-0005-0000-0000-00006EC50000}"/>
    <cellStyle name="Normal 9 6 2 2 2 2 3" xfId="51312" xr:uid="{00000000-0005-0000-0000-00006FC50000}"/>
    <cellStyle name="Normal 9 6 2 2 2 3" xfId="51313" xr:uid="{00000000-0005-0000-0000-000070C50000}"/>
    <cellStyle name="Normal 9 6 2 2 2 3 2" xfId="51314" xr:uid="{00000000-0005-0000-0000-000071C50000}"/>
    <cellStyle name="Normal 9 6 2 2 2 4" xfId="51315" xr:uid="{00000000-0005-0000-0000-000072C50000}"/>
    <cellStyle name="Normal 9 6 2 2 2 5" xfId="51316" xr:uid="{00000000-0005-0000-0000-000073C50000}"/>
    <cellStyle name="Normal 9 6 2 2 3" xfId="5637" xr:uid="{00000000-0005-0000-0000-000074C50000}"/>
    <cellStyle name="Normal 9 6 2 2 3 2" xfId="51317" xr:uid="{00000000-0005-0000-0000-000075C50000}"/>
    <cellStyle name="Normal 9 6 2 2 3 2 2" xfId="51318" xr:uid="{00000000-0005-0000-0000-000076C50000}"/>
    <cellStyle name="Normal 9 6 2 2 3 2 2 2" xfId="51319" xr:uid="{00000000-0005-0000-0000-000077C50000}"/>
    <cellStyle name="Normal 9 6 2 2 3 2 3" xfId="51320" xr:uid="{00000000-0005-0000-0000-000078C50000}"/>
    <cellStyle name="Normal 9 6 2 2 3 3" xfId="51321" xr:uid="{00000000-0005-0000-0000-000079C50000}"/>
    <cellStyle name="Normal 9 6 2 2 3 3 2" xfId="51322" xr:uid="{00000000-0005-0000-0000-00007AC50000}"/>
    <cellStyle name="Normal 9 6 2 2 3 4" xfId="51323" xr:uid="{00000000-0005-0000-0000-00007BC50000}"/>
    <cellStyle name="Normal 9 6 2 2 3 5" xfId="51324" xr:uid="{00000000-0005-0000-0000-00007CC50000}"/>
    <cellStyle name="Normal 9 6 2 2 4" xfId="51325" xr:uid="{00000000-0005-0000-0000-00007DC50000}"/>
    <cellStyle name="Normal 9 6 2 2 4 2" xfId="51326" xr:uid="{00000000-0005-0000-0000-00007EC50000}"/>
    <cellStyle name="Normal 9 6 2 2 4 2 2" xfId="51327" xr:uid="{00000000-0005-0000-0000-00007FC50000}"/>
    <cellStyle name="Normal 9 6 2 2 4 3" xfId="51328" xr:uid="{00000000-0005-0000-0000-000080C50000}"/>
    <cellStyle name="Normal 9 6 2 2 5" xfId="51329" xr:uid="{00000000-0005-0000-0000-000081C50000}"/>
    <cellStyle name="Normal 9 6 2 2 5 2" xfId="51330" xr:uid="{00000000-0005-0000-0000-000082C50000}"/>
    <cellStyle name="Normal 9 6 2 2 6" xfId="51331" xr:uid="{00000000-0005-0000-0000-000083C50000}"/>
    <cellStyle name="Normal 9 6 2 2 7" xfId="51332" xr:uid="{00000000-0005-0000-0000-000084C50000}"/>
    <cellStyle name="Normal 9 6 2 3" xfId="5638" xr:uid="{00000000-0005-0000-0000-000085C50000}"/>
    <cellStyle name="Normal 9 6 2 3 2" xfId="51333" xr:uid="{00000000-0005-0000-0000-000086C50000}"/>
    <cellStyle name="Normal 9 6 2 3 2 2" xfId="51334" xr:uid="{00000000-0005-0000-0000-000087C50000}"/>
    <cellStyle name="Normal 9 6 2 3 2 2 2" xfId="51335" xr:uid="{00000000-0005-0000-0000-000088C50000}"/>
    <cellStyle name="Normal 9 6 2 3 2 3" xfId="51336" xr:uid="{00000000-0005-0000-0000-000089C50000}"/>
    <cellStyle name="Normal 9 6 2 3 3" xfId="51337" xr:uid="{00000000-0005-0000-0000-00008AC50000}"/>
    <cellStyle name="Normal 9 6 2 3 3 2" xfId="51338" xr:uid="{00000000-0005-0000-0000-00008BC50000}"/>
    <cellStyle name="Normal 9 6 2 3 4" xfId="51339" xr:uid="{00000000-0005-0000-0000-00008CC50000}"/>
    <cellStyle name="Normal 9 6 2 3 5" xfId="51340" xr:uid="{00000000-0005-0000-0000-00008DC50000}"/>
    <cellStyle name="Normal 9 6 2 4" xfId="5639" xr:uid="{00000000-0005-0000-0000-00008EC50000}"/>
    <cellStyle name="Normal 9 6 2 4 2" xfId="51341" xr:uid="{00000000-0005-0000-0000-00008FC50000}"/>
    <cellStyle name="Normal 9 6 2 4 2 2" xfId="51342" xr:uid="{00000000-0005-0000-0000-000090C50000}"/>
    <cellStyle name="Normal 9 6 2 4 2 2 2" xfId="51343" xr:uid="{00000000-0005-0000-0000-000091C50000}"/>
    <cellStyle name="Normal 9 6 2 4 2 3" xfId="51344" xr:uid="{00000000-0005-0000-0000-000092C50000}"/>
    <cellStyle name="Normal 9 6 2 4 3" xfId="51345" xr:uid="{00000000-0005-0000-0000-000093C50000}"/>
    <cellStyle name="Normal 9 6 2 4 3 2" xfId="51346" xr:uid="{00000000-0005-0000-0000-000094C50000}"/>
    <cellStyle name="Normal 9 6 2 4 4" xfId="51347" xr:uid="{00000000-0005-0000-0000-000095C50000}"/>
    <cellStyle name="Normal 9 6 2 4 5" xfId="51348" xr:uid="{00000000-0005-0000-0000-000096C50000}"/>
    <cellStyle name="Normal 9 6 2 5" xfId="51349" xr:uid="{00000000-0005-0000-0000-000097C50000}"/>
    <cellStyle name="Normal 9 6 2 5 2" xfId="51350" xr:uid="{00000000-0005-0000-0000-000098C50000}"/>
    <cellStyle name="Normal 9 6 2 5 2 2" xfId="51351" xr:uid="{00000000-0005-0000-0000-000099C50000}"/>
    <cellStyle name="Normal 9 6 2 5 3" xfId="51352" xr:uid="{00000000-0005-0000-0000-00009AC50000}"/>
    <cellStyle name="Normal 9 6 2 6" xfId="51353" xr:uid="{00000000-0005-0000-0000-00009BC50000}"/>
    <cellStyle name="Normal 9 6 2 6 2" xfId="51354" xr:uid="{00000000-0005-0000-0000-00009CC50000}"/>
    <cellStyle name="Normal 9 6 2 7" xfId="51355" xr:uid="{00000000-0005-0000-0000-00009DC50000}"/>
    <cellStyle name="Normal 9 6 2 8" xfId="51356" xr:uid="{00000000-0005-0000-0000-00009EC50000}"/>
    <cellStyle name="Normal 9 6 3" xfId="5640" xr:uid="{00000000-0005-0000-0000-00009FC50000}"/>
    <cellStyle name="Normal 9 6 3 2" xfId="5641" xr:uid="{00000000-0005-0000-0000-0000A0C50000}"/>
    <cellStyle name="Normal 9 6 3 2 2" xfId="5642" xr:uid="{00000000-0005-0000-0000-0000A1C50000}"/>
    <cellStyle name="Normal 9 6 3 2 2 2" xfId="51357" xr:uid="{00000000-0005-0000-0000-0000A2C50000}"/>
    <cellStyle name="Normal 9 6 3 2 2 2 2" xfId="51358" xr:uid="{00000000-0005-0000-0000-0000A3C50000}"/>
    <cellStyle name="Normal 9 6 3 2 2 2 2 2" xfId="51359" xr:uid="{00000000-0005-0000-0000-0000A4C50000}"/>
    <cellStyle name="Normal 9 6 3 2 2 2 3" xfId="51360" xr:uid="{00000000-0005-0000-0000-0000A5C50000}"/>
    <cellStyle name="Normal 9 6 3 2 2 3" xfId="51361" xr:uid="{00000000-0005-0000-0000-0000A6C50000}"/>
    <cellStyle name="Normal 9 6 3 2 2 3 2" xfId="51362" xr:uid="{00000000-0005-0000-0000-0000A7C50000}"/>
    <cellStyle name="Normal 9 6 3 2 2 4" xfId="51363" xr:uid="{00000000-0005-0000-0000-0000A8C50000}"/>
    <cellStyle name="Normal 9 6 3 2 2 5" xfId="51364" xr:uid="{00000000-0005-0000-0000-0000A9C50000}"/>
    <cellStyle name="Normal 9 6 3 2 3" xfId="5643" xr:uid="{00000000-0005-0000-0000-0000AAC50000}"/>
    <cellStyle name="Normal 9 6 3 2 3 2" xfId="51365" xr:uid="{00000000-0005-0000-0000-0000ABC50000}"/>
    <cellStyle name="Normal 9 6 3 2 3 2 2" xfId="51366" xr:uid="{00000000-0005-0000-0000-0000ACC50000}"/>
    <cellStyle name="Normal 9 6 3 2 3 2 2 2" xfId="51367" xr:uid="{00000000-0005-0000-0000-0000ADC50000}"/>
    <cellStyle name="Normal 9 6 3 2 3 2 3" xfId="51368" xr:uid="{00000000-0005-0000-0000-0000AEC50000}"/>
    <cellStyle name="Normal 9 6 3 2 3 3" xfId="51369" xr:uid="{00000000-0005-0000-0000-0000AFC50000}"/>
    <cellStyle name="Normal 9 6 3 2 3 3 2" xfId="51370" xr:uid="{00000000-0005-0000-0000-0000B0C50000}"/>
    <cellStyle name="Normal 9 6 3 2 3 4" xfId="51371" xr:uid="{00000000-0005-0000-0000-0000B1C50000}"/>
    <cellStyle name="Normal 9 6 3 2 3 5" xfId="51372" xr:uid="{00000000-0005-0000-0000-0000B2C50000}"/>
    <cellStyle name="Normal 9 6 3 2 4" xfId="51373" xr:uid="{00000000-0005-0000-0000-0000B3C50000}"/>
    <cellStyle name="Normal 9 6 3 2 4 2" xfId="51374" xr:uid="{00000000-0005-0000-0000-0000B4C50000}"/>
    <cellStyle name="Normal 9 6 3 2 4 2 2" xfId="51375" xr:uid="{00000000-0005-0000-0000-0000B5C50000}"/>
    <cellStyle name="Normal 9 6 3 2 4 3" xfId="51376" xr:uid="{00000000-0005-0000-0000-0000B6C50000}"/>
    <cellStyle name="Normal 9 6 3 2 5" xfId="51377" xr:uid="{00000000-0005-0000-0000-0000B7C50000}"/>
    <cellStyle name="Normal 9 6 3 2 5 2" xfId="51378" xr:uid="{00000000-0005-0000-0000-0000B8C50000}"/>
    <cellStyle name="Normal 9 6 3 2 6" xfId="51379" xr:uid="{00000000-0005-0000-0000-0000B9C50000}"/>
    <cellStyle name="Normal 9 6 3 2 7" xfId="51380" xr:uid="{00000000-0005-0000-0000-0000BAC50000}"/>
    <cellStyle name="Normal 9 6 3 3" xfId="5644" xr:uid="{00000000-0005-0000-0000-0000BBC50000}"/>
    <cellStyle name="Normal 9 6 3 3 2" xfId="51381" xr:uid="{00000000-0005-0000-0000-0000BCC50000}"/>
    <cellStyle name="Normal 9 6 3 3 2 2" xfId="51382" xr:uid="{00000000-0005-0000-0000-0000BDC50000}"/>
    <cellStyle name="Normal 9 6 3 3 2 2 2" xfId="51383" xr:uid="{00000000-0005-0000-0000-0000BEC50000}"/>
    <cellStyle name="Normal 9 6 3 3 2 3" xfId="51384" xr:uid="{00000000-0005-0000-0000-0000BFC50000}"/>
    <cellStyle name="Normal 9 6 3 3 3" xfId="51385" xr:uid="{00000000-0005-0000-0000-0000C0C50000}"/>
    <cellStyle name="Normal 9 6 3 3 3 2" xfId="51386" xr:uid="{00000000-0005-0000-0000-0000C1C50000}"/>
    <cellStyle name="Normal 9 6 3 3 4" xfId="51387" xr:uid="{00000000-0005-0000-0000-0000C2C50000}"/>
    <cellStyle name="Normal 9 6 3 3 5" xfId="51388" xr:uid="{00000000-0005-0000-0000-0000C3C50000}"/>
    <cellStyle name="Normal 9 6 3 4" xfId="5645" xr:uid="{00000000-0005-0000-0000-0000C4C50000}"/>
    <cellStyle name="Normal 9 6 3 4 2" xfId="51389" xr:uid="{00000000-0005-0000-0000-0000C5C50000}"/>
    <cellStyle name="Normal 9 6 3 4 2 2" xfId="51390" xr:uid="{00000000-0005-0000-0000-0000C6C50000}"/>
    <cellStyle name="Normal 9 6 3 4 2 2 2" xfId="51391" xr:uid="{00000000-0005-0000-0000-0000C7C50000}"/>
    <cellStyle name="Normal 9 6 3 4 2 3" xfId="51392" xr:uid="{00000000-0005-0000-0000-0000C8C50000}"/>
    <cellStyle name="Normal 9 6 3 4 3" xfId="51393" xr:uid="{00000000-0005-0000-0000-0000C9C50000}"/>
    <cellStyle name="Normal 9 6 3 4 3 2" xfId="51394" xr:uid="{00000000-0005-0000-0000-0000CAC50000}"/>
    <cellStyle name="Normal 9 6 3 4 4" xfId="51395" xr:uid="{00000000-0005-0000-0000-0000CBC50000}"/>
    <cellStyle name="Normal 9 6 3 4 5" xfId="51396" xr:uid="{00000000-0005-0000-0000-0000CCC50000}"/>
    <cellStyle name="Normal 9 6 3 5" xfId="51397" xr:uid="{00000000-0005-0000-0000-0000CDC50000}"/>
    <cellStyle name="Normal 9 6 3 5 2" xfId="51398" xr:uid="{00000000-0005-0000-0000-0000CEC50000}"/>
    <cellStyle name="Normal 9 6 3 5 2 2" xfId="51399" xr:uid="{00000000-0005-0000-0000-0000CFC50000}"/>
    <cellStyle name="Normal 9 6 3 5 3" xfId="51400" xr:uid="{00000000-0005-0000-0000-0000D0C50000}"/>
    <cellStyle name="Normal 9 6 3 6" xfId="51401" xr:uid="{00000000-0005-0000-0000-0000D1C50000}"/>
    <cellStyle name="Normal 9 6 3 6 2" xfId="51402" xr:uid="{00000000-0005-0000-0000-0000D2C50000}"/>
    <cellStyle name="Normal 9 6 3 7" xfId="51403" xr:uid="{00000000-0005-0000-0000-0000D3C50000}"/>
    <cellStyle name="Normal 9 6 3 8" xfId="51404" xr:uid="{00000000-0005-0000-0000-0000D4C50000}"/>
    <cellStyle name="Normal 9 6 4" xfId="5646" xr:uid="{00000000-0005-0000-0000-0000D5C50000}"/>
    <cellStyle name="Normal 9 6 4 2" xfId="5647" xr:uid="{00000000-0005-0000-0000-0000D6C50000}"/>
    <cellStyle name="Normal 9 6 4 2 2" xfId="5648" xr:uid="{00000000-0005-0000-0000-0000D7C50000}"/>
    <cellStyle name="Normal 9 6 4 2 2 2" xfId="51405" xr:uid="{00000000-0005-0000-0000-0000D8C50000}"/>
    <cellStyle name="Normal 9 6 4 2 2 2 2" xfId="51406" xr:uid="{00000000-0005-0000-0000-0000D9C50000}"/>
    <cellStyle name="Normal 9 6 4 2 2 2 2 2" xfId="51407" xr:uid="{00000000-0005-0000-0000-0000DAC50000}"/>
    <cellStyle name="Normal 9 6 4 2 2 2 3" xfId="51408" xr:uid="{00000000-0005-0000-0000-0000DBC50000}"/>
    <cellStyle name="Normal 9 6 4 2 2 3" xfId="51409" xr:uid="{00000000-0005-0000-0000-0000DCC50000}"/>
    <cellStyle name="Normal 9 6 4 2 2 3 2" xfId="51410" xr:uid="{00000000-0005-0000-0000-0000DDC50000}"/>
    <cellStyle name="Normal 9 6 4 2 2 4" xfId="51411" xr:uid="{00000000-0005-0000-0000-0000DEC50000}"/>
    <cellStyle name="Normal 9 6 4 2 2 5" xfId="51412" xr:uid="{00000000-0005-0000-0000-0000DFC50000}"/>
    <cellStyle name="Normal 9 6 4 2 3" xfId="5649" xr:uid="{00000000-0005-0000-0000-0000E0C50000}"/>
    <cellStyle name="Normal 9 6 4 2 3 2" xfId="51413" xr:uid="{00000000-0005-0000-0000-0000E1C50000}"/>
    <cellStyle name="Normal 9 6 4 2 3 2 2" xfId="51414" xr:uid="{00000000-0005-0000-0000-0000E2C50000}"/>
    <cellStyle name="Normal 9 6 4 2 3 2 2 2" xfId="51415" xr:uid="{00000000-0005-0000-0000-0000E3C50000}"/>
    <cellStyle name="Normal 9 6 4 2 3 2 3" xfId="51416" xr:uid="{00000000-0005-0000-0000-0000E4C50000}"/>
    <cellStyle name="Normal 9 6 4 2 3 3" xfId="51417" xr:uid="{00000000-0005-0000-0000-0000E5C50000}"/>
    <cellStyle name="Normal 9 6 4 2 3 3 2" xfId="51418" xr:uid="{00000000-0005-0000-0000-0000E6C50000}"/>
    <cellStyle name="Normal 9 6 4 2 3 4" xfId="51419" xr:uid="{00000000-0005-0000-0000-0000E7C50000}"/>
    <cellStyle name="Normal 9 6 4 2 3 5" xfId="51420" xr:uid="{00000000-0005-0000-0000-0000E8C50000}"/>
    <cellStyle name="Normal 9 6 4 2 4" xfId="51421" xr:uid="{00000000-0005-0000-0000-0000E9C50000}"/>
    <cellStyle name="Normal 9 6 4 2 4 2" xfId="51422" xr:uid="{00000000-0005-0000-0000-0000EAC50000}"/>
    <cellStyle name="Normal 9 6 4 2 4 2 2" xfId="51423" xr:uid="{00000000-0005-0000-0000-0000EBC50000}"/>
    <cellStyle name="Normal 9 6 4 2 4 3" xfId="51424" xr:uid="{00000000-0005-0000-0000-0000ECC50000}"/>
    <cellStyle name="Normal 9 6 4 2 5" xfId="51425" xr:uid="{00000000-0005-0000-0000-0000EDC50000}"/>
    <cellStyle name="Normal 9 6 4 2 5 2" xfId="51426" xr:uid="{00000000-0005-0000-0000-0000EEC50000}"/>
    <cellStyle name="Normal 9 6 4 2 6" xfId="51427" xr:uid="{00000000-0005-0000-0000-0000EFC50000}"/>
    <cellStyle name="Normal 9 6 4 2 7" xfId="51428" xr:uid="{00000000-0005-0000-0000-0000F0C50000}"/>
    <cellStyle name="Normal 9 6 4 3" xfId="5650" xr:uid="{00000000-0005-0000-0000-0000F1C50000}"/>
    <cellStyle name="Normal 9 6 4 3 2" xfId="51429" xr:uid="{00000000-0005-0000-0000-0000F2C50000}"/>
    <cellStyle name="Normal 9 6 4 3 2 2" xfId="51430" xr:uid="{00000000-0005-0000-0000-0000F3C50000}"/>
    <cellStyle name="Normal 9 6 4 3 2 2 2" xfId="51431" xr:uid="{00000000-0005-0000-0000-0000F4C50000}"/>
    <cellStyle name="Normal 9 6 4 3 2 3" xfId="51432" xr:uid="{00000000-0005-0000-0000-0000F5C50000}"/>
    <cellStyle name="Normal 9 6 4 3 3" xfId="51433" xr:uid="{00000000-0005-0000-0000-0000F6C50000}"/>
    <cellStyle name="Normal 9 6 4 3 3 2" xfId="51434" xr:uid="{00000000-0005-0000-0000-0000F7C50000}"/>
    <cellStyle name="Normal 9 6 4 3 4" xfId="51435" xr:uid="{00000000-0005-0000-0000-0000F8C50000}"/>
    <cellStyle name="Normal 9 6 4 3 5" xfId="51436" xr:uid="{00000000-0005-0000-0000-0000F9C50000}"/>
    <cellStyle name="Normal 9 6 4 4" xfId="5651" xr:uid="{00000000-0005-0000-0000-0000FAC50000}"/>
    <cellStyle name="Normal 9 6 4 4 2" xfId="51437" xr:uid="{00000000-0005-0000-0000-0000FBC50000}"/>
    <cellStyle name="Normal 9 6 4 4 2 2" xfId="51438" xr:uid="{00000000-0005-0000-0000-0000FCC50000}"/>
    <cellStyle name="Normal 9 6 4 4 2 2 2" xfId="51439" xr:uid="{00000000-0005-0000-0000-0000FDC50000}"/>
    <cellStyle name="Normal 9 6 4 4 2 3" xfId="51440" xr:uid="{00000000-0005-0000-0000-0000FEC50000}"/>
    <cellStyle name="Normal 9 6 4 4 3" xfId="51441" xr:uid="{00000000-0005-0000-0000-0000FFC50000}"/>
    <cellStyle name="Normal 9 6 4 4 3 2" xfId="51442" xr:uid="{00000000-0005-0000-0000-000000C60000}"/>
    <cellStyle name="Normal 9 6 4 4 4" xfId="51443" xr:uid="{00000000-0005-0000-0000-000001C60000}"/>
    <cellStyle name="Normal 9 6 4 4 5" xfId="51444" xr:uid="{00000000-0005-0000-0000-000002C60000}"/>
    <cellStyle name="Normal 9 6 4 5" xfId="51445" xr:uid="{00000000-0005-0000-0000-000003C60000}"/>
    <cellStyle name="Normal 9 6 4 5 2" xfId="51446" xr:uid="{00000000-0005-0000-0000-000004C60000}"/>
    <cellStyle name="Normal 9 6 4 5 2 2" xfId="51447" xr:uid="{00000000-0005-0000-0000-000005C60000}"/>
    <cellStyle name="Normal 9 6 4 5 3" xfId="51448" xr:uid="{00000000-0005-0000-0000-000006C60000}"/>
    <cellStyle name="Normal 9 6 4 6" xfId="51449" xr:uid="{00000000-0005-0000-0000-000007C60000}"/>
    <cellStyle name="Normal 9 6 4 6 2" xfId="51450" xr:uid="{00000000-0005-0000-0000-000008C60000}"/>
    <cellStyle name="Normal 9 6 4 7" xfId="51451" xr:uid="{00000000-0005-0000-0000-000009C60000}"/>
    <cellStyle name="Normal 9 6 4 8" xfId="51452" xr:uid="{00000000-0005-0000-0000-00000AC60000}"/>
    <cellStyle name="Normal 9 6 5" xfId="5652" xr:uid="{00000000-0005-0000-0000-00000BC60000}"/>
    <cellStyle name="Normal 9 6 5 2" xfId="5653" xr:uid="{00000000-0005-0000-0000-00000CC60000}"/>
    <cellStyle name="Normal 9 6 5 2 2" xfId="5654" xr:uid="{00000000-0005-0000-0000-00000DC60000}"/>
    <cellStyle name="Normal 9 6 5 2 2 2" xfId="51453" xr:uid="{00000000-0005-0000-0000-00000EC60000}"/>
    <cellStyle name="Normal 9 6 5 2 2 2 2" xfId="51454" xr:uid="{00000000-0005-0000-0000-00000FC60000}"/>
    <cellStyle name="Normal 9 6 5 2 2 2 2 2" xfId="51455" xr:uid="{00000000-0005-0000-0000-000010C60000}"/>
    <cellStyle name="Normal 9 6 5 2 2 2 3" xfId="51456" xr:uid="{00000000-0005-0000-0000-000011C60000}"/>
    <cellStyle name="Normal 9 6 5 2 2 3" xfId="51457" xr:uid="{00000000-0005-0000-0000-000012C60000}"/>
    <cellStyle name="Normal 9 6 5 2 2 3 2" xfId="51458" xr:uid="{00000000-0005-0000-0000-000013C60000}"/>
    <cellStyle name="Normal 9 6 5 2 2 4" xfId="51459" xr:uid="{00000000-0005-0000-0000-000014C60000}"/>
    <cellStyle name="Normal 9 6 5 2 2 5" xfId="51460" xr:uid="{00000000-0005-0000-0000-000015C60000}"/>
    <cellStyle name="Normal 9 6 5 2 3" xfId="5655" xr:uid="{00000000-0005-0000-0000-000016C60000}"/>
    <cellStyle name="Normal 9 6 5 2 3 2" xfId="51461" xr:uid="{00000000-0005-0000-0000-000017C60000}"/>
    <cellStyle name="Normal 9 6 5 2 3 2 2" xfId="51462" xr:uid="{00000000-0005-0000-0000-000018C60000}"/>
    <cellStyle name="Normal 9 6 5 2 3 2 2 2" xfId="51463" xr:uid="{00000000-0005-0000-0000-000019C60000}"/>
    <cellStyle name="Normal 9 6 5 2 3 2 3" xfId="51464" xr:uid="{00000000-0005-0000-0000-00001AC60000}"/>
    <cellStyle name="Normal 9 6 5 2 3 3" xfId="51465" xr:uid="{00000000-0005-0000-0000-00001BC60000}"/>
    <cellStyle name="Normal 9 6 5 2 3 3 2" xfId="51466" xr:uid="{00000000-0005-0000-0000-00001CC60000}"/>
    <cellStyle name="Normal 9 6 5 2 3 4" xfId="51467" xr:uid="{00000000-0005-0000-0000-00001DC60000}"/>
    <cellStyle name="Normal 9 6 5 2 3 5" xfId="51468" xr:uid="{00000000-0005-0000-0000-00001EC60000}"/>
    <cellStyle name="Normal 9 6 5 2 4" xfId="51469" xr:uid="{00000000-0005-0000-0000-00001FC60000}"/>
    <cellStyle name="Normal 9 6 5 2 4 2" xfId="51470" xr:uid="{00000000-0005-0000-0000-000020C60000}"/>
    <cellStyle name="Normal 9 6 5 2 4 2 2" xfId="51471" xr:uid="{00000000-0005-0000-0000-000021C60000}"/>
    <cellStyle name="Normal 9 6 5 2 4 3" xfId="51472" xr:uid="{00000000-0005-0000-0000-000022C60000}"/>
    <cellStyle name="Normal 9 6 5 2 5" xfId="51473" xr:uid="{00000000-0005-0000-0000-000023C60000}"/>
    <cellStyle name="Normal 9 6 5 2 5 2" xfId="51474" xr:uid="{00000000-0005-0000-0000-000024C60000}"/>
    <cellStyle name="Normal 9 6 5 2 6" xfId="51475" xr:uid="{00000000-0005-0000-0000-000025C60000}"/>
    <cellStyle name="Normal 9 6 5 2 7" xfId="51476" xr:uid="{00000000-0005-0000-0000-000026C60000}"/>
    <cellStyle name="Normal 9 6 5 3" xfId="5656" xr:uid="{00000000-0005-0000-0000-000027C60000}"/>
    <cellStyle name="Normal 9 6 5 3 2" xfId="51477" xr:uid="{00000000-0005-0000-0000-000028C60000}"/>
    <cellStyle name="Normal 9 6 5 3 2 2" xfId="51478" xr:uid="{00000000-0005-0000-0000-000029C60000}"/>
    <cellStyle name="Normal 9 6 5 3 2 2 2" xfId="51479" xr:uid="{00000000-0005-0000-0000-00002AC60000}"/>
    <cellStyle name="Normal 9 6 5 3 2 3" xfId="51480" xr:uid="{00000000-0005-0000-0000-00002BC60000}"/>
    <cellStyle name="Normal 9 6 5 3 3" xfId="51481" xr:uid="{00000000-0005-0000-0000-00002CC60000}"/>
    <cellStyle name="Normal 9 6 5 3 3 2" xfId="51482" xr:uid="{00000000-0005-0000-0000-00002DC60000}"/>
    <cellStyle name="Normal 9 6 5 3 4" xfId="51483" xr:uid="{00000000-0005-0000-0000-00002EC60000}"/>
    <cellStyle name="Normal 9 6 5 3 5" xfId="51484" xr:uid="{00000000-0005-0000-0000-00002FC60000}"/>
    <cellStyle name="Normal 9 6 5 4" xfId="5657" xr:uid="{00000000-0005-0000-0000-000030C60000}"/>
    <cellStyle name="Normal 9 6 5 4 2" xfId="51485" xr:uid="{00000000-0005-0000-0000-000031C60000}"/>
    <cellStyle name="Normal 9 6 5 4 2 2" xfId="51486" xr:uid="{00000000-0005-0000-0000-000032C60000}"/>
    <cellStyle name="Normal 9 6 5 4 2 2 2" xfId="51487" xr:uid="{00000000-0005-0000-0000-000033C60000}"/>
    <cellStyle name="Normal 9 6 5 4 2 3" xfId="51488" xr:uid="{00000000-0005-0000-0000-000034C60000}"/>
    <cellStyle name="Normal 9 6 5 4 3" xfId="51489" xr:uid="{00000000-0005-0000-0000-000035C60000}"/>
    <cellStyle name="Normal 9 6 5 4 3 2" xfId="51490" xr:uid="{00000000-0005-0000-0000-000036C60000}"/>
    <cellStyle name="Normal 9 6 5 4 4" xfId="51491" xr:uid="{00000000-0005-0000-0000-000037C60000}"/>
    <cellStyle name="Normal 9 6 5 4 5" xfId="51492" xr:uid="{00000000-0005-0000-0000-000038C60000}"/>
    <cellStyle name="Normal 9 6 5 5" xfId="51493" xr:uid="{00000000-0005-0000-0000-000039C60000}"/>
    <cellStyle name="Normal 9 6 5 5 2" xfId="51494" xr:uid="{00000000-0005-0000-0000-00003AC60000}"/>
    <cellStyle name="Normal 9 6 5 5 2 2" xfId="51495" xr:uid="{00000000-0005-0000-0000-00003BC60000}"/>
    <cellStyle name="Normal 9 6 5 5 3" xfId="51496" xr:uid="{00000000-0005-0000-0000-00003CC60000}"/>
    <cellStyle name="Normal 9 6 5 6" xfId="51497" xr:uid="{00000000-0005-0000-0000-00003DC60000}"/>
    <cellStyle name="Normal 9 6 5 6 2" xfId="51498" xr:uid="{00000000-0005-0000-0000-00003EC60000}"/>
    <cellStyle name="Normal 9 6 5 7" xfId="51499" xr:uid="{00000000-0005-0000-0000-00003FC60000}"/>
    <cellStyle name="Normal 9 6 5 8" xfId="51500" xr:uid="{00000000-0005-0000-0000-000040C60000}"/>
    <cellStyle name="Normal 9 6 6" xfId="5658" xr:uid="{00000000-0005-0000-0000-000041C60000}"/>
    <cellStyle name="Normal 9 6 6 2" xfId="5659" xr:uid="{00000000-0005-0000-0000-000042C60000}"/>
    <cellStyle name="Normal 9 6 6 2 2" xfId="51501" xr:uid="{00000000-0005-0000-0000-000043C60000}"/>
    <cellStyle name="Normal 9 6 6 2 2 2" xfId="51502" xr:uid="{00000000-0005-0000-0000-000044C60000}"/>
    <cellStyle name="Normal 9 6 6 2 2 2 2" xfId="51503" xr:uid="{00000000-0005-0000-0000-000045C60000}"/>
    <cellStyle name="Normal 9 6 6 2 2 3" xfId="51504" xr:uid="{00000000-0005-0000-0000-000046C60000}"/>
    <cellStyle name="Normal 9 6 6 2 3" xfId="51505" xr:uid="{00000000-0005-0000-0000-000047C60000}"/>
    <cellStyle name="Normal 9 6 6 2 3 2" xfId="51506" xr:uid="{00000000-0005-0000-0000-000048C60000}"/>
    <cellStyle name="Normal 9 6 6 2 4" xfId="51507" xr:uid="{00000000-0005-0000-0000-000049C60000}"/>
    <cellStyle name="Normal 9 6 6 2 5" xfId="51508" xr:uid="{00000000-0005-0000-0000-00004AC60000}"/>
    <cellStyle name="Normal 9 6 6 3" xfId="5660" xr:uid="{00000000-0005-0000-0000-00004BC60000}"/>
    <cellStyle name="Normal 9 6 6 3 2" xfId="51509" xr:uid="{00000000-0005-0000-0000-00004CC60000}"/>
    <cellStyle name="Normal 9 6 6 3 2 2" xfId="51510" xr:uid="{00000000-0005-0000-0000-00004DC60000}"/>
    <cellStyle name="Normal 9 6 6 3 2 2 2" xfId="51511" xr:uid="{00000000-0005-0000-0000-00004EC60000}"/>
    <cellStyle name="Normal 9 6 6 3 2 3" xfId="51512" xr:uid="{00000000-0005-0000-0000-00004FC60000}"/>
    <cellStyle name="Normal 9 6 6 3 3" xfId="51513" xr:uid="{00000000-0005-0000-0000-000050C60000}"/>
    <cellStyle name="Normal 9 6 6 3 3 2" xfId="51514" xr:uid="{00000000-0005-0000-0000-000051C60000}"/>
    <cellStyle name="Normal 9 6 6 3 4" xfId="51515" xr:uid="{00000000-0005-0000-0000-000052C60000}"/>
    <cellStyle name="Normal 9 6 6 3 5" xfId="51516" xr:uid="{00000000-0005-0000-0000-000053C60000}"/>
    <cellStyle name="Normal 9 6 6 4" xfId="51517" xr:uid="{00000000-0005-0000-0000-000054C60000}"/>
    <cellStyle name="Normal 9 6 6 4 2" xfId="51518" xr:uid="{00000000-0005-0000-0000-000055C60000}"/>
    <cellStyle name="Normal 9 6 6 4 2 2" xfId="51519" xr:uid="{00000000-0005-0000-0000-000056C60000}"/>
    <cellStyle name="Normal 9 6 6 4 3" xfId="51520" xr:uid="{00000000-0005-0000-0000-000057C60000}"/>
    <cellStyle name="Normal 9 6 6 5" xfId="51521" xr:uid="{00000000-0005-0000-0000-000058C60000}"/>
    <cellStyle name="Normal 9 6 6 5 2" xfId="51522" xr:uid="{00000000-0005-0000-0000-000059C60000}"/>
    <cellStyle name="Normal 9 6 6 6" xfId="51523" xr:uid="{00000000-0005-0000-0000-00005AC60000}"/>
    <cellStyle name="Normal 9 6 6 7" xfId="51524" xr:uid="{00000000-0005-0000-0000-00005BC60000}"/>
    <cellStyle name="Normal 9 6 7" xfId="5661" xr:uid="{00000000-0005-0000-0000-00005CC60000}"/>
    <cellStyle name="Normal 9 6 7 2" xfId="51525" xr:uid="{00000000-0005-0000-0000-00005DC60000}"/>
    <cellStyle name="Normal 9 6 7 2 2" xfId="51526" xr:uid="{00000000-0005-0000-0000-00005EC60000}"/>
    <cellStyle name="Normal 9 6 7 2 2 2" xfId="51527" xr:uid="{00000000-0005-0000-0000-00005FC60000}"/>
    <cellStyle name="Normal 9 6 7 2 3" xfId="51528" xr:uid="{00000000-0005-0000-0000-000060C60000}"/>
    <cellStyle name="Normal 9 6 7 3" xfId="51529" xr:uid="{00000000-0005-0000-0000-000061C60000}"/>
    <cellStyle name="Normal 9 6 7 3 2" xfId="51530" xr:uid="{00000000-0005-0000-0000-000062C60000}"/>
    <cellStyle name="Normal 9 6 7 4" xfId="51531" xr:uid="{00000000-0005-0000-0000-000063C60000}"/>
    <cellStyle name="Normal 9 6 7 5" xfId="51532" xr:uid="{00000000-0005-0000-0000-000064C60000}"/>
    <cellStyle name="Normal 9 6 8" xfId="5662" xr:uid="{00000000-0005-0000-0000-000065C60000}"/>
    <cellStyle name="Normal 9 6 8 2" xfId="51533" xr:uid="{00000000-0005-0000-0000-000066C60000}"/>
    <cellStyle name="Normal 9 6 8 2 2" xfId="51534" xr:uid="{00000000-0005-0000-0000-000067C60000}"/>
    <cellStyle name="Normal 9 6 8 2 2 2" xfId="51535" xr:uid="{00000000-0005-0000-0000-000068C60000}"/>
    <cellStyle name="Normal 9 6 8 2 3" xfId="51536" xr:uid="{00000000-0005-0000-0000-000069C60000}"/>
    <cellStyle name="Normal 9 6 8 3" xfId="51537" xr:uid="{00000000-0005-0000-0000-00006AC60000}"/>
    <cellStyle name="Normal 9 6 8 3 2" xfId="51538" xr:uid="{00000000-0005-0000-0000-00006BC60000}"/>
    <cellStyle name="Normal 9 6 8 4" xfId="51539" xr:uid="{00000000-0005-0000-0000-00006CC60000}"/>
    <cellStyle name="Normal 9 6 8 5" xfId="51540" xr:uid="{00000000-0005-0000-0000-00006DC60000}"/>
    <cellStyle name="Normal 9 6 9" xfId="51541" xr:uid="{00000000-0005-0000-0000-00006EC60000}"/>
    <cellStyle name="Normal 9 6 9 2" xfId="51542" xr:uid="{00000000-0005-0000-0000-00006FC60000}"/>
    <cellStyle name="Normal 9 6 9 2 2" xfId="51543" xr:uid="{00000000-0005-0000-0000-000070C60000}"/>
    <cellStyle name="Normal 9 6 9 3" xfId="51544" xr:uid="{00000000-0005-0000-0000-000071C60000}"/>
    <cellStyle name="Normal 9 7" xfId="5663" xr:uid="{00000000-0005-0000-0000-000072C60000}"/>
    <cellStyle name="Normal 9 7 10" xfId="51545" xr:uid="{00000000-0005-0000-0000-000073C60000}"/>
    <cellStyle name="Normal 9 7 10 2" xfId="51546" xr:uid="{00000000-0005-0000-0000-000074C60000}"/>
    <cellStyle name="Normal 9 7 11" xfId="51547" xr:uid="{00000000-0005-0000-0000-000075C60000}"/>
    <cellStyle name="Normal 9 7 12" xfId="51548" xr:uid="{00000000-0005-0000-0000-000076C60000}"/>
    <cellStyle name="Normal 9 7 2" xfId="5664" xr:uid="{00000000-0005-0000-0000-000077C60000}"/>
    <cellStyle name="Normal 9 7 2 2" xfId="5665" xr:uid="{00000000-0005-0000-0000-000078C60000}"/>
    <cellStyle name="Normal 9 7 2 2 2" xfId="5666" xr:uid="{00000000-0005-0000-0000-000079C60000}"/>
    <cellStyle name="Normal 9 7 2 2 2 2" xfId="51549" xr:uid="{00000000-0005-0000-0000-00007AC60000}"/>
    <cellStyle name="Normal 9 7 2 2 2 2 2" xfId="51550" xr:uid="{00000000-0005-0000-0000-00007BC60000}"/>
    <cellStyle name="Normal 9 7 2 2 2 2 2 2" xfId="51551" xr:uid="{00000000-0005-0000-0000-00007CC60000}"/>
    <cellStyle name="Normal 9 7 2 2 2 2 3" xfId="51552" xr:uid="{00000000-0005-0000-0000-00007DC60000}"/>
    <cellStyle name="Normal 9 7 2 2 2 3" xfId="51553" xr:uid="{00000000-0005-0000-0000-00007EC60000}"/>
    <cellStyle name="Normal 9 7 2 2 2 3 2" xfId="51554" xr:uid="{00000000-0005-0000-0000-00007FC60000}"/>
    <cellStyle name="Normal 9 7 2 2 2 4" xfId="51555" xr:uid="{00000000-0005-0000-0000-000080C60000}"/>
    <cellStyle name="Normal 9 7 2 2 2 5" xfId="51556" xr:uid="{00000000-0005-0000-0000-000081C60000}"/>
    <cellStyle name="Normal 9 7 2 2 3" xfId="5667" xr:uid="{00000000-0005-0000-0000-000082C60000}"/>
    <cellStyle name="Normal 9 7 2 2 3 2" xfId="51557" xr:uid="{00000000-0005-0000-0000-000083C60000}"/>
    <cellStyle name="Normal 9 7 2 2 3 2 2" xfId="51558" xr:uid="{00000000-0005-0000-0000-000084C60000}"/>
    <cellStyle name="Normal 9 7 2 2 3 2 2 2" xfId="51559" xr:uid="{00000000-0005-0000-0000-000085C60000}"/>
    <cellStyle name="Normal 9 7 2 2 3 2 3" xfId="51560" xr:uid="{00000000-0005-0000-0000-000086C60000}"/>
    <cellStyle name="Normal 9 7 2 2 3 3" xfId="51561" xr:uid="{00000000-0005-0000-0000-000087C60000}"/>
    <cellStyle name="Normal 9 7 2 2 3 3 2" xfId="51562" xr:uid="{00000000-0005-0000-0000-000088C60000}"/>
    <cellStyle name="Normal 9 7 2 2 3 4" xfId="51563" xr:uid="{00000000-0005-0000-0000-000089C60000}"/>
    <cellStyle name="Normal 9 7 2 2 3 5" xfId="51564" xr:uid="{00000000-0005-0000-0000-00008AC60000}"/>
    <cellStyle name="Normal 9 7 2 2 4" xfId="51565" xr:uid="{00000000-0005-0000-0000-00008BC60000}"/>
    <cellStyle name="Normal 9 7 2 2 4 2" xfId="51566" xr:uid="{00000000-0005-0000-0000-00008CC60000}"/>
    <cellStyle name="Normal 9 7 2 2 4 2 2" xfId="51567" xr:uid="{00000000-0005-0000-0000-00008DC60000}"/>
    <cellStyle name="Normal 9 7 2 2 4 3" xfId="51568" xr:uid="{00000000-0005-0000-0000-00008EC60000}"/>
    <cellStyle name="Normal 9 7 2 2 5" xfId="51569" xr:uid="{00000000-0005-0000-0000-00008FC60000}"/>
    <cellStyle name="Normal 9 7 2 2 5 2" xfId="51570" xr:uid="{00000000-0005-0000-0000-000090C60000}"/>
    <cellStyle name="Normal 9 7 2 2 6" xfId="51571" xr:uid="{00000000-0005-0000-0000-000091C60000}"/>
    <cellStyle name="Normal 9 7 2 2 7" xfId="51572" xr:uid="{00000000-0005-0000-0000-000092C60000}"/>
    <cellStyle name="Normal 9 7 2 3" xfId="5668" xr:uid="{00000000-0005-0000-0000-000093C60000}"/>
    <cellStyle name="Normal 9 7 2 3 2" xfId="51573" xr:uid="{00000000-0005-0000-0000-000094C60000}"/>
    <cellStyle name="Normal 9 7 2 3 2 2" xfId="51574" xr:uid="{00000000-0005-0000-0000-000095C60000}"/>
    <cellStyle name="Normal 9 7 2 3 2 2 2" xfId="51575" xr:uid="{00000000-0005-0000-0000-000096C60000}"/>
    <cellStyle name="Normal 9 7 2 3 2 3" xfId="51576" xr:uid="{00000000-0005-0000-0000-000097C60000}"/>
    <cellStyle name="Normal 9 7 2 3 3" xfId="51577" xr:uid="{00000000-0005-0000-0000-000098C60000}"/>
    <cellStyle name="Normal 9 7 2 3 3 2" xfId="51578" xr:uid="{00000000-0005-0000-0000-000099C60000}"/>
    <cellStyle name="Normal 9 7 2 3 4" xfId="51579" xr:uid="{00000000-0005-0000-0000-00009AC60000}"/>
    <cellStyle name="Normal 9 7 2 3 5" xfId="51580" xr:uid="{00000000-0005-0000-0000-00009BC60000}"/>
    <cellStyle name="Normal 9 7 2 4" xfId="5669" xr:uid="{00000000-0005-0000-0000-00009CC60000}"/>
    <cellStyle name="Normal 9 7 2 4 2" xfId="51581" xr:uid="{00000000-0005-0000-0000-00009DC60000}"/>
    <cellStyle name="Normal 9 7 2 4 2 2" xfId="51582" xr:uid="{00000000-0005-0000-0000-00009EC60000}"/>
    <cellStyle name="Normal 9 7 2 4 2 2 2" xfId="51583" xr:uid="{00000000-0005-0000-0000-00009FC60000}"/>
    <cellStyle name="Normal 9 7 2 4 2 3" xfId="51584" xr:uid="{00000000-0005-0000-0000-0000A0C60000}"/>
    <cellStyle name="Normal 9 7 2 4 3" xfId="51585" xr:uid="{00000000-0005-0000-0000-0000A1C60000}"/>
    <cellStyle name="Normal 9 7 2 4 3 2" xfId="51586" xr:uid="{00000000-0005-0000-0000-0000A2C60000}"/>
    <cellStyle name="Normal 9 7 2 4 4" xfId="51587" xr:uid="{00000000-0005-0000-0000-0000A3C60000}"/>
    <cellStyle name="Normal 9 7 2 4 5" xfId="51588" xr:uid="{00000000-0005-0000-0000-0000A4C60000}"/>
    <cellStyle name="Normal 9 7 2 5" xfId="51589" xr:uid="{00000000-0005-0000-0000-0000A5C60000}"/>
    <cellStyle name="Normal 9 7 2 5 2" xfId="51590" xr:uid="{00000000-0005-0000-0000-0000A6C60000}"/>
    <cellStyle name="Normal 9 7 2 5 2 2" xfId="51591" xr:uid="{00000000-0005-0000-0000-0000A7C60000}"/>
    <cellStyle name="Normal 9 7 2 5 3" xfId="51592" xr:uid="{00000000-0005-0000-0000-0000A8C60000}"/>
    <cellStyle name="Normal 9 7 2 6" xfId="51593" xr:uid="{00000000-0005-0000-0000-0000A9C60000}"/>
    <cellStyle name="Normal 9 7 2 6 2" xfId="51594" xr:uid="{00000000-0005-0000-0000-0000AAC60000}"/>
    <cellStyle name="Normal 9 7 2 7" xfId="51595" xr:uid="{00000000-0005-0000-0000-0000ABC60000}"/>
    <cellStyle name="Normal 9 7 2 8" xfId="51596" xr:uid="{00000000-0005-0000-0000-0000ACC60000}"/>
    <cellStyle name="Normal 9 7 3" xfId="5670" xr:uid="{00000000-0005-0000-0000-0000ADC60000}"/>
    <cellStyle name="Normal 9 7 3 2" xfId="5671" xr:uid="{00000000-0005-0000-0000-0000AEC60000}"/>
    <cellStyle name="Normal 9 7 3 2 2" xfId="5672" xr:uid="{00000000-0005-0000-0000-0000AFC60000}"/>
    <cellStyle name="Normal 9 7 3 2 2 2" xfId="51597" xr:uid="{00000000-0005-0000-0000-0000B0C60000}"/>
    <cellStyle name="Normal 9 7 3 2 2 2 2" xfId="51598" xr:uid="{00000000-0005-0000-0000-0000B1C60000}"/>
    <cellStyle name="Normal 9 7 3 2 2 2 2 2" xfId="51599" xr:uid="{00000000-0005-0000-0000-0000B2C60000}"/>
    <cellStyle name="Normal 9 7 3 2 2 2 3" xfId="51600" xr:uid="{00000000-0005-0000-0000-0000B3C60000}"/>
    <cellStyle name="Normal 9 7 3 2 2 3" xfId="51601" xr:uid="{00000000-0005-0000-0000-0000B4C60000}"/>
    <cellStyle name="Normal 9 7 3 2 2 3 2" xfId="51602" xr:uid="{00000000-0005-0000-0000-0000B5C60000}"/>
    <cellStyle name="Normal 9 7 3 2 2 4" xfId="51603" xr:uid="{00000000-0005-0000-0000-0000B6C60000}"/>
    <cellStyle name="Normal 9 7 3 2 2 5" xfId="51604" xr:uid="{00000000-0005-0000-0000-0000B7C60000}"/>
    <cellStyle name="Normal 9 7 3 2 3" xfId="5673" xr:uid="{00000000-0005-0000-0000-0000B8C60000}"/>
    <cellStyle name="Normal 9 7 3 2 3 2" xfId="51605" xr:uid="{00000000-0005-0000-0000-0000B9C60000}"/>
    <cellStyle name="Normal 9 7 3 2 3 2 2" xfId="51606" xr:uid="{00000000-0005-0000-0000-0000BAC60000}"/>
    <cellStyle name="Normal 9 7 3 2 3 2 2 2" xfId="51607" xr:uid="{00000000-0005-0000-0000-0000BBC60000}"/>
    <cellStyle name="Normal 9 7 3 2 3 2 3" xfId="51608" xr:uid="{00000000-0005-0000-0000-0000BCC60000}"/>
    <cellStyle name="Normal 9 7 3 2 3 3" xfId="51609" xr:uid="{00000000-0005-0000-0000-0000BDC60000}"/>
    <cellStyle name="Normal 9 7 3 2 3 3 2" xfId="51610" xr:uid="{00000000-0005-0000-0000-0000BEC60000}"/>
    <cellStyle name="Normal 9 7 3 2 3 4" xfId="51611" xr:uid="{00000000-0005-0000-0000-0000BFC60000}"/>
    <cellStyle name="Normal 9 7 3 2 3 5" xfId="51612" xr:uid="{00000000-0005-0000-0000-0000C0C60000}"/>
    <cellStyle name="Normal 9 7 3 2 4" xfId="51613" xr:uid="{00000000-0005-0000-0000-0000C1C60000}"/>
    <cellStyle name="Normal 9 7 3 2 4 2" xfId="51614" xr:uid="{00000000-0005-0000-0000-0000C2C60000}"/>
    <cellStyle name="Normal 9 7 3 2 4 2 2" xfId="51615" xr:uid="{00000000-0005-0000-0000-0000C3C60000}"/>
    <cellStyle name="Normal 9 7 3 2 4 3" xfId="51616" xr:uid="{00000000-0005-0000-0000-0000C4C60000}"/>
    <cellStyle name="Normal 9 7 3 2 5" xfId="51617" xr:uid="{00000000-0005-0000-0000-0000C5C60000}"/>
    <cellStyle name="Normal 9 7 3 2 5 2" xfId="51618" xr:uid="{00000000-0005-0000-0000-0000C6C60000}"/>
    <cellStyle name="Normal 9 7 3 2 6" xfId="51619" xr:uid="{00000000-0005-0000-0000-0000C7C60000}"/>
    <cellStyle name="Normal 9 7 3 2 7" xfId="51620" xr:uid="{00000000-0005-0000-0000-0000C8C60000}"/>
    <cellStyle name="Normal 9 7 3 3" xfId="5674" xr:uid="{00000000-0005-0000-0000-0000C9C60000}"/>
    <cellStyle name="Normal 9 7 3 3 2" xfId="51621" xr:uid="{00000000-0005-0000-0000-0000CAC60000}"/>
    <cellStyle name="Normal 9 7 3 3 2 2" xfId="51622" xr:uid="{00000000-0005-0000-0000-0000CBC60000}"/>
    <cellStyle name="Normal 9 7 3 3 2 2 2" xfId="51623" xr:uid="{00000000-0005-0000-0000-0000CCC60000}"/>
    <cellStyle name="Normal 9 7 3 3 2 3" xfId="51624" xr:uid="{00000000-0005-0000-0000-0000CDC60000}"/>
    <cellStyle name="Normal 9 7 3 3 3" xfId="51625" xr:uid="{00000000-0005-0000-0000-0000CEC60000}"/>
    <cellStyle name="Normal 9 7 3 3 3 2" xfId="51626" xr:uid="{00000000-0005-0000-0000-0000CFC60000}"/>
    <cellStyle name="Normal 9 7 3 3 4" xfId="51627" xr:uid="{00000000-0005-0000-0000-0000D0C60000}"/>
    <cellStyle name="Normal 9 7 3 3 5" xfId="51628" xr:uid="{00000000-0005-0000-0000-0000D1C60000}"/>
    <cellStyle name="Normal 9 7 3 4" xfId="5675" xr:uid="{00000000-0005-0000-0000-0000D2C60000}"/>
    <cellStyle name="Normal 9 7 3 4 2" xfId="51629" xr:uid="{00000000-0005-0000-0000-0000D3C60000}"/>
    <cellStyle name="Normal 9 7 3 4 2 2" xfId="51630" xr:uid="{00000000-0005-0000-0000-0000D4C60000}"/>
    <cellStyle name="Normal 9 7 3 4 2 2 2" xfId="51631" xr:uid="{00000000-0005-0000-0000-0000D5C60000}"/>
    <cellStyle name="Normal 9 7 3 4 2 3" xfId="51632" xr:uid="{00000000-0005-0000-0000-0000D6C60000}"/>
    <cellStyle name="Normal 9 7 3 4 3" xfId="51633" xr:uid="{00000000-0005-0000-0000-0000D7C60000}"/>
    <cellStyle name="Normal 9 7 3 4 3 2" xfId="51634" xr:uid="{00000000-0005-0000-0000-0000D8C60000}"/>
    <cellStyle name="Normal 9 7 3 4 4" xfId="51635" xr:uid="{00000000-0005-0000-0000-0000D9C60000}"/>
    <cellStyle name="Normal 9 7 3 4 5" xfId="51636" xr:uid="{00000000-0005-0000-0000-0000DAC60000}"/>
    <cellStyle name="Normal 9 7 3 5" xfId="51637" xr:uid="{00000000-0005-0000-0000-0000DBC60000}"/>
    <cellStyle name="Normal 9 7 3 5 2" xfId="51638" xr:uid="{00000000-0005-0000-0000-0000DCC60000}"/>
    <cellStyle name="Normal 9 7 3 5 2 2" xfId="51639" xr:uid="{00000000-0005-0000-0000-0000DDC60000}"/>
    <cellStyle name="Normal 9 7 3 5 3" xfId="51640" xr:uid="{00000000-0005-0000-0000-0000DEC60000}"/>
    <cellStyle name="Normal 9 7 3 6" xfId="51641" xr:uid="{00000000-0005-0000-0000-0000DFC60000}"/>
    <cellStyle name="Normal 9 7 3 6 2" xfId="51642" xr:uid="{00000000-0005-0000-0000-0000E0C60000}"/>
    <cellStyle name="Normal 9 7 3 7" xfId="51643" xr:uid="{00000000-0005-0000-0000-0000E1C60000}"/>
    <cellStyle name="Normal 9 7 3 8" xfId="51644" xr:uid="{00000000-0005-0000-0000-0000E2C60000}"/>
    <cellStyle name="Normal 9 7 4" xfId="5676" xr:uid="{00000000-0005-0000-0000-0000E3C60000}"/>
    <cellStyle name="Normal 9 7 4 2" xfId="5677" xr:uid="{00000000-0005-0000-0000-0000E4C60000}"/>
    <cellStyle name="Normal 9 7 4 2 2" xfId="5678" xr:uid="{00000000-0005-0000-0000-0000E5C60000}"/>
    <cellStyle name="Normal 9 7 4 2 2 2" xfId="51645" xr:uid="{00000000-0005-0000-0000-0000E6C60000}"/>
    <cellStyle name="Normal 9 7 4 2 2 2 2" xfId="51646" xr:uid="{00000000-0005-0000-0000-0000E7C60000}"/>
    <cellStyle name="Normal 9 7 4 2 2 2 2 2" xfId="51647" xr:uid="{00000000-0005-0000-0000-0000E8C60000}"/>
    <cellStyle name="Normal 9 7 4 2 2 2 3" xfId="51648" xr:uid="{00000000-0005-0000-0000-0000E9C60000}"/>
    <cellStyle name="Normal 9 7 4 2 2 3" xfId="51649" xr:uid="{00000000-0005-0000-0000-0000EAC60000}"/>
    <cellStyle name="Normal 9 7 4 2 2 3 2" xfId="51650" xr:uid="{00000000-0005-0000-0000-0000EBC60000}"/>
    <cellStyle name="Normal 9 7 4 2 2 4" xfId="51651" xr:uid="{00000000-0005-0000-0000-0000ECC60000}"/>
    <cellStyle name="Normal 9 7 4 2 2 5" xfId="51652" xr:uid="{00000000-0005-0000-0000-0000EDC60000}"/>
    <cellStyle name="Normal 9 7 4 2 3" xfId="5679" xr:uid="{00000000-0005-0000-0000-0000EEC60000}"/>
    <cellStyle name="Normal 9 7 4 2 3 2" xfId="51653" xr:uid="{00000000-0005-0000-0000-0000EFC60000}"/>
    <cellStyle name="Normal 9 7 4 2 3 2 2" xfId="51654" xr:uid="{00000000-0005-0000-0000-0000F0C60000}"/>
    <cellStyle name="Normal 9 7 4 2 3 2 2 2" xfId="51655" xr:uid="{00000000-0005-0000-0000-0000F1C60000}"/>
    <cellStyle name="Normal 9 7 4 2 3 2 3" xfId="51656" xr:uid="{00000000-0005-0000-0000-0000F2C60000}"/>
    <cellStyle name="Normal 9 7 4 2 3 3" xfId="51657" xr:uid="{00000000-0005-0000-0000-0000F3C60000}"/>
    <cellStyle name="Normal 9 7 4 2 3 3 2" xfId="51658" xr:uid="{00000000-0005-0000-0000-0000F4C60000}"/>
    <cellStyle name="Normal 9 7 4 2 3 4" xfId="51659" xr:uid="{00000000-0005-0000-0000-0000F5C60000}"/>
    <cellStyle name="Normal 9 7 4 2 3 5" xfId="51660" xr:uid="{00000000-0005-0000-0000-0000F6C60000}"/>
    <cellStyle name="Normal 9 7 4 2 4" xfId="51661" xr:uid="{00000000-0005-0000-0000-0000F7C60000}"/>
    <cellStyle name="Normal 9 7 4 2 4 2" xfId="51662" xr:uid="{00000000-0005-0000-0000-0000F8C60000}"/>
    <cellStyle name="Normal 9 7 4 2 4 2 2" xfId="51663" xr:uid="{00000000-0005-0000-0000-0000F9C60000}"/>
    <cellStyle name="Normal 9 7 4 2 4 3" xfId="51664" xr:uid="{00000000-0005-0000-0000-0000FAC60000}"/>
    <cellStyle name="Normal 9 7 4 2 5" xfId="51665" xr:uid="{00000000-0005-0000-0000-0000FBC60000}"/>
    <cellStyle name="Normal 9 7 4 2 5 2" xfId="51666" xr:uid="{00000000-0005-0000-0000-0000FCC60000}"/>
    <cellStyle name="Normal 9 7 4 2 6" xfId="51667" xr:uid="{00000000-0005-0000-0000-0000FDC60000}"/>
    <cellStyle name="Normal 9 7 4 2 7" xfId="51668" xr:uid="{00000000-0005-0000-0000-0000FEC60000}"/>
    <cellStyle name="Normal 9 7 4 3" xfId="5680" xr:uid="{00000000-0005-0000-0000-0000FFC60000}"/>
    <cellStyle name="Normal 9 7 4 3 2" xfId="51669" xr:uid="{00000000-0005-0000-0000-000000C70000}"/>
    <cellStyle name="Normal 9 7 4 3 2 2" xfId="51670" xr:uid="{00000000-0005-0000-0000-000001C70000}"/>
    <cellStyle name="Normal 9 7 4 3 2 2 2" xfId="51671" xr:uid="{00000000-0005-0000-0000-000002C70000}"/>
    <cellStyle name="Normal 9 7 4 3 2 3" xfId="51672" xr:uid="{00000000-0005-0000-0000-000003C70000}"/>
    <cellStyle name="Normal 9 7 4 3 3" xfId="51673" xr:uid="{00000000-0005-0000-0000-000004C70000}"/>
    <cellStyle name="Normal 9 7 4 3 3 2" xfId="51674" xr:uid="{00000000-0005-0000-0000-000005C70000}"/>
    <cellStyle name="Normal 9 7 4 3 4" xfId="51675" xr:uid="{00000000-0005-0000-0000-000006C70000}"/>
    <cellStyle name="Normal 9 7 4 3 5" xfId="51676" xr:uid="{00000000-0005-0000-0000-000007C70000}"/>
    <cellStyle name="Normal 9 7 4 4" xfId="5681" xr:uid="{00000000-0005-0000-0000-000008C70000}"/>
    <cellStyle name="Normal 9 7 4 4 2" xfId="51677" xr:uid="{00000000-0005-0000-0000-000009C70000}"/>
    <cellStyle name="Normal 9 7 4 4 2 2" xfId="51678" xr:uid="{00000000-0005-0000-0000-00000AC70000}"/>
    <cellStyle name="Normal 9 7 4 4 2 2 2" xfId="51679" xr:uid="{00000000-0005-0000-0000-00000BC70000}"/>
    <cellStyle name="Normal 9 7 4 4 2 3" xfId="51680" xr:uid="{00000000-0005-0000-0000-00000CC70000}"/>
    <cellStyle name="Normal 9 7 4 4 3" xfId="51681" xr:uid="{00000000-0005-0000-0000-00000DC70000}"/>
    <cellStyle name="Normal 9 7 4 4 3 2" xfId="51682" xr:uid="{00000000-0005-0000-0000-00000EC70000}"/>
    <cellStyle name="Normal 9 7 4 4 4" xfId="51683" xr:uid="{00000000-0005-0000-0000-00000FC70000}"/>
    <cellStyle name="Normal 9 7 4 4 5" xfId="51684" xr:uid="{00000000-0005-0000-0000-000010C70000}"/>
    <cellStyle name="Normal 9 7 4 5" xfId="51685" xr:uid="{00000000-0005-0000-0000-000011C70000}"/>
    <cellStyle name="Normal 9 7 4 5 2" xfId="51686" xr:uid="{00000000-0005-0000-0000-000012C70000}"/>
    <cellStyle name="Normal 9 7 4 5 2 2" xfId="51687" xr:uid="{00000000-0005-0000-0000-000013C70000}"/>
    <cellStyle name="Normal 9 7 4 5 3" xfId="51688" xr:uid="{00000000-0005-0000-0000-000014C70000}"/>
    <cellStyle name="Normal 9 7 4 6" xfId="51689" xr:uid="{00000000-0005-0000-0000-000015C70000}"/>
    <cellStyle name="Normal 9 7 4 6 2" xfId="51690" xr:uid="{00000000-0005-0000-0000-000016C70000}"/>
    <cellStyle name="Normal 9 7 4 7" xfId="51691" xr:uid="{00000000-0005-0000-0000-000017C70000}"/>
    <cellStyle name="Normal 9 7 4 8" xfId="51692" xr:uid="{00000000-0005-0000-0000-000018C70000}"/>
    <cellStyle name="Normal 9 7 5" xfId="5682" xr:uid="{00000000-0005-0000-0000-000019C70000}"/>
    <cellStyle name="Normal 9 7 5 2" xfId="5683" xr:uid="{00000000-0005-0000-0000-00001AC70000}"/>
    <cellStyle name="Normal 9 7 5 2 2" xfId="5684" xr:uid="{00000000-0005-0000-0000-00001BC70000}"/>
    <cellStyle name="Normal 9 7 5 2 2 2" xfId="51693" xr:uid="{00000000-0005-0000-0000-00001CC70000}"/>
    <cellStyle name="Normal 9 7 5 2 2 2 2" xfId="51694" xr:uid="{00000000-0005-0000-0000-00001DC70000}"/>
    <cellStyle name="Normal 9 7 5 2 2 2 2 2" xfId="51695" xr:uid="{00000000-0005-0000-0000-00001EC70000}"/>
    <cellStyle name="Normal 9 7 5 2 2 2 3" xfId="51696" xr:uid="{00000000-0005-0000-0000-00001FC70000}"/>
    <cellStyle name="Normal 9 7 5 2 2 3" xfId="51697" xr:uid="{00000000-0005-0000-0000-000020C70000}"/>
    <cellStyle name="Normal 9 7 5 2 2 3 2" xfId="51698" xr:uid="{00000000-0005-0000-0000-000021C70000}"/>
    <cellStyle name="Normal 9 7 5 2 2 4" xfId="51699" xr:uid="{00000000-0005-0000-0000-000022C70000}"/>
    <cellStyle name="Normal 9 7 5 2 2 5" xfId="51700" xr:uid="{00000000-0005-0000-0000-000023C70000}"/>
    <cellStyle name="Normal 9 7 5 2 3" xfId="5685" xr:uid="{00000000-0005-0000-0000-000024C70000}"/>
    <cellStyle name="Normal 9 7 5 2 3 2" xfId="51701" xr:uid="{00000000-0005-0000-0000-000025C70000}"/>
    <cellStyle name="Normal 9 7 5 2 3 2 2" xfId="51702" xr:uid="{00000000-0005-0000-0000-000026C70000}"/>
    <cellStyle name="Normal 9 7 5 2 3 2 2 2" xfId="51703" xr:uid="{00000000-0005-0000-0000-000027C70000}"/>
    <cellStyle name="Normal 9 7 5 2 3 2 3" xfId="51704" xr:uid="{00000000-0005-0000-0000-000028C70000}"/>
    <cellStyle name="Normal 9 7 5 2 3 3" xfId="51705" xr:uid="{00000000-0005-0000-0000-000029C70000}"/>
    <cellStyle name="Normal 9 7 5 2 3 3 2" xfId="51706" xr:uid="{00000000-0005-0000-0000-00002AC70000}"/>
    <cellStyle name="Normal 9 7 5 2 3 4" xfId="51707" xr:uid="{00000000-0005-0000-0000-00002BC70000}"/>
    <cellStyle name="Normal 9 7 5 2 3 5" xfId="51708" xr:uid="{00000000-0005-0000-0000-00002CC70000}"/>
    <cellStyle name="Normal 9 7 5 2 4" xfId="51709" xr:uid="{00000000-0005-0000-0000-00002DC70000}"/>
    <cellStyle name="Normal 9 7 5 2 4 2" xfId="51710" xr:uid="{00000000-0005-0000-0000-00002EC70000}"/>
    <cellStyle name="Normal 9 7 5 2 4 2 2" xfId="51711" xr:uid="{00000000-0005-0000-0000-00002FC70000}"/>
    <cellStyle name="Normal 9 7 5 2 4 3" xfId="51712" xr:uid="{00000000-0005-0000-0000-000030C70000}"/>
    <cellStyle name="Normal 9 7 5 2 5" xfId="51713" xr:uid="{00000000-0005-0000-0000-000031C70000}"/>
    <cellStyle name="Normal 9 7 5 2 5 2" xfId="51714" xr:uid="{00000000-0005-0000-0000-000032C70000}"/>
    <cellStyle name="Normal 9 7 5 2 6" xfId="51715" xr:uid="{00000000-0005-0000-0000-000033C70000}"/>
    <cellStyle name="Normal 9 7 5 2 7" xfId="51716" xr:uid="{00000000-0005-0000-0000-000034C70000}"/>
    <cellStyle name="Normal 9 7 5 3" xfId="5686" xr:uid="{00000000-0005-0000-0000-000035C70000}"/>
    <cellStyle name="Normal 9 7 5 3 2" xfId="51717" xr:uid="{00000000-0005-0000-0000-000036C70000}"/>
    <cellStyle name="Normal 9 7 5 3 2 2" xfId="51718" xr:uid="{00000000-0005-0000-0000-000037C70000}"/>
    <cellStyle name="Normal 9 7 5 3 2 2 2" xfId="51719" xr:uid="{00000000-0005-0000-0000-000038C70000}"/>
    <cellStyle name="Normal 9 7 5 3 2 3" xfId="51720" xr:uid="{00000000-0005-0000-0000-000039C70000}"/>
    <cellStyle name="Normal 9 7 5 3 3" xfId="51721" xr:uid="{00000000-0005-0000-0000-00003AC70000}"/>
    <cellStyle name="Normal 9 7 5 3 3 2" xfId="51722" xr:uid="{00000000-0005-0000-0000-00003BC70000}"/>
    <cellStyle name="Normal 9 7 5 3 4" xfId="51723" xr:uid="{00000000-0005-0000-0000-00003CC70000}"/>
    <cellStyle name="Normal 9 7 5 3 5" xfId="51724" xr:uid="{00000000-0005-0000-0000-00003DC70000}"/>
    <cellStyle name="Normal 9 7 5 4" xfId="5687" xr:uid="{00000000-0005-0000-0000-00003EC70000}"/>
    <cellStyle name="Normal 9 7 5 4 2" xfId="51725" xr:uid="{00000000-0005-0000-0000-00003FC70000}"/>
    <cellStyle name="Normal 9 7 5 4 2 2" xfId="51726" xr:uid="{00000000-0005-0000-0000-000040C70000}"/>
    <cellStyle name="Normal 9 7 5 4 2 2 2" xfId="51727" xr:uid="{00000000-0005-0000-0000-000041C70000}"/>
    <cellStyle name="Normal 9 7 5 4 2 3" xfId="51728" xr:uid="{00000000-0005-0000-0000-000042C70000}"/>
    <cellStyle name="Normal 9 7 5 4 3" xfId="51729" xr:uid="{00000000-0005-0000-0000-000043C70000}"/>
    <cellStyle name="Normal 9 7 5 4 3 2" xfId="51730" xr:uid="{00000000-0005-0000-0000-000044C70000}"/>
    <cellStyle name="Normal 9 7 5 4 4" xfId="51731" xr:uid="{00000000-0005-0000-0000-000045C70000}"/>
    <cellStyle name="Normal 9 7 5 4 5" xfId="51732" xr:uid="{00000000-0005-0000-0000-000046C70000}"/>
    <cellStyle name="Normal 9 7 5 5" xfId="51733" xr:uid="{00000000-0005-0000-0000-000047C70000}"/>
    <cellStyle name="Normal 9 7 5 5 2" xfId="51734" xr:uid="{00000000-0005-0000-0000-000048C70000}"/>
    <cellStyle name="Normal 9 7 5 5 2 2" xfId="51735" xr:uid="{00000000-0005-0000-0000-000049C70000}"/>
    <cellStyle name="Normal 9 7 5 5 3" xfId="51736" xr:uid="{00000000-0005-0000-0000-00004AC70000}"/>
    <cellStyle name="Normal 9 7 5 6" xfId="51737" xr:uid="{00000000-0005-0000-0000-00004BC70000}"/>
    <cellStyle name="Normal 9 7 5 6 2" xfId="51738" xr:uid="{00000000-0005-0000-0000-00004CC70000}"/>
    <cellStyle name="Normal 9 7 5 7" xfId="51739" xr:uid="{00000000-0005-0000-0000-00004DC70000}"/>
    <cellStyle name="Normal 9 7 5 8" xfId="51740" xr:uid="{00000000-0005-0000-0000-00004EC70000}"/>
    <cellStyle name="Normal 9 7 6" xfId="5688" xr:uid="{00000000-0005-0000-0000-00004FC70000}"/>
    <cellStyle name="Normal 9 7 6 2" xfId="5689" xr:uid="{00000000-0005-0000-0000-000050C70000}"/>
    <cellStyle name="Normal 9 7 6 2 2" xfId="51741" xr:uid="{00000000-0005-0000-0000-000051C70000}"/>
    <cellStyle name="Normal 9 7 6 2 2 2" xfId="51742" xr:uid="{00000000-0005-0000-0000-000052C70000}"/>
    <cellStyle name="Normal 9 7 6 2 2 2 2" xfId="51743" xr:uid="{00000000-0005-0000-0000-000053C70000}"/>
    <cellStyle name="Normal 9 7 6 2 2 3" xfId="51744" xr:uid="{00000000-0005-0000-0000-000054C70000}"/>
    <cellStyle name="Normal 9 7 6 2 3" xfId="51745" xr:uid="{00000000-0005-0000-0000-000055C70000}"/>
    <cellStyle name="Normal 9 7 6 2 3 2" xfId="51746" xr:uid="{00000000-0005-0000-0000-000056C70000}"/>
    <cellStyle name="Normal 9 7 6 2 4" xfId="51747" xr:uid="{00000000-0005-0000-0000-000057C70000}"/>
    <cellStyle name="Normal 9 7 6 2 5" xfId="51748" xr:uid="{00000000-0005-0000-0000-000058C70000}"/>
    <cellStyle name="Normal 9 7 6 3" xfId="5690" xr:uid="{00000000-0005-0000-0000-000059C70000}"/>
    <cellStyle name="Normal 9 7 6 3 2" xfId="51749" xr:uid="{00000000-0005-0000-0000-00005AC70000}"/>
    <cellStyle name="Normal 9 7 6 3 2 2" xfId="51750" xr:uid="{00000000-0005-0000-0000-00005BC70000}"/>
    <cellStyle name="Normal 9 7 6 3 2 2 2" xfId="51751" xr:uid="{00000000-0005-0000-0000-00005CC70000}"/>
    <cellStyle name="Normal 9 7 6 3 2 3" xfId="51752" xr:uid="{00000000-0005-0000-0000-00005DC70000}"/>
    <cellStyle name="Normal 9 7 6 3 3" xfId="51753" xr:uid="{00000000-0005-0000-0000-00005EC70000}"/>
    <cellStyle name="Normal 9 7 6 3 3 2" xfId="51754" xr:uid="{00000000-0005-0000-0000-00005FC70000}"/>
    <cellStyle name="Normal 9 7 6 3 4" xfId="51755" xr:uid="{00000000-0005-0000-0000-000060C70000}"/>
    <cellStyle name="Normal 9 7 6 3 5" xfId="51756" xr:uid="{00000000-0005-0000-0000-000061C70000}"/>
    <cellStyle name="Normal 9 7 6 4" xfId="51757" xr:uid="{00000000-0005-0000-0000-000062C70000}"/>
    <cellStyle name="Normal 9 7 6 4 2" xfId="51758" xr:uid="{00000000-0005-0000-0000-000063C70000}"/>
    <cellStyle name="Normal 9 7 6 4 2 2" xfId="51759" xr:uid="{00000000-0005-0000-0000-000064C70000}"/>
    <cellStyle name="Normal 9 7 6 4 3" xfId="51760" xr:uid="{00000000-0005-0000-0000-000065C70000}"/>
    <cellStyle name="Normal 9 7 6 5" xfId="51761" xr:uid="{00000000-0005-0000-0000-000066C70000}"/>
    <cellStyle name="Normal 9 7 6 5 2" xfId="51762" xr:uid="{00000000-0005-0000-0000-000067C70000}"/>
    <cellStyle name="Normal 9 7 6 6" xfId="51763" xr:uid="{00000000-0005-0000-0000-000068C70000}"/>
    <cellStyle name="Normal 9 7 6 7" xfId="51764" xr:uid="{00000000-0005-0000-0000-000069C70000}"/>
    <cellStyle name="Normal 9 7 7" xfId="5691" xr:uid="{00000000-0005-0000-0000-00006AC70000}"/>
    <cellStyle name="Normal 9 7 7 2" xfId="51765" xr:uid="{00000000-0005-0000-0000-00006BC70000}"/>
    <cellStyle name="Normal 9 7 7 2 2" xfId="51766" xr:uid="{00000000-0005-0000-0000-00006CC70000}"/>
    <cellStyle name="Normal 9 7 7 2 2 2" xfId="51767" xr:uid="{00000000-0005-0000-0000-00006DC70000}"/>
    <cellStyle name="Normal 9 7 7 2 3" xfId="51768" xr:uid="{00000000-0005-0000-0000-00006EC70000}"/>
    <cellStyle name="Normal 9 7 7 3" xfId="51769" xr:uid="{00000000-0005-0000-0000-00006FC70000}"/>
    <cellStyle name="Normal 9 7 7 3 2" xfId="51770" xr:uid="{00000000-0005-0000-0000-000070C70000}"/>
    <cellStyle name="Normal 9 7 7 4" xfId="51771" xr:uid="{00000000-0005-0000-0000-000071C70000}"/>
    <cellStyle name="Normal 9 7 7 5" xfId="51772" xr:uid="{00000000-0005-0000-0000-000072C70000}"/>
    <cellStyle name="Normal 9 7 8" xfId="5692" xr:uid="{00000000-0005-0000-0000-000073C70000}"/>
    <cellStyle name="Normal 9 7 8 2" xfId="51773" xr:uid="{00000000-0005-0000-0000-000074C70000}"/>
    <cellStyle name="Normal 9 7 8 2 2" xfId="51774" xr:uid="{00000000-0005-0000-0000-000075C70000}"/>
    <cellStyle name="Normal 9 7 8 2 2 2" xfId="51775" xr:uid="{00000000-0005-0000-0000-000076C70000}"/>
    <cellStyle name="Normal 9 7 8 2 3" xfId="51776" xr:uid="{00000000-0005-0000-0000-000077C70000}"/>
    <cellStyle name="Normal 9 7 8 3" xfId="51777" xr:uid="{00000000-0005-0000-0000-000078C70000}"/>
    <cellStyle name="Normal 9 7 8 3 2" xfId="51778" xr:uid="{00000000-0005-0000-0000-000079C70000}"/>
    <cellStyle name="Normal 9 7 8 4" xfId="51779" xr:uid="{00000000-0005-0000-0000-00007AC70000}"/>
    <cellStyle name="Normal 9 7 8 5" xfId="51780" xr:uid="{00000000-0005-0000-0000-00007BC70000}"/>
    <cellStyle name="Normal 9 7 9" xfId="51781" xr:uid="{00000000-0005-0000-0000-00007CC70000}"/>
    <cellStyle name="Normal 9 7 9 2" xfId="51782" xr:uid="{00000000-0005-0000-0000-00007DC70000}"/>
    <cellStyle name="Normal 9 7 9 2 2" xfId="51783" xr:uid="{00000000-0005-0000-0000-00007EC70000}"/>
    <cellStyle name="Normal 9 7 9 3" xfId="51784" xr:uid="{00000000-0005-0000-0000-00007FC70000}"/>
    <cellStyle name="Normal 9 8" xfId="5693" xr:uid="{00000000-0005-0000-0000-000080C70000}"/>
    <cellStyle name="Normal 9 8 2" xfId="5694" xr:uid="{00000000-0005-0000-0000-000081C70000}"/>
    <cellStyle name="Normal 9 8 2 2" xfId="5695" xr:uid="{00000000-0005-0000-0000-000082C70000}"/>
    <cellStyle name="Normal 9 8 2 2 2" xfId="5696" xr:uid="{00000000-0005-0000-0000-000083C70000}"/>
    <cellStyle name="Normal 9 8 2 2 2 2" xfId="51785" xr:uid="{00000000-0005-0000-0000-000084C70000}"/>
    <cellStyle name="Normal 9 8 2 2 2 2 2" xfId="51786" xr:uid="{00000000-0005-0000-0000-000085C70000}"/>
    <cellStyle name="Normal 9 8 2 2 2 2 2 2" xfId="51787" xr:uid="{00000000-0005-0000-0000-000086C70000}"/>
    <cellStyle name="Normal 9 8 2 2 2 2 3" xfId="51788" xr:uid="{00000000-0005-0000-0000-000087C70000}"/>
    <cellStyle name="Normal 9 8 2 2 2 3" xfId="51789" xr:uid="{00000000-0005-0000-0000-000088C70000}"/>
    <cellStyle name="Normal 9 8 2 2 2 3 2" xfId="51790" xr:uid="{00000000-0005-0000-0000-000089C70000}"/>
    <cellStyle name="Normal 9 8 2 2 2 4" xfId="51791" xr:uid="{00000000-0005-0000-0000-00008AC70000}"/>
    <cellStyle name="Normal 9 8 2 2 2 5" xfId="51792" xr:uid="{00000000-0005-0000-0000-00008BC70000}"/>
    <cellStyle name="Normal 9 8 2 2 3" xfId="5697" xr:uid="{00000000-0005-0000-0000-00008CC70000}"/>
    <cellStyle name="Normal 9 8 2 2 3 2" xfId="51793" xr:uid="{00000000-0005-0000-0000-00008DC70000}"/>
    <cellStyle name="Normal 9 8 2 2 3 2 2" xfId="51794" xr:uid="{00000000-0005-0000-0000-00008EC70000}"/>
    <cellStyle name="Normal 9 8 2 2 3 2 2 2" xfId="51795" xr:uid="{00000000-0005-0000-0000-00008FC70000}"/>
    <cellStyle name="Normal 9 8 2 2 3 2 3" xfId="51796" xr:uid="{00000000-0005-0000-0000-000090C70000}"/>
    <cellStyle name="Normal 9 8 2 2 3 3" xfId="51797" xr:uid="{00000000-0005-0000-0000-000091C70000}"/>
    <cellStyle name="Normal 9 8 2 2 3 3 2" xfId="51798" xr:uid="{00000000-0005-0000-0000-000092C70000}"/>
    <cellStyle name="Normal 9 8 2 2 3 4" xfId="51799" xr:uid="{00000000-0005-0000-0000-000093C70000}"/>
    <cellStyle name="Normal 9 8 2 2 3 5" xfId="51800" xr:uid="{00000000-0005-0000-0000-000094C70000}"/>
    <cellStyle name="Normal 9 8 2 2 4" xfId="51801" xr:uid="{00000000-0005-0000-0000-000095C70000}"/>
    <cellStyle name="Normal 9 8 2 2 4 2" xfId="51802" xr:uid="{00000000-0005-0000-0000-000096C70000}"/>
    <cellStyle name="Normal 9 8 2 2 4 2 2" xfId="51803" xr:uid="{00000000-0005-0000-0000-000097C70000}"/>
    <cellStyle name="Normal 9 8 2 2 4 3" xfId="51804" xr:uid="{00000000-0005-0000-0000-000098C70000}"/>
    <cellStyle name="Normal 9 8 2 2 5" xfId="51805" xr:uid="{00000000-0005-0000-0000-000099C70000}"/>
    <cellStyle name="Normal 9 8 2 2 5 2" xfId="51806" xr:uid="{00000000-0005-0000-0000-00009AC70000}"/>
    <cellStyle name="Normal 9 8 2 2 6" xfId="51807" xr:uid="{00000000-0005-0000-0000-00009BC70000}"/>
    <cellStyle name="Normal 9 8 2 2 7" xfId="51808" xr:uid="{00000000-0005-0000-0000-00009CC70000}"/>
    <cellStyle name="Normal 9 8 2 3" xfId="5698" xr:uid="{00000000-0005-0000-0000-00009DC70000}"/>
    <cellStyle name="Normal 9 8 2 3 2" xfId="51809" xr:uid="{00000000-0005-0000-0000-00009EC70000}"/>
    <cellStyle name="Normal 9 8 2 3 2 2" xfId="51810" xr:uid="{00000000-0005-0000-0000-00009FC70000}"/>
    <cellStyle name="Normal 9 8 2 3 2 2 2" xfId="51811" xr:uid="{00000000-0005-0000-0000-0000A0C70000}"/>
    <cellStyle name="Normal 9 8 2 3 2 3" xfId="51812" xr:uid="{00000000-0005-0000-0000-0000A1C70000}"/>
    <cellStyle name="Normal 9 8 2 3 3" xfId="51813" xr:uid="{00000000-0005-0000-0000-0000A2C70000}"/>
    <cellStyle name="Normal 9 8 2 3 3 2" xfId="51814" xr:uid="{00000000-0005-0000-0000-0000A3C70000}"/>
    <cellStyle name="Normal 9 8 2 3 4" xfId="51815" xr:uid="{00000000-0005-0000-0000-0000A4C70000}"/>
    <cellStyle name="Normal 9 8 2 3 5" xfId="51816" xr:uid="{00000000-0005-0000-0000-0000A5C70000}"/>
    <cellStyle name="Normal 9 8 2 4" xfId="5699" xr:uid="{00000000-0005-0000-0000-0000A6C70000}"/>
    <cellStyle name="Normal 9 8 2 4 2" xfId="51817" xr:uid="{00000000-0005-0000-0000-0000A7C70000}"/>
    <cellStyle name="Normal 9 8 2 4 2 2" xfId="51818" xr:uid="{00000000-0005-0000-0000-0000A8C70000}"/>
    <cellStyle name="Normal 9 8 2 4 2 2 2" xfId="51819" xr:uid="{00000000-0005-0000-0000-0000A9C70000}"/>
    <cellStyle name="Normal 9 8 2 4 2 3" xfId="51820" xr:uid="{00000000-0005-0000-0000-0000AAC70000}"/>
    <cellStyle name="Normal 9 8 2 4 3" xfId="51821" xr:uid="{00000000-0005-0000-0000-0000ABC70000}"/>
    <cellStyle name="Normal 9 8 2 4 3 2" xfId="51822" xr:uid="{00000000-0005-0000-0000-0000ACC70000}"/>
    <cellStyle name="Normal 9 8 2 4 4" xfId="51823" xr:uid="{00000000-0005-0000-0000-0000ADC70000}"/>
    <cellStyle name="Normal 9 8 2 4 5" xfId="51824" xr:uid="{00000000-0005-0000-0000-0000AEC70000}"/>
    <cellStyle name="Normal 9 8 2 5" xfId="51825" xr:uid="{00000000-0005-0000-0000-0000AFC70000}"/>
    <cellStyle name="Normal 9 8 2 5 2" xfId="51826" xr:uid="{00000000-0005-0000-0000-0000B0C70000}"/>
    <cellStyle name="Normal 9 8 2 5 2 2" xfId="51827" xr:uid="{00000000-0005-0000-0000-0000B1C70000}"/>
    <cellStyle name="Normal 9 8 2 5 3" xfId="51828" xr:uid="{00000000-0005-0000-0000-0000B2C70000}"/>
    <cellStyle name="Normal 9 8 2 6" xfId="51829" xr:uid="{00000000-0005-0000-0000-0000B3C70000}"/>
    <cellStyle name="Normal 9 8 2 6 2" xfId="51830" xr:uid="{00000000-0005-0000-0000-0000B4C70000}"/>
    <cellStyle name="Normal 9 8 2 7" xfId="51831" xr:uid="{00000000-0005-0000-0000-0000B5C70000}"/>
    <cellStyle name="Normal 9 8 2 8" xfId="51832" xr:uid="{00000000-0005-0000-0000-0000B6C70000}"/>
    <cellStyle name="Normal 9 8 3" xfId="5700" xr:uid="{00000000-0005-0000-0000-0000B7C70000}"/>
    <cellStyle name="Normal 9 8 3 2" xfId="5701" xr:uid="{00000000-0005-0000-0000-0000B8C70000}"/>
    <cellStyle name="Normal 9 8 3 2 2" xfId="51833" xr:uid="{00000000-0005-0000-0000-0000B9C70000}"/>
    <cellStyle name="Normal 9 8 3 2 2 2" xfId="51834" xr:uid="{00000000-0005-0000-0000-0000BAC70000}"/>
    <cellStyle name="Normal 9 8 3 2 2 2 2" xfId="51835" xr:uid="{00000000-0005-0000-0000-0000BBC70000}"/>
    <cellStyle name="Normal 9 8 3 2 2 3" xfId="51836" xr:uid="{00000000-0005-0000-0000-0000BCC70000}"/>
    <cellStyle name="Normal 9 8 3 2 3" xfId="51837" xr:uid="{00000000-0005-0000-0000-0000BDC70000}"/>
    <cellStyle name="Normal 9 8 3 2 3 2" xfId="51838" xr:uid="{00000000-0005-0000-0000-0000BEC70000}"/>
    <cellStyle name="Normal 9 8 3 2 4" xfId="51839" xr:uid="{00000000-0005-0000-0000-0000BFC70000}"/>
    <cellStyle name="Normal 9 8 3 2 5" xfId="51840" xr:uid="{00000000-0005-0000-0000-0000C0C70000}"/>
    <cellStyle name="Normal 9 8 3 3" xfId="5702" xr:uid="{00000000-0005-0000-0000-0000C1C70000}"/>
    <cellStyle name="Normal 9 8 3 3 2" xfId="51841" xr:uid="{00000000-0005-0000-0000-0000C2C70000}"/>
    <cellStyle name="Normal 9 8 3 3 2 2" xfId="51842" xr:uid="{00000000-0005-0000-0000-0000C3C70000}"/>
    <cellStyle name="Normal 9 8 3 3 2 2 2" xfId="51843" xr:uid="{00000000-0005-0000-0000-0000C4C70000}"/>
    <cellStyle name="Normal 9 8 3 3 2 3" xfId="51844" xr:uid="{00000000-0005-0000-0000-0000C5C70000}"/>
    <cellStyle name="Normal 9 8 3 3 3" xfId="51845" xr:uid="{00000000-0005-0000-0000-0000C6C70000}"/>
    <cellStyle name="Normal 9 8 3 3 3 2" xfId="51846" xr:uid="{00000000-0005-0000-0000-0000C7C70000}"/>
    <cellStyle name="Normal 9 8 3 3 4" xfId="51847" xr:uid="{00000000-0005-0000-0000-0000C8C70000}"/>
    <cellStyle name="Normal 9 8 3 3 5" xfId="51848" xr:uid="{00000000-0005-0000-0000-0000C9C70000}"/>
    <cellStyle name="Normal 9 8 3 4" xfId="51849" xr:uid="{00000000-0005-0000-0000-0000CAC70000}"/>
    <cellStyle name="Normal 9 8 3 4 2" xfId="51850" xr:uid="{00000000-0005-0000-0000-0000CBC70000}"/>
    <cellStyle name="Normal 9 8 3 4 2 2" xfId="51851" xr:uid="{00000000-0005-0000-0000-0000CCC70000}"/>
    <cellStyle name="Normal 9 8 3 4 3" xfId="51852" xr:uid="{00000000-0005-0000-0000-0000CDC70000}"/>
    <cellStyle name="Normal 9 8 3 5" xfId="51853" xr:uid="{00000000-0005-0000-0000-0000CEC70000}"/>
    <cellStyle name="Normal 9 8 3 5 2" xfId="51854" xr:uid="{00000000-0005-0000-0000-0000CFC70000}"/>
    <cellStyle name="Normal 9 8 3 6" xfId="51855" xr:uid="{00000000-0005-0000-0000-0000D0C70000}"/>
    <cellStyle name="Normal 9 8 3 7" xfId="51856" xr:uid="{00000000-0005-0000-0000-0000D1C70000}"/>
    <cellStyle name="Normal 9 8 4" xfId="5703" xr:uid="{00000000-0005-0000-0000-0000D2C70000}"/>
    <cellStyle name="Normal 9 8 4 2" xfId="51857" xr:uid="{00000000-0005-0000-0000-0000D3C70000}"/>
    <cellStyle name="Normal 9 8 4 2 2" xfId="51858" xr:uid="{00000000-0005-0000-0000-0000D4C70000}"/>
    <cellStyle name="Normal 9 8 4 2 2 2" xfId="51859" xr:uid="{00000000-0005-0000-0000-0000D5C70000}"/>
    <cellStyle name="Normal 9 8 4 2 3" xfId="51860" xr:uid="{00000000-0005-0000-0000-0000D6C70000}"/>
    <cellStyle name="Normal 9 8 4 3" xfId="51861" xr:uid="{00000000-0005-0000-0000-0000D7C70000}"/>
    <cellStyle name="Normal 9 8 4 3 2" xfId="51862" xr:uid="{00000000-0005-0000-0000-0000D8C70000}"/>
    <cellStyle name="Normal 9 8 4 4" xfId="51863" xr:uid="{00000000-0005-0000-0000-0000D9C70000}"/>
    <cellStyle name="Normal 9 8 4 5" xfId="51864" xr:uid="{00000000-0005-0000-0000-0000DAC70000}"/>
    <cellStyle name="Normal 9 8 5" xfId="5704" xr:uid="{00000000-0005-0000-0000-0000DBC70000}"/>
    <cellStyle name="Normal 9 8 5 2" xfId="51865" xr:uid="{00000000-0005-0000-0000-0000DCC70000}"/>
    <cellStyle name="Normal 9 8 5 2 2" xfId="51866" xr:uid="{00000000-0005-0000-0000-0000DDC70000}"/>
    <cellStyle name="Normal 9 8 5 2 2 2" xfId="51867" xr:uid="{00000000-0005-0000-0000-0000DEC70000}"/>
    <cellStyle name="Normal 9 8 5 2 3" xfId="51868" xr:uid="{00000000-0005-0000-0000-0000DFC70000}"/>
    <cellStyle name="Normal 9 8 5 3" xfId="51869" xr:uid="{00000000-0005-0000-0000-0000E0C70000}"/>
    <cellStyle name="Normal 9 8 5 3 2" xfId="51870" xr:uid="{00000000-0005-0000-0000-0000E1C70000}"/>
    <cellStyle name="Normal 9 8 5 4" xfId="51871" xr:uid="{00000000-0005-0000-0000-0000E2C70000}"/>
    <cellStyle name="Normal 9 8 5 5" xfId="51872" xr:uid="{00000000-0005-0000-0000-0000E3C70000}"/>
    <cellStyle name="Normal 9 8 6" xfId="51873" xr:uid="{00000000-0005-0000-0000-0000E4C70000}"/>
    <cellStyle name="Normal 9 8 6 2" xfId="51874" xr:uid="{00000000-0005-0000-0000-0000E5C70000}"/>
    <cellStyle name="Normal 9 8 6 2 2" xfId="51875" xr:uid="{00000000-0005-0000-0000-0000E6C70000}"/>
    <cellStyle name="Normal 9 8 6 3" xfId="51876" xr:uid="{00000000-0005-0000-0000-0000E7C70000}"/>
    <cellStyle name="Normal 9 8 7" xfId="51877" xr:uid="{00000000-0005-0000-0000-0000E8C70000}"/>
    <cellStyle name="Normal 9 8 7 2" xfId="51878" xr:uid="{00000000-0005-0000-0000-0000E9C70000}"/>
    <cellStyle name="Normal 9 8 8" xfId="51879" xr:uid="{00000000-0005-0000-0000-0000EAC70000}"/>
    <cellStyle name="Normal 9 8 9" xfId="51880" xr:uid="{00000000-0005-0000-0000-0000EBC70000}"/>
    <cellStyle name="Normal 9 9" xfId="5705" xr:uid="{00000000-0005-0000-0000-0000ECC70000}"/>
    <cellStyle name="Normal 9 9 2" xfId="5706" xr:uid="{00000000-0005-0000-0000-0000EDC70000}"/>
    <cellStyle name="Normal 9 9 2 2" xfId="5707" xr:uid="{00000000-0005-0000-0000-0000EEC70000}"/>
    <cellStyle name="Normal 9 9 2 2 2" xfId="51881" xr:uid="{00000000-0005-0000-0000-0000EFC70000}"/>
    <cellStyle name="Normal 9 9 2 2 2 2" xfId="51882" xr:uid="{00000000-0005-0000-0000-0000F0C70000}"/>
    <cellStyle name="Normal 9 9 2 2 2 2 2" xfId="51883" xr:uid="{00000000-0005-0000-0000-0000F1C70000}"/>
    <cellStyle name="Normal 9 9 2 2 2 3" xfId="51884" xr:uid="{00000000-0005-0000-0000-0000F2C70000}"/>
    <cellStyle name="Normal 9 9 2 2 3" xfId="51885" xr:uid="{00000000-0005-0000-0000-0000F3C70000}"/>
    <cellStyle name="Normal 9 9 2 2 3 2" xfId="51886" xr:uid="{00000000-0005-0000-0000-0000F4C70000}"/>
    <cellStyle name="Normal 9 9 2 2 4" xfId="51887" xr:uid="{00000000-0005-0000-0000-0000F5C70000}"/>
    <cellStyle name="Normal 9 9 2 2 5" xfId="51888" xr:uid="{00000000-0005-0000-0000-0000F6C70000}"/>
    <cellStyle name="Normal 9 9 2 3" xfId="5708" xr:uid="{00000000-0005-0000-0000-0000F7C70000}"/>
    <cellStyle name="Normal 9 9 2 3 2" xfId="51889" xr:uid="{00000000-0005-0000-0000-0000F8C70000}"/>
    <cellStyle name="Normal 9 9 2 3 2 2" xfId="51890" xr:uid="{00000000-0005-0000-0000-0000F9C70000}"/>
    <cellStyle name="Normal 9 9 2 3 2 2 2" xfId="51891" xr:uid="{00000000-0005-0000-0000-0000FAC70000}"/>
    <cellStyle name="Normal 9 9 2 3 2 3" xfId="51892" xr:uid="{00000000-0005-0000-0000-0000FBC70000}"/>
    <cellStyle name="Normal 9 9 2 3 3" xfId="51893" xr:uid="{00000000-0005-0000-0000-0000FCC70000}"/>
    <cellStyle name="Normal 9 9 2 3 3 2" xfId="51894" xr:uid="{00000000-0005-0000-0000-0000FDC70000}"/>
    <cellStyle name="Normal 9 9 2 3 4" xfId="51895" xr:uid="{00000000-0005-0000-0000-0000FEC70000}"/>
    <cellStyle name="Normal 9 9 2 3 5" xfId="51896" xr:uid="{00000000-0005-0000-0000-0000FFC70000}"/>
    <cellStyle name="Normal 9 9 2 4" xfId="51897" xr:uid="{00000000-0005-0000-0000-000000C80000}"/>
    <cellStyle name="Normal 9 9 2 4 2" xfId="51898" xr:uid="{00000000-0005-0000-0000-000001C80000}"/>
    <cellStyle name="Normal 9 9 2 4 2 2" xfId="51899" xr:uid="{00000000-0005-0000-0000-000002C80000}"/>
    <cellStyle name="Normal 9 9 2 4 3" xfId="51900" xr:uid="{00000000-0005-0000-0000-000003C80000}"/>
    <cellStyle name="Normal 9 9 2 5" xfId="51901" xr:uid="{00000000-0005-0000-0000-000004C80000}"/>
    <cellStyle name="Normal 9 9 2 5 2" xfId="51902" xr:uid="{00000000-0005-0000-0000-000005C80000}"/>
    <cellStyle name="Normal 9 9 2 6" xfId="51903" xr:uid="{00000000-0005-0000-0000-000006C80000}"/>
    <cellStyle name="Normal 9 9 2 7" xfId="51904" xr:uid="{00000000-0005-0000-0000-000007C80000}"/>
    <cellStyle name="Normal 9 9 3" xfId="5709" xr:uid="{00000000-0005-0000-0000-000008C80000}"/>
    <cellStyle name="Normal 9 9 3 2" xfId="51905" xr:uid="{00000000-0005-0000-0000-000009C80000}"/>
    <cellStyle name="Normal 9 9 3 2 2" xfId="51906" xr:uid="{00000000-0005-0000-0000-00000AC80000}"/>
    <cellStyle name="Normal 9 9 3 2 2 2" xfId="51907" xr:uid="{00000000-0005-0000-0000-00000BC80000}"/>
    <cellStyle name="Normal 9 9 3 2 3" xfId="51908" xr:uid="{00000000-0005-0000-0000-00000CC80000}"/>
    <cellStyle name="Normal 9 9 3 3" xfId="51909" xr:uid="{00000000-0005-0000-0000-00000DC80000}"/>
    <cellStyle name="Normal 9 9 3 3 2" xfId="51910" xr:uid="{00000000-0005-0000-0000-00000EC80000}"/>
    <cellStyle name="Normal 9 9 3 4" xfId="51911" xr:uid="{00000000-0005-0000-0000-00000FC80000}"/>
    <cellStyle name="Normal 9 9 3 5" xfId="51912" xr:uid="{00000000-0005-0000-0000-000010C80000}"/>
    <cellStyle name="Normal 9 9 4" xfId="5710" xr:uid="{00000000-0005-0000-0000-000011C80000}"/>
    <cellStyle name="Normal 9 9 4 2" xfId="51913" xr:uid="{00000000-0005-0000-0000-000012C80000}"/>
    <cellStyle name="Normal 9 9 4 2 2" xfId="51914" xr:uid="{00000000-0005-0000-0000-000013C80000}"/>
    <cellStyle name="Normal 9 9 4 2 2 2" xfId="51915" xr:uid="{00000000-0005-0000-0000-000014C80000}"/>
    <cellStyle name="Normal 9 9 4 2 3" xfId="51916" xr:uid="{00000000-0005-0000-0000-000015C80000}"/>
    <cellStyle name="Normal 9 9 4 3" xfId="51917" xr:uid="{00000000-0005-0000-0000-000016C80000}"/>
    <cellStyle name="Normal 9 9 4 3 2" xfId="51918" xr:uid="{00000000-0005-0000-0000-000017C80000}"/>
    <cellStyle name="Normal 9 9 4 4" xfId="51919" xr:uid="{00000000-0005-0000-0000-000018C80000}"/>
    <cellStyle name="Normal 9 9 4 5" xfId="51920" xr:uid="{00000000-0005-0000-0000-000019C80000}"/>
    <cellStyle name="Normal 9 9 5" xfId="51921" xr:uid="{00000000-0005-0000-0000-00001AC80000}"/>
    <cellStyle name="Normal 9 9 5 2" xfId="51922" xr:uid="{00000000-0005-0000-0000-00001BC80000}"/>
    <cellStyle name="Normal 9 9 5 2 2" xfId="51923" xr:uid="{00000000-0005-0000-0000-00001CC80000}"/>
    <cellStyle name="Normal 9 9 5 3" xfId="51924" xr:uid="{00000000-0005-0000-0000-00001DC80000}"/>
    <cellStyle name="Normal 9 9 6" xfId="51925" xr:uid="{00000000-0005-0000-0000-00001EC80000}"/>
    <cellStyle name="Normal 9 9 6 2" xfId="51926" xr:uid="{00000000-0005-0000-0000-00001FC80000}"/>
    <cellStyle name="Normal 9 9 7" xfId="51927" xr:uid="{00000000-0005-0000-0000-000020C80000}"/>
    <cellStyle name="Normal 9 9 8" xfId="51928" xr:uid="{00000000-0005-0000-0000-000021C80000}"/>
    <cellStyle name="Normal_Target Well Data" xfId="57571" xr:uid="{00000000-0005-0000-0000-000022C80000}"/>
    <cellStyle name="Normal_Target Well Data 2" xfId="57569" xr:uid="{00000000-0005-0000-0000-000023C80000}"/>
    <cellStyle name="Normal_Target Well Data_2" xfId="57574" xr:uid="{00000000-0005-0000-0000-000024C80000}"/>
    <cellStyle name="Note 2" xfId="5711" xr:uid="{00000000-0005-0000-0000-000025C80000}"/>
    <cellStyle name="Note 2 2" xfId="51929" xr:uid="{00000000-0005-0000-0000-000026C80000}"/>
    <cellStyle name="Note 2 2 2" xfId="51930" xr:uid="{00000000-0005-0000-0000-000027C80000}"/>
    <cellStyle name="Note 2 2 2 2" xfId="51931" xr:uid="{00000000-0005-0000-0000-000028C80000}"/>
    <cellStyle name="Note 2 2 3" xfId="51932" xr:uid="{00000000-0005-0000-0000-000029C80000}"/>
    <cellStyle name="Note 2 3" xfId="51933" xr:uid="{00000000-0005-0000-0000-00002AC80000}"/>
    <cellStyle name="Note 2 3 2" xfId="51934" xr:uid="{00000000-0005-0000-0000-00002BC80000}"/>
    <cellStyle name="Note 2 4" xfId="51935" xr:uid="{00000000-0005-0000-0000-00002CC80000}"/>
    <cellStyle name="Note 2 5" xfId="51936" xr:uid="{00000000-0005-0000-0000-00002DC80000}"/>
    <cellStyle name="Percent" xfId="57570" builtinId="5"/>
    <cellStyle name="Percent 10" xfId="6423" xr:uid="{00000000-0005-0000-0000-00002FC80000}"/>
    <cellStyle name="Percent 10 2" xfId="51937" xr:uid="{00000000-0005-0000-0000-000030C80000}"/>
    <cellStyle name="Percent 10 2 2" xfId="51938" xr:uid="{00000000-0005-0000-0000-000031C80000}"/>
    <cellStyle name="Percent 10 2 2 2" xfId="51939" xr:uid="{00000000-0005-0000-0000-000032C80000}"/>
    <cellStyle name="Percent 10 2 3" xfId="51940" xr:uid="{00000000-0005-0000-0000-000033C80000}"/>
    <cellStyle name="Percent 10 3" xfId="51941" xr:uid="{00000000-0005-0000-0000-000034C80000}"/>
    <cellStyle name="Percent 10 3 2" xfId="51942" xr:uid="{00000000-0005-0000-0000-000035C80000}"/>
    <cellStyle name="Percent 10 4" xfId="51943" xr:uid="{00000000-0005-0000-0000-000036C80000}"/>
    <cellStyle name="Percent 10 5" xfId="51944" xr:uid="{00000000-0005-0000-0000-000037C80000}"/>
    <cellStyle name="Percent 2" xfId="11" xr:uid="{00000000-0005-0000-0000-000038C80000}"/>
    <cellStyle name="Percent 2 10" xfId="5712" xr:uid="{00000000-0005-0000-0000-000039C80000}"/>
    <cellStyle name="Percent 2 10 2" xfId="5713" xr:uid="{00000000-0005-0000-0000-00003AC80000}"/>
    <cellStyle name="Percent 2 10 2 2" xfId="5714" xr:uid="{00000000-0005-0000-0000-00003BC80000}"/>
    <cellStyle name="Percent 2 10 2 2 2" xfId="51945" xr:uid="{00000000-0005-0000-0000-00003CC80000}"/>
    <cellStyle name="Percent 2 10 2 2 2 2" xfId="51946" xr:uid="{00000000-0005-0000-0000-00003DC80000}"/>
    <cellStyle name="Percent 2 10 2 2 2 2 2" xfId="51947" xr:uid="{00000000-0005-0000-0000-00003EC80000}"/>
    <cellStyle name="Percent 2 10 2 2 2 3" xfId="51948" xr:uid="{00000000-0005-0000-0000-00003FC80000}"/>
    <cellStyle name="Percent 2 10 2 2 3" xfId="51949" xr:uid="{00000000-0005-0000-0000-000040C80000}"/>
    <cellStyle name="Percent 2 10 2 2 3 2" xfId="51950" xr:uid="{00000000-0005-0000-0000-000041C80000}"/>
    <cellStyle name="Percent 2 10 2 2 4" xfId="51951" xr:uid="{00000000-0005-0000-0000-000042C80000}"/>
    <cellStyle name="Percent 2 10 2 2 5" xfId="51952" xr:uid="{00000000-0005-0000-0000-000043C80000}"/>
    <cellStyle name="Percent 2 10 2 3" xfId="5715" xr:uid="{00000000-0005-0000-0000-000044C80000}"/>
    <cellStyle name="Percent 2 10 2 3 2" xfId="51953" xr:uid="{00000000-0005-0000-0000-000045C80000}"/>
    <cellStyle name="Percent 2 10 2 3 2 2" xfId="51954" xr:uid="{00000000-0005-0000-0000-000046C80000}"/>
    <cellStyle name="Percent 2 10 2 3 2 2 2" xfId="51955" xr:uid="{00000000-0005-0000-0000-000047C80000}"/>
    <cellStyle name="Percent 2 10 2 3 2 3" xfId="51956" xr:uid="{00000000-0005-0000-0000-000048C80000}"/>
    <cellStyle name="Percent 2 10 2 3 3" xfId="51957" xr:uid="{00000000-0005-0000-0000-000049C80000}"/>
    <cellStyle name="Percent 2 10 2 3 3 2" xfId="51958" xr:uid="{00000000-0005-0000-0000-00004AC80000}"/>
    <cellStyle name="Percent 2 10 2 3 4" xfId="51959" xr:uid="{00000000-0005-0000-0000-00004BC80000}"/>
    <cellStyle name="Percent 2 10 2 3 5" xfId="51960" xr:uid="{00000000-0005-0000-0000-00004CC80000}"/>
    <cellStyle name="Percent 2 10 2 4" xfId="51961" xr:uid="{00000000-0005-0000-0000-00004DC80000}"/>
    <cellStyle name="Percent 2 10 2 4 2" xfId="51962" xr:uid="{00000000-0005-0000-0000-00004EC80000}"/>
    <cellStyle name="Percent 2 10 2 4 2 2" xfId="51963" xr:uid="{00000000-0005-0000-0000-00004FC80000}"/>
    <cellStyle name="Percent 2 10 2 4 3" xfId="51964" xr:uid="{00000000-0005-0000-0000-000050C80000}"/>
    <cellStyle name="Percent 2 10 2 5" xfId="51965" xr:uid="{00000000-0005-0000-0000-000051C80000}"/>
    <cellStyle name="Percent 2 10 2 5 2" xfId="51966" xr:uid="{00000000-0005-0000-0000-000052C80000}"/>
    <cellStyle name="Percent 2 10 2 6" xfId="51967" xr:uid="{00000000-0005-0000-0000-000053C80000}"/>
    <cellStyle name="Percent 2 10 2 7" xfId="51968" xr:uid="{00000000-0005-0000-0000-000054C80000}"/>
    <cellStyle name="Percent 2 10 3" xfId="5716" xr:uid="{00000000-0005-0000-0000-000055C80000}"/>
    <cellStyle name="Percent 2 10 3 2" xfId="51969" xr:uid="{00000000-0005-0000-0000-000056C80000}"/>
    <cellStyle name="Percent 2 10 3 2 2" xfId="51970" xr:uid="{00000000-0005-0000-0000-000057C80000}"/>
    <cellStyle name="Percent 2 10 3 2 2 2" xfId="51971" xr:uid="{00000000-0005-0000-0000-000058C80000}"/>
    <cellStyle name="Percent 2 10 3 2 3" xfId="51972" xr:uid="{00000000-0005-0000-0000-000059C80000}"/>
    <cellStyle name="Percent 2 10 3 3" xfId="51973" xr:uid="{00000000-0005-0000-0000-00005AC80000}"/>
    <cellStyle name="Percent 2 10 3 3 2" xfId="51974" xr:uid="{00000000-0005-0000-0000-00005BC80000}"/>
    <cellStyle name="Percent 2 10 3 4" xfId="51975" xr:uid="{00000000-0005-0000-0000-00005CC80000}"/>
    <cellStyle name="Percent 2 10 3 5" xfId="51976" xr:uid="{00000000-0005-0000-0000-00005DC80000}"/>
    <cellStyle name="Percent 2 10 4" xfId="5717" xr:uid="{00000000-0005-0000-0000-00005EC80000}"/>
    <cellStyle name="Percent 2 10 4 2" xfId="51977" xr:uid="{00000000-0005-0000-0000-00005FC80000}"/>
    <cellStyle name="Percent 2 10 4 2 2" xfId="51978" xr:uid="{00000000-0005-0000-0000-000060C80000}"/>
    <cellStyle name="Percent 2 10 4 2 2 2" xfId="51979" xr:uid="{00000000-0005-0000-0000-000061C80000}"/>
    <cellStyle name="Percent 2 10 4 2 3" xfId="51980" xr:uid="{00000000-0005-0000-0000-000062C80000}"/>
    <cellStyle name="Percent 2 10 4 3" xfId="51981" xr:uid="{00000000-0005-0000-0000-000063C80000}"/>
    <cellStyle name="Percent 2 10 4 3 2" xfId="51982" xr:uid="{00000000-0005-0000-0000-000064C80000}"/>
    <cellStyle name="Percent 2 10 4 4" xfId="51983" xr:uid="{00000000-0005-0000-0000-000065C80000}"/>
    <cellStyle name="Percent 2 10 4 5" xfId="51984" xr:uid="{00000000-0005-0000-0000-000066C80000}"/>
    <cellStyle name="Percent 2 10 5" xfId="51985" xr:uid="{00000000-0005-0000-0000-000067C80000}"/>
    <cellStyle name="Percent 2 10 5 2" xfId="51986" xr:uid="{00000000-0005-0000-0000-000068C80000}"/>
    <cellStyle name="Percent 2 10 5 2 2" xfId="51987" xr:uid="{00000000-0005-0000-0000-000069C80000}"/>
    <cellStyle name="Percent 2 10 5 3" xfId="51988" xr:uid="{00000000-0005-0000-0000-00006AC80000}"/>
    <cellStyle name="Percent 2 10 6" xfId="51989" xr:uid="{00000000-0005-0000-0000-00006BC80000}"/>
    <cellStyle name="Percent 2 10 6 2" xfId="51990" xr:uid="{00000000-0005-0000-0000-00006CC80000}"/>
    <cellStyle name="Percent 2 10 7" xfId="51991" xr:uid="{00000000-0005-0000-0000-00006DC80000}"/>
    <cellStyle name="Percent 2 10 8" xfId="51992" xr:uid="{00000000-0005-0000-0000-00006EC80000}"/>
    <cellStyle name="Percent 2 11" xfId="5718" xr:uid="{00000000-0005-0000-0000-00006FC80000}"/>
    <cellStyle name="Percent 2 11 2" xfId="5719" xr:uid="{00000000-0005-0000-0000-000070C80000}"/>
    <cellStyle name="Percent 2 11 2 2" xfId="5720" xr:uid="{00000000-0005-0000-0000-000071C80000}"/>
    <cellStyle name="Percent 2 11 2 2 2" xfId="51993" xr:uid="{00000000-0005-0000-0000-000072C80000}"/>
    <cellStyle name="Percent 2 11 2 2 2 2" xfId="51994" xr:uid="{00000000-0005-0000-0000-000073C80000}"/>
    <cellStyle name="Percent 2 11 2 2 2 2 2" xfId="51995" xr:uid="{00000000-0005-0000-0000-000074C80000}"/>
    <cellStyle name="Percent 2 11 2 2 2 3" xfId="51996" xr:uid="{00000000-0005-0000-0000-000075C80000}"/>
    <cellStyle name="Percent 2 11 2 2 3" xfId="51997" xr:uid="{00000000-0005-0000-0000-000076C80000}"/>
    <cellStyle name="Percent 2 11 2 2 3 2" xfId="51998" xr:uid="{00000000-0005-0000-0000-000077C80000}"/>
    <cellStyle name="Percent 2 11 2 2 4" xfId="51999" xr:uid="{00000000-0005-0000-0000-000078C80000}"/>
    <cellStyle name="Percent 2 11 2 2 5" xfId="52000" xr:uid="{00000000-0005-0000-0000-000079C80000}"/>
    <cellStyle name="Percent 2 11 2 3" xfId="5721" xr:uid="{00000000-0005-0000-0000-00007AC80000}"/>
    <cellStyle name="Percent 2 11 2 3 2" xfId="52001" xr:uid="{00000000-0005-0000-0000-00007BC80000}"/>
    <cellStyle name="Percent 2 11 2 3 2 2" xfId="52002" xr:uid="{00000000-0005-0000-0000-00007CC80000}"/>
    <cellStyle name="Percent 2 11 2 3 2 2 2" xfId="52003" xr:uid="{00000000-0005-0000-0000-00007DC80000}"/>
    <cellStyle name="Percent 2 11 2 3 2 3" xfId="52004" xr:uid="{00000000-0005-0000-0000-00007EC80000}"/>
    <cellStyle name="Percent 2 11 2 3 3" xfId="52005" xr:uid="{00000000-0005-0000-0000-00007FC80000}"/>
    <cellStyle name="Percent 2 11 2 3 3 2" xfId="52006" xr:uid="{00000000-0005-0000-0000-000080C80000}"/>
    <cellStyle name="Percent 2 11 2 3 4" xfId="52007" xr:uid="{00000000-0005-0000-0000-000081C80000}"/>
    <cellStyle name="Percent 2 11 2 3 5" xfId="52008" xr:uid="{00000000-0005-0000-0000-000082C80000}"/>
    <cellStyle name="Percent 2 11 2 4" xfId="52009" xr:uid="{00000000-0005-0000-0000-000083C80000}"/>
    <cellStyle name="Percent 2 11 2 4 2" xfId="52010" xr:uid="{00000000-0005-0000-0000-000084C80000}"/>
    <cellStyle name="Percent 2 11 2 4 2 2" xfId="52011" xr:uid="{00000000-0005-0000-0000-000085C80000}"/>
    <cellStyle name="Percent 2 11 2 4 3" xfId="52012" xr:uid="{00000000-0005-0000-0000-000086C80000}"/>
    <cellStyle name="Percent 2 11 2 5" xfId="52013" xr:uid="{00000000-0005-0000-0000-000087C80000}"/>
    <cellStyle name="Percent 2 11 2 5 2" xfId="52014" xr:uid="{00000000-0005-0000-0000-000088C80000}"/>
    <cellStyle name="Percent 2 11 2 6" xfId="52015" xr:uid="{00000000-0005-0000-0000-000089C80000}"/>
    <cellStyle name="Percent 2 11 2 7" xfId="52016" xr:uid="{00000000-0005-0000-0000-00008AC80000}"/>
    <cellStyle name="Percent 2 11 3" xfId="5722" xr:uid="{00000000-0005-0000-0000-00008BC80000}"/>
    <cellStyle name="Percent 2 11 3 2" xfId="52017" xr:uid="{00000000-0005-0000-0000-00008CC80000}"/>
    <cellStyle name="Percent 2 11 3 2 2" xfId="52018" xr:uid="{00000000-0005-0000-0000-00008DC80000}"/>
    <cellStyle name="Percent 2 11 3 2 2 2" xfId="52019" xr:uid="{00000000-0005-0000-0000-00008EC80000}"/>
    <cellStyle name="Percent 2 11 3 2 3" xfId="52020" xr:uid="{00000000-0005-0000-0000-00008FC80000}"/>
    <cellStyle name="Percent 2 11 3 3" xfId="52021" xr:uid="{00000000-0005-0000-0000-000090C80000}"/>
    <cellStyle name="Percent 2 11 3 3 2" xfId="52022" xr:uid="{00000000-0005-0000-0000-000091C80000}"/>
    <cellStyle name="Percent 2 11 3 4" xfId="52023" xr:uid="{00000000-0005-0000-0000-000092C80000}"/>
    <cellStyle name="Percent 2 11 3 5" xfId="52024" xr:uid="{00000000-0005-0000-0000-000093C80000}"/>
    <cellStyle name="Percent 2 11 4" xfId="5723" xr:uid="{00000000-0005-0000-0000-000094C80000}"/>
    <cellStyle name="Percent 2 11 4 2" xfId="52025" xr:uid="{00000000-0005-0000-0000-000095C80000}"/>
    <cellStyle name="Percent 2 11 4 2 2" xfId="52026" xr:uid="{00000000-0005-0000-0000-000096C80000}"/>
    <cellStyle name="Percent 2 11 4 2 2 2" xfId="52027" xr:uid="{00000000-0005-0000-0000-000097C80000}"/>
    <cellStyle name="Percent 2 11 4 2 3" xfId="52028" xr:uid="{00000000-0005-0000-0000-000098C80000}"/>
    <cellStyle name="Percent 2 11 4 3" xfId="52029" xr:uid="{00000000-0005-0000-0000-000099C80000}"/>
    <cellStyle name="Percent 2 11 4 3 2" xfId="52030" xr:uid="{00000000-0005-0000-0000-00009AC80000}"/>
    <cellStyle name="Percent 2 11 4 4" xfId="52031" xr:uid="{00000000-0005-0000-0000-00009BC80000}"/>
    <cellStyle name="Percent 2 11 4 5" xfId="52032" xr:uid="{00000000-0005-0000-0000-00009CC80000}"/>
    <cellStyle name="Percent 2 11 5" xfId="52033" xr:uid="{00000000-0005-0000-0000-00009DC80000}"/>
    <cellStyle name="Percent 2 11 5 2" xfId="52034" xr:uid="{00000000-0005-0000-0000-00009EC80000}"/>
    <cellStyle name="Percent 2 11 5 2 2" xfId="52035" xr:uid="{00000000-0005-0000-0000-00009FC80000}"/>
    <cellStyle name="Percent 2 11 5 3" xfId="52036" xr:uid="{00000000-0005-0000-0000-0000A0C80000}"/>
    <cellStyle name="Percent 2 11 6" xfId="52037" xr:uid="{00000000-0005-0000-0000-0000A1C80000}"/>
    <cellStyle name="Percent 2 11 6 2" xfId="52038" xr:uid="{00000000-0005-0000-0000-0000A2C80000}"/>
    <cellStyle name="Percent 2 11 7" xfId="52039" xr:uid="{00000000-0005-0000-0000-0000A3C80000}"/>
    <cellStyle name="Percent 2 11 8" xfId="52040" xr:uid="{00000000-0005-0000-0000-0000A4C80000}"/>
    <cellStyle name="Percent 2 12" xfId="5724" xr:uid="{00000000-0005-0000-0000-0000A5C80000}"/>
    <cellStyle name="Percent 2 12 2" xfId="5725" xr:uid="{00000000-0005-0000-0000-0000A6C80000}"/>
    <cellStyle name="Percent 2 12 2 2" xfId="52041" xr:uid="{00000000-0005-0000-0000-0000A7C80000}"/>
    <cellStyle name="Percent 2 12 2 2 2" xfId="52042" xr:uid="{00000000-0005-0000-0000-0000A8C80000}"/>
    <cellStyle name="Percent 2 12 2 2 2 2" xfId="52043" xr:uid="{00000000-0005-0000-0000-0000A9C80000}"/>
    <cellStyle name="Percent 2 12 2 2 3" xfId="52044" xr:uid="{00000000-0005-0000-0000-0000AAC80000}"/>
    <cellStyle name="Percent 2 12 2 3" xfId="52045" xr:uid="{00000000-0005-0000-0000-0000ABC80000}"/>
    <cellStyle name="Percent 2 12 2 3 2" xfId="52046" xr:uid="{00000000-0005-0000-0000-0000ACC80000}"/>
    <cellStyle name="Percent 2 12 2 4" xfId="52047" xr:uid="{00000000-0005-0000-0000-0000ADC80000}"/>
    <cellStyle name="Percent 2 12 2 5" xfId="52048" xr:uid="{00000000-0005-0000-0000-0000AEC80000}"/>
    <cellStyle name="Percent 2 12 3" xfId="5726" xr:uid="{00000000-0005-0000-0000-0000AFC80000}"/>
    <cellStyle name="Percent 2 12 3 2" xfId="52049" xr:uid="{00000000-0005-0000-0000-0000B0C80000}"/>
    <cellStyle name="Percent 2 12 3 2 2" xfId="52050" xr:uid="{00000000-0005-0000-0000-0000B1C80000}"/>
    <cellStyle name="Percent 2 12 3 2 2 2" xfId="52051" xr:uid="{00000000-0005-0000-0000-0000B2C80000}"/>
    <cellStyle name="Percent 2 12 3 2 3" xfId="52052" xr:uid="{00000000-0005-0000-0000-0000B3C80000}"/>
    <cellStyle name="Percent 2 12 3 3" xfId="52053" xr:uid="{00000000-0005-0000-0000-0000B4C80000}"/>
    <cellStyle name="Percent 2 12 3 3 2" xfId="52054" xr:uid="{00000000-0005-0000-0000-0000B5C80000}"/>
    <cellStyle name="Percent 2 12 3 4" xfId="52055" xr:uid="{00000000-0005-0000-0000-0000B6C80000}"/>
    <cellStyle name="Percent 2 12 3 5" xfId="52056" xr:uid="{00000000-0005-0000-0000-0000B7C80000}"/>
    <cellStyle name="Percent 2 12 4" xfId="52057" xr:uid="{00000000-0005-0000-0000-0000B8C80000}"/>
    <cellStyle name="Percent 2 12 4 2" xfId="52058" xr:uid="{00000000-0005-0000-0000-0000B9C80000}"/>
    <cellStyle name="Percent 2 12 4 2 2" xfId="52059" xr:uid="{00000000-0005-0000-0000-0000BAC80000}"/>
    <cellStyle name="Percent 2 12 4 3" xfId="52060" xr:uid="{00000000-0005-0000-0000-0000BBC80000}"/>
    <cellStyle name="Percent 2 12 5" xfId="52061" xr:uid="{00000000-0005-0000-0000-0000BCC80000}"/>
    <cellStyle name="Percent 2 12 5 2" xfId="52062" xr:uid="{00000000-0005-0000-0000-0000BDC80000}"/>
    <cellStyle name="Percent 2 12 6" xfId="52063" xr:uid="{00000000-0005-0000-0000-0000BEC80000}"/>
    <cellStyle name="Percent 2 12 7" xfId="52064" xr:uid="{00000000-0005-0000-0000-0000BFC80000}"/>
    <cellStyle name="Percent 2 13" xfId="5727" xr:uid="{00000000-0005-0000-0000-0000C0C80000}"/>
    <cellStyle name="Percent 2 13 2" xfId="5728" xr:uid="{00000000-0005-0000-0000-0000C1C80000}"/>
    <cellStyle name="Percent 2 13 2 2" xfId="52065" xr:uid="{00000000-0005-0000-0000-0000C2C80000}"/>
    <cellStyle name="Percent 2 13 2 2 2" xfId="52066" xr:uid="{00000000-0005-0000-0000-0000C3C80000}"/>
    <cellStyle name="Percent 2 13 2 2 2 2" xfId="52067" xr:uid="{00000000-0005-0000-0000-0000C4C80000}"/>
    <cellStyle name="Percent 2 13 2 2 3" xfId="52068" xr:uid="{00000000-0005-0000-0000-0000C5C80000}"/>
    <cellStyle name="Percent 2 13 2 3" xfId="52069" xr:uid="{00000000-0005-0000-0000-0000C6C80000}"/>
    <cellStyle name="Percent 2 13 2 3 2" xfId="52070" xr:uid="{00000000-0005-0000-0000-0000C7C80000}"/>
    <cellStyle name="Percent 2 13 2 4" xfId="52071" xr:uid="{00000000-0005-0000-0000-0000C8C80000}"/>
    <cellStyle name="Percent 2 13 2 5" xfId="52072" xr:uid="{00000000-0005-0000-0000-0000C9C80000}"/>
    <cellStyle name="Percent 2 13 3" xfId="5729" xr:uid="{00000000-0005-0000-0000-0000CAC80000}"/>
    <cellStyle name="Percent 2 13 3 2" xfId="52073" xr:uid="{00000000-0005-0000-0000-0000CBC80000}"/>
    <cellStyle name="Percent 2 13 3 2 2" xfId="52074" xr:uid="{00000000-0005-0000-0000-0000CCC80000}"/>
    <cellStyle name="Percent 2 13 3 2 2 2" xfId="52075" xr:uid="{00000000-0005-0000-0000-0000CDC80000}"/>
    <cellStyle name="Percent 2 13 3 2 3" xfId="52076" xr:uid="{00000000-0005-0000-0000-0000CEC80000}"/>
    <cellStyle name="Percent 2 13 3 3" xfId="52077" xr:uid="{00000000-0005-0000-0000-0000CFC80000}"/>
    <cellStyle name="Percent 2 13 3 3 2" xfId="52078" xr:uid="{00000000-0005-0000-0000-0000D0C80000}"/>
    <cellStyle name="Percent 2 13 3 4" xfId="52079" xr:uid="{00000000-0005-0000-0000-0000D1C80000}"/>
    <cellStyle name="Percent 2 13 3 5" xfId="52080" xr:uid="{00000000-0005-0000-0000-0000D2C80000}"/>
    <cellStyle name="Percent 2 13 4" xfId="52081" xr:uid="{00000000-0005-0000-0000-0000D3C80000}"/>
    <cellStyle name="Percent 2 13 4 2" xfId="52082" xr:uid="{00000000-0005-0000-0000-0000D4C80000}"/>
    <cellStyle name="Percent 2 13 4 2 2" xfId="52083" xr:uid="{00000000-0005-0000-0000-0000D5C80000}"/>
    <cellStyle name="Percent 2 13 4 3" xfId="52084" xr:uid="{00000000-0005-0000-0000-0000D6C80000}"/>
    <cellStyle name="Percent 2 13 5" xfId="52085" xr:uid="{00000000-0005-0000-0000-0000D7C80000}"/>
    <cellStyle name="Percent 2 13 5 2" xfId="52086" xr:uid="{00000000-0005-0000-0000-0000D8C80000}"/>
    <cellStyle name="Percent 2 13 6" xfId="52087" xr:uid="{00000000-0005-0000-0000-0000D9C80000}"/>
    <cellStyle name="Percent 2 13 7" xfId="52088" xr:uid="{00000000-0005-0000-0000-0000DAC80000}"/>
    <cellStyle name="Percent 2 14" xfId="5730" xr:uid="{00000000-0005-0000-0000-0000DBC80000}"/>
    <cellStyle name="Percent 2 14 2" xfId="5731" xr:uid="{00000000-0005-0000-0000-0000DCC80000}"/>
    <cellStyle name="Percent 2 14 2 2" xfId="52089" xr:uid="{00000000-0005-0000-0000-0000DDC80000}"/>
    <cellStyle name="Percent 2 14 2 2 2" xfId="52090" xr:uid="{00000000-0005-0000-0000-0000DEC80000}"/>
    <cellStyle name="Percent 2 14 2 2 2 2" xfId="52091" xr:uid="{00000000-0005-0000-0000-0000DFC80000}"/>
    <cellStyle name="Percent 2 14 2 2 3" xfId="52092" xr:uid="{00000000-0005-0000-0000-0000E0C80000}"/>
    <cellStyle name="Percent 2 14 2 3" xfId="52093" xr:uid="{00000000-0005-0000-0000-0000E1C80000}"/>
    <cellStyle name="Percent 2 14 2 3 2" xfId="52094" xr:uid="{00000000-0005-0000-0000-0000E2C80000}"/>
    <cellStyle name="Percent 2 14 2 4" xfId="52095" xr:uid="{00000000-0005-0000-0000-0000E3C80000}"/>
    <cellStyle name="Percent 2 14 2 5" xfId="52096" xr:uid="{00000000-0005-0000-0000-0000E4C80000}"/>
    <cellStyle name="Percent 2 14 3" xfId="52097" xr:uid="{00000000-0005-0000-0000-0000E5C80000}"/>
    <cellStyle name="Percent 2 14 3 2" xfId="52098" xr:uid="{00000000-0005-0000-0000-0000E6C80000}"/>
    <cellStyle name="Percent 2 14 3 2 2" xfId="52099" xr:uid="{00000000-0005-0000-0000-0000E7C80000}"/>
    <cellStyle name="Percent 2 14 3 3" xfId="52100" xr:uid="{00000000-0005-0000-0000-0000E8C80000}"/>
    <cellStyle name="Percent 2 14 4" xfId="52101" xr:uid="{00000000-0005-0000-0000-0000E9C80000}"/>
    <cellStyle name="Percent 2 14 4 2" xfId="52102" xr:uid="{00000000-0005-0000-0000-0000EAC80000}"/>
    <cellStyle name="Percent 2 14 5" xfId="52103" xr:uid="{00000000-0005-0000-0000-0000EBC80000}"/>
    <cellStyle name="Percent 2 14 6" xfId="52104" xr:uid="{00000000-0005-0000-0000-0000ECC80000}"/>
    <cellStyle name="Percent 2 15" xfId="5732" xr:uid="{00000000-0005-0000-0000-0000EDC80000}"/>
    <cellStyle name="Percent 2 15 2" xfId="52105" xr:uid="{00000000-0005-0000-0000-0000EEC80000}"/>
    <cellStyle name="Percent 2 15 2 2" xfId="52106" xr:uid="{00000000-0005-0000-0000-0000EFC80000}"/>
    <cellStyle name="Percent 2 15 2 2 2" xfId="52107" xr:uid="{00000000-0005-0000-0000-0000F0C80000}"/>
    <cellStyle name="Percent 2 15 2 3" xfId="52108" xr:uid="{00000000-0005-0000-0000-0000F1C80000}"/>
    <cellStyle name="Percent 2 15 3" xfId="52109" xr:uid="{00000000-0005-0000-0000-0000F2C80000}"/>
    <cellStyle name="Percent 2 15 3 2" xfId="52110" xr:uid="{00000000-0005-0000-0000-0000F3C80000}"/>
    <cellStyle name="Percent 2 15 4" xfId="52111" xr:uid="{00000000-0005-0000-0000-0000F4C80000}"/>
    <cellStyle name="Percent 2 15 5" xfId="52112" xr:uid="{00000000-0005-0000-0000-0000F5C80000}"/>
    <cellStyle name="Percent 2 16" xfId="5733" xr:uid="{00000000-0005-0000-0000-0000F6C80000}"/>
    <cellStyle name="Percent 2 16 2" xfId="52113" xr:uid="{00000000-0005-0000-0000-0000F7C80000}"/>
    <cellStyle name="Percent 2 16 2 2" xfId="52114" xr:uid="{00000000-0005-0000-0000-0000F8C80000}"/>
    <cellStyle name="Percent 2 16 2 2 2" xfId="52115" xr:uid="{00000000-0005-0000-0000-0000F9C80000}"/>
    <cellStyle name="Percent 2 16 2 3" xfId="52116" xr:uid="{00000000-0005-0000-0000-0000FAC80000}"/>
    <cellStyle name="Percent 2 16 3" xfId="52117" xr:uid="{00000000-0005-0000-0000-0000FBC80000}"/>
    <cellStyle name="Percent 2 16 3 2" xfId="52118" xr:uid="{00000000-0005-0000-0000-0000FCC80000}"/>
    <cellStyle name="Percent 2 16 4" xfId="52119" xr:uid="{00000000-0005-0000-0000-0000FDC80000}"/>
    <cellStyle name="Percent 2 16 5" xfId="52120" xr:uid="{00000000-0005-0000-0000-0000FEC80000}"/>
    <cellStyle name="Percent 2 17" xfId="5734" xr:uid="{00000000-0005-0000-0000-0000FFC80000}"/>
    <cellStyle name="Percent 2 17 2" xfId="52121" xr:uid="{00000000-0005-0000-0000-000000C90000}"/>
    <cellStyle name="Percent 2 17 2 2" xfId="52122" xr:uid="{00000000-0005-0000-0000-000001C90000}"/>
    <cellStyle name="Percent 2 17 2 2 2" xfId="52123" xr:uid="{00000000-0005-0000-0000-000002C90000}"/>
    <cellStyle name="Percent 2 17 2 3" xfId="52124" xr:uid="{00000000-0005-0000-0000-000003C90000}"/>
    <cellStyle name="Percent 2 17 3" xfId="52125" xr:uid="{00000000-0005-0000-0000-000004C90000}"/>
    <cellStyle name="Percent 2 17 3 2" xfId="52126" xr:uid="{00000000-0005-0000-0000-000005C90000}"/>
    <cellStyle name="Percent 2 17 4" xfId="52127" xr:uid="{00000000-0005-0000-0000-000006C90000}"/>
    <cellStyle name="Percent 2 17 5" xfId="52128" xr:uid="{00000000-0005-0000-0000-000007C90000}"/>
    <cellStyle name="Percent 2 18" xfId="52129" xr:uid="{00000000-0005-0000-0000-000008C90000}"/>
    <cellStyle name="Percent 2 18 2" xfId="52130" xr:uid="{00000000-0005-0000-0000-000009C90000}"/>
    <cellStyle name="Percent 2 18 2 2" xfId="52131" xr:uid="{00000000-0005-0000-0000-00000AC90000}"/>
    <cellStyle name="Percent 2 18 3" xfId="52132" xr:uid="{00000000-0005-0000-0000-00000BC90000}"/>
    <cellStyle name="Percent 2 19" xfId="52133" xr:uid="{00000000-0005-0000-0000-00000CC90000}"/>
    <cellStyle name="Percent 2 19 2" xfId="52134" xr:uid="{00000000-0005-0000-0000-00000DC90000}"/>
    <cellStyle name="Percent 2 2" xfId="5735" xr:uid="{00000000-0005-0000-0000-00000EC90000}"/>
    <cellStyle name="Percent 2 2 10" xfId="5736" xr:uid="{00000000-0005-0000-0000-00000FC90000}"/>
    <cellStyle name="Percent 2 2 10 2" xfId="52135" xr:uid="{00000000-0005-0000-0000-000010C90000}"/>
    <cellStyle name="Percent 2 2 10 2 2" xfId="52136" xr:uid="{00000000-0005-0000-0000-000011C90000}"/>
    <cellStyle name="Percent 2 2 10 2 2 2" xfId="52137" xr:uid="{00000000-0005-0000-0000-000012C90000}"/>
    <cellStyle name="Percent 2 2 10 2 3" xfId="52138" xr:uid="{00000000-0005-0000-0000-000013C90000}"/>
    <cellStyle name="Percent 2 2 10 3" xfId="52139" xr:uid="{00000000-0005-0000-0000-000014C90000}"/>
    <cellStyle name="Percent 2 2 10 3 2" xfId="52140" xr:uid="{00000000-0005-0000-0000-000015C90000}"/>
    <cellStyle name="Percent 2 2 10 4" xfId="52141" xr:uid="{00000000-0005-0000-0000-000016C90000}"/>
    <cellStyle name="Percent 2 2 10 5" xfId="52142" xr:uid="{00000000-0005-0000-0000-000017C90000}"/>
    <cellStyle name="Percent 2 2 11" xfId="52143" xr:uid="{00000000-0005-0000-0000-000018C90000}"/>
    <cellStyle name="Percent 2 2 11 2" xfId="52144" xr:uid="{00000000-0005-0000-0000-000019C90000}"/>
    <cellStyle name="Percent 2 2 11 2 2" xfId="52145" xr:uid="{00000000-0005-0000-0000-00001AC90000}"/>
    <cellStyle name="Percent 2 2 11 3" xfId="52146" xr:uid="{00000000-0005-0000-0000-00001BC90000}"/>
    <cellStyle name="Percent 2 2 12" xfId="52147" xr:uid="{00000000-0005-0000-0000-00001CC90000}"/>
    <cellStyle name="Percent 2 2 12 2" xfId="52148" xr:uid="{00000000-0005-0000-0000-00001DC90000}"/>
    <cellStyle name="Percent 2 2 13" xfId="52149" xr:uid="{00000000-0005-0000-0000-00001EC90000}"/>
    <cellStyle name="Percent 2 2 14" xfId="52150" xr:uid="{00000000-0005-0000-0000-00001FC90000}"/>
    <cellStyle name="Percent 2 2 2" xfId="5737" xr:uid="{00000000-0005-0000-0000-000020C90000}"/>
    <cellStyle name="Percent 2 2 2 10" xfId="52151" xr:uid="{00000000-0005-0000-0000-000021C90000}"/>
    <cellStyle name="Percent 2 2 2 10 2" xfId="52152" xr:uid="{00000000-0005-0000-0000-000022C90000}"/>
    <cellStyle name="Percent 2 2 2 10 2 2" xfId="52153" xr:uid="{00000000-0005-0000-0000-000023C90000}"/>
    <cellStyle name="Percent 2 2 2 10 3" xfId="52154" xr:uid="{00000000-0005-0000-0000-000024C90000}"/>
    <cellStyle name="Percent 2 2 2 11" xfId="52155" xr:uid="{00000000-0005-0000-0000-000025C90000}"/>
    <cellStyle name="Percent 2 2 2 11 2" xfId="52156" xr:uid="{00000000-0005-0000-0000-000026C90000}"/>
    <cellStyle name="Percent 2 2 2 12" xfId="52157" xr:uid="{00000000-0005-0000-0000-000027C90000}"/>
    <cellStyle name="Percent 2 2 2 13" xfId="52158" xr:uid="{00000000-0005-0000-0000-000028C90000}"/>
    <cellStyle name="Percent 2 2 2 2" xfId="5738" xr:uid="{00000000-0005-0000-0000-000029C90000}"/>
    <cellStyle name="Percent 2 2 2 2 10" xfId="52159" xr:uid="{00000000-0005-0000-0000-00002AC90000}"/>
    <cellStyle name="Percent 2 2 2 2 10 2" xfId="52160" xr:uid="{00000000-0005-0000-0000-00002BC90000}"/>
    <cellStyle name="Percent 2 2 2 2 11" xfId="52161" xr:uid="{00000000-0005-0000-0000-00002CC90000}"/>
    <cellStyle name="Percent 2 2 2 2 12" xfId="52162" xr:uid="{00000000-0005-0000-0000-00002DC90000}"/>
    <cellStyle name="Percent 2 2 2 2 2" xfId="5739" xr:uid="{00000000-0005-0000-0000-00002EC90000}"/>
    <cellStyle name="Percent 2 2 2 2 2 2" xfId="5740" xr:uid="{00000000-0005-0000-0000-00002FC90000}"/>
    <cellStyle name="Percent 2 2 2 2 2 2 2" xfId="5741" xr:uid="{00000000-0005-0000-0000-000030C90000}"/>
    <cellStyle name="Percent 2 2 2 2 2 2 2 2" xfId="52163" xr:uid="{00000000-0005-0000-0000-000031C90000}"/>
    <cellStyle name="Percent 2 2 2 2 2 2 2 2 2" xfId="52164" xr:uid="{00000000-0005-0000-0000-000032C90000}"/>
    <cellStyle name="Percent 2 2 2 2 2 2 2 2 2 2" xfId="52165" xr:uid="{00000000-0005-0000-0000-000033C90000}"/>
    <cellStyle name="Percent 2 2 2 2 2 2 2 2 3" xfId="52166" xr:uid="{00000000-0005-0000-0000-000034C90000}"/>
    <cellStyle name="Percent 2 2 2 2 2 2 2 3" xfId="52167" xr:uid="{00000000-0005-0000-0000-000035C90000}"/>
    <cellStyle name="Percent 2 2 2 2 2 2 2 3 2" xfId="52168" xr:uid="{00000000-0005-0000-0000-000036C90000}"/>
    <cellStyle name="Percent 2 2 2 2 2 2 2 4" xfId="52169" xr:uid="{00000000-0005-0000-0000-000037C90000}"/>
    <cellStyle name="Percent 2 2 2 2 2 2 2 5" xfId="52170" xr:uid="{00000000-0005-0000-0000-000038C90000}"/>
    <cellStyle name="Percent 2 2 2 2 2 2 3" xfId="5742" xr:uid="{00000000-0005-0000-0000-000039C90000}"/>
    <cellStyle name="Percent 2 2 2 2 2 2 3 2" xfId="52171" xr:uid="{00000000-0005-0000-0000-00003AC90000}"/>
    <cellStyle name="Percent 2 2 2 2 2 2 3 2 2" xfId="52172" xr:uid="{00000000-0005-0000-0000-00003BC90000}"/>
    <cellStyle name="Percent 2 2 2 2 2 2 3 2 2 2" xfId="52173" xr:uid="{00000000-0005-0000-0000-00003CC90000}"/>
    <cellStyle name="Percent 2 2 2 2 2 2 3 2 3" xfId="52174" xr:uid="{00000000-0005-0000-0000-00003DC90000}"/>
    <cellStyle name="Percent 2 2 2 2 2 2 3 3" xfId="52175" xr:uid="{00000000-0005-0000-0000-00003EC90000}"/>
    <cellStyle name="Percent 2 2 2 2 2 2 3 3 2" xfId="52176" xr:uid="{00000000-0005-0000-0000-00003FC90000}"/>
    <cellStyle name="Percent 2 2 2 2 2 2 3 4" xfId="52177" xr:uid="{00000000-0005-0000-0000-000040C90000}"/>
    <cellStyle name="Percent 2 2 2 2 2 2 3 5" xfId="52178" xr:uid="{00000000-0005-0000-0000-000041C90000}"/>
    <cellStyle name="Percent 2 2 2 2 2 2 4" xfId="52179" xr:uid="{00000000-0005-0000-0000-000042C90000}"/>
    <cellStyle name="Percent 2 2 2 2 2 2 4 2" xfId="52180" xr:uid="{00000000-0005-0000-0000-000043C90000}"/>
    <cellStyle name="Percent 2 2 2 2 2 2 4 2 2" xfId="52181" xr:uid="{00000000-0005-0000-0000-000044C90000}"/>
    <cellStyle name="Percent 2 2 2 2 2 2 4 3" xfId="52182" xr:uid="{00000000-0005-0000-0000-000045C90000}"/>
    <cellStyle name="Percent 2 2 2 2 2 2 5" xfId="52183" xr:uid="{00000000-0005-0000-0000-000046C90000}"/>
    <cellStyle name="Percent 2 2 2 2 2 2 5 2" xfId="52184" xr:uid="{00000000-0005-0000-0000-000047C90000}"/>
    <cellStyle name="Percent 2 2 2 2 2 2 6" xfId="52185" xr:uid="{00000000-0005-0000-0000-000048C90000}"/>
    <cellStyle name="Percent 2 2 2 2 2 2 7" xfId="52186" xr:uid="{00000000-0005-0000-0000-000049C90000}"/>
    <cellStyle name="Percent 2 2 2 2 2 3" xfId="5743" xr:uid="{00000000-0005-0000-0000-00004AC90000}"/>
    <cellStyle name="Percent 2 2 2 2 2 3 2" xfId="52187" xr:uid="{00000000-0005-0000-0000-00004BC90000}"/>
    <cellStyle name="Percent 2 2 2 2 2 3 2 2" xfId="52188" xr:uid="{00000000-0005-0000-0000-00004CC90000}"/>
    <cellStyle name="Percent 2 2 2 2 2 3 2 2 2" xfId="52189" xr:uid="{00000000-0005-0000-0000-00004DC90000}"/>
    <cellStyle name="Percent 2 2 2 2 2 3 2 3" xfId="52190" xr:uid="{00000000-0005-0000-0000-00004EC90000}"/>
    <cellStyle name="Percent 2 2 2 2 2 3 3" xfId="52191" xr:uid="{00000000-0005-0000-0000-00004FC90000}"/>
    <cellStyle name="Percent 2 2 2 2 2 3 3 2" xfId="52192" xr:uid="{00000000-0005-0000-0000-000050C90000}"/>
    <cellStyle name="Percent 2 2 2 2 2 3 4" xfId="52193" xr:uid="{00000000-0005-0000-0000-000051C90000}"/>
    <cellStyle name="Percent 2 2 2 2 2 3 5" xfId="52194" xr:uid="{00000000-0005-0000-0000-000052C90000}"/>
    <cellStyle name="Percent 2 2 2 2 2 4" xfId="5744" xr:uid="{00000000-0005-0000-0000-000053C90000}"/>
    <cellStyle name="Percent 2 2 2 2 2 4 2" xfId="52195" xr:uid="{00000000-0005-0000-0000-000054C90000}"/>
    <cellStyle name="Percent 2 2 2 2 2 4 2 2" xfId="52196" xr:uid="{00000000-0005-0000-0000-000055C90000}"/>
    <cellStyle name="Percent 2 2 2 2 2 4 2 2 2" xfId="52197" xr:uid="{00000000-0005-0000-0000-000056C90000}"/>
    <cellStyle name="Percent 2 2 2 2 2 4 2 3" xfId="52198" xr:uid="{00000000-0005-0000-0000-000057C90000}"/>
    <cellStyle name="Percent 2 2 2 2 2 4 3" xfId="52199" xr:uid="{00000000-0005-0000-0000-000058C90000}"/>
    <cellStyle name="Percent 2 2 2 2 2 4 3 2" xfId="52200" xr:uid="{00000000-0005-0000-0000-000059C90000}"/>
    <cellStyle name="Percent 2 2 2 2 2 4 4" xfId="52201" xr:uid="{00000000-0005-0000-0000-00005AC90000}"/>
    <cellStyle name="Percent 2 2 2 2 2 4 5" xfId="52202" xr:uid="{00000000-0005-0000-0000-00005BC90000}"/>
    <cellStyle name="Percent 2 2 2 2 2 5" xfId="52203" xr:uid="{00000000-0005-0000-0000-00005CC90000}"/>
    <cellStyle name="Percent 2 2 2 2 2 5 2" xfId="52204" xr:uid="{00000000-0005-0000-0000-00005DC90000}"/>
    <cellStyle name="Percent 2 2 2 2 2 5 2 2" xfId="52205" xr:uid="{00000000-0005-0000-0000-00005EC90000}"/>
    <cellStyle name="Percent 2 2 2 2 2 5 3" xfId="52206" xr:uid="{00000000-0005-0000-0000-00005FC90000}"/>
    <cellStyle name="Percent 2 2 2 2 2 6" xfId="52207" xr:uid="{00000000-0005-0000-0000-000060C90000}"/>
    <cellStyle name="Percent 2 2 2 2 2 6 2" xfId="52208" xr:uid="{00000000-0005-0000-0000-000061C90000}"/>
    <cellStyle name="Percent 2 2 2 2 2 7" xfId="52209" xr:uid="{00000000-0005-0000-0000-000062C90000}"/>
    <cellStyle name="Percent 2 2 2 2 2 8" xfId="52210" xr:uid="{00000000-0005-0000-0000-000063C90000}"/>
    <cellStyle name="Percent 2 2 2 2 3" xfId="5745" xr:uid="{00000000-0005-0000-0000-000064C90000}"/>
    <cellStyle name="Percent 2 2 2 2 3 2" xfId="5746" xr:uid="{00000000-0005-0000-0000-000065C90000}"/>
    <cellStyle name="Percent 2 2 2 2 3 2 2" xfId="5747" xr:uid="{00000000-0005-0000-0000-000066C90000}"/>
    <cellStyle name="Percent 2 2 2 2 3 2 2 2" xfId="52211" xr:uid="{00000000-0005-0000-0000-000067C90000}"/>
    <cellStyle name="Percent 2 2 2 2 3 2 2 2 2" xfId="52212" xr:uid="{00000000-0005-0000-0000-000068C90000}"/>
    <cellStyle name="Percent 2 2 2 2 3 2 2 2 2 2" xfId="52213" xr:uid="{00000000-0005-0000-0000-000069C90000}"/>
    <cellStyle name="Percent 2 2 2 2 3 2 2 2 3" xfId="52214" xr:uid="{00000000-0005-0000-0000-00006AC90000}"/>
    <cellStyle name="Percent 2 2 2 2 3 2 2 3" xfId="52215" xr:uid="{00000000-0005-0000-0000-00006BC90000}"/>
    <cellStyle name="Percent 2 2 2 2 3 2 2 3 2" xfId="52216" xr:uid="{00000000-0005-0000-0000-00006CC90000}"/>
    <cellStyle name="Percent 2 2 2 2 3 2 2 4" xfId="52217" xr:uid="{00000000-0005-0000-0000-00006DC90000}"/>
    <cellStyle name="Percent 2 2 2 2 3 2 2 5" xfId="52218" xr:uid="{00000000-0005-0000-0000-00006EC90000}"/>
    <cellStyle name="Percent 2 2 2 2 3 2 3" xfId="5748" xr:uid="{00000000-0005-0000-0000-00006FC90000}"/>
    <cellStyle name="Percent 2 2 2 2 3 2 3 2" xfId="52219" xr:uid="{00000000-0005-0000-0000-000070C90000}"/>
    <cellStyle name="Percent 2 2 2 2 3 2 3 2 2" xfId="52220" xr:uid="{00000000-0005-0000-0000-000071C90000}"/>
    <cellStyle name="Percent 2 2 2 2 3 2 3 2 2 2" xfId="52221" xr:uid="{00000000-0005-0000-0000-000072C90000}"/>
    <cellStyle name="Percent 2 2 2 2 3 2 3 2 3" xfId="52222" xr:uid="{00000000-0005-0000-0000-000073C90000}"/>
    <cellStyle name="Percent 2 2 2 2 3 2 3 3" xfId="52223" xr:uid="{00000000-0005-0000-0000-000074C90000}"/>
    <cellStyle name="Percent 2 2 2 2 3 2 3 3 2" xfId="52224" xr:uid="{00000000-0005-0000-0000-000075C90000}"/>
    <cellStyle name="Percent 2 2 2 2 3 2 3 4" xfId="52225" xr:uid="{00000000-0005-0000-0000-000076C90000}"/>
    <cellStyle name="Percent 2 2 2 2 3 2 3 5" xfId="52226" xr:uid="{00000000-0005-0000-0000-000077C90000}"/>
    <cellStyle name="Percent 2 2 2 2 3 2 4" xfId="52227" xr:uid="{00000000-0005-0000-0000-000078C90000}"/>
    <cellStyle name="Percent 2 2 2 2 3 2 4 2" xfId="52228" xr:uid="{00000000-0005-0000-0000-000079C90000}"/>
    <cellStyle name="Percent 2 2 2 2 3 2 4 2 2" xfId="52229" xr:uid="{00000000-0005-0000-0000-00007AC90000}"/>
    <cellStyle name="Percent 2 2 2 2 3 2 4 3" xfId="52230" xr:uid="{00000000-0005-0000-0000-00007BC90000}"/>
    <cellStyle name="Percent 2 2 2 2 3 2 5" xfId="52231" xr:uid="{00000000-0005-0000-0000-00007CC90000}"/>
    <cellStyle name="Percent 2 2 2 2 3 2 5 2" xfId="52232" xr:uid="{00000000-0005-0000-0000-00007DC90000}"/>
    <cellStyle name="Percent 2 2 2 2 3 2 6" xfId="52233" xr:uid="{00000000-0005-0000-0000-00007EC90000}"/>
    <cellStyle name="Percent 2 2 2 2 3 2 7" xfId="52234" xr:uid="{00000000-0005-0000-0000-00007FC90000}"/>
    <cellStyle name="Percent 2 2 2 2 3 3" xfId="5749" xr:uid="{00000000-0005-0000-0000-000080C90000}"/>
    <cellStyle name="Percent 2 2 2 2 3 3 2" xfId="52235" xr:uid="{00000000-0005-0000-0000-000081C90000}"/>
    <cellStyle name="Percent 2 2 2 2 3 3 2 2" xfId="52236" xr:uid="{00000000-0005-0000-0000-000082C90000}"/>
    <cellStyle name="Percent 2 2 2 2 3 3 2 2 2" xfId="52237" xr:uid="{00000000-0005-0000-0000-000083C90000}"/>
    <cellStyle name="Percent 2 2 2 2 3 3 2 3" xfId="52238" xr:uid="{00000000-0005-0000-0000-000084C90000}"/>
    <cellStyle name="Percent 2 2 2 2 3 3 3" xfId="52239" xr:uid="{00000000-0005-0000-0000-000085C90000}"/>
    <cellStyle name="Percent 2 2 2 2 3 3 3 2" xfId="52240" xr:uid="{00000000-0005-0000-0000-000086C90000}"/>
    <cellStyle name="Percent 2 2 2 2 3 3 4" xfId="52241" xr:uid="{00000000-0005-0000-0000-000087C90000}"/>
    <cellStyle name="Percent 2 2 2 2 3 3 5" xfId="52242" xr:uid="{00000000-0005-0000-0000-000088C90000}"/>
    <cellStyle name="Percent 2 2 2 2 3 4" xfId="5750" xr:uid="{00000000-0005-0000-0000-000089C90000}"/>
    <cellStyle name="Percent 2 2 2 2 3 4 2" xfId="52243" xr:uid="{00000000-0005-0000-0000-00008AC90000}"/>
    <cellStyle name="Percent 2 2 2 2 3 4 2 2" xfId="52244" xr:uid="{00000000-0005-0000-0000-00008BC90000}"/>
    <cellStyle name="Percent 2 2 2 2 3 4 2 2 2" xfId="52245" xr:uid="{00000000-0005-0000-0000-00008CC90000}"/>
    <cellStyle name="Percent 2 2 2 2 3 4 2 3" xfId="52246" xr:uid="{00000000-0005-0000-0000-00008DC90000}"/>
    <cellStyle name="Percent 2 2 2 2 3 4 3" xfId="52247" xr:uid="{00000000-0005-0000-0000-00008EC90000}"/>
    <cellStyle name="Percent 2 2 2 2 3 4 3 2" xfId="52248" xr:uid="{00000000-0005-0000-0000-00008FC90000}"/>
    <cellStyle name="Percent 2 2 2 2 3 4 4" xfId="52249" xr:uid="{00000000-0005-0000-0000-000090C90000}"/>
    <cellStyle name="Percent 2 2 2 2 3 4 5" xfId="52250" xr:uid="{00000000-0005-0000-0000-000091C90000}"/>
    <cellStyle name="Percent 2 2 2 2 3 5" xfId="52251" xr:uid="{00000000-0005-0000-0000-000092C90000}"/>
    <cellStyle name="Percent 2 2 2 2 3 5 2" xfId="52252" xr:uid="{00000000-0005-0000-0000-000093C90000}"/>
    <cellStyle name="Percent 2 2 2 2 3 5 2 2" xfId="52253" xr:uid="{00000000-0005-0000-0000-000094C90000}"/>
    <cellStyle name="Percent 2 2 2 2 3 5 3" xfId="52254" xr:uid="{00000000-0005-0000-0000-000095C90000}"/>
    <cellStyle name="Percent 2 2 2 2 3 6" xfId="52255" xr:uid="{00000000-0005-0000-0000-000096C90000}"/>
    <cellStyle name="Percent 2 2 2 2 3 6 2" xfId="52256" xr:uid="{00000000-0005-0000-0000-000097C90000}"/>
    <cellStyle name="Percent 2 2 2 2 3 7" xfId="52257" xr:uid="{00000000-0005-0000-0000-000098C90000}"/>
    <cellStyle name="Percent 2 2 2 2 3 8" xfId="52258" xr:uid="{00000000-0005-0000-0000-000099C90000}"/>
    <cellStyle name="Percent 2 2 2 2 4" xfId="5751" xr:uid="{00000000-0005-0000-0000-00009AC90000}"/>
    <cellStyle name="Percent 2 2 2 2 4 2" xfId="5752" xr:uid="{00000000-0005-0000-0000-00009BC90000}"/>
    <cellStyle name="Percent 2 2 2 2 4 2 2" xfId="5753" xr:uid="{00000000-0005-0000-0000-00009CC90000}"/>
    <cellStyle name="Percent 2 2 2 2 4 2 2 2" xfId="52259" xr:uid="{00000000-0005-0000-0000-00009DC90000}"/>
    <cellStyle name="Percent 2 2 2 2 4 2 2 2 2" xfId="52260" xr:uid="{00000000-0005-0000-0000-00009EC90000}"/>
    <cellStyle name="Percent 2 2 2 2 4 2 2 2 2 2" xfId="52261" xr:uid="{00000000-0005-0000-0000-00009FC90000}"/>
    <cellStyle name="Percent 2 2 2 2 4 2 2 2 3" xfId="52262" xr:uid="{00000000-0005-0000-0000-0000A0C90000}"/>
    <cellStyle name="Percent 2 2 2 2 4 2 2 3" xfId="52263" xr:uid="{00000000-0005-0000-0000-0000A1C90000}"/>
    <cellStyle name="Percent 2 2 2 2 4 2 2 3 2" xfId="52264" xr:uid="{00000000-0005-0000-0000-0000A2C90000}"/>
    <cellStyle name="Percent 2 2 2 2 4 2 2 4" xfId="52265" xr:uid="{00000000-0005-0000-0000-0000A3C90000}"/>
    <cellStyle name="Percent 2 2 2 2 4 2 2 5" xfId="52266" xr:uid="{00000000-0005-0000-0000-0000A4C90000}"/>
    <cellStyle name="Percent 2 2 2 2 4 2 3" xfId="5754" xr:uid="{00000000-0005-0000-0000-0000A5C90000}"/>
    <cellStyle name="Percent 2 2 2 2 4 2 3 2" xfId="52267" xr:uid="{00000000-0005-0000-0000-0000A6C90000}"/>
    <cellStyle name="Percent 2 2 2 2 4 2 3 2 2" xfId="52268" xr:uid="{00000000-0005-0000-0000-0000A7C90000}"/>
    <cellStyle name="Percent 2 2 2 2 4 2 3 2 2 2" xfId="52269" xr:uid="{00000000-0005-0000-0000-0000A8C90000}"/>
    <cellStyle name="Percent 2 2 2 2 4 2 3 2 3" xfId="52270" xr:uid="{00000000-0005-0000-0000-0000A9C90000}"/>
    <cellStyle name="Percent 2 2 2 2 4 2 3 3" xfId="52271" xr:uid="{00000000-0005-0000-0000-0000AAC90000}"/>
    <cellStyle name="Percent 2 2 2 2 4 2 3 3 2" xfId="52272" xr:uid="{00000000-0005-0000-0000-0000ABC90000}"/>
    <cellStyle name="Percent 2 2 2 2 4 2 3 4" xfId="52273" xr:uid="{00000000-0005-0000-0000-0000ACC90000}"/>
    <cellStyle name="Percent 2 2 2 2 4 2 3 5" xfId="52274" xr:uid="{00000000-0005-0000-0000-0000ADC90000}"/>
    <cellStyle name="Percent 2 2 2 2 4 2 4" xfId="52275" xr:uid="{00000000-0005-0000-0000-0000AEC90000}"/>
    <cellStyle name="Percent 2 2 2 2 4 2 4 2" xfId="52276" xr:uid="{00000000-0005-0000-0000-0000AFC90000}"/>
    <cellStyle name="Percent 2 2 2 2 4 2 4 2 2" xfId="52277" xr:uid="{00000000-0005-0000-0000-0000B0C90000}"/>
    <cellStyle name="Percent 2 2 2 2 4 2 4 3" xfId="52278" xr:uid="{00000000-0005-0000-0000-0000B1C90000}"/>
    <cellStyle name="Percent 2 2 2 2 4 2 5" xfId="52279" xr:uid="{00000000-0005-0000-0000-0000B2C90000}"/>
    <cellStyle name="Percent 2 2 2 2 4 2 5 2" xfId="52280" xr:uid="{00000000-0005-0000-0000-0000B3C90000}"/>
    <cellStyle name="Percent 2 2 2 2 4 2 6" xfId="52281" xr:uid="{00000000-0005-0000-0000-0000B4C90000}"/>
    <cellStyle name="Percent 2 2 2 2 4 2 7" xfId="52282" xr:uid="{00000000-0005-0000-0000-0000B5C90000}"/>
    <cellStyle name="Percent 2 2 2 2 4 3" xfId="5755" xr:uid="{00000000-0005-0000-0000-0000B6C90000}"/>
    <cellStyle name="Percent 2 2 2 2 4 3 2" xfId="52283" xr:uid="{00000000-0005-0000-0000-0000B7C90000}"/>
    <cellStyle name="Percent 2 2 2 2 4 3 2 2" xfId="52284" xr:uid="{00000000-0005-0000-0000-0000B8C90000}"/>
    <cellStyle name="Percent 2 2 2 2 4 3 2 2 2" xfId="52285" xr:uid="{00000000-0005-0000-0000-0000B9C90000}"/>
    <cellStyle name="Percent 2 2 2 2 4 3 2 3" xfId="52286" xr:uid="{00000000-0005-0000-0000-0000BAC90000}"/>
    <cellStyle name="Percent 2 2 2 2 4 3 3" xfId="52287" xr:uid="{00000000-0005-0000-0000-0000BBC90000}"/>
    <cellStyle name="Percent 2 2 2 2 4 3 3 2" xfId="52288" xr:uid="{00000000-0005-0000-0000-0000BCC90000}"/>
    <cellStyle name="Percent 2 2 2 2 4 3 4" xfId="52289" xr:uid="{00000000-0005-0000-0000-0000BDC90000}"/>
    <cellStyle name="Percent 2 2 2 2 4 3 5" xfId="52290" xr:uid="{00000000-0005-0000-0000-0000BEC90000}"/>
    <cellStyle name="Percent 2 2 2 2 4 4" xfId="5756" xr:uid="{00000000-0005-0000-0000-0000BFC90000}"/>
    <cellStyle name="Percent 2 2 2 2 4 4 2" xfId="52291" xr:uid="{00000000-0005-0000-0000-0000C0C90000}"/>
    <cellStyle name="Percent 2 2 2 2 4 4 2 2" xfId="52292" xr:uid="{00000000-0005-0000-0000-0000C1C90000}"/>
    <cellStyle name="Percent 2 2 2 2 4 4 2 2 2" xfId="52293" xr:uid="{00000000-0005-0000-0000-0000C2C90000}"/>
    <cellStyle name="Percent 2 2 2 2 4 4 2 3" xfId="52294" xr:uid="{00000000-0005-0000-0000-0000C3C90000}"/>
    <cellStyle name="Percent 2 2 2 2 4 4 3" xfId="52295" xr:uid="{00000000-0005-0000-0000-0000C4C90000}"/>
    <cellStyle name="Percent 2 2 2 2 4 4 3 2" xfId="52296" xr:uid="{00000000-0005-0000-0000-0000C5C90000}"/>
    <cellStyle name="Percent 2 2 2 2 4 4 4" xfId="52297" xr:uid="{00000000-0005-0000-0000-0000C6C90000}"/>
    <cellStyle name="Percent 2 2 2 2 4 4 5" xfId="52298" xr:uid="{00000000-0005-0000-0000-0000C7C90000}"/>
    <cellStyle name="Percent 2 2 2 2 4 5" xfId="52299" xr:uid="{00000000-0005-0000-0000-0000C8C90000}"/>
    <cellStyle name="Percent 2 2 2 2 4 5 2" xfId="52300" xr:uid="{00000000-0005-0000-0000-0000C9C90000}"/>
    <cellStyle name="Percent 2 2 2 2 4 5 2 2" xfId="52301" xr:uid="{00000000-0005-0000-0000-0000CAC90000}"/>
    <cellStyle name="Percent 2 2 2 2 4 5 3" xfId="52302" xr:uid="{00000000-0005-0000-0000-0000CBC90000}"/>
    <cellStyle name="Percent 2 2 2 2 4 6" xfId="52303" xr:uid="{00000000-0005-0000-0000-0000CCC90000}"/>
    <cellStyle name="Percent 2 2 2 2 4 6 2" xfId="52304" xr:uid="{00000000-0005-0000-0000-0000CDC90000}"/>
    <cellStyle name="Percent 2 2 2 2 4 7" xfId="52305" xr:uid="{00000000-0005-0000-0000-0000CEC90000}"/>
    <cellStyle name="Percent 2 2 2 2 4 8" xfId="52306" xr:uid="{00000000-0005-0000-0000-0000CFC90000}"/>
    <cellStyle name="Percent 2 2 2 2 5" xfId="5757" xr:uid="{00000000-0005-0000-0000-0000D0C90000}"/>
    <cellStyle name="Percent 2 2 2 2 5 2" xfId="5758" xr:uid="{00000000-0005-0000-0000-0000D1C90000}"/>
    <cellStyle name="Percent 2 2 2 2 5 2 2" xfId="5759" xr:uid="{00000000-0005-0000-0000-0000D2C90000}"/>
    <cellStyle name="Percent 2 2 2 2 5 2 2 2" xfId="52307" xr:uid="{00000000-0005-0000-0000-0000D3C90000}"/>
    <cellStyle name="Percent 2 2 2 2 5 2 2 2 2" xfId="52308" xr:uid="{00000000-0005-0000-0000-0000D4C90000}"/>
    <cellStyle name="Percent 2 2 2 2 5 2 2 2 2 2" xfId="52309" xr:uid="{00000000-0005-0000-0000-0000D5C90000}"/>
    <cellStyle name="Percent 2 2 2 2 5 2 2 2 3" xfId="52310" xr:uid="{00000000-0005-0000-0000-0000D6C90000}"/>
    <cellStyle name="Percent 2 2 2 2 5 2 2 3" xfId="52311" xr:uid="{00000000-0005-0000-0000-0000D7C90000}"/>
    <cellStyle name="Percent 2 2 2 2 5 2 2 3 2" xfId="52312" xr:uid="{00000000-0005-0000-0000-0000D8C90000}"/>
    <cellStyle name="Percent 2 2 2 2 5 2 2 4" xfId="52313" xr:uid="{00000000-0005-0000-0000-0000D9C90000}"/>
    <cellStyle name="Percent 2 2 2 2 5 2 2 5" xfId="52314" xr:uid="{00000000-0005-0000-0000-0000DAC90000}"/>
    <cellStyle name="Percent 2 2 2 2 5 2 3" xfId="5760" xr:uid="{00000000-0005-0000-0000-0000DBC90000}"/>
    <cellStyle name="Percent 2 2 2 2 5 2 3 2" xfId="52315" xr:uid="{00000000-0005-0000-0000-0000DCC90000}"/>
    <cellStyle name="Percent 2 2 2 2 5 2 3 2 2" xfId="52316" xr:uid="{00000000-0005-0000-0000-0000DDC90000}"/>
    <cellStyle name="Percent 2 2 2 2 5 2 3 2 2 2" xfId="52317" xr:uid="{00000000-0005-0000-0000-0000DEC90000}"/>
    <cellStyle name="Percent 2 2 2 2 5 2 3 2 3" xfId="52318" xr:uid="{00000000-0005-0000-0000-0000DFC90000}"/>
    <cellStyle name="Percent 2 2 2 2 5 2 3 3" xfId="52319" xr:uid="{00000000-0005-0000-0000-0000E0C90000}"/>
    <cellStyle name="Percent 2 2 2 2 5 2 3 3 2" xfId="52320" xr:uid="{00000000-0005-0000-0000-0000E1C90000}"/>
    <cellStyle name="Percent 2 2 2 2 5 2 3 4" xfId="52321" xr:uid="{00000000-0005-0000-0000-0000E2C90000}"/>
    <cellStyle name="Percent 2 2 2 2 5 2 3 5" xfId="52322" xr:uid="{00000000-0005-0000-0000-0000E3C90000}"/>
    <cellStyle name="Percent 2 2 2 2 5 2 4" xfId="52323" xr:uid="{00000000-0005-0000-0000-0000E4C90000}"/>
    <cellStyle name="Percent 2 2 2 2 5 2 4 2" xfId="52324" xr:uid="{00000000-0005-0000-0000-0000E5C90000}"/>
    <cellStyle name="Percent 2 2 2 2 5 2 4 2 2" xfId="52325" xr:uid="{00000000-0005-0000-0000-0000E6C90000}"/>
    <cellStyle name="Percent 2 2 2 2 5 2 4 3" xfId="52326" xr:uid="{00000000-0005-0000-0000-0000E7C90000}"/>
    <cellStyle name="Percent 2 2 2 2 5 2 5" xfId="52327" xr:uid="{00000000-0005-0000-0000-0000E8C90000}"/>
    <cellStyle name="Percent 2 2 2 2 5 2 5 2" xfId="52328" xr:uid="{00000000-0005-0000-0000-0000E9C90000}"/>
    <cellStyle name="Percent 2 2 2 2 5 2 6" xfId="52329" xr:uid="{00000000-0005-0000-0000-0000EAC90000}"/>
    <cellStyle name="Percent 2 2 2 2 5 2 7" xfId="52330" xr:uid="{00000000-0005-0000-0000-0000EBC90000}"/>
    <cellStyle name="Percent 2 2 2 2 5 3" xfId="5761" xr:uid="{00000000-0005-0000-0000-0000ECC90000}"/>
    <cellStyle name="Percent 2 2 2 2 5 3 2" xfId="52331" xr:uid="{00000000-0005-0000-0000-0000EDC90000}"/>
    <cellStyle name="Percent 2 2 2 2 5 3 2 2" xfId="52332" xr:uid="{00000000-0005-0000-0000-0000EEC90000}"/>
    <cellStyle name="Percent 2 2 2 2 5 3 2 2 2" xfId="52333" xr:uid="{00000000-0005-0000-0000-0000EFC90000}"/>
    <cellStyle name="Percent 2 2 2 2 5 3 2 3" xfId="52334" xr:uid="{00000000-0005-0000-0000-0000F0C90000}"/>
    <cellStyle name="Percent 2 2 2 2 5 3 3" xfId="52335" xr:uid="{00000000-0005-0000-0000-0000F1C90000}"/>
    <cellStyle name="Percent 2 2 2 2 5 3 3 2" xfId="52336" xr:uid="{00000000-0005-0000-0000-0000F2C90000}"/>
    <cellStyle name="Percent 2 2 2 2 5 3 4" xfId="52337" xr:uid="{00000000-0005-0000-0000-0000F3C90000}"/>
    <cellStyle name="Percent 2 2 2 2 5 3 5" xfId="52338" xr:uid="{00000000-0005-0000-0000-0000F4C90000}"/>
    <cellStyle name="Percent 2 2 2 2 5 4" xfId="5762" xr:uid="{00000000-0005-0000-0000-0000F5C90000}"/>
    <cellStyle name="Percent 2 2 2 2 5 4 2" xfId="52339" xr:uid="{00000000-0005-0000-0000-0000F6C90000}"/>
    <cellStyle name="Percent 2 2 2 2 5 4 2 2" xfId="52340" xr:uid="{00000000-0005-0000-0000-0000F7C90000}"/>
    <cellStyle name="Percent 2 2 2 2 5 4 2 2 2" xfId="52341" xr:uid="{00000000-0005-0000-0000-0000F8C90000}"/>
    <cellStyle name="Percent 2 2 2 2 5 4 2 3" xfId="52342" xr:uid="{00000000-0005-0000-0000-0000F9C90000}"/>
    <cellStyle name="Percent 2 2 2 2 5 4 3" xfId="52343" xr:uid="{00000000-0005-0000-0000-0000FAC90000}"/>
    <cellStyle name="Percent 2 2 2 2 5 4 3 2" xfId="52344" xr:uid="{00000000-0005-0000-0000-0000FBC90000}"/>
    <cellStyle name="Percent 2 2 2 2 5 4 4" xfId="52345" xr:uid="{00000000-0005-0000-0000-0000FCC90000}"/>
    <cellStyle name="Percent 2 2 2 2 5 4 5" xfId="52346" xr:uid="{00000000-0005-0000-0000-0000FDC90000}"/>
    <cellStyle name="Percent 2 2 2 2 5 5" xfId="52347" xr:uid="{00000000-0005-0000-0000-0000FEC90000}"/>
    <cellStyle name="Percent 2 2 2 2 5 5 2" xfId="52348" xr:uid="{00000000-0005-0000-0000-0000FFC90000}"/>
    <cellStyle name="Percent 2 2 2 2 5 5 2 2" xfId="52349" xr:uid="{00000000-0005-0000-0000-000000CA0000}"/>
    <cellStyle name="Percent 2 2 2 2 5 5 3" xfId="52350" xr:uid="{00000000-0005-0000-0000-000001CA0000}"/>
    <cellStyle name="Percent 2 2 2 2 5 6" xfId="52351" xr:uid="{00000000-0005-0000-0000-000002CA0000}"/>
    <cellStyle name="Percent 2 2 2 2 5 6 2" xfId="52352" xr:uid="{00000000-0005-0000-0000-000003CA0000}"/>
    <cellStyle name="Percent 2 2 2 2 5 7" xfId="52353" xr:uid="{00000000-0005-0000-0000-000004CA0000}"/>
    <cellStyle name="Percent 2 2 2 2 5 8" xfId="52354" xr:uid="{00000000-0005-0000-0000-000005CA0000}"/>
    <cellStyle name="Percent 2 2 2 2 6" xfId="5763" xr:uid="{00000000-0005-0000-0000-000006CA0000}"/>
    <cellStyle name="Percent 2 2 2 2 6 2" xfId="5764" xr:uid="{00000000-0005-0000-0000-000007CA0000}"/>
    <cellStyle name="Percent 2 2 2 2 6 2 2" xfId="52355" xr:uid="{00000000-0005-0000-0000-000008CA0000}"/>
    <cellStyle name="Percent 2 2 2 2 6 2 2 2" xfId="52356" xr:uid="{00000000-0005-0000-0000-000009CA0000}"/>
    <cellStyle name="Percent 2 2 2 2 6 2 2 2 2" xfId="52357" xr:uid="{00000000-0005-0000-0000-00000ACA0000}"/>
    <cellStyle name="Percent 2 2 2 2 6 2 2 3" xfId="52358" xr:uid="{00000000-0005-0000-0000-00000BCA0000}"/>
    <cellStyle name="Percent 2 2 2 2 6 2 3" xfId="52359" xr:uid="{00000000-0005-0000-0000-00000CCA0000}"/>
    <cellStyle name="Percent 2 2 2 2 6 2 3 2" xfId="52360" xr:uid="{00000000-0005-0000-0000-00000DCA0000}"/>
    <cellStyle name="Percent 2 2 2 2 6 2 4" xfId="52361" xr:uid="{00000000-0005-0000-0000-00000ECA0000}"/>
    <cellStyle name="Percent 2 2 2 2 6 2 5" xfId="52362" xr:uid="{00000000-0005-0000-0000-00000FCA0000}"/>
    <cellStyle name="Percent 2 2 2 2 6 3" xfId="5765" xr:uid="{00000000-0005-0000-0000-000010CA0000}"/>
    <cellStyle name="Percent 2 2 2 2 6 3 2" xfId="52363" xr:uid="{00000000-0005-0000-0000-000011CA0000}"/>
    <cellStyle name="Percent 2 2 2 2 6 3 2 2" xfId="52364" xr:uid="{00000000-0005-0000-0000-000012CA0000}"/>
    <cellStyle name="Percent 2 2 2 2 6 3 2 2 2" xfId="52365" xr:uid="{00000000-0005-0000-0000-000013CA0000}"/>
    <cellStyle name="Percent 2 2 2 2 6 3 2 3" xfId="52366" xr:uid="{00000000-0005-0000-0000-000014CA0000}"/>
    <cellStyle name="Percent 2 2 2 2 6 3 3" xfId="52367" xr:uid="{00000000-0005-0000-0000-000015CA0000}"/>
    <cellStyle name="Percent 2 2 2 2 6 3 3 2" xfId="52368" xr:uid="{00000000-0005-0000-0000-000016CA0000}"/>
    <cellStyle name="Percent 2 2 2 2 6 3 4" xfId="52369" xr:uid="{00000000-0005-0000-0000-000017CA0000}"/>
    <cellStyle name="Percent 2 2 2 2 6 3 5" xfId="52370" xr:uid="{00000000-0005-0000-0000-000018CA0000}"/>
    <cellStyle name="Percent 2 2 2 2 6 4" xfId="52371" xr:uid="{00000000-0005-0000-0000-000019CA0000}"/>
    <cellStyle name="Percent 2 2 2 2 6 4 2" xfId="52372" xr:uid="{00000000-0005-0000-0000-00001ACA0000}"/>
    <cellStyle name="Percent 2 2 2 2 6 4 2 2" xfId="52373" xr:uid="{00000000-0005-0000-0000-00001BCA0000}"/>
    <cellStyle name="Percent 2 2 2 2 6 4 3" xfId="52374" xr:uid="{00000000-0005-0000-0000-00001CCA0000}"/>
    <cellStyle name="Percent 2 2 2 2 6 5" xfId="52375" xr:uid="{00000000-0005-0000-0000-00001DCA0000}"/>
    <cellStyle name="Percent 2 2 2 2 6 5 2" xfId="52376" xr:uid="{00000000-0005-0000-0000-00001ECA0000}"/>
    <cellStyle name="Percent 2 2 2 2 6 6" xfId="52377" xr:uid="{00000000-0005-0000-0000-00001FCA0000}"/>
    <cellStyle name="Percent 2 2 2 2 6 7" xfId="52378" xr:uid="{00000000-0005-0000-0000-000020CA0000}"/>
    <cellStyle name="Percent 2 2 2 2 7" xfId="5766" xr:uid="{00000000-0005-0000-0000-000021CA0000}"/>
    <cellStyle name="Percent 2 2 2 2 7 2" xfId="52379" xr:uid="{00000000-0005-0000-0000-000022CA0000}"/>
    <cellStyle name="Percent 2 2 2 2 7 2 2" xfId="52380" xr:uid="{00000000-0005-0000-0000-000023CA0000}"/>
    <cellStyle name="Percent 2 2 2 2 7 2 2 2" xfId="52381" xr:uid="{00000000-0005-0000-0000-000024CA0000}"/>
    <cellStyle name="Percent 2 2 2 2 7 2 3" xfId="52382" xr:uid="{00000000-0005-0000-0000-000025CA0000}"/>
    <cellStyle name="Percent 2 2 2 2 7 3" xfId="52383" xr:uid="{00000000-0005-0000-0000-000026CA0000}"/>
    <cellStyle name="Percent 2 2 2 2 7 3 2" xfId="52384" xr:uid="{00000000-0005-0000-0000-000027CA0000}"/>
    <cellStyle name="Percent 2 2 2 2 7 4" xfId="52385" xr:uid="{00000000-0005-0000-0000-000028CA0000}"/>
    <cellStyle name="Percent 2 2 2 2 7 5" xfId="52386" xr:uid="{00000000-0005-0000-0000-000029CA0000}"/>
    <cellStyle name="Percent 2 2 2 2 8" xfId="5767" xr:uid="{00000000-0005-0000-0000-00002ACA0000}"/>
    <cellStyle name="Percent 2 2 2 2 8 2" xfId="52387" xr:uid="{00000000-0005-0000-0000-00002BCA0000}"/>
    <cellStyle name="Percent 2 2 2 2 8 2 2" xfId="52388" xr:uid="{00000000-0005-0000-0000-00002CCA0000}"/>
    <cellStyle name="Percent 2 2 2 2 8 2 2 2" xfId="52389" xr:uid="{00000000-0005-0000-0000-00002DCA0000}"/>
    <cellStyle name="Percent 2 2 2 2 8 2 3" xfId="52390" xr:uid="{00000000-0005-0000-0000-00002ECA0000}"/>
    <cellStyle name="Percent 2 2 2 2 8 3" xfId="52391" xr:uid="{00000000-0005-0000-0000-00002FCA0000}"/>
    <cellStyle name="Percent 2 2 2 2 8 3 2" xfId="52392" xr:uid="{00000000-0005-0000-0000-000030CA0000}"/>
    <cellStyle name="Percent 2 2 2 2 8 4" xfId="52393" xr:uid="{00000000-0005-0000-0000-000031CA0000}"/>
    <cellStyle name="Percent 2 2 2 2 8 5" xfId="52394" xr:uid="{00000000-0005-0000-0000-000032CA0000}"/>
    <cellStyle name="Percent 2 2 2 2 9" xfId="52395" xr:uid="{00000000-0005-0000-0000-000033CA0000}"/>
    <cellStyle name="Percent 2 2 2 2 9 2" xfId="52396" xr:uid="{00000000-0005-0000-0000-000034CA0000}"/>
    <cellStyle name="Percent 2 2 2 2 9 2 2" xfId="52397" xr:uid="{00000000-0005-0000-0000-000035CA0000}"/>
    <cellStyle name="Percent 2 2 2 2 9 3" xfId="52398" xr:uid="{00000000-0005-0000-0000-000036CA0000}"/>
    <cellStyle name="Percent 2 2 2 3" xfId="5768" xr:uid="{00000000-0005-0000-0000-000037CA0000}"/>
    <cellStyle name="Percent 2 2 2 3 2" xfId="5769" xr:uid="{00000000-0005-0000-0000-000038CA0000}"/>
    <cellStyle name="Percent 2 2 2 3 2 2" xfId="5770" xr:uid="{00000000-0005-0000-0000-000039CA0000}"/>
    <cellStyle name="Percent 2 2 2 3 2 2 2" xfId="52399" xr:uid="{00000000-0005-0000-0000-00003ACA0000}"/>
    <cellStyle name="Percent 2 2 2 3 2 2 2 2" xfId="52400" xr:uid="{00000000-0005-0000-0000-00003BCA0000}"/>
    <cellStyle name="Percent 2 2 2 3 2 2 2 2 2" xfId="52401" xr:uid="{00000000-0005-0000-0000-00003CCA0000}"/>
    <cellStyle name="Percent 2 2 2 3 2 2 2 3" xfId="52402" xr:uid="{00000000-0005-0000-0000-00003DCA0000}"/>
    <cellStyle name="Percent 2 2 2 3 2 2 3" xfId="52403" xr:uid="{00000000-0005-0000-0000-00003ECA0000}"/>
    <cellStyle name="Percent 2 2 2 3 2 2 3 2" xfId="52404" xr:uid="{00000000-0005-0000-0000-00003FCA0000}"/>
    <cellStyle name="Percent 2 2 2 3 2 2 4" xfId="52405" xr:uid="{00000000-0005-0000-0000-000040CA0000}"/>
    <cellStyle name="Percent 2 2 2 3 2 2 5" xfId="52406" xr:uid="{00000000-0005-0000-0000-000041CA0000}"/>
    <cellStyle name="Percent 2 2 2 3 2 3" xfId="5771" xr:uid="{00000000-0005-0000-0000-000042CA0000}"/>
    <cellStyle name="Percent 2 2 2 3 2 3 2" xfId="52407" xr:uid="{00000000-0005-0000-0000-000043CA0000}"/>
    <cellStyle name="Percent 2 2 2 3 2 3 2 2" xfId="52408" xr:uid="{00000000-0005-0000-0000-000044CA0000}"/>
    <cellStyle name="Percent 2 2 2 3 2 3 2 2 2" xfId="52409" xr:uid="{00000000-0005-0000-0000-000045CA0000}"/>
    <cellStyle name="Percent 2 2 2 3 2 3 2 3" xfId="52410" xr:uid="{00000000-0005-0000-0000-000046CA0000}"/>
    <cellStyle name="Percent 2 2 2 3 2 3 3" xfId="52411" xr:uid="{00000000-0005-0000-0000-000047CA0000}"/>
    <cellStyle name="Percent 2 2 2 3 2 3 3 2" xfId="52412" xr:uid="{00000000-0005-0000-0000-000048CA0000}"/>
    <cellStyle name="Percent 2 2 2 3 2 3 4" xfId="52413" xr:uid="{00000000-0005-0000-0000-000049CA0000}"/>
    <cellStyle name="Percent 2 2 2 3 2 3 5" xfId="52414" xr:uid="{00000000-0005-0000-0000-00004ACA0000}"/>
    <cellStyle name="Percent 2 2 2 3 2 4" xfId="52415" xr:uid="{00000000-0005-0000-0000-00004BCA0000}"/>
    <cellStyle name="Percent 2 2 2 3 2 4 2" xfId="52416" xr:uid="{00000000-0005-0000-0000-00004CCA0000}"/>
    <cellStyle name="Percent 2 2 2 3 2 4 2 2" xfId="52417" xr:uid="{00000000-0005-0000-0000-00004DCA0000}"/>
    <cellStyle name="Percent 2 2 2 3 2 4 3" xfId="52418" xr:uid="{00000000-0005-0000-0000-00004ECA0000}"/>
    <cellStyle name="Percent 2 2 2 3 2 5" xfId="52419" xr:uid="{00000000-0005-0000-0000-00004FCA0000}"/>
    <cellStyle name="Percent 2 2 2 3 2 5 2" xfId="52420" xr:uid="{00000000-0005-0000-0000-000050CA0000}"/>
    <cellStyle name="Percent 2 2 2 3 2 6" xfId="52421" xr:uid="{00000000-0005-0000-0000-000051CA0000}"/>
    <cellStyle name="Percent 2 2 2 3 2 7" xfId="52422" xr:uid="{00000000-0005-0000-0000-000052CA0000}"/>
    <cellStyle name="Percent 2 2 2 3 3" xfId="5772" xr:uid="{00000000-0005-0000-0000-000053CA0000}"/>
    <cellStyle name="Percent 2 2 2 3 3 2" xfId="52423" xr:uid="{00000000-0005-0000-0000-000054CA0000}"/>
    <cellStyle name="Percent 2 2 2 3 3 2 2" xfId="52424" xr:uid="{00000000-0005-0000-0000-000055CA0000}"/>
    <cellStyle name="Percent 2 2 2 3 3 2 2 2" xfId="52425" xr:uid="{00000000-0005-0000-0000-000056CA0000}"/>
    <cellStyle name="Percent 2 2 2 3 3 2 3" xfId="52426" xr:uid="{00000000-0005-0000-0000-000057CA0000}"/>
    <cellStyle name="Percent 2 2 2 3 3 3" xfId="52427" xr:uid="{00000000-0005-0000-0000-000058CA0000}"/>
    <cellStyle name="Percent 2 2 2 3 3 3 2" xfId="52428" xr:uid="{00000000-0005-0000-0000-000059CA0000}"/>
    <cellStyle name="Percent 2 2 2 3 3 4" xfId="52429" xr:uid="{00000000-0005-0000-0000-00005ACA0000}"/>
    <cellStyle name="Percent 2 2 2 3 3 5" xfId="52430" xr:uid="{00000000-0005-0000-0000-00005BCA0000}"/>
    <cellStyle name="Percent 2 2 2 3 4" xfId="5773" xr:uid="{00000000-0005-0000-0000-00005CCA0000}"/>
    <cellStyle name="Percent 2 2 2 3 4 2" xfId="52431" xr:uid="{00000000-0005-0000-0000-00005DCA0000}"/>
    <cellStyle name="Percent 2 2 2 3 4 2 2" xfId="52432" xr:uid="{00000000-0005-0000-0000-00005ECA0000}"/>
    <cellStyle name="Percent 2 2 2 3 4 2 2 2" xfId="52433" xr:uid="{00000000-0005-0000-0000-00005FCA0000}"/>
    <cellStyle name="Percent 2 2 2 3 4 2 3" xfId="52434" xr:uid="{00000000-0005-0000-0000-000060CA0000}"/>
    <cellStyle name="Percent 2 2 2 3 4 3" xfId="52435" xr:uid="{00000000-0005-0000-0000-000061CA0000}"/>
    <cellStyle name="Percent 2 2 2 3 4 3 2" xfId="52436" xr:uid="{00000000-0005-0000-0000-000062CA0000}"/>
    <cellStyle name="Percent 2 2 2 3 4 4" xfId="52437" xr:uid="{00000000-0005-0000-0000-000063CA0000}"/>
    <cellStyle name="Percent 2 2 2 3 4 5" xfId="52438" xr:uid="{00000000-0005-0000-0000-000064CA0000}"/>
    <cellStyle name="Percent 2 2 2 3 5" xfId="52439" xr:uid="{00000000-0005-0000-0000-000065CA0000}"/>
    <cellStyle name="Percent 2 2 2 3 5 2" xfId="52440" xr:uid="{00000000-0005-0000-0000-000066CA0000}"/>
    <cellStyle name="Percent 2 2 2 3 5 2 2" xfId="52441" xr:uid="{00000000-0005-0000-0000-000067CA0000}"/>
    <cellStyle name="Percent 2 2 2 3 5 3" xfId="52442" xr:uid="{00000000-0005-0000-0000-000068CA0000}"/>
    <cellStyle name="Percent 2 2 2 3 6" xfId="52443" xr:uid="{00000000-0005-0000-0000-000069CA0000}"/>
    <cellStyle name="Percent 2 2 2 3 6 2" xfId="52444" xr:uid="{00000000-0005-0000-0000-00006ACA0000}"/>
    <cellStyle name="Percent 2 2 2 3 7" xfId="52445" xr:uid="{00000000-0005-0000-0000-00006BCA0000}"/>
    <cellStyle name="Percent 2 2 2 3 8" xfId="52446" xr:uid="{00000000-0005-0000-0000-00006CCA0000}"/>
    <cellStyle name="Percent 2 2 2 4" xfId="5774" xr:uid="{00000000-0005-0000-0000-00006DCA0000}"/>
    <cellStyle name="Percent 2 2 2 4 2" xfId="5775" xr:uid="{00000000-0005-0000-0000-00006ECA0000}"/>
    <cellStyle name="Percent 2 2 2 4 2 2" xfId="5776" xr:uid="{00000000-0005-0000-0000-00006FCA0000}"/>
    <cellStyle name="Percent 2 2 2 4 2 2 2" xfId="52447" xr:uid="{00000000-0005-0000-0000-000070CA0000}"/>
    <cellStyle name="Percent 2 2 2 4 2 2 2 2" xfId="52448" xr:uid="{00000000-0005-0000-0000-000071CA0000}"/>
    <cellStyle name="Percent 2 2 2 4 2 2 2 2 2" xfId="52449" xr:uid="{00000000-0005-0000-0000-000072CA0000}"/>
    <cellStyle name="Percent 2 2 2 4 2 2 2 3" xfId="52450" xr:uid="{00000000-0005-0000-0000-000073CA0000}"/>
    <cellStyle name="Percent 2 2 2 4 2 2 3" xfId="52451" xr:uid="{00000000-0005-0000-0000-000074CA0000}"/>
    <cellStyle name="Percent 2 2 2 4 2 2 3 2" xfId="52452" xr:uid="{00000000-0005-0000-0000-000075CA0000}"/>
    <cellStyle name="Percent 2 2 2 4 2 2 4" xfId="52453" xr:uid="{00000000-0005-0000-0000-000076CA0000}"/>
    <cellStyle name="Percent 2 2 2 4 2 2 5" xfId="52454" xr:uid="{00000000-0005-0000-0000-000077CA0000}"/>
    <cellStyle name="Percent 2 2 2 4 2 3" xfId="5777" xr:uid="{00000000-0005-0000-0000-000078CA0000}"/>
    <cellStyle name="Percent 2 2 2 4 2 3 2" xfId="52455" xr:uid="{00000000-0005-0000-0000-000079CA0000}"/>
    <cellStyle name="Percent 2 2 2 4 2 3 2 2" xfId="52456" xr:uid="{00000000-0005-0000-0000-00007ACA0000}"/>
    <cellStyle name="Percent 2 2 2 4 2 3 2 2 2" xfId="52457" xr:uid="{00000000-0005-0000-0000-00007BCA0000}"/>
    <cellStyle name="Percent 2 2 2 4 2 3 2 3" xfId="52458" xr:uid="{00000000-0005-0000-0000-00007CCA0000}"/>
    <cellStyle name="Percent 2 2 2 4 2 3 3" xfId="52459" xr:uid="{00000000-0005-0000-0000-00007DCA0000}"/>
    <cellStyle name="Percent 2 2 2 4 2 3 3 2" xfId="52460" xr:uid="{00000000-0005-0000-0000-00007ECA0000}"/>
    <cellStyle name="Percent 2 2 2 4 2 3 4" xfId="52461" xr:uid="{00000000-0005-0000-0000-00007FCA0000}"/>
    <cellStyle name="Percent 2 2 2 4 2 3 5" xfId="52462" xr:uid="{00000000-0005-0000-0000-000080CA0000}"/>
    <cellStyle name="Percent 2 2 2 4 2 4" xfId="52463" xr:uid="{00000000-0005-0000-0000-000081CA0000}"/>
    <cellStyle name="Percent 2 2 2 4 2 4 2" xfId="52464" xr:uid="{00000000-0005-0000-0000-000082CA0000}"/>
    <cellStyle name="Percent 2 2 2 4 2 4 2 2" xfId="52465" xr:uid="{00000000-0005-0000-0000-000083CA0000}"/>
    <cellStyle name="Percent 2 2 2 4 2 4 3" xfId="52466" xr:uid="{00000000-0005-0000-0000-000084CA0000}"/>
    <cellStyle name="Percent 2 2 2 4 2 5" xfId="52467" xr:uid="{00000000-0005-0000-0000-000085CA0000}"/>
    <cellStyle name="Percent 2 2 2 4 2 5 2" xfId="52468" xr:uid="{00000000-0005-0000-0000-000086CA0000}"/>
    <cellStyle name="Percent 2 2 2 4 2 6" xfId="52469" xr:uid="{00000000-0005-0000-0000-000087CA0000}"/>
    <cellStyle name="Percent 2 2 2 4 2 7" xfId="52470" xr:uid="{00000000-0005-0000-0000-000088CA0000}"/>
    <cellStyle name="Percent 2 2 2 4 3" xfId="5778" xr:uid="{00000000-0005-0000-0000-000089CA0000}"/>
    <cellStyle name="Percent 2 2 2 4 3 2" xfId="52471" xr:uid="{00000000-0005-0000-0000-00008ACA0000}"/>
    <cellStyle name="Percent 2 2 2 4 3 2 2" xfId="52472" xr:uid="{00000000-0005-0000-0000-00008BCA0000}"/>
    <cellStyle name="Percent 2 2 2 4 3 2 2 2" xfId="52473" xr:uid="{00000000-0005-0000-0000-00008CCA0000}"/>
    <cellStyle name="Percent 2 2 2 4 3 2 3" xfId="52474" xr:uid="{00000000-0005-0000-0000-00008DCA0000}"/>
    <cellStyle name="Percent 2 2 2 4 3 3" xfId="52475" xr:uid="{00000000-0005-0000-0000-00008ECA0000}"/>
    <cellStyle name="Percent 2 2 2 4 3 3 2" xfId="52476" xr:uid="{00000000-0005-0000-0000-00008FCA0000}"/>
    <cellStyle name="Percent 2 2 2 4 3 4" xfId="52477" xr:uid="{00000000-0005-0000-0000-000090CA0000}"/>
    <cellStyle name="Percent 2 2 2 4 3 5" xfId="52478" xr:uid="{00000000-0005-0000-0000-000091CA0000}"/>
    <cellStyle name="Percent 2 2 2 4 4" xfId="5779" xr:uid="{00000000-0005-0000-0000-000092CA0000}"/>
    <cellStyle name="Percent 2 2 2 4 4 2" xfId="52479" xr:uid="{00000000-0005-0000-0000-000093CA0000}"/>
    <cellStyle name="Percent 2 2 2 4 4 2 2" xfId="52480" xr:uid="{00000000-0005-0000-0000-000094CA0000}"/>
    <cellStyle name="Percent 2 2 2 4 4 2 2 2" xfId="52481" xr:uid="{00000000-0005-0000-0000-000095CA0000}"/>
    <cellStyle name="Percent 2 2 2 4 4 2 3" xfId="52482" xr:uid="{00000000-0005-0000-0000-000096CA0000}"/>
    <cellStyle name="Percent 2 2 2 4 4 3" xfId="52483" xr:uid="{00000000-0005-0000-0000-000097CA0000}"/>
    <cellStyle name="Percent 2 2 2 4 4 3 2" xfId="52484" xr:uid="{00000000-0005-0000-0000-000098CA0000}"/>
    <cellStyle name="Percent 2 2 2 4 4 4" xfId="52485" xr:uid="{00000000-0005-0000-0000-000099CA0000}"/>
    <cellStyle name="Percent 2 2 2 4 4 5" xfId="52486" xr:uid="{00000000-0005-0000-0000-00009ACA0000}"/>
    <cellStyle name="Percent 2 2 2 4 5" xfId="52487" xr:uid="{00000000-0005-0000-0000-00009BCA0000}"/>
    <cellStyle name="Percent 2 2 2 4 5 2" xfId="52488" xr:uid="{00000000-0005-0000-0000-00009CCA0000}"/>
    <cellStyle name="Percent 2 2 2 4 5 2 2" xfId="52489" xr:uid="{00000000-0005-0000-0000-00009DCA0000}"/>
    <cellStyle name="Percent 2 2 2 4 5 3" xfId="52490" xr:uid="{00000000-0005-0000-0000-00009ECA0000}"/>
    <cellStyle name="Percent 2 2 2 4 6" xfId="52491" xr:uid="{00000000-0005-0000-0000-00009FCA0000}"/>
    <cellStyle name="Percent 2 2 2 4 6 2" xfId="52492" xr:uid="{00000000-0005-0000-0000-0000A0CA0000}"/>
    <cellStyle name="Percent 2 2 2 4 7" xfId="52493" xr:uid="{00000000-0005-0000-0000-0000A1CA0000}"/>
    <cellStyle name="Percent 2 2 2 4 8" xfId="52494" xr:uid="{00000000-0005-0000-0000-0000A2CA0000}"/>
    <cellStyle name="Percent 2 2 2 5" xfId="5780" xr:uid="{00000000-0005-0000-0000-0000A3CA0000}"/>
    <cellStyle name="Percent 2 2 2 5 2" xfId="5781" xr:uid="{00000000-0005-0000-0000-0000A4CA0000}"/>
    <cellStyle name="Percent 2 2 2 5 2 2" xfId="5782" xr:uid="{00000000-0005-0000-0000-0000A5CA0000}"/>
    <cellStyle name="Percent 2 2 2 5 2 2 2" xfId="52495" xr:uid="{00000000-0005-0000-0000-0000A6CA0000}"/>
    <cellStyle name="Percent 2 2 2 5 2 2 2 2" xfId="52496" xr:uid="{00000000-0005-0000-0000-0000A7CA0000}"/>
    <cellStyle name="Percent 2 2 2 5 2 2 2 2 2" xfId="52497" xr:uid="{00000000-0005-0000-0000-0000A8CA0000}"/>
    <cellStyle name="Percent 2 2 2 5 2 2 2 3" xfId="52498" xr:uid="{00000000-0005-0000-0000-0000A9CA0000}"/>
    <cellStyle name="Percent 2 2 2 5 2 2 3" xfId="52499" xr:uid="{00000000-0005-0000-0000-0000AACA0000}"/>
    <cellStyle name="Percent 2 2 2 5 2 2 3 2" xfId="52500" xr:uid="{00000000-0005-0000-0000-0000ABCA0000}"/>
    <cellStyle name="Percent 2 2 2 5 2 2 4" xfId="52501" xr:uid="{00000000-0005-0000-0000-0000ACCA0000}"/>
    <cellStyle name="Percent 2 2 2 5 2 2 5" xfId="52502" xr:uid="{00000000-0005-0000-0000-0000ADCA0000}"/>
    <cellStyle name="Percent 2 2 2 5 2 3" xfId="5783" xr:uid="{00000000-0005-0000-0000-0000AECA0000}"/>
    <cellStyle name="Percent 2 2 2 5 2 3 2" xfId="52503" xr:uid="{00000000-0005-0000-0000-0000AFCA0000}"/>
    <cellStyle name="Percent 2 2 2 5 2 3 2 2" xfId="52504" xr:uid="{00000000-0005-0000-0000-0000B0CA0000}"/>
    <cellStyle name="Percent 2 2 2 5 2 3 2 2 2" xfId="52505" xr:uid="{00000000-0005-0000-0000-0000B1CA0000}"/>
    <cellStyle name="Percent 2 2 2 5 2 3 2 3" xfId="52506" xr:uid="{00000000-0005-0000-0000-0000B2CA0000}"/>
    <cellStyle name="Percent 2 2 2 5 2 3 3" xfId="52507" xr:uid="{00000000-0005-0000-0000-0000B3CA0000}"/>
    <cellStyle name="Percent 2 2 2 5 2 3 3 2" xfId="52508" xr:uid="{00000000-0005-0000-0000-0000B4CA0000}"/>
    <cellStyle name="Percent 2 2 2 5 2 3 4" xfId="52509" xr:uid="{00000000-0005-0000-0000-0000B5CA0000}"/>
    <cellStyle name="Percent 2 2 2 5 2 3 5" xfId="52510" xr:uid="{00000000-0005-0000-0000-0000B6CA0000}"/>
    <cellStyle name="Percent 2 2 2 5 2 4" xfId="52511" xr:uid="{00000000-0005-0000-0000-0000B7CA0000}"/>
    <cellStyle name="Percent 2 2 2 5 2 4 2" xfId="52512" xr:uid="{00000000-0005-0000-0000-0000B8CA0000}"/>
    <cellStyle name="Percent 2 2 2 5 2 4 2 2" xfId="52513" xr:uid="{00000000-0005-0000-0000-0000B9CA0000}"/>
    <cellStyle name="Percent 2 2 2 5 2 4 3" xfId="52514" xr:uid="{00000000-0005-0000-0000-0000BACA0000}"/>
    <cellStyle name="Percent 2 2 2 5 2 5" xfId="52515" xr:uid="{00000000-0005-0000-0000-0000BBCA0000}"/>
    <cellStyle name="Percent 2 2 2 5 2 5 2" xfId="52516" xr:uid="{00000000-0005-0000-0000-0000BCCA0000}"/>
    <cellStyle name="Percent 2 2 2 5 2 6" xfId="52517" xr:uid="{00000000-0005-0000-0000-0000BDCA0000}"/>
    <cellStyle name="Percent 2 2 2 5 2 7" xfId="52518" xr:uid="{00000000-0005-0000-0000-0000BECA0000}"/>
    <cellStyle name="Percent 2 2 2 5 3" xfId="5784" xr:uid="{00000000-0005-0000-0000-0000BFCA0000}"/>
    <cellStyle name="Percent 2 2 2 5 3 2" xfId="52519" xr:uid="{00000000-0005-0000-0000-0000C0CA0000}"/>
    <cellStyle name="Percent 2 2 2 5 3 2 2" xfId="52520" xr:uid="{00000000-0005-0000-0000-0000C1CA0000}"/>
    <cellStyle name="Percent 2 2 2 5 3 2 2 2" xfId="52521" xr:uid="{00000000-0005-0000-0000-0000C2CA0000}"/>
    <cellStyle name="Percent 2 2 2 5 3 2 3" xfId="52522" xr:uid="{00000000-0005-0000-0000-0000C3CA0000}"/>
    <cellStyle name="Percent 2 2 2 5 3 3" xfId="52523" xr:uid="{00000000-0005-0000-0000-0000C4CA0000}"/>
    <cellStyle name="Percent 2 2 2 5 3 3 2" xfId="52524" xr:uid="{00000000-0005-0000-0000-0000C5CA0000}"/>
    <cellStyle name="Percent 2 2 2 5 3 4" xfId="52525" xr:uid="{00000000-0005-0000-0000-0000C6CA0000}"/>
    <cellStyle name="Percent 2 2 2 5 3 5" xfId="52526" xr:uid="{00000000-0005-0000-0000-0000C7CA0000}"/>
    <cellStyle name="Percent 2 2 2 5 4" xfId="5785" xr:uid="{00000000-0005-0000-0000-0000C8CA0000}"/>
    <cellStyle name="Percent 2 2 2 5 4 2" xfId="52527" xr:uid="{00000000-0005-0000-0000-0000C9CA0000}"/>
    <cellStyle name="Percent 2 2 2 5 4 2 2" xfId="52528" xr:uid="{00000000-0005-0000-0000-0000CACA0000}"/>
    <cellStyle name="Percent 2 2 2 5 4 2 2 2" xfId="52529" xr:uid="{00000000-0005-0000-0000-0000CBCA0000}"/>
    <cellStyle name="Percent 2 2 2 5 4 2 3" xfId="52530" xr:uid="{00000000-0005-0000-0000-0000CCCA0000}"/>
    <cellStyle name="Percent 2 2 2 5 4 3" xfId="52531" xr:uid="{00000000-0005-0000-0000-0000CDCA0000}"/>
    <cellStyle name="Percent 2 2 2 5 4 3 2" xfId="52532" xr:uid="{00000000-0005-0000-0000-0000CECA0000}"/>
    <cellStyle name="Percent 2 2 2 5 4 4" xfId="52533" xr:uid="{00000000-0005-0000-0000-0000CFCA0000}"/>
    <cellStyle name="Percent 2 2 2 5 4 5" xfId="52534" xr:uid="{00000000-0005-0000-0000-0000D0CA0000}"/>
    <cellStyle name="Percent 2 2 2 5 5" xfId="52535" xr:uid="{00000000-0005-0000-0000-0000D1CA0000}"/>
    <cellStyle name="Percent 2 2 2 5 5 2" xfId="52536" xr:uid="{00000000-0005-0000-0000-0000D2CA0000}"/>
    <cellStyle name="Percent 2 2 2 5 5 2 2" xfId="52537" xr:uid="{00000000-0005-0000-0000-0000D3CA0000}"/>
    <cellStyle name="Percent 2 2 2 5 5 3" xfId="52538" xr:uid="{00000000-0005-0000-0000-0000D4CA0000}"/>
    <cellStyle name="Percent 2 2 2 5 6" xfId="52539" xr:uid="{00000000-0005-0000-0000-0000D5CA0000}"/>
    <cellStyle name="Percent 2 2 2 5 6 2" xfId="52540" xr:uid="{00000000-0005-0000-0000-0000D6CA0000}"/>
    <cellStyle name="Percent 2 2 2 5 7" xfId="52541" xr:uid="{00000000-0005-0000-0000-0000D7CA0000}"/>
    <cellStyle name="Percent 2 2 2 5 8" xfId="52542" xr:uid="{00000000-0005-0000-0000-0000D8CA0000}"/>
    <cellStyle name="Percent 2 2 2 6" xfId="5786" xr:uid="{00000000-0005-0000-0000-0000D9CA0000}"/>
    <cellStyle name="Percent 2 2 2 6 2" xfId="5787" xr:uid="{00000000-0005-0000-0000-0000DACA0000}"/>
    <cellStyle name="Percent 2 2 2 6 2 2" xfId="5788" xr:uid="{00000000-0005-0000-0000-0000DBCA0000}"/>
    <cellStyle name="Percent 2 2 2 6 2 2 2" xfId="52543" xr:uid="{00000000-0005-0000-0000-0000DCCA0000}"/>
    <cellStyle name="Percent 2 2 2 6 2 2 2 2" xfId="52544" xr:uid="{00000000-0005-0000-0000-0000DDCA0000}"/>
    <cellStyle name="Percent 2 2 2 6 2 2 2 2 2" xfId="52545" xr:uid="{00000000-0005-0000-0000-0000DECA0000}"/>
    <cellStyle name="Percent 2 2 2 6 2 2 2 3" xfId="52546" xr:uid="{00000000-0005-0000-0000-0000DFCA0000}"/>
    <cellStyle name="Percent 2 2 2 6 2 2 3" xfId="52547" xr:uid="{00000000-0005-0000-0000-0000E0CA0000}"/>
    <cellStyle name="Percent 2 2 2 6 2 2 3 2" xfId="52548" xr:uid="{00000000-0005-0000-0000-0000E1CA0000}"/>
    <cellStyle name="Percent 2 2 2 6 2 2 4" xfId="52549" xr:uid="{00000000-0005-0000-0000-0000E2CA0000}"/>
    <cellStyle name="Percent 2 2 2 6 2 2 5" xfId="52550" xr:uid="{00000000-0005-0000-0000-0000E3CA0000}"/>
    <cellStyle name="Percent 2 2 2 6 2 3" xfId="5789" xr:uid="{00000000-0005-0000-0000-0000E4CA0000}"/>
    <cellStyle name="Percent 2 2 2 6 2 3 2" xfId="52551" xr:uid="{00000000-0005-0000-0000-0000E5CA0000}"/>
    <cellStyle name="Percent 2 2 2 6 2 3 2 2" xfId="52552" xr:uid="{00000000-0005-0000-0000-0000E6CA0000}"/>
    <cellStyle name="Percent 2 2 2 6 2 3 2 2 2" xfId="52553" xr:uid="{00000000-0005-0000-0000-0000E7CA0000}"/>
    <cellStyle name="Percent 2 2 2 6 2 3 2 3" xfId="52554" xr:uid="{00000000-0005-0000-0000-0000E8CA0000}"/>
    <cellStyle name="Percent 2 2 2 6 2 3 3" xfId="52555" xr:uid="{00000000-0005-0000-0000-0000E9CA0000}"/>
    <cellStyle name="Percent 2 2 2 6 2 3 3 2" xfId="52556" xr:uid="{00000000-0005-0000-0000-0000EACA0000}"/>
    <cellStyle name="Percent 2 2 2 6 2 3 4" xfId="52557" xr:uid="{00000000-0005-0000-0000-0000EBCA0000}"/>
    <cellStyle name="Percent 2 2 2 6 2 3 5" xfId="52558" xr:uid="{00000000-0005-0000-0000-0000ECCA0000}"/>
    <cellStyle name="Percent 2 2 2 6 2 4" xfId="52559" xr:uid="{00000000-0005-0000-0000-0000EDCA0000}"/>
    <cellStyle name="Percent 2 2 2 6 2 4 2" xfId="52560" xr:uid="{00000000-0005-0000-0000-0000EECA0000}"/>
    <cellStyle name="Percent 2 2 2 6 2 4 2 2" xfId="52561" xr:uid="{00000000-0005-0000-0000-0000EFCA0000}"/>
    <cellStyle name="Percent 2 2 2 6 2 4 3" xfId="52562" xr:uid="{00000000-0005-0000-0000-0000F0CA0000}"/>
    <cellStyle name="Percent 2 2 2 6 2 5" xfId="52563" xr:uid="{00000000-0005-0000-0000-0000F1CA0000}"/>
    <cellStyle name="Percent 2 2 2 6 2 5 2" xfId="52564" xr:uid="{00000000-0005-0000-0000-0000F2CA0000}"/>
    <cellStyle name="Percent 2 2 2 6 2 6" xfId="52565" xr:uid="{00000000-0005-0000-0000-0000F3CA0000}"/>
    <cellStyle name="Percent 2 2 2 6 2 7" xfId="52566" xr:uid="{00000000-0005-0000-0000-0000F4CA0000}"/>
    <cellStyle name="Percent 2 2 2 6 3" xfId="5790" xr:uid="{00000000-0005-0000-0000-0000F5CA0000}"/>
    <cellStyle name="Percent 2 2 2 6 3 2" xfId="52567" xr:uid="{00000000-0005-0000-0000-0000F6CA0000}"/>
    <cellStyle name="Percent 2 2 2 6 3 2 2" xfId="52568" xr:uid="{00000000-0005-0000-0000-0000F7CA0000}"/>
    <cellStyle name="Percent 2 2 2 6 3 2 2 2" xfId="52569" xr:uid="{00000000-0005-0000-0000-0000F8CA0000}"/>
    <cellStyle name="Percent 2 2 2 6 3 2 3" xfId="52570" xr:uid="{00000000-0005-0000-0000-0000F9CA0000}"/>
    <cellStyle name="Percent 2 2 2 6 3 3" xfId="52571" xr:uid="{00000000-0005-0000-0000-0000FACA0000}"/>
    <cellStyle name="Percent 2 2 2 6 3 3 2" xfId="52572" xr:uid="{00000000-0005-0000-0000-0000FBCA0000}"/>
    <cellStyle name="Percent 2 2 2 6 3 4" xfId="52573" xr:uid="{00000000-0005-0000-0000-0000FCCA0000}"/>
    <cellStyle name="Percent 2 2 2 6 3 5" xfId="52574" xr:uid="{00000000-0005-0000-0000-0000FDCA0000}"/>
    <cellStyle name="Percent 2 2 2 6 4" xfId="5791" xr:uid="{00000000-0005-0000-0000-0000FECA0000}"/>
    <cellStyle name="Percent 2 2 2 6 4 2" xfId="52575" xr:uid="{00000000-0005-0000-0000-0000FFCA0000}"/>
    <cellStyle name="Percent 2 2 2 6 4 2 2" xfId="52576" xr:uid="{00000000-0005-0000-0000-000000CB0000}"/>
    <cellStyle name="Percent 2 2 2 6 4 2 2 2" xfId="52577" xr:uid="{00000000-0005-0000-0000-000001CB0000}"/>
    <cellStyle name="Percent 2 2 2 6 4 2 3" xfId="52578" xr:uid="{00000000-0005-0000-0000-000002CB0000}"/>
    <cellStyle name="Percent 2 2 2 6 4 3" xfId="52579" xr:uid="{00000000-0005-0000-0000-000003CB0000}"/>
    <cellStyle name="Percent 2 2 2 6 4 3 2" xfId="52580" xr:uid="{00000000-0005-0000-0000-000004CB0000}"/>
    <cellStyle name="Percent 2 2 2 6 4 4" xfId="52581" xr:uid="{00000000-0005-0000-0000-000005CB0000}"/>
    <cellStyle name="Percent 2 2 2 6 4 5" xfId="52582" xr:uid="{00000000-0005-0000-0000-000006CB0000}"/>
    <cellStyle name="Percent 2 2 2 6 5" xfId="52583" xr:uid="{00000000-0005-0000-0000-000007CB0000}"/>
    <cellStyle name="Percent 2 2 2 6 5 2" xfId="52584" xr:uid="{00000000-0005-0000-0000-000008CB0000}"/>
    <cellStyle name="Percent 2 2 2 6 5 2 2" xfId="52585" xr:uid="{00000000-0005-0000-0000-000009CB0000}"/>
    <cellStyle name="Percent 2 2 2 6 5 3" xfId="52586" xr:uid="{00000000-0005-0000-0000-00000ACB0000}"/>
    <cellStyle name="Percent 2 2 2 6 6" xfId="52587" xr:uid="{00000000-0005-0000-0000-00000BCB0000}"/>
    <cellStyle name="Percent 2 2 2 6 6 2" xfId="52588" xr:uid="{00000000-0005-0000-0000-00000CCB0000}"/>
    <cellStyle name="Percent 2 2 2 6 7" xfId="52589" xr:uid="{00000000-0005-0000-0000-00000DCB0000}"/>
    <cellStyle name="Percent 2 2 2 6 8" xfId="52590" xr:uid="{00000000-0005-0000-0000-00000ECB0000}"/>
    <cellStyle name="Percent 2 2 2 7" xfId="5792" xr:uid="{00000000-0005-0000-0000-00000FCB0000}"/>
    <cellStyle name="Percent 2 2 2 7 2" xfId="5793" xr:uid="{00000000-0005-0000-0000-000010CB0000}"/>
    <cellStyle name="Percent 2 2 2 7 2 2" xfId="52591" xr:uid="{00000000-0005-0000-0000-000011CB0000}"/>
    <cellStyle name="Percent 2 2 2 7 2 2 2" xfId="52592" xr:uid="{00000000-0005-0000-0000-000012CB0000}"/>
    <cellStyle name="Percent 2 2 2 7 2 2 2 2" xfId="52593" xr:uid="{00000000-0005-0000-0000-000013CB0000}"/>
    <cellStyle name="Percent 2 2 2 7 2 2 3" xfId="52594" xr:uid="{00000000-0005-0000-0000-000014CB0000}"/>
    <cellStyle name="Percent 2 2 2 7 2 3" xfId="52595" xr:uid="{00000000-0005-0000-0000-000015CB0000}"/>
    <cellStyle name="Percent 2 2 2 7 2 3 2" xfId="52596" xr:uid="{00000000-0005-0000-0000-000016CB0000}"/>
    <cellStyle name="Percent 2 2 2 7 2 4" xfId="52597" xr:uid="{00000000-0005-0000-0000-000017CB0000}"/>
    <cellStyle name="Percent 2 2 2 7 2 5" xfId="52598" xr:uid="{00000000-0005-0000-0000-000018CB0000}"/>
    <cellStyle name="Percent 2 2 2 7 3" xfId="5794" xr:uid="{00000000-0005-0000-0000-000019CB0000}"/>
    <cellStyle name="Percent 2 2 2 7 3 2" xfId="52599" xr:uid="{00000000-0005-0000-0000-00001ACB0000}"/>
    <cellStyle name="Percent 2 2 2 7 3 2 2" xfId="52600" xr:uid="{00000000-0005-0000-0000-00001BCB0000}"/>
    <cellStyle name="Percent 2 2 2 7 3 2 2 2" xfId="52601" xr:uid="{00000000-0005-0000-0000-00001CCB0000}"/>
    <cellStyle name="Percent 2 2 2 7 3 2 3" xfId="52602" xr:uid="{00000000-0005-0000-0000-00001DCB0000}"/>
    <cellStyle name="Percent 2 2 2 7 3 3" xfId="52603" xr:uid="{00000000-0005-0000-0000-00001ECB0000}"/>
    <cellStyle name="Percent 2 2 2 7 3 3 2" xfId="52604" xr:uid="{00000000-0005-0000-0000-00001FCB0000}"/>
    <cellStyle name="Percent 2 2 2 7 3 4" xfId="52605" xr:uid="{00000000-0005-0000-0000-000020CB0000}"/>
    <cellStyle name="Percent 2 2 2 7 3 5" xfId="52606" xr:uid="{00000000-0005-0000-0000-000021CB0000}"/>
    <cellStyle name="Percent 2 2 2 7 4" xfId="52607" xr:uid="{00000000-0005-0000-0000-000022CB0000}"/>
    <cellStyle name="Percent 2 2 2 7 4 2" xfId="52608" xr:uid="{00000000-0005-0000-0000-000023CB0000}"/>
    <cellStyle name="Percent 2 2 2 7 4 2 2" xfId="52609" xr:uid="{00000000-0005-0000-0000-000024CB0000}"/>
    <cellStyle name="Percent 2 2 2 7 4 3" xfId="52610" xr:uid="{00000000-0005-0000-0000-000025CB0000}"/>
    <cellStyle name="Percent 2 2 2 7 5" xfId="52611" xr:uid="{00000000-0005-0000-0000-000026CB0000}"/>
    <cellStyle name="Percent 2 2 2 7 5 2" xfId="52612" xr:uid="{00000000-0005-0000-0000-000027CB0000}"/>
    <cellStyle name="Percent 2 2 2 7 6" xfId="52613" xr:uid="{00000000-0005-0000-0000-000028CB0000}"/>
    <cellStyle name="Percent 2 2 2 7 7" xfId="52614" xr:uid="{00000000-0005-0000-0000-000029CB0000}"/>
    <cellStyle name="Percent 2 2 2 8" xfId="5795" xr:uid="{00000000-0005-0000-0000-00002ACB0000}"/>
    <cellStyle name="Percent 2 2 2 8 2" xfId="52615" xr:uid="{00000000-0005-0000-0000-00002BCB0000}"/>
    <cellStyle name="Percent 2 2 2 8 2 2" xfId="52616" xr:uid="{00000000-0005-0000-0000-00002CCB0000}"/>
    <cellStyle name="Percent 2 2 2 8 2 2 2" xfId="52617" xr:uid="{00000000-0005-0000-0000-00002DCB0000}"/>
    <cellStyle name="Percent 2 2 2 8 2 3" xfId="52618" xr:uid="{00000000-0005-0000-0000-00002ECB0000}"/>
    <cellStyle name="Percent 2 2 2 8 3" xfId="52619" xr:uid="{00000000-0005-0000-0000-00002FCB0000}"/>
    <cellStyle name="Percent 2 2 2 8 3 2" xfId="52620" xr:uid="{00000000-0005-0000-0000-000030CB0000}"/>
    <cellStyle name="Percent 2 2 2 8 4" xfId="52621" xr:uid="{00000000-0005-0000-0000-000031CB0000}"/>
    <cellStyle name="Percent 2 2 2 8 5" xfId="52622" xr:uid="{00000000-0005-0000-0000-000032CB0000}"/>
    <cellStyle name="Percent 2 2 2 9" xfId="5796" xr:uid="{00000000-0005-0000-0000-000033CB0000}"/>
    <cellStyle name="Percent 2 2 2 9 2" xfId="52623" xr:uid="{00000000-0005-0000-0000-000034CB0000}"/>
    <cellStyle name="Percent 2 2 2 9 2 2" xfId="52624" xr:uid="{00000000-0005-0000-0000-000035CB0000}"/>
    <cellStyle name="Percent 2 2 2 9 2 2 2" xfId="52625" xr:uid="{00000000-0005-0000-0000-000036CB0000}"/>
    <cellStyle name="Percent 2 2 2 9 2 3" xfId="52626" xr:uid="{00000000-0005-0000-0000-000037CB0000}"/>
    <cellStyle name="Percent 2 2 2 9 3" xfId="52627" xr:uid="{00000000-0005-0000-0000-000038CB0000}"/>
    <cellStyle name="Percent 2 2 2 9 3 2" xfId="52628" xr:uid="{00000000-0005-0000-0000-000039CB0000}"/>
    <cellStyle name="Percent 2 2 2 9 4" xfId="52629" xr:uid="{00000000-0005-0000-0000-00003ACB0000}"/>
    <cellStyle name="Percent 2 2 2 9 5" xfId="52630" xr:uid="{00000000-0005-0000-0000-00003BCB0000}"/>
    <cellStyle name="Percent 2 2 3" xfId="5797" xr:uid="{00000000-0005-0000-0000-00003CCB0000}"/>
    <cellStyle name="Percent 2 2 3 10" xfId="52631" xr:uid="{00000000-0005-0000-0000-00003DCB0000}"/>
    <cellStyle name="Percent 2 2 3 10 2" xfId="52632" xr:uid="{00000000-0005-0000-0000-00003ECB0000}"/>
    <cellStyle name="Percent 2 2 3 11" xfId="52633" xr:uid="{00000000-0005-0000-0000-00003FCB0000}"/>
    <cellStyle name="Percent 2 2 3 12" xfId="52634" xr:uid="{00000000-0005-0000-0000-000040CB0000}"/>
    <cellStyle name="Percent 2 2 3 2" xfId="5798" xr:uid="{00000000-0005-0000-0000-000041CB0000}"/>
    <cellStyle name="Percent 2 2 3 2 2" xfId="5799" xr:uid="{00000000-0005-0000-0000-000042CB0000}"/>
    <cellStyle name="Percent 2 2 3 2 2 2" xfId="5800" xr:uid="{00000000-0005-0000-0000-000043CB0000}"/>
    <cellStyle name="Percent 2 2 3 2 2 2 2" xfId="52635" xr:uid="{00000000-0005-0000-0000-000044CB0000}"/>
    <cellStyle name="Percent 2 2 3 2 2 2 2 2" xfId="52636" xr:uid="{00000000-0005-0000-0000-000045CB0000}"/>
    <cellStyle name="Percent 2 2 3 2 2 2 2 2 2" xfId="52637" xr:uid="{00000000-0005-0000-0000-000046CB0000}"/>
    <cellStyle name="Percent 2 2 3 2 2 2 2 3" xfId="52638" xr:uid="{00000000-0005-0000-0000-000047CB0000}"/>
    <cellStyle name="Percent 2 2 3 2 2 2 3" xfId="52639" xr:uid="{00000000-0005-0000-0000-000048CB0000}"/>
    <cellStyle name="Percent 2 2 3 2 2 2 3 2" xfId="52640" xr:uid="{00000000-0005-0000-0000-000049CB0000}"/>
    <cellStyle name="Percent 2 2 3 2 2 2 4" xfId="52641" xr:uid="{00000000-0005-0000-0000-00004ACB0000}"/>
    <cellStyle name="Percent 2 2 3 2 2 2 5" xfId="52642" xr:uid="{00000000-0005-0000-0000-00004BCB0000}"/>
    <cellStyle name="Percent 2 2 3 2 2 3" xfId="5801" xr:uid="{00000000-0005-0000-0000-00004CCB0000}"/>
    <cellStyle name="Percent 2 2 3 2 2 3 2" xfId="52643" xr:uid="{00000000-0005-0000-0000-00004DCB0000}"/>
    <cellStyle name="Percent 2 2 3 2 2 3 2 2" xfId="52644" xr:uid="{00000000-0005-0000-0000-00004ECB0000}"/>
    <cellStyle name="Percent 2 2 3 2 2 3 2 2 2" xfId="52645" xr:uid="{00000000-0005-0000-0000-00004FCB0000}"/>
    <cellStyle name="Percent 2 2 3 2 2 3 2 3" xfId="52646" xr:uid="{00000000-0005-0000-0000-000050CB0000}"/>
    <cellStyle name="Percent 2 2 3 2 2 3 3" xfId="52647" xr:uid="{00000000-0005-0000-0000-000051CB0000}"/>
    <cellStyle name="Percent 2 2 3 2 2 3 3 2" xfId="52648" xr:uid="{00000000-0005-0000-0000-000052CB0000}"/>
    <cellStyle name="Percent 2 2 3 2 2 3 4" xfId="52649" xr:uid="{00000000-0005-0000-0000-000053CB0000}"/>
    <cellStyle name="Percent 2 2 3 2 2 3 5" xfId="52650" xr:uid="{00000000-0005-0000-0000-000054CB0000}"/>
    <cellStyle name="Percent 2 2 3 2 2 4" xfId="52651" xr:uid="{00000000-0005-0000-0000-000055CB0000}"/>
    <cellStyle name="Percent 2 2 3 2 2 4 2" xfId="52652" xr:uid="{00000000-0005-0000-0000-000056CB0000}"/>
    <cellStyle name="Percent 2 2 3 2 2 4 2 2" xfId="52653" xr:uid="{00000000-0005-0000-0000-000057CB0000}"/>
    <cellStyle name="Percent 2 2 3 2 2 4 3" xfId="52654" xr:uid="{00000000-0005-0000-0000-000058CB0000}"/>
    <cellStyle name="Percent 2 2 3 2 2 5" xfId="52655" xr:uid="{00000000-0005-0000-0000-000059CB0000}"/>
    <cellStyle name="Percent 2 2 3 2 2 5 2" xfId="52656" xr:uid="{00000000-0005-0000-0000-00005ACB0000}"/>
    <cellStyle name="Percent 2 2 3 2 2 6" xfId="52657" xr:uid="{00000000-0005-0000-0000-00005BCB0000}"/>
    <cellStyle name="Percent 2 2 3 2 2 7" xfId="52658" xr:uid="{00000000-0005-0000-0000-00005CCB0000}"/>
    <cellStyle name="Percent 2 2 3 2 3" xfId="5802" xr:uid="{00000000-0005-0000-0000-00005DCB0000}"/>
    <cellStyle name="Percent 2 2 3 2 3 2" xfId="52659" xr:uid="{00000000-0005-0000-0000-00005ECB0000}"/>
    <cellStyle name="Percent 2 2 3 2 3 2 2" xfId="52660" xr:uid="{00000000-0005-0000-0000-00005FCB0000}"/>
    <cellStyle name="Percent 2 2 3 2 3 2 2 2" xfId="52661" xr:uid="{00000000-0005-0000-0000-000060CB0000}"/>
    <cellStyle name="Percent 2 2 3 2 3 2 3" xfId="52662" xr:uid="{00000000-0005-0000-0000-000061CB0000}"/>
    <cellStyle name="Percent 2 2 3 2 3 3" xfId="52663" xr:uid="{00000000-0005-0000-0000-000062CB0000}"/>
    <cellStyle name="Percent 2 2 3 2 3 3 2" xfId="52664" xr:uid="{00000000-0005-0000-0000-000063CB0000}"/>
    <cellStyle name="Percent 2 2 3 2 3 4" xfId="52665" xr:uid="{00000000-0005-0000-0000-000064CB0000}"/>
    <cellStyle name="Percent 2 2 3 2 3 5" xfId="52666" xr:uid="{00000000-0005-0000-0000-000065CB0000}"/>
    <cellStyle name="Percent 2 2 3 2 4" xfId="5803" xr:uid="{00000000-0005-0000-0000-000066CB0000}"/>
    <cellStyle name="Percent 2 2 3 2 4 2" xfId="52667" xr:uid="{00000000-0005-0000-0000-000067CB0000}"/>
    <cellStyle name="Percent 2 2 3 2 4 2 2" xfId="52668" xr:uid="{00000000-0005-0000-0000-000068CB0000}"/>
    <cellStyle name="Percent 2 2 3 2 4 2 2 2" xfId="52669" xr:uid="{00000000-0005-0000-0000-000069CB0000}"/>
    <cellStyle name="Percent 2 2 3 2 4 2 3" xfId="52670" xr:uid="{00000000-0005-0000-0000-00006ACB0000}"/>
    <cellStyle name="Percent 2 2 3 2 4 3" xfId="52671" xr:uid="{00000000-0005-0000-0000-00006BCB0000}"/>
    <cellStyle name="Percent 2 2 3 2 4 3 2" xfId="52672" xr:uid="{00000000-0005-0000-0000-00006CCB0000}"/>
    <cellStyle name="Percent 2 2 3 2 4 4" xfId="52673" xr:uid="{00000000-0005-0000-0000-00006DCB0000}"/>
    <cellStyle name="Percent 2 2 3 2 4 5" xfId="52674" xr:uid="{00000000-0005-0000-0000-00006ECB0000}"/>
    <cellStyle name="Percent 2 2 3 2 5" xfId="52675" xr:uid="{00000000-0005-0000-0000-00006FCB0000}"/>
    <cellStyle name="Percent 2 2 3 2 5 2" xfId="52676" xr:uid="{00000000-0005-0000-0000-000070CB0000}"/>
    <cellStyle name="Percent 2 2 3 2 5 2 2" xfId="52677" xr:uid="{00000000-0005-0000-0000-000071CB0000}"/>
    <cellStyle name="Percent 2 2 3 2 5 3" xfId="52678" xr:uid="{00000000-0005-0000-0000-000072CB0000}"/>
    <cellStyle name="Percent 2 2 3 2 6" xfId="52679" xr:uid="{00000000-0005-0000-0000-000073CB0000}"/>
    <cellStyle name="Percent 2 2 3 2 6 2" xfId="52680" xr:uid="{00000000-0005-0000-0000-000074CB0000}"/>
    <cellStyle name="Percent 2 2 3 2 7" xfId="52681" xr:uid="{00000000-0005-0000-0000-000075CB0000}"/>
    <cellStyle name="Percent 2 2 3 2 8" xfId="52682" xr:uid="{00000000-0005-0000-0000-000076CB0000}"/>
    <cellStyle name="Percent 2 2 3 3" xfId="5804" xr:uid="{00000000-0005-0000-0000-000077CB0000}"/>
    <cellStyle name="Percent 2 2 3 3 2" xfId="5805" xr:uid="{00000000-0005-0000-0000-000078CB0000}"/>
    <cellStyle name="Percent 2 2 3 3 2 2" xfId="5806" xr:uid="{00000000-0005-0000-0000-000079CB0000}"/>
    <cellStyle name="Percent 2 2 3 3 2 2 2" xfId="52683" xr:uid="{00000000-0005-0000-0000-00007ACB0000}"/>
    <cellStyle name="Percent 2 2 3 3 2 2 2 2" xfId="52684" xr:uid="{00000000-0005-0000-0000-00007BCB0000}"/>
    <cellStyle name="Percent 2 2 3 3 2 2 2 2 2" xfId="52685" xr:uid="{00000000-0005-0000-0000-00007CCB0000}"/>
    <cellStyle name="Percent 2 2 3 3 2 2 2 3" xfId="52686" xr:uid="{00000000-0005-0000-0000-00007DCB0000}"/>
    <cellStyle name="Percent 2 2 3 3 2 2 3" xfId="52687" xr:uid="{00000000-0005-0000-0000-00007ECB0000}"/>
    <cellStyle name="Percent 2 2 3 3 2 2 3 2" xfId="52688" xr:uid="{00000000-0005-0000-0000-00007FCB0000}"/>
    <cellStyle name="Percent 2 2 3 3 2 2 4" xfId="52689" xr:uid="{00000000-0005-0000-0000-000080CB0000}"/>
    <cellStyle name="Percent 2 2 3 3 2 2 5" xfId="52690" xr:uid="{00000000-0005-0000-0000-000081CB0000}"/>
    <cellStyle name="Percent 2 2 3 3 2 3" xfId="5807" xr:uid="{00000000-0005-0000-0000-000082CB0000}"/>
    <cellStyle name="Percent 2 2 3 3 2 3 2" xfId="52691" xr:uid="{00000000-0005-0000-0000-000083CB0000}"/>
    <cellStyle name="Percent 2 2 3 3 2 3 2 2" xfId="52692" xr:uid="{00000000-0005-0000-0000-000084CB0000}"/>
    <cellStyle name="Percent 2 2 3 3 2 3 2 2 2" xfId="52693" xr:uid="{00000000-0005-0000-0000-000085CB0000}"/>
    <cellStyle name="Percent 2 2 3 3 2 3 2 3" xfId="52694" xr:uid="{00000000-0005-0000-0000-000086CB0000}"/>
    <cellStyle name="Percent 2 2 3 3 2 3 3" xfId="52695" xr:uid="{00000000-0005-0000-0000-000087CB0000}"/>
    <cellStyle name="Percent 2 2 3 3 2 3 3 2" xfId="52696" xr:uid="{00000000-0005-0000-0000-000088CB0000}"/>
    <cellStyle name="Percent 2 2 3 3 2 3 4" xfId="52697" xr:uid="{00000000-0005-0000-0000-000089CB0000}"/>
    <cellStyle name="Percent 2 2 3 3 2 3 5" xfId="52698" xr:uid="{00000000-0005-0000-0000-00008ACB0000}"/>
    <cellStyle name="Percent 2 2 3 3 2 4" xfId="52699" xr:uid="{00000000-0005-0000-0000-00008BCB0000}"/>
    <cellStyle name="Percent 2 2 3 3 2 4 2" xfId="52700" xr:uid="{00000000-0005-0000-0000-00008CCB0000}"/>
    <cellStyle name="Percent 2 2 3 3 2 4 2 2" xfId="52701" xr:uid="{00000000-0005-0000-0000-00008DCB0000}"/>
    <cellStyle name="Percent 2 2 3 3 2 4 3" xfId="52702" xr:uid="{00000000-0005-0000-0000-00008ECB0000}"/>
    <cellStyle name="Percent 2 2 3 3 2 5" xfId="52703" xr:uid="{00000000-0005-0000-0000-00008FCB0000}"/>
    <cellStyle name="Percent 2 2 3 3 2 5 2" xfId="52704" xr:uid="{00000000-0005-0000-0000-000090CB0000}"/>
    <cellStyle name="Percent 2 2 3 3 2 6" xfId="52705" xr:uid="{00000000-0005-0000-0000-000091CB0000}"/>
    <cellStyle name="Percent 2 2 3 3 2 7" xfId="52706" xr:uid="{00000000-0005-0000-0000-000092CB0000}"/>
    <cellStyle name="Percent 2 2 3 3 3" xfId="5808" xr:uid="{00000000-0005-0000-0000-000093CB0000}"/>
    <cellStyle name="Percent 2 2 3 3 3 2" xfId="52707" xr:uid="{00000000-0005-0000-0000-000094CB0000}"/>
    <cellStyle name="Percent 2 2 3 3 3 2 2" xfId="52708" xr:uid="{00000000-0005-0000-0000-000095CB0000}"/>
    <cellStyle name="Percent 2 2 3 3 3 2 2 2" xfId="52709" xr:uid="{00000000-0005-0000-0000-000096CB0000}"/>
    <cellStyle name="Percent 2 2 3 3 3 2 3" xfId="52710" xr:uid="{00000000-0005-0000-0000-000097CB0000}"/>
    <cellStyle name="Percent 2 2 3 3 3 3" xfId="52711" xr:uid="{00000000-0005-0000-0000-000098CB0000}"/>
    <cellStyle name="Percent 2 2 3 3 3 3 2" xfId="52712" xr:uid="{00000000-0005-0000-0000-000099CB0000}"/>
    <cellStyle name="Percent 2 2 3 3 3 4" xfId="52713" xr:uid="{00000000-0005-0000-0000-00009ACB0000}"/>
    <cellStyle name="Percent 2 2 3 3 3 5" xfId="52714" xr:uid="{00000000-0005-0000-0000-00009BCB0000}"/>
    <cellStyle name="Percent 2 2 3 3 4" xfId="5809" xr:uid="{00000000-0005-0000-0000-00009CCB0000}"/>
    <cellStyle name="Percent 2 2 3 3 4 2" xfId="52715" xr:uid="{00000000-0005-0000-0000-00009DCB0000}"/>
    <cellStyle name="Percent 2 2 3 3 4 2 2" xfId="52716" xr:uid="{00000000-0005-0000-0000-00009ECB0000}"/>
    <cellStyle name="Percent 2 2 3 3 4 2 2 2" xfId="52717" xr:uid="{00000000-0005-0000-0000-00009FCB0000}"/>
    <cellStyle name="Percent 2 2 3 3 4 2 3" xfId="52718" xr:uid="{00000000-0005-0000-0000-0000A0CB0000}"/>
    <cellStyle name="Percent 2 2 3 3 4 3" xfId="52719" xr:uid="{00000000-0005-0000-0000-0000A1CB0000}"/>
    <cellStyle name="Percent 2 2 3 3 4 3 2" xfId="52720" xr:uid="{00000000-0005-0000-0000-0000A2CB0000}"/>
    <cellStyle name="Percent 2 2 3 3 4 4" xfId="52721" xr:uid="{00000000-0005-0000-0000-0000A3CB0000}"/>
    <cellStyle name="Percent 2 2 3 3 4 5" xfId="52722" xr:uid="{00000000-0005-0000-0000-0000A4CB0000}"/>
    <cellStyle name="Percent 2 2 3 3 5" xfId="52723" xr:uid="{00000000-0005-0000-0000-0000A5CB0000}"/>
    <cellStyle name="Percent 2 2 3 3 5 2" xfId="52724" xr:uid="{00000000-0005-0000-0000-0000A6CB0000}"/>
    <cellStyle name="Percent 2 2 3 3 5 2 2" xfId="52725" xr:uid="{00000000-0005-0000-0000-0000A7CB0000}"/>
    <cellStyle name="Percent 2 2 3 3 5 3" xfId="52726" xr:uid="{00000000-0005-0000-0000-0000A8CB0000}"/>
    <cellStyle name="Percent 2 2 3 3 6" xfId="52727" xr:uid="{00000000-0005-0000-0000-0000A9CB0000}"/>
    <cellStyle name="Percent 2 2 3 3 6 2" xfId="52728" xr:uid="{00000000-0005-0000-0000-0000AACB0000}"/>
    <cellStyle name="Percent 2 2 3 3 7" xfId="52729" xr:uid="{00000000-0005-0000-0000-0000ABCB0000}"/>
    <cellStyle name="Percent 2 2 3 3 8" xfId="52730" xr:uid="{00000000-0005-0000-0000-0000ACCB0000}"/>
    <cellStyle name="Percent 2 2 3 4" xfId="5810" xr:uid="{00000000-0005-0000-0000-0000ADCB0000}"/>
    <cellStyle name="Percent 2 2 3 4 2" xfId="5811" xr:uid="{00000000-0005-0000-0000-0000AECB0000}"/>
    <cellStyle name="Percent 2 2 3 4 2 2" xfId="5812" xr:uid="{00000000-0005-0000-0000-0000AFCB0000}"/>
    <cellStyle name="Percent 2 2 3 4 2 2 2" xfId="52731" xr:uid="{00000000-0005-0000-0000-0000B0CB0000}"/>
    <cellStyle name="Percent 2 2 3 4 2 2 2 2" xfId="52732" xr:uid="{00000000-0005-0000-0000-0000B1CB0000}"/>
    <cellStyle name="Percent 2 2 3 4 2 2 2 2 2" xfId="52733" xr:uid="{00000000-0005-0000-0000-0000B2CB0000}"/>
    <cellStyle name="Percent 2 2 3 4 2 2 2 3" xfId="52734" xr:uid="{00000000-0005-0000-0000-0000B3CB0000}"/>
    <cellStyle name="Percent 2 2 3 4 2 2 3" xfId="52735" xr:uid="{00000000-0005-0000-0000-0000B4CB0000}"/>
    <cellStyle name="Percent 2 2 3 4 2 2 3 2" xfId="52736" xr:uid="{00000000-0005-0000-0000-0000B5CB0000}"/>
    <cellStyle name="Percent 2 2 3 4 2 2 4" xfId="52737" xr:uid="{00000000-0005-0000-0000-0000B6CB0000}"/>
    <cellStyle name="Percent 2 2 3 4 2 2 5" xfId="52738" xr:uid="{00000000-0005-0000-0000-0000B7CB0000}"/>
    <cellStyle name="Percent 2 2 3 4 2 3" xfId="5813" xr:uid="{00000000-0005-0000-0000-0000B8CB0000}"/>
    <cellStyle name="Percent 2 2 3 4 2 3 2" xfId="52739" xr:uid="{00000000-0005-0000-0000-0000B9CB0000}"/>
    <cellStyle name="Percent 2 2 3 4 2 3 2 2" xfId="52740" xr:uid="{00000000-0005-0000-0000-0000BACB0000}"/>
    <cellStyle name="Percent 2 2 3 4 2 3 2 2 2" xfId="52741" xr:uid="{00000000-0005-0000-0000-0000BBCB0000}"/>
    <cellStyle name="Percent 2 2 3 4 2 3 2 3" xfId="52742" xr:uid="{00000000-0005-0000-0000-0000BCCB0000}"/>
    <cellStyle name="Percent 2 2 3 4 2 3 3" xfId="52743" xr:uid="{00000000-0005-0000-0000-0000BDCB0000}"/>
    <cellStyle name="Percent 2 2 3 4 2 3 3 2" xfId="52744" xr:uid="{00000000-0005-0000-0000-0000BECB0000}"/>
    <cellStyle name="Percent 2 2 3 4 2 3 4" xfId="52745" xr:uid="{00000000-0005-0000-0000-0000BFCB0000}"/>
    <cellStyle name="Percent 2 2 3 4 2 3 5" xfId="52746" xr:uid="{00000000-0005-0000-0000-0000C0CB0000}"/>
    <cellStyle name="Percent 2 2 3 4 2 4" xfId="52747" xr:uid="{00000000-0005-0000-0000-0000C1CB0000}"/>
    <cellStyle name="Percent 2 2 3 4 2 4 2" xfId="52748" xr:uid="{00000000-0005-0000-0000-0000C2CB0000}"/>
    <cellStyle name="Percent 2 2 3 4 2 4 2 2" xfId="52749" xr:uid="{00000000-0005-0000-0000-0000C3CB0000}"/>
    <cellStyle name="Percent 2 2 3 4 2 4 3" xfId="52750" xr:uid="{00000000-0005-0000-0000-0000C4CB0000}"/>
    <cellStyle name="Percent 2 2 3 4 2 5" xfId="52751" xr:uid="{00000000-0005-0000-0000-0000C5CB0000}"/>
    <cellStyle name="Percent 2 2 3 4 2 5 2" xfId="52752" xr:uid="{00000000-0005-0000-0000-0000C6CB0000}"/>
    <cellStyle name="Percent 2 2 3 4 2 6" xfId="52753" xr:uid="{00000000-0005-0000-0000-0000C7CB0000}"/>
    <cellStyle name="Percent 2 2 3 4 2 7" xfId="52754" xr:uid="{00000000-0005-0000-0000-0000C8CB0000}"/>
    <cellStyle name="Percent 2 2 3 4 3" xfId="5814" xr:uid="{00000000-0005-0000-0000-0000C9CB0000}"/>
    <cellStyle name="Percent 2 2 3 4 3 2" xfId="52755" xr:uid="{00000000-0005-0000-0000-0000CACB0000}"/>
    <cellStyle name="Percent 2 2 3 4 3 2 2" xfId="52756" xr:uid="{00000000-0005-0000-0000-0000CBCB0000}"/>
    <cellStyle name="Percent 2 2 3 4 3 2 2 2" xfId="52757" xr:uid="{00000000-0005-0000-0000-0000CCCB0000}"/>
    <cellStyle name="Percent 2 2 3 4 3 2 3" xfId="52758" xr:uid="{00000000-0005-0000-0000-0000CDCB0000}"/>
    <cellStyle name="Percent 2 2 3 4 3 3" xfId="52759" xr:uid="{00000000-0005-0000-0000-0000CECB0000}"/>
    <cellStyle name="Percent 2 2 3 4 3 3 2" xfId="52760" xr:uid="{00000000-0005-0000-0000-0000CFCB0000}"/>
    <cellStyle name="Percent 2 2 3 4 3 4" xfId="52761" xr:uid="{00000000-0005-0000-0000-0000D0CB0000}"/>
    <cellStyle name="Percent 2 2 3 4 3 5" xfId="52762" xr:uid="{00000000-0005-0000-0000-0000D1CB0000}"/>
    <cellStyle name="Percent 2 2 3 4 4" xfId="5815" xr:uid="{00000000-0005-0000-0000-0000D2CB0000}"/>
    <cellStyle name="Percent 2 2 3 4 4 2" xfId="52763" xr:uid="{00000000-0005-0000-0000-0000D3CB0000}"/>
    <cellStyle name="Percent 2 2 3 4 4 2 2" xfId="52764" xr:uid="{00000000-0005-0000-0000-0000D4CB0000}"/>
    <cellStyle name="Percent 2 2 3 4 4 2 2 2" xfId="52765" xr:uid="{00000000-0005-0000-0000-0000D5CB0000}"/>
    <cellStyle name="Percent 2 2 3 4 4 2 3" xfId="52766" xr:uid="{00000000-0005-0000-0000-0000D6CB0000}"/>
    <cellStyle name="Percent 2 2 3 4 4 3" xfId="52767" xr:uid="{00000000-0005-0000-0000-0000D7CB0000}"/>
    <cellStyle name="Percent 2 2 3 4 4 3 2" xfId="52768" xr:uid="{00000000-0005-0000-0000-0000D8CB0000}"/>
    <cellStyle name="Percent 2 2 3 4 4 4" xfId="52769" xr:uid="{00000000-0005-0000-0000-0000D9CB0000}"/>
    <cellStyle name="Percent 2 2 3 4 4 5" xfId="52770" xr:uid="{00000000-0005-0000-0000-0000DACB0000}"/>
    <cellStyle name="Percent 2 2 3 4 5" xfId="52771" xr:uid="{00000000-0005-0000-0000-0000DBCB0000}"/>
    <cellStyle name="Percent 2 2 3 4 5 2" xfId="52772" xr:uid="{00000000-0005-0000-0000-0000DCCB0000}"/>
    <cellStyle name="Percent 2 2 3 4 5 2 2" xfId="52773" xr:uid="{00000000-0005-0000-0000-0000DDCB0000}"/>
    <cellStyle name="Percent 2 2 3 4 5 3" xfId="52774" xr:uid="{00000000-0005-0000-0000-0000DECB0000}"/>
    <cellStyle name="Percent 2 2 3 4 6" xfId="52775" xr:uid="{00000000-0005-0000-0000-0000DFCB0000}"/>
    <cellStyle name="Percent 2 2 3 4 6 2" xfId="52776" xr:uid="{00000000-0005-0000-0000-0000E0CB0000}"/>
    <cellStyle name="Percent 2 2 3 4 7" xfId="52777" xr:uid="{00000000-0005-0000-0000-0000E1CB0000}"/>
    <cellStyle name="Percent 2 2 3 4 8" xfId="52778" xr:uid="{00000000-0005-0000-0000-0000E2CB0000}"/>
    <cellStyle name="Percent 2 2 3 5" xfId="5816" xr:uid="{00000000-0005-0000-0000-0000E3CB0000}"/>
    <cellStyle name="Percent 2 2 3 5 2" xfId="5817" xr:uid="{00000000-0005-0000-0000-0000E4CB0000}"/>
    <cellStyle name="Percent 2 2 3 5 2 2" xfId="5818" xr:uid="{00000000-0005-0000-0000-0000E5CB0000}"/>
    <cellStyle name="Percent 2 2 3 5 2 2 2" xfId="52779" xr:uid="{00000000-0005-0000-0000-0000E6CB0000}"/>
    <cellStyle name="Percent 2 2 3 5 2 2 2 2" xfId="52780" xr:uid="{00000000-0005-0000-0000-0000E7CB0000}"/>
    <cellStyle name="Percent 2 2 3 5 2 2 2 2 2" xfId="52781" xr:uid="{00000000-0005-0000-0000-0000E8CB0000}"/>
    <cellStyle name="Percent 2 2 3 5 2 2 2 3" xfId="52782" xr:uid="{00000000-0005-0000-0000-0000E9CB0000}"/>
    <cellStyle name="Percent 2 2 3 5 2 2 3" xfId="52783" xr:uid="{00000000-0005-0000-0000-0000EACB0000}"/>
    <cellStyle name="Percent 2 2 3 5 2 2 3 2" xfId="52784" xr:uid="{00000000-0005-0000-0000-0000EBCB0000}"/>
    <cellStyle name="Percent 2 2 3 5 2 2 4" xfId="52785" xr:uid="{00000000-0005-0000-0000-0000ECCB0000}"/>
    <cellStyle name="Percent 2 2 3 5 2 2 5" xfId="52786" xr:uid="{00000000-0005-0000-0000-0000EDCB0000}"/>
    <cellStyle name="Percent 2 2 3 5 2 3" xfId="5819" xr:uid="{00000000-0005-0000-0000-0000EECB0000}"/>
    <cellStyle name="Percent 2 2 3 5 2 3 2" xfId="52787" xr:uid="{00000000-0005-0000-0000-0000EFCB0000}"/>
    <cellStyle name="Percent 2 2 3 5 2 3 2 2" xfId="52788" xr:uid="{00000000-0005-0000-0000-0000F0CB0000}"/>
    <cellStyle name="Percent 2 2 3 5 2 3 2 2 2" xfId="52789" xr:uid="{00000000-0005-0000-0000-0000F1CB0000}"/>
    <cellStyle name="Percent 2 2 3 5 2 3 2 3" xfId="52790" xr:uid="{00000000-0005-0000-0000-0000F2CB0000}"/>
    <cellStyle name="Percent 2 2 3 5 2 3 3" xfId="52791" xr:uid="{00000000-0005-0000-0000-0000F3CB0000}"/>
    <cellStyle name="Percent 2 2 3 5 2 3 3 2" xfId="52792" xr:uid="{00000000-0005-0000-0000-0000F4CB0000}"/>
    <cellStyle name="Percent 2 2 3 5 2 3 4" xfId="52793" xr:uid="{00000000-0005-0000-0000-0000F5CB0000}"/>
    <cellStyle name="Percent 2 2 3 5 2 3 5" xfId="52794" xr:uid="{00000000-0005-0000-0000-0000F6CB0000}"/>
    <cellStyle name="Percent 2 2 3 5 2 4" xfId="52795" xr:uid="{00000000-0005-0000-0000-0000F7CB0000}"/>
    <cellStyle name="Percent 2 2 3 5 2 4 2" xfId="52796" xr:uid="{00000000-0005-0000-0000-0000F8CB0000}"/>
    <cellStyle name="Percent 2 2 3 5 2 4 2 2" xfId="52797" xr:uid="{00000000-0005-0000-0000-0000F9CB0000}"/>
    <cellStyle name="Percent 2 2 3 5 2 4 3" xfId="52798" xr:uid="{00000000-0005-0000-0000-0000FACB0000}"/>
    <cellStyle name="Percent 2 2 3 5 2 5" xfId="52799" xr:uid="{00000000-0005-0000-0000-0000FBCB0000}"/>
    <cellStyle name="Percent 2 2 3 5 2 5 2" xfId="52800" xr:uid="{00000000-0005-0000-0000-0000FCCB0000}"/>
    <cellStyle name="Percent 2 2 3 5 2 6" xfId="52801" xr:uid="{00000000-0005-0000-0000-0000FDCB0000}"/>
    <cellStyle name="Percent 2 2 3 5 2 7" xfId="52802" xr:uid="{00000000-0005-0000-0000-0000FECB0000}"/>
    <cellStyle name="Percent 2 2 3 5 3" xfId="5820" xr:uid="{00000000-0005-0000-0000-0000FFCB0000}"/>
    <cellStyle name="Percent 2 2 3 5 3 2" xfId="52803" xr:uid="{00000000-0005-0000-0000-000000CC0000}"/>
    <cellStyle name="Percent 2 2 3 5 3 2 2" xfId="52804" xr:uid="{00000000-0005-0000-0000-000001CC0000}"/>
    <cellStyle name="Percent 2 2 3 5 3 2 2 2" xfId="52805" xr:uid="{00000000-0005-0000-0000-000002CC0000}"/>
    <cellStyle name="Percent 2 2 3 5 3 2 3" xfId="52806" xr:uid="{00000000-0005-0000-0000-000003CC0000}"/>
    <cellStyle name="Percent 2 2 3 5 3 3" xfId="52807" xr:uid="{00000000-0005-0000-0000-000004CC0000}"/>
    <cellStyle name="Percent 2 2 3 5 3 3 2" xfId="52808" xr:uid="{00000000-0005-0000-0000-000005CC0000}"/>
    <cellStyle name="Percent 2 2 3 5 3 4" xfId="52809" xr:uid="{00000000-0005-0000-0000-000006CC0000}"/>
    <cellStyle name="Percent 2 2 3 5 3 5" xfId="52810" xr:uid="{00000000-0005-0000-0000-000007CC0000}"/>
    <cellStyle name="Percent 2 2 3 5 4" xfId="5821" xr:uid="{00000000-0005-0000-0000-000008CC0000}"/>
    <cellStyle name="Percent 2 2 3 5 4 2" xfId="52811" xr:uid="{00000000-0005-0000-0000-000009CC0000}"/>
    <cellStyle name="Percent 2 2 3 5 4 2 2" xfId="52812" xr:uid="{00000000-0005-0000-0000-00000ACC0000}"/>
    <cellStyle name="Percent 2 2 3 5 4 2 2 2" xfId="52813" xr:uid="{00000000-0005-0000-0000-00000BCC0000}"/>
    <cellStyle name="Percent 2 2 3 5 4 2 3" xfId="52814" xr:uid="{00000000-0005-0000-0000-00000CCC0000}"/>
    <cellStyle name="Percent 2 2 3 5 4 3" xfId="52815" xr:uid="{00000000-0005-0000-0000-00000DCC0000}"/>
    <cellStyle name="Percent 2 2 3 5 4 3 2" xfId="52816" xr:uid="{00000000-0005-0000-0000-00000ECC0000}"/>
    <cellStyle name="Percent 2 2 3 5 4 4" xfId="52817" xr:uid="{00000000-0005-0000-0000-00000FCC0000}"/>
    <cellStyle name="Percent 2 2 3 5 4 5" xfId="52818" xr:uid="{00000000-0005-0000-0000-000010CC0000}"/>
    <cellStyle name="Percent 2 2 3 5 5" xfId="52819" xr:uid="{00000000-0005-0000-0000-000011CC0000}"/>
    <cellStyle name="Percent 2 2 3 5 5 2" xfId="52820" xr:uid="{00000000-0005-0000-0000-000012CC0000}"/>
    <cellStyle name="Percent 2 2 3 5 5 2 2" xfId="52821" xr:uid="{00000000-0005-0000-0000-000013CC0000}"/>
    <cellStyle name="Percent 2 2 3 5 5 3" xfId="52822" xr:uid="{00000000-0005-0000-0000-000014CC0000}"/>
    <cellStyle name="Percent 2 2 3 5 6" xfId="52823" xr:uid="{00000000-0005-0000-0000-000015CC0000}"/>
    <cellStyle name="Percent 2 2 3 5 6 2" xfId="52824" xr:uid="{00000000-0005-0000-0000-000016CC0000}"/>
    <cellStyle name="Percent 2 2 3 5 7" xfId="52825" xr:uid="{00000000-0005-0000-0000-000017CC0000}"/>
    <cellStyle name="Percent 2 2 3 5 8" xfId="52826" xr:uid="{00000000-0005-0000-0000-000018CC0000}"/>
    <cellStyle name="Percent 2 2 3 6" xfId="5822" xr:uid="{00000000-0005-0000-0000-000019CC0000}"/>
    <cellStyle name="Percent 2 2 3 6 2" xfId="5823" xr:uid="{00000000-0005-0000-0000-00001ACC0000}"/>
    <cellStyle name="Percent 2 2 3 6 2 2" xfId="52827" xr:uid="{00000000-0005-0000-0000-00001BCC0000}"/>
    <cellStyle name="Percent 2 2 3 6 2 2 2" xfId="52828" xr:uid="{00000000-0005-0000-0000-00001CCC0000}"/>
    <cellStyle name="Percent 2 2 3 6 2 2 2 2" xfId="52829" xr:uid="{00000000-0005-0000-0000-00001DCC0000}"/>
    <cellStyle name="Percent 2 2 3 6 2 2 3" xfId="52830" xr:uid="{00000000-0005-0000-0000-00001ECC0000}"/>
    <cellStyle name="Percent 2 2 3 6 2 3" xfId="52831" xr:uid="{00000000-0005-0000-0000-00001FCC0000}"/>
    <cellStyle name="Percent 2 2 3 6 2 3 2" xfId="52832" xr:uid="{00000000-0005-0000-0000-000020CC0000}"/>
    <cellStyle name="Percent 2 2 3 6 2 4" xfId="52833" xr:uid="{00000000-0005-0000-0000-000021CC0000}"/>
    <cellStyle name="Percent 2 2 3 6 2 5" xfId="52834" xr:uid="{00000000-0005-0000-0000-000022CC0000}"/>
    <cellStyle name="Percent 2 2 3 6 3" xfId="5824" xr:uid="{00000000-0005-0000-0000-000023CC0000}"/>
    <cellStyle name="Percent 2 2 3 6 3 2" xfId="52835" xr:uid="{00000000-0005-0000-0000-000024CC0000}"/>
    <cellStyle name="Percent 2 2 3 6 3 2 2" xfId="52836" xr:uid="{00000000-0005-0000-0000-000025CC0000}"/>
    <cellStyle name="Percent 2 2 3 6 3 2 2 2" xfId="52837" xr:uid="{00000000-0005-0000-0000-000026CC0000}"/>
    <cellStyle name="Percent 2 2 3 6 3 2 3" xfId="52838" xr:uid="{00000000-0005-0000-0000-000027CC0000}"/>
    <cellStyle name="Percent 2 2 3 6 3 3" xfId="52839" xr:uid="{00000000-0005-0000-0000-000028CC0000}"/>
    <cellStyle name="Percent 2 2 3 6 3 3 2" xfId="52840" xr:uid="{00000000-0005-0000-0000-000029CC0000}"/>
    <cellStyle name="Percent 2 2 3 6 3 4" xfId="52841" xr:uid="{00000000-0005-0000-0000-00002ACC0000}"/>
    <cellStyle name="Percent 2 2 3 6 3 5" xfId="52842" xr:uid="{00000000-0005-0000-0000-00002BCC0000}"/>
    <cellStyle name="Percent 2 2 3 6 4" xfId="52843" xr:uid="{00000000-0005-0000-0000-00002CCC0000}"/>
    <cellStyle name="Percent 2 2 3 6 4 2" xfId="52844" xr:uid="{00000000-0005-0000-0000-00002DCC0000}"/>
    <cellStyle name="Percent 2 2 3 6 4 2 2" xfId="52845" xr:uid="{00000000-0005-0000-0000-00002ECC0000}"/>
    <cellStyle name="Percent 2 2 3 6 4 3" xfId="52846" xr:uid="{00000000-0005-0000-0000-00002FCC0000}"/>
    <cellStyle name="Percent 2 2 3 6 5" xfId="52847" xr:uid="{00000000-0005-0000-0000-000030CC0000}"/>
    <cellStyle name="Percent 2 2 3 6 5 2" xfId="52848" xr:uid="{00000000-0005-0000-0000-000031CC0000}"/>
    <cellStyle name="Percent 2 2 3 6 6" xfId="52849" xr:uid="{00000000-0005-0000-0000-000032CC0000}"/>
    <cellStyle name="Percent 2 2 3 6 7" xfId="52850" xr:uid="{00000000-0005-0000-0000-000033CC0000}"/>
    <cellStyle name="Percent 2 2 3 7" xfId="5825" xr:uid="{00000000-0005-0000-0000-000034CC0000}"/>
    <cellStyle name="Percent 2 2 3 7 2" xfId="52851" xr:uid="{00000000-0005-0000-0000-000035CC0000}"/>
    <cellStyle name="Percent 2 2 3 7 2 2" xfId="52852" xr:uid="{00000000-0005-0000-0000-000036CC0000}"/>
    <cellStyle name="Percent 2 2 3 7 2 2 2" xfId="52853" xr:uid="{00000000-0005-0000-0000-000037CC0000}"/>
    <cellStyle name="Percent 2 2 3 7 2 3" xfId="52854" xr:uid="{00000000-0005-0000-0000-000038CC0000}"/>
    <cellStyle name="Percent 2 2 3 7 3" xfId="52855" xr:uid="{00000000-0005-0000-0000-000039CC0000}"/>
    <cellStyle name="Percent 2 2 3 7 3 2" xfId="52856" xr:uid="{00000000-0005-0000-0000-00003ACC0000}"/>
    <cellStyle name="Percent 2 2 3 7 4" xfId="52857" xr:uid="{00000000-0005-0000-0000-00003BCC0000}"/>
    <cellStyle name="Percent 2 2 3 7 5" xfId="52858" xr:uid="{00000000-0005-0000-0000-00003CCC0000}"/>
    <cellStyle name="Percent 2 2 3 8" xfId="5826" xr:uid="{00000000-0005-0000-0000-00003DCC0000}"/>
    <cellStyle name="Percent 2 2 3 8 2" xfId="52859" xr:uid="{00000000-0005-0000-0000-00003ECC0000}"/>
    <cellStyle name="Percent 2 2 3 8 2 2" xfId="52860" xr:uid="{00000000-0005-0000-0000-00003FCC0000}"/>
    <cellStyle name="Percent 2 2 3 8 2 2 2" xfId="52861" xr:uid="{00000000-0005-0000-0000-000040CC0000}"/>
    <cellStyle name="Percent 2 2 3 8 2 3" xfId="52862" xr:uid="{00000000-0005-0000-0000-000041CC0000}"/>
    <cellStyle name="Percent 2 2 3 8 3" xfId="52863" xr:uid="{00000000-0005-0000-0000-000042CC0000}"/>
    <cellStyle name="Percent 2 2 3 8 3 2" xfId="52864" xr:uid="{00000000-0005-0000-0000-000043CC0000}"/>
    <cellStyle name="Percent 2 2 3 8 4" xfId="52865" xr:uid="{00000000-0005-0000-0000-000044CC0000}"/>
    <cellStyle name="Percent 2 2 3 8 5" xfId="52866" xr:uid="{00000000-0005-0000-0000-000045CC0000}"/>
    <cellStyle name="Percent 2 2 3 9" xfId="52867" xr:uid="{00000000-0005-0000-0000-000046CC0000}"/>
    <cellStyle name="Percent 2 2 3 9 2" xfId="52868" xr:uid="{00000000-0005-0000-0000-000047CC0000}"/>
    <cellStyle name="Percent 2 2 3 9 2 2" xfId="52869" xr:uid="{00000000-0005-0000-0000-000048CC0000}"/>
    <cellStyle name="Percent 2 2 3 9 3" xfId="52870" xr:uid="{00000000-0005-0000-0000-000049CC0000}"/>
    <cellStyle name="Percent 2 2 4" xfId="5827" xr:uid="{00000000-0005-0000-0000-00004ACC0000}"/>
    <cellStyle name="Percent 2 2 4 2" xfId="5828" xr:uid="{00000000-0005-0000-0000-00004BCC0000}"/>
    <cellStyle name="Percent 2 2 4 2 2" xfId="5829" xr:uid="{00000000-0005-0000-0000-00004CCC0000}"/>
    <cellStyle name="Percent 2 2 4 2 2 2" xfId="52871" xr:uid="{00000000-0005-0000-0000-00004DCC0000}"/>
    <cellStyle name="Percent 2 2 4 2 2 2 2" xfId="52872" xr:uid="{00000000-0005-0000-0000-00004ECC0000}"/>
    <cellStyle name="Percent 2 2 4 2 2 2 2 2" xfId="52873" xr:uid="{00000000-0005-0000-0000-00004FCC0000}"/>
    <cellStyle name="Percent 2 2 4 2 2 2 3" xfId="52874" xr:uid="{00000000-0005-0000-0000-000050CC0000}"/>
    <cellStyle name="Percent 2 2 4 2 2 3" xfId="52875" xr:uid="{00000000-0005-0000-0000-000051CC0000}"/>
    <cellStyle name="Percent 2 2 4 2 2 3 2" xfId="52876" xr:uid="{00000000-0005-0000-0000-000052CC0000}"/>
    <cellStyle name="Percent 2 2 4 2 2 4" xfId="52877" xr:uid="{00000000-0005-0000-0000-000053CC0000}"/>
    <cellStyle name="Percent 2 2 4 2 2 5" xfId="52878" xr:uid="{00000000-0005-0000-0000-000054CC0000}"/>
    <cellStyle name="Percent 2 2 4 2 3" xfId="5830" xr:uid="{00000000-0005-0000-0000-000055CC0000}"/>
    <cellStyle name="Percent 2 2 4 2 3 2" xfId="52879" xr:uid="{00000000-0005-0000-0000-000056CC0000}"/>
    <cellStyle name="Percent 2 2 4 2 3 2 2" xfId="52880" xr:uid="{00000000-0005-0000-0000-000057CC0000}"/>
    <cellStyle name="Percent 2 2 4 2 3 2 2 2" xfId="52881" xr:uid="{00000000-0005-0000-0000-000058CC0000}"/>
    <cellStyle name="Percent 2 2 4 2 3 2 3" xfId="52882" xr:uid="{00000000-0005-0000-0000-000059CC0000}"/>
    <cellStyle name="Percent 2 2 4 2 3 3" xfId="52883" xr:uid="{00000000-0005-0000-0000-00005ACC0000}"/>
    <cellStyle name="Percent 2 2 4 2 3 3 2" xfId="52884" xr:uid="{00000000-0005-0000-0000-00005BCC0000}"/>
    <cellStyle name="Percent 2 2 4 2 3 4" xfId="52885" xr:uid="{00000000-0005-0000-0000-00005CCC0000}"/>
    <cellStyle name="Percent 2 2 4 2 3 5" xfId="52886" xr:uid="{00000000-0005-0000-0000-00005DCC0000}"/>
    <cellStyle name="Percent 2 2 4 2 4" xfId="52887" xr:uid="{00000000-0005-0000-0000-00005ECC0000}"/>
    <cellStyle name="Percent 2 2 4 2 4 2" xfId="52888" xr:uid="{00000000-0005-0000-0000-00005FCC0000}"/>
    <cellStyle name="Percent 2 2 4 2 4 2 2" xfId="52889" xr:uid="{00000000-0005-0000-0000-000060CC0000}"/>
    <cellStyle name="Percent 2 2 4 2 4 3" xfId="52890" xr:uid="{00000000-0005-0000-0000-000061CC0000}"/>
    <cellStyle name="Percent 2 2 4 2 5" xfId="52891" xr:uid="{00000000-0005-0000-0000-000062CC0000}"/>
    <cellStyle name="Percent 2 2 4 2 5 2" xfId="52892" xr:uid="{00000000-0005-0000-0000-000063CC0000}"/>
    <cellStyle name="Percent 2 2 4 2 6" xfId="52893" xr:uid="{00000000-0005-0000-0000-000064CC0000}"/>
    <cellStyle name="Percent 2 2 4 2 7" xfId="52894" xr:uid="{00000000-0005-0000-0000-000065CC0000}"/>
    <cellStyle name="Percent 2 2 4 3" xfId="5831" xr:uid="{00000000-0005-0000-0000-000066CC0000}"/>
    <cellStyle name="Percent 2 2 4 3 2" xfId="52895" xr:uid="{00000000-0005-0000-0000-000067CC0000}"/>
    <cellStyle name="Percent 2 2 4 3 2 2" xfId="52896" xr:uid="{00000000-0005-0000-0000-000068CC0000}"/>
    <cellStyle name="Percent 2 2 4 3 2 2 2" xfId="52897" xr:uid="{00000000-0005-0000-0000-000069CC0000}"/>
    <cellStyle name="Percent 2 2 4 3 2 3" xfId="52898" xr:uid="{00000000-0005-0000-0000-00006ACC0000}"/>
    <cellStyle name="Percent 2 2 4 3 3" xfId="52899" xr:uid="{00000000-0005-0000-0000-00006BCC0000}"/>
    <cellStyle name="Percent 2 2 4 3 3 2" xfId="52900" xr:uid="{00000000-0005-0000-0000-00006CCC0000}"/>
    <cellStyle name="Percent 2 2 4 3 4" xfId="52901" xr:uid="{00000000-0005-0000-0000-00006DCC0000}"/>
    <cellStyle name="Percent 2 2 4 3 5" xfId="52902" xr:uid="{00000000-0005-0000-0000-00006ECC0000}"/>
    <cellStyle name="Percent 2 2 4 4" xfId="5832" xr:uid="{00000000-0005-0000-0000-00006FCC0000}"/>
    <cellStyle name="Percent 2 2 4 4 2" xfId="52903" xr:uid="{00000000-0005-0000-0000-000070CC0000}"/>
    <cellStyle name="Percent 2 2 4 4 2 2" xfId="52904" xr:uid="{00000000-0005-0000-0000-000071CC0000}"/>
    <cellStyle name="Percent 2 2 4 4 2 2 2" xfId="52905" xr:uid="{00000000-0005-0000-0000-000072CC0000}"/>
    <cellStyle name="Percent 2 2 4 4 2 3" xfId="52906" xr:uid="{00000000-0005-0000-0000-000073CC0000}"/>
    <cellStyle name="Percent 2 2 4 4 3" xfId="52907" xr:uid="{00000000-0005-0000-0000-000074CC0000}"/>
    <cellStyle name="Percent 2 2 4 4 3 2" xfId="52908" xr:uid="{00000000-0005-0000-0000-000075CC0000}"/>
    <cellStyle name="Percent 2 2 4 4 4" xfId="52909" xr:uid="{00000000-0005-0000-0000-000076CC0000}"/>
    <cellStyle name="Percent 2 2 4 4 5" xfId="52910" xr:uid="{00000000-0005-0000-0000-000077CC0000}"/>
    <cellStyle name="Percent 2 2 4 5" xfId="52911" xr:uid="{00000000-0005-0000-0000-000078CC0000}"/>
    <cellStyle name="Percent 2 2 4 5 2" xfId="52912" xr:uid="{00000000-0005-0000-0000-000079CC0000}"/>
    <cellStyle name="Percent 2 2 4 5 2 2" xfId="52913" xr:uid="{00000000-0005-0000-0000-00007ACC0000}"/>
    <cellStyle name="Percent 2 2 4 5 3" xfId="52914" xr:uid="{00000000-0005-0000-0000-00007BCC0000}"/>
    <cellStyle name="Percent 2 2 4 6" xfId="52915" xr:uid="{00000000-0005-0000-0000-00007CCC0000}"/>
    <cellStyle name="Percent 2 2 4 6 2" xfId="52916" xr:uid="{00000000-0005-0000-0000-00007DCC0000}"/>
    <cellStyle name="Percent 2 2 4 7" xfId="52917" xr:uid="{00000000-0005-0000-0000-00007ECC0000}"/>
    <cellStyle name="Percent 2 2 4 8" xfId="52918" xr:uid="{00000000-0005-0000-0000-00007FCC0000}"/>
    <cellStyle name="Percent 2 2 5" xfId="5833" xr:uid="{00000000-0005-0000-0000-000080CC0000}"/>
    <cellStyle name="Percent 2 2 5 2" xfId="5834" xr:uid="{00000000-0005-0000-0000-000081CC0000}"/>
    <cellStyle name="Percent 2 2 5 2 2" xfId="5835" xr:uid="{00000000-0005-0000-0000-000082CC0000}"/>
    <cellStyle name="Percent 2 2 5 2 2 2" xfId="52919" xr:uid="{00000000-0005-0000-0000-000083CC0000}"/>
    <cellStyle name="Percent 2 2 5 2 2 2 2" xfId="52920" xr:uid="{00000000-0005-0000-0000-000084CC0000}"/>
    <cellStyle name="Percent 2 2 5 2 2 2 2 2" xfId="52921" xr:uid="{00000000-0005-0000-0000-000085CC0000}"/>
    <cellStyle name="Percent 2 2 5 2 2 2 3" xfId="52922" xr:uid="{00000000-0005-0000-0000-000086CC0000}"/>
    <cellStyle name="Percent 2 2 5 2 2 3" xfId="52923" xr:uid="{00000000-0005-0000-0000-000087CC0000}"/>
    <cellStyle name="Percent 2 2 5 2 2 3 2" xfId="52924" xr:uid="{00000000-0005-0000-0000-000088CC0000}"/>
    <cellStyle name="Percent 2 2 5 2 2 4" xfId="52925" xr:uid="{00000000-0005-0000-0000-000089CC0000}"/>
    <cellStyle name="Percent 2 2 5 2 2 5" xfId="52926" xr:uid="{00000000-0005-0000-0000-00008ACC0000}"/>
    <cellStyle name="Percent 2 2 5 2 3" xfId="5836" xr:uid="{00000000-0005-0000-0000-00008BCC0000}"/>
    <cellStyle name="Percent 2 2 5 2 3 2" xfId="52927" xr:uid="{00000000-0005-0000-0000-00008CCC0000}"/>
    <cellStyle name="Percent 2 2 5 2 3 2 2" xfId="52928" xr:uid="{00000000-0005-0000-0000-00008DCC0000}"/>
    <cellStyle name="Percent 2 2 5 2 3 2 2 2" xfId="52929" xr:uid="{00000000-0005-0000-0000-00008ECC0000}"/>
    <cellStyle name="Percent 2 2 5 2 3 2 3" xfId="52930" xr:uid="{00000000-0005-0000-0000-00008FCC0000}"/>
    <cellStyle name="Percent 2 2 5 2 3 3" xfId="52931" xr:uid="{00000000-0005-0000-0000-000090CC0000}"/>
    <cellStyle name="Percent 2 2 5 2 3 3 2" xfId="52932" xr:uid="{00000000-0005-0000-0000-000091CC0000}"/>
    <cellStyle name="Percent 2 2 5 2 3 4" xfId="52933" xr:uid="{00000000-0005-0000-0000-000092CC0000}"/>
    <cellStyle name="Percent 2 2 5 2 3 5" xfId="52934" xr:uid="{00000000-0005-0000-0000-000093CC0000}"/>
    <cellStyle name="Percent 2 2 5 2 4" xfId="52935" xr:uid="{00000000-0005-0000-0000-000094CC0000}"/>
    <cellStyle name="Percent 2 2 5 2 4 2" xfId="52936" xr:uid="{00000000-0005-0000-0000-000095CC0000}"/>
    <cellStyle name="Percent 2 2 5 2 4 2 2" xfId="52937" xr:uid="{00000000-0005-0000-0000-000096CC0000}"/>
    <cellStyle name="Percent 2 2 5 2 4 3" xfId="52938" xr:uid="{00000000-0005-0000-0000-000097CC0000}"/>
    <cellStyle name="Percent 2 2 5 2 5" xfId="52939" xr:uid="{00000000-0005-0000-0000-000098CC0000}"/>
    <cellStyle name="Percent 2 2 5 2 5 2" xfId="52940" xr:uid="{00000000-0005-0000-0000-000099CC0000}"/>
    <cellStyle name="Percent 2 2 5 2 6" xfId="52941" xr:uid="{00000000-0005-0000-0000-00009ACC0000}"/>
    <cellStyle name="Percent 2 2 5 2 7" xfId="52942" xr:uid="{00000000-0005-0000-0000-00009BCC0000}"/>
    <cellStyle name="Percent 2 2 5 3" xfId="5837" xr:uid="{00000000-0005-0000-0000-00009CCC0000}"/>
    <cellStyle name="Percent 2 2 5 3 2" xfId="52943" xr:uid="{00000000-0005-0000-0000-00009DCC0000}"/>
    <cellStyle name="Percent 2 2 5 3 2 2" xfId="52944" xr:uid="{00000000-0005-0000-0000-00009ECC0000}"/>
    <cellStyle name="Percent 2 2 5 3 2 2 2" xfId="52945" xr:uid="{00000000-0005-0000-0000-00009FCC0000}"/>
    <cellStyle name="Percent 2 2 5 3 2 3" xfId="52946" xr:uid="{00000000-0005-0000-0000-0000A0CC0000}"/>
    <cellStyle name="Percent 2 2 5 3 3" xfId="52947" xr:uid="{00000000-0005-0000-0000-0000A1CC0000}"/>
    <cellStyle name="Percent 2 2 5 3 3 2" xfId="52948" xr:uid="{00000000-0005-0000-0000-0000A2CC0000}"/>
    <cellStyle name="Percent 2 2 5 3 4" xfId="52949" xr:uid="{00000000-0005-0000-0000-0000A3CC0000}"/>
    <cellStyle name="Percent 2 2 5 3 5" xfId="52950" xr:uid="{00000000-0005-0000-0000-0000A4CC0000}"/>
    <cellStyle name="Percent 2 2 5 4" xfId="5838" xr:uid="{00000000-0005-0000-0000-0000A5CC0000}"/>
    <cellStyle name="Percent 2 2 5 4 2" xfId="52951" xr:uid="{00000000-0005-0000-0000-0000A6CC0000}"/>
    <cellStyle name="Percent 2 2 5 4 2 2" xfId="52952" xr:uid="{00000000-0005-0000-0000-0000A7CC0000}"/>
    <cellStyle name="Percent 2 2 5 4 2 2 2" xfId="52953" xr:uid="{00000000-0005-0000-0000-0000A8CC0000}"/>
    <cellStyle name="Percent 2 2 5 4 2 3" xfId="52954" xr:uid="{00000000-0005-0000-0000-0000A9CC0000}"/>
    <cellStyle name="Percent 2 2 5 4 3" xfId="52955" xr:uid="{00000000-0005-0000-0000-0000AACC0000}"/>
    <cellStyle name="Percent 2 2 5 4 3 2" xfId="52956" xr:uid="{00000000-0005-0000-0000-0000ABCC0000}"/>
    <cellStyle name="Percent 2 2 5 4 4" xfId="52957" xr:uid="{00000000-0005-0000-0000-0000ACCC0000}"/>
    <cellStyle name="Percent 2 2 5 4 5" xfId="52958" xr:uid="{00000000-0005-0000-0000-0000ADCC0000}"/>
    <cellStyle name="Percent 2 2 5 5" xfId="52959" xr:uid="{00000000-0005-0000-0000-0000AECC0000}"/>
    <cellStyle name="Percent 2 2 5 5 2" xfId="52960" xr:uid="{00000000-0005-0000-0000-0000AFCC0000}"/>
    <cellStyle name="Percent 2 2 5 5 2 2" xfId="52961" xr:uid="{00000000-0005-0000-0000-0000B0CC0000}"/>
    <cellStyle name="Percent 2 2 5 5 3" xfId="52962" xr:uid="{00000000-0005-0000-0000-0000B1CC0000}"/>
    <cellStyle name="Percent 2 2 5 6" xfId="52963" xr:uid="{00000000-0005-0000-0000-0000B2CC0000}"/>
    <cellStyle name="Percent 2 2 5 6 2" xfId="52964" xr:uid="{00000000-0005-0000-0000-0000B3CC0000}"/>
    <cellStyle name="Percent 2 2 5 7" xfId="52965" xr:uid="{00000000-0005-0000-0000-0000B4CC0000}"/>
    <cellStyle name="Percent 2 2 5 8" xfId="52966" xr:uid="{00000000-0005-0000-0000-0000B5CC0000}"/>
    <cellStyle name="Percent 2 2 6" xfId="5839" xr:uid="{00000000-0005-0000-0000-0000B6CC0000}"/>
    <cellStyle name="Percent 2 2 6 2" xfId="5840" xr:uid="{00000000-0005-0000-0000-0000B7CC0000}"/>
    <cellStyle name="Percent 2 2 6 2 2" xfId="5841" xr:uid="{00000000-0005-0000-0000-0000B8CC0000}"/>
    <cellStyle name="Percent 2 2 6 2 2 2" xfId="52967" xr:uid="{00000000-0005-0000-0000-0000B9CC0000}"/>
    <cellStyle name="Percent 2 2 6 2 2 2 2" xfId="52968" xr:uid="{00000000-0005-0000-0000-0000BACC0000}"/>
    <cellStyle name="Percent 2 2 6 2 2 2 2 2" xfId="52969" xr:uid="{00000000-0005-0000-0000-0000BBCC0000}"/>
    <cellStyle name="Percent 2 2 6 2 2 2 3" xfId="52970" xr:uid="{00000000-0005-0000-0000-0000BCCC0000}"/>
    <cellStyle name="Percent 2 2 6 2 2 3" xfId="52971" xr:uid="{00000000-0005-0000-0000-0000BDCC0000}"/>
    <cellStyle name="Percent 2 2 6 2 2 3 2" xfId="52972" xr:uid="{00000000-0005-0000-0000-0000BECC0000}"/>
    <cellStyle name="Percent 2 2 6 2 2 4" xfId="52973" xr:uid="{00000000-0005-0000-0000-0000BFCC0000}"/>
    <cellStyle name="Percent 2 2 6 2 2 5" xfId="52974" xr:uid="{00000000-0005-0000-0000-0000C0CC0000}"/>
    <cellStyle name="Percent 2 2 6 2 3" xfId="5842" xr:uid="{00000000-0005-0000-0000-0000C1CC0000}"/>
    <cellStyle name="Percent 2 2 6 2 3 2" xfId="52975" xr:uid="{00000000-0005-0000-0000-0000C2CC0000}"/>
    <cellStyle name="Percent 2 2 6 2 3 2 2" xfId="52976" xr:uid="{00000000-0005-0000-0000-0000C3CC0000}"/>
    <cellStyle name="Percent 2 2 6 2 3 2 2 2" xfId="52977" xr:uid="{00000000-0005-0000-0000-0000C4CC0000}"/>
    <cellStyle name="Percent 2 2 6 2 3 2 3" xfId="52978" xr:uid="{00000000-0005-0000-0000-0000C5CC0000}"/>
    <cellStyle name="Percent 2 2 6 2 3 3" xfId="52979" xr:uid="{00000000-0005-0000-0000-0000C6CC0000}"/>
    <cellStyle name="Percent 2 2 6 2 3 3 2" xfId="52980" xr:uid="{00000000-0005-0000-0000-0000C7CC0000}"/>
    <cellStyle name="Percent 2 2 6 2 3 4" xfId="52981" xr:uid="{00000000-0005-0000-0000-0000C8CC0000}"/>
    <cellStyle name="Percent 2 2 6 2 3 5" xfId="52982" xr:uid="{00000000-0005-0000-0000-0000C9CC0000}"/>
    <cellStyle name="Percent 2 2 6 2 4" xfId="52983" xr:uid="{00000000-0005-0000-0000-0000CACC0000}"/>
    <cellStyle name="Percent 2 2 6 2 4 2" xfId="52984" xr:uid="{00000000-0005-0000-0000-0000CBCC0000}"/>
    <cellStyle name="Percent 2 2 6 2 4 2 2" xfId="52985" xr:uid="{00000000-0005-0000-0000-0000CCCC0000}"/>
    <cellStyle name="Percent 2 2 6 2 4 3" xfId="52986" xr:uid="{00000000-0005-0000-0000-0000CDCC0000}"/>
    <cellStyle name="Percent 2 2 6 2 5" xfId="52987" xr:uid="{00000000-0005-0000-0000-0000CECC0000}"/>
    <cellStyle name="Percent 2 2 6 2 5 2" xfId="52988" xr:uid="{00000000-0005-0000-0000-0000CFCC0000}"/>
    <cellStyle name="Percent 2 2 6 2 6" xfId="52989" xr:uid="{00000000-0005-0000-0000-0000D0CC0000}"/>
    <cellStyle name="Percent 2 2 6 2 7" xfId="52990" xr:uid="{00000000-0005-0000-0000-0000D1CC0000}"/>
    <cellStyle name="Percent 2 2 6 3" xfId="5843" xr:uid="{00000000-0005-0000-0000-0000D2CC0000}"/>
    <cellStyle name="Percent 2 2 6 3 2" xfId="52991" xr:uid="{00000000-0005-0000-0000-0000D3CC0000}"/>
    <cellStyle name="Percent 2 2 6 3 2 2" xfId="52992" xr:uid="{00000000-0005-0000-0000-0000D4CC0000}"/>
    <cellStyle name="Percent 2 2 6 3 2 2 2" xfId="52993" xr:uid="{00000000-0005-0000-0000-0000D5CC0000}"/>
    <cellStyle name="Percent 2 2 6 3 2 3" xfId="52994" xr:uid="{00000000-0005-0000-0000-0000D6CC0000}"/>
    <cellStyle name="Percent 2 2 6 3 3" xfId="52995" xr:uid="{00000000-0005-0000-0000-0000D7CC0000}"/>
    <cellStyle name="Percent 2 2 6 3 3 2" xfId="52996" xr:uid="{00000000-0005-0000-0000-0000D8CC0000}"/>
    <cellStyle name="Percent 2 2 6 3 4" xfId="52997" xr:uid="{00000000-0005-0000-0000-0000D9CC0000}"/>
    <cellStyle name="Percent 2 2 6 3 5" xfId="52998" xr:uid="{00000000-0005-0000-0000-0000DACC0000}"/>
    <cellStyle name="Percent 2 2 6 4" xfId="5844" xr:uid="{00000000-0005-0000-0000-0000DBCC0000}"/>
    <cellStyle name="Percent 2 2 6 4 2" xfId="52999" xr:uid="{00000000-0005-0000-0000-0000DCCC0000}"/>
    <cellStyle name="Percent 2 2 6 4 2 2" xfId="53000" xr:uid="{00000000-0005-0000-0000-0000DDCC0000}"/>
    <cellStyle name="Percent 2 2 6 4 2 2 2" xfId="53001" xr:uid="{00000000-0005-0000-0000-0000DECC0000}"/>
    <cellStyle name="Percent 2 2 6 4 2 3" xfId="53002" xr:uid="{00000000-0005-0000-0000-0000DFCC0000}"/>
    <cellStyle name="Percent 2 2 6 4 3" xfId="53003" xr:uid="{00000000-0005-0000-0000-0000E0CC0000}"/>
    <cellStyle name="Percent 2 2 6 4 3 2" xfId="53004" xr:uid="{00000000-0005-0000-0000-0000E1CC0000}"/>
    <cellStyle name="Percent 2 2 6 4 4" xfId="53005" xr:uid="{00000000-0005-0000-0000-0000E2CC0000}"/>
    <cellStyle name="Percent 2 2 6 4 5" xfId="53006" xr:uid="{00000000-0005-0000-0000-0000E3CC0000}"/>
    <cellStyle name="Percent 2 2 6 5" xfId="53007" xr:uid="{00000000-0005-0000-0000-0000E4CC0000}"/>
    <cellStyle name="Percent 2 2 6 5 2" xfId="53008" xr:uid="{00000000-0005-0000-0000-0000E5CC0000}"/>
    <cellStyle name="Percent 2 2 6 5 2 2" xfId="53009" xr:uid="{00000000-0005-0000-0000-0000E6CC0000}"/>
    <cellStyle name="Percent 2 2 6 5 3" xfId="53010" xr:uid="{00000000-0005-0000-0000-0000E7CC0000}"/>
    <cellStyle name="Percent 2 2 6 6" xfId="53011" xr:uid="{00000000-0005-0000-0000-0000E8CC0000}"/>
    <cellStyle name="Percent 2 2 6 6 2" xfId="53012" xr:uid="{00000000-0005-0000-0000-0000E9CC0000}"/>
    <cellStyle name="Percent 2 2 6 7" xfId="53013" xr:uid="{00000000-0005-0000-0000-0000EACC0000}"/>
    <cellStyle name="Percent 2 2 6 8" xfId="53014" xr:uid="{00000000-0005-0000-0000-0000EBCC0000}"/>
    <cellStyle name="Percent 2 2 7" xfId="5845" xr:uid="{00000000-0005-0000-0000-0000ECCC0000}"/>
    <cellStyle name="Percent 2 2 7 2" xfId="5846" xr:uid="{00000000-0005-0000-0000-0000EDCC0000}"/>
    <cellStyle name="Percent 2 2 7 2 2" xfId="5847" xr:uid="{00000000-0005-0000-0000-0000EECC0000}"/>
    <cellStyle name="Percent 2 2 7 2 2 2" xfId="53015" xr:uid="{00000000-0005-0000-0000-0000EFCC0000}"/>
    <cellStyle name="Percent 2 2 7 2 2 2 2" xfId="53016" xr:uid="{00000000-0005-0000-0000-0000F0CC0000}"/>
    <cellStyle name="Percent 2 2 7 2 2 2 2 2" xfId="53017" xr:uid="{00000000-0005-0000-0000-0000F1CC0000}"/>
    <cellStyle name="Percent 2 2 7 2 2 2 3" xfId="53018" xr:uid="{00000000-0005-0000-0000-0000F2CC0000}"/>
    <cellStyle name="Percent 2 2 7 2 2 3" xfId="53019" xr:uid="{00000000-0005-0000-0000-0000F3CC0000}"/>
    <cellStyle name="Percent 2 2 7 2 2 3 2" xfId="53020" xr:uid="{00000000-0005-0000-0000-0000F4CC0000}"/>
    <cellStyle name="Percent 2 2 7 2 2 4" xfId="53021" xr:uid="{00000000-0005-0000-0000-0000F5CC0000}"/>
    <cellStyle name="Percent 2 2 7 2 2 5" xfId="53022" xr:uid="{00000000-0005-0000-0000-0000F6CC0000}"/>
    <cellStyle name="Percent 2 2 7 2 3" xfId="5848" xr:uid="{00000000-0005-0000-0000-0000F7CC0000}"/>
    <cellStyle name="Percent 2 2 7 2 3 2" xfId="53023" xr:uid="{00000000-0005-0000-0000-0000F8CC0000}"/>
    <cellStyle name="Percent 2 2 7 2 3 2 2" xfId="53024" xr:uid="{00000000-0005-0000-0000-0000F9CC0000}"/>
    <cellStyle name="Percent 2 2 7 2 3 2 2 2" xfId="53025" xr:uid="{00000000-0005-0000-0000-0000FACC0000}"/>
    <cellStyle name="Percent 2 2 7 2 3 2 3" xfId="53026" xr:uid="{00000000-0005-0000-0000-0000FBCC0000}"/>
    <cellStyle name="Percent 2 2 7 2 3 3" xfId="53027" xr:uid="{00000000-0005-0000-0000-0000FCCC0000}"/>
    <cellStyle name="Percent 2 2 7 2 3 3 2" xfId="53028" xr:uid="{00000000-0005-0000-0000-0000FDCC0000}"/>
    <cellStyle name="Percent 2 2 7 2 3 4" xfId="53029" xr:uid="{00000000-0005-0000-0000-0000FECC0000}"/>
    <cellStyle name="Percent 2 2 7 2 3 5" xfId="53030" xr:uid="{00000000-0005-0000-0000-0000FFCC0000}"/>
    <cellStyle name="Percent 2 2 7 2 4" xfId="53031" xr:uid="{00000000-0005-0000-0000-000000CD0000}"/>
    <cellStyle name="Percent 2 2 7 2 4 2" xfId="53032" xr:uid="{00000000-0005-0000-0000-000001CD0000}"/>
    <cellStyle name="Percent 2 2 7 2 4 2 2" xfId="53033" xr:uid="{00000000-0005-0000-0000-000002CD0000}"/>
    <cellStyle name="Percent 2 2 7 2 4 3" xfId="53034" xr:uid="{00000000-0005-0000-0000-000003CD0000}"/>
    <cellStyle name="Percent 2 2 7 2 5" xfId="53035" xr:uid="{00000000-0005-0000-0000-000004CD0000}"/>
    <cellStyle name="Percent 2 2 7 2 5 2" xfId="53036" xr:uid="{00000000-0005-0000-0000-000005CD0000}"/>
    <cellStyle name="Percent 2 2 7 2 6" xfId="53037" xr:uid="{00000000-0005-0000-0000-000006CD0000}"/>
    <cellStyle name="Percent 2 2 7 2 7" xfId="53038" xr:uid="{00000000-0005-0000-0000-000007CD0000}"/>
    <cellStyle name="Percent 2 2 7 3" xfId="5849" xr:uid="{00000000-0005-0000-0000-000008CD0000}"/>
    <cellStyle name="Percent 2 2 7 3 2" xfId="53039" xr:uid="{00000000-0005-0000-0000-000009CD0000}"/>
    <cellStyle name="Percent 2 2 7 3 2 2" xfId="53040" xr:uid="{00000000-0005-0000-0000-00000ACD0000}"/>
    <cellStyle name="Percent 2 2 7 3 2 2 2" xfId="53041" xr:uid="{00000000-0005-0000-0000-00000BCD0000}"/>
    <cellStyle name="Percent 2 2 7 3 2 3" xfId="53042" xr:uid="{00000000-0005-0000-0000-00000CCD0000}"/>
    <cellStyle name="Percent 2 2 7 3 3" xfId="53043" xr:uid="{00000000-0005-0000-0000-00000DCD0000}"/>
    <cellStyle name="Percent 2 2 7 3 3 2" xfId="53044" xr:uid="{00000000-0005-0000-0000-00000ECD0000}"/>
    <cellStyle name="Percent 2 2 7 3 4" xfId="53045" xr:uid="{00000000-0005-0000-0000-00000FCD0000}"/>
    <cellStyle name="Percent 2 2 7 3 5" xfId="53046" xr:uid="{00000000-0005-0000-0000-000010CD0000}"/>
    <cellStyle name="Percent 2 2 7 4" xfId="5850" xr:uid="{00000000-0005-0000-0000-000011CD0000}"/>
    <cellStyle name="Percent 2 2 7 4 2" xfId="53047" xr:uid="{00000000-0005-0000-0000-000012CD0000}"/>
    <cellStyle name="Percent 2 2 7 4 2 2" xfId="53048" xr:uid="{00000000-0005-0000-0000-000013CD0000}"/>
    <cellStyle name="Percent 2 2 7 4 2 2 2" xfId="53049" xr:uid="{00000000-0005-0000-0000-000014CD0000}"/>
    <cellStyle name="Percent 2 2 7 4 2 3" xfId="53050" xr:uid="{00000000-0005-0000-0000-000015CD0000}"/>
    <cellStyle name="Percent 2 2 7 4 3" xfId="53051" xr:uid="{00000000-0005-0000-0000-000016CD0000}"/>
    <cellStyle name="Percent 2 2 7 4 3 2" xfId="53052" xr:uid="{00000000-0005-0000-0000-000017CD0000}"/>
    <cellStyle name="Percent 2 2 7 4 4" xfId="53053" xr:uid="{00000000-0005-0000-0000-000018CD0000}"/>
    <cellStyle name="Percent 2 2 7 4 5" xfId="53054" xr:uid="{00000000-0005-0000-0000-000019CD0000}"/>
    <cellStyle name="Percent 2 2 7 5" xfId="53055" xr:uid="{00000000-0005-0000-0000-00001ACD0000}"/>
    <cellStyle name="Percent 2 2 7 5 2" xfId="53056" xr:uid="{00000000-0005-0000-0000-00001BCD0000}"/>
    <cellStyle name="Percent 2 2 7 5 2 2" xfId="53057" xr:uid="{00000000-0005-0000-0000-00001CCD0000}"/>
    <cellStyle name="Percent 2 2 7 5 3" xfId="53058" xr:uid="{00000000-0005-0000-0000-00001DCD0000}"/>
    <cellStyle name="Percent 2 2 7 6" xfId="53059" xr:uid="{00000000-0005-0000-0000-00001ECD0000}"/>
    <cellStyle name="Percent 2 2 7 6 2" xfId="53060" xr:uid="{00000000-0005-0000-0000-00001FCD0000}"/>
    <cellStyle name="Percent 2 2 7 7" xfId="53061" xr:uid="{00000000-0005-0000-0000-000020CD0000}"/>
    <cellStyle name="Percent 2 2 7 8" xfId="53062" xr:uid="{00000000-0005-0000-0000-000021CD0000}"/>
    <cellStyle name="Percent 2 2 8" xfId="5851" xr:uid="{00000000-0005-0000-0000-000022CD0000}"/>
    <cellStyle name="Percent 2 2 8 2" xfId="5852" xr:uid="{00000000-0005-0000-0000-000023CD0000}"/>
    <cellStyle name="Percent 2 2 8 2 2" xfId="53063" xr:uid="{00000000-0005-0000-0000-000024CD0000}"/>
    <cellStyle name="Percent 2 2 8 2 2 2" xfId="53064" xr:uid="{00000000-0005-0000-0000-000025CD0000}"/>
    <cellStyle name="Percent 2 2 8 2 2 2 2" xfId="53065" xr:uid="{00000000-0005-0000-0000-000026CD0000}"/>
    <cellStyle name="Percent 2 2 8 2 2 3" xfId="53066" xr:uid="{00000000-0005-0000-0000-000027CD0000}"/>
    <cellStyle name="Percent 2 2 8 2 3" xfId="53067" xr:uid="{00000000-0005-0000-0000-000028CD0000}"/>
    <cellStyle name="Percent 2 2 8 2 3 2" xfId="53068" xr:uid="{00000000-0005-0000-0000-000029CD0000}"/>
    <cellStyle name="Percent 2 2 8 2 4" xfId="53069" xr:uid="{00000000-0005-0000-0000-00002ACD0000}"/>
    <cellStyle name="Percent 2 2 8 2 5" xfId="53070" xr:uid="{00000000-0005-0000-0000-00002BCD0000}"/>
    <cellStyle name="Percent 2 2 8 3" xfId="5853" xr:uid="{00000000-0005-0000-0000-00002CCD0000}"/>
    <cellStyle name="Percent 2 2 8 3 2" xfId="53071" xr:uid="{00000000-0005-0000-0000-00002DCD0000}"/>
    <cellStyle name="Percent 2 2 8 3 2 2" xfId="53072" xr:uid="{00000000-0005-0000-0000-00002ECD0000}"/>
    <cellStyle name="Percent 2 2 8 3 2 2 2" xfId="53073" xr:uid="{00000000-0005-0000-0000-00002FCD0000}"/>
    <cellStyle name="Percent 2 2 8 3 2 3" xfId="53074" xr:uid="{00000000-0005-0000-0000-000030CD0000}"/>
    <cellStyle name="Percent 2 2 8 3 3" xfId="53075" xr:uid="{00000000-0005-0000-0000-000031CD0000}"/>
    <cellStyle name="Percent 2 2 8 3 3 2" xfId="53076" xr:uid="{00000000-0005-0000-0000-000032CD0000}"/>
    <cellStyle name="Percent 2 2 8 3 4" xfId="53077" xr:uid="{00000000-0005-0000-0000-000033CD0000}"/>
    <cellStyle name="Percent 2 2 8 3 5" xfId="53078" xr:uid="{00000000-0005-0000-0000-000034CD0000}"/>
    <cellStyle name="Percent 2 2 8 4" xfId="53079" xr:uid="{00000000-0005-0000-0000-000035CD0000}"/>
    <cellStyle name="Percent 2 2 8 4 2" xfId="53080" xr:uid="{00000000-0005-0000-0000-000036CD0000}"/>
    <cellStyle name="Percent 2 2 8 4 2 2" xfId="53081" xr:uid="{00000000-0005-0000-0000-000037CD0000}"/>
    <cellStyle name="Percent 2 2 8 4 3" xfId="53082" xr:uid="{00000000-0005-0000-0000-000038CD0000}"/>
    <cellStyle name="Percent 2 2 8 5" xfId="53083" xr:uid="{00000000-0005-0000-0000-000039CD0000}"/>
    <cellStyle name="Percent 2 2 8 5 2" xfId="53084" xr:uid="{00000000-0005-0000-0000-00003ACD0000}"/>
    <cellStyle name="Percent 2 2 8 6" xfId="53085" xr:uid="{00000000-0005-0000-0000-00003BCD0000}"/>
    <cellStyle name="Percent 2 2 8 7" xfId="53086" xr:uid="{00000000-0005-0000-0000-00003CCD0000}"/>
    <cellStyle name="Percent 2 2 9" xfId="5854" xr:uid="{00000000-0005-0000-0000-00003DCD0000}"/>
    <cellStyle name="Percent 2 2 9 2" xfId="53087" xr:uid="{00000000-0005-0000-0000-00003ECD0000}"/>
    <cellStyle name="Percent 2 2 9 2 2" xfId="53088" xr:uid="{00000000-0005-0000-0000-00003FCD0000}"/>
    <cellStyle name="Percent 2 2 9 2 2 2" xfId="53089" xr:uid="{00000000-0005-0000-0000-000040CD0000}"/>
    <cellStyle name="Percent 2 2 9 2 3" xfId="53090" xr:uid="{00000000-0005-0000-0000-000041CD0000}"/>
    <cellStyle name="Percent 2 2 9 3" xfId="53091" xr:uid="{00000000-0005-0000-0000-000042CD0000}"/>
    <cellStyle name="Percent 2 2 9 3 2" xfId="53092" xr:uid="{00000000-0005-0000-0000-000043CD0000}"/>
    <cellStyle name="Percent 2 2 9 4" xfId="53093" xr:uid="{00000000-0005-0000-0000-000044CD0000}"/>
    <cellStyle name="Percent 2 2 9 5" xfId="53094" xr:uid="{00000000-0005-0000-0000-000045CD0000}"/>
    <cellStyle name="Percent 2 20" xfId="53095" xr:uid="{00000000-0005-0000-0000-000046CD0000}"/>
    <cellStyle name="Percent 2 21" xfId="53096" xr:uid="{00000000-0005-0000-0000-000047CD0000}"/>
    <cellStyle name="Percent 2 3" xfId="5855" xr:uid="{00000000-0005-0000-0000-000048CD0000}"/>
    <cellStyle name="Percent 2 3 10" xfId="5856" xr:uid="{00000000-0005-0000-0000-000049CD0000}"/>
    <cellStyle name="Percent 2 3 10 2" xfId="53097" xr:uid="{00000000-0005-0000-0000-00004ACD0000}"/>
    <cellStyle name="Percent 2 3 10 2 2" xfId="53098" xr:uid="{00000000-0005-0000-0000-00004BCD0000}"/>
    <cellStyle name="Percent 2 3 10 2 2 2" xfId="53099" xr:uid="{00000000-0005-0000-0000-00004CCD0000}"/>
    <cellStyle name="Percent 2 3 10 2 3" xfId="53100" xr:uid="{00000000-0005-0000-0000-00004DCD0000}"/>
    <cellStyle name="Percent 2 3 10 3" xfId="53101" xr:uid="{00000000-0005-0000-0000-00004ECD0000}"/>
    <cellStyle name="Percent 2 3 10 3 2" xfId="53102" xr:uid="{00000000-0005-0000-0000-00004FCD0000}"/>
    <cellStyle name="Percent 2 3 10 4" xfId="53103" xr:uid="{00000000-0005-0000-0000-000050CD0000}"/>
    <cellStyle name="Percent 2 3 10 5" xfId="53104" xr:uid="{00000000-0005-0000-0000-000051CD0000}"/>
    <cellStyle name="Percent 2 3 11" xfId="53105" xr:uid="{00000000-0005-0000-0000-000052CD0000}"/>
    <cellStyle name="Percent 2 3 11 2" xfId="53106" xr:uid="{00000000-0005-0000-0000-000053CD0000}"/>
    <cellStyle name="Percent 2 3 11 2 2" xfId="53107" xr:uid="{00000000-0005-0000-0000-000054CD0000}"/>
    <cellStyle name="Percent 2 3 11 3" xfId="53108" xr:uid="{00000000-0005-0000-0000-000055CD0000}"/>
    <cellStyle name="Percent 2 3 12" xfId="53109" xr:uid="{00000000-0005-0000-0000-000056CD0000}"/>
    <cellStyle name="Percent 2 3 12 2" xfId="53110" xr:uid="{00000000-0005-0000-0000-000057CD0000}"/>
    <cellStyle name="Percent 2 3 13" xfId="53111" xr:uid="{00000000-0005-0000-0000-000058CD0000}"/>
    <cellStyle name="Percent 2 3 14" xfId="53112" xr:uid="{00000000-0005-0000-0000-000059CD0000}"/>
    <cellStyle name="Percent 2 3 2" xfId="5857" xr:uid="{00000000-0005-0000-0000-00005ACD0000}"/>
    <cellStyle name="Percent 2 3 2 10" xfId="53113" xr:uid="{00000000-0005-0000-0000-00005BCD0000}"/>
    <cellStyle name="Percent 2 3 2 10 2" xfId="53114" xr:uid="{00000000-0005-0000-0000-00005CCD0000}"/>
    <cellStyle name="Percent 2 3 2 10 2 2" xfId="53115" xr:uid="{00000000-0005-0000-0000-00005DCD0000}"/>
    <cellStyle name="Percent 2 3 2 10 3" xfId="53116" xr:uid="{00000000-0005-0000-0000-00005ECD0000}"/>
    <cellStyle name="Percent 2 3 2 11" xfId="53117" xr:uid="{00000000-0005-0000-0000-00005FCD0000}"/>
    <cellStyle name="Percent 2 3 2 11 2" xfId="53118" xr:uid="{00000000-0005-0000-0000-000060CD0000}"/>
    <cellStyle name="Percent 2 3 2 12" xfId="53119" xr:uid="{00000000-0005-0000-0000-000061CD0000}"/>
    <cellStyle name="Percent 2 3 2 13" xfId="53120" xr:uid="{00000000-0005-0000-0000-000062CD0000}"/>
    <cellStyle name="Percent 2 3 2 2" xfId="5858" xr:uid="{00000000-0005-0000-0000-000063CD0000}"/>
    <cellStyle name="Percent 2 3 2 2 10" xfId="53121" xr:uid="{00000000-0005-0000-0000-000064CD0000}"/>
    <cellStyle name="Percent 2 3 2 2 10 2" xfId="53122" xr:uid="{00000000-0005-0000-0000-000065CD0000}"/>
    <cellStyle name="Percent 2 3 2 2 11" xfId="53123" xr:uid="{00000000-0005-0000-0000-000066CD0000}"/>
    <cellStyle name="Percent 2 3 2 2 12" xfId="53124" xr:uid="{00000000-0005-0000-0000-000067CD0000}"/>
    <cellStyle name="Percent 2 3 2 2 2" xfId="5859" xr:uid="{00000000-0005-0000-0000-000068CD0000}"/>
    <cellStyle name="Percent 2 3 2 2 2 2" xfId="5860" xr:uid="{00000000-0005-0000-0000-000069CD0000}"/>
    <cellStyle name="Percent 2 3 2 2 2 2 2" xfId="5861" xr:uid="{00000000-0005-0000-0000-00006ACD0000}"/>
    <cellStyle name="Percent 2 3 2 2 2 2 2 2" xfId="53125" xr:uid="{00000000-0005-0000-0000-00006BCD0000}"/>
    <cellStyle name="Percent 2 3 2 2 2 2 2 2 2" xfId="53126" xr:uid="{00000000-0005-0000-0000-00006CCD0000}"/>
    <cellStyle name="Percent 2 3 2 2 2 2 2 2 2 2" xfId="53127" xr:uid="{00000000-0005-0000-0000-00006DCD0000}"/>
    <cellStyle name="Percent 2 3 2 2 2 2 2 2 3" xfId="53128" xr:uid="{00000000-0005-0000-0000-00006ECD0000}"/>
    <cellStyle name="Percent 2 3 2 2 2 2 2 3" xfId="53129" xr:uid="{00000000-0005-0000-0000-00006FCD0000}"/>
    <cellStyle name="Percent 2 3 2 2 2 2 2 3 2" xfId="53130" xr:uid="{00000000-0005-0000-0000-000070CD0000}"/>
    <cellStyle name="Percent 2 3 2 2 2 2 2 4" xfId="53131" xr:uid="{00000000-0005-0000-0000-000071CD0000}"/>
    <cellStyle name="Percent 2 3 2 2 2 2 2 5" xfId="53132" xr:uid="{00000000-0005-0000-0000-000072CD0000}"/>
    <cellStyle name="Percent 2 3 2 2 2 2 3" xfId="5862" xr:uid="{00000000-0005-0000-0000-000073CD0000}"/>
    <cellStyle name="Percent 2 3 2 2 2 2 3 2" xfId="53133" xr:uid="{00000000-0005-0000-0000-000074CD0000}"/>
    <cellStyle name="Percent 2 3 2 2 2 2 3 2 2" xfId="53134" xr:uid="{00000000-0005-0000-0000-000075CD0000}"/>
    <cellStyle name="Percent 2 3 2 2 2 2 3 2 2 2" xfId="53135" xr:uid="{00000000-0005-0000-0000-000076CD0000}"/>
    <cellStyle name="Percent 2 3 2 2 2 2 3 2 3" xfId="53136" xr:uid="{00000000-0005-0000-0000-000077CD0000}"/>
    <cellStyle name="Percent 2 3 2 2 2 2 3 3" xfId="53137" xr:uid="{00000000-0005-0000-0000-000078CD0000}"/>
    <cellStyle name="Percent 2 3 2 2 2 2 3 3 2" xfId="53138" xr:uid="{00000000-0005-0000-0000-000079CD0000}"/>
    <cellStyle name="Percent 2 3 2 2 2 2 3 4" xfId="53139" xr:uid="{00000000-0005-0000-0000-00007ACD0000}"/>
    <cellStyle name="Percent 2 3 2 2 2 2 3 5" xfId="53140" xr:uid="{00000000-0005-0000-0000-00007BCD0000}"/>
    <cellStyle name="Percent 2 3 2 2 2 2 4" xfId="53141" xr:uid="{00000000-0005-0000-0000-00007CCD0000}"/>
    <cellStyle name="Percent 2 3 2 2 2 2 4 2" xfId="53142" xr:uid="{00000000-0005-0000-0000-00007DCD0000}"/>
    <cellStyle name="Percent 2 3 2 2 2 2 4 2 2" xfId="53143" xr:uid="{00000000-0005-0000-0000-00007ECD0000}"/>
    <cellStyle name="Percent 2 3 2 2 2 2 4 3" xfId="53144" xr:uid="{00000000-0005-0000-0000-00007FCD0000}"/>
    <cellStyle name="Percent 2 3 2 2 2 2 5" xfId="53145" xr:uid="{00000000-0005-0000-0000-000080CD0000}"/>
    <cellStyle name="Percent 2 3 2 2 2 2 5 2" xfId="53146" xr:uid="{00000000-0005-0000-0000-000081CD0000}"/>
    <cellStyle name="Percent 2 3 2 2 2 2 6" xfId="53147" xr:uid="{00000000-0005-0000-0000-000082CD0000}"/>
    <cellStyle name="Percent 2 3 2 2 2 2 7" xfId="53148" xr:uid="{00000000-0005-0000-0000-000083CD0000}"/>
    <cellStyle name="Percent 2 3 2 2 2 3" xfId="5863" xr:uid="{00000000-0005-0000-0000-000084CD0000}"/>
    <cellStyle name="Percent 2 3 2 2 2 3 2" xfId="53149" xr:uid="{00000000-0005-0000-0000-000085CD0000}"/>
    <cellStyle name="Percent 2 3 2 2 2 3 2 2" xfId="53150" xr:uid="{00000000-0005-0000-0000-000086CD0000}"/>
    <cellStyle name="Percent 2 3 2 2 2 3 2 2 2" xfId="53151" xr:uid="{00000000-0005-0000-0000-000087CD0000}"/>
    <cellStyle name="Percent 2 3 2 2 2 3 2 3" xfId="53152" xr:uid="{00000000-0005-0000-0000-000088CD0000}"/>
    <cellStyle name="Percent 2 3 2 2 2 3 3" xfId="53153" xr:uid="{00000000-0005-0000-0000-000089CD0000}"/>
    <cellStyle name="Percent 2 3 2 2 2 3 3 2" xfId="53154" xr:uid="{00000000-0005-0000-0000-00008ACD0000}"/>
    <cellStyle name="Percent 2 3 2 2 2 3 4" xfId="53155" xr:uid="{00000000-0005-0000-0000-00008BCD0000}"/>
    <cellStyle name="Percent 2 3 2 2 2 3 5" xfId="53156" xr:uid="{00000000-0005-0000-0000-00008CCD0000}"/>
    <cellStyle name="Percent 2 3 2 2 2 4" xfId="5864" xr:uid="{00000000-0005-0000-0000-00008DCD0000}"/>
    <cellStyle name="Percent 2 3 2 2 2 4 2" xfId="53157" xr:uid="{00000000-0005-0000-0000-00008ECD0000}"/>
    <cellStyle name="Percent 2 3 2 2 2 4 2 2" xfId="53158" xr:uid="{00000000-0005-0000-0000-00008FCD0000}"/>
    <cellStyle name="Percent 2 3 2 2 2 4 2 2 2" xfId="53159" xr:uid="{00000000-0005-0000-0000-000090CD0000}"/>
    <cellStyle name="Percent 2 3 2 2 2 4 2 3" xfId="53160" xr:uid="{00000000-0005-0000-0000-000091CD0000}"/>
    <cellStyle name="Percent 2 3 2 2 2 4 3" xfId="53161" xr:uid="{00000000-0005-0000-0000-000092CD0000}"/>
    <cellStyle name="Percent 2 3 2 2 2 4 3 2" xfId="53162" xr:uid="{00000000-0005-0000-0000-000093CD0000}"/>
    <cellStyle name="Percent 2 3 2 2 2 4 4" xfId="53163" xr:uid="{00000000-0005-0000-0000-000094CD0000}"/>
    <cellStyle name="Percent 2 3 2 2 2 4 5" xfId="53164" xr:uid="{00000000-0005-0000-0000-000095CD0000}"/>
    <cellStyle name="Percent 2 3 2 2 2 5" xfId="53165" xr:uid="{00000000-0005-0000-0000-000096CD0000}"/>
    <cellStyle name="Percent 2 3 2 2 2 5 2" xfId="53166" xr:uid="{00000000-0005-0000-0000-000097CD0000}"/>
    <cellStyle name="Percent 2 3 2 2 2 5 2 2" xfId="53167" xr:uid="{00000000-0005-0000-0000-000098CD0000}"/>
    <cellStyle name="Percent 2 3 2 2 2 5 3" xfId="53168" xr:uid="{00000000-0005-0000-0000-000099CD0000}"/>
    <cellStyle name="Percent 2 3 2 2 2 6" xfId="53169" xr:uid="{00000000-0005-0000-0000-00009ACD0000}"/>
    <cellStyle name="Percent 2 3 2 2 2 6 2" xfId="53170" xr:uid="{00000000-0005-0000-0000-00009BCD0000}"/>
    <cellStyle name="Percent 2 3 2 2 2 7" xfId="53171" xr:uid="{00000000-0005-0000-0000-00009CCD0000}"/>
    <cellStyle name="Percent 2 3 2 2 2 8" xfId="53172" xr:uid="{00000000-0005-0000-0000-00009DCD0000}"/>
    <cellStyle name="Percent 2 3 2 2 3" xfId="5865" xr:uid="{00000000-0005-0000-0000-00009ECD0000}"/>
    <cellStyle name="Percent 2 3 2 2 3 2" xfId="5866" xr:uid="{00000000-0005-0000-0000-00009FCD0000}"/>
    <cellStyle name="Percent 2 3 2 2 3 2 2" xfId="5867" xr:uid="{00000000-0005-0000-0000-0000A0CD0000}"/>
    <cellStyle name="Percent 2 3 2 2 3 2 2 2" xfId="53173" xr:uid="{00000000-0005-0000-0000-0000A1CD0000}"/>
    <cellStyle name="Percent 2 3 2 2 3 2 2 2 2" xfId="53174" xr:uid="{00000000-0005-0000-0000-0000A2CD0000}"/>
    <cellStyle name="Percent 2 3 2 2 3 2 2 2 2 2" xfId="53175" xr:uid="{00000000-0005-0000-0000-0000A3CD0000}"/>
    <cellStyle name="Percent 2 3 2 2 3 2 2 2 3" xfId="53176" xr:uid="{00000000-0005-0000-0000-0000A4CD0000}"/>
    <cellStyle name="Percent 2 3 2 2 3 2 2 3" xfId="53177" xr:uid="{00000000-0005-0000-0000-0000A5CD0000}"/>
    <cellStyle name="Percent 2 3 2 2 3 2 2 3 2" xfId="53178" xr:uid="{00000000-0005-0000-0000-0000A6CD0000}"/>
    <cellStyle name="Percent 2 3 2 2 3 2 2 4" xfId="53179" xr:uid="{00000000-0005-0000-0000-0000A7CD0000}"/>
    <cellStyle name="Percent 2 3 2 2 3 2 2 5" xfId="53180" xr:uid="{00000000-0005-0000-0000-0000A8CD0000}"/>
    <cellStyle name="Percent 2 3 2 2 3 2 3" xfId="5868" xr:uid="{00000000-0005-0000-0000-0000A9CD0000}"/>
    <cellStyle name="Percent 2 3 2 2 3 2 3 2" xfId="53181" xr:uid="{00000000-0005-0000-0000-0000AACD0000}"/>
    <cellStyle name="Percent 2 3 2 2 3 2 3 2 2" xfId="53182" xr:uid="{00000000-0005-0000-0000-0000ABCD0000}"/>
    <cellStyle name="Percent 2 3 2 2 3 2 3 2 2 2" xfId="53183" xr:uid="{00000000-0005-0000-0000-0000ACCD0000}"/>
    <cellStyle name="Percent 2 3 2 2 3 2 3 2 3" xfId="53184" xr:uid="{00000000-0005-0000-0000-0000ADCD0000}"/>
    <cellStyle name="Percent 2 3 2 2 3 2 3 3" xfId="53185" xr:uid="{00000000-0005-0000-0000-0000AECD0000}"/>
    <cellStyle name="Percent 2 3 2 2 3 2 3 3 2" xfId="53186" xr:uid="{00000000-0005-0000-0000-0000AFCD0000}"/>
    <cellStyle name="Percent 2 3 2 2 3 2 3 4" xfId="53187" xr:uid="{00000000-0005-0000-0000-0000B0CD0000}"/>
    <cellStyle name="Percent 2 3 2 2 3 2 3 5" xfId="53188" xr:uid="{00000000-0005-0000-0000-0000B1CD0000}"/>
    <cellStyle name="Percent 2 3 2 2 3 2 4" xfId="53189" xr:uid="{00000000-0005-0000-0000-0000B2CD0000}"/>
    <cellStyle name="Percent 2 3 2 2 3 2 4 2" xfId="53190" xr:uid="{00000000-0005-0000-0000-0000B3CD0000}"/>
    <cellStyle name="Percent 2 3 2 2 3 2 4 2 2" xfId="53191" xr:uid="{00000000-0005-0000-0000-0000B4CD0000}"/>
    <cellStyle name="Percent 2 3 2 2 3 2 4 3" xfId="53192" xr:uid="{00000000-0005-0000-0000-0000B5CD0000}"/>
    <cellStyle name="Percent 2 3 2 2 3 2 5" xfId="53193" xr:uid="{00000000-0005-0000-0000-0000B6CD0000}"/>
    <cellStyle name="Percent 2 3 2 2 3 2 5 2" xfId="53194" xr:uid="{00000000-0005-0000-0000-0000B7CD0000}"/>
    <cellStyle name="Percent 2 3 2 2 3 2 6" xfId="53195" xr:uid="{00000000-0005-0000-0000-0000B8CD0000}"/>
    <cellStyle name="Percent 2 3 2 2 3 2 7" xfId="53196" xr:uid="{00000000-0005-0000-0000-0000B9CD0000}"/>
    <cellStyle name="Percent 2 3 2 2 3 3" xfId="5869" xr:uid="{00000000-0005-0000-0000-0000BACD0000}"/>
    <cellStyle name="Percent 2 3 2 2 3 3 2" xfId="53197" xr:uid="{00000000-0005-0000-0000-0000BBCD0000}"/>
    <cellStyle name="Percent 2 3 2 2 3 3 2 2" xfId="53198" xr:uid="{00000000-0005-0000-0000-0000BCCD0000}"/>
    <cellStyle name="Percent 2 3 2 2 3 3 2 2 2" xfId="53199" xr:uid="{00000000-0005-0000-0000-0000BDCD0000}"/>
    <cellStyle name="Percent 2 3 2 2 3 3 2 3" xfId="53200" xr:uid="{00000000-0005-0000-0000-0000BECD0000}"/>
    <cellStyle name="Percent 2 3 2 2 3 3 3" xfId="53201" xr:uid="{00000000-0005-0000-0000-0000BFCD0000}"/>
    <cellStyle name="Percent 2 3 2 2 3 3 3 2" xfId="53202" xr:uid="{00000000-0005-0000-0000-0000C0CD0000}"/>
    <cellStyle name="Percent 2 3 2 2 3 3 4" xfId="53203" xr:uid="{00000000-0005-0000-0000-0000C1CD0000}"/>
    <cellStyle name="Percent 2 3 2 2 3 3 5" xfId="53204" xr:uid="{00000000-0005-0000-0000-0000C2CD0000}"/>
    <cellStyle name="Percent 2 3 2 2 3 4" xfId="5870" xr:uid="{00000000-0005-0000-0000-0000C3CD0000}"/>
    <cellStyle name="Percent 2 3 2 2 3 4 2" xfId="53205" xr:uid="{00000000-0005-0000-0000-0000C4CD0000}"/>
    <cellStyle name="Percent 2 3 2 2 3 4 2 2" xfId="53206" xr:uid="{00000000-0005-0000-0000-0000C5CD0000}"/>
    <cellStyle name="Percent 2 3 2 2 3 4 2 2 2" xfId="53207" xr:uid="{00000000-0005-0000-0000-0000C6CD0000}"/>
    <cellStyle name="Percent 2 3 2 2 3 4 2 3" xfId="53208" xr:uid="{00000000-0005-0000-0000-0000C7CD0000}"/>
    <cellStyle name="Percent 2 3 2 2 3 4 3" xfId="53209" xr:uid="{00000000-0005-0000-0000-0000C8CD0000}"/>
    <cellStyle name="Percent 2 3 2 2 3 4 3 2" xfId="53210" xr:uid="{00000000-0005-0000-0000-0000C9CD0000}"/>
    <cellStyle name="Percent 2 3 2 2 3 4 4" xfId="53211" xr:uid="{00000000-0005-0000-0000-0000CACD0000}"/>
    <cellStyle name="Percent 2 3 2 2 3 4 5" xfId="53212" xr:uid="{00000000-0005-0000-0000-0000CBCD0000}"/>
    <cellStyle name="Percent 2 3 2 2 3 5" xfId="53213" xr:uid="{00000000-0005-0000-0000-0000CCCD0000}"/>
    <cellStyle name="Percent 2 3 2 2 3 5 2" xfId="53214" xr:uid="{00000000-0005-0000-0000-0000CDCD0000}"/>
    <cellStyle name="Percent 2 3 2 2 3 5 2 2" xfId="53215" xr:uid="{00000000-0005-0000-0000-0000CECD0000}"/>
    <cellStyle name="Percent 2 3 2 2 3 5 3" xfId="53216" xr:uid="{00000000-0005-0000-0000-0000CFCD0000}"/>
    <cellStyle name="Percent 2 3 2 2 3 6" xfId="53217" xr:uid="{00000000-0005-0000-0000-0000D0CD0000}"/>
    <cellStyle name="Percent 2 3 2 2 3 6 2" xfId="53218" xr:uid="{00000000-0005-0000-0000-0000D1CD0000}"/>
    <cellStyle name="Percent 2 3 2 2 3 7" xfId="53219" xr:uid="{00000000-0005-0000-0000-0000D2CD0000}"/>
    <cellStyle name="Percent 2 3 2 2 3 8" xfId="53220" xr:uid="{00000000-0005-0000-0000-0000D3CD0000}"/>
    <cellStyle name="Percent 2 3 2 2 4" xfId="5871" xr:uid="{00000000-0005-0000-0000-0000D4CD0000}"/>
    <cellStyle name="Percent 2 3 2 2 4 2" xfId="5872" xr:uid="{00000000-0005-0000-0000-0000D5CD0000}"/>
    <cellStyle name="Percent 2 3 2 2 4 2 2" xfId="5873" xr:uid="{00000000-0005-0000-0000-0000D6CD0000}"/>
    <cellStyle name="Percent 2 3 2 2 4 2 2 2" xfId="53221" xr:uid="{00000000-0005-0000-0000-0000D7CD0000}"/>
    <cellStyle name="Percent 2 3 2 2 4 2 2 2 2" xfId="53222" xr:uid="{00000000-0005-0000-0000-0000D8CD0000}"/>
    <cellStyle name="Percent 2 3 2 2 4 2 2 2 2 2" xfId="53223" xr:uid="{00000000-0005-0000-0000-0000D9CD0000}"/>
    <cellStyle name="Percent 2 3 2 2 4 2 2 2 3" xfId="53224" xr:uid="{00000000-0005-0000-0000-0000DACD0000}"/>
    <cellStyle name="Percent 2 3 2 2 4 2 2 3" xfId="53225" xr:uid="{00000000-0005-0000-0000-0000DBCD0000}"/>
    <cellStyle name="Percent 2 3 2 2 4 2 2 3 2" xfId="53226" xr:uid="{00000000-0005-0000-0000-0000DCCD0000}"/>
    <cellStyle name="Percent 2 3 2 2 4 2 2 4" xfId="53227" xr:uid="{00000000-0005-0000-0000-0000DDCD0000}"/>
    <cellStyle name="Percent 2 3 2 2 4 2 2 5" xfId="53228" xr:uid="{00000000-0005-0000-0000-0000DECD0000}"/>
    <cellStyle name="Percent 2 3 2 2 4 2 3" xfId="5874" xr:uid="{00000000-0005-0000-0000-0000DFCD0000}"/>
    <cellStyle name="Percent 2 3 2 2 4 2 3 2" xfId="53229" xr:uid="{00000000-0005-0000-0000-0000E0CD0000}"/>
    <cellStyle name="Percent 2 3 2 2 4 2 3 2 2" xfId="53230" xr:uid="{00000000-0005-0000-0000-0000E1CD0000}"/>
    <cellStyle name="Percent 2 3 2 2 4 2 3 2 2 2" xfId="53231" xr:uid="{00000000-0005-0000-0000-0000E2CD0000}"/>
    <cellStyle name="Percent 2 3 2 2 4 2 3 2 3" xfId="53232" xr:uid="{00000000-0005-0000-0000-0000E3CD0000}"/>
    <cellStyle name="Percent 2 3 2 2 4 2 3 3" xfId="53233" xr:uid="{00000000-0005-0000-0000-0000E4CD0000}"/>
    <cellStyle name="Percent 2 3 2 2 4 2 3 3 2" xfId="53234" xr:uid="{00000000-0005-0000-0000-0000E5CD0000}"/>
    <cellStyle name="Percent 2 3 2 2 4 2 3 4" xfId="53235" xr:uid="{00000000-0005-0000-0000-0000E6CD0000}"/>
    <cellStyle name="Percent 2 3 2 2 4 2 3 5" xfId="53236" xr:uid="{00000000-0005-0000-0000-0000E7CD0000}"/>
    <cellStyle name="Percent 2 3 2 2 4 2 4" xfId="53237" xr:uid="{00000000-0005-0000-0000-0000E8CD0000}"/>
    <cellStyle name="Percent 2 3 2 2 4 2 4 2" xfId="53238" xr:uid="{00000000-0005-0000-0000-0000E9CD0000}"/>
    <cellStyle name="Percent 2 3 2 2 4 2 4 2 2" xfId="53239" xr:uid="{00000000-0005-0000-0000-0000EACD0000}"/>
    <cellStyle name="Percent 2 3 2 2 4 2 4 3" xfId="53240" xr:uid="{00000000-0005-0000-0000-0000EBCD0000}"/>
    <cellStyle name="Percent 2 3 2 2 4 2 5" xfId="53241" xr:uid="{00000000-0005-0000-0000-0000ECCD0000}"/>
    <cellStyle name="Percent 2 3 2 2 4 2 5 2" xfId="53242" xr:uid="{00000000-0005-0000-0000-0000EDCD0000}"/>
    <cellStyle name="Percent 2 3 2 2 4 2 6" xfId="53243" xr:uid="{00000000-0005-0000-0000-0000EECD0000}"/>
    <cellStyle name="Percent 2 3 2 2 4 2 7" xfId="53244" xr:uid="{00000000-0005-0000-0000-0000EFCD0000}"/>
    <cellStyle name="Percent 2 3 2 2 4 3" xfId="5875" xr:uid="{00000000-0005-0000-0000-0000F0CD0000}"/>
    <cellStyle name="Percent 2 3 2 2 4 3 2" xfId="53245" xr:uid="{00000000-0005-0000-0000-0000F1CD0000}"/>
    <cellStyle name="Percent 2 3 2 2 4 3 2 2" xfId="53246" xr:uid="{00000000-0005-0000-0000-0000F2CD0000}"/>
    <cellStyle name="Percent 2 3 2 2 4 3 2 2 2" xfId="53247" xr:uid="{00000000-0005-0000-0000-0000F3CD0000}"/>
    <cellStyle name="Percent 2 3 2 2 4 3 2 3" xfId="53248" xr:uid="{00000000-0005-0000-0000-0000F4CD0000}"/>
    <cellStyle name="Percent 2 3 2 2 4 3 3" xfId="53249" xr:uid="{00000000-0005-0000-0000-0000F5CD0000}"/>
    <cellStyle name="Percent 2 3 2 2 4 3 3 2" xfId="53250" xr:uid="{00000000-0005-0000-0000-0000F6CD0000}"/>
    <cellStyle name="Percent 2 3 2 2 4 3 4" xfId="53251" xr:uid="{00000000-0005-0000-0000-0000F7CD0000}"/>
    <cellStyle name="Percent 2 3 2 2 4 3 5" xfId="53252" xr:uid="{00000000-0005-0000-0000-0000F8CD0000}"/>
    <cellStyle name="Percent 2 3 2 2 4 4" xfId="5876" xr:uid="{00000000-0005-0000-0000-0000F9CD0000}"/>
    <cellStyle name="Percent 2 3 2 2 4 4 2" xfId="53253" xr:uid="{00000000-0005-0000-0000-0000FACD0000}"/>
    <cellStyle name="Percent 2 3 2 2 4 4 2 2" xfId="53254" xr:uid="{00000000-0005-0000-0000-0000FBCD0000}"/>
    <cellStyle name="Percent 2 3 2 2 4 4 2 2 2" xfId="53255" xr:uid="{00000000-0005-0000-0000-0000FCCD0000}"/>
    <cellStyle name="Percent 2 3 2 2 4 4 2 3" xfId="53256" xr:uid="{00000000-0005-0000-0000-0000FDCD0000}"/>
    <cellStyle name="Percent 2 3 2 2 4 4 3" xfId="53257" xr:uid="{00000000-0005-0000-0000-0000FECD0000}"/>
    <cellStyle name="Percent 2 3 2 2 4 4 3 2" xfId="53258" xr:uid="{00000000-0005-0000-0000-0000FFCD0000}"/>
    <cellStyle name="Percent 2 3 2 2 4 4 4" xfId="53259" xr:uid="{00000000-0005-0000-0000-000000CE0000}"/>
    <cellStyle name="Percent 2 3 2 2 4 4 5" xfId="53260" xr:uid="{00000000-0005-0000-0000-000001CE0000}"/>
    <cellStyle name="Percent 2 3 2 2 4 5" xfId="53261" xr:uid="{00000000-0005-0000-0000-000002CE0000}"/>
    <cellStyle name="Percent 2 3 2 2 4 5 2" xfId="53262" xr:uid="{00000000-0005-0000-0000-000003CE0000}"/>
    <cellStyle name="Percent 2 3 2 2 4 5 2 2" xfId="53263" xr:uid="{00000000-0005-0000-0000-000004CE0000}"/>
    <cellStyle name="Percent 2 3 2 2 4 5 3" xfId="53264" xr:uid="{00000000-0005-0000-0000-000005CE0000}"/>
    <cellStyle name="Percent 2 3 2 2 4 6" xfId="53265" xr:uid="{00000000-0005-0000-0000-000006CE0000}"/>
    <cellStyle name="Percent 2 3 2 2 4 6 2" xfId="53266" xr:uid="{00000000-0005-0000-0000-000007CE0000}"/>
    <cellStyle name="Percent 2 3 2 2 4 7" xfId="53267" xr:uid="{00000000-0005-0000-0000-000008CE0000}"/>
    <cellStyle name="Percent 2 3 2 2 4 8" xfId="53268" xr:uid="{00000000-0005-0000-0000-000009CE0000}"/>
    <cellStyle name="Percent 2 3 2 2 5" xfId="5877" xr:uid="{00000000-0005-0000-0000-00000ACE0000}"/>
    <cellStyle name="Percent 2 3 2 2 5 2" xfId="5878" xr:uid="{00000000-0005-0000-0000-00000BCE0000}"/>
    <cellStyle name="Percent 2 3 2 2 5 2 2" xfId="5879" xr:uid="{00000000-0005-0000-0000-00000CCE0000}"/>
    <cellStyle name="Percent 2 3 2 2 5 2 2 2" xfId="53269" xr:uid="{00000000-0005-0000-0000-00000DCE0000}"/>
    <cellStyle name="Percent 2 3 2 2 5 2 2 2 2" xfId="53270" xr:uid="{00000000-0005-0000-0000-00000ECE0000}"/>
    <cellStyle name="Percent 2 3 2 2 5 2 2 2 2 2" xfId="53271" xr:uid="{00000000-0005-0000-0000-00000FCE0000}"/>
    <cellStyle name="Percent 2 3 2 2 5 2 2 2 3" xfId="53272" xr:uid="{00000000-0005-0000-0000-000010CE0000}"/>
    <cellStyle name="Percent 2 3 2 2 5 2 2 3" xfId="53273" xr:uid="{00000000-0005-0000-0000-000011CE0000}"/>
    <cellStyle name="Percent 2 3 2 2 5 2 2 3 2" xfId="53274" xr:uid="{00000000-0005-0000-0000-000012CE0000}"/>
    <cellStyle name="Percent 2 3 2 2 5 2 2 4" xfId="53275" xr:uid="{00000000-0005-0000-0000-000013CE0000}"/>
    <cellStyle name="Percent 2 3 2 2 5 2 2 5" xfId="53276" xr:uid="{00000000-0005-0000-0000-000014CE0000}"/>
    <cellStyle name="Percent 2 3 2 2 5 2 3" xfId="5880" xr:uid="{00000000-0005-0000-0000-000015CE0000}"/>
    <cellStyle name="Percent 2 3 2 2 5 2 3 2" xfId="53277" xr:uid="{00000000-0005-0000-0000-000016CE0000}"/>
    <cellStyle name="Percent 2 3 2 2 5 2 3 2 2" xfId="53278" xr:uid="{00000000-0005-0000-0000-000017CE0000}"/>
    <cellStyle name="Percent 2 3 2 2 5 2 3 2 2 2" xfId="53279" xr:uid="{00000000-0005-0000-0000-000018CE0000}"/>
    <cellStyle name="Percent 2 3 2 2 5 2 3 2 3" xfId="53280" xr:uid="{00000000-0005-0000-0000-000019CE0000}"/>
    <cellStyle name="Percent 2 3 2 2 5 2 3 3" xfId="53281" xr:uid="{00000000-0005-0000-0000-00001ACE0000}"/>
    <cellStyle name="Percent 2 3 2 2 5 2 3 3 2" xfId="53282" xr:uid="{00000000-0005-0000-0000-00001BCE0000}"/>
    <cellStyle name="Percent 2 3 2 2 5 2 3 4" xfId="53283" xr:uid="{00000000-0005-0000-0000-00001CCE0000}"/>
    <cellStyle name="Percent 2 3 2 2 5 2 3 5" xfId="53284" xr:uid="{00000000-0005-0000-0000-00001DCE0000}"/>
    <cellStyle name="Percent 2 3 2 2 5 2 4" xfId="53285" xr:uid="{00000000-0005-0000-0000-00001ECE0000}"/>
    <cellStyle name="Percent 2 3 2 2 5 2 4 2" xfId="53286" xr:uid="{00000000-0005-0000-0000-00001FCE0000}"/>
    <cellStyle name="Percent 2 3 2 2 5 2 4 2 2" xfId="53287" xr:uid="{00000000-0005-0000-0000-000020CE0000}"/>
    <cellStyle name="Percent 2 3 2 2 5 2 4 3" xfId="53288" xr:uid="{00000000-0005-0000-0000-000021CE0000}"/>
    <cellStyle name="Percent 2 3 2 2 5 2 5" xfId="53289" xr:uid="{00000000-0005-0000-0000-000022CE0000}"/>
    <cellStyle name="Percent 2 3 2 2 5 2 5 2" xfId="53290" xr:uid="{00000000-0005-0000-0000-000023CE0000}"/>
    <cellStyle name="Percent 2 3 2 2 5 2 6" xfId="53291" xr:uid="{00000000-0005-0000-0000-000024CE0000}"/>
    <cellStyle name="Percent 2 3 2 2 5 2 7" xfId="53292" xr:uid="{00000000-0005-0000-0000-000025CE0000}"/>
    <cellStyle name="Percent 2 3 2 2 5 3" xfId="5881" xr:uid="{00000000-0005-0000-0000-000026CE0000}"/>
    <cellStyle name="Percent 2 3 2 2 5 3 2" xfId="53293" xr:uid="{00000000-0005-0000-0000-000027CE0000}"/>
    <cellStyle name="Percent 2 3 2 2 5 3 2 2" xfId="53294" xr:uid="{00000000-0005-0000-0000-000028CE0000}"/>
    <cellStyle name="Percent 2 3 2 2 5 3 2 2 2" xfId="53295" xr:uid="{00000000-0005-0000-0000-000029CE0000}"/>
    <cellStyle name="Percent 2 3 2 2 5 3 2 3" xfId="53296" xr:uid="{00000000-0005-0000-0000-00002ACE0000}"/>
    <cellStyle name="Percent 2 3 2 2 5 3 3" xfId="53297" xr:uid="{00000000-0005-0000-0000-00002BCE0000}"/>
    <cellStyle name="Percent 2 3 2 2 5 3 3 2" xfId="53298" xr:uid="{00000000-0005-0000-0000-00002CCE0000}"/>
    <cellStyle name="Percent 2 3 2 2 5 3 4" xfId="53299" xr:uid="{00000000-0005-0000-0000-00002DCE0000}"/>
    <cellStyle name="Percent 2 3 2 2 5 3 5" xfId="53300" xr:uid="{00000000-0005-0000-0000-00002ECE0000}"/>
    <cellStyle name="Percent 2 3 2 2 5 4" xfId="5882" xr:uid="{00000000-0005-0000-0000-00002FCE0000}"/>
    <cellStyle name="Percent 2 3 2 2 5 4 2" xfId="53301" xr:uid="{00000000-0005-0000-0000-000030CE0000}"/>
    <cellStyle name="Percent 2 3 2 2 5 4 2 2" xfId="53302" xr:uid="{00000000-0005-0000-0000-000031CE0000}"/>
    <cellStyle name="Percent 2 3 2 2 5 4 2 2 2" xfId="53303" xr:uid="{00000000-0005-0000-0000-000032CE0000}"/>
    <cellStyle name="Percent 2 3 2 2 5 4 2 3" xfId="53304" xr:uid="{00000000-0005-0000-0000-000033CE0000}"/>
    <cellStyle name="Percent 2 3 2 2 5 4 3" xfId="53305" xr:uid="{00000000-0005-0000-0000-000034CE0000}"/>
    <cellStyle name="Percent 2 3 2 2 5 4 3 2" xfId="53306" xr:uid="{00000000-0005-0000-0000-000035CE0000}"/>
    <cellStyle name="Percent 2 3 2 2 5 4 4" xfId="53307" xr:uid="{00000000-0005-0000-0000-000036CE0000}"/>
    <cellStyle name="Percent 2 3 2 2 5 4 5" xfId="53308" xr:uid="{00000000-0005-0000-0000-000037CE0000}"/>
    <cellStyle name="Percent 2 3 2 2 5 5" xfId="53309" xr:uid="{00000000-0005-0000-0000-000038CE0000}"/>
    <cellStyle name="Percent 2 3 2 2 5 5 2" xfId="53310" xr:uid="{00000000-0005-0000-0000-000039CE0000}"/>
    <cellStyle name="Percent 2 3 2 2 5 5 2 2" xfId="53311" xr:uid="{00000000-0005-0000-0000-00003ACE0000}"/>
    <cellStyle name="Percent 2 3 2 2 5 5 3" xfId="53312" xr:uid="{00000000-0005-0000-0000-00003BCE0000}"/>
    <cellStyle name="Percent 2 3 2 2 5 6" xfId="53313" xr:uid="{00000000-0005-0000-0000-00003CCE0000}"/>
    <cellStyle name="Percent 2 3 2 2 5 6 2" xfId="53314" xr:uid="{00000000-0005-0000-0000-00003DCE0000}"/>
    <cellStyle name="Percent 2 3 2 2 5 7" xfId="53315" xr:uid="{00000000-0005-0000-0000-00003ECE0000}"/>
    <cellStyle name="Percent 2 3 2 2 5 8" xfId="53316" xr:uid="{00000000-0005-0000-0000-00003FCE0000}"/>
    <cellStyle name="Percent 2 3 2 2 6" xfId="5883" xr:uid="{00000000-0005-0000-0000-000040CE0000}"/>
    <cellStyle name="Percent 2 3 2 2 6 2" xfId="5884" xr:uid="{00000000-0005-0000-0000-000041CE0000}"/>
    <cellStyle name="Percent 2 3 2 2 6 2 2" xfId="53317" xr:uid="{00000000-0005-0000-0000-000042CE0000}"/>
    <cellStyle name="Percent 2 3 2 2 6 2 2 2" xfId="53318" xr:uid="{00000000-0005-0000-0000-000043CE0000}"/>
    <cellStyle name="Percent 2 3 2 2 6 2 2 2 2" xfId="53319" xr:uid="{00000000-0005-0000-0000-000044CE0000}"/>
    <cellStyle name="Percent 2 3 2 2 6 2 2 3" xfId="53320" xr:uid="{00000000-0005-0000-0000-000045CE0000}"/>
    <cellStyle name="Percent 2 3 2 2 6 2 3" xfId="53321" xr:uid="{00000000-0005-0000-0000-000046CE0000}"/>
    <cellStyle name="Percent 2 3 2 2 6 2 3 2" xfId="53322" xr:uid="{00000000-0005-0000-0000-000047CE0000}"/>
    <cellStyle name="Percent 2 3 2 2 6 2 4" xfId="53323" xr:uid="{00000000-0005-0000-0000-000048CE0000}"/>
    <cellStyle name="Percent 2 3 2 2 6 2 5" xfId="53324" xr:uid="{00000000-0005-0000-0000-000049CE0000}"/>
    <cellStyle name="Percent 2 3 2 2 6 3" xfId="5885" xr:uid="{00000000-0005-0000-0000-00004ACE0000}"/>
    <cellStyle name="Percent 2 3 2 2 6 3 2" xfId="53325" xr:uid="{00000000-0005-0000-0000-00004BCE0000}"/>
    <cellStyle name="Percent 2 3 2 2 6 3 2 2" xfId="53326" xr:uid="{00000000-0005-0000-0000-00004CCE0000}"/>
    <cellStyle name="Percent 2 3 2 2 6 3 2 2 2" xfId="53327" xr:uid="{00000000-0005-0000-0000-00004DCE0000}"/>
    <cellStyle name="Percent 2 3 2 2 6 3 2 3" xfId="53328" xr:uid="{00000000-0005-0000-0000-00004ECE0000}"/>
    <cellStyle name="Percent 2 3 2 2 6 3 3" xfId="53329" xr:uid="{00000000-0005-0000-0000-00004FCE0000}"/>
    <cellStyle name="Percent 2 3 2 2 6 3 3 2" xfId="53330" xr:uid="{00000000-0005-0000-0000-000050CE0000}"/>
    <cellStyle name="Percent 2 3 2 2 6 3 4" xfId="53331" xr:uid="{00000000-0005-0000-0000-000051CE0000}"/>
    <cellStyle name="Percent 2 3 2 2 6 3 5" xfId="53332" xr:uid="{00000000-0005-0000-0000-000052CE0000}"/>
    <cellStyle name="Percent 2 3 2 2 6 4" xfId="53333" xr:uid="{00000000-0005-0000-0000-000053CE0000}"/>
    <cellStyle name="Percent 2 3 2 2 6 4 2" xfId="53334" xr:uid="{00000000-0005-0000-0000-000054CE0000}"/>
    <cellStyle name="Percent 2 3 2 2 6 4 2 2" xfId="53335" xr:uid="{00000000-0005-0000-0000-000055CE0000}"/>
    <cellStyle name="Percent 2 3 2 2 6 4 3" xfId="53336" xr:uid="{00000000-0005-0000-0000-000056CE0000}"/>
    <cellStyle name="Percent 2 3 2 2 6 5" xfId="53337" xr:uid="{00000000-0005-0000-0000-000057CE0000}"/>
    <cellStyle name="Percent 2 3 2 2 6 5 2" xfId="53338" xr:uid="{00000000-0005-0000-0000-000058CE0000}"/>
    <cellStyle name="Percent 2 3 2 2 6 6" xfId="53339" xr:uid="{00000000-0005-0000-0000-000059CE0000}"/>
    <cellStyle name="Percent 2 3 2 2 6 7" xfId="53340" xr:uid="{00000000-0005-0000-0000-00005ACE0000}"/>
    <cellStyle name="Percent 2 3 2 2 7" xfId="5886" xr:uid="{00000000-0005-0000-0000-00005BCE0000}"/>
    <cellStyle name="Percent 2 3 2 2 7 2" xfId="53341" xr:uid="{00000000-0005-0000-0000-00005CCE0000}"/>
    <cellStyle name="Percent 2 3 2 2 7 2 2" xfId="53342" xr:uid="{00000000-0005-0000-0000-00005DCE0000}"/>
    <cellStyle name="Percent 2 3 2 2 7 2 2 2" xfId="53343" xr:uid="{00000000-0005-0000-0000-00005ECE0000}"/>
    <cellStyle name="Percent 2 3 2 2 7 2 3" xfId="53344" xr:uid="{00000000-0005-0000-0000-00005FCE0000}"/>
    <cellStyle name="Percent 2 3 2 2 7 3" xfId="53345" xr:uid="{00000000-0005-0000-0000-000060CE0000}"/>
    <cellStyle name="Percent 2 3 2 2 7 3 2" xfId="53346" xr:uid="{00000000-0005-0000-0000-000061CE0000}"/>
    <cellStyle name="Percent 2 3 2 2 7 4" xfId="53347" xr:uid="{00000000-0005-0000-0000-000062CE0000}"/>
    <cellStyle name="Percent 2 3 2 2 7 5" xfId="53348" xr:uid="{00000000-0005-0000-0000-000063CE0000}"/>
    <cellStyle name="Percent 2 3 2 2 8" xfId="5887" xr:uid="{00000000-0005-0000-0000-000064CE0000}"/>
    <cellStyle name="Percent 2 3 2 2 8 2" xfId="53349" xr:uid="{00000000-0005-0000-0000-000065CE0000}"/>
    <cellStyle name="Percent 2 3 2 2 8 2 2" xfId="53350" xr:uid="{00000000-0005-0000-0000-000066CE0000}"/>
    <cellStyle name="Percent 2 3 2 2 8 2 2 2" xfId="53351" xr:uid="{00000000-0005-0000-0000-000067CE0000}"/>
    <cellStyle name="Percent 2 3 2 2 8 2 3" xfId="53352" xr:uid="{00000000-0005-0000-0000-000068CE0000}"/>
    <cellStyle name="Percent 2 3 2 2 8 3" xfId="53353" xr:uid="{00000000-0005-0000-0000-000069CE0000}"/>
    <cellStyle name="Percent 2 3 2 2 8 3 2" xfId="53354" xr:uid="{00000000-0005-0000-0000-00006ACE0000}"/>
    <cellStyle name="Percent 2 3 2 2 8 4" xfId="53355" xr:uid="{00000000-0005-0000-0000-00006BCE0000}"/>
    <cellStyle name="Percent 2 3 2 2 8 5" xfId="53356" xr:uid="{00000000-0005-0000-0000-00006CCE0000}"/>
    <cellStyle name="Percent 2 3 2 2 9" xfId="53357" xr:uid="{00000000-0005-0000-0000-00006DCE0000}"/>
    <cellStyle name="Percent 2 3 2 2 9 2" xfId="53358" xr:uid="{00000000-0005-0000-0000-00006ECE0000}"/>
    <cellStyle name="Percent 2 3 2 2 9 2 2" xfId="53359" xr:uid="{00000000-0005-0000-0000-00006FCE0000}"/>
    <cellStyle name="Percent 2 3 2 2 9 3" xfId="53360" xr:uid="{00000000-0005-0000-0000-000070CE0000}"/>
    <cellStyle name="Percent 2 3 2 3" xfId="5888" xr:uid="{00000000-0005-0000-0000-000071CE0000}"/>
    <cellStyle name="Percent 2 3 2 3 2" xfId="5889" xr:uid="{00000000-0005-0000-0000-000072CE0000}"/>
    <cellStyle name="Percent 2 3 2 3 2 2" xfId="5890" xr:uid="{00000000-0005-0000-0000-000073CE0000}"/>
    <cellStyle name="Percent 2 3 2 3 2 2 2" xfId="53361" xr:uid="{00000000-0005-0000-0000-000074CE0000}"/>
    <cellStyle name="Percent 2 3 2 3 2 2 2 2" xfId="53362" xr:uid="{00000000-0005-0000-0000-000075CE0000}"/>
    <cellStyle name="Percent 2 3 2 3 2 2 2 2 2" xfId="53363" xr:uid="{00000000-0005-0000-0000-000076CE0000}"/>
    <cellStyle name="Percent 2 3 2 3 2 2 2 3" xfId="53364" xr:uid="{00000000-0005-0000-0000-000077CE0000}"/>
    <cellStyle name="Percent 2 3 2 3 2 2 3" xfId="53365" xr:uid="{00000000-0005-0000-0000-000078CE0000}"/>
    <cellStyle name="Percent 2 3 2 3 2 2 3 2" xfId="53366" xr:uid="{00000000-0005-0000-0000-000079CE0000}"/>
    <cellStyle name="Percent 2 3 2 3 2 2 4" xfId="53367" xr:uid="{00000000-0005-0000-0000-00007ACE0000}"/>
    <cellStyle name="Percent 2 3 2 3 2 2 5" xfId="53368" xr:uid="{00000000-0005-0000-0000-00007BCE0000}"/>
    <cellStyle name="Percent 2 3 2 3 2 3" xfId="5891" xr:uid="{00000000-0005-0000-0000-00007CCE0000}"/>
    <cellStyle name="Percent 2 3 2 3 2 3 2" xfId="53369" xr:uid="{00000000-0005-0000-0000-00007DCE0000}"/>
    <cellStyle name="Percent 2 3 2 3 2 3 2 2" xfId="53370" xr:uid="{00000000-0005-0000-0000-00007ECE0000}"/>
    <cellStyle name="Percent 2 3 2 3 2 3 2 2 2" xfId="53371" xr:uid="{00000000-0005-0000-0000-00007FCE0000}"/>
    <cellStyle name="Percent 2 3 2 3 2 3 2 3" xfId="53372" xr:uid="{00000000-0005-0000-0000-000080CE0000}"/>
    <cellStyle name="Percent 2 3 2 3 2 3 3" xfId="53373" xr:uid="{00000000-0005-0000-0000-000081CE0000}"/>
    <cellStyle name="Percent 2 3 2 3 2 3 3 2" xfId="53374" xr:uid="{00000000-0005-0000-0000-000082CE0000}"/>
    <cellStyle name="Percent 2 3 2 3 2 3 4" xfId="53375" xr:uid="{00000000-0005-0000-0000-000083CE0000}"/>
    <cellStyle name="Percent 2 3 2 3 2 3 5" xfId="53376" xr:uid="{00000000-0005-0000-0000-000084CE0000}"/>
    <cellStyle name="Percent 2 3 2 3 2 4" xfId="53377" xr:uid="{00000000-0005-0000-0000-000085CE0000}"/>
    <cellStyle name="Percent 2 3 2 3 2 4 2" xfId="53378" xr:uid="{00000000-0005-0000-0000-000086CE0000}"/>
    <cellStyle name="Percent 2 3 2 3 2 4 2 2" xfId="53379" xr:uid="{00000000-0005-0000-0000-000087CE0000}"/>
    <cellStyle name="Percent 2 3 2 3 2 4 3" xfId="53380" xr:uid="{00000000-0005-0000-0000-000088CE0000}"/>
    <cellStyle name="Percent 2 3 2 3 2 5" xfId="53381" xr:uid="{00000000-0005-0000-0000-000089CE0000}"/>
    <cellStyle name="Percent 2 3 2 3 2 5 2" xfId="53382" xr:uid="{00000000-0005-0000-0000-00008ACE0000}"/>
    <cellStyle name="Percent 2 3 2 3 2 6" xfId="53383" xr:uid="{00000000-0005-0000-0000-00008BCE0000}"/>
    <cellStyle name="Percent 2 3 2 3 2 7" xfId="53384" xr:uid="{00000000-0005-0000-0000-00008CCE0000}"/>
    <cellStyle name="Percent 2 3 2 3 3" xfId="5892" xr:uid="{00000000-0005-0000-0000-00008DCE0000}"/>
    <cellStyle name="Percent 2 3 2 3 3 2" xfId="53385" xr:uid="{00000000-0005-0000-0000-00008ECE0000}"/>
    <cellStyle name="Percent 2 3 2 3 3 2 2" xfId="53386" xr:uid="{00000000-0005-0000-0000-00008FCE0000}"/>
    <cellStyle name="Percent 2 3 2 3 3 2 2 2" xfId="53387" xr:uid="{00000000-0005-0000-0000-000090CE0000}"/>
    <cellStyle name="Percent 2 3 2 3 3 2 3" xfId="53388" xr:uid="{00000000-0005-0000-0000-000091CE0000}"/>
    <cellStyle name="Percent 2 3 2 3 3 3" xfId="53389" xr:uid="{00000000-0005-0000-0000-000092CE0000}"/>
    <cellStyle name="Percent 2 3 2 3 3 3 2" xfId="53390" xr:uid="{00000000-0005-0000-0000-000093CE0000}"/>
    <cellStyle name="Percent 2 3 2 3 3 4" xfId="53391" xr:uid="{00000000-0005-0000-0000-000094CE0000}"/>
    <cellStyle name="Percent 2 3 2 3 3 5" xfId="53392" xr:uid="{00000000-0005-0000-0000-000095CE0000}"/>
    <cellStyle name="Percent 2 3 2 3 4" xfId="5893" xr:uid="{00000000-0005-0000-0000-000096CE0000}"/>
    <cellStyle name="Percent 2 3 2 3 4 2" xfId="53393" xr:uid="{00000000-0005-0000-0000-000097CE0000}"/>
    <cellStyle name="Percent 2 3 2 3 4 2 2" xfId="53394" xr:uid="{00000000-0005-0000-0000-000098CE0000}"/>
    <cellStyle name="Percent 2 3 2 3 4 2 2 2" xfId="53395" xr:uid="{00000000-0005-0000-0000-000099CE0000}"/>
    <cellStyle name="Percent 2 3 2 3 4 2 3" xfId="53396" xr:uid="{00000000-0005-0000-0000-00009ACE0000}"/>
    <cellStyle name="Percent 2 3 2 3 4 3" xfId="53397" xr:uid="{00000000-0005-0000-0000-00009BCE0000}"/>
    <cellStyle name="Percent 2 3 2 3 4 3 2" xfId="53398" xr:uid="{00000000-0005-0000-0000-00009CCE0000}"/>
    <cellStyle name="Percent 2 3 2 3 4 4" xfId="53399" xr:uid="{00000000-0005-0000-0000-00009DCE0000}"/>
    <cellStyle name="Percent 2 3 2 3 4 5" xfId="53400" xr:uid="{00000000-0005-0000-0000-00009ECE0000}"/>
    <cellStyle name="Percent 2 3 2 3 5" xfId="53401" xr:uid="{00000000-0005-0000-0000-00009FCE0000}"/>
    <cellStyle name="Percent 2 3 2 3 5 2" xfId="53402" xr:uid="{00000000-0005-0000-0000-0000A0CE0000}"/>
    <cellStyle name="Percent 2 3 2 3 5 2 2" xfId="53403" xr:uid="{00000000-0005-0000-0000-0000A1CE0000}"/>
    <cellStyle name="Percent 2 3 2 3 5 3" xfId="53404" xr:uid="{00000000-0005-0000-0000-0000A2CE0000}"/>
    <cellStyle name="Percent 2 3 2 3 6" xfId="53405" xr:uid="{00000000-0005-0000-0000-0000A3CE0000}"/>
    <cellStyle name="Percent 2 3 2 3 6 2" xfId="53406" xr:uid="{00000000-0005-0000-0000-0000A4CE0000}"/>
    <cellStyle name="Percent 2 3 2 3 7" xfId="53407" xr:uid="{00000000-0005-0000-0000-0000A5CE0000}"/>
    <cellStyle name="Percent 2 3 2 3 8" xfId="53408" xr:uid="{00000000-0005-0000-0000-0000A6CE0000}"/>
    <cellStyle name="Percent 2 3 2 4" xfId="5894" xr:uid="{00000000-0005-0000-0000-0000A7CE0000}"/>
    <cellStyle name="Percent 2 3 2 4 2" xfId="5895" xr:uid="{00000000-0005-0000-0000-0000A8CE0000}"/>
    <cellStyle name="Percent 2 3 2 4 2 2" xfId="5896" xr:uid="{00000000-0005-0000-0000-0000A9CE0000}"/>
    <cellStyle name="Percent 2 3 2 4 2 2 2" xfId="53409" xr:uid="{00000000-0005-0000-0000-0000AACE0000}"/>
    <cellStyle name="Percent 2 3 2 4 2 2 2 2" xfId="53410" xr:uid="{00000000-0005-0000-0000-0000ABCE0000}"/>
    <cellStyle name="Percent 2 3 2 4 2 2 2 2 2" xfId="53411" xr:uid="{00000000-0005-0000-0000-0000ACCE0000}"/>
    <cellStyle name="Percent 2 3 2 4 2 2 2 3" xfId="53412" xr:uid="{00000000-0005-0000-0000-0000ADCE0000}"/>
    <cellStyle name="Percent 2 3 2 4 2 2 3" xfId="53413" xr:uid="{00000000-0005-0000-0000-0000AECE0000}"/>
    <cellStyle name="Percent 2 3 2 4 2 2 3 2" xfId="53414" xr:uid="{00000000-0005-0000-0000-0000AFCE0000}"/>
    <cellStyle name="Percent 2 3 2 4 2 2 4" xfId="53415" xr:uid="{00000000-0005-0000-0000-0000B0CE0000}"/>
    <cellStyle name="Percent 2 3 2 4 2 2 5" xfId="53416" xr:uid="{00000000-0005-0000-0000-0000B1CE0000}"/>
    <cellStyle name="Percent 2 3 2 4 2 3" xfId="5897" xr:uid="{00000000-0005-0000-0000-0000B2CE0000}"/>
    <cellStyle name="Percent 2 3 2 4 2 3 2" xfId="53417" xr:uid="{00000000-0005-0000-0000-0000B3CE0000}"/>
    <cellStyle name="Percent 2 3 2 4 2 3 2 2" xfId="53418" xr:uid="{00000000-0005-0000-0000-0000B4CE0000}"/>
    <cellStyle name="Percent 2 3 2 4 2 3 2 2 2" xfId="53419" xr:uid="{00000000-0005-0000-0000-0000B5CE0000}"/>
    <cellStyle name="Percent 2 3 2 4 2 3 2 3" xfId="53420" xr:uid="{00000000-0005-0000-0000-0000B6CE0000}"/>
    <cellStyle name="Percent 2 3 2 4 2 3 3" xfId="53421" xr:uid="{00000000-0005-0000-0000-0000B7CE0000}"/>
    <cellStyle name="Percent 2 3 2 4 2 3 3 2" xfId="53422" xr:uid="{00000000-0005-0000-0000-0000B8CE0000}"/>
    <cellStyle name="Percent 2 3 2 4 2 3 4" xfId="53423" xr:uid="{00000000-0005-0000-0000-0000B9CE0000}"/>
    <cellStyle name="Percent 2 3 2 4 2 3 5" xfId="53424" xr:uid="{00000000-0005-0000-0000-0000BACE0000}"/>
    <cellStyle name="Percent 2 3 2 4 2 4" xfId="53425" xr:uid="{00000000-0005-0000-0000-0000BBCE0000}"/>
    <cellStyle name="Percent 2 3 2 4 2 4 2" xfId="53426" xr:uid="{00000000-0005-0000-0000-0000BCCE0000}"/>
    <cellStyle name="Percent 2 3 2 4 2 4 2 2" xfId="53427" xr:uid="{00000000-0005-0000-0000-0000BDCE0000}"/>
    <cellStyle name="Percent 2 3 2 4 2 4 3" xfId="53428" xr:uid="{00000000-0005-0000-0000-0000BECE0000}"/>
    <cellStyle name="Percent 2 3 2 4 2 5" xfId="53429" xr:uid="{00000000-0005-0000-0000-0000BFCE0000}"/>
    <cellStyle name="Percent 2 3 2 4 2 5 2" xfId="53430" xr:uid="{00000000-0005-0000-0000-0000C0CE0000}"/>
    <cellStyle name="Percent 2 3 2 4 2 6" xfId="53431" xr:uid="{00000000-0005-0000-0000-0000C1CE0000}"/>
    <cellStyle name="Percent 2 3 2 4 2 7" xfId="53432" xr:uid="{00000000-0005-0000-0000-0000C2CE0000}"/>
    <cellStyle name="Percent 2 3 2 4 3" xfId="5898" xr:uid="{00000000-0005-0000-0000-0000C3CE0000}"/>
    <cellStyle name="Percent 2 3 2 4 3 2" xfId="53433" xr:uid="{00000000-0005-0000-0000-0000C4CE0000}"/>
    <cellStyle name="Percent 2 3 2 4 3 2 2" xfId="53434" xr:uid="{00000000-0005-0000-0000-0000C5CE0000}"/>
    <cellStyle name="Percent 2 3 2 4 3 2 2 2" xfId="53435" xr:uid="{00000000-0005-0000-0000-0000C6CE0000}"/>
    <cellStyle name="Percent 2 3 2 4 3 2 3" xfId="53436" xr:uid="{00000000-0005-0000-0000-0000C7CE0000}"/>
    <cellStyle name="Percent 2 3 2 4 3 3" xfId="53437" xr:uid="{00000000-0005-0000-0000-0000C8CE0000}"/>
    <cellStyle name="Percent 2 3 2 4 3 3 2" xfId="53438" xr:uid="{00000000-0005-0000-0000-0000C9CE0000}"/>
    <cellStyle name="Percent 2 3 2 4 3 4" xfId="53439" xr:uid="{00000000-0005-0000-0000-0000CACE0000}"/>
    <cellStyle name="Percent 2 3 2 4 3 5" xfId="53440" xr:uid="{00000000-0005-0000-0000-0000CBCE0000}"/>
    <cellStyle name="Percent 2 3 2 4 4" xfId="5899" xr:uid="{00000000-0005-0000-0000-0000CCCE0000}"/>
    <cellStyle name="Percent 2 3 2 4 4 2" xfId="53441" xr:uid="{00000000-0005-0000-0000-0000CDCE0000}"/>
    <cellStyle name="Percent 2 3 2 4 4 2 2" xfId="53442" xr:uid="{00000000-0005-0000-0000-0000CECE0000}"/>
    <cellStyle name="Percent 2 3 2 4 4 2 2 2" xfId="53443" xr:uid="{00000000-0005-0000-0000-0000CFCE0000}"/>
    <cellStyle name="Percent 2 3 2 4 4 2 3" xfId="53444" xr:uid="{00000000-0005-0000-0000-0000D0CE0000}"/>
    <cellStyle name="Percent 2 3 2 4 4 3" xfId="53445" xr:uid="{00000000-0005-0000-0000-0000D1CE0000}"/>
    <cellStyle name="Percent 2 3 2 4 4 3 2" xfId="53446" xr:uid="{00000000-0005-0000-0000-0000D2CE0000}"/>
    <cellStyle name="Percent 2 3 2 4 4 4" xfId="53447" xr:uid="{00000000-0005-0000-0000-0000D3CE0000}"/>
    <cellStyle name="Percent 2 3 2 4 4 5" xfId="53448" xr:uid="{00000000-0005-0000-0000-0000D4CE0000}"/>
    <cellStyle name="Percent 2 3 2 4 5" xfId="53449" xr:uid="{00000000-0005-0000-0000-0000D5CE0000}"/>
    <cellStyle name="Percent 2 3 2 4 5 2" xfId="53450" xr:uid="{00000000-0005-0000-0000-0000D6CE0000}"/>
    <cellStyle name="Percent 2 3 2 4 5 2 2" xfId="53451" xr:uid="{00000000-0005-0000-0000-0000D7CE0000}"/>
    <cellStyle name="Percent 2 3 2 4 5 3" xfId="53452" xr:uid="{00000000-0005-0000-0000-0000D8CE0000}"/>
    <cellStyle name="Percent 2 3 2 4 6" xfId="53453" xr:uid="{00000000-0005-0000-0000-0000D9CE0000}"/>
    <cellStyle name="Percent 2 3 2 4 6 2" xfId="53454" xr:uid="{00000000-0005-0000-0000-0000DACE0000}"/>
    <cellStyle name="Percent 2 3 2 4 7" xfId="53455" xr:uid="{00000000-0005-0000-0000-0000DBCE0000}"/>
    <cellStyle name="Percent 2 3 2 4 8" xfId="53456" xr:uid="{00000000-0005-0000-0000-0000DCCE0000}"/>
    <cellStyle name="Percent 2 3 2 5" xfId="5900" xr:uid="{00000000-0005-0000-0000-0000DDCE0000}"/>
    <cellStyle name="Percent 2 3 2 5 2" xfId="5901" xr:uid="{00000000-0005-0000-0000-0000DECE0000}"/>
    <cellStyle name="Percent 2 3 2 5 2 2" xfId="5902" xr:uid="{00000000-0005-0000-0000-0000DFCE0000}"/>
    <cellStyle name="Percent 2 3 2 5 2 2 2" xfId="53457" xr:uid="{00000000-0005-0000-0000-0000E0CE0000}"/>
    <cellStyle name="Percent 2 3 2 5 2 2 2 2" xfId="53458" xr:uid="{00000000-0005-0000-0000-0000E1CE0000}"/>
    <cellStyle name="Percent 2 3 2 5 2 2 2 2 2" xfId="53459" xr:uid="{00000000-0005-0000-0000-0000E2CE0000}"/>
    <cellStyle name="Percent 2 3 2 5 2 2 2 3" xfId="53460" xr:uid="{00000000-0005-0000-0000-0000E3CE0000}"/>
    <cellStyle name="Percent 2 3 2 5 2 2 3" xfId="53461" xr:uid="{00000000-0005-0000-0000-0000E4CE0000}"/>
    <cellStyle name="Percent 2 3 2 5 2 2 3 2" xfId="53462" xr:uid="{00000000-0005-0000-0000-0000E5CE0000}"/>
    <cellStyle name="Percent 2 3 2 5 2 2 4" xfId="53463" xr:uid="{00000000-0005-0000-0000-0000E6CE0000}"/>
    <cellStyle name="Percent 2 3 2 5 2 2 5" xfId="53464" xr:uid="{00000000-0005-0000-0000-0000E7CE0000}"/>
    <cellStyle name="Percent 2 3 2 5 2 3" xfId="5903" xr:uid="{00000000-0005-0000-0000-0000E8CE0000}"/>
    <cellStyle name="Percent 2 3 2 5 2 3 2" xfId="53465" xr:uid="{00000000-0005-0000-0000-0000E9CE0000}"/>
    <cellStyle name="Percent 2 3 2 5 2 3 2 2" xfId="53466" xr:uid="{00000000-0005-0000-0000-0000EACE0000}"/>
    <cellStyle name="Percent 2 3 2 5 2 3 2 2 2" xfId="53467" xr:uid="{00000000-0005-0000-0000-0000EBCE0000}"/>
    <cellStyle name="Percent 2 3 2 5 2 3 2 3" xfId="53468" xr:uid="{00000000-0005-0000-0000-0000ECCE0000}"/>
    <cellStyle name="Percent 2 3 2 5 2 3 3" xfId="53469" xr:uid="{00000000-0005-0000-0000-0000EDCE0000}"/>
    <cellStyle name="Percent 2 3 2 5 2 3 3 2" xfId="53470" xr:uid="{00000000-0005-0000-0000-0000EECE0000}"/>
    <cellStyle name="Percent 2 3 2 5 2 3 4" xfId="53471" xr:uid="{00000000-0005-0000-0000-0000EFCE0000}"/>
    <cellStyle name="Percent 2 3 2 5 2 3 5" xfId="53472" xr:uid="{00000000-0005-0000-0000-0000F0CE0000}"/>
    <cellStyle name="Percent 2 3 2 5 2 4" xfId="53473" xr:uid="{00000000-0005-0000-0000-0000F1CE0000}"/>
    <cellStyle name="Percent 2 3 2 5 2 4 2" xfId="53474" xr:uid="{00000000-0005-0000-0000-0000F2CE0000}"/>
    <cellStyle name="Percent 2 3 2 5 2 4 2 2" xfId="53475" xr:uid="{00000000-0005-0000-0000-0000F3CE0000}"/>
    <cellStyle name="Percent 2 3 2 5 2 4 3" xfId="53476" xr:uid="{00000000-0005-0000-0000-0000F4CE0000}"/>
    <cellStyle name="Percent 2 3 2 5 2 5" xfId="53477" xr:uid="{00000000-0005-0000-0000-0000F5CE0000}"/>
    <cellStyle name="Percent 2 3 2 5 2 5 2" xfId="53478" xr:uid="{00000000-0005-0000-0000-0000F6CE0000}"/>
    <cellStyle name="Percent 2 3 2 5 2 6" xfId="53479" xr:uid="{00000000-0005-0000-0000-0000F7CE0000}"/>
    <cellStyle name="Percent 2 3 2 5 2 7" xfId="53480" xr:uid="{00000000-0005-0000-0000-0000F8CE0000}"/>
    <cellStyle name="Percent 2 3 2 5 3" xfId="5904" xr:uid="{00000000-0005-0000-0000-0000F9CE0000}"/>
    <cellStyle name="Percent 2 3 2 5 3 2" xfId="53481" xr:uid="{00000000-0005-0000-0000-0000FACE0000}"/>
    <cellStyle name="Percent 2 3 2 5 3 2 2" xfId="53482" xr:uid="{00000000-0005-0000-0000-0000FBCE0000}"/>
    <cellStyle name="Percent 2 3 2 5 3 2 2 2" xfId="53483" xr:uid="{00000000-0005-0000-0000-0000FCCE0000}"/>
    <cellStyle name="Percent 2 3 2 5 3 2 3" xfId="53484" xr:uid="{00000000-0005-0000-0000-0000FDCE0000}"/>
    <cellStyle name="Percent 2 3 2 5 3 3" xfId="53485" xr:uid="{00000000-0005-0000-0000-0000FECE0000}"/>
    <cellStyle name="Percent 2 3 2 5 3 3 2" xfId="53486" xr:uid="{00000000-0005-0000-0000-0000FFCE0000}"/>
    <cellStyle name="Percent 2 3 2 5 3 4" xfId="53487" xr:uid="{00000000-0005-0000-0000-000000CF0000}"/>
    <cellStyle name="Percent 2 3 2 5 3 5" xfId="53488" xr:uid="{00000000-0005-0000-0000-000001CF0000}"/>
    <cellStyle name="Percent 2 3 2 5 4" xfId="5905" xr:uid="{00000000-0005-0000-0000-000002CF0000}"/>
    <cellStyle name="Percent 2 3 2 5 4 2" xfId="53489" xr:uid="{00000000-0005-0000-0000-000003CF0000}"/>
    <cellStyle name="Percent 2 3 2 5 4 2 2" xfId="53490" xr:uid="{00000000-0005-0000-0000-000004CF0000}"/>
    <cellStyle name="Percent 2 3 2 5 4 2 2 2" xfId="53491" xr:uid="{00000000-0005-0000-0000-000005CF0000}"/>
    <cellStyle name="Percent 2 3 2 5 4 2 3" xfId="53492" xr:uid="{00000000-0005-0000-0000-000006CF0000}"/>
    <cellStyle name="Percent 2 3 2 5 4 3" xfId="53493" xr:uid="{00000000-0005-0000-0000-000007CF0000}"/>
    <cellStyle name="Percent 2 3 2 5 4 3 2" xfId="53494" xr:uid="{00000000-0005-0000-0000-000008CF0000}"/>
    <cellStyle name="Percent 2 3 2 5 4 4" xfId="53495" xr:uid="{00000000-0005-0000-0000-000009CF0000}"/>
    <cellStyle name="Percent 2 3 2 5 4 5" xfId="53496" xr:uid="{00000000-0005-0000-0000-00000ACF0000}"/>
    <cellStyle name="Percent 2 3 2 5 5" xfId="53497" xr:uid="{00000000-0005-0000-0000-00000BCF0000}"/>
    <cellStyle name="Percent 2 3 2 5 5 2" xfId="53498" xr:uid="{00000000-0005-0000-0000-00000CCF0000}"/>
    <cellStyle name="Percent 2 3 2 5 5 2 2" xfId="53499" xr:uid="{00000000-0005-0000-0000-00000DCF0000}"/>
    <cellStyle name="Percent 2 3 2 5 5 3" xfId="53500" xr:uid="{00000000-0005-0000-0000-00000ECF0000}"/>
    <cellStyle name="Percent 2 3 2 5 6" xfId="53501" xr:uid="{00000000-0005-0000-0000-00000FCF0000}"/>
    <cellStyle name="Percent 2 3 2 5 6 2" xfId="53502" xr:uid="{00000000-0005-0000-0000-000010CF0000}"/>
    <cellStyle name="Percent 2 3 2 5 7" xfId="53503" xr:uid="{00000000-0005-0000-0000-000011CF0000}"/>
    <cellStyle name="Percent 2 3 2 5 8" xfId="53504" xr:uid="{00000000-0005-0000-0000-000012CF0000}"/>
    <cellStyle name="Percent 2 3 2 6" xfId="5906" xr:uid="{00000000-0005-0000-0000-000013CF0000}"/>
    <cellStyle name="Percent 2 3 2 6 2" xfId="5907" xr:uid="{00000000-0005-0000-0000-000014CF0000}"/>
    <cellStyle name="Percent 2 3 2 6 2 2" xfId="5908" xr:uid="{00000000-0005-0000-0000-000015CF0000}"/>
    <cellStyle name="Percent 2 3 2 6 2 2 2" xfId="53505" xr:uid="{00000000-0005-0000-0000-000016CF0000}"/>
    <cellStyle name="Percent 2 3 2 6 2 2 2 2" xfId="53506" xr:uid="{00000000-0005-0000-0000-000017CF0000}"/>
    <cellStyle name="Percent 2 3 2 6 2 2 2 2 2" xfId="53507" xr:uid="{00000000-0005-0000-0000-000018CF0000}"/>
    <cellStyle name="Percent 2 3 2 6 2 2 2 3" xfId="53508" xr:uid="{00000000-0005-0000-0000-000019CF0000}"/>
    <cellStyle name="Percent 2 3 2 6 2 2 3" xfId="53509" xr:uid="{00000000-0005-0000-0000-00001ACF0000}"/>
    <cellStyle name="Percent 2 3 2 6 2 2 3 2" xfId="53510" xr:uid="{00000000-0005-0000-0000-00001BCF0000}"/>
    <cellStyle name="Percent 2 3 2 6 2 2 4" xfId="53511" xr:uid="{00000000-0005-0000-0000-00001CCF0000}"/>
    <cellStyle name="Percent 2 3 2 6 2 2 5" xfId="53512" xr:uid="{00000000-0005-0000-0000-00001DCF0000}"/>
    <cellStyle name="Percent 2 3 2 6 2 3" xfId="5909" xr:uid="{00000000-0005-0000-0000-00001ECF0000}"/>
    <cellStyle name="Percent 2 3 2 6 2 3 2" xfId="53513" xr:uid="{00000000-0005-0000-0000-00001FCF0000}"/>
    <cellStyle name="Percent 2 3 2 6 2 3 2 2" xfId="53514" xr:uid="{00000000-0005-0000-0000-000020CF0000}"/>
    <cellStyle name="Percent 2 3 2 6 2 3 2 2 2" xfId="53515" xr:uid="{00000000-0005-0000-0000-000021CF0000}"/>
    <cellStyle name="Percent 2 3 2 6 2 3 2 3" xfId="53516" xr:uid="{00000000-0005-0000-0000-000022CF0000}"/>
    <cellStyle name="Percent 2 3 2 6 2 3 3" xfId="53517" xr:uid="{00000000-0005-0000-0000-000023CF0000}"/>
    <cellStyle name="Percent 2 3 2 6 2 3 3 2" xfId="53518" xr:uid="{00000000-0005-0000-0000-000024CF0000}"/>
    <cellStyle name="Percent 2 3 2 6 2 3 4" xfId="53519" xr:uid="{00000000-0005-0000-0000-000025CF0000}"/>
    <cellStyle name="Percent 2 3 2 6 2 3 5" xfId="53520" xr:uid="{00000000-0005-0000-0000-000026CF0000}"/>
    <cellStyle name="Percent 2 3 2 6 2 4" xfId="53521" xr:uid="{00000000-0005-0000-0000-000027CF0000}"/>
    <cellStyle name="Percent 2 3 2 6 2 4 2" xfId="53522" xr:uid="{00000000-0005-0000-0000-000028CF0000}"/>
    <cellStyle name="Percent 2 3 2 6 2 4 2 2" xfId="53523" xr:uid="{00000000-0005-0000-0000-000029CF0000}"/>
    <cellStyle name="Percent 2 3 2 6 2 4 3" xfId="53524" xr:uid="{00000000-0005-0000-0000-00002ACF0000}"/>
    <cellStyle name="Percent 2 3 2 6 2 5" xfId="53525" xr:uid="{00000000-0005-0000-0000-00002BCF0000}"/>
    <cellStyle name="Percent 2 3 2 6 2 5 2" xfId="53526" xr:uid="{00000000-0005-0000-0000-00002CCF0000}"/>
    <cellStyle name="Percent 2 3 2 6 2 6" xfId="53527" xr:uid="{00000000-0005-0000-0000-00002DCF0000}"/>
    <cellStyle name="Percent 2 3 2 6 2 7" xfId="53528" xr:uid="{00000000-0005-0000-0000-00002ECF0000}"/>
    <cellStyle name="Percent 2 3 2 6 3" xfId="5910" xr:uid="{00000000-0005-0000-0000-00002FCF0000}"/>
    <cellStyle name="Percent 2 3 2 6 3 2" xfId="53529" xr:uid="{00000000-0005-0000-0000-000030CF0000}"/>
    <cellStyle name="Percent 2 3 2 6 3 2 2" xfId="53530" xr:uid="{00000000-0005-0000-0000-000031CF0000}"/>
    <cellStyle name="Percent 2 3 2 6 3 2 2 2" xfId="53531" xr:uid="{00000000-0005-0000-0000-000032CF0000}"/>
    <cellStyle name="Percent 2 3 2 6 3 2 3" xfId="53532" xr:uid="{00000000-0005-0000-0000-000033CF0000}"/>
    <cellStyle name="Percent 2 3 2 6 3 3" xfId="53533" xr:uid="{00000000-0005-0000-0000-000034CF0000}"/>
    <cellStyle name="Percent 2 3 2 6 3 3 2" xfId="53534" xr:uid="{00000000-0005-0000-0000-000035CF0000}"/>
    <cellStyle name="Percent 2 3 2 6 3 4" xfId="53535" xr:uid="{00000000-0005-0000-0000-000036CF0000}"/>
    <cellStyle name="Percent 2 3 2 6 3 5" xfId="53536" xr:uid="{00000000-0005-0000-0000-000037CF0000}"/>
    <cellStyle name="Percent 2 3 2 6 4" xfId="5911" xr:uid="{00000000-0005-0000-0000-000038CF0000}"/>
    <cellStyle name="Percent 2 3 2 6 4 2" xfId="53537" xr:uid="{00000000-0005-0000-0000-000039CF0000}"/>
    <cellStyle name="Percent 2 3 2 6 4 2 2" xfId="53538" xr:uid="{00000000-0005-0000-0000-00003ACF0000}"/>
    <cellStyle name="Percent 2 3 2 6 4 2 2 2" xfId="53539" xr:uid="{00000000-0005-0000-0000-00003BCF0000}"/>
    <cellStyle name="Percent 2 3 2 6 4 2 3" xfId="53540" xr:uid="{00000000-0005-0000-0000-00003CCF0000}"/>
    <cellStyle name="Percent 2 3 2 6 4 3" xfId="53541" xr:uid="{00000000-0005-0000-0000-00003DCF0000}"/>
    <cellStyle name="Percent 2 3 2 6 4 3 2" xfId="53542" xr:uid="{00000000-0005-0000-0000-00003ECF0000}"/>
    <cellStyle name="Percent 2 3 2 6 4 4" xfId="53543" xr:uid="{00000000-0005-0000-0000-00003FCF0000}"/>
    <cellStyle name="Percent 2 3 2 6 4 5" xfId="53544" xr:uid="{00000000-0005-0000-0000-000040CF0000}"/>
    <cellStyle name="Percent 2 3 2 6 5" xfId="53545" xr:uid="{00000000-0005-0000-0000-000041CF0000}"/>
    <cellStyle name="Percent 2 3 2 6 5 2" xfId="53546" xr:uid="{00000000-0005-0000-0000-000042CF0000}"/>
    <cellStyle name="Percent 2 3 2 6 5 2 2" xfId="53547" xr:uid="{00000000-0005-0000-0000-000043CF0000}"/>
    <cellStyle name="Percent 2 3 2 6 5 3" xfId="53548" xr:uid="{00000000-0005-0000-0000-000044CF0000}"/>
    <cellStyle name="Percent 2 3 2 6 6" xfId="53549" xr:uid="{00000000-0005-0000-0000-000045CF0000}"/>
    <cellStyle name="Percent 2 3 2 6 6 2" xfId="53550" xr:uid="{00000000-0005-0000-0000-000046CF0000}"/>
    <cellStyle name="Percent 2 3 2 6 7" xfId="53551" xr:uid="{00000000-0005-0000-0000-000047CF0000}"/>
    <cellStyle name="Percent 2 3 2 6 8" xfId="53552" xr:uid="{00000000-0005-0000-0000-000048CF0000}"/>
    <cellStyle name="Percent 2 3 2 7" xfId="5912" xr:uid="{00000000-0005-0000-0000-000049CF0000}"/>
    <cellStyle name="Percent 2 3 2 7 2" xfId="5913" xr:uid="{00000000-0005-0000-0000-00004ACF0000}"/>
    <cellStyle name="Percent 2 3 2 7 2 2" xfId="53553" xr:uid="{00000000-0005-0000-0000-00004BCF0000}"/>
    <cellStyle name="Percent 2 3 2 7 2 2 2" xfId="53554" xr:uid="{00000000-0005-0000-0000-00004CCF0000}"/>
    <cellStyle name="Percent 2 3 2 7 2 2 2 2" xfId="53555" xr:uid="{00000000-0005-0000-0000-00004DCF0000}"/>
    <cellStyle name="Percent 2 3 2 7 2 2 3" xfId="53556" xr:uid="{00000000-0005-0000-0000-00004ECF0000}"/>
    <cellStyle name="Percent 2 3 2 7 2 3" xfId="53557" xr:uid="{00000000-0005-0000-0000-00004FCF0000}"/>
    <cellStyle name="Percent 2 3 2 7 2 3 2" xfId="53558" xr:uid="{00000000-0005-0000-0000-000050CF0000}"/>
    <cellStyle name="Percent 2 3 2 7 2 4" xfId="53559" xr:uid="{00000000-0005-0000-0000-000051CF0000}"/>
    <cellStyle name="Percent 2 3 2 7 2 5" xfId="53560" xr:uid="{00000000-0005-0000-0000-000052CF0000}"/>
    <cellStyle name="Percent 2 3 2 7 3" xfId="5914" xr:uid="{00000000-0005-0000-0000-000053CF0000}"/>
    <cellStyle name="Percent 2 3 2 7 3 2" xfId="53561" xr:uid="{00000000-0005-0000-0000-000054CF0000}"/>
    <cellStyle name="Percent 2 3 2 7 3 2 2" xfId="53562" xr:uid="{00000000-0005-0000-0000-000055CF0000}"/>
    <cellStyle name="Percent 2 3 2 7 3 2 2 2" xfId="53563" xr:uid="{00000000-0005-0000-0000-000056CF0000}"/>
    <cellStyle name="Percent 2 3 2 7 3 2 3" xfId="53564" xr:uid="{00000000-0005-0000-0000-000057CF0000}"/>
    <cellStyle name="Percent 2 3 2 7 3 3" xfId="53565" xr:uid="{00000000-0005-0000-0000-000058CF0000}"/>
    <cellStyle name="Percent 2 3 2 7 3 3 2" xfId="53566" xr:uid="{00000000-0005-0000-0000-000059CF0000}"/>
    <cellStyle name="Percent 2 3 2 7 3 4" xfId="53567" xr:uid="{00000000-0005-0000-0000-00005ACF0000}"/>
    <cellStyle name="Percent 2 3 2 7 3 5" xfId="53568" xr:uid="{00000000-0005-0000-0000-00005BCF0000}"/>
    <cellStyle name="Percent 2 3 2 7 4" xfId="53569" xr:uid="{00000000-0005-0000-0000-00005CCF0000}"/>
    <cellStyle name="Percent 2 3 2 7 4 2" xfId="53570" xr:uid="{00000000-0005-0000-0000-00005DCF0000}"/>
    <cellStyle name="Percent 2 3 2 7 4 2 2" xfId="53571" xr:uid="{00000000-0005-0000-0000-00005ECF0000}"/>
    <cellStyle name="Percent 2 3 2 7 4 3" xfId="53572" xr:uid="{00000000-0005-0000-0000-00005FCF0000}"/>
    <cellStyle name="Percent 2 3 2 7 5" xfId="53573" xr:uid="{00000000-0005-0000-0000-000060CF0000}"/>
    <cellStyle name="Percent 2 3 2 7 5 2" xfId="53574" xr:uid="{00000000-0005-0000-0000-000061CF0000}"/>
    <cellStyle name="Percent 2 3 2 7 6" xfId="53575" xr:uid="{00000000-0005-0000-0000-000062CF0000}"/>
    <cellStyle name="Percent 2 3 2 7 7" xfId="53576" xr:uid="{00000000-0005-0000-0000-000063CF0000}"/>
    <cellStyle name="Percent 2 3 2 8" xfId="5915" xr:uid="{00000000-0005-0000-0000-000064CF0000}"/>
    <cellStyle name="Percent 2 3 2 8 2" xfId="53577" xr:uid="{00000000-0005-0000-0000-000065CF0000}"/>
    <cellStyle name="Percent 2 3 2 8 2 2" xfId="53578" xr:uid="{00000000-0005-0000-0000-000066CF0000}"/>
    <cellStyle name="Percent 2 3 2 8 2 2 2" xfId="53579" xr:uid="{00000000-0005-0000-0000-000067CF0000}"/>
    <cellStyle name="Percent 2 3 2 8 2 3" xfId="53580" xr:uid="{00000000-0005-0000-0000-000068CF0000}"/>
    <cellStyle name="Percent 2 3 2 8 3" xfId="53581" xr:uid="{00000000-0005-0000-0000-000069CF0000}"/>
    <cellStyle name="Percent 2 3 2 8 3 2" xfId="53582" xr:uid="{00000000-0005-0000-0000-00006ACF0000}"/>
    <cellStyle name="Percent 2 3 2 8 4" xfId="53583" xr:uid="{00000000-0005-0000-0000-00006BCF0000}"/>
    <cellStyle name="Percent 2 3 2 8 5" xfId="53584" xr:uid="{00000000-0005-0000-0000-00006CCF0000}"/>
    <cellStyle name="Percent 2 3 2 9" xfId="5916" xr:uid="{00000000-0005-0000-0000-00006DCF0000}"/>
    <cellStyle name="Percent 2 3 2 9 2" xfId="53585" xr:uid="{00000000-0005-0000-0000-00006ECF0000}"/>
    <cellStyle name="Percent 2 3 2 9 2 2" xfId="53586" xr:uid="{00000000-0005-0000-0000-00006FCF0000}"/>
    <cellStyle name="Percent 2 3 2 9 2 2 2" xfId="53587" xr:uid="{00000000-0005-0000-0000-000070CF0000}"/>
    <cellStyle name="Percent 2 3 2 9 2 3" xfId="53588" xr:uid="{00000000-0005-0000-0000-000071CF0000}"/>
    <cellStyle name="Percent 2 3 2 9 3" xfId="53589" xr:uid="{00000000-0005-0000-0000-000072CF0000}"/>
    <cellStyle name="Percent 2 3 2 9 3 2" xfId="53590" xr:uid="{00000000-0005-0000-0000-000073CF0000}"/>
    <cellStyle name="Percent 2 3 2 9 4" xfId="53591" xr:uid="{00000000-0005-0000-0000-000074CF0000}"/>
    <cellStyle name="Percent 2 3 2 9 5" xfId="53592" xr:uid="{00000000-0005-0000-0000-000075CF0000}"/>
    <cellStyle name="Percent 2 3 3" xfId="5917" xr:uid="{00000000-0005-0000-0000-000076CF0000}"/>
    <cellStyle name="Percent 2 3 3 10" xfId="53593" xr:uid="{00000000-0005-0000-0000-000077CF0000}"/>
    <cellStyle name="Percent 2 3 3 10 2" xfId="53594" xr:uid="{00000000-0005-0000-0000-000078CF0000}"/>
    <cellStyle name="Percent 2 3 3 11" xfId="53595" xr:uid="{00000000-0005-0000-0000-000079CF0000}"/>
    <cellStyle name="Percent 2 3 3 12" xfId="53596" xr:uid="{00000000-0005-0000-0000-00007ACF0000}"/>
    <cellStyle name="Percent 2 3 3 2" xfId="5918" xr:uid="{00000000-0005-0000-0000-00007BCF0000}"/>
    <cellStyle name="Percent 2 3 3 2 2" xfId="5919" xr:uid="{00000000-0005-0000-0000-00007CCF0000}"/>
    <cellStyle name="Percent 2 3 3 2 2 2" xfId="5920" xr:uid="{00000000-0005-0000-0000-00007DCF0000}"/>
    <cellStyle name="Percent 2 3 3 2 2 2 2" xfId="53597" xr:uid="{00000000-0005-0000-0000-00007ECF0000}"/>
    <cellStyle name="Percent 2 3 3 2 2 2 2 2" xfId="53598" xr:uid="{00000000-0005-0000-0000-00007FCF0000}"/>
    <cellStyle name="Percent 2 3 3 2 2 2 2 2 2" xfId="53599" xr:uid="{00000000-0005-0000-0000-000080CF0000}"/>
    <cellStyle name="Percent 2 3 3 2 2 2 2 3" xfId="53600" xr:uid="{00000000-0005-0000-0000-000081CF0000}"/>
    <cellStyle name="Percent 2 3 3 2 2 2 3" xfId="53601" xr:uid="{00000000-0005-0000-0000-000082CF0000}"/>
    <cellStyle name="Percent 2 3 3 2 2 2 3 2" xfId="53602" xr:uid="{00000000-0005-0000-0000-000083CF0000}"/>
    <cellStyle name="Percent 2 3 3 2 2 2 4" xfId="53603" xr:uid="{00000000-0005-0000-0000-000084CF0000}"/>
    <cellStyle name="Percent 2 3 3 2 2 2 5" xfId="53604" xr:uid="{00000000-0005-0000-0000-000085CF0000}"/>
    <cellStyle name="Percent 2 3 3 2 2 3" xfId="5921" xr:uid="{00000000-0005-0000-0000-000086CF0000}"/>
    <cellStyle name="Percent 2 3 3 2 2 3 2" xfId="53605" xr:uid="{00000000-0005-0000-0000-000087CF0000}"/>
    <cellStyle name="Percent 2 3 3 2 2 3 2 2" xfId="53606" xr:uid="{00000000-0005-0000-0000-000088CF0000}"/>
    <cellStyle name="Percent 2 3 3 2 2 3 2 2 2" xfId="53607" xr:uid="{00000000-0005-0000-0000-000089CF0000}"/>
    <cellStyle name="Percent 2 3 3 2 2 3 2 3" xfId="53608" xr:uid="{00000000-0005-0000-0000-00008ACF0000}"/>
    <cellStyle name="Percent 2 3 3 2 2 3 3" xfId="53609" xr:uid="{00000000-0005-0000-0000-00008BCF0000}"/>
    <cellStyle name="Percent 2 3 3 2 2 3 3 2" xfId="53610" xr:uid="{00000000-0005-0000-0000-00008CCF0000}"/>
    <cellStyle name="Percent 2 3 3 2 2 3 4" xfId="53611" xr:uid="{00000000-0005-0000-0000-00008DCF0000}"/>
    <cellStyle name="Percent 2 3 3 2 2 3 5" xfId="53612" xr:uid="{00000000-0005-0000-0000-00008ECF0000}"/>
    <cellStyle name="Percent 2 3 3 2 2 4" xfId="53613" xr:uid="{00000000-0005-0000-0000-00008FCF0000}"/>
    <cellStyle name="Percent 2 3 3 2 2 4 2" xfId="53614" xr:uid="{00000000-0005-0000-0000-000090CF0000}"/>
    <cellStyle name="Percent 2 3 3 2 2 4 2 2" xfId="53615" xr:uid="{00000000-0005-0000-0000-000091CF0000}"/>
    <cellStyle name="Percent 2 3 3 2 2 4 3" xfId="53616" xr:uid="{00000000-0005-0000-0000-000092CF0000}"/>
    <cellStyle name="Percent 2 3 3 2 2 5" xfId="53617" xr:uid="{00000000-0005-0000-0000-000093CF0000}"/>
    <cellStyle name="Percent 2 3 3 2 2 5 2" xfId="53618" xr:uid="{00000000-0005-0000-0000-000094CF0000}"/>
    <cellStyle name="Percent 2 3 3 2 2 6" xfId="53619" xr:uid="{00000000-0005-0000-0000-000095CF0000}"/>
    <cellStyle name="Percent 2 3 3 2 2 7" xfId="53620" xr:uid="{00000000-0005-0000-0000-000096CF0000}"/>
    <cellStyle name="Percent 2 3 3 2 3" xfId="5922" xr:uid="{00000000-0005-0000-0000-000097CF0000}"/>
    <cellStyle name="Percent 2 3 3 2 3 2" xfId="53621" xr:uid="{00000000-0005-0000-0000-000098CF0000}"/>
    <cellStyle name="Percent 2 3 3 2 3 2 2" xfId="53622" xr:uid="{00000000-0005-0000-0000-000099CF0000}"/>
    <cellStyle name="Percent 2 3 3 2 3 2 2 2" xfId="53623" xr:uid="{00000000-0005-0000-0000-00009ACF0000}"/>
    <cellStyle name="Percent 2 3 3 2 3 2 3" xfId="53624" xr:uid="{00000000-0005-0000-0000-00009BCF0000}"/>
    <cellStyle name="Percent 2 3 3 2 3 3" xfId="53625" xr:uid="{00000000-0005-0000-0000-00009CCF0000}"/>
    <cellStyle name="Percent 2 3 3 2 3 3 2" xfId="53626" xr:uid="{00000000-0005-0000-0000-00009DCF0000}"/>
    <cellStyle name="Percent 2 3 3 2 3 4" xfId="53627" xr:uid="{00000000-0005-0000-0000-00009ECF0000}"/>
    <cellStyle name="Percent 2 3 3 2 3 5" xfId="53628" xr:uid="{00000000-0005-0000-0000-00009FCF0000}"/>
    <cellStyle name="Percent 2 3 3 2 4" xfId="5923" xr:uid="{00000000-0005-0000-0000-0000A0CF0000}"/>
    <cellStyle name="Percent 2 3 3 2 4 2" xfId="53629" xr:uid="{00000000-0005-0000-0000-0000A1CF0000}"/>
    <cellStyle name="Percent 2 3 3 2 4 2 2" xfId="53630" xr:uid="{00000000-0005-0000-0000-0000A2CF0000}"/>
    <cellStyle name="Percent 2 3 3 2 4 2 2 2" xfId="53631" xr:uid="{00000000-0005-0000-0000-0000A3CF0000}"/>
    <cellStyle name="Percent 2 3 3 2 4 2 3" xfId="53632" xr:uid="{00000000-0005-0000-0000-0000A4CF0000}"/>
    <cellStyle name="Percent 2 3 3 2 4 3" xfId="53633" xr:uid="{00000000-0005-0000-0000-0000A5CF0000}"/>
    <cellStyle name="Percent 2 3 3 2 4 3 2" xfId="53634" xr:uid="{00000000-0005-0000-0000-0000A6CF0000}"/>
    <cellStyle name="Percent 2 3 3 2 4 4" xfId="53635" xr:uid="{00000000-0005-0000-0000-0000A7CF0000}"/>
    <cellStyle name="Percent 2 3 3 2 4 5" xfId="53636" xr:uid="{00000000-0005-0000-0000-0000A8CF0000}"/>
    <cellStyle name="Percent 2 3 3 2 5" xfId="53637" xr:uid="{00000000-0005-0000-0000-0000A9CF0000}"/>
    <cellStyle name="Percent 2 3 3 2 5 2" xfId="53638" xr:uid="{00000000-0005-0000-0000-0000AACF0000}"/>
    <cellStyle name="Percent 2 3 3 2 5 2 2" xfId="53639" xr:uid="{00000000-0005-0000-0000-0000ABCF0000}"/>
    <cellStyle name="Percent 2 3 3 2 5 3" xfId="53640" xr:uid="{00000000-0005-0000-0000-0000ACCF0000}"/>
    <cellStyle name="Percent 2 3 3 2 6" xfId="53641" xr:uid="{00000000-0005-0000-0000-0000ADCF0000}"/>
    <cellStyle name="Percent 2 3 3 2 6 2" xfId="53642" xr:uid="{00000000-0005-0000-0000-0000AECF0000}"/>
    <cellStyle name="Percent 2 3 3 2 7" xfId="53643" xr:uid="{00000000-0005-0000-0000-0000AFCF0000}"/>
    <cellStyle name="Percent 2 3 3 2 8" xfId="53644" xr:uid="{00000000-0005-0000-0000-0000B0CF0000}"/>
    <cellStyle name="Percent 2 3 3 3" xfId="5924" xr:uid="{00000000-0005-0000-0000-0000B1CF0000}"/>
    <cellStyle name="Percent 2 3 3 3 2" xfId="5925" xr:uid="{00000000-0005-0000-0000-0000B2CF0000}"/>
    <cellStyle name="Percent 2 3 3 3 2 2" xfId="5926" xr:uid="{00000000-0005-0000-0000-0000B3CF0000}"/>
    <cellStyle name="Percent 2 3 3 3 2 2 2" xfId="53645" xr:uid="{00000000-0005-0000-0000-0000B4CF0000}"/>
    <cellStyle name="Percent 2 3 3 3 2 2 2 2" xfId="53646" xr:uid="{00000000-0005-0000-0000-0000B5CF0000}"/>
    <cellStyle name="Percent 2 3 3 3 2 2 2 2 2" xfId="53647" xr:uid="{00000000-0005-0000-0000-0000B6CF0000}"/>
    <cellStyle name="Percent 2 3 3 3 2 2 2 3" xfId="53648" xr:uid="{00000000-0005-0000-0000-0000B7CF0000}"/>
    <cellStyle name="Percent 2 3 3 3 2 2 3" xfId="53649" xr:uid="{00000000-0005-0000-0000-0000B8CF0000}"/>
    <cellStyle name="Percent 2 3 3 3 2 2 3 2" xfId="53650" xr:uid="{00000000-0005-0000-0000-0000B9CF0000}"/>
    <cellStyle name="Percent 2 3 3 3 2 2 4" xfId="53651" xr:uid="{00000000-0005-0000-0000-0000BACF0000}"/>
    <cellStyle name="Percent 2 3 3 3 2 2 5" xfId="53652" xr:uid="{00000000-0005-0000-0000-0000BBCF0000}"/>
    <cellStyle name="Percent 2 3 3 3 2 3" xfId="5927" xr:uid="{00000000-0005-0000-0000-0000BCCF0000}"/>
    <cellStyle name="Percent 2 3 3 3 2 3 2" xfId="53653" xr:uid="{00000000-0005-0000-0000-0000BDCF0000}"/>
    <cellStyle name="Percent 2 3 3 3 2 3 2 2" xfId="53654" xr:uid="{00000000-0005-0000-0000-0000BECF0000}"/>
    <cellStyle name="Percent 2 3 3 3 2 3 2 2 2" xfId="53655" xr:uid="{00000000-0005-0000-0000-0000BFCF0000}"/>
    <cellStyle name="Percent 2 3 3 3 2 3 2 3" xfId="53656" xr:uid="{00000000-0005-0000-0000-0000C0CF0000}"/>
    <cellStyle name="Percent 2 3 3 3 2 3 3" xfId="53657" xr:uid="{00000000-0005-0000-0000-0000C1CF0000}"/>
    <cellStyle name="Percent 2 3 3 3 2 3 3 2" xfId="53658" xr:uid="{00000000-0005-0000-0000-0000C2CF0000}"/>
    <cellStyle name="Percent 2 3 3 3 2 3 4" xfId="53659" xr:uid="{00000000-0005-0000-0000-0000C3CF0000}"/>
    <cellStyle name="Percent 2 3 3 3 2 3 5" xfId="53660" xr:uid="{00000000-0005-0000-0000-0000C4CF0000}"/>
    <cellStyle name="Percent 2 3 3 3 2 4" xfId="53661" xr:uid="{00000000-0005-0000-0000-0000C5CF0000}"/>
    <cellStyle name="Percent 2 3 3 3 2 4 2" xfId="53662" xr:uid="{00000000-0005-0000-0000-0000C6CF0000}"/>
    <cellStyle name="Percent 2 3 3 3 2 4 2 2" xfId="53663" xr:uid="{00000000-0005-0000-0000-0000C7CF0000}"/>
    <cellStyle name="Percent 2 3 3 3 2 4 3" xfId="53664" xr:uid="{00000000-0005-0000-0000-0000C8CF0000}"/>
    <cellStyle name="Percent 2 3 3 3 2 5" xfId="53665" xr:uid="{00000000-0005-0000-0000-0000C9CF0000}"/>
    <cellStyle name="Percent 2 3 3 3 2 5 2" xfId="53666" xr:uid="{00000000-0005-0000-0000-0000CACF0000}"/>
    <cellStyle name="Percent 2 3 3 3 2 6" xfId="53667" xr:uid="{00000000-0005-0000-0000-0000CBCF0000}"/>
    <cellStyle name="Percent 2 3 3 3 2 7" xfId="53668" xr:uid="{00000000-0005-0000-0000-0000CCCF0000}"/>
    <cellStyle name="Percent 2 3 3 3 3" xfId="5928" xr:uid="{00000000-0005-0000-0000-0000CDCF0000}"/>
    <cellStyle name="Percent 2 3 3 3 3 2" xfId="53669" xr:uid="{00000000-0005-0000-0000-0000CECF0000}"/>
    <cellStyle name="Percent 2 3 3 3 3 2 2" xfId="53670" xr:uid="{00000000-0005-0000-0000-0000CFCF0000}"/>
    <cellStyle name="Percent 2 3 3 3 3 2 2 2" xfId="53671" xr:uid="{00000000-0005-0000-0000-0000D0CF0000}"/>
    <cellStyle name="Percent 2 3 3 3 3 2 3" xfId="53672" xr:uid="{00000000-0005-0000-0000-0000D1CF0000}"/>
    <cellStyle name="Percent 2 3 3 3 3 3" xfId="53673" xr:uid="{00000000-0005-0000-0000-0000D2CF0000}"/>
    <cellStyle name="Percent 2 3 3 3 3 3 2" xfId="53674" xr:uid="{00000000-0005-0000-0000-0000D3CF0000}"/>
    <cellStyle name="Percent 2 3 3 3 3 4" xfId="53675" xr:uid="{00000000-0005-0000-0000-0000D4CF0000}"/>
    <cellStyle name="Percent 2 3 3 3 3 5" xfId="53676" xr:uid="{00000000-0005-0000-0000-0000D5CF0000}"/>
    <cellStyle name="Percent 2 3 3 3 4" xfId="5929" xr:uid="{00000000-0005-0000-0000-0000D6CF0000}"/>
    <cellStyle name="Percent 2 3 3 3 4 2" xfId="53677" xr:uid="{00000000-0005-0000-0000-0000D7CF0000}"/>
    <cellStyle name="Percent 2 3 3 3 4 2 2" xfId="53678" xr:uid="{00000000-0005-0000-0000-0000D8CF0000}"/>
    <cellStyle name="Percent 2 3 3 3 4 2 2 2" xfId="53679" xr:uid="{00000000-0005-0000-0000-0000D9CF0000}"/>
    <cellStyle name="Percent 2 3 3 3 4 2 3" xfId="53680" xr:uid="{00000000-0005-0000-0000-0000DACF0000}"/>
    <cellStyle name="Percent 2 3 3 3 4 3" xfId="53681" xr:uid="{00000000-0005-0000-0000-0000DBCF0000}"/>
    <cellStyle name="Percent 2 3 3 3 4 3 2" xfId="53682" xr:uid="{00000000-0005-0000-0000-0000DCCF0000}"/>
    <cellStyle name="Percent 2 3 3 3 4 4" xfId="53683" xr:uid="{00000000-0005-0000-0000-0000DDCF0000}"/>
    <cellStyle name="Percent 2 3 3 3 4 5" xfId="53684" xr:uid="{00000000-0005-0000-0000-0000DECF0000}"/>
    <cellStyle name="Percent 2 3 3 3 5" xfId="53685" xr:uid="{00000000-0005-0000-0000-0000DFCF0000}"/>
    <cellStyle name="Percent 2 3 3 3 5 2" xfId="53686" xr:uid="{00000000-0005-0000-0000-0000E0CF0000}"/>
    <cellStyle name="Percent 2 3 3 3 5 2 2" xfId="53687" xr:uid="{00000000-0005-0000-0000-0000E1CF0000}"/>
    <cellStyle name="Percent 2 3 3 3 5 3" xfId="53688" xr:uid="{00000000-0005-0000-0000-0000E2CF0000}"/>
    <cellStyle name="Percent 2 3 3 3 6" xfId="53689" xr:uid="{00000000-0005-0000-0000-0000E3CF0000}"/>
    <cellStyle name="Percent 2 3 3 3 6 2" xfId="53690" xr:uid="{00000000-0005-0000-0000-0000E4CF0000}"/>
    <cellStyle name="Percent 2 3 3 3 7" xfId="53691" xr:uid="{00000000-0005-0000-0000-0000E5CF0000}"/>
    <cellStyle name="Percent 2 3 3 3 8" xfId="53692" xr:uid="{00000000-0005-0000-0000-0000E6CF0000}"/>
    <cellStyle name="Percent 2 3 3 4" xfId="5930" xr:uid="{00000000-0005-0000-0000-0000E7CF0000}"/>
    <cellStyle name="Percent 2 3 3 4 2" xfId="5931" xr:uid="{00000000-0005-0000-0000-0000E8CF0000}"/>
    <cellStyle name="Percent 2 3 3 4 2 2" xfId="5932" xr:uid="{00000000-0005-0000-0000-0000E9CF0000}"/>
    <cellStyle name="Percent 2 3 3 4 2 2 2" xfId="53693" xr:uid="{00000000-0005-0000-0000-0000EACF0000}"/>
    <cellStyle name="Percent 2 3 3 4 2 2 2 2" xfId="53694" xr:uid="{00000000-0005-0000-0000-0000EBCF0000}"/>
    <cellStyle name="Percent 2 3 3 4 2 2 2 2 2" xfId="53695" xr:uid="{00000000-0005-0000-0000-0000ECCF0000}"/>
    <cellStyle name="Percent 2 3 3 4 2 2 2 3" xfId="53696" xr:uid="{00000000-0005-0000-0000-0000EDCF0000}"/>
    <cellStyle name="Percent 2 3 3 4 2 2 3" xfId="53697" xr:uid="{00000000-0005-0000-0000-0000EECF0000}"/>
    <cellStyle name="Percent 2 3 3 4 2 2 3 2" xfId="53698" xr:uid="{00000000-0005-0000-0000-0000EFCF0000}"/>
    <cellStyle name="Percent 2 3 3 4 2 2 4" xfId="53699" xr:uid="{00000000-0005-0000-0000-0000F0CF0000}"/>
    <cellStyle name="Percent 2 3 3 4 2 2 5" xfId="53700" xr:uid="{00000000-0005-0000-0000-0000F1CF0000}"/>
    <cellStyle name="Percent 2 3 3 4 2 3" xfId="5933" xr:uid="{00000000-0005-0000-0000-0000F2CF0000}"/>
    <cellStyle name="Percent 2 3 3 4 2 3 2" xfId="53701" xr:uid="{00000000-0005-0000-0000-0000F3CF0000}"/>
    <cellStyle name="Percent 2 3 3 4 2 3 2 2" xfId="53702" xr:uid="{00000000-0005-0000-0000-0000F4CF0000}"/>
    <cellStyle name="Percent 2 3 3 4 2 3 2 2 2" xfId="53703" xr:uid="{00000000-0005-0000-0000-0000F5CF0000}"/>
    <cellStyle name="Percent 2 3 3 4 2 3 2 3" xfId="53704" xr:uid="{00000000-0005-0000-0000-0000F6CF0000}"/>
    <cellStyle name="Percent 2 3 3 4 2 3 3" xfId="53705" xr:uid="{00000000-0005-0000-0000-0000F7CF0000}"/>
    <cellStyle name="Percent 2 3 3 4 2 3 3 2" xfId="53706" xr:uid="{00000000-0005-0000-0000-0000F8CF0000}"/>
    <cellStyle name="Percent 2 3 3 4 2 3 4" xfId="53707" xr:uid="{00000000-0005-0000-0000-0000F9CF0000}"/>
    <cellStyle name="Percent 2 3 3 4 2 3 5" xfId="53708" xr:uid="{00000000-0005-0000-0000-0000FACF0000}"/>
    <cellStyle name="Percent 2 3 3 4 2 4" xfId="53709" xr:uid="{00000000-0005-0000-0000-0000FBCF0000}"/>
    <cellStyle name="Percent 2 3 3 4 2 4 2" xfId="53710" xr:uid="{00000000-0005-0000-0000-0000FCCF0000}"/>
    <cellStyle name="Percent 2 3 3 4 2 4 2 2" xfId="53711" xr:uid="{00000000-0005-0000-0000-0000FDCF0000}"/>
    <cellStyle name="Percent 2 3 3 4 2 4 3" xfId="53712" xr:uid="{00000000-0005-0000-0000-0000FECF0000}"/>
    <cellStyle name="Percent 2 3 3 4 2 5" xfId="53713" xr:uid="{00000000-0005-0000-0000-0000FFCF0000}"/>
    <cellStyle name="Percent 2 3 3 4 2 5 2" xfId="53714" xr:uid="{00000000-0005-0000-0000-000000D00000}"/>
    <cellStyle name="Percent 2 3 3 4 2 6" xfId="53715" xr:uid="{00000000-0005-0000-0000-000001D00000}"/>
    <cellStyle name="Percent 2 3 3 4 2 7" xfId="53716" xr:uid="{00000000-0005-0000-0000-000002D00000}"/>
    <cellStyle name="Percent 2 3 3 4 3" xfId="5934" xr:uid="{00000000-0005-0000-0000-000003D00000}"/>
    <cellStyle name="Percent 2 3 3 4 3 2" xfId="53717" xr:uid="{00000000-0005-0000-0000-000004D00000}"/>
    <cellStyle name="Percent 2 3 3 4 3 2 2" xfId="53718" xr:uid="{00000000-0005-0000-0000-000005D00000}"/>
    <cellStyle name="Percent 2 3 3 4 3 2 2 2" xfId="53719" xr:uid="{00000000-0005-0000-0000-000006D00000}"/>
    <cellStyle name="Percent 2 3 3 4 3 2 3" xfId="53720" xr:uid="{00000000-0005-0000-0000-000007D00000}"/>
    <cellStyle name="Percent 2 3 3 4 3 3" xfId="53721" xr:uid="{00000000-0005-0000-0000-000008D00000}"/>
    <cellStyle name="Percent 2 3 3 4 3 3 2" xfId="53722" xr:uid="{00000000-0005-0000-0000-000009D00000}"/>
    <cellStyle name="Percent 2 3 3 4 3 4" xfId="53723" xr:uid="{00000000-0005-0000-0000-00000AD00000}"/>
    <cellStyle name="Percent 2 3 3 4 3 5" xfId="53724" xr:uid="{00000000-0005-0000-0000-00000BD00000}"/>
    <cellStyle name="Percent 2 3 3 4 4" xfId="5935" xr:uid="{00000000-0005-0000-0000-00000CD00000}"/>
    <cellStyle name="Percent 2 3 3 4 4 2" xfId="53725" xr:uid="{00000000-0005-0000-0000-00000DD00000}"/>
    <cellStyle name="Percent 2 3 3 4 4 2 2" xfId="53726" xr:uid="{00000000-0005-0000-0000-00000ED00000}"/>
    <cellStyle name="Percent 2 3 3 4 4 2 2 2" xfId="53727" xr:uid="{00000000-0005-0000-0000-00000FD00000}"/>
    <cellStyle name="Percent 2 3 3 4 4 2 3" xfId="53728" xr:uid="{00000000-0005-0000-0000-000010D00000}"/>
    <cellStyle name="Percent 2 3 3 4 4 3" xfId="53729" xr:uid="{00000000-0005-0000-0000-000011D00000}"/>
    <cellStyle name="Percent 2 3 3 4 4 3 2" xfId="53730" xr:uid="{00000000-0005-0000-0000-000012D00000}"/>
    <cellStyle name="Percent 2 3 3 4 4 4" xfId="53731" xr:uid="{00000000-0005-0000-0000-000013D00000}"/>
    <cellStyle name="Percent 2 3 3 4 4 5" xfId="53732" xr:uid="{00000000-0005-0000-0000-000014D00000}"/>
    <cellStyle name="Percent 2 3 3 4 5" xfId="53733" xr:uid="{00000000-0005-0000-0000-000015D00000}"/>
    <cellStyle name="Percent 2 3 3 4 5 2" xfId="53734" xr:uid="{00000000-0005-0000-0000-000016D00000}"/>
    <cellStyle name="Percent 2 3 3 4 5 2 2" xfId="53735" xr:uid="{00000000-0005-0000-0000-000017D00000}"/>
    <cellStyle name="Percent 2 3 3 4 5 3" xfId="53736" xr:uid="{00000000-0005-0000-0000-000018D00000}"/>
    <cellStyle name="Percent 2 3 3 4 6" xfId="53737" xr:uid="{00000000-0005-0000-0000-000019D00000}"/>
    <cellStyle name="Percent 2 3 3 4 6 2" xfId="53738" xr:uid="{00000000-0005-0000-0000-00001AD00000}"/>
    <cellStyle name="Percent 2 3 3 4 7" xfId="53739" xr:uid="{00000000-0005-0000-0000-00001BD00000}"/>
    <cellStyle name="Percent 2 3 3 4 8" xfId="53740" xr:uid="{00000000-0005-0000-0000-00001CD00000}"/>
    <cellStyle name="Percent 2 3 3 5" xfId="5936" xr:uid="{00000000-0005-0000-0000-00001DD00000}"/>
    <cellStyle name="Percent 2 3 3 5 2" xfId="5937" xr:uid="{00000000-0005-0000-0000-00001ED00000}"/>
    <cellStyle name="Percent 2 3 3 5 2 2" xfId="5938" xr:uid="{00000000-0005-0000-0000-00001FD00000}"/>
    <cellStyle name="Percent 2 3 3 5 2 2 2" xfId="53741" xr:uid="{00000000-0005-0000-0000-000020D00000}"/>
    <cellStyle name="Percent 2 3 3 5 2 2 2 2" xfId="53742" xr:uid="{00000000-0005-0000-0000-000021D00000}"/>
    <cellStyle name="Percent 2 3 3 5 2 2 2 2 2" xfId="53743" xr:uid="{00000000-0005-0000-0000-000022D00000}"/>
    <cellStyle name="Percent 2 3 3 5 2 2 2 3" xfId="53744" xr:uid="{00000000-0005-0000-0000-000023D00000}"/>
    <cellStyle name="Percent 2 3 3 5 2 2 3" xfId="53745" xr:uid="{00000000-0005-0000-0000-000024D00000}"/>
    <cellStyle name="Percent 2 3 3 5 2 2 3 2" xfId="53746" xr:uid="{00000000-0005-0000-0000-000025D00000}"/>
    <cellStyle name="Percent 2 3 3 5 2 2 4" xfId="53747" xr:uid="{00000000-0005-0000-0000-000026D00000}"/>
    <cellStyle name="Percent 2 3 3 5 2 2 5" xfId="53748" xr:uid="{00000000-0005-0000-0000-000027D00000}"/>
    <cellStyle name="Percent 2 3 3 5 2 3" xfId="5939" xr:uid="{00000000-0005-0000-0000-000028D00000}"/>
    <cellStyle name="Percent 2 3 3 5 2 3 2" xfId="53749" xr:uid="{00000000-0005-0000-0000-000029D00000}"/>
    <cellStyle name="Percent 2 3 3 5 2 3 2 2" xfId="53750" xr:uid="{00000000-0005-0000-0000-00002AD00000}"/>
    <cellStyle name="Percent 2 3 3 5 2 3 2 2 2" xfId="53751" xr:uid="{00000000-0005-0000-0000-00002BD00000}"/>
    <cellStyle name="Percent 2 3 3 5 2 3 2 3" xfId="53752" xr:uid="{00000000-0005-0000-0000-00002CD00000}"/>
    <cellStyle name="Percent 2 3 3 5 2 3 3" xfId="53753" xr:uid="{00000000-0005-0000-0000-00002DD00000}"/>
    <cellStyle name="Percent 2 3 3 5 2 3 3 2" xfId="53754" xr:uid="{00000000-0005-0000-0000-00002ED00000}"/>
    <cellStyle name="Percent 2 3 3 5 2 3 4" xfId="53755" xr:uid="{00000000-0005-0000-0000-00002FD00000}"/>
    <cellStyle name="Percent 2 3 3 5 2 3 5" xfId="53756" xr:uid="{00000000-0005-0000-0000-000030D00000}"/>
    <cellStyle name="Percent 2 3 3 5 2 4" xfId="53757" xr:uid="{00000000-0005-0000-0000-000031D00000}"/>
    <cellStyle name="Percent 2 3 3 5 2 4 2" xfId="53758" xr:uid="{00000000-0005-0000-0000-000032D00000}"/>
    <cellStyle name="Percent 2 3 3 5 2 4 2 2" xfId="53759" xr:uid="{00000000-0005-0000-0000-000033D00000}"/>
    <cellStyle name="Percent 2 3 3 5 2 4 3" xfId="53760" xr:uid="{00000000-0005-0000-0000-000034D00000}"/>
    <cellStyle name="Percent 2 3 3 5 2 5" xfId="53761" xr:uid="{00000000-0005-0000-0000-000035D00000}"/>
    <cellStyle name="Percent 2 3 3 5 2 5 2" xfId="53762" xr:uid="{00000000-0005-0000-0000-000036D00000}"/>
    <cellStyle name="Percent 2 3 3 5 2 6" xfId="53763" xr:uid="{00000000-0005-0000-0000-000037D00000}"/>
    <cellStyle name="Percent 2 3 3 5 2 7" xfId="53764" xr:uid="{00000000-0005-0000-0000-000038D00000}"/>
    <cellStyle name="Percent 2 3 3 5 3" xfId="5940" xr:uid="{00000000-0005-0000-0000-000039D00000}"/>
    <cellStyle name="Percent 2 3 3 5 3 2" xfId="53765" xr:uid="{00000000-0005-0000-0000-00003AD00000}"/>
    <cellStyle name="Percent 2 3 3 5 3 2 2" xfId="53766" xr:uid="{00000000-0005-0000-0000-00003BD00000}"/>
    <cellStyle name="Percent 2 3 3 5 3 2 2 2" xfId="53767" xr:uid="{00000000-0005-0000-0000-00003CD00000}"/>
    <cellStyle name="Percent 2 3 3 5 3 2 3" xfId="53768" xr:uid="{00000000-0005-0000-0000-00003DD00000}"/>
    <cellStyle name="Percent 2 3 3 5 3 3" xfId="53769" xr:uid="{00000000-0005-0000-0000-00003ED00000}"/>
    <cellStyle name="Percent 2 3 3 5 3 3 2" xfId="53770" xr:uid="{00000000-0005-0000-0000-00003FD00000}"/>
    <cellStyle name="Percent 2 3 3 5 3 4" xfId="53771" xr:uid="{00000000-0005-0000-0000-000040D00000}"/>
    <cellStyle name="Percent 2 3 3 5 3 5" xfId="53772" xr:uid="{00000000-0005-0000-0000-000041D00000}"/>
    <cellStyle name="Percent 2 3 3 5 4" xfId="5941" xr:uid="{00000000-0005-0000-0000-000042D00000}"/>
    <cellStyle name="Percent 2 3 3 5 4 2" xfId="53773" xr:uid="{00000000-0005-0000-0000-000043D00000}"/>
    <cellStyle name="Percent 2 3 3 5 4 2 2" xfId="53774" xr:uid="{00000000-0005-0000-0000-000044D00000}"/>
    <cellStyle name="Percent 2 3 3 5 4 2 2 2" xfId="53775" xr:uid="{00000000-0005-0000-0000-000045D00000}"/>
    <cellStyle name="Percent 2 3 3 5 4 2 3" xfId="53776" xr:uid="{00000000-0005-0000-0000-000046D00000}"/>
    <cellStyle name="Percent 2 3 3 5 4 3" xfId="53777" xr:uid="{00000000-0005-0000-0000-000047D00000}"/>
    <cellStyle name="Percent 2 3 3 5 4 3 2" xfId="53778" xr:uid="{00000000-0005-0000-0000-000048D00000}"/>
    <cellStyle name="Percent 2 3 3 5 4 4" xfId="53779" xr:uid="{00000000-0005-0000-0000-000049D00000}"/>
    <cellStyle name="Percent 2 3 3 5 4 5" xfId="53780" xr:uid="{00000000-0005-0000-0000-00004AD00000}"/>
    <cellStyle name="Percent 2 3 3 5 5" xfId="53781" xr:uid="{00000000-0005-0000-0000-00004BD00000}"/>
    <cellStyle name="Percent 2 3 3 5 5 2" xfId="53782" xr:uid="{00000000-0005-0000-0000-00004CD00000}"/>
    <cellStyle name="Percent 2 3 3 5 5 2 2" xfId="53783" xr:uid="{00000000-0005-0000-0000-00004DD00000}"/>
    <cellStyle name="Percent 2 3 3 5 5 3" xfId="53784" xr:uid="{00000000-0005-0000-0000-00004ED00000}"/>
    <cellStyle name="Percent 2 3 3 5 6" xfId="53785" xr:uid="{00000000-0005-0000-0000-00004FD00000}"/>
    <cellStyle name="Percent 2 3 3 5 6 2" xfId="53786" xr:uid="{00000000-0005-0000-0000-000050D00000}"/>
    <cellStyle name="Percent 2 3 3 5 7" xfId="53787" xr:uid="{00000000-0005-0000-0000-000051D00000}"/>
    <cellStyle name="Percent 2 3 3 5 8" xfId="53788" xr:uid="{00000000-0005-0000-0000-000052D00000}"/>
    <cellStyle name="Percent 2 3 3 6" xfId="5942" xr:uid="{00000000-0005-0000-0000-000053D00000}"/>
    <cellStyle name="Percent 2 3 3 6 2" xfId="5943" xr:uid="{00000000-0005-0000-0000-000054D00000}"/>
    <cellStyle name="Percent 2 3 3 6 2 2" xfId="53789" xr:uid="{00000000-0005-0000-0000-000055D00000}"/>
    <cellStyle name="Percent 2 3 3 6 2 2 2" xfId="53790" xr:uid="{00000000-0005-0000-0000-000056D00000}"/>
    <cellStyle name="Percent 2 3 3 6 2 2 2 2" xfId="53791" xr:uid="{00000000-0005-0000-0000-000057D00000}"/>
    <cellStyle name="Percent 2 3 3 6 2 2 3" xfId="53792" xr:uid="{00000000-0005-0000-0000-000058D00000}"/>
    <cellStyle name="Percent 2 3 3 6 2 3" xfId="53793" xr:uid="{00000000-0005-0000-0000-000059D00000}"/>
    <cellStyle name="Percent 2 3 3 6 2 3 2" xfId="53794" xr:uid="{00000000-0005-0000-0000-00005AD00000}"/>
    <cellStyle name="Percent 2 3 3 6 2 4" xfId="53795" xr:uid="{00000000-0005-0000-0000-00005BD00000}"/>
    <cellStyle name="Percent 2 3 3 6 2 5" xfId="53796" xr:uid="{00000000-0005-0000-0000-00005CD00000}"/>
    <cellStyle name="Percent 2 3 3 6 3" xfId="5944" xr:uid="{00000000-0005-0000-0000-00005DD00000}"/>
    <cellStyle name="Percent 2 3 3 6 3 2" xfId="53797" xr:uid="{00000000-0005-0000-0000-00005ED00000}"/>
    <cellStyle name="Percent 2 3 3 6 3 2 2" xfId="53798" xr:uid="{00000000-0005-0000-0000-00005FD00000}"/>
    <cellStyle name="Percent 2 3 3 6 3 2 2 2" xfId="53799" xr:uid="{00000000-0005-0000-0000-000060D00000}"/>
    <cellStyle name="Percent 2 3 3 6 3 2 3" xfId="53800" xr:uid="{00000000-0005-0000-0000-000061D00000}"/>
    <cellStyle name="Percent 2 3 3 6 3 3" xfId="53801" xr:uid="{00000000-0005-0000-0000-000062D00000}"/>
    <cellStyle name="Percent 2 3 3 6 3 3 2" xfId="53802" xr:uid="{00000000-0005-0000-0000-000063D00000}"/>
    <cellStyle name="Percent 2 3 3 6 3 4" xfId="53803" xr:uid="{00000000-0005-0000-0000-000064D00000}"/>
    <cellStyle name="Percent 2 3 3 6 3 5" xfId="53804" xr:uid="{00000000-0005-0000-0000-000065D00000}"/>
    <cellStyle name="Percent 2 3 3 6 4" xfId="53805" xr:uid="{00000000-0005-0000-0000-000066D00000}"/>
    <cellStyle name="Percent 2 3 3 6 4 2" xfId="53806" xr:uid="{00000000-0005-0000-0000-000067D00000}"/>
    <cellStyle name="Percent 2 3 3 6 4 2 2" xfId="53807" xr:uid="{00000000-0005-0000-0000-000068D00000}"/>
    <cellStyle name="Percent 2 3 3 6 4 3" xfId="53808" xr:uid="{00000000-0005-0000-0000-000069D00000}"/>
    <cellStyle name="Percent 2 3 3 6 5" xfId="53809" xr:uid="{00000000-0005-0000-0000-00006AD00000}"/>
    <cellStyle name="Percent 2 3 3 6 5 2" xfId="53810" xr:uid="{00000000-0005-0000-0000-00006BD00000}"/>
    <cellStyle name="Percent 2 3 3 6 6" xfId="53811" xr:uid="{00000000-0005-0000-0000-00006CD00000}"/>
    <cellStyle name="Percent 2 3 3 6 7" xfId="53812" xr:uid="{00000000-0005-0000-0000-00006DD00000}"/>
    <cellStyle name="Percent 2 3 3 7" xfId="5945" xr:uid="{00000000-0005-0000-0000-00006ED00000}"/>
    <cellStyle name="Percent 2 3 3 7 2" xfId="53813" xr:uid="{00000000-0005-0000-0000-00006FD00000}"/>
    <cellStyle name="Percent 2 3 3 7 2 2" xfId="53814" xr:uid="{00000000-0005-0000-0000-000070D00000}"/>
    <cellStyle name="Percent 2 3 3 7 2 2 2" xfId="53815" xr:uid="{00000000-0005-0000-0000-000071D00000}"/>
    <cellStyle name="Percent 2 3 3 7 2 3" xfId="53816" xr:uid="{00000000-0005-0000-0000-000072D00000}"/>
    <cellStyle name="Percent 2 3 3 7 3" xfId="53817" xr:uid="{00000000-0005-0000-0000-000073D00000}"/>
    <cellStyle name="Percent 2 3 3 7 3 2" xfId="53818" xr:uid="{00000000-0005-0000-0000-000074D00000}"/>
    <cellStyle name="Percent 2 3 3 7 4" xfId="53819" xr:uid="{00000000-0005-0000-0000-000075D00000}"/>
    <cellStyle name="Percent 2 3 3 7 5" xfId="53820" xr:uid="{00000000-0005-0000-0000-000076D00000}"/>
    <cellStyle name="Percent 2 3 3 8" xfId="5946" xr:uid="{00000000-0005-0000-0000-000077D00000}"/>
    <cellStyle name="Percent 2 3 3 8 2" xfId="53821" xr:uid="{00000000-0005-0000-0000-000078D00000}"/>
    <cellStyle name="Percent 2 3 3 8 2 2" xfId="53822" xr:uid="{00000000-0005-0000-0000-000079D00000}"/>
    <cellStyle name="Percent 2 3 3 8 2 2 2" xfId="53823" xr:uid="{00000000-0005-0000-0000-00007AD00000}"/>
    <cellStyle name="Percent 2 3 3 8 2 3" xfId="53824" xr:uid="{00000000-0005-0000-0000-00007BD00000}"/>
    <cellStyle name="Percent 2 3 3 8 3" xfId="53825" xr:uid="{00000000-0005-0000-0000-00007CD00000}"/>
    <cellStyle name="Percent 2 3 3 8 3 2" xfId="53826" xr:uid="{00000000-0005-0000-0000-00007DD00000}"/>
    <cellStyle name="Percent 2 3 3 8 4" xfId="53827" xr:uid="{00000000-0005-0000-0000-00007ED00000}"/>
    <cellStyle name="Percent 2 3 3 8 5" xfId="53828" xr:uid="{00000000-0005-0000-0000-00007FD00000}"/>
    <cellStyle name="Percent 2 3 3 9" xfId="53829" xr:uid="{00000000-0005-0000-0000-000080D00000}"/>
    <cellStyle name="Percent 2 3 3 9 2" xfId="53830" xr:uid="{00000000-0005-0000-0000-000081D00000}"/>
    <cellStyle name="Percent 2 3 3 9 2 2" xfId="53831" xr:uid="{00000000-0005-0000-0000-000082D00000}"/>
    <cellStyle name="Percent 2 3 3 9 3" xfId="53832" xr:uid="{00000000-0005-0000-0000-000083D00000}"/>
    <cellStyle name="Percent 2 3 4" xfId="5947" xr:uid="{00000000-0005-0000-0000-000084D00000}"/>
    <cellStyle name="Percent 2 3 4 2" xfId="5948" xr:uid="{00000000-0005-0000-0000-000085D00000}"/>
    <cellStyle name="Percent 2 3 4 2 2" xfId="5949" xr:uid="{00000000-0005-0000-0000-000086D00000}"/>
    <cellStyle name="Percent 2 3 4 2 2 2" xfId="53833" xr:uid="{00000000-0005-0000-0000-000087D00000}"/>
    <cellStyle name="Percent 2 3 4 2 2 2 2" xfId="53834" xr:uid="{00000000-0005-0000-0000-000088D00000}"/>
    <cellStyle name="Percent 2 3 4 2 2 2 2 2" xfId="53835" xr:uid="{00000000-0005-0000-0000-000089D00000}"/>
    <cellStyle name="Percent 2 3 4 2 2 2 3" xfId="53836" xr:uid="{00000000-0005-0000-0000-00008AD00000}"/>
    <cellStyle name="Percent 2 3 4 2 2 3" xfId="53837" xr:uid="{00000000-0005-0000-0000-00008BD00000}"/>
    <cellStyle name="Percent 2 3 4 2 2 3 2" xfId="53838" xr:uid="{00000000-0005-0000-0000-00008CD00000}"/>
    <cellStyle name="Percent 2 3 4 2 2 4" xfId="53839" xr:uid="{00000000-0005-0000-0000-00008DD00000}"/>
    <cellStyle name="Percent 2 3 4 2 2 5" xfId="53840" xr:uid="{00000000-0005-0000-0000-00008ED00000}"/>
    <cellStyle name="Percent 2 3 4 2 3" xfId="5950" xr:uid="{00000000-0005-0000-0000-00008FD00000}"/>
    <cellStyle name="Percent 2 3 4 2 3 2" xfId="53841" xr:uid="{00000000-0005-0000-0000-000090D00000}"/>
    <cellStyle name="Percent 2 3 4 2 3 2 2" xfId="53842" xr:uid="{00000000-0005-0000-0000-000091D00000}"/>
    <cellStyle name="Percent 2 3 4 2 3 2 2 2" xfId="53843" xr:uid="{00000000-0005-0000-0000-000092D00000}"/>
    <cellStyle name="Percent 2 3 4 2 3 2 3" xfId="53844" xr:uid="{00000000-0005-0000-0000-000093D00000}"/>
    <cellStyle name="Percent 2 3 4 2 3 3" xfId="53845" xr:uid="{00000000-0005-0000-0000-000094D00000}"/>
    <cellStyle name="Percent 2 3 4 2 3 3 2" xfId="53846" xr:uid="{00000000-0005-0000-0000-000095D00000}"/>
    <cellStyle name="Percent 2 3 4 2 3 4" xfId="53847" xr:uid="{00000000-0005-0000-0000-000096D00000}"/>
    <cellStyle name="Percent 2 3 4 2 3 5" xfId="53848" xr:uid="{00000000-0005-0000-0000-000097D00000}"/>
    <cellStyle name="Percent 2 3 4 2 4" xfId="53849" xr:uid="{00000000-0005-0000-0000-000098D00000}"/>
    <cellStyle name="Percent 2 3 4 2 4 2" xfId="53850" xr:uid="{00000000-0005-0000-0000-000099D00000}"/>
    <cellStyle name="Percent 2 3 4 2 4 2 2" xfId="53851" xr:uid="{00000000-0005-0000-0000-00009AD00000}"/>
    <cellStyle name="Percent 2 3 4 2 4 3" xfId="53852" xr:uid="{00000000-0005-0000-0000-00009BD00000}"/>
    <cellStyle name="Percent 2 3 4 2 5" xfId="53853" xr:uid="{00000000-0005-0000-0000-00009CD00000}"/>
    <cellStyle name="Percent 2 3 4 2 5 2" xfId="53854" xr:uid="{00000000-0005-0000-0000-00009DD00000}"/>
    <cellStyle name="Percent 2 3 4 2 6" xfId="53855" xr:uid="{00000000-0005-0000-0000-00009ED00000}"/>
    <cellStyle name="Percent 2 3 4 2 7" xfId="53856" xr:uid="{00000000-0005-0000-0000-00009FD00000}"/>
    <cellStyle name="Percent 2 3 4 3" xfId="5951" xr:uid="{00000000-0005-0000-0000-0000A0D00000}"/>
    <cellStyle name="Percent 2 3 4 3 2" xfId="53857" xr:uid="{00000000-0005-0000-0000-0000A1D00000}"/>
    <cellStyle name="Percent 2 3 4 3 2 2" xfId="53858" xr:uid="{00000000-0005-0000-0000-0000A2D00000}"/>
    <cellStyle name="Percent 2 3 4 3 2 2 2" xfId="53859" xr:uid="{00000000-0005-0000-0000-0000A3D00000}"/>
    <cellStyle name="Percent 2 3 4 3 2 3" xfId="53860" xr:uid="{00000000-0005-0000-0000-0000A4D00000}"/>
    <cellStyle name="Percent 2 3 4 3 3" xfId="53861" xr:uid="{00000000-0005-0000-0000-0000A5D00000}"/>
    <cellStyle name="Percent 2 3 4 3 3 2" xfId="53862" xr:uid="{00000000-0005-0000-0000-0000A6D00000}"/>
    <cellStyle name="Percent 2 3 4 3 4" xfId="53863" xr:uid="{00000000-0005-0000-0000-0000A7D00000}"/>
    <cellStyle name="Percent 2 3 4 3 5" xfId="53864" xr:uid="{00000000-0005-0000-0000-0000A8D00000}"/>
    <cellStyle name="Percent 2 3 4 4" xfId="5952" xr:uid="{00000000-0005-0000-0000-0000A9D00000}"/>
    <cellStyle name="Percent 2 3 4 4 2" xfId="53865" xr:uid="{00000000-0005-0000-0000-0000AAD00000}"/>
    <cellStyle name="Percent 2 3 4 4 2 2" xfId="53866" xr:uid="{00000000-0005-0000-0000-0000ABD00000}"/>
    <cellStyle name="Percent 2 3 4 4 2 2 2" xfId="53867" xr:uid="{00000000-0005-0000-0000-0000ACD00000}"/>
    <cellStyle name="Percent 2 3 4 4 2 3" xfId="53868" xr:uid="{00000000-0005-0000-0000-0000ADD00000}"/>
    <cellStyle name="Percent 2 3 4 4 3" xfId="53869" xr:uid="{00000000-0005-0000-0000-0000AED00000}"/>
    <cellStyle name="Percent 2 3 4 4 3 2" xfId="53870" xr:uid="{00000000-0005-0000-0000-0000AFD00000}"/>
    <cellStyle name="Percent 2 3 4 4 4" xfId="53871" xr:uid="{00000000-0005-0000-0000-0000B0D00000}"/>
    <cellStyle name="Percent 2 3 4 4 5" xfId="53872" xr:uid="{00000000-0005-0000-0000-0000B1D00000}"/>
    <cellStyle name="Percent 2 3 4 5" xfId="53873" xr:uid="{00000000-0005-0000-0000-0000B2D00000}"/>
    <cellStyle name="Percent 2 3 4 5 2" xfId="53874" xr:uid="{00000000-0005-0000-0000-0000B3D00000}"/>
    <cellStyle name="Percent 2 3 4 5 2 2" xfId="53875" xr:uid="{00000000-0005-0000-0000-0000B4D00000}"/>
    <cellStyle name="Percent 2 3 4 5 3" xfId="53876" xr:uid="{00000000-0005-0000-0000-0000B5D00000}"/>
    <cellStyle name="Percent 2 3 4 6" xfId="53877" xr:uid="{00000000-0005-0000-0000-0000B6D00000}"/>
    <cellStyle name="Percent 2 3 4 6 2" xfId="53878" xr:uid="{00000000-0005-0000-0000-0000B7D00000}"/>
    <cellStyle name="Percent 2 3 4 7" xfId="53879" xr:uid="{00000000-0005-0000-0000-0000B8D00000}"/>
    <cellStyle name="Percent 2 3 4 8" xfId="53880" xr:uid="{00000000-0005-0000-0000-0000B9D00000}"/>
    <cellStyle name="Percent 2 3 5" xfId="5953" xr:uid="{00000000-0005-0000-0000-0000BAD00000}"/>
    <cellStyle name="Percent 2 3 5 2" xfId="5954" xr:uid="{00000000-0005-0000-0000-0000BBD00000}"/>
    <cellStyle name="Percent 2 3 5 2 2" xfId="5955" xr:uid="{00000000-0005-0000-0000-0000BCD00000}"/>
    <cellStyle name="Percent 2 3 5 2 2 2" xfId="53881" xr:uid="{00000000-0005-0000-0000-0000BDD00000}"/>
    <cellStyle name="Percent 2 3 5 2 2 2 2" xfId="53882" xr:uid="{00000000-0005-0000-0000-0000BED00000}"/>
    <cellStyle name="Percent 2 3 5 2 2 2 2 2" xfId="53883" xr:uid="{00000000-0005-0000-0000-0000BFD00000}"/>
    <cellStyle name="Percent 2 3 5 2 2 2 3" xfId="53884" xr:uid="{00000000-0005-0000-0000-0000C0D00000}"/>
    <cellStyle name="Percent 2 3 5 2 2 3" xfId="53885" xr:uid="{00000000-0005-0000-0000-0000C1D00000}"/>
    <cellStyle name="Percent 2 3 5 2 2 3 2" xfId="53886" xr:uid="{00000000-0005-0000-0000-0000C2D00000}"/>
    <cellStyle name="Percent 2 3 5 2 2 4" xfId="53887" xr:uid="{00000000-0005-0000-0000-0000C3D00000}"/>
    <cellStyle name="Percent 2 3 5 2 2 5" xfId="53888" xr:uid="{00000000-0005-0000-0000-0000C4D00000}"/>
    <cellStyle name="Percent 2 3 5 2 3" xfId="5956" xr:uid="{00000000-0005-0000-0000-0000C5D00000}"/>
    <cellStyle name="Percent 2 3 5 2 3 2" xfId="53889" xr:uid="{00000000-0005-0000-0000-0000C6D00000}"/>
    <cellStyle name="Percent 2 3 5 2 3 2 2" xfId="53890" xr:uid="{00000000-0005-0000-0000-0000C7D00000}"/>
    <cellStyle name="Percent 2 3 5 2 3 2 2 2" xfId="53891" xr:uid="{00000000-0005-0000-0000-0000C8D00000}"/>
    <cellStyle name="Percent 2 3 5 2 3 2 3" xfId="53892" xr:uid="{00000000-0005-0000-0000-0000C9D00000}"/>
    <cellStyle name="Percent 2 3 5 2 3 3" xfId="53893" xr:uid="{00000000-0005-0000-0000-0000CAD00000}"/>
    <cellStyle name="Percent 2 3 5 2 3 3 2" xfId="53894" xr:uid="{00000000-0005-0000-0000-0000CBD00000}"/>
    <cellStyle name="Percent 2 3 5 2 3 4" xfId="53895" xr:uid="{00000000-0005-0000-0000-0000CCD00000}"/>
    <cellStyle name="Percent 2 3 5 2 3 5" xfId="53896" xr:uid="{00000000-0005-0000-0000-0000CDD00000}"/>
    <cellStyle name="Percent 2 3 5 2 4" xfId="53897" xr:uid="{00000000-0005-0000-0000-0000CED00000}"/>
    <cellStyle name="Percent 2 3 5 2 4 2" xfId="53898" xr:uid="{00000000-0005-0000-0000-0000CFD00000}"/>
    <cellStyle name="Percent 2 3 5 2 4 2 2" xfId="53899" xr:uid="{00000000-0005-0000-0000-0000D0D00000}"/>
    <cellStyle name="Percent 2 3 5 2 4 3" xfId="53900" xr:uid="{00000000-0005-0000-0000-0000D1D00000}"/>
    <cellStyle name="Percent 2 3 5 2 5" xfId="53901" xr:uid="{00000000-0005-0000-0000-0000D2D00000}"/>
    <cellStyle name="Percent 2 3 5 2 5 2" xfId="53902" xr:uid="{00000000-0005-0000-0000-0000D3D00000}"/>
    <cellStyle name="Percent 2 3 5 2 6" xfId="53903" xr:uid="{00000000-0005-0000-0000-0000D4D00000}"/>
    <cellStyle name="Percent 2 3 5 2 7" xfId="53904" xr:uid="{00000000-0005-0000-0000-0000D5D00000}"/>
    <cellStyle name="Percent 2 3 5 3" xfId="5957" xr:uid="{00000000-0005-0000-0000-0000D6D00000}"/>
    <cellStyle name="Percent 2 3 5 3 2" xfId="53905" xr:uid="{00000000-0005-0000-0000-0000D7D00000}"/>
    <cellStyle name="Percent 2 3 5 3 2 2" xfId="53906" xr:uid="{00000000-0005-0000-0000-0000D8D00000}"/>
    <cellStyle name="Percent 2 3 5 3 2 2 2" xfId="53907" xr:uid="{00000000-0005-0000-0000-0000D9D00000}"/>
    <cellStyle name="Percent 2 3 5 3 2 3" xfId="53908" xr:uid="{00000000-0005-0000-0000-0000DAD00000}"/>
    <cellStyle name="Percent 2 3 5 3 3" xfId="53909" xr:uid="{00000000-0005-0000-0000-0000DBD00000}"/>
    <cellStyle name="Percent 2 3 5 3 3 2" xfId="53910" xr:uid="{00000000-0005-0000-0000-0000DCD00000}"/>
    <cellStyle name="Percent 2 3 5 3 4" xfId="53911" xr:uid="{00000000-0005-0000-0000-0000DDD00000}"/>
    <cellStyle name="Percent 2 3 5 3 5" xfId="53912" xr:uid="{00000000-0005-0000-0000-0000DED00000}"/>
    <cellStyle name="Percent 2 3 5 4" xfId="5958" xr:uid="{00000000-0005-0000-0000-0000DFD00000}"/>
    <cellStyle name="Percent 2 3 5 4 2" xfId="53913" xr:uid="{00000000-0005-0000-0000-0000E0D00000}"/>
    <cellStyle name="Percent 2 3 5 4 2 2" xfId="53914" xr:uid="{00000000-0005-0000-0000-0000E1D00000}"/>
    <cellStyle name="Percent 2 3 5 4 2 2 2" xfId="53915" xr:uid="{00000000-0005-0000-0000-0000E2D00000}"/>
    <cellStyle name="Percent 2 3 5 4 2 3" xfId="53916" xr:uid="{00000000-0005-0000-0000-0000E3D00000}"/>
    <cellStyle name="Percent 2 3 5 4 3" xfId="53917" xr:uid="{00000000-0005-0000-0000-0000E4D00000}"/>
    <cellStyle name="Percent 2 3 5 4 3 2" xfId="53918" xr:uid="{00000000-0005-0000-0000-0000E5D00000}"/>
    <cellStyle name="Percent 2 3 5 4 4" xfId="53919" xr:uid="{00000000-0005-0000-0000-0000E6D00000}"/>
    <cellStyle name="Percent 2 3 5 4 5" xfId="53920" xr:uid="{00000000-0005-0000-0000-0000E7D00000}"/>
    <cellStyle name="Percent 2 3 5 5" xfId="53921" xr:uid="{00000000-0005-0000-0000-0000E8D00000}"/>
    <cellStyle name="Percent 2 3 5 5 2" xfId="53922" xr:uid="{00000000-0005-0000-0000-0000E9D00000}"/>
    <cellStyle name="Percent 2 3 5 5 2 2" xfId="53923" xr:uid="{00000000-0005-0000-0000-0000EAD00000}"/>
    <cellStyle name="Percent 2 3 5 5 3" xfId="53924" xr:uid="{00000000-0005-0000-0000-0000EBD00000}"/>
    <cellStyle name="Percent 2 3 5 6" xfId="53925" xr:uid="{00000000-0005-0000-0000-0000ECD00000}"/>
    <cellStyle name="Percent 2 3 5 6 2" xfId="53926" xr:uid="{00000000-0005-0000-0000-0000EDD00000}"/>
    <cellStyle name="Percent 2 3 5 7" xfId="53927" xr:uid="{00000000-0005-0000-0000-0000EED00000}"/>
    <cellStyle name="Percent 2 3 5 8" xfId="53928" xr:uid="{00000000-0005-0000-0000-0000EFD00000}"/>
    <cellStyle name="Percent 2 3 6" xfId="5959" xr:uid="{00000000-0005-0000-0000-0000F0D00000}"/>
    <cellStyle name="Percent 2 3 6 2" xfId="5960" xr:uid="{00000000-0005-0000-0000-0000F1D00000}"/>
    <cellStyle name="Percent 2 3 6 2 2" xfId="5961" xr:uid="{00000000-0005-0000-0000-0000F2D00000}"/>
    <cellStyle name="Percent 2 3 6 2 2 2" xfId="53929" xr:uid="{00000000-0005-0000-0000-0000F3D00000}"/>
    <cellStyle name="Percent 2 3 6 2 2 2 2" xfId="53930" xr:uid="{00000000-0005-0000-0000-0000F4D00000}"/>
    <cellStyle name="Percent 2 3 6 2 2 2 2 2" xfId="53931" xr:uid="{00000000-0005-0000-0000-0000F5D00000}"/>
    <cellStyle name="Percent 2 3 6 2 2 2 3" xfId="53932" xr:uid="{00000000-0005-0000-0000-0000F6D00000}"/>
    <cellStyle name="Percent 2 3 6 2 2 3" xfId="53933" xr:uid="{00000000-0005-0000-0000-0000F7D00000}"/>
    <cellStyle name="Percent 2 3 6 2 2 3 2" xfId="53934" xr:uid="{00000000-0005-0000-0000-0000F8D00000}"/>
    <cellStyle name="Percent 2 3 6 2 2 4" xfId="53935" xr:uid="{00000000-0005-0000-0000-0000F9D00000}"/>
    <cellStyle name="Percent 2 3 6 2 2 5" xfId="53936" xr:uid="{00000000-0005-0000-0000-0000FAD00000}"/>
    <cellStyle name="Percent 2 3 6 2 3" xfId="5962" xr:uid="{00000000-0005-0000-0000-0000FBD00000}"/>
    <cellStyle name="Percent 2 3 6 2 3 2" xfId="53937" xr:uid="{00000000-0005-0000-0000-0000FCD00000}"/>
    <cellStyle name="Percent 2 3 6 2 3 2 2" xfId="53938" xr:uid="{00000000-0005-0000-0000-0000FDD00000}"/>
    <cellStyle name="Percent 2 3 6 2 3 2 2 2" xfId="53939" xr:uid="{00000000-0005-0000-0000-0000FED00000}"/>
    <cellStyle name="Percent 2 3 6 2 3 2 3" xfId="53940" xr:uid="{00000000-0005-0000-0000-0000FFD00000}"/>
    <cellStyle name="Percent 2 3 6 2 3 3" xfId="53941" xr:uid="{00000000-0005-0000-0000-000000D10000}"/>
    <cellStyle name="Percent 2 3 6 2 3 3 2" xfId="53942" xr:uid="{00000000-0005-0000-0000-000001D10000}"/>
    <cellStyle name="Percent 2 3 6 2 3 4" xfId="53943" xr:uid="{00000000-0005-0000-0000-000002D10000}"/>
    <cellStyle name="Percent 2 3 6 2 3 5" xfId="53944" xr:uid="{00000000-0005-0000-0000-000003D10000}"/>
    <cellStyle name="Percent 2 3 6 2 4" xfId="53945" xr:uid="{00000000-0005-0000-0000-000004D10000}"/>
    <cellStyle name="Percent 2 3 6 2 4 2" xfId="53946" xr:uid="{00000000-0005-0000-0000-000005D10000}"/>
    <cellStyle name="Percent 2 3 6 2 4 2 2" xfId="53947" xr:uid="{00000000-0005-0000-0000-000006D10000}"/>
    <cellStyle name="Percent 2 3 6 2 4 3" xfId="53948" xr:uid="{00000000-0005-0000-0000-000007D10000}"/>
    <cellStyle name="Percent 2 3 6 2 5" xfId="53949" xr:uid="{00000000-0005-0000-0000-000008D10000}"/>
    <cellStyle name="Percent 2 3 6 2 5 2" xfId="53950" xr:uid="{00000000-0005-0000-0000-000009D10000}"/>
    <cellStyle name="Percent 2 3 6 2 6" xfId="53951" xr:uid="{00000000-0005-0000-0000-00000AD10000}"/>
    <cellStyle name="Percent 2 3 6 2 7" xfId="53952" xr:uid="{00000000-0005-0000-0000-00000BD10000}"/>
    <cellStyle name="Percent 2 3 6 3" xfId="5963" xr:uid="{00000000-0005-0000-0000-00000CD10000}"/>
    <cellStyle name="Percent 2 3 6 3 2" xfId="53953" xr:uid="{00000000-0005-0000-0000-00000DD10000}"/>
    <cellStyle name="Percent 2 3 6 3 2 2" xfId="53954" xr:uid="{00000000-0005-0000-0000-00000ED10000}"/>
    <cellStyle name="Percent 2 3 6 3 2 2 2" xfId="53955" xr:uid="{00000000-0005-0000-0000-00000FD10000}"/>
    <cellStyle name="Percent 2 3 6 3 2 3" xfId="53956" xr:uid="{00000000-0005-0000-0000-000010D10000}"/>
    <cellStyle name="Percent 2 3 6 3 3" xfId="53957" xr:uid="{00000000-0005-0000-0000-000011D10000}"/>
    <cellStyle name="Percent 2 3 6 3 3 2" xfId="53958" xr:uid="{00000000-0005-0000-0000-000012D10000}"/>
    <cellStyle name="Percent 2 3 6 3 4" xfId="53959" xr:uid="{00000000-0005-0000-0000-000013D10000}"/>
    <cellStyle name="Percent 2 3 6 3 5" xfId="53960" xr:uid="{00000000-0005-0000-0000-000014D10000}"/>
    <cellStyle name="Percent 2 3 6 4" xfId="5964" xr:uid="{00000000-0005-0000-0000-000015D10000}"/>
    <cellStyle name="Percent 2 3 6 4 2" xfId="53961" xr:uid="{00000000-0005-0000-0000-000016D10000}"/>
    <cellStyle name="Percent 2 3 6 4 2 2" xfId="53962" xr:uid="{00000000-0005-0000-0000-000017D10000}"/>
    <cellStyle name="Percent 2 3 6 4 2 2 2" xfId="53963" xr:uid="{00000000-0005-0000-0000-000018D10000}"/>
    <cellStyle name="Percent 2 3 6 4 2 3" xfId="53964" xr:uid="{00000000-0005-0000-0000-000019D10000}"/>
    <cellStyle name="Percent 2 3 6 4 3" xfId="53965" xr:uid="{00000000-0005-0000-0000-00001AD10000}"/>
    <cellStyle name="Percent 2 3 6 4 3 2" xfId="53966" xr:uid="{00000000-0005-0000-0000-00001BD10000}"/>
    <cellStyle name="Percent 2 3 6 4 4" xfId="53967" xr:uid="{00000000-0005-0000-0000-00001CD10000}"/>
    <cellStyle name="Percent 2 3 6 4 5" xfId="53968" xr:uid="{00000000-0005-0000-0000-00001DD10000}"/>
    <cellStyle name="Percent 2 3 6 5" xfId="53969" xr:uid="{00000000-0005-0000-0000-00001ED10000}"/>
    <cellStyle name="Percent 2 3 6 5 2" xfId="53970" xr:uid="{00000000-0005-0000-0000-00001FD10000}"/>
    <cellStyle name="Percent 2 3 6 5 2 2" xfId="53971" xr:uid="{00000000-0005-0000-0000-000020D10000}"/>
    <cellStyle name="Percent 2 3 6 5 3" xfId="53972" xr:uid="{00000000-0005-0000-0000-000021D10000}"/>
    <cellStyle name="Percent 2 3 6 6" xfId="53973" xr:uid="{00000000-0005-0000-0000-000022D10000}"/>
    <cellStyle name="Percent 2 3 6 6 2" xfId="53974" xr:uid="{00000000-0005-0000-0000-000023D10000}"/>
    <cellStyle name="Percent 2 3 6 7" xfId="53975" xr:uid="{00000000-0005-0000-0000-000024D10000}"/>
    <cellStyle name="Percent 2 3 6 8" xfId="53976" xr:uid="{00000000-0005-0000-0000-000025D10000}"/>
    <cellStyle name="Percent 2 3 7" xfId="5965" xr:uid="{00000000-0005-0000-0000-000026D10000}"/>
    <cellStyle name="Percent 2 3 7 2" xfId="5966" xr:uid="{00000000-0005-0000-0000-000027D10000}"/>
    <cellStyle name="Percent 2 3 7 2 2" xfId="5967" xr:uid="{00000000-0005-0000-0000-000028D10000}"/>
    <cellStyle name="Percent 2 3 7 2 2 2" xfId="53977" xr:uid="{00000000-0005-0000-0000-000029D10000}"/>
    <cellStyle name="Percent 2 3 7 2 2 2 2" xfId="53978" xr:uid="{00000000-0005-0000-0000-00002AD10000}"/>
    <cellStyle name="Percent 2 3 7 2 2 2 2 2" xfId="53979" xr:uid="{00000000-0005-0000-0000-00002BD10000}"/>
    <cellStyle name="Percent 2 3 7 2 2 2 3" xfId="53980" xr:uid="{00000000-0005-0000-0000-00002CD10000}"/>
    <cellStyle name="Percent 2 3 7 2 2 3" xfId="53981" xr:uid="{00000000-0005-0000-0000-00002DD10000}"/>
    <cellStyle name="Percent 2 3 7 2 2 3 2" xfId="53982" xr:uid="{00000000-0005-0000-0000-00002ED10000}"/>
    <cellStyle name="Percent 2 3 7 2 2 4" xfId="53983" xr:uid="{00000000-0005-0000-0000-00002FD10000}"/>
    <cellStyle name="Percent 2 3 7 2 2 5" xfId="53984" xr:uid="{00000000-0005-0000-0000-000030D10000}"/>
    <cellStyle name="Percent 2 3 7 2 3" xfId="5968" xr:uid="{00000000-0005-0000-0000-000031D10000}"/>
    <cellStyle name="Percent 2 3 7 2 3 2" xfId="53985" xr:uid="{00000000-0005-0000-0000-000032D10000}"/>
    <cellStyle name="Percent 2 3 7 2 3 2 2" xfId="53986" xr:uid="{00000000-0005-0000-0000-000033D10000}"/>
    <cellStyle name="Percent 2 3 7 2 3 2 2 2" xfId="53987" xr:uid="{00000000-0005-0000-0000-000034D10000}"/>
    <cellStyle name="Percent 2 3 7 2 3 2 3" xfId="53988" xr:uid="{00000000-0005-0000-0000-000035D10000}"/>
    <cellStyle name="Percent 2 3 7 2 3 3" xfId="53989" xr:uid="{00000000-0005-0000-0000-000036D10000}"/>
    <cellStyle name="Percent 2 3 7 2 3 3 2" xfId="53990" xr:uid="{00000000-0005-0000-0000-000037D10000}"/>
    <cellStyle name="Percent 2 3 7 2 3 4" xfId="53991" xr:uid="{00000000-0005-0000-0000-000038D10000}"/>
    <cellStyle name="Percent 2 3 7 2 3 5" xfId="53992" xr:uid="{00000000-0005-0000-0000-000039D10000}"/>
    <cellStyle name="Percent 2 3 7 2 4" xfId="53993" xr:uid="{00000000-0005-0000-0000-00003AD10000}"/>
    <cellStyle name="Percent 2 3 7 2 4 2" xfId="53994" xr:uid="{00000000-0005-0000-0000-00003BD10000}"/>
    <cellStyle name="Percent 2 3 7 2 4 2 2" xfId="53995" xr:uid="{00000000-0005-0000-0000-00003CD10000}"/>
    <cellStyle name="Percent 2 3 7 2 4 3" xfId="53996" xr:uid="{00000000-0005-0000-0000-00003DD10000}"/>
    <cellStyle name="Percent 2 3 7 2 5" xfId="53997" xr:uid="{00000000-0005-0000-0000-00003ED10000}"/>
    <cellStyle name="Percent 2 3 7 2 5 2" xfId="53998" xr:uid="{00000000-0005-0000-0000-00003FD10000}"/>
    <cellStyle name="Percent 2 3 7 2 6" xfId="53999" xr:uid="{00000000-0005-0000-0000-000040D10000}"/>
    <cellStyle name="Percent 2 3 7 2 7" xfId="54000" xr:uid="{00000000-0005-0000-0000-000041D10000}"/>
    <cellStyle name="Percent 2 3 7 3" xfId="5969" xr:uid="{00000000-0005-0000-0000-000042D10000}"/>
    <cellStyle name="Percent 2 3 7 3 2" xfId="54001" xr:uid="{00000000-0005-0000-0000-000043D10000}"/>
    <cellStyle name="Percent 2 3 7 3 2 2" xfId="54002" xr:uid="{00000000-0005-0000-0000-000044D10000}"/>
    <cellStyle name="Percent 2 3 7 3 2 2 2" xfId="54003" xr:uid="{00000000-0005-0000-0000-000045D10000}"/>
    <cellStyle name="Percent 2 3 7 3 2 3" xfId="54004" xr:uid="{00000000-0005-0000-0000-000046D10000}"/>
    <cellStyle name="Percent 2 3 7 3 3" xfId="54005" xr:uid="{00000000-0005-0000-0000-000047D10000}"/>
    <cellStyle name="Percent 2 3 7 3 3 2" xfId="54006" xr:uid="{00000000-0005-0000-0000-000048D10000}"/>
    <cellStyle name="Percent 2 3 7 3 4" xfId="54007" xr:uid="{00000000-0005-0000-0000-000049D10000}"/>
    <cellStyle name="Percent 2 3 7 3 5" xfId="54008" xr:uid="{00000000-0005-0000-0000-00004AD10000}"/>
    <cellStyle name="Percent 2 3 7 4" xfId="5970" xr:uid="{00000000-0005-0000-0000-00004BD10000}"/>
    <cellStyle name="Percent 2 3 7 4 2" xfId="54009" xr:uid="{00000000-0005-0000-0000-00004CD10000}"/>
    <cellStyle name="Percent 2 3 7 4 2 2" xfId="54010" xr:uid="{00000000-0005-0000-0000-00004DD10000}"/>
    <cellStyle name="Percent 2 3 7 4 2 2 2" xfId="54011" xr:uid="{00000000-0005-0000-0000-00004ED10000}"/>
    <cellStyle name="Percent 2 3 7 4 2 3" xfId="54012" xr:uid="{00000000-0005-0000-0000-00004FD10000}"/>
    <cellStyle name="Percent 2 3 7 4 3" xfId="54013" xr:uid="{00000000-0005-0000-0000-000050D10000}"/>
    <cellStyle name="Percent 2 3 7 4 3 2" xfId="54014" xr:uid="{00000000-0005-0000-0000-000051D10000}"/>
    <cellStyle name="Percent 2 3 7 4 4" xfId="54015" xr:uid="{00000000-0005-0000-0000-000052D10000}"/>
    <cellStyle name="Percent 2 3 7 4 5" xfId="54016" xr:uid="{00000000-0005-0000-0000-000053D10000}"/>
    <cellStyle name="Percent 2 3 7 5" xfId="54017" xr:uid="{00000000-0005-0000-0000-000054D10000}"/>
    <cellStyle name="Percent 2 3 7 5 2" xfId="54018" xr:uid="{00000000-0005-0000-0000-000055D10000}"/>
    <cellStyle name="Percent 2 3 7 5 2 2" xfId="54019" xr:uid="{00000000-0005-0000-0000-000056D10000}"/>
    <cellStyle name="Percent 2 3 7 5 3" xfId="54020" xr:uid="{00000000-0005-0000-0000-000057D10000}"/>
    <cellStyle name="Percent 2 3 7 6" xfId="54021" xr:uid="{00000000-0005-0000-0000-000058D10000}"/>
    <cellStyle name="Percent 2 3 7 6 2" xfId="54022" xr:uid="{00000000-0005-0000-0000-000059D10000}"/>
    <cellStyle name="Percent 2 3 7 7" xfId="54023" xr:uid="{00000000-0005-0000-0000-00005AD10000}"/>
    <cellStyle name="Percent 2 3 7 8" xfId="54024" xr:uid="{00000000-0005-0000-0000-00005BD10000}"/>
    <cellStyle name="Percent 2 3 8" xfId="5971" xr:uid="{00000000-0005-0000-0000-00005CD10000}"/>
    <cellStyle name="Percent 2 3 8 2" xfId="5972" xr:uid="{00000000-0005-0000-0000-00005DD10000}"/>
    <cellStyle name="Percent 2 3 8 2 2" xfId="54025" xr:uid="{00000000-0005-0000-0000-00005ED10000}"/>
    <cellStyle name="Percent 2 3 8 2 2 2" xfId="54026" xr:uid="{00000000-0005-0000-0000-00005FD10000}"/>
    <cellStyle name="Percent 2 3 8 2 2 2 2" xfId="54027" xr:uid="{00000000-0005-0000-0000-000060D10000}"/>
    <cellStyle name="Percent 2 3 8 2 2 3" xfId="54028" xr:uid="{00000000-0005-0000-0000-000061D10000}"/>
    <cellStyle name="Percent 2 3 8 2 3" xfId="54029" xr:uid="{00000000-0005-0000-0000-000062D10000}"/>
    <cellStyle name="Percent 2 3 8 2 3 2" xfId="54030" xr:uid="{00000000-0005-0000-0000-000063D10000}"/>
    <cellStyle name="Percent 2 3 8 2 4" xfId="54031" xr:uid="{00000000-0005-0000-0000-000064D10000}"/>
    <cellStyle name="Percent 2 3 8 2 5" xfId="54032" xr:uid="{00000000-0005-0000-0000-000065D10000}"/>
    <cellStyle name="Percent 2 3 8 3" xfId="5973" xr:uid="{00000000-0005-0000-0000-000066D10000}"/>
    <cellStyle name="Percent 2 3 8 3 2" xfId="54033" xr:uid="{00000000-0005-0000-0000-000067D10000}"/>
    <cellStyle name="Percent 2 3 8 3 2 2" xfId="54034" xr:uid="{00000000-0005-0000-0000-000068D10000}"/>
    <cellStyle name="Percent 2 3 8 3 2 2 2" xfId="54035" xr:uid="{00000000-0005-0000-0000-000069D10000}"/>
    <cellStyle name="Percent 2 3 8 3 2 3" xfId="54036" xr:uid="{00000000-0005-0000-0000-00006AD10000}"/>
    <cellStyle name="Percent 2 3 8 3 3" xfId="54037" xr:uid="{00000000-0005-0000-0000-00006BD10000}"/>
    <cellStyle name="Percent 2 3 8 3 3 2" xfId="54038" xr:uid="{00000000-0005-0000-0000-00006CD10000}"/>
    <cellStyle name="Percent 2 3 8 3 4" xfId="54039" xr:uid="{00000000-0005-0000-0000-00006DD10000}"/>
    <cellStyle name="Percent 2 3 8 3 5" xfId="54040" xr:uid="{00000000-0005-0000-0000-00006ED10000}"/>
    <cellStyle name="Percent 2 3 8 4" xfId="54041" xr:uid="{00000000-0005-0000-0000-00006FD10000}"/>
    <cellStyle name="Percent 2 3 8 4 2" xfId="54042" xr:uid="{00000000-0005-0000-0000-000070D10000}"/>
    <cellStyle name="Percent 2 3 8 4 2 2" xfId="54043" xr:uid="{00000000-0005-0000-0000-000071D10000}"/>
    <cellStyle name="Percent 2 3 8 4 3" xfId="54044" xr:uid="{00000000-0005-0000-0000-000072D10000}"/>
    <cellStyle name="Percent 2 3 8 5" xfId="54045" xr:uid="{00000000-0005-0000-0000-000073D10000}"/>
    <cellStyle name="Percent 2 3 8 5 2" xfId="54046" xr:uid="{00000000-0005-0000-0000-000074D10000}"/>
    <cellStyle name="Percent 2 3 8 6" xfId="54047" xr:uid="{00000000-0005-0000-0000-000075D10000}"/>
    <cellStyle name="Percent 2 3 8 7" xfId="54048" xr:uid="{00000000-0005-0000-0000-000076D10000}"/>
    <cellStyle name="Percent 2 3 9" xfId="5974" xr:uid="{00000000-0005-0000-0000-000077D10000}"/>
    <cellStyle name="Percent 2 3 9 2" xfId="54049" xr:uid="{00000000-0005-0000-0000-000078D10000}"/>
    <cellStyle name="Percent 2 3 9 2 2" xfId="54050" xr:uid="{00000000-0005-0000-0000-000079D10000}"/>
    <cellStyle name="Percent 2 3 9 2 2 2" xfId="54051" xr:uid="{00000000-0005-0000-0000-00007AD10000}"/>
    <cellStyle name="Percent 2 3 9 2 3" xfId="54052" xr:uid="{00000000-0005-0000-0000-00007BD10000}"/>
    <cellStyle name="Percent 2 3 9 3" xfId="54053" xr:uid="{00000000-0005-0000-0000-00007CD10000}"/>
    <cellStyle name="Percent 2 3 9 3 2" xfId="54054" xr:uid="{00000000-0005-0000-0000-00007DD10000}"/>
    <cellStyle name="Percent 2 3 9 4" xfId="54055" xr:uid="{00000000-0005-0000-0000-00007ED10000}"/>
    <cellStyle name="Percent 2 3 9 5" xfId="54056" xr:uid="{00000000-0005-0000-0000-00007FD10000}"/>
    <cellStyle name="Percent 2 4" xfId="5975" xr:uid="{00000000-0005-0000-0000-000080D10000}"/>
    <cellStyle name="Percent 2 4 10" xfId="54057" xr:uid="{00000000-0005-0000-0000-000081D10000}"/>
    <cellStyle name="Percent 2 4 10 2" xfId="54058" xr:uid="{00000000-0005-0000-0000-000082D10000}"/>
    <cellStyle name="Percent 2 4 10 2 2" xfId="54059" xr:uid="{00000000-0005-0000-0000-000083D10000}"/>
    <cellStyle name="Percent 2 4 10 3" xfId="54060" xr:uid="{00000000-0005-0000-0000-000084D10000}"/>
    <cellStyle name="Percent 2 4 11" xfId="54061" xr:uid="{00000000-0005-0000-0000-000085D10000}"/>
    <cellStyle name="Percent 2 4 11 2" xfId="54062" xr:uid="{00000000-0005-0000-0000-000086D10000}"/>
    <cellStyle name="Percent 2 4 12" xfId="54063" xr:uid="{00000000-0005-0000-0000-000087D10000}"/>
    <cellStyle name="Percent 2 4 13" xfId="54064" xr:uid="{00000000-0005-0000-0000-000088D10000}"/>
    <cellStyle name="Percent 2 4 2" xfId="5976" xr:uid="{00000000-0005-0000-0000-000089D10000}"/>
    <cellStyle name="Percent 2 4 2 10" xfId="54065" xr:uid="{00000000-0005-0000-0000-00008AD10000}"/>
    <cellStyle name="Percent 2 4 2 10 2" xfId="54066" xr:uid="{00000000-0005-0000-0000-00008BD10000}"/>
    <cellStyle name="Percent 2 4 2 11" xfId="54067" xr:uid="{00000000-0005-0000-0000-00008CD10000}"/>
    <cellStyle name="Percent 2 4 2 12" xfId="54068" xr:uid="{00000000-0005-0000-0000-00008DD10000}"/>
    <cellStyle name="Percent 2 4 2 2" xfId="5977" xr:uid="{00000000-0005-0000-0000-00008ED10000}"/>
    <cellStyle name="Percent 2 4 2 2 2" xfId="5978" xr:uid="{00000000-0005-0000-0000-00008FD10000}"/>
    <cellStyle name="Percent 2 4 2 2 2 2" xfId="5979" xr:uid="{00000000-0005-0000-0000-000090D10000}"/>
    <cellStyle name="Percent 2 4 2 2 2 2 2" xfId="54069" xr:uid="{00000000-0005-0000-0000-000091D10000}"/>
    <cellStyle name="Percent 2 4 2 2 2 2 2 2" xfId="54070" xr:uid="{00000000-0005-0000-0000-000092D10000}"/>
    <cellStyle name="Percent 2 4 2 2 2 2 2 2 2" xfId="54071" xr:uid="{00000000-0005-0000-0000-000093D10000}"/>
    <cellStyle name="Percent 2 4 2 2 2 2 2 3" xfId="54072" xr:uid="{00000000-0005-0000-0000-000094D10000}"/>
    <cellStyle name="Percent 2 4 2 2 2 2 3" xfId="54073" xr:uid="{00000000-0005-0000-0000-000095D10000}"/>
    <cellStyle name="Percent 2 4 2 2 2 2 3 2" xfId="54074" xr:uid="{00000000-0005-0000-0000-000096D10000}"/>
    <cellStyle name="Percent 2 4 2 2 2 2 4" xfId="54075" xr:uid="{00000000-0005-0000-0000-000097D10000}"/>
    <cellStyle name="Percent 2 4 2 2 2 2 5" xfId="54076" xr:uid="{00000000-0005-0000-0000-000098D10000}"/>
    <cellStyle name="Percent 2 4 2 2 2 3" xfId="5980" xr:uid="{00000000-0005-0000-0000-000099D10000}"/>
    <cellStyle name="Percent 2 4 2 2 2 3 2" xfId="54077" xr:uid="{00000000-0005-0000-0000-00009AD10000}"/>
    <cellStyle name="Percent 2 4 2 2 2 3 2 2" xfId="54078" xr:uid="{00000000-0005-0000-0000-00009BD10000}"/>
    <cellStyle name="Percent 2 4 2 2 2 3 2 2 2" xfId="54079" xr:uid="{00000000-0005-0000-0000-00009CD10000}"/>
    <cellStyle name="Percent 2 4 2 2 2 3 2 3" xfId="54080" xr:uid="{00000000-0005-0000-0000-00009DD10000}"/>
    <cellStyle name="Percent 2 4 2 2 2 3 3" xfId="54081" xr:uid="{00000000-0005-0000-0000-00009ED10000}"/>
    <cellStyle name="Percent 2 4 2 2 2 3 3 2" xfId="54082" xr:uid="{00000000-0005-0000-0000-00009FD10000}"/>
    <cellStyle name="Percent 2 4 2 2 2 3 4" xfId="54083" xr:uid="{00000000-0005-0000-0000-0000A0D10000}"/>
    <cellStyle name="Percent 2 4 2 2 2 3 5" xfId="54084" xr:uid="{00000000-0005-0000-0000-0000A1D10000}"/>
    <cellStyle name="Percent 2 4 2 2 2 4" xfId="54085" xr:uid="{00000000-0005-0000-0000-0000A2D10000}"/>
    <cellStyle name="Percent 2 4 2 2 2 4 2" xfId="54086" xr:uid="{00000000-0005-0000-0000-0000A3D10000}"/>
    <cellStyle name="Percent 2 4 2 2 2 4 2 2" xfId="54087" xr:uid="{00000000-0005-0000-0000-0000A4D10000}"/>
    <cellStyle name="Percent 2 4 2 2 2 4 3" xfId="54088" xr:uid="{00000000-0005-0000-0000-0000A5D10000}"/>
    <cellStyle name="Percent 2 4 2 2 2 5" xfId="54089" xr:uid="{00000000-0005-0000-0000-0000A6D10000}"/>
    <cellStyle name="Percent 2 4 2 2 2 5 2" xfId="54090" xr:uid="{00000000-0005-0000-0000-0000A7D10000}"/>
    <cellStyle name="Percent 2 4 2 2 2 6" xfId="54091" xr:uid="{00000000-0005-0000-0000-0000A8D10000}"/>
    <cellStyle name="Percent 2 4 2 2 2 7" xfId="54092" xr:uid="{00000000-0005-0000-0000-0000A9D10000}"/>
    <cellStyle name="Percent 2 4 2 2 3" xfId="5981" xr:uid="{00000000-0005-0000-0000-0000AAD10000}"/>
    <cellStyle name="Percent 2 4 2 2 3 2" xfId="54093" xr:uid="{00000000-0005-0000-0000-0000ABD10000}"/>
    <cellStyle name="Percent 2 4 2 2 3 2 2" xfId="54094" xr:uid="{00000000-0005-0000-0000-0000ACD10000}"/>
    <cellStyle name="Percent 2 4 2 2 3 2 2 2" xfId="54095" xr:uid="{00000000-0005-0000-0000-0000ADD10000}"/>
    <cellStyle name="Percent 2 4 2 2 3 2 3" xfId="54096" xr:uid="{00000000-0005-0000-0000-0000AED10000}"/>
    <cellStyle name="Percent 2 4 2 2 3 3" xfId="54097" xr:uid="{00000000-0005-0000-0000-0000AFD10000}"/>
    <cellStyle name="Percent 2 4 2 2 3 3 2" xfId="54098" xr:uid="{00000000-0005-0000-0000-0000B0D10000}"/>
    <cellStyle name="Percent 2 4 2 2 3 4" xfId="54099" xr:uid="{00000000-0005-0000-0000-0000B1D10000}"/>
    <cellStyle name="Percent 2 4 2 2 3 5" xfId="54100" xr:uid="{00000000-0005-0000-0000-0000B2D10000}"/>
    <cellStyle name="Percent 2 4 2 2 4" xfId="5982" xr:uid="{00000000-0005-0000-0000-0000B3D10000}"/>
    <cellStyle name="Percent 2 4 2 2 4 2" xfId="54101" xr:uid="{00000000-0005-0000-0000-0000B4D10000}"/>
    <cellStyle name="Percent 2 4 2 2 4 2 2" xfId="54102" xr:uid="{00000000-0005-0000-0000-0000B5D10000}"/>
    <cellStyle name="Percent 2 4 2 2 4 2 2 2" xfId="54103" xr:uid="{00000000-0005-0000-0000-0000B6D10000}"/>
    <cellStyle name="Percent 2 4 2 2 4 2 3" xfId="54104" xr:uid="{00000000-0005-0000-0000-0000B7D10000}"/>
    <cellStyle name="Percent 2 4 2 2 4 3" xfId="54105" xr:uid="{00000000-0005-0000-0000-0000B8D10000}"/>
    <cellStyle name="Percent 2 4 2 2 4 3 2" xfId="54106" xr:uid="{00000000-0005-0000-0000-0000B9D10000}"/>
    <cellStyle name="Percent 2 4 2 2 4 4" xfId="54107" xr:uid="{00000000-0005-0000-0000-0000BAD10000}"/>
    <cellStyle name="Percent 2 4 2 2 4 5" xfId="54108" xr:uid="{00000000-0005-0000-0000-0000BBD10000}"/>
    <cellStyle name="Percent 2 4 2 2 5" xfId="54109" xr:uid="{00000000-0005-0000-0000-0000BCD10000}"/>
    <cellStyle name="Percent 2 4 2 2 5 2" xfId="54110" xr:uid="{00000000-0005-0000-0000-0000BDD10000}"/>
    <cellStyle name="Percent 2 4 2 2 5 2 2" xfId="54111" xr:uid="{00000000-0005-0000-0000-0000BED10000}"/>
    <cellStyle name="Percent 2 4 2 2 5 3" xfId="54112" xr:uid="{00000000-0005-0000-0000-0000BFD10000}"/>
    <cellStyle name="Percent 2 4 2 2 6" xfId="54113" xr:uid="{00000000-0005-0000-0000-0000C0D10000}"/>
    <cellStyle name="Percent 2 4 2 2 6 2" xfId="54114" xr:uid="{00000000-0005-0000-0000-0000C1D10000}"/>
    <cellStyle name="Percent 2 4 2 2 7" xfId="54115" xr:uid="{00000000-0005-0000-0000-0000C2D10000}"/>
    <cellStyle name="Percent 2 4 2 2 8" xfId="54116" xr:uid="{00000000-0005-0000-0000-0000C3D10000}"/>
    <cellStyle name="Percent 2 4 2 3" xfId="5983" xr:uid="{00000000-0005-0000-0000-0000C4D10000}"/>
    <cellStyle name="Percent 2 4 2 3 2" xfId="5984" xr:uid="{00000000-0005-0000-0000-0000C5D10000}"/>
    <cellStyle name="Percent 2 4 2 3 2 2" xfId="5985" xr:uid="{00000000-0005-0000-0000-0000C6D10000}"/>
    <cellStyle name="Percent 2 4 2 3 2 2 2" xfId="54117" xr:uid="{00000000-0005-0000-0000-0000C7D10000}"/>
    <cellStyle name="Percent 2 4 2 3 2 2 2 2" xfId="54118" xr:uid="{00000000-0005-0000-0000-0000C8D10000}"/>
    <cellStyle name="Percent 2 4 2 3 2 2 2 2 2" xfId="54119" xr:uid="{00000000-0005-0000-0000-0000C9D10000}"/>
    <cellStyle name="Percent 2 4 2 3 2 2 2 3" xfId="54120" xr:uid="{00000000-0005-0000-0000-0000CAD10000}"/>
    <cellStyle name="Percent 2 4 2 3 2 2 3" xfId="54121" xr:uid="{00000000-0005-0000-0000-0000CBD10000}"/>
    <cellStyle name="Percent 2 4 2 3 2 2 3 2" xfId="54122" xr:uid="{00000000-0005-0000-0000-0000CCD10000}"/>
    <cellStyle name="Percent 2 4 2 3 2 2 4" xfId="54123" xr:uid="{00000000-0005-0000-0000-0000CDD10000}"/>
    <cellStyle name="Percent 2 4 2 3 2 2 5" xfId="54124" xr:uid="{00000000-0005-0000-0000-0000CED10000}"/>
    <cellStyle name="Percent 2 4 2 3 2 3" xfId="5986" xr:uid="{00000000-0005-0000-0000-0000CFD10000}"/>
    <cellStyle name="Percent 2 4 2 3 2 3 2" xfId="54125" xr:uid="{00000000-0005-0000-0000-0000D0D10000}"/>
    <cellStyle name="Percent 2 4 2 3 2 3 2 2" xfId="54126" xr:uid="{00000000-0005-0000-0000-0000D1D10000}"/>
    <cellStyle name="Percent 2 4 2 3 2 3 2 2 2" xfId="54127" xr:uid="{00000000-0005-0000-0000-0000D2D10000}"/>
    <cellStyle name="Percent 2 4 2 3 2 3 2 3" xfId="54128" xr:uid="{00000000-0005-0000-0000-0000D3D10000}"/>
    <cellStyle name="Percent 2 4 2 3 2 3 3" xfId="54129" xr:uid="{00000000-0005-0000-0000-0000D4D10000}"/>
    <cellStyle name="Percent 2 4 2 3 2 3 3 2" xfId="54130" xr:uid="{00000000-0005-0000-0000-0000D5D10000}"/>
    <cellStyle name="Percent 2 4 2 3 2 3 4" xfId="54131" xr:uid="{00000000-0005-0000-0000-0000D6D10000}"/>
    <cellStyle name="Percent 2 4 2 3 2 3 5" xfId="54132" xr:uid="{00000000-0005-0000-0000-0000D7D10000}"/>
    <cellStyle name="Percent 2 4 2 3 2 4" xfId="54133" xr:uid="{00000000-0005-0000-0000-0000D8D10000}"/>
    <cellStyle name="Percent 2 4 2 3 2 4 2" xfId="54134" xr:uid="{00000000-0005-0000-0000-0000D9D10000}"/>
    <cellStyle name="Percent 2 4 2 3 2 4 2 2" xfId="54135" xr:uid="{00000000-0005-0000-0000-0000DAD10000}"/>
    <cellStyle name="Percent 2 4 2 3 2 4 3" xfId="54136" xr:uid="{00000000-0005-0000-0000-0000DBD10000}"/>
    <cellStyle name="Percent 2 4 2 3 2 5" xfId="54137" xr:uid="{00000000-0005-0000-0000-0000DCD10000}"/>
    <cellStyle name="Percent 2 4 2 3 2 5 2" xfId="54138" xr:uid="{00000000-0005-0000-0000-0000DDD10000}"/>
    <cellStyle name="Percent 2 4 2 3 2 6" xfId="54139" xr:uid="{00000000-0005-0000-0000-0000DED10000}"/>
    <cellStyle name="Percent 2 4 2 3 2 7" xfId="54140" xr:uid="{00000000-0005-0000-0000-0000DFD10000}"/>
    <cellStyle name="Percent 2 4 2 3 3" xfId="5987" xr:uid="{00000000-0005-0000-0000-0000E0D10000}"/>
    <cellStyle name="Percent 2 4 2 3 3 2" xfId="54141" xr:uid="{00000000-0005-0000-0000-0000E1D10000}"/>
    <cellStyle name="Percent 2 4 2 3 3 2 2" xfId="54142" xr:uid="{00000000-0005-0000-0000-0000E2D10000}"/>
    <cellStyle name="Percent 2 4 2 3 3 2 2 2" xfId="54143" xr:uid="{00000000-0005-0000-0000-0000E3D10000}"/>
    <cellStyle name="Percent 2 4 2 3 3 2 3" xfId="54144" xr:uid="{00000000-0005-0000-0000-0000E4D10000}"/>
    <cellStyle name="Percent 2 4 2 3 3 3" xfId="54145" xr:uid="{00000000-0005-0000-0000-0000E5D10000}"/>
    <cellStyle name="Percent 2 4 2 3 3 3 2" xfId="54146" xr:uid="{00000000-0005-0000-0000-0000E6D10000}"/>
    <cellStyle name="Percent 2 4 2 3 3 4" xfId="54147" xr:uid="{00000000-0005-0000-0000-0000E7D10000}"/>
    <cellStyle name="Percent 2 4 2 3 3 5" xfId="54148" xr:uid="{00000000-0005-0000-0000-0000E8D10000}"/>
    <cellStyle name="Percent 2 4 2 3 4" xfId="5988" xr:uid="{00000000-0005-0000-0000-0000E9D10000}"/>
    <cellStyle name="Percent 2 4 2 3 4 2" xfId="54149" xr:uid="{00000000-0005-0000-0000-0000EAD10000}"/>
    <cellStyle name="Percent 2 4 2 3 4 2 2" xfId="54150" xr:uid="{00000000-0005-0000-0000-0000EBD10000}"/>
    <cellStyle name="Percent 2 4 2 3 4 2 2 2" xfId="54151" xr:uid="{00000000-0005-0000-0000-0000ECD10000}"/>
    <cellStyle name="Percent 2 4 2 3 4 2 3" xfId="54152" xr:uid="{00000000-0005-0000-0000-0000EDD10000}"/>
    <cellStyle name="Percent 2 4 2 3 4 3" xfId="54153" xr:uid="{00000000-0005-0000-0000-0000EED10000}"/>
    <cellStyle name="Percent 2 4 2 3 4 3 2" xfId="54154" xr:uid="{00000000-0005-0000-0000-0000EFD10000}"/>
    <cellStyle name="Percent 2 4 2 3 4 4" xfId="54155" xr:uid="{00000000-0005-0000-0000-0000F0D10000}"/>
    <cellStyle name="Percent 2 4 2 3 4 5" xfId="54156" xr:uid="{00000000-0005-0000-0000-0000F1D10000}"/>
    <cellStyle name="Percent 2 4 2 3 5" xfId="54157" xr:uid="{00000000-0005-0000-0000-0000F2D10000}"/>
    <cellStyle name="Percent 2 4 2 3 5 2" xfId="54158" xr:uid="{00000000-0005-0000-0000-0000F3D10000}"/>
    <cellStyle name="Percent 2 4 2 3 5 2 2" xfId="54159" xr:uid="{00000000-0005-0000-0000-0000F4D10000}"/>
    <cellStyle name="Percent 2 4 2 3 5 3" xfId="54160" xr:uid="{00000000-0005-0000-0000-0000F5D10000}"/>
    <cellStyle name="Percent 2 4 2 3 6" xfId="54161" xr:uid="{00000000-0005-0000-0000-0000F6D10000}"/>
    <cellStyle name="Percent 2 4 2 3 6 2" xfId="54162" xr:uid="{00000000-0005-0000-0000-0000F7D10000}"/>
    <cellStyle name="Percent 2 4 2 3 7" xfId="54163" xr:uid="{00000000-0005-0000-0000-0000F8D10000}"/>
    <cellStyle name="Percent 2 4 2 3 8" xfId="54164" xr:uid="{00000000-0005-0000-0000-0000F9D10000}"/>
    <cellStyle name="Percent 2 4 2 4" xfId="5989" xr:uid="{00000000-0005-0000-0000-0000FAD10000}"/>
    <cellStyle name="Percent 2 4 2 4 2" xfId="5990" xr:uid="{00000000-0005-0000-0000-0000FBD10000}"/>
    <cellStyle name="Percent 2 4 2 4 2 2" xfId="5991" xr:uid="{00000000-0005-0000-0000-0000FCD10000}"/>
    <cellStyle name="Percent 2 4 2 4 2 2 2" xfId="54165" xr:uid="{00000000-0005-0000-0000-0000FDD10000}"/>
    <cellStyle name="Percent 2 4 2 4 2 2 2 2" xfId="54166" xr:uid="{00000000-0005-0000-0000-0000FED10000}"/>
    <cellStyle name="Percent 2 4 2 4 2 2 2 2 2" xfId="54167" xr:uid="{00000000-0005-0000-0000-0000FFD10000}"/>
    <cellStyle name="Percent 2 4 2 4 2 2 2 3" xfId="54168" xr:uid="{00000000-0005-0000-0000-000000D20000}"/>
    <cellStyle name="Percent 2 4 2 4 2 2 3" xfId="54169" xr:uid="{00000000-0005-0000-0000-000001D20000}"/>
    <cellStyle name="Percent 2 4 2 4 2 2 3 2" xfId="54170" xr:uid="{00000000-0005-0000-0000-000002D20000}"/>
    <cellStyle name="Percent 2 4 2 4 2 2 4" xfId="54171" xr:uid="{00000000-0005-0000-0000-000003D20000}"/>
    <cellStyle name="Percent 2 4 2 4 2 2 5" xfId="54172" xr:uid="{00000000-0005-0000-0000-000004D20000}"/>
    <cellStyle name="Percent 2 4 2 4 2 3" xfId="5992" xr:uid="{00000000-0005-0000-0000-000005D20000}"/>
    <cellStyle name="Percent 2 4 2 4 2 3 2" xfId="54173" xr:uid="{00000000-0005-0000-0000-000006D20000}"/>
    <cellStyle name="Percent 2 4 2 4 2 3 2 2" xfId="54174" xr:uid="{00000000-0005-0000-0000-000007D20000}"/>
    <cellStyle name="Percent 2 4 2 4 2 3 2 2 2" xfId="54175" xr:uid="{00000000-0005-0000-0000-000008D20000}"/>
    <cellStyle name="Percent 2 4 2 4 2 3 2 3" xfId="54176" xr:uid="{00000000-0005-0000-0000-000009D20000}"/>
    <cellStyle name="Percent 2 4 2 4 2 3 3" xfId="54177" xr:uid="{00000000-0005-0000-0000-00000AD20000}"/>
    <cellStyle name="Percent 2 4 2 4 2 3 3 2" xfId="54178" xr:uid="{00000000-0005-0000-0000-00000BD20000}"/>
    <cellStyle name="Percent 2 4 2 4 2 3 4" xfId="54179" xr:uid="{00000000-0005-0000-0000-00000CD20000}"/>
    <cellStyle name="Percent 2 4 2 4 2 3 5" xfId="54180" xr:uid="{00000000-0005-0000-0000-00000DD20000}"/>
    <cellStyle name="Percent 2 4 2 4 2 4" xfId="54181" xr:uid="{00000000-0005-0000-0000-00000ED20000}"/>
    <cellStyle name="Percent 2 4 2 4 2 4 2" xfId="54182" xr:uid="{00000000-0005-0000-0000-00000FD20000}"/>
    <cellStyle name="Percent 2 4 2 4 2 4 2 2" xfId="54183" xr:uid="{00000000-0005-0000-0000-000010D20000}"/>
    <cellStyle name="Percent 2 4 2 4 2 4 3" xfId="54184" xr:uid="{00000000-0005-0000-0000-000011D20000}"/>
    <cellStyle name="Percent 2 4 2 4 2 5" xfId="54185" xr:uid="{00000000-0005-0000-0000-000012D20000}"/>
    <cellStyle name="Percent 2 4 2 4 2 5 2" xfId="54186" xr:uid="{00000000-0005-0000-0000-000013D20000}"/>
    <cellStyle name="Percent 2 4 2 4 2 6" xfId="54187" xr:uid="{00000000-0005-0000-0000-000014D20000}"/>
    <cellStyle name="Percent 2 4 2 4 2 7" xfId="54188" xr:uid="{00000000-0005-0000-0000-000015D20000}"/>
    <cellStyle name="Percent 2 4 2 4 3" xfId="5993" xr:uid="{00000000-0005-0000-0000-000016D20000}"/>
    <cellStyle name="Percent 2 4 2 4 3 2" xfId="54189" xr:uid="{00000000-0005-0000-0000-000017D20000}"/>
    <cellStyle name="Percent 2 4 2 4 3 2 2" xfId="54190" xr:uid="{00000000-0005-0000-0000-000018D20000}"/>
    <cellStyle name="Percent 2 4 2 4 3 2 2 2" xfId="54191" xr:uid="{00000000-0005-0000-0000-000019D20000}"/>
    <cellStyle name="Percent 2 4 2 4 3 2 3" xfId="54192" xr:uid="{00000000-0005-0000-0000-00001AD20000}"/>
    <cellStyle name="Percent 2 4 2 4 3 3" xfId="54193" xr:uid="{00000000-0005-0000-0000-00001BD20000}"/>
    <cellStyle name="Percent 2 4 2 4 3 3 2" xfId="54194" xr:uid="{00000000-0005-0000-0000-00001CD20000}"/>
    <cellStyle name="Percent 2 4 2 4 3 4" xfId="54195" xr:uid="{00000000-0005-0000-0000-00001DD20000}"/>
    <cellStyle name="Percent 2 4 2 4 3 5" xfId="54196" xr:uid="{00000000-0005-0000-0000-00001ED20000}"/>
    <cellStyle name="Percent 2 4 2 4 4" xfId="5994" xr:uid="{00000000-0005-0000-0000-00001FD20000}"/>
    <cellStyle name="Percent 2 4 2 4 4 2" xfId="54197" xr:uid="{00000000-0005-0000-0000-000020D20000}"/>
    <cellStyle name="Percent 2 4 2 4 4 2 2" xfId="54198" xr:uid="{00000000-0005-0000-0000-000021D20000}"/>
    <cellStyle name="Percent 2 4 2 4 4 2 2 2" xfId="54199" xr:uid="{00000000-0005-0000-0000-000022D20000}"/>
    <cellStyle name="Percent 2 4 2 4 4 2 3" xfId="54200" xr:uid="{00000000-0005-0000-0000-000023D20000}"/>
    <cellStyle name="Percent 2 4 2 4 4 3" xfId="54201" xr:uid="{00000000-0005-0000-0000-000024D20000}"/>
    <cellStyle name="Percent 2 4 2 4 4 3 2" xfId="54202" xr:uid="{00000000-0005-0000-0000-000025D20000}"/>
    <cellStyle name="Percent 2 4 2 4 4 4" xfId="54203" xr:uid="{00000000-0005-0000-0000-000026D20000}"/>
    <cellStyle name="Percent 2 4 2 4 4 5" xfId="54204" xr:uid="{00000000-0005-0000-0000-000027D20000}"/>
    <cellStyle name="Percent 2 4 2 4 5" xfId="54205" xr:uid="{00000000-0005-0000-0000-000028D20000}"/>
    <cellStyle name="Percent 2 4 2 4 5 2" xfId="54206" xr:uid="{00000000-0005-0000-0000-000029D20000}"/>
    <cellStyle name="Percent 2 4 2 4 5 2 2" xfId="54207" xr:uid="{00000000-0005-0000-0000-00002AD20000}"/>
    <cellStyle name="Percent 2 4 2 4 5 3" xfId="54208" xr:uid="{00000000-0005-0000-0000-00002BD20000}"/>
    <cellStyle name="Percent 2 4 2 4 6" xfId="54209" xr:uid="{00000000-0005-0000-0000-00002CD20000}"/>
    <cellStyle name="Percent 2 4 2 4 6 2" xfId="54210" xr:uid="{00000000-0005-0000-0000-00002DD20000}"/>
    <cellStyle name="Percent 2 4 2 4 7" xfId="54211" xr:uid="{00000000-0005-0000-0000-00002ED20000}"/>
    <cellStyle name="Percent 2 4 2 4 8" xfId="54212" xr:uid="{00000000-0005-0000-0000-00002FD20000}"/>
    <cellStyle name="Percent 2 4 2 5" xfId="5995" xr:uid="{00000000-0005-0000-0000-000030D20000}"/>
    <cellStyle name="Percent 2 4 2 5 2" xfId="5996" xr:uid="{00000000-0005-0000-0000-000031D20000}"/>
    <cellStyle name="Percent 2 4 2 5 2 2" xfId="5997" xr:uid="{00000000-0005-0000-0000-000032D20000}"/>
    <cellStyle name="Percent 2 4 2 5 2 2 2" xfId="54213" xr:uid="{00000000-0005-0000-0000-000033D20000}"/>
    <cellStyle name="Percent 2 4 2 5 2 2 2 2" xfId="54214" xr:uid="{00000000-0005-0000-0000-000034D20000}"/>
    <cellStyle name="Percent 2 4 2 5 2 2 2 2 2" xfId="54215" xr:uid="{00000000-0005-0000-0000-000035D20000}"/>
    <cellStyle name="Percent 2 4 2 5 2 2 2 3" xfId="54216" xr:uid="{00000000-0005-0000-0000-000036D20000}"/>
    <cellStyle name="Percent 2 4 2 5 2 2 3" xfId="54217" xr:uid="{00000000-0005-0000-0000-000037D20000}"/>
    <cellStyle name="Percent 2 4 2 5 2 2 3 2" xfId="54218" xr:uid="{00000000-0005-0000-0000-000038D20000}"/>
    <cellStyle name="Percent 2 4 2 5 2 2 4" xfId="54219" xr:uid="{00000000-0005-0000-0000-000039D20000}"/>
    <cellStyle name="Percent 2 4 2 5 2 2 5" xfId="54220" xr:uid="{00000000-0005-0000-0000-00003AD20000}"/>
    <cellStyle name="Percent 2 4 2 5 2 3" xfId="5998" xr:uid="{00000000-0005-0000-0000-00003BD20000}"/>
    <cellStyle name="Percent 2 4 2 5 2 3 2" xfId="54221" xr:uid="{00000000-0005-0000-0000-00003CD20000}"/>
    <cellStyle name="Percent 2 4 2 5 2 3 2 2" xfId="54222" xr:uid="{00000000-0005-0000-0000-00003DD20000}"/>
    <cellStyle name="Percent 2 4 2 5 2 3 2 2 2" xfId="54223" xr:uid="{00000000-0005-0000-0000-00003ED20000}"/>
    <cellStyle name="Percent 2 4 2 5 2 3 2 3" xfId="54224" xr:uid="{00000000-0005-0000-0000-00003FD20000}"/>
    <cellStyle name="Percent 2 4 2 5 2 3 3" xfId="54225" xr:uid="{00000000-0005-0000-0000-000040D20000}"/>
    <cellStyle name="Percent 2 4 2 5 2 3 3 2" xfId="54226" xr:uid="{00000000-0005-0000-0000-000041D20000}"/>
    <cellStyle name="Percent 2 4 2 5 2 3 4" xfId="54227" xr:uid="{00000000-0005-0000-0000-000042D20000}"/>
    <cellStyle name="Percent 2 4 2 5 2 3 5" xfId="54228" xr:uid="{00000000-0005-0000-0000-000043D20000}"/>
    <cellStyle name="Percent 2 4 2 5 2 4" xfId="54229" xr:uid="{00000000-0005-0000-0000-000044D20000}"/>
    <cellStyle name="Percent 2 4 2 5 2 4 2" xfId="54230" xr:uid="{00000000-0005-0000-0000-000045D20000}"/>
    <cellStyle name="Percent 2 4 2 5 2 4 2 2" xfId="54231" xr:uid="{00000000-0005-0000-0000-000046D20000}"/>
    <cellStyle name="Percent 2 4 2 5 2 4 3" xfId="54232" xr:uid="{00000000-0005-0000-0000-000047D20000}"/>
    <cellStyle name="Percent 2 4 2 5 2 5" xfId="54233" xr:uid="{00000000-0005-0000-0000-000048D20000}"/>
    <cellStyle name="Percent 2 4 2 5 2 5 2" xfId="54234" xr:uid="{00000000-0005-0000-0000-000049D20000}"/>
    <cellStyle name="Percent 2 4 2 5 2 6" xfId="54235" xr:uid="{00000000-0005-0000-0000-00004AD20000}"/>
    <cellStyle name="Percent 2 4 2 5 2 7" xfId="54236" xr:uid="{00000000-0005-0000-0000-00004BD20000}"/>
    <cellStyle name="Percent 2 4 2 5 3" xfId="5999" xr:uid="{00000000-0005-0000-0000-00004CD20000}"/>
    <cellStyle name="Percent 2 4 2 5 3 2" xfId="54237" xr:uid="{00000000-0005-0000-0000-00004DD20000}"/>
    <cellStyle name="Percent 2 4 2 5 3 2 2" xfId="54238" xr:uid="{00000000-0005-0000-0000-00004ED20000}"/>
    <cellStyle name="Percent 2 4 2 5 3 2 2 2" xfId="54239" xr:uid="{00000000-0005-0000-0000-00004FD20000}"/>
    <cellStyle name="Percent 2 4 2 5 3 2 3" xfId="54240" xr:uid="{00000000-0005-0000-0000-000050D20000}"/>
    <cellStyle name="Percent 2 4 2 5 3 3" xfId="54241" xr:uid="{00000000-0005-0000-0000-000051D20000}"/>
    <cellStyle name="Percent 2 4 2 5 3 3 2" xfId="54242" xr:uid="{00000000-0005-0000-0000-000052D20000}"/>
    <cellStyle name="Percent 2 4 2 5 3 4" xfId="54243" xr:uid="{00000000-0005-0000-0000-000053D20000}"/>
    <cellStyle name="Percent 2 4 2 5 3 5" xfId="54244" xr:uid="{00000000-0005-0000-0000-000054D20000}"/>
    <cellStyle name="Percent 2 4 2 5 4" xfId="6000" xr:uid="{00000000-0005-0000-0000-000055D20000}"/>
    <cellStyle name="Percent 2 4 2 5 4 2" xfId="54245" xr:uid="{00000000-0005-0000-0000-000056D20000}"/>
    <cellStyle name="Percent 2 4 2 5 4 2 2" xfId="54246" xr:uid="{00000000-0005-0000-0000-000057D20000}"/>
    <cellStyle name="Percent 2 4 2 5 4 2 2 2" xfId="54247" xr:uid="{00000000-0005-0000-0000-000058D20000}"/>
    <cellStyle name="Percent 2 4 2 5 4 2 3" xfId="54248" xr:uid="{00000000-0005-0000-0000-000059D20000}"/>
    <cellStyle name="Percent 2 4 2 5 4 3" xfId="54249" xr:uid="{00000000-0005-0000-0000-00005AD20000}"/>
    <cellStyle name="Percent 2 4 2 5 4 3 2" xfId="54250" xr:uid="{00000000-0005-0000-0000-00005BD20000}"/>
    <cellStyle name="Percent 2 4 2 5 4 4" xfId="54251" xr:uid="{00000000-0005-0000-0000-00005CD20000}"/>
    <cellStyle name="Percent 2 4 2 5 4 5" xfId="54252" xr:uid="{00000000-0005-0000-0000-00005DD20000}"/>
    <cellStyle name="Percent 2 4 2 5 5" xfId="54253" xr:uid="{00000000-0005-0000-0000-00005ED20000}"/>
    <cellStyle name="Percent 2 4 2 5 5 2" xfId="54254" xr:uid="{00000000-0005-0000-0000-00005FD20000}"/>
    <cellStyle name="Percent 2 4 2 5 5 2 2" xfId="54255" xr:uid="{00000000-0005-0000-0000-000060D20000}"/>
    <cellStyle name="Percent 2 4 2 5 5 3" xfId="54256" xr:uid="{00000000-0005-0000-0000-000061D20000}"/>
    <cellStyle name="Percent 2 4 2 5 6" xfId="54257" xr:uid="{00000000-0005-0000-0000-000062D20000}"/>
    <cellStyle name="Percent 2 4 2 5 6 2" xfId="54258" xr:uid="{00000000-0005-0000-0000-000063D20000}"/>
    <cellStyle name="Percent 2 4 2 5 7" xfId="54259" xr:uid="{00000000-0005-0000-0000-000064D20000}"/>
    <cellStyle name="Percent 2 4 2 5 8" xfId="54260" xr:uid="{00000000-0005-0000-0000-000065D20000}"/>
    <cellStyle name="Percent 2 4 2 6" xfId="6001" xr:uid="{00000000-0005-0000-0000-000066D20000}"/>
    <cellStyle name="Percent 2 4 2 6 2" xfId="6002" xr:uid="{00000000-0005-0000-0000-000067D20000}"/>
    <cellStyle name="Percent 2 4 2 6 2 2" xfId="54261" xr:uid="{00000000-0005-0000-0000-000068D20000}"/>
    <cellStyle name="Percent 2 4 2 6 2 2 2" xfId="54262" xr:uid="{00000000-0005-0000-0000-000069D20000}"/>
    <cellStyle name="Percent 2 4 2 6 2 2 2 2" xfId="54263" xr:uid="{00000000-0005-0000-0000-00006AD20000}"/>
    <cellStyle name="Percent 2 4 2 6 2 2 3" xfId="54264" xr:uid="{00000000-0005-0000-0000-00006BD20000}"/>
    <cellStyle name="Percent 2 4 2 6 2 3" xfId="54265" xr:uid="{00000000-0005-0000-0000-00006CD20000}"/>
    <cellStyle name="Percent 2 4 2 6 2 3 2" xfId="54266" xr:uid="{00000000-0005-0000-0000-00006DD20000}"/>
    <cellStyle name="Percent 2 4 2 6 2 4" xfId="54267" xr:uid="{00000000-0005-0000-0000-00006ED20000}"/>
    <cellStyle name="Percent 2 4 2 6 2 5" xfId="54268" xr:uid="{00000000-0005-0000-0000-00006FD20000}"/>
    <cellStyle name="Percent 2 4 2 6 3" xfId="6003" xr:uid="{00000000-0005-0000-0000-000070D20000}"/>
    <cellStyle name="Percent 2 4 2 6 3 2" xfId="54269" xr:uid="{00000000-0005-0000-0000-000071D20000}"/>
    <cellStyle name="Percent 2 4 2 6 3 2 2" xfId="54270" xr:uid="{00000000-0005-0000-0000-000072D20000}"/>
    <cellStyle name="Percent 2 4 2 6 3 2 2 2" xfId="54271" xr:uid="{00000000-0005-0000-0000-000073D20000}"/>
    <cellStyle name="Percent 2 4 2 6 3 2 3" xfId="54272" xr:uid="{00000000-0005-0000-0000-000074D20000}"/>
    <cellStyle name="Percent 2 4 2 6 3 3" xfId="54273" xr:uid="{00000000-0005-0000-0000-000075D20000}"/>
    <cellStyle name="Percent 2 4 2 6 3 3 2" xfId="54274" xr:uid="{00000000-0005-0000-0000-000076D20000}"/>
    <cellStyle name="Percent 2 4 2 6 3 4" xfId="54275" xr:uid="{00000000-0005-0000-0000-000077D20000}"/>
    <cellStyle name="Percent 2 4 2 6 3 5" xfId="54276" xr:uid="{00000000-0005-0000-0000-000078D20000}"/>
    <cellStyle name="Percent 2 4 2 6 4" xfId="54277" xr:uid="{00000000-0005-0000-0000-000079D20000}"/>
    <cellStyle name="Percent 2 4 2 6 4 2" xfId="54278" xr:uid="{00000000-0005-0000-0000-00007AD20000}"/>
    <cellStyle name="Percent 2 4 2 6 4 2 2" xfId="54279" xr:uid="{00000000-0005-0000-0000-00007BD20000}"/>
    <cellStyle name="Percent 2 4 2 6 4 3" xfId="54280" xr:uid="{00000000-0005-0000-0000-00007CD20000}"/>
    <cellStyle name="Percent 2 4 2 6 5" xfId="54281" xr:uid="{00000000-0005-0000-0000-00007DD20000}"/>
    <cellStyle name="Percent 2 4 2 6 5 2" xfId="54282" xr:uid="{00000000-0005-0000-0000-00007ED20000}"/>
    <cellStyle name="Percent 2 4 2 6 6" xfId="54283" xr:uid="{00000000-0005-0000-0000-00007FD20000}"/>
    <cellStyle name="Percent 2 4 2 6 7" xfId="54284" xr:uid="{00000000-0005-0000-0000-000080D20000}"/>
    <cellStyle name="Percent 2 4 2 7" xfId="6004" xr:uid="{00000000-0005-0000-0000-000081D20000}"/>
    <cellStyle name="Percent 2 4 2 7 2" xfId="54285" xr:uid="{00000000-0005-0000-0000-000082D20000}"/>
    <cellStyle name="Percent 2 4 2 7 2 2" xfId="54286" xr:uid="{00000000-0005-0000-0000-000083D20000}"/>
    <cellStyle name="Percent 2 4 2 7 2 2 2" xfId="54287" xr:uid="{00000000-0005-0000-0000-000084D20000}"/>
    <cellStyle name="Percent 2 4 2 7 2 3" xfId="54288" xr:uid="{00000000-0005-0000-0000-000085D20000}"/>
    <cellStyle name="Percent 2 4 2 7 3" xfId="54289" xr:uid="{00000000-0005-0000-0000-000086D20000}"/>
    <cellStyle name="Percent 2 4 2 7 3 2" xfId="54290" xr:uid="{00000000-0005-0000-0000-000087D20000}"/>
    <cellStyle name="Percent 2 4 2 7 4" xfId="54291" xr:uid="{00000000-0005-0000-0000-000088D20000}"/>
    <cellStyle name="Percent 2 4 2 7 5" xfId="54292" xr:uid="{00000000-0005-0000-0000-000089D20000}"/>
    <cellStyle name="Percent 2 4 2 8" xfId="6005" xr:uid="{00000000-0005-0000-0000-00008AD20000}"/>
    <cellStyle name="Percent 2 4 2 8 2" xfId="54293" xr:uid="{00000000-0005-0000-0000-00008BD20000}"/>
    <cellStyle name="Percent 2 4 2 8 2 2" xfId="54294" xr:uid="{00000000-0005-0000-0000-00008CD20000}"/>
    <cellStyle name="Percent 2 4 2 8 2 2 2" xfId="54295" xr:uid="{00000000-0005-0000-0000-00008DD20000}"/>
    <cellStyle name="Percent 2 4 2 8 2 3" xfId="54296" xr:uid="{00000000-0005-0000-0000-00008ED20000}"/>
    <cellStyle name="Percent 2 4 2 8 3" xfId="54297" xr:uid="{00000000-0005-0000-0000-00008FD20000}"/>
    <cellStyle name="Percent 2 4 2 8 3 2" xfId="54298" xr:uid="{00000000-0005-0000-0000-000090D20000}"/>
    <cellStyle name="Percent 2 4 2 8 4" xfId="54299" xr:uid="{00000000-0005-0000-0000-000091D20000}"/>
    <cellStyle name="Percent 2 4 2 8 5" xfId="54300" xr:uid="{00000000-0005-0000-0000-000092D20000}"/>
    <cellStyle name="Percent 2 4 2 9" xfId="54301" xr:uid="{00000000-0005-0000-0000-000093D20000}"/>
    <cellStyle name="Percent 2 4 2 9 2" xfId="54302" xr:uid="{00000000-0005-0000-0000-000094D20000}"/>
    <cellStyle name="Percent 2 4 2 9 2 2" xfId="54303" xr:uid="{00000000-0005-0000-0000-000095D20000}"/>
    <cellStyle name="Percent 2 4 2 9 3" xfId="54304" xr:uid="{00000000-0005-0000-0000-000096D20000}"/>
    <cellStyle name="Percent 2 4 3" xfId="6006" xr:uid="{00000000-0005-0000-0000-000097D20000}"/>
    <cellStyle name="Percent 2 4 3 2" xfId="6007" xr:uid="{00000000-0005-0000-0000-000098D20000}"/>
    <cellStyle name="Percent 2 4 3 2 2" xfId="6008" xr:uid="{00000000-0005-0000-0000-000099D20000}"/>
    <cellStyle name="Percent 2 4 3 2 2 2" xfId="54305" xr:uid="{00000000-0005-0000-0000-00009AD20000}"/>
    <cellStyle name="Percent 2 4 3 2 2 2 2" xfId="54306" xr:uid="{00000000-0005-0000-0000-00009BD20000}"/>
    <cellStyle name="Percent 2 4 3 2 2 2 2 2" xfId="54307" xr:uid="{00000000-0005-0000-0000-00009CD20000}"/>
    <cellStyle name="Percent 2 4 3 2 2 2 3" xfId="54308" xr:uid="{00000000-0005-0000-0000-00009DD20000}"/>
    <cellStyle name="Percent 2 4 3 2 2 3" xfId="54309" xr:uid="{00000000-0005-0000-0000-00009ED20000}"/>
    <cellStyle name="Percent 2 4 3 2 2 3 2" xfId="54310" xr:uid="{00000000-0005-0000-0000-00009FD20000}"/>
    <cellStyle name="Percent 2 4 3 2 2 4" xfId="54311" xr:uid="{00000000-0005-0000-0000-0000A0D20000}"/>
    <cellStyle name="Percent 2 4 3 2 2 5" xfId="54312" xr:uid="{00000000-0005-0000-0000-0000A1D20000}"/>
    <cellStyle name="Percent 2 4 3 2 3" xfId="6009" xr:uid="{00000000-0005-0000-0000-0000A2D20000}"/>
    <cellStyle name="Percent 2 4 3 2 3 2" xfId="54313" xr:uid="{00000000-0005-0000-0000-0000A3D20000}"/>
    <cellStyle name="Percent 2 4 3 2 3 2 2" xfId="54314" xr:uid="{00000000-0005-0000-0000-0000A4D20000}"/>
    <cellStyle name="Percent 2 4 3 2 3 2 2 2" xfId="54315" xr:uid="{00000000-0005-0000-0000-0000A5D20000}"/>
    <cellStyle name="Percent 2 4 3 2 3 2 3" xfId="54316" xr:uid="{00000000-0005-0000-0000-0000A6D20000}"/>
    <cellStyle name="Percent 2 4 3 2 3 3" xfId="54317" xr:uid="{00000000-0005-0000-0000-0000A7D20000}"/>
    <cellStyle name="Percent 2 4 3 2 3 3 2" xfId="54318" xr:uid="{00000000-0005-0000-0000-0000A8D20000}"/>
    <cellStyle name="Percent 2 4 3 2 3 4" xfId="54319" xr:uid="{00000000-0005-0000-0000-0000A9D20000}"/>
    <cellStyle name="Percent 2 4 3 2 3 5" xfId="54320" xr:uid="{00000000-0005-0000-0000-0000AAD20000}"/>
    <cellStyle name="Percent 2 4 3 2 4" xfId="54321" xr:uid="{00000000-0005-0000-0000-0000ABD20000}"/>
    <cellStyle name="Percent 2 4 3 2 4 2" xfId="54322" xr:uid="{00000000-0005-0000-0000-0000ACD20000}"/>
    <cellStyle name="Percent 2 4 3 2 4 2 2" xfId="54323" xr:uid="{00000000-0005-0000-0000-0000ADD20000}"/>
    <cellStyle name="Percent 2 4 3 2 4 3" xfId="54324" xr:uid="{00000000-0005-0000-0000-0000AED20000}"/>
    <cellStyle name="Percent 2 4 3 2 5" xfId="54325" xr:uid="{00000000-0005-0000-0000-0000AFD20000}"/>
    <cellStyle name="Percent 2 4 3 2 5 2" xfId="54326" xr:uid="{00000000-0005-0000-0000-0000B0D20000}"/>
    <cellStyle name="Percent 2 4 3 2 6" xfId="54327" xr:uid="{00000000-0005-0000-0000-0000B1D20000}"/>
    <cellStyle name="Percent 2 4 3 2 7" xfId="54328" xr:uid="{00000000-0005-0000-0000-0000B2D20000}"/>
    <cellStyle name="Percent 2 4 3 3" xfId="6010" xr:uid="{00000000-0005-0000-0000-0000B3D20000}"/>
    <cellStyle name="Percent 2 4 3 3 2" xfId="54329" xr:uid="{00000000-0005-0000-0000-0000B4D20000}"/>
    <cellStyle name="Percent 2 4 3 3 2 2" xfId="54330" xr:uid="{00000000-0005-0000-0000-0000B5D20000}"/>
    <cellStyle name="Percent 2 4 3 3 2 2 2" xfId="54331" xr:uid="{00000000-0005-0000-0000-0000B6D20000}"/>
    <cellStyle name="Percent 2 4 3 3 2 3" xfId="54332" xr:uid="{00000000-0005-0000-0000-0000B7D20000}"/>
    <cellStyle name="Percent 2 4 3 3 3" xfId="54333" xr:uid="{00000000-0005-0000-0000-0000B8D20000}"/>
    <cellStyle name="Percent 2 4 3 3 3 2" xfId="54334" xr:uid="{00000000-0005-0000-0000-0000B9D20000}"/>
    <cellStyle name="Percent 2 4 3 3 4" xfId="54335" xr:uid="{00000000-0005-0000-0000-0000BAD20000}"/>
    <cellStyle name="Percent 2 4 3 3 5" xfId="54336" xr:uid="{00000000-0005-0000-0000-0000BBD20000}"/>
    <cellStyle name="Percent 2 4 3 4" xfId="6011" xr:uid="{00000000-0005-0000-0000-0000BCD20000}"/>
    <cellStyle name="Percent 2 4 3 4 2" xfId="54337" xr:uid="{00000000-0005-0000-0000-0000BDD20000}"/>
    <cellStyle name="Percent 2 4 3 4 2 2" xfId="54338" xr:uid="{00000000-0005-0000-0000-0000BED20000}"/>
    <cellStyle name="Percent 2 4 3 4 2 2 2" xfId="54339" xr:uid="{00000000-0005-0000-0000-0000BFD20000}"/>
    <cellStyle name="Percent 2 4 3 4 2 3" xfId="54340" xr:uid="{00000000-0005-0000-0000-0000C0D20000}"/>
    <cellStyle name="Percent 2 4 3 4 3" xfId="54341" xr:uid="{00000000-0005-0000-0000-0000C1D20000}"/>
    <cellStyle name="Percent 2 4 3 4 3 2" xfId="54342" xr:uid="{00000000-0005-0000-0000-0000C2D20000}"/>
    <cellStyle name="Percent 2 4 3 4 4" xfId="54343" xr:uid="{00000000-0005-0000-0000-0000C3D20000}"/>
    <cellStyle name="Percent 2 4 3 4 5" xfId="54344" xr:uid="{00000000-0005-0000-0000-0000C4D20000}"/>
    <cellStyle name="Percent 2 4 3 5" xfId="54345" xr:uid="{00000000-0005-0000-0000-0000C5D20000}"/>
    <cellStyle name="Percent 2 4 3 5 2" xfId="54346" xr:uid="{00000000-0005-0000-0000-0000C6D20000}"/>
    <cellStyle name="Percent 2 4 3 5 2 2" xfId="54347" xr:uid="{00000000-0005-0000-0000-0000C7D20000}"/>
    <cellStyle name="Percent 2 4 3 5 3" xfId="54348" xr:uid="{00000000-0005-0000-0000-0000C8D20000}"/>
    <cellStyle name="Percent 2 4 3 6" xfId="54349" xr:uid="{00000000-0005-0000-0000-0000C9D20000}"/>
    <cellStyle name="Percent 2 4 3 6 2" xfId="54350" xr:uid="{00000000-0005-0000-0000-0000CAD20000}"/>
    <cellStyle name="Percent 2 4 3 7" xfId="54351" xr:uid="{00000000-0005-0000-0000-0000CBD20000}"/>
    <cellStyle name="Percent 2 4 3 8" xfId="54352" xr:uid="{00000000-0005-0000-0000-0000CCD20000}"/>
    <cellStyle name="Percent 2 4 4" xfId="6012" xr:uid="{00000000-0005-0000-0000-0000CDD20000}"/>
    <cellStyle name="Percent 2 4 4 2" xfId="6013" xr:uid="{00000000-0005-0000-0000-0000CED20000}"/>
    <cellStyle name="Percent 2 4 4 2 2" xfId="6014" xr:uid="{00000000-0005-0000-0000-0000CFD20000}"/>
    <cellStyle name="Percent 2 4 4 2 2 2" xfId="54353" xr:uid="{00000000-0005-0000-0000-0000D0D20000}"/>
    <cellStyle name="Percent 2 4 4 2 2 2 2" xfId="54354" xr:uid="{00000000-0005-0000-0000-0000D1D20000}"/>
    <cellStyle name="Percent 2 4 4 2 2 2 2 2" xfId="54355" xr:uid="{00000000-0005-0000-0000-0000D2D20000}"/>
    <cellStyle name="Percent 2 4 4 2 2 2 3" xfId="54356" xr:uid="{00000000-0005-0000-0000-0000D3D20000}"/>
    <cellStyle name="Percent 2 4 4 2 2 3" xfId="54357" xr:uid="{00000000-0005-0000-0000-0000D4D20000}"/>
    <cellStyle name="Percent 2 4 4 2 2 3 2" xfId="54358" xr:uid="{00000000-0005-0000-0000-0000D5D20000}"/>
    <cellStyle name="Percent 2 4 4 2 2 4" xfId="54359" xr:uid="{00000000-0005-0000-0000-0000D6D20000}"/>
    <cellStyle name="Percent 2 4 4 2 2 5" xfId="54360" xr:uid="{00000000-0005-0000-0000-0000D7D20000}"/>
    <cellStyle name="Percent 2 4 4 2 3" xfId="6015" xr:uid="{00000000-0005-0000-0000-0000D8D20000}"/>
    <cellStyle name="Percent 2 4 4 2 3 2" xfId="54361" xr:uid="{00000000-0005-0000-0000-0000D9D20000}"/>
    <cellStyle name="Percent 2 4 4 2 3 2 2" xfId="54362" xr:uid="{00000000-0005-0000-0000-0000DAD20000}"/>
    <cellStyle name="Percent 2 4 4 2 3 2 2 2" xfId="54363" xr:uid="{00000000-0005-0000-0000-0000DBD20000}"/>
    <cellStyle name="Percent 2 4 4 2 3 2 3" xfId="54364" xr:uid="{00000000-0005-0000-0000-0000DCD20000}"/>
    <cellStyle name="Percent 2 4 4 2 3 3" xfId="54365" xr:uid="{00000000-0005-0000-0000-0000DDD20000}"/>
    <cellStyle name="Percent 2 4 4 2 3 3 2" xfId="54366" xr:uid="{00000000-0005-0000-0000-0000DED20000}"/>
    <cellStyle name="Percent 2 4 4 2 3 4" xfId="54367" xr:uid="{00000000-0005-0000-0000-0000DFD20000}"/>
    <cellStyle name="Percent 2 4 4 2 3 5" xfId="54368" xr:uid="{00000000-0005-0000-0000-0000E0D20000}"/>
    <cellStyle name="Percent 2 4 4 2 4" xfId="54369" xr:uid="{00000000-0005-0000-0000-0000E1D20000}"/>
    <cellStyle name="Percent 2 4 4 2 4 2" xfId="54370" xr:uid="{00000000-0005-0000-0000-0000E2D20000}"/>
    <cellStyle name="Percent 2 4 4 2 4 2 2" xfId="54371" xr:uid="{00000000-0005-0000-0000-0000E3D20000}"/>
    <cellStyle name="Percent 2 4 4 2 4 3" xfId="54372" xr:uid="{00000000-0005-0000-0000-0000E4D20000}"/>
    <cellStyle name="Percent 2 4 4 2 5" xfId="54373" xr:uid="{00000000-0005-0000-0000-0000E5D20000}"/>
    <cellStyle name="Percent 2 4 4 2 5 2" xfId="54374" xr:uid="{00000000-0005-0000-0000-0000E6D20000}"/>
    <cellStyle name="Percent 2 4 4 2 6" xfId="54375" xr:uid="{00000000-0005-0000-0000-0000E7D20000}"/>
    <cellStyle name="Percent 2 4 4 2 7" xfId="54376" xr:uid="{00000000-0005-0000-0000-0000E8D20000}"/>
    <cellStyle name="Percent 2 4 4 3" xfId="6016" xr:uid="{00000000-0005-0000-0000-0000E9D20000}"/>
    <cellStyle name="Percent 2 4 4 3 2" xfId="54377" xr:uid="{00000000-0005-0000-0000-0000EAD20000}"/>
    <cellStyle name="Percent 2 4 4 3 2 2" xfId="54378" xr:uid="{00000000-0005-0000-0000-0000EBD20000}"/>
    <cellStyle name="Percent 2 4 4 3 2 2 2" xfId="54379" xr:uid="{00000000-0005-0000-0000-0000ECD20000}"/>
    <cellStyle name="Percent 2 4 4 3 2 3" xfId="54380" xr:uid="{00000000-0005-0000-0000-0000EDD20000}"/>
    <cellStyle name="Percent 2 4 4 3 3" xfId="54381" xr:uid="{00000000-0005-0000-0000-0000EED20000}"/>
    <cellStyle name="Percent 2 4 4 3 3 2" xfId="54382" xr:uid="{00000000-0005-0000-0000-0000EFD20000}"/>
    <cellStyle name="Percent 2 4 4 3 4" xfId="54383" xr:uid="{00000000-0005-0000-0000-0000F0D20000}"/>
    <cellStyle name="Percent 2 4 4 3 5" xfId="54384" xr:uid="{00000000-0005-0000-0000-0000F1D20000}"/>
    <cellStyle name="Percent 2 4 4 4" xfId="6017" xr:uid="{00000000-0005-0000-0000-0000F2D20000}"/>
    <cellStyle name="Percent 2 4 4 4 2" xfId="54385" xr:uid="{00000000-0005-0000-0000-0000F3D20000}"/>
    <cellStyle name="Percent 2 4 4 4 2 2" xfId="54386" xr:uid="{00000000-0005-0000-0000-0000F4D20000}"/>
    <cellStyle name="Percent 2 4 4 4 2 2 2" xfId="54387" xr:uid="{00000000-0005-0000-0000-0000F5D20000}"/>
    <cellStyle name="Percent 2 4 4 4 2 3" xfId="54388" xr:uid="{00000000-0005-0000-0000-0000F6D20000}"/>
    <cellStyle name="Percent 2 4 4 4 3" xfId="54389" xr:uid="{00000000-0005-0000-0000-0000F7D20000}"/>
    <cellStyle name="Percent 2 4 4 4 3 2" xfId="54390" xr:uid="{00000000-0005-0000-0000-0000F8D20000}"/>
    <cellStyle name="Percent 2 4 4 4 4" xfId="54391" xr:uid="{00000000-0005-0000-0000-0000F9D20000}"/>
    <cellStyle name="Percent 2 4 4 4 5" xfId="54392" xr:uid="{00000000-0005-0000-0000-0000FAD20000}"/>
    <cellStyle name="Percent 2 4 4 5" xfId="54393" xr:uid="{00000000-0005-0000-0000-0000FBD20000}"/>
    <cellStyle name="Percent 2 4 4 5 2" xfId="54394" xr:uid="{00000000-0005-0000-0000-0000FCD20000}"/>
    <cellStyle name="Percent 2 4 4 5 2 2" xfId="54395" xr:uid="{00000000-0005-0000-0000-0000FDD20000}"/>
    <cellStyle name="Percent 2 4 4 5 3" xfId="54396" xr:uid="{00000000-0005-0000-0000-0000FED20000}"/>
    <cellStyle name="Percent 2 4 4 6" xfId="54397" xr:uid="{00000000-0005-0000-0000-0000FFD20000}"/>
    <cellStyle name="Percent 2 4 4 6 2" xfId="54398" xr:uid="{00000000-0005-0000-0000-000000D30000}"/>
    <cellStyle name="Percent 2 4 4 7" xfId="54399" xr:uid="{00000000-0005-0000-0000-000001D30000}"/>
    <cellStyle name="Percent 2 4 4 8" xfId="54400" xr:uid="{00000000-0005-0000-0000-000002D30000}"/>
    <cellStyle name="Percent 2 4 5" xfId="6018" xr:uid="{00000000-0005-0000-0000-000003D30000}"/>
    <cellStyle name="Percent 2 4 5 2" xfId="6019" xr:uid="{00000000-0005-0000-0000-000004D30000}"/>
    <cellStyle name="Percent 2 4 5 2 2" xfId="6020" xr:uid="{00000000-0005-0000-0000-000005D30000}"/>
    <cellStyle name="Percent 2 4 5 2 2 2" xfId="54401" xr:uid="{00000000-0005-0000-0000-000006D30000}"/>
    <cellStyle name="Percent 2 4 5 2 2 2 2" xfId="54402" xr:uid="{00000000-0005-0000-0000-000007D30000}"/>
    <cellStyle name="Percent 2 4 5 2 2 2 2 2" xfId="54403" xr:uid="{00000000-0005-0000-0000-000008D30000}"/>
    <cellStyle name="Percent 2 4 5 2 2 2 3" xfId="54404" xr:uid="{00000000-0005-0000-0000-000009D30000}"/>
    <cellStyle name="Percent 2 4 5 2 2 3" xfId="54405" xr:uid="{00000000-0005-0000-0000-00000AD30000}"/>
    <cellStyle name="Percent 2 4 5 2 2 3 2" xfId="54406" xr:uid="{00000000-0005-0000-0000-00000BD30000}"/>
    <cellStyle name="Percent 2 4 5 2 2 4" xfId="54407" xr:uid="{00000000-0005-0000-0000-00000CD30000}"/>
    <cellStyle name="Percent 2 4 5 2 2 5" xfId="54408" xr:uid="{00000000-0005-0000-0000-00000DD30000}"/>
    <cellStyle name="Percent 2 4 5 2 3" xfId="6021" xr:uid="{00000000-0005-0000-0000-00000ED30000}"/>
    <cellStyle name="Percent 2 4 5 2 3 2" xfId="54409" xr:uid="{00000000-0005-0000-0000-00000FD30000}"/>
    <cellStyle name="Percent 2 4 5 2 3 2 2" xfId="54410" xr:uid="{00000000-0005-0000-0000-000010D30000}"/>
    <cellStyle name="Percent 2 4 5 2 3 2 2 2" xfId="54411" xr:uid="{00000000-0005-0000-0000-000011D30000}"/>
    <cellStyle name="Percent 2 4 5 2 3 2 3" xfId="54412" xr:uid="{00000000-0005-0000-0000-000012D30000}"/>
    <cellStyle name="Percent 2 4 5 2 3 3" xfId="54413" xr:uid="{00000000-0005-0000-0000-000013D30000}"/>
    <cellStyle name="Percent 2 4 5 2 3 3 2" xfId="54414" xr:uid="{00000000-0005-0000-0000-000014D30000}"/>
    <cellStyle name="Percent 2 4 5 2 3 4" xfId="54415" xr:uid="{00000000-0005-0000-0000-000015D30000}"/>
    <cellStyle name="Percent 2 4 5 2 3 5" xfId="54416" xr:uid="{00000000-0005-0000-0000-000016D30000}"/>
    <cellStyle name="Percent 2 4 5 2 4" xfId="54417" xr:uid="{00000000-0005-0000-0000-000017D30000}"/>
    <cellStyle name="Percent 2 4 5 2 4 2" xfId="54418" xr:uid="{00000000-0005-0000-0000-000018D30000}"/>
    <cellStyle name="Percent 2 4 5 2 4 2 2" xfId="54419" xr:uid="{00000000-0005-0000-0000-000019D30000}"/>
    <cellStyle name="Percent 2 4 5 2 4 3" xfId="54420" xr:uid="{00000000-0005-0000-0000-00001AD30000}"/>
    <cellStyle name="Percent 2 4 5 2 5" xfId="54421" xr:uid="{00000000-0005-0000-0000-00001BD30000}"/>
    <cellStyle name="Percent 2 4 5 2 5 2" xfId="54422" xr:uid="{00000000-0005-0000-0000-00001CD30000}"/>
    <cellStyle name="Percent 2 4 5 2 6" xfId="54423" xr:uid="{00000000-0005-0000-0000-00001DD30000}"/>
    <cellStyle name="Percent 2 4 5 2 7" xfId="54424" xr:uid="{00000000-0005-0000-0000-00001ED30000}"/>
    <cellStyle name="Percent 2 4 5 3" xfId="6022" xr:uid="{00000000-0005-0000-0000-00001FD30000}"/>
    <cellStyle name="Percent 2 4 5 3 2" xfId="54425" xr:uid="{00000000-0005-0000-0000-000020D30000}"/>
    <cellStyle name="Percent 2 4 5 3 2 2" xfId="54426" xr:uid="{00000000-0005-0000-0000-000021D30000}"/>
    <cellStyle name="Percent 2 4 5 3 2 2 2" xfId="54427" xr:uid="{00000000-0005-0000-0000-000022D30000}"/>
    <cellStyle name="Percent 2 4 5 3 2 3" xfId="54428" xr:uid="{00000000-0005-0000-0000-000023D30000}"/>
    <cellStyle name="Percent 2 4 5 3 3" xfId="54429" xr:uid="{00000000-0005-0000-0000-000024D30000}"/>
    <cellStyle name="Percent 2 4 5 3 3 2" xfId="54430" xr:uid="{00000000-0005-0000-0000-000025D30000}"/>
    <cellStyle name="Percent 2 4 5 3 4" xfId="54431" xr:uid="{00000000-0005-0000-0000-000026D30000}"/>
    <cellStyle name="Percent 2 4 5 3 5" xfId="54432" xr:uid="{00000000-0005-0000-0000-000027D30000}"/>
    <cellStyle name="Percent 2 4 5 4" xfId="6023" xr:uid="{00000000-0005-0000-0000-000028D30000}"/>
    <cellStyle name="Percent 2 4 5 4 2" xfId="54433" xr:uid="{00000000-0005-0000-0000-000029D30000}"/>
    <cellStyle name="Percent 2 4 5 4 2 2" xfId="54434" xr:uid="{00000000-0005-0000-0000-00002AD30000}"/>
    <cellStyle name="Percent 2 4 5 4 2 2 2" xfId="54435" xr:uid="{00000000-0005-0000-0000-00002BD30000}"/>
    <cellStyle name="Percent 2 4 5 4 2 3" xfId="54436" xr:uid="{00000000-0005-0000-0000-00002CD30000}"/>
    <cellStyle name="Percent 2 4 5 4 3" xfId="54437" xr:uid="{00000000-0005-0000-0000-00002DD30000}"/>
    <cellStyle name="Percent 2 4 5 4 3 2" xfId="54438" xr:uid="{00000000-0005-0000-0000-00002ED30000}"/>
    <cellStyle name="Percent 2 4 5 4 4" xfId="54439" xr:uid="{00000000-0005-0000-0000-00002FD30000}"/>
    <cellStyle name="Percent 2 4 5 4 5" xfId="54440" xr:uid="{00000000-0005-0000-0000-000030D30000}"/>
    <cellStyle name="Percent 2 4 5 5" xfId="54441" xr:uid="{00000000-0005-0000-0000-000031D30000}"/>
    <cellStyle name="Percent 2 4 5 5 2" xfId="54442" xr:uid="{00000000-0005-0000-0000-000032D30000}"/>
    <cellStyle name="Percent 2 4 5 5 2 2" xfId="54443" xr:uid="{00000000-0005-0000-0000-000033D30000}"/>
    <cellStyle name="Percent 2 4 5 5 3" xfId="54444" xr:uid="{00000000-0005-0000-0000-000034D30000}"/>
    <cellStyle name="Percent 2 4 5 6" xfId="54445" xr:uid="{00000000-0005-0000-0000-000035D30000}"/>
    <cellStyle name="Percent 2 4 5 6 2" xfId="54446" xr:uid="{00000000-0005-0000-0000-000036D30000}"/>
    <cellStyle name="Percent 2 4 5 7" xfId="54447" xr:uid="{00000000-0005-0000-0000-000037D30000}"/>
    <cellStyle name="Percent 2 4 5 8" xfId="54448" xr:uid="{00000000-0005-0000-0000-000038D30000}"/>
    <cellStyle name="Percent 2 4 6" xfId="6024" xr:uid="{00000000-0005-0000-0000-000039D30000}"/>
    <cellStyle name="Percent 2 4 6 2" xfId="6025" xr:uid="{00000000-0005-0000-0000-00003AD30000}"/>
    <cellStyle name="Percent 2 4 6 2 2" xfId="6026" xr:uid="{00000000-0005-0000-0000-00003BD30000}"/>
    <cellStyle name="Percent 2 4 6 2 2 2" xfId="54449" xr:uid="{00000000-0005-0000-0000-00003CD30000}"/>
    <cellStyle name="Percent 2 4 6 2 2 2 2" xfId="54450" xr:uid="{00000000-0005-0000-0000-00003DD30000}"/>
    <cellStyle name="Percent 2 4 6 2 2 2 2 2" xfId="54451" xr:uid="{00000000-0005-0000-0000-00003ED30000}"/>
    <cellStyle name="Percent 2 4 6 2 2 2 3" xfId="54452" xr:uid="{00000000-0005-0000-0000-00003FD30000}"/>
    <cellStyle name="Percent 2 4 6 2 2 3" xfId="54453" xr:uid="{00000000-0005-0000-0000-000040D30000}"/>
    <cellStyle name="Percent 2 4 6 2 2 3 2" xfId="54454" xr:uid="{00000000-0005-0000-0000-000041D30000}"/>
    <cellStyle name="Percent 2 4 6 2 2 4" xfId="54455" xr:uid="{00000000-0005-0000-0000-000042D30000}"/>
    <cellStyle name="Percent 2 4 6 2 2 5" xfId="54456" xr:uid="{00000000-0005-0000-0000-000043D30000}"/>
    <cellStyle name="Percent 2 4 6 2 3" xfId="6027" xr:uid="{00000000-0005-0000-0000-000044D30000}"/>
    <cellStyle name="Percent 2 4 6 2 3 2" xfId="54457" xr:uid="{00000000-0005-0000-0000-000045D30000}"/>
    <cellStyle name="Percent 2 4 6 2 3 2 2" xfId="54458" xr:uid="{00000000-0005-0000-0000-000046D30000}"/>
    <cellStyle name="Percent 2 4 6 2 3 2 2 2" xfId="54459" xr:uid="{00000000-0005-0000-0000-000047D30000}"/>
    <cellStyle name="Percent 2 4 6 2 3 2 3" xfId="54460" xr:uid="{00000000-0005-0000-0000-000048D30000}"/>
    <cellStyle name="Percent 2 4 6 2 3 3" xfId="54461" xr:uid="{00000000-0005-0000-0000-000049D30000}"/>
    <cellStyle name="Percent 2 4 6 2 3 3 2" xfId="54462" xr:uid="{00000000-0005-0000-0000-00004AD30000}"/>
    <cellStyle name="Percent 2 4 6 2 3 4" xfId="54463" xr:uid="{00000000-0005-0000-0000-00004BD30000}"/>
    <cellStyle name="Percent 2 4 6 2 3 5" xfId="54464" xr:uid="{00000000-0005-0000-0000-00004CD30000}"/>
    <cellStyle name="Percent 2 4 6 2 4" xfId="54465" xr:uid="{00000000-0005-0000-0000-00004DD30000}"/>
    <cellStyle name="Percent 2 4 6 2 4 2" xfId="54466" xr:uid="{00000000-0005-0000-0000-00004ED30000}"/>
    <cellStyle name="Percent 2 4 6 2 4 2 2" xfId="54467" xr:uid="{00000000-0005-0000-0000-00004FD30000}"/>
    <cellStyle name="Percent 2 4 6 2 4 3" xfId="54468" xr:uid="{00000000-0005-0000-0000-000050D30000}"/>
    <cellStyle name="Percent 2 4 6 2 5" xfId="54469" xr:uid="{00000000-0005-0000-0000-000051D30000}"/>
    <cellStyle name="Percent 2 4 6 2 5 2" xfId="54470" xr:uid="{00000000-0005-0000-0000-000052D30000}"/>
    <cellStyle name="Percent 2 4 6 2 6" xfId="54471" xr:uid="{00000000-0005-0000-0000-000053D30000}"/>
    <cellStyle name="Percent 2 4 6 2 7" xfId="54472" xr:uid="{00000000-0005-0000-0000-000054D30000}"/>
    <cellStyle name="Percent 2 4 6 3" xfId="6028" xr:uid="{00000000-0005-0000-0000-000055D30000}"/>
    <cellStyle name="Percent 2 4 6 3 2" xfId="54473" xr:uid="{00000000-0005-0000-0000-000056D30000}"/>
    <cellStyle name="Percent 2 4 6 3 2 2" xfId="54474" xr:uid="{00000000-0005-0000-0000-000057D30000}"/>
    <cellStyle name="Percent 2 4 6 3 2 2 2" xfId="54475" xr:uid="{00000000-0005-0000-0000-000058D30000}"/>
    <cellStyle name="Percent 2 4 6 3 2 3" xfId="54476" xr:uid="{00000000-0005-0000-0000-000059D30000}"/>
    <cellStyle name="Percent 2 4 6 3 3" xfId="54477" xr:uid="{00000000-0005-0000-0000-00005AD30000}"/>
    <cellStyle name="Percent 2 4 6 3 3 2" xfId="54478" xr:uid="{00000000-0005-0000-0000-00005BD30000}"/>
    <cellStyle name="Percent 2 4 6 3 4" xfId="54479" xr:uid="{00000000-0005-0000-0000-00005CD30000}"/>
    <cellStyle name="Percent 2 4 6 3 5" xfId="54480" xr:uid="{00000000-0005-0000-0000-00005DD30000}"/>
    <cellStyle name="Percent 2 4 6 4" xfId="6029" xr:uid="{00000000-0005-0000-0000-00005ED30000}"/>
    <cellStyle name="Percent 2 4 6 4 2" xfId="54481" xr:uid="{00000000-0005-0000-0000-00005FD30000}"/>
    <cellStyle name="Percent 2 4 6 4 2 2" xfId="54482" xr:uid="{00000000-0005-0000-0000-000060D30000}"/>
    <cellStyle name="Percent 2 4 6 4 2 2 2" xfId="54483" xr:uid="{00000000-0005-0000-0000-000061D30000}"/>
    <cellStyle name="Percent 2 4 6 4 2 3" xfId="54484" xr:uid="{00000000-0005-0000-0000-000062D30000}"/>
    <cellStyle name="Percent 2 4 6 4 3" xfId="54485" xr:uid="{00000000-0005-0000-0000-000063D30000}"/>
    <cellStyle name="Percent 2 4 6 4 3 2" xfId="54486" xr:uid="{00000000-0005-0000-0000-000064D30000}"/>
    <cellStyle name="Percent 2 4 6 4 4" xfId="54487" xr:uid="{00000000-0005-0000-0000-000065D30000}"/>
    <cellStyle name="Percent 2 4 6 4 5" xfId="54488" xr:uid="{00000000-0005-0000-0000-000066D30000}"/>
    <cellStyle name="Percent 2 4 6 5" xfId="54489" xr:uid="{00000000-0005-0000-0000-000067D30000}"/>
    <cellStyle name="Percent 2 4 6 5 2" xfId="54490" xr:uid="{00000000-0005-0000-0000-000068D30000}"/>
    <cellStyle name="Percent 2 4 6 5 2 2" xfId="54491" xr:uid="{00000000-0005-0000-0000-000069D30000}"/>
    <cellStyle name="Percent 2 4 6 5 3" xfId="54492" xr:uid="{00000000-0005-0000-0000-00006AD30000}"/>
    <cellStyle name="Percent 2 4 6 6" xfId="54493" xr:uid="{00000000-0005-0000-0000-00006BD30000}"/>
    <cellStyle name="Percent 2 4 6 6 2" xfId="54494" xr:uid="{00000000-0005-0000-0000-00006CD30000}"/>
    <cellStyle name="Percent 2 4 6 7" xfId="54495" xr:uid="{00000000-0005-0000-0000-00006DD30000}"/>
    <cellStyle name="Percent 2 4 6 8" xfId="54496" xr:uid="{00000000-0005-0000-0000-00006ED30000}"/>
    <cellStyle name="Percent 2 4 7" xfId="6030" xr:uid="{00000000-0005-0000-0000-00006FD30000}"/>
    <cellStyle name="Percent 2 4 7 2" xfId="6031" xr:uid="{00000000-0005-0000-0000-000070D30000}"/>
    <cellStyle name="Percent 2 4 7 2 2" xfId="54497" xr:uid="{00000000-0005-0000-0000-000071D30000}"/>
    <cellStyle name="Percent 2 4 7 2 2 2" xfId="54498" xr:uid="{00000000-0005-0000-0000-000072D30000}"/>
    <cellStyle name="Percent 2 4 7 2 2 2 2" xfId="54499" xr:uid="{00000000-0005-0000-0000-000073D30000}"/>
    <cellStyle name="Percent 2 4 7 2 2 3" xfId="54500" xr:uid="{00000000-0005-0000-0000-000074D30000}"/>
    <cellStyle name="Percent 2 4 7 2 3" xfId="54501" xr:uid="{00000000-0005-0000-0000-000075D30000}"/>
    <cellStyle name="Percent 2 4 7 2 3 2" xfId="54502" xr:uid="{00000000-0005-0000-0000-000076D30000}"/>
    <cellStyle name="Percent 2 4 7 2 4" xfId="54503" xr:uid="{00000000-0005-0000-0000-000077D30000}"/>
    <cellStyle name="Percent 2 4 7 2 5" xfId="54504" xr:uid="{00000000-0005-0000-0000-000078D30000}"/>
    <cellStyle name="Percent 2 4 7 3" xfId="6032" xr:uid="{00000000-0005-0000-0000-000079D30000}"/>
    <cellStyle name="Percent 2 4 7 3 2" xfId="54505" xr:uid="{00000000-0005-0000-0000-00007AD30000}"/>
    <cellStyle name="Percent 2 4 7 3 2 2" xfId="54506" xr:uid="{00000000-0005-0000-0000-00007BD30000}"/>
    <cellStyle name="Percent 2 4 7 3 2 2 2" xfId="54507" xr:uid="{00000000-0005-0000-0000-00007CD30000}"/>
    <cellStyle name="Percent 2 4 7 3 2 3" xfId="54508" xr:uid="{00000000-0005-0000-0000-00007DD30000}"/>
    <cellStyle name="Percent 2 4 7 3 3" xfId="54509" xr:uid="{00000000-0005-0000-0000-00007ED30000}"/>
    <cellStyle name="Percent 2 4 7 3 3 2" xfId="54510" xr:uid="{00000000-0005-0000-0000-00007FD30000}"/>
    <cellStyle name="Percent 2 4 7 3 4" xfId="54511" xr:uid="{00000000-0005-0000-0000-000080D30000}"/>
    <cellStyle name="Percent 2 4 7 3 5" xfId="54512" xr:uid="{00000000-0005-0000-0000-000081D30000}"/>
    <cellStyle name="Percent 2 4 7 4" xfId="54513" xr:uid="{00000000-0005-0000-0000-000082D30000}"/>
    <cellStyle name="Percent 2 4 7 4 2" xfId="54514" xr:uid="{00000000-0005-0000-0000-000083D30000}"/>
    <cellStyle name="Percent 2 4 7 4 2 2" xfId="54515" xr:uid="{00000000-0005-0000-0000-000084D30000}"/>
    <cellStyle name="Percent 2 4 7 4 3" xfId="54516" xr:uid="{00000000-0005-0000-0000-000085D30000}"/>
    <cellStyle name="Percent 2 4 7 5" xfId="54517" xr:uid="{00000000-0005-0000-0000-000086D30000}"/>
    <cellStyle name="Percent 2 4 7 5 2" xfId="54518" xr:uid="{00000000-0005-0000-0000-000087D30000}"/>
    <cellStyle name="Percent 2 4 7 6" xfId="54519" xr:uid="{00000000-0005-0000-0000-000088D30000}"/>
    <cellStyle name="Percent 2 4 7 7" xfId="54520" xr:uid="{00000000-0005-0000-0000-000089D30000}"/>
    <cellStyle name="Percent 2 4 8" xfId="6033" xr:uid="{00000000-0005-0000-0000-00008AD30000}"/>
    <cellStyle name="Percent 2 4 8 2" xfId="54521" xr:uid="{00000000-0005-0000-0000-00008BD30000}"/>
    <cellStyle name="Percent 2 4 8 2 2" xfId="54522" xr:uid="{00000000-0005-0000-0000-00008CD30000}"/>
    <cellStyle name="Percent 2 4 8 2 2 2" xfId="54523" xr:uid="{00000000-0005-0000-0000-00008DD30000}"/>
    <cellStyle name="Percent 2 4 8 2 3" xfId="54524" xr:uid="{00000000-0005-0000-0000-00008ED30000}"/>
    <cellStyle name="Percent 2 4 8 3" xfId="54525" xr:uid="{00000000-0005-0000-0000-00008FD30000}"/>
    <cellStyle name="Percent 2 4 8 3 2" xfId="54526" xr:uid="{00000000-0005-0000-0000-000090D30000}"/>
    <cellStyle name="Percent 2 4 8 4" xfId="54527" xr:uid="{00000000-0005-0000-0000-000091D30000}"/>
    <cellStyle name="Percent 2 4 8 5" xfId="54528" xr:uid="{00000000-0005-0000-0000-000092D30000}"/>
    <cellStyle name="Percent 2 4 9" xfId="6034" xr:uid="{00000000-0005-0000-0000-000093D30000}"/>
    <cellStyle name="Percent 2 4 9 2" xfId="54529" xr:uid="{00000000-0005-0000-0000-000094D30000}"/>
    <cellStyle name="Percent 2 4 9 2 2" xfId="54530" xr:uid="{00000000-0005-0000-0000-000095D30000}"/>
    <cellStyle name="Percent 2 4 9 2 2 2" xfId="54531" xr:uid="{00000000-0005-0000-0000-000096D30000}"/>
    <cellStyle name="Percent 2 4 9 2 3" xfId="54532" xr:uid="{00000000-0005-0000-0000-000097D30000}"/>
    <cellStyle name="Percent 2 4 9 3" xfId="54533" xr:uid="{00000000-0005-0000-0000-000098D30000}"/>
    <cellStyle name="Percent 2 4 9 3 2" xfId="54534" xr:uid="{00000000-0005-0000-0000-000099D30000}"/>
    <cellStyle name="Percent 2 4 9 4" xfId="54535" xr:uid="{00000000-0005-0000-0000-00009AD30000}"/>
    <cellStyle name="Percent 2 4 9 5" xfId="54536" xr:uid="{00000000-0005-0000-0000-00009BD30000}"/>
    <cellStyle name="Percent 2 5" xfId="6035" xr:uid="{00000000-0005-0000-0000-00009CD30000}"/>
    <cellStyle name="Percent 2 5 10" xfId="54537" xr:uid="{00000000-0005-0000-0000-00009DD30000}"/>
    <cellStyle name="Percent 2 5 10 2" xfId="54538" xr:uid="{00000000-0005-0000-0000-00009ED30000}"/>
    <cellStyle name="Percent 2 5 10 2 2" xfId="54539" xr:uid="{00000000-0005-0000-0000-00009FD30000}"/>
    <cellStyle name="Percent 2 5 10 3" xfId="54540" xr:uid="{00000000-0005-0000-0000-0000A0D30000}"/>
    <cellStyle name="Percent 2 5 11" xfId="54541" xr:uid="{00000000-0005-0000-0000-0000A1D30000}"/>
    <cellStyle name="Percent 2 5 11 2" xfId="54542" xr:uid="{00000000-0005-0000-0000-0000A2D30000}"/>
    <cellStyle name="Percent 2 5 12" xfId="54543" xr:uid="{00000000-0005-0000-0000-0000A3D30000}"/>
    <cellStyle name="Percent 2 5 13" xfId="54544" xr:uid="{00000000-0005-0000-0000-0000A4D30000}"/>
    <cellStyle name="Percent 2 5 2" xfId="6036" xr:uid="{00000000-0005-0000-0000-0000A5D30000}"/>
    <cellStyle name="Percent 2 5 2 10" xfId="54545" xr:uid="{00000000-0005-0000-0000-0000A6D30000}"/>
    <cellStyle name="Percent 2 5 2 10 2" xfId="54546" xr:uid="{00000000-0005-0000-0000-0000A7D30000}"/>
    <cellStyle name="Percent 2 5 2 11" xfId="54547" xr:uid="{00000000-0005-0000-0000-0000A8D30000}"/>
    <cellStyle name="Percent 2 5 2 12" xfId="54548" xr:uid="{00000000-0005-0000-0000-0000A9D30000}"/>
    <cellStyle name="Percent 2 5 2 2" xfId="6037" xr:uid="{00000000-0005-0000-0000-0000AAD30000}"/>
    <cellStyle name="Percent 2 5 2 2 2" xfId="6038" xr:uid="{00000000-0005-0000-0000-0000ABD30000}"/>
    <cellStyle name="Percent 2 5 2 2 2 2" xfId="6039" xr:uid="{00000000-0005-0000-0000-0000ACD30000}"/>
    <cellStyle name="Percent 2 5 2 2 2 2 2" xfId="54549" xr:uid="{00000000-0005-0000-0000-0000ADD30000}"/>
    <cellStyle name="Percent 2 5 2 2 2 2 2 2" xfId="54550" xr:uid="{00000000-0005-0000-0000-0000AED30000}"/>
    <cellStyle name="Percent 2 5 2 2 2 2 2 2 2" xfId="54551" xr:uid="{00000000-0005-0000-0000-0000AFD30000}"/>
    <cellStyle name="Percent 2 5 2 2 2 2 2 3" xfId="54552" xr:uid="{00000000-0005-0000-0000-0000B0D30000}"/>
    <cellStyle name="Percent 2 5 2 2 2 2 3" xfId="54553" xr:uid="{00000000-0005-0000-0000-0000B1D30000}"/>
    <cellStyle name="Percent 2 5 2 2 2 2 3 2" xfId="54554" xr:uid="{00000000-0005-0000-0000-0000B2D30000}"/>
    <cellStyle name="Percent 2 5 2 2 2 2 4" xfId="54555" xr:uid="{00000000-0005-0000-0000-0000B3D30000}"/>
    <cellStyle name="Percent 2 5 2 2 2 2 5" xfId="54556" xr:uid="{00000000-0005-0000-0000-0000B4D30000}"/>
    <cellStyle name="Percent 2 5 2 2 2 3" xfId="6040" xr:uid="{00000000-0005-0000-0000-0000B5D30000}"/>
    <cellStyle name="Percent 2 5 2 2 2 3 2" xfId="54557" xr:uid="{00000000-0005-0000-0000-0000B6D30000}"/>
    <cellStyle name="Percent 2 5 2 2 2 3 2 2" xfId="54558" xr:uid="{00000000-0005-0000-0000-0000B7D30000}"/>
    <cellStyle name="Percent 2 5 2 2 2 3 2 2 2" xfId="54559" xr:uid="{00000000-0005-0000-0000-0000B8D30000}"/>
    <cellStyle name="Percent 2 5 2 2 2 3 2 3" xfId="54560" xr:uid="{00000000-0005-0000-0000-0000B9D30000}"/>
    <cellStyle name="Percent 2 5 2 2 2 3 3" xfId="54561" xr:uid="{00000000-0005-0000-0000-0000BAD30000}"/>
    <cellStyle name="Percent 2 5 2 2 2 3 3 2" xfId="54562" xr:uid="{00000000-0005-0000-0000-0000BBD30000}"/>
    <cellStyle name="Percent 2 5 2 2 2 3 4" xfId="54563" xr:uid="{00000000-0005-0000-0000-0000BCD30000}"/>
    <cellStyle name="Percent 2 5 2 2 2 3 5" xfId="54564" xr:uid="{00000000-0005-0000-0000-0000BDD30000}"/>
    <cellStyle name="Percent 2 5 2 2 2 4" xfId="54565" xr:uid="{00000000-0005-0000-0000-0000BED30000}"/>
    <cellStyle name="Percent 2 5 2 2 2 4 2" xfId="54566" xr:uid="{00000000-0005-0000-0000-0000BFD30000}"/>
    <cellStyle name="Percent 2 5 2 2 2 4 2 2" xfId="54567" xr:uid="{00000000-0005-0000-0000-0000C0D30000}"/>
    <cellStyle name="Percent 2 5 2 2 2 4 3" xfId="54568" xr:uid="{00000000-0005-0000-0000-0000C1D30000}"/>
    <cellStyle name="Percent 2 5 2 2 2 5" xfId="54569" xr:uid="{00000000-0005-0000-0000-0000C2D30000}"/>
    <cellStyle name="Percent 2 5 2 2 2 5 2" xfId="54570" xr:uid="{00000000-0005-0000-0000-0000C3D30000}"/>
    <cellStyle name="Percent 2 5 2 2 2 6" xfId="54571" xr:uid="{00000000-0005-0000-0000-0000C4D30000}"/>
    <cellStyle name="Percent 2 5 2 2 2 7" xfId="54572" xr:uid="{00000000-0005-0000-0000-0000C5D30000}"/>
    <cellStyle name="Percent 2 5 2 2 3" xfId="6041" xr:uid="{00000000-0005-0000-0000-0000C6D30000}"/>
    <cellStyle name="Percent 2 5 2 2 3 2" xfId="54573" xr:uid="{00000000-0005-0000-0000-0000C7D30000}"/>
    <cellStyle name="Percent 2 5 2 2 3 2 2" xfId="54574" xr:uid="{00000000-0005-0000-0000-0000C8D30000}"/>
    <cellStyle name="Percent 2 5 2 2 3 2 2 2" xfId="54575" xr:uid="{00000000-0005-0000-0000-0000C9D30000}"/>
    <cellStyle name="Percent 2 5 2 2 3 2 3" xfId="54576" xr:uid="{00000000-0005-0000-0000-0000CAD30000}"/>
    <cellStyle name="Percent 2 5 2 2 3 3" xfId="54577" xr:uid="{00000000-0005-0000-0000-0000CBD30000}"/>
    <cellStyle name="Percent 2 5 2 2 3 3 2" xfId="54578" xr:uid="{00000000-0005-0000-0000-0000CCD30000}"/>
    <cellStyle name="Percent 2 5 2 2 3 4" xfId="54579" xr:uid="{00000000-0005-0000-0000-0000CDD30000}"/>
    <cellStyle name="Percent 2 5 2 2 3 5" xfId="54580" xr:uid="{00000000-0005-0000-0000-0000CED30000}"/>
    <cellStyle name="Percent 2 5 2 2 4" xfId="6042" xr:uid="{00000000-0005-0000-0000-0000CFD30000}"/>
    <cellStyle name="Percent 2 5 2 2 4 2" xfId="54581" xr:uid="{00000000-0005-0000-0000-0000D0D30000}"/>
    <cellStyle name="Percent 2 5 2 2 4 2 2" xfId="54582" xr:uid="{00000000-0005-0000-0000-0000D1D30000}"/>
    <cellStyle name="Percent 2 5 2 2 4 2 2 2" xfId="54583" xr:uid="{00000000-0005-0000-0000-0000D2D30000}"/>
    <cellStyle name="Percent 2 5 2 2 4 2 3" xfId="54584" xr:uid="{00000000-0005-0000-0000-0000D3D30000}"/>
    <cellStyle name="Percent 2 5 2 2 4 3" xfId="54585" xr:uid="{00000000-0005-0000-0000-0000D4D30000}"/>
    <cellStyle name="Percent 2 5 2 2 4 3 2" xfId="54586" xr:uid="{00000000-0005-0000-0000-0000D5D30000}"/>
    <cellStyle name="Percent 2 5 2 2 4 4" xfId="54587" xr:uid="{00000000-0005-0000-0000-0000D6D30000}"/>
    <cellStyle name="Percent 2 5 2 2 4 5" xfId="54588" xr:uid="{00000000-0005-0000-0000-0000D7D30000}"/>
    <cellStyle name="Percent 2 5 2 2 5" xfId="54589" xr:uid="{00000000-0005-0000-0000-0000D8D30000}"/>
    <cellStyle name="Percent 2 5 2 2 5 2" xfId="54590" xr:uid="{00000000-0005-0000-0000-0000D9D30000}"/>
    <cellStyle name="Percent 2 5 2 2 5 2 2" xfId="54591" xr:uid="{00000000-0005-0000-0000-0000DAD30000}"/>
    <cellStyle name="Percent 2 5 2 2 5 3" xfId="54592" xr:uid="{00000000-0005-0000-0000-0000DBD30000}"/>
    <cellStyle name="Percent 2 5 2 2 6" xfId="54593" xr:uid="{00000000-0005-0000-0000-0000DCD30000}"/>
    <cellStyle name="Percent 2 5 2 2 6 2" xfId="54594" xr:uid="{00000000-0005-0000-0000-0000DDD30000}"/>
    <cellStyle name="Percent 2 5 2 2 7" xfId="54595" xr:uid="{00000000-0005-0000-0000-0000DED30000}"/>
    <cellStyle name="Percent 2 5 2 2 8" xfId="54596" xr:uid="{00000000-0005-0000-0000-0000DFD30000}"/>
    <cellStyle name="Percent 2 5 2 3" xfId="6043" xr:uid="{00000000-0005-0000-0000-0000E0D30000}"/>
    <cellStyle name="Percent 2 5 2 3 2" xfId="6044" xr:uid="{00000000-0005-0000-0000-0000E1D30000}"/>
    <cellStyle name="Percent 2 5 2 3 2 2" xfId="6045" xr:uid="{00000000-0005-0000-0000-0000E2D30000}"/>
    <cellStyle name="Percent 2 5 2 3 2 2 2" xfId="54597" xr:uid="{00000000-0005-0000-0000-0000E3D30000}"/>
    <cellStyle name="Percent 2 5 2 3 2 2 2 2" xfId="54598" xr:uid="{00000000-0005-0000-0000-0000E4D30000}"/>
    <cellStyle name="Percent 2 5 2 3 2 2 2 2 2" xfId="54599" xr:uid="{00000000-0005-0000-0000-0000E5D30000}"/>
    <cellStyle name="Percent 2 5 2 3 2 2 2 3" xfId="54600" xr:uid="{00000000-0005-0000-0000-0000E6D30000}"/>
    <cellStyle name="Percent 2 5 2 3 2 2 3" xfId="54601" xr:uid="{00000000-0005-0000-0000-0000E7D30000}"/>
    <cellStyle name="Percent 2 5 2 3 2 2 3 2" xfId="54602" xr:uid="{00000000-0005-0000-0000-0000E8D30000}"/>
    <cellStyle name="Percent 2 5 2 3 2 2 4" xfId="54603" xr:uid="{00000000-0005-0000-0000-0000E9D30000}"/>
    <cellStyle name="Percent 2 5 2 3 2 2 5" xfId="54604" xr:uid="{00000000-0005-0000-0000-0000EAD30000}"/>
    <cellStyle name="Percent 2 5 2 3 2 3" xfId="6046" xr:uid="{00000000-0005-0000-0000-0000EBD30000}"/>
    <cellStyle name="Percent 2 5 2 3 2 3 2" xfId="54605" xr:uid="{00000000-0005-0000-0000-0000ECD30000}"/>
    <cellStyle name="Percent 2 5 2 3 2 3 2 2" xfId="54606" xr:uid="{00000000-0005-0000-0000-0000EDD30000}"/>
    <cellStyle name="Percent 2 5 2 3 2 3 2 2 2" xfId="54607" xr:uid="{00000000-0005-0000-0000-0000EED30000}"/>
    <cellStyle name="Percent 2 5 2 3 2 3 2 3" xfId="54608" xr:uid="{00000000-0005-0000-0000-0000EFD30000}"/>
    <cellStyle name="Percent 2 5 2 3 2 3 3" xfId="54609" xr:uid="{00000000-0005-0000-0000-0000F0D30000}"/>
    <cellStyle name="Percent 2 5 2 3 2 3 3 2" xfId="54610" xr:uid="{00000000-0005-0000-0000-0000F1D30000}"/>
    <cellStyle name="Percent 2 5 2 3 2 3 4" xfId="54611" xr:uid="{00000000-0005-0000-0000-0000F2D30000}"/>
    <cellStyle name="Percent 2 5 2 3 2 3 5" xfId="54612" xr:uid="{00000000-0005-0000-0000-0000F3D30000}"/>
    <cellStyle name="Percent 2 5 2 3 2 4" xfId="54613" xr:uid="{00000000-0005-0000-0000-0000F4D30000}"/>
    <cellStyle name="Percent 2 5 2 3 2 4 2" xfId="54614" xr:uid="{00000000-0005-0000-0000-0000F5D30000}"/>
    <cellStyle name="Percent 2 5 2 3 2 4 2 2" xfId="54615" xr:uid="{00000000-0005-0000-0000-0000F6D30000}"/>
    <cellStyle name="Percent 2 5 2 3 2 4 3" xfId="54616" xr:uid="{00000000-0005-0000-0000-0000F7D30000}"/>
    <cellStyle name="Percent 2 5 2 3 2 5" xfId="54617" xr:uid="{00000000-0005-0000-0000-0000F8D30000}"/>
    <cellStyle name="Percent 2 5 2 3 2 5 2" xfId="54618" xr:uid="{00000000-0005-0000-0000-0000F9D30000}"/>
    <cellStyle name="Percent 2 5 2 3 2 6" xfId="54619" xr:uid="{00000000-0005-0000-0000-0000FAD30000}"/>
    <cellStyle name="Percent 2 5 2 3 2 7" xfId="54620" xr:uid="{00000000-0005-0000-0000-0000FBD30000}"/>
    <cellStyle name="Percent 2 5 2 3 3" xfId="6047" xr:uid="{00000000-0005-0000-0000-0000FCD30000}"/>
    <cellStyle name="Percent 2 5 2 3 3 2" xfId="54621" xr:uid="{00000000-0005-0000-0000-0000FDD30000}"/>
    <cellStyle name="Percent 2 5 2 3 3 2 2" xfId="54622" xr:uid="{00000000-0005-0000-0000-0000FED30000}"/>
    <cellStyle name="Percent 2 5 2 3 3 2 2 2" xfId="54623" xr:uid="{00000000-0005-0000-0000-0000FFD30000}"/>
    <cellStyle name="Percent 2 5 2 3 3 2 3" xfId="54624" xr:uid="{00000000-0005-0000-0000-000000D40000}"/>
    <cellStyle name="Percent 2 5 2 3 3 3" xfId="54625" xr:uid="{00000000-0005-0000-0000-000001D40000}"/>
    <cellStyle name="Percent 2 5 2 3 3 3 2" xfId="54626" xr:uid="{00000000-0005-0000-0000-000002D40000}"/>
    <cellStyle name="Percent 2 5 2 3 3 4" xfId="54627" xr:uid="{00000000-0005-0000-0000-000003D40000}"/>
    <cellStyle name="Percent 2 5 2 3 3 5" xfId="54628" xr:uid="{00000000-0005-0000-0000-000004D40000}"/>
    <cellStyle name="Percent 2 5 2 3 4" xfId="6048" xr:uid="{00000000-0005-0000-0000-000005D40000}"/>
    <cellStyle name="Percent 2 5 2 3 4 2" xfId="54629" xr:uid="{00000000-0005-0000-0000-000006D40000}"/>
    <cellStyle name="Percent 2 5 2 3 4 2 2" xfId="54630" xr:uid="{00000000-0005-0000-0000-000007D40000}"/>
    <cellStyle name="Percent 2 5 2 3 4 2 2 2" xfId="54631" xr:uid="{00000000-0005-0000-0000-000008D40000}"/>
    <cellStyle name="Percent 2 5 2 3 4 2 3" xfId="54632" xr:uid="{00000000-0005-0000-0000-000009D40000}"/>
    <cellStyle name="Percent 2 5 2 3 4 3" xfId="54633" xr:uid="{00000000-0005-0000-0000-00000AD40000}"/>
    <cellStyle name="Percent 2 5 2 3 4 3 2" xfId="54634" xr:uid="{00000000-0005-0000-0000-00000BD40000}"/>
    <cellStyle name="Percent 2 5 2 3 4 4" xfId="54635" xr:uid="{00000000-0005-0000-0000-00000CD40000}"/>
    <cellStyle name="Percent 2 5 2 3 4 5" xfId="54636" xr:uid="{00000000-0005-0000-0000-00000DD40000}"/>
    <cellStyle name="Percent 2 5 2 3 5" xfId="54637" xr:uid="{00000000-0005-0000-0000-00000ED40000}"/>
    <cellStyle name="Percent 2 5 2 3 5 2" xfId="54638" xr:uid="{00000000-0005-0000-0000-00000FD40000}"/>
    <cellStyle name="Percent 2 5 2 3 5 2 2" xfId="54639" xr:uid="{00000000-0005-0000-0000-000010D40000}"/>
    <cellStyle name="Percent 2 5 2 3 5 3" xfId="54640" xr:uid="{00000000-0005-0000-0000-000011D40000}"/>
    <cellStyle name="Percent 2 5 2 3 6" xfId="54641" xr:uid="{00000000-0005-0000-0000-000012D40000}"/>
    <cellStyle name="Percent 2 5 2 3 6 2" xfId="54642" xr:uid="{00000000-0005-0000-0000-000013D40000}"/>
    <cellStyle name="Percent 2 5 2 3 7" xfId="54643" xr:uid="{00000000-0005-0000-0000-000014D40000}"/>
    <cellStyle name="Percent 2 5 2 3 8" xfId="54644" xr:uid="{00000000-0005-0000-0000-000015D40000}"/>
    <cellStyle name="Percent 2 5 2 4" xfId="6049" xr:uid="{00000000-0005-0000-0000-000016D40000}"/>
    <cellStyle name="Percent 2 5 2 4 2" xfId="6050" xr:uid="{00000000-0005-0000-0000-000017D40000}"/>
    <cellStyle name="Percent 2 5 2 4 2 2" xfId="6051" xr:uid="{00000000-0005-0000-0000-000018D40000}"/>
    <cellStyle name="Percent 2 5 2 4 2 2 2" xfId="54645" xr:uid="{00000000-0005-0000-0000-000019D40000}"/>
    <cellStyle name="Percent 2 5 2 4 2 2 2 2" xfId="54646" xr:uid="{00000000-0005-0000-0000-00001AD40000}"/>
    <cellStyle name="Percent 2 5 2 4 2 2 2 2 2" xfId="54647" xr:uid="{00000000-0005-0000-0000-00001BD40000}"/>
    <cellStyle name="Percent 2 5 2 4 2 2 2 3" xfId="54648" xr:uid="{00000000-0005-0000-0000-00001CD40000}"/>
    <cellStyle name="Percent 2 5 2 4 2 2 3" xfId="54649" xr:uid="{00000000-0005-0000-0000-00001DD40000}"/>
    <cellStyle name="Percent 2 5 2 4 2 2 3 2" xfId="54650" xr:uid="{00000000-0005-0000-0000-00001ED40000}"/>
    <cellStyle name="Percent 2 5 2 4 2 2 4" xfId="54651" xr:uid="{00000000-0005-0000-0000-00001FD40000}"/>
    <cellStyle name="Percent 2 5 2 4 2 2 5" xfId="54652" xr:uid="{00000000-0005-0000-0000-000020D40000}"/>
    <cellStyle name="Percent 2 5 2 4 2 3" xfId="6052" xr:uid="{00000000-0005-0000-0000-000021D40000}"/>
    <cellStyle name="Percent 2 5 2 4 2 3 2" xfId="54653" xr:uid="{00000000-0005-0000-0000-000022D40000}"/>
    <cellStyle name="Percent 2 5 2 4 2 3 2 2" xfId="54654" xr:uid="{00000000-0005-0000-0000-000023D40000}"/>
    <cellStyle name="Percent 2 5 2 4 2 3 2 2 2" xfId="54655" xr:uid="{00000000-0005-0000-0000-000024D40000}"/>
    <cellStyle name="Percent 2 5 2 4 2 3 2 3" xfId="54656" xr:uid="{00000000-0005-0000-0000-000025D40000}"/>
    <cellStyle name="Percent 2 5 2 4 2 3 3" xfId="54657" xr:uid="{00000000-0005-0000-0000-000026D40000}"/>
    <cellStyle name="Percent 2 5 2 4 2 3 3 2" xfId="54658" xr:uid="{00000000-0005-0000-0000-000027D40000}"/>
    <cellStyle name="Percent 2 5 2 4 2 3 4" xfId="54659" xr:uid="{00000000-0005-0000-0000-000028D40000}"/>
    <cellStyle name="Percent 2 5 2 4 2 3 5" xfId="54660" xr:uid="{00000000-0005-0000-0000-000029D40000}"/>
    <cellStyle name="Percent 2 5 2 4 2 4" xfId="54661" xr:uid="{00000000-0005-0000-0000-00002AD40000}"/>
    <cellStyle name="Percent 2 5 2 4 2 4 2" xfId="54662" xr:uid="{00000000-0005-0000-0000-00002BD40000}"/>
    <cellStyle name="Percent 2 5 2 4 2 4 2 2" xfId="54663" xr:uid="{00000000-0005-0000-0000-00002CD40000}"/>
    <cellStyle name="Percent 2 5 2 4 2 4 3" xfId="54664" xr:uid="{00000000-0005-0000-0000-00002DD40000}"/>
    <cellStyle name="Percent 2 5 2 4 2 5" xfId="54665" xr:uid="{00000000-0005-0000-0000-00002ED40000}"/>
    <cellStyle name="Percent 2 5 2 4 2 5 2" xfId="54666" xr:uid="{00000000-0005-0000-0000-00002FD40000}"/>
    <cellStyle name="Percent 2 5 2 4 2 6" xfId="54667" xr:uid="{00000000-0005-0000-0000-000030D40000}"/>
    <cellStyle name="Percent 2 5 2 4 2 7" xfId="54668" xr:uid="{00000000-0005-0000-0000-000031D40000}"/>
    <cellStyle name="Percent 2 5 2 4 3" xfId="6053" xr:uid="{00000000-0005-0000-0000-000032D40000}"/>
    <cellStyle name="Percent 2 5 2 4 3 2" xfId="54669" xr:uid="{00000000-0005-0000-0000-000033D40000}"/>
    <cellStyle name="Percent 2 5 2 4 3 2 2" xfId="54670" xr:uid="{00000000-0005-0000-0000-000034D40000}"/>
    <cellStyle name="Percent 2 5 2 4 3 2 2 2" xfId="54671" xr:uid="{00000000-0005-0000-0000-000035D40000}"/>
    <cellStyle name="Percent 2 5 2 4 3 2 3" xfId="54672" xr:uid="{00000000-0005-0000-0000-000036D40000}"/>
    <cellStyle name="Percent 2 5 2 4 3 3" xfId="54673" xr:uid="{00000000-0005-0000-0000-000037D40000}"/>
    <cellStyle name="Percent 2 5 2 4 3 3 2" xfId="54674" xr:uid="{00000000-0005-0000-0000-000038D40000}"/>
    <cellStyle name="Percent 2 5 2 4 3 4" xfId="54675" xr:uid="{00000000-0005-0000-0000-000039D40000}"/>
    <cellStyle name="Percent 2 5 2 4 3 5" xfId="54676" xr:uid="{00000000-0005-0000-0000-00003AD40000}"/>
    <cellStyle name="Percent 2 5 2 4 4" xfId="6054" xr:uid="{00000000-0005-0000-0000-00003BD40000}"/>
    <cellStyle name="Percent 2 5 2 4 4 2" xfId="54677" xr:uid="{00000000-0005-0000-0000-00003CD40000}"/>
    <cellStyle name="Percent 2 5 2 4 4 2 2" xfId="54678" xr:uid="{00000000-0005-0000-0000-00003DD40000}"/>
    <cellStyle name="Percent 2 5 2 4 4 2 2 2" xfId="54679" xr:uid="{00000000-0005-0000-0000-00003ED40000}"/>
    <cellStyle name="Percent 2 5 2 4 4 2 3" xfId="54680" xr:uid="{00000000-0005-0000-0000-00003FD40000}"/>
    <cellStyle name="Percent 2 5 2 4 4 3" xfId="54681" xr:uid="{00000000-0005-0000-0000-000040D40000}"/>
    <cellStyle name="Percent 2 5 2 4 4 3 2" xfId="54682" xr:uid="{00000000-0005-0000-0000-000041D40000}"/>
    <cellStyle name="Percent 2 5 2 4 4 4" xfId="54683" xr:uid="{00000000-0005-0000-0000-000042D40000}"/>
    <cellStyle name="Percent 2 5 2 4 4 5" xfId="54684" xr:uid="{00000000-0005-0000-0000-000043D40000}"/>
    <cellStyle name="Percent 2 5 2 4 5" xfId="54685" xr:uid="{00000000-0005-0000-0000-000044D40000}"/>
    <cellStyle name="Percent 2 5 2 4 5 2" xfId="54686" xr:uid="{00000000-0005-0000-0000-000045D40000}"/>
    <cellStyle name="Percent 2 5 2 4 5 2 2" xfId="54687" xr:uid="{00000000-0005-0000-0000-000046D40000}"/>
    <cellStyle name="Percent 2 5 2 4 5 3" xfId="54688" xr:uid="{00000000-0005-0000-0000-000047D40000}"/>
    <cellStyle name="Percent 2 5 2 4 6" xfId="54689" xr:uid="{00000000-0005-0000-0000-000048D40000}"/>
    <cellStyle name="Percent 2 5 2 4 6 2" xfId="54690" xr:uid="{00000000-0005-0000-0000-000049D40000}"/>
    <cellStyle name="Percent 2 5 2 4 7" xfId="54691" xr:uid="{00000000-0005-0000-0000-00004AD40000}"/>
    <cellStyle name="Percent 2 5 2 4 8" xfId="54692" xr:uid="{00000000-0005-0000-0000-00004BD40000}"/>
    <cellStyle name="Percent 2 5 2 5" xfId="6055" xr:uid="{00000000-0005-0000-0000-00004CD40000}"/>
    <cellStyle name="Percent 2 5 2 5 2" xfId="6056" xr:uid="{00000000-0005-0000-0000-00004DD40000}"/>
    <cellStyle name="Percent 2 5 2 5 2 2" xfId="6057" xr:uid="{00000000-0005-0000-0000-00004ED40000}"/>
    <cellStyle name="Percent 2 5 2 5 2 2 2" xfId="54693" xr:uid="{00000000-0005-0000-0000-00004FD40000}"/>
    <cellStyle name="Percent 2 5 2 5 2 2 2 2" xfId="54694" xr:uid="{00000000-0005-0000-0000-000050D40000}"/>
    <cellStyle name="Percent 2 5 2 5 2 2 2 2 2" xfId="54695" xr:uid="{00000000-0005-0000-0000-000051D40000}"/>
    <cellStyle name="Percent 2 5 2 5 2 2 2 3" xfId="54696" xr:uid="{00000000-0005-0000-0000-000052D40000}"/>
    <cellStyle name="Percent 2 5 2 5 2 2 3" xfId="54697" xr:uid="{00000000-0005-0000-0000-000053D40000}"/>
    <cellStyle name="Percent 2 5 2 5 2 2 3 2" xfId="54698" xr:uid="{00000000-0005-0000-0000-000054D40000}"/>
    <cellStyle name="Percent 2 5 2 5 2 2 4" xfId="54699" xr:uid="{00000000-0005-0000-0000-000055D40000}"/>
    <cellStyle name="Percent 2 5 2 5 2 2 5" xfId="54700" xr:uid="{00000000-0005-0000-0000-000056D40000}"/>
    <cellStyle name="Percent 2 5 2 5 2 3" xfId="6058" xr:uid="{00000000-0005-0000-0000-000057D40000}"/>
    <cellStyle name="Percent 2 5 2 5 2 3 2" xfId="54701" xr:uid="{00000000-0005-0000-0000-000058D40000}"/>
    <cellStyle name="Percent 2 5 2 5 2 3 2 2" xfId="54702" xr:uid="{00000000-0005-0000-0000-000059D40000}"/>
    <cellStyle name="Percent 2 5 2 5 2 3 2 2 2" xfId="54703" xr:uid="{00000000-0005-0000-0000-00005AD40000}"/>
    <cellStyle name="Percent 2 5 2 5 2 3 2 3" xfId="54704" xr:uid="{00000000-0005-0000-0000-00005BD40000}"/>
    <cellStyle name="Percent 2 5 2 5 2 3 3" xfId="54705" xr:uid="{00000000-0005-0000-0000-00005CD40000}"/>
    <cellStyle name="Percent 2 5 2 5 2 3 3 2" xfId="54706" xr:uid="{00000000-0005-0000-0000-00005DD40000}"/>
    <cellStyle name="Percent 2 5 2 5 2 3 4" xfId="54707" xr:uid="{00000000-0005-0000-0000-00005ED40000}"/>
    <cellStyle name="Percent 2 5 2 5 2 3 5" xfId="54708" xr:uid="{00000000-0005-0000-0000-00005FD40000}"/>
    <cellStyle name="Percent 2 5 2 5 2 4" xfId="54709" xr:uid="{00000000-0005-0000-0000-000060D40000}"/>
    <cellStyle name="Percent 2 5 2 5 2 4 2" xfId="54710" xr:uid="{00000000-0005-0000-0000-000061D40000}"/>
    <cellStyle name="Percent 2 5 2 5 2 4 2 2" xfId="54711" xr:uid="{00000000-0005-0000-0000-000062D40000}"/>
    <cellStyle name="Percent 2 5 2 5 2 4 3" xfId="54712" xr:uid="{00000000-0005-0000-0000-000063D40000}"/>
    <cellStyle name="Percent 2 5 2 5 2 5" xfId="54713" xr:uid="{00000000-0005-0000-0000-000064D40000}"/>
    <cellStyle name="Percent 2 5 2 5 2 5 2" xfId="54714" xr:uid="{00000000-0005-0000-0000-000065D40000}"/>
    <cellStyle name="Percent 2 5 2 5 2 6" xfId="54715" xr:uid="{00000000-0005-0000-0000-000066D40000}"/>
    <cellStyle name="Percent 2 5 2 5 2 7" xfId="54716" xr:uid="{00000000-0005-0000-0000-000067D40000}"/>
    <cellStyle name="Percent 2 5 2 5 3" xfId="6059" xr:uid="{00000000-0005-0000-0000-000068D40000}"/>
    <cellStyle name="Percent 2 5 2 5 3 2" xfId="54717" xr:uid="{00000000-0005-0000-0000-000069D40000}"/>
    <cellStyle name="Percent 2 5 2 5 3 2 2" xfId="54718" xr:uid="{00000000-0005-0000-0000-00006AD40000}"/>
    <cellStyle name="Percent 2 5 2 5 3 2 2 2" xfId="54719" xr:uid="{00000000-0005-0000-0000-00006BD40000}"/>
    <cellStyle name="Percent 2 5 2 5 3 2 3" xfId="54720" xr:uid="{00000000-0005-0000-0000-00006CD40000}"/>
    <cellStyle name="Percent 2 5 2 5 3 3" xfId="54721" xr:uid="{00000000-0005-0000-0000-00006DD40000}"/>
    <cellStyle name="Percent 2 5 2 5 3 3 2" xfId="54722" xr:uid="{00000000-0005-0000-0000-00006ED40000}"/>
    <cellStyle name="Percent 2 5 2 5 3 4" xfId="54723" xr:uid="{00000000-0005-0000-0000-00006FD40000}"/>
    <cellStyle name="Percent 2 5 2 5 3 5" xfId="54724" xr:uid="{00000000-0005-0000-0000-000070D40000}"/>
    <cellStyle name="Percent 2 5 2 5 4" xfId="6060" xr:uid="{00000000-0005-0000-0000-000071D40000}"/>
    <cellStyle name="Percent 2 5 2 5 4 2" xfId="54725" xr:uid="{00000000-0005-0000-0000-000072D40000}"/>
    <cellStyle name="Percent 2 5 2 5 4 2 2" xfId="54726" xr:uid="{00000000-0005-0000-0000-000073D40000}"/>
    <cellStyle name="Percent 2 5 2 5 4 2 2 2" xfId="54727" xr:uid="{00000000-0005-0000-0000-000074D40000}"/>
    <cellStyle name="Percent 2 5 2 5 4 2 3" xfId="54728" xr:uid="{00000000-0005-0000-0000-000075D40000}"/>
    <cellStyle name="Percent 2 5 2 5 4 3" xfId="54729" xr:uid="{00000000-0005-0000-0000-000076D40000}"/>
    <cellStyle name="Percent 2 5 2 5 4 3 2" xfId="54730" xr:uid="{00000000-0005-0000-0000-000077D40000}"/>
    <cellStyle name="Percent 2 5 2 5 4 4" xfId="54731" xr:uid="{00000000-0005-0000-0000-000078D40000}"/>
    <cellStyle name="Percent 2 5 2 5 4 5" xfId="54732" xr:uid="{00000000-0005-0000-0000-000079D40000}"/>
    <cellStyle name="Percent 2 5 2 5 5" xfId="54733" xr:uid="{00000000-0005-0000-0000-00007AD40000}"/>
    <cellStyle name="Percent 2 5 2 5 5 2" xfId="54734" xr:uid="{00000000-0005-0000-0000-00007BD40000}"/>
    <cellStyle name="Percent 2 5 2 5 5 2 2" xfId="54735" xr:uid="{00000000-0005-0000-0000-00007CD40000}"/>
    <cellStyle name="Percent 2 5 2 5 5 3" xfId="54736" xr:uid="{00000000-0005-0000-0000-00007DD40000}"/>
    <cellStyle name="Percent 2 5 2 5 6" xfId="54737" xr:uid="{00000000-0005-0000-0000-00007ED40000}"/>
    <cellStyle name="Percent 2 5 2 5 6 2" xfId="54738" xr:uid="{00000000-0005-0000-0000-00007FD40000}"/>
    <cellStyle name="Percent 2 5 2 5 7" xfId="54739" xr:uid="{00000000-0005-0000-0000-000080D40000}"/>
    <cellStyle name="Percent 2 5 2 5 8" xfId="54740" xr:uid="{00000000-0005-0000-0000-000081D40000}"/>
    <cellStyle name="Percent 2 5 2 6" xfId="6061" xr:uid="{00000000-0005-0000-0000-000082D40000}"/>
    <cellStyle name="Percent 2 5 2 6 2" xfId="6062" xr:uid="{00000000-0005-0000-0000-000083D40000}"/>
    <cellStyle name="Percent 2 5 2 6 2 2" xfId="54741" xr:uid="{00000000-0005-0000-0000-000084D40000}"/>
    <cellStyle name="Percent 2 5 2 6 2 2 2" xfId="54742" xr:uid="{00000000-0005-0000-0000-000085D40000}"/>
    <cellStyle name="Percent 2 5 2 6 2 2 2 2" xfId="54743" xr:uid="{00000000-0005-0000-0000-000086D40000}"/>
    <cellStyle name="Percent 2 5 2 6 2 2 3" xfId="54744" xr:uid="{00000000-0005-0000-0000-000087D40000}"/>
    <cellStyle name="Percent 2 5 2 6 2 3" xfId="54745" xr:uid="{00000000-0005-0000-0000-000088D40000}"/>
    <cellStyle name="Percent 2 5 2 6 2 3 2" xfId="54746" xr:uid="{00000000-0005-0000-0000-000089D40000}"/>
    <cellStyle name="Percent 2 5 2 6 2 4" xfId="54747" xr:uid="{00000000-0005-0000-0000-00008AD40000}"/>
    <cellStyle name="Percent 2 5 2 6 2 5" xfId="54748" xr:uid="{00000000-0005-0000-0000-00008BD40000}"/>
    <cellStyle name="Percent 2 5 2 6 3" xfId="6063" xr:uid="{00000000-0005-0000-0000-00008CD40000}"/>
    <cellStyle name="Percent 2 5 2 6 3 2" xfId="54749" xr:uid="{00000000-0005-0000-0000-00008DD40000}"/>
    <cellStyle name="Percent 2 5 2 6 3 2 2" xfId="54750" xr:uid="{00000000-0005-0000-0000-00008ED40000}"/>
    <cellStyle name="Percent 2 5 2 6 3 2 2 2" xfId="54751" xr:uid="{00000000-0005-0000-0000-00008FD40000}"/>
    <cellStyle name="Percent 2 5 2 6 3 2 3" xfId="54752" xr:uid="{00000000-0005-0000-0000-000090D40000}"/>
    <cellStyle name="Percent 2 5 2 6 3 3" xfId="54753" xr:uid="{00000000-0005-0000-0000-000091D40000}"/>
    <cellStyle name="Percent 2 5 2 6 3 3 2" xfId="54754" xr:uid="{00000000-0005-0000-0000-000092D40000}"/>
    <cellStyle name="Percent 2 5 2 6 3 4" xfId="54755" xr:uid="{00000000-0005-0000-0000-000093D40000}"/>
    <cellStyle name="Percent 2 5 2 6 3 5" xfId="54756" xr:uid="{00000000-0005-0000-0000-000094D40000}"/>
    <cellStyle name="Percent 2 5 2 6 4" xfId="54757" xr:uid="{00000000-0005-0000-0000-000095D40000}"/>
    <cellStyle name="Percent 2 5 2 6 4 2" xfId="54758" xr:uid="{00000000-0005-0000-0000-000096D40000}"/>
    <cellStyle name="Percent 2 5 2 6 4 2 2" xfId="54759" xr:uid="{00000000-0005-0000-0000-000097D40000}"/>
    <cellStyle name="Percent 2 5 2 6 4 3" xfId="54760" xr:uid="{00000000-0005-0000-0000-000098D40000}"/>
    <cellStyle name="Percent 2 5 2 6 5" xfId="54761" xr:uid="{00000000-0005-0000-0000-000099D40000}"/>
    <cellStyle name="Percent 2 5 2 6 5 2" xfId="54762" xr:uid="{00000000-0005-0000-0000-00009AD40000}"/>
    <cellStyle name="Percent 2 5 2 6 6" xfId="54763" xr:uid="{00000000-0005-0000-0000-00009BD40000}"/>
    <cellStyle name="Percent 2 5 2 6 7" xfId="54764" xr:uid="{00000000-0005-0000-0000-00009CD40000}"/>
    <cellStyle name="Percent 2 5 2 7" xfId="6064" xr:uid="{00000000-0005-0000-0000-00009DD40000}"/>
    <cellStyle name="Percent 2 5 2 7 2" xfId="54765" xr:uid="{00000000-0005-0000-0000-00009ED40000}"/>
    <cellStyle name="Percent 2 5 2 7 2 2" xfId="54766" xr:uid="{00000000-0005-0000-0000-00009FD40000}"/>
    <cellStyle name="Percent 2 5 2 7 2 2 2" xfId="54767" xr:uid="{00000000-0005-0000-0000-0000A0D40000}"/>
    <cellStyle name="Percent 2 5 2 7 2 3" xfId="54768" xr:uid="{00000000-0005-0000-0000-0000A1D40000}"/>
    <cellStyle name="Percent 2 5 2 7 3" xfId="54769" xr:uid="{00000000-0005-0000-0000-0000A2D40000}"/>
    <cellStyle name="Percent 2 5 2 7 3 2" xfId="54770" xr:uid="{00000000-0005-0000-0000-0000A3D40000}"/>
    <cellStyle name="Percent 2 5 2 7 4" xfId="54771" xr:uid="{00000000-0005-0000-0000-0000A4D40000}"/>
    <cellStyle name="Percent 2 5 2 7 5" xfId="54772" xr:uid="{00000000-0005-0000-0000-0000A5D40000}"/>
    <cellStyle name="Percent 2 5 2 8" xfId="6065" xr:uid="{00000000-0005-0000-0000-0000A6D40000}"/>
    <cellStyle name="Percent 2 5 2 8 2" xfId="54773" xr:uid="{00000000-0005-0000-0000-0000A7D40000}"/>
    <cellStyle name="Percent 2 5 2 8 2 2" xfId="54774" xr:uid="{00000000-0005-0000-0000-0000A8D40000}"/>
    <cellStyle name="Percent 2 5 2 8 2 2 2" xfId="54775" xr:uid="{00000000-0005-0000-0000-0000A9D40000}"/>
    <cellStyle name="Percent 2 5 2 8 2 3" xfId="54776" xr:uid="{00000000-0005-0000-0000-0000AAD40000}"/>
    <cellStyle name="Percent 2 5 2 8 3" xfId="54777" xr:uid="{00000000-0005-0000-0000-0000ABD40000}"/>
    <cellStyle name="Percent 2 5 2 8 3 2" xfId="54778" xr:uid="{00000000-0005-0000-0000-0000ACD40000}"/>
    <cellStyle name="Percent 2 5 2 8 4" xfId="54779" xr:uid="{00000000-0005-0000-0000-0000ADD40000}"/>
    <cellStyle name="Percent 2 5 2 8 5" xfId="54780" xr:uid="{00000000-0005-0000-0000-0000AED40000}"/>
    <cellStyle name="Percent 2 5 2 9" xfId="54781" xr:uid="{00000000-0005-0000-0000-0000AFD40000}"/>
    <cellStyle name="Percent 2 5 2 9 2" xfId="54782" xr:uid="{00000000-0005-0000-0000-0000B0D40000}"/>
    <cellStyle name="Percent 2 5 2 9 2 2" xfId="54783" xr:uid="{00000000-0005-0000-0000-0000B1D40000}"/>
    <cellStyle name="Percent 2 5 2 9 3" xfId="54784" xr:uid="{00000000-0005-0000-0000-0000B2D40000}"/>
    <cellStyle name="Percent 2 5 3" xfId="6066" xr:uid="{00000000-0005-0000-0000-0000B3D40000}"/>
    <cellStyle name="Percent 2 5 3 2" xfId="6067" xr:uid="{00000000-0005-0000-0000-0000B4D40000}"/>
    <cellStyle name="Percent 2 5 3 2 2" xfId="6068" xr:uid="{00000000-0005-0000-0000-0000B5D40000}"/>
    <cellStyle name="Percent 2 5 3 2 2 2" xfId="54785" xr:uid="{00000000-0005-0000-0000-0000B6D40000}"/>
    <cellStyle name="Percent 2 5 3 2 2 2 2" xfId="54786" xr:uid="{00000000-0005-0000-0000-0000B7D40000}"/>
    <cellStyle name="Percent 2 5 3 2 2 2 2 2" xfId="54787" xr:uid="{00000000-0005-0000-0000-0000B8D40000}"/>
    <cellStyle name="Percent 2 5 3 2 2 2 3" xfId="54788" xr:uid="{00000000-0005-0000-0000-0000B9D40000}"/>
    <cellStyle name="Percent 2 5 3 2 2 3" xfId="54789" xr:uid="{00000000-0005-0000-0000-0000BAD40000}"/>
    <cellStyle name="Percent 2 5 3 2 2 3 2" xfId="54790" xr:uid="{00000000-0005-0000-0000-0000BBD40000}"/>
    <cellStyle name="Percent 2 5 3 2 2 4" xfId="54791" xr:uid="{00000000-0005-0000-0000-0000BCD40000}"/>
    <cellStyle name="Percent 2 5 3 2 2 5" xfId="54792" xr:uid="{00000000-0005-0000-0000-0000BDD40000}"/>
    <cellStyle name="Percent 2 5 3 2 3" xfId="6069" xr:uid="{00000000-0005-0000-0000-0000BED40000}"/>
    <cellStyle name="Percent 2 5 3 2 3 2" xfId="54793" xr:uid="{00000000-0005-0000-0000-0000BFD40000}"/>
    <cellStyle name="Percent 2 5 3 2 3 2 2" xfId="54794" xr:uid="{00000000-0005-0000-0000-0000C0D40000}"/>
    <cellStyle name="Percent 2 5 3 2 3 2 2 2" xfId="54795" xr:uid="{00000000-0005-0000-0000-0000C1D40000}"/>
    <cellStyle name="Percent 2 5 3 2 3 2 3" xfId="54796" xr:uid="{00000000-0005-0000-0000-0000C2D40000}"/>
    <cellStyle name="Percent 2 5 3 2 3 3" xfId="54797" xr:uid="{00000000-0005-0000-0000-0000C3D40000}"/>
    <cellStyle name="Percent 2 5 3 2 3 3 2" xfId="54798" xr:uid="{00000000-0005-0000-0000-0000C4D40000}"/>
    <cellStyle name="Percent 2 5 3 2 3 4" xfId="54799" xr:uid="{00000000-0005-0000-0000-0000C5D40000}"/>
    <cellStyle name="Percent 2 5 3 2 3 5" xfId="54800" xr:uid="{00000000-0005-0000-0000-0000C6D40000}"/>
    <cellStyle name="Percent 2 5 3 2 4" xfId="54801" xr:uid="{00000000-0005-0000-0000-0000C7D40000}"/>
    <cellStyle name="Percent 2 5 3 2 4 2" xfId="54802" xr:uid="{00000000-0005-0000-0000-0000C8D40000}"/>
    <cellStyle name="Percent 2 5 3 2 4 2 2" xfId="54803" xr:uid="{00000000-0005-0000-0000-0000C9D40000}"/>
    <cellStyle name="Percent 2 5 3 2 4 3" xfId="54804" xr:uid="{00000000-0005-0000-0000-0000CAD40000}"/>
    <cellStyle name="Percent 2 5 3 2 5" xfId="54805" xr:uid="{00000000-0005-0000-0000-0000CBD40000}"/>
    <cellStyle name="Percent 2 5 3 2 5 2" xfId="54806" xr:uid="{00000000-0005-0000-0000-0000CCD40000}"/>
    <cellStyle name="Percent 2 5 3 2 6" xfId="54807" xr:uid="{00000000-0005-0000-0000-0000CDD40000}"/>
    <cellStyle name="Percent 2 5 3 2 7" xfId="54808" xr:uid="{00000000-0005-0000-0000-0000CED40000}"/>
    <cellStyle name="Percent 2 5 3 3" xfId="6070" xr:uid="{00000000-0005-0000-0000-0000CFD40000}"/>
    <cellStyle name="Percent 2 5 3 3 2" xfId="54809" xr:uid="{00000000-0005-0000-0000-0000D0D40000}"/>
    <cellStyle name="Percent 2 5 3 3 2 2" xfId="54810" xr:uid="{00000000-0005-0000-0000-0000D1D40000}"/>
    <cellStyle name="Percent 2 5 3 3 2 2 2" xfId="54811" xr:uid="{00000000-0005-0000-0000-0000D2D40000}"/>
    <cellStyle name="Percent 2 5 3 3 2 3" xfId="54812" xr:uid="{00000000-0005-0000-0000-0000D3D40000}"/>
    <cellStyle name="Percent 2 5 3 3 3" xfId="54813" xr:uid="{00000000-0005-0000-0000-0000D4D40000}"/>
    <cellStyle name="Percent 2 5 3 3 3 2" xfId="54814" xr:uid="{00000000-0005-0000-0000-0000D5D40000}"/>
    <cellStyle name="Percent 2 5 3 3 4" xfId="54815" xr:uid="{00000000-0005-0000-0000-0000D6D40000}"/>
    <cellStyle name="Percent 2 5 3 3 5" xfId="54816" xr:uid="{00000000-0005-0000-0000-0000D7D40000}"/>
    <cellStyle name="Percent 2 5 3 4" xfId="6071" xr:uid="{00000000-0005-0000-0000-0000D8D40000}"/>
    <cellStyle name="Percent 2 5 3 4 2" xfId="54817" xr:uid="{00000000-0005-0000-0000-0000D9D40000}"/>
    <cellStyle name="Percent 2 5 3 4 2 2" xfId="54818" xr:uid="{00000000-0005-0000-0000-0000DAD40000}"/>
    <cellStyle name="Percent 2 5 3 4 2 2 2" xfId="54819" xr:uid="{00000000-0005-0000-0000-0000DBD40000}"/>
    <cellStyle name="Percent 2 5 3 4 2 3" xfId="54820" xr:uid="{00000000-0005-0000-0000-0000DCD40000}"/>
    <cellStyle name="Percent 2 5 3 4 3" xfId="54821" xr:uid="{00000000-0005-0000-0000-0000DDD40000}"/>
    <cellStyle name="Percent 2 5 3 4 3 2" xfId="54822" xr:uid="{00000000-0005-0000-0000-0000DED40000}"/>
    <cellStyle name="Percent 2 5 3 4 4" xfId="54823" xr:uid="{00000000-0005-0000-0000-0000DFD40000}"/>
    <cellStyle name="Percent 2 5 3 4 5" xfId="54824" xr:uid="{00000000-0005-0000-0000-0000E0D40000}"/>
    <cellStyle name="Percent 2 5 3 5" xfId="54825" xr:uid="{00000000-0005-0000-0000-0000E1D40000}"/>
    <cellStyle name="Percent 2 5 3 5 2" xfId="54826" xr:uid="{00000000-0005-0000-0000-0000E2D40000}"/>
    <cellStyle name="Percent 2 5 3 5 2 2" xfId="54827" xr:uid="{00000000-0005-0000-0000-0000E3D40000}"/>
    <cellStyle name="Percent 2 5 3 5 3" xfId="54828" xr:uid="{00000000-0005-0000-0000-0000E4D40000}"/>
    <cellStyle name="Percent 2 5 3 6" xfId="54829" xr:uid="{00000000-0005-0000-0000-0000E5D40000}"/>
    <cellStyle name="Percent 2 5 3 6 2" xfId="54830" xr:uid="{00000000-0005-0000-0000-0000E6D40000}"/>
    <cellStyle name="Percent 2 5 3 7" xfId="54831" xr:uid="{00000000-0005-0000-0000-0000E7D40000}"/>
    <cellStyle name="Percent 2 5 3 8" xfId="54832" xr:uid="{00000000-0005-0000-0000-0000E8D40000}"/>
    <cellStyle name="Percent 2 5 4" xfId="6072" xr:uid="{00000000-0005-0000-0000-0000E9D40000}"/>
    <cellStyle name="Percent 2 5 4 2" xfId="6073" xr:uid="{00000000-0005-0000-0000-0000EAD40000}"/>
    <cellStyle name="Percent 2 5 4 2 2" xfId="6074" xr:uid="{00000000-0005-0000-0000-0000EBD40000}"/>
    <cellStyle name="Percent 2 5 4 2 2 2" xfId="54833" xr:uid="{00000000-0005-0000-0000-0000ECD40000}"/>
    <cellStyle name="Percent 2 5 4 2 2 2 2" xfId="54834" xr:uid="{00000000-0005-0000-0000-0000EDD40000}"/>
    <cellStyle name="Percent 2 5 4 2 2 2 2 2" xfId="54835" xr:uid="{00000000-0005-0000-0000-0000EED40000}"/>
    <cellStyle name="Percent 2 5 4 2 2 2 3" xfId="54836" xr:uid="{00000000-0005-0000-0000-0000EFD40000}"/>
    <cellStyle name="Percent 2 5 4 2 2 3" xfId="54837" xr:uid="{00000000-0005-0000-0000-0000F0D40000}"/>
    <cellStyle name="Percent 2 5 4 2 2 3 2" xfId="54838" xr:uid="{00000000-0005-0000-0000-0000F1D40000}"/>
    <cellStyle name="Percent 2 5 4 2 2 4" xfId="54839" xr:uid="{00000000-0005-0000-0000-0000F2D40000}"/>
    <cellStyle name="Percent 2 5 4 2 2 5" xfId="54840" xr:uid="{00000000-0005-0000-0000-0000F3D40000}"/>
    <cellStyle name="Percent 2 5 4 2 3" xfId="6075" xr:uid="{00000000-0005-0000-0000-0000F4D40000}"/>
    <cellStyle name="Percent 2 5 4 2 3 2" xfId="54841" xr:uid="{00000000-0005-0000-0000-0000F5D40000}"/>
    <cellStyle name="Percent 2 5 4 2 3 2 2" xfId="54842" xr:uid="{00000000-0005-0000-0000-0000F6D40000}"/>
    <cellStyle name="Percent 2 5 4 2 3 2 2 2" xfId="54843" xr:uid="{00000000-0005-0000-0000-0000F7D40000}"/>
    <cellStyle name="Percent 2 5 4 2 3 2 3" xfId="54844" xr:uid="{00000000-0005-0000-0000-0000F8D40000}"/>
    <cellStyle name="Percent 2 5 4 2 3 3" xfId="54845" xr:uid="{00000000-0005-0000-0000-0000F9D40000}"/>
    <cellStyle name="Percent 2 5 4 2 3 3 2" xfId="54846" xr:uid="{00000000-0005-0000-0000-0000FAD40000}"/>
    <cellStyle name="Percent 2 5 4 2 3 4" xfId="54847" xr:uid="{00000000-0005-0000-0000-0000FBD40000}"/>
    <cellStyle name="Percent 2 5 4 2 3 5" xfId="54848" xr:uid="{00000000-0005-0000-0000-0000FCD40000}"/>
    <cellStyle name="Percent 2 5 4 2 4" xfId="54849" xr:uid="{00000000-0005-0000-0000-0000FDD40000}"/>
    <cellStyle name="Percent 2 5 4 2 4 2" xfId="54850" xr:uid="{00000000-0005-0000-0000-0000FED40000}"/>
    <cellStyle name="Percent 2 5 4 2 4 2 2" xfId="54851" xr:uid="{00000000-0005-0000-0000-0000FFD40000}"/>
    <cellStyle name="Percent 2 5 4 2 4 3" xfId="54852" xr:uid="{00000000-0005-0000-0000-000000D50000}"/>
    <cellStyle name="Percent 2 5 4 2 5" xfId="54853" xr:uid="{00000000-0005-0000-0000-000001D50000}"/>
    <cellStyle name="Percent 2 5 4 2 5 2" xfId="54854" xr:uid="{00000000-0005-0000-0000-000002D50000}"/>
    <cellStyle name="Percent 2 5 4 2 6" xfId="54855" xr:uid="{00000000-0005-0000-0000-000003D50000}"/>
    <cellStyle name="Percent 2 5 4 2 7" xfId="54856" xr:uid="{00000000-0005-0000-0000-000004D50000}"/>
    <cellStyle name="Percent 2 5 4 3" xfId="6076" xr:uid="{00000000-0005-0000-0000-000005D50000}"/>
    <cellStyle name="Percent 2 5 4 3 2" xfId="54857" xr:uid="{00000000-0005-0000-0000-000006D50000}"/>
    <cellStyle name="Percent 2 5 4 3 2 2" xfId="54858" xr:uid="{00000000-0005-0000-0000-000007D50000}"/>
    <cellStyle name="Percent 2 5 4 3 2 2 2" xfId="54859" xr:uid="{00000000-0005-0000-0000-000008D50000}"/>
    <cellStyle name="Percent 2 5 4 3 2 3" xfId="54860" xr:uid="{00000000-0005-0000-0000-000009D50000}"/>
    <cellStyle name="Percent 2 5 4 3 3" xfId="54861" xr:uid="{00000000-0005-0000-0000-00000AD50000}"/>
    <cellStyle name="Percent 2 5 4 3 3 2" xfId="54862" xr:uid="{00000000-0005-0000-0000-00000BD50000}"/>
    <cellStyle name="Percent 2 5 4 3 4" xfId="54863" xr:uid="{00000000-0005-0000-0000-00000CD50000}"/>
    <cellStyle name="Percent 2 5 4 3 5" xfId="54864" xr:uid="{00000000-0005-0000-0000-00000DD50000}"/>
    <cellStyle name="Percent 2 5 4 4" xfId="6077" xr:uid="{00000000-0005-0000-0000-00000ED50000}"/>
    <cellStyle name="Percent 2 5 4 4 2" xfId="54865" xr:uid="{00000000-0005-0000-0000-00000FD50000}"/>
    <cellStyle name="Percent 2 5 4 4 2 2" xfId="54866" xr:uid="{00000000-0005-0000-0000-000010D50000}"/>
    <cellStyle name="Percent 2 5 4 4 2 2 2" xfId="54867" xr:uid="{00000000-0005-0000-0000-000011D50000}"/>
    <cellStyle name="Percent 2 5 4 4 2 3" xfId="54868" xr:uid="{00000000-0005-0000-0000-000012D50000}"/>
    <cellStyle name="Percent 2 5 4 4 3" xfId="54869" xr:uid="{00000000-0005-0000-0000-000013D50000}"/>
    <cellStyle name="Percent 2 5 4 4 3 2" xfId="54870" xr:uid="{00000000-0005-0000-0000-000014D50000}"/>
    <cellStyle name="Percent 2 5 4 4 4" xfId="54871" xr:uid="{00000000-0005-0000-0000-000015D50000}"/>
    <cellStyle name="Percent 2 5 4 4 5" xfId="54872" xr:uid="{00000000-0005-0000-0000-000016D50000}"/>
    <cellStyle name="Percent 2 5 4 5" xfId="54873" xr:uid="{00000000-0005-0000-0000-000017D50000}"/>
    <cellStyle name="Percent 2 5 4 5 2" xfId="54874" xr:uid="{00000000-0005-0000-0000-000018D50000}"/>
    <cellStyle name="Percent 2 5 4 5 2 2" xfId="54875" xr:uid="{00000000-0005-0000-0000-000019D50000}"/>
    <cellStyle name="Percent 2 5 4 5 3" xfId="54876" xr:uid="{00000000-0005-0000-0000-00001AD50000}"/>
    <cellStyle name="Percent 2 5 4 6" xfId="54877" xr:uid="{00000000-0005-0000-0000-00001BD50000}"/>
    <cellStyle name="Percent 2 5 4 6 2" xfId="54878" xr:uid="{00000000-0005-0000-0000-00001CD50000}"/>
    <cellStyle name="Percent 2 5 4 7" xfId="54879" xr:uid="{00000000-0005-0000-0000-00001DD50000}"/>
    <cellStyle name="Percent 2 5 4 8" xfId="54880" xr:uid="{00000000-0005-0000-0000-00001ED50000}"/>
    <cellStyle name="Percent 2 5 5" xfId="6078" xr:uid="{00000000-0005-0000-0000-00001FD50000}"/>
    <cellStyle name="Percent 2 5 5 2" xfId="6079" xr:uid="{00000000-0005-0000-0000-000020D50000}"/>
    <cellStyle name="Percent 2 5 5 2 2" xfId="6080" xr:uid="{00000000-0005-0000-0000-000021D50000}"/>
    <cellStyle name="Percent 2 5 5 2 2 2" xfId="54881" xr:uid="{00000000-0005-0000-0000-000022D50000}"/>
    <cellStyle name="Percent 2 5 5 2 2 2 2" xfId="54882" xr:uid="{00000000-0005-0000-0000-000023D50000}"/>
    <cellStyle name="Percent 2 5 5 2 2 2 2 2" xfId="54883" xr:uid="{00000000-0005-0000-0000-000024D50000}"/>
    <cellStyle name="Percent 2 5 5 2 2 2 3" xfId="54884" xr:uid="{00000000-0005-0000-0000-000025D50000}"/>
    <cellStyle name="Percent 2 5 5 2 2 3" xfId="54885" xr:uid="{00000000-0005-0000-0000-000026D50000}"/>
    <cellStyle name="Percent 2 5 5 2 2 3 2" xfId="54886" xr:uid="{00000000-0005-0000-0000-000027D50000}"/>
    <cellStyle name="Percent 2 5 5 2 2 4" xfId="54887" xr:uid="{00000000-0005-0000-0000-000028D50000}"/>
    <cellStyle name="Percent 2 5 5 2 2 5" xfId="54888" xr:uid="{00000000-0005-0000-0000-000029D50000}"/>
    <cellStyle name="Percent 2 5 5 2 3" xfId="6081" xr:uid="{00000000-0005-0000-0000-00002AD50000}"/>
    <cellStyle name="Percent 2 5 5 2 3 2" xfId="54889" xr:uid="{00000000-0005-0000-0000-00002BD50000}"/>
    <cellStyle name="Percent 2 5 5 2 3 2 2" xfId="54890" xr:uid="{00000000-0005-0000-0000-00002CD50000}"/>
    <cellStyle name="Percent 2 5 5 2 3 2 2 2" xfId="54891" xr:uid="{00000000-0005-0000-0000-00002DD50000}"/>
    <cellStyle name="Percent 2 5 5 2 3 2 3" xfId="54892" xr:uid="{00000000-0005-0000-0000-00002ED50000}"/>
    <cellStyle name="Percent 2 5 5 2 3 3" xfId="54893" xr:uid="{00000000-0005-0000-0000-00002FD50000}"/>
    <cellStyle name="Percent 2 5 5 2 3 3 2" xfId="54894" xr:uid="{00000000-0005-0000-0000-000030D50000}"/>
    <cellStyle name="Percent 2 5 5 2 3 4" xfId="54895" xr:uid="{00000000-0005-0000-0000-000031D50000}"/>
    <cellStyle name="Percent 2 5 5 2 3 5" xfId="54896" xr:uid="{00000000-0005-0000-0000-000032D50000}"/>
    <cellStyle name="Percent 2 5 5 2 4" xfId="54897" xr:uid="{00000000-0005-0000-0000-000033D50000}"/>
    <cellStyle name="Percent 2 5 5 2 4 2" xfId="54898" xr:uid="{00000000-0005-0000-0000-000034D50000}"/>
    <cellStyle name="Percent 2 5 5 2 4 2 2" xfId="54899" xr:uid="{00000000-0005-0000-0000-000035D50000}"/>
    <cellStyle name="Percent 2 5 5 2 4 3" xfId="54900" xr:uid="{00000000-0005-0000-0000-000036D50000}"/>
    <cellStyle name="Percent 2 5 5 2 5" xfId="54901" xr:uid="{00000000-0005-0000-0000-000037D50000}"/>
    <cellStyle name="Percent 2 5 5 2 5 2" xfId="54902" xr:uid="{00000000-0005-0000-0000-000038D50000}"/>
    <cellStyle name="Percent 2 5 5 2 6" xfId="54903" xr:uid="{00000000-0005-0000-0000-000039D50000}"/>
    <cellStyle name="Percent 2 5 5 2 7" xfId="54904" xr:uid="{00000000-0005-0000-0000-00003AD50000}"/>
    <cellStyle name="Percent 2 5 5 3" xfId="6082" xr:uid="{00000000-0005-0000-0000-00003BD50000}"/>
    <cellStyle name="Percent 2 5 5 3 2" xfId="54905" xr:uid="{00000000-0005-0000-0000-00003CD50000}"/>
    <cellStyle name="Percent 2 5 5 3 2 2" xfId="54906" xr:uid="{00000000-0005-0000-0000-00003DD50000}"/>
    <cellStyle name="Percent 2 5 5 3 2 2 2" xfId="54907" xr:uid="{00000000-0005-0000-0000-00003ED50000}"/>
    <cellStyle name="Percent 2 5 5 3 2 3" xfId="54908" xr:uid="{00000000-0005-0000-0000-00003FD50000}"/>
    <cellStyle name="Percent 2 5 5 3 3" xfId="54909" xr:uid="{00000000-0005-0000-0000-000040D50000}"/>
    <cellStyle name="Percent 2 5 5 3 3 2" xfId="54910" xr:uid="{00000000-0005-0000-0000-000041D50000}"/>
    <cellStyle name="Percent 2 5 5 3 4" xfId="54911" xr:uid="{00000000-0005-0000-0000-000042D50000}"/>
    <cellStyle name="Percent 2 5 5 3 5" xfId="54912" xr:uid="{00000000-0005-0000-0000-000043D50000}"/>
    <cellStyle name="Percent 2 5 5 4" xfId="6083" xr:uid="{00000000-0005-0000-0000-000044D50000}"/>
    <cellStyle name="Percent 2 5 5 4 2" xfId="54913" xr:uid="{00000000-0005-0000-0000-000045D50000}"/>
    <cellStyle name="Percent 2 5 5 4 2 2" xfId="54914" xr:uid="{00000000-0005-0000-0000-000046D50000}"/>
    <cellStyle name="Percent 2 5 5 4 2 2 2" xfId="54915" xr:uid="{00000000-0005-0000-0000-000047D50000}"/>
    <cellStyle name="Percent 2 5 5 4 2 3" xfId="54916" xr:uid="{00000000-0005-0000-0000-000048D50000}"/>
    <cellStyle name="Percent 2 5 5 4 3" xfId="54917" xr:uid="{00000000-0005-0000-0000-000049D50000}"/>
    <cellStyle name="Percent 2 5 5 4 3 2" xfId="54918" xr:uid="{00000000-0005-0000-0000-00004AD50000}"/>
    <cellStyle name="Percent 2 5 5 4 4" xfId="54919" xr:uid="{00000000-0005-0000-0000-00004BD50000}"/>
    <cellStyle name="Percent 2 5 5 4 5" xfId="54920" xr:uid="{00000000-0005-0000-0000-00004CD50000}"/>
    <cellStyle name="Percent 2 5 5 5" xfId="54921" xr:uid="{00000000-0005-0000-0000-00004DD50000}"/>
    <cellStyle name="Percent 2 5 5 5 2" xfId="54922" xr:uid="{00000000-0005-0000-0000-00004ED50000}"/>
    <cellStyle name="Percent 2 5 5 5 2 2" xfId="54923" xr:uid="{00000000-0005-0000-0000-00004FD50000}"/>
    <cellStyle name="Percent 2 5 5 5 3" xfId="54924" xr:uid="{00000000-0005-0000-0000-000050D50000}"/>
    <cellStyle name="Percent 2 5 5 6" xfId="54925" xr:uid="{00000000-0005-0000-0000-000051D50000}"/>
    <cellStyle name="Percent 2 5 5 6 2" xfId="54926" xr:uid="{00000000-0005-0000-0000-000052D50000}"/>
    <cellStyle name="Percent 2 5 5 7" xfId="54927" xr:uid="{00000000-0005-0000-0000-000053D50000}"/>
    <cellStyle name="Percent 2 5 5 8" xfId="54928" xr:uid="{00000000-0005-0000-0000-000054D50000}"/>
    <cellStyle name="Percent 2 5 6" xfId="6084" xr:uid="{00000000-0005-0000-0000-000055D50000}"/>
    <cellStyle name="Percent 2 5 6 2" xfId="6085" xr:uid="{00000000-0005-0000-0000-000056D50000}"/>
    <cellStyle name="Percent 2 5 6 2 2" xfId="6086" xr:uid="{00000000-0005-0000-0000-000057D50000}"/>
    <cellStyle name="Percent 2 5 6 2 2 2" xfId="54929" xr:uid="{00000000-0005-0000-0000-000058D50000}"/>
    <cellStyle name="Percent 2 5 6 2 2 2 2" xfId="54930" xr:uid="{00000000-0005-0000-0000-000059D50000}"/>
    <cellStyle name="Percent 2 5 6 2 2 2 2 2" xfId="54931" xr:uid="{00000000-0005-0000-0000-00005AD50000}"/>
    <cellStyle name="Percent 2 5 6 2 2 2 3" xfId="54932" xr:uid="{00000000-0005-0000-0000-00005BD50000}"/>
    <cellStyle name="Percent 2 5 6 2 2 3" xfId="54933" xr:uid="{00000000-0005-0000-0000-00005CD50000}"/>
    <cellStyle name="Percent 2 5 6 2 2 3 2" xfId="54934" xr:uid="{00000000-0005-0000-0000-00005DD50000}"/>
    <cellStyle name="Percent 2 5 6 2 2 4" xfId="54935" xr:uid="{00000000-0005-0000-0000-00005ED50000}"/>
    <cellStyle name="Percent 2 5 6 2 2 5" xfId="54936" xr:uid="{00000000-0005-0000-0000-00005FD50000}"/>
    <cellStyle name="Percent 2 5 6 2 3" xfId="6087" xr:uid="{00000000-0005-0000-0000-000060D50000}"/>
    <cellStyle name="Percent 2 5 6 2 3 2" xfId="54937" xr:uid="{00000000-0005-0000-0000-000061D50000}"/>
    <cellStyle name="Percent 2 5 6 2 3 2 2" xfId="54938" xr:uid="{00000000-0005-0000-0000-000062D50000}"/>
    <cellStyle name="Percent 2 5 6 2 3 2 2 2" xfId="54939" xr:uid="{00000000-0005-0000-0000-000063D50000}"/>
    <cellStyle name="Percent 2 5 6 2 3 2 3" xfId="54940" xr:uid="{00000000-0005-0000-0000-000064D50000}"/>
    <cellStyle name="Percent 2 5 6 2 3 3" xfId="54941" xr:uid="{00000000-0005-0000-0000-000065D50000}"/>
    <cellStyle name="Percent 2 5 6 2 3 3 2" xfId="54942" xr:uid="{00000000-0005-0000-0000-000066D50000}"/>
    <cellStyle name="Percent 2 5 6 2 3 4" xfId="54943" xr:uid="{00000000-0005-0000-0000-000067D50000}"/>
    <cellStyle name="Percent 2 5 6 2 3 5" xfId="54944" xr:uid="{00000000-0005-0000-0000-000068D50000}"/>
    <cellStyle name="Percent 2 5 6 2 4" xfId="54945" xr:uid="{00000000-0005-0000-0000-000069D50000}"/>
    <cellStyle name="Percent 2 5 6 2 4 2" xfId="54946" xr:uid="{00000000-0005-0000-0000-00006AD50000}"/>
    <cellStyle name="Percent 2 5 6 2 4 2 2" xfId="54947" xr:uid="{00000000-0005-0000-0000-00006BD50000}"/>
    <cellStyle name="Percent 2 5 6 2 4 3" xfId="54948" xr:uid="{00000000-0005-0000-0000-00006CD50000}"/>
    <cellStyle name="Percent 2 5 6 2 5" xfId="54949" xr:uid="{00000000-0005-0000-0000-00006DD50000}"/>
    <cellStyle name="Percent 2 5 6 2 5 2" xfId="54950" xr:uid="{00000000-0005-0000-0000-00006ED50000}"/>
    <cellStyle name="Percent 2 5 6 2 6" xfId="54951" xr:uid="{00000000-0005-0000-0000-00006FD50000}"/>
    <cellStyle name="Percent 2 5 6 2 7" xfId="54952" xr:uid="{00000000-0005-0000-0000-000070D50000}"/>
    <cellStyle name="Percent 2 5 6 3" xfId="6088" xr:uid="{00000000-0005-0000-0000-000071D50000}"/>
    <cellStyle name="Percent 2 5 6 3 2" xfId="54953" xr:uid="{00000000-0005-0000-0000-000072D50000}"/>
    <cellStyle name="Percent 2 5 6 3 2 2" xfId="54954" xr:uid="{00000000-0005-0000-0000-000073D50000}"/>
    <cellStyle name="Percent 2 5 6 3 2 2 2" xfId="54955" xr:uid="{00000000-0005-0000-0000-000074D50000}"/>
    <cellStyle name="Percent 2 5 6 3 2 3" xfId="54956" xr:uid="{00000000-0005-0000-0000-000075D50000}"/>
    <cellStyle name="Percent 2 5 6 3 3" xfId="54957" xr:uid="{00000000-0005-0000-0000-000076D50000}"/>
    <cellStyle name="Percent 2 5 6 3 3 2" xfId="54958" xr:uid="{00000000-0005-0000-0000-000077D50000}"/>
    <cellStyle name="Percent 2 5 6 3 4" xfId="54959" xr:uid="{00000000-0005-0000-0000-000078D50000}"/>
    <cellStyle name="Percent 2 5 6 3 5" xfId="54960" xr:uid="{00000000-0005-0000-0000-000079D50000}"/>
    <cellStyle name="Percent 2 5 6 4" xfId="6089" xr:uid="{00000000-0005-0000-0000-00007AD50000}"/>
    <cellStyle name="Percent 2 5 6 4 2" xfId="54961" xr:uid="{00000000-0005-0000-0000-00007BD50000}"/>
    <cellStyle name="Percent 2 5 6 4 2 2" xfId="54962" xr:uid="{00000000-0005-0000-0000-00007CD50000}"/>
    <cellStyle name="Percent 2 5 6 4 2 2 2" xfId="54963" xr:uid="{00000000-0005-0000-0000-00007DD50000}"/>
    <cellStyle name="Percent 2 5 6 4 2 3" xfId="54964" xr:uid="{00000000-0005-0000-0000-00007ED50000}"/>
    <cellStyle name="Percent 2 5 6 4 3" xfId="54965" xr:uid="{00000000-0005-0000-0000-00007FD50000}"/>
    <cellStyle name="Percent 2 5 6 4 3 2" xfId="54966" xr:uid="{00000000-0005-0000-0000-000080D50000}"/>
    <cellStyle name="Percent 2 5 6 4 4" xfId="54967" xr:uid="{00000000-0005-0000-0000-000081D50000}"/>
    <cellStyle name="Percent 2 5 6 4 5" xfId="54968" xr:uid="{00000000-0005-0000-0000-000082D50000}"/>
    <cellStyle name="Percent 2 5 6 5" xfId="54969" xr:uid="{00000000-0005-0000-0000-000083D50000}"/>
    <cellStyle name="Percent 2 5 6 5 2" xfId="54970" xr:uid="{00000000-0005-0000-0000-000084D50000}"/>
    <cellStyle name="Percent 2 5 6 5 2 2" xfId="54971" xr:uid="{00000000-0005-0000-0000-000085D50000}"/>
    <cellStyle name="Percent 2 5 6 5 3" xfId="54972" xr:uid="{00000000-0005-0000-0000-000086D50000}"/>
    <cellStyle name="Percent 2 5 6 6" xfId="54973" xr:uid="{00000000-0005-0000-0000-000087D50000}"/>
    <cellStyle name="Percent 2 5 6 6 2" xfId="54974" xr:uid="{00000000-0005-0000-0000-000088D50000}"/>
    <cellStyle name="Percent 2 5 6 7" xfId="54975" xr:uid="{00000000-0005-0000-0000-000089D50000}"/>
    <cellStyle name="Percent 2 5 6 8" xfId="54976" xr:uid="{00000000-0005-0000-0000-00008AD50000}"/>
    <cellStyle name="Percent 2 5 7" xfId="6090" xr:uid="{00000000-0005-0000-0000-00008BD50000}"/>
    <cellStyle name="Percent 2 5 7 2" xfId="6091" xr:uid="{00000000-0005-0000-0000-00008CD50000}"/>
    <cellStyle name="Percent 2 5 7 2 2" xfId="54977" xr:uid="{00000000-0005-0000-0000-00008DD50000}"/>
    <cellStyle name="Percent 2 5 7 2 2 2" xfId="54978" xr:uid="{00000000-0005-0000-0000-00008ED50000}"/>
    <cellStyle name="Percent 2 5 7 2 2 2 2" xfId="54979" xr:uid="{00000000-0005-0000-0000-00008FD50000}"/>
    <cellStyle name="Percent 2 5 7 2 2 3" xfId="54980" xr:uid="{00000000-0005-0000-0000-000090D50000}"/>
    <cellStyle name="Percent 2 5 7 2 3" xfId="54981" xr:uid="{00000000-0005-0000-0000-000091D50000}"/>
    <cellStyle name="Percent 2 5 7 2 3 2" xfId="54982" xr:uid="{00000000-0005-0000-0000-000092D50000}"/>
    <cellStyle name="Percent 2 5 7 2 4" xfId="54983" xr:uid="{00000000-0005-0000-0000-000093D50000}"/>
    <cellStyle name="Percent 2 5 7 2 5" xfId="54984" xr:uid="{00000000-0005-0000-0000-000094D50000}"/>
    <cellStyle name="Percent 2 5 7 3" xfId="6092" xr:uid="{00000000-0005-0000-0000-000095D50000}"/>
    <cellStyle name="Percent 2 5 7 3 2" xfId="54985" xr:uid="{00000000-0005-0000-0000-000096D50000}"/>
    <cellStyle name="Percent 2 5 7 3 2 2" xfId="54986" xr:uid="{00000000-0005-0000-0000-000097D50000}"/>
    <cellStyle name="Percent 2 5 7 3 2 2 2" xfId="54987" xr:uid="{00000000-0005-0000-0000-000098D50000}"/>
    <cellStyle name="Percent 2 5 7 3 2 3" xfId="54988" xr:uid="{00000000-0005-0000-0000-000099D50000}"/>
    <cellStyle name="Percent 2 5 7 3 3" xfId="54989" xr:uid="{00000000-0005-0000-0000-00009AD50000}"/>
    <cellStyle name="Percent 2 5 7 3 3 2" xfId="54990" xr:uid="{00000000-0005-0000-0000-00009BD50000}"/>
    <cellStyle name="Percent 2 5 7 3 4" xfId="54991" xr:uid="{00000000-0005-0000-0000-00009CD50000}"/>
    <cellStyle name="Percent 2 5 7 3 5" xfId="54992" xr:uid="{00000000-0005-0000-0000-00009DD50000}"/>
    <cellStyle name="Percent 2 5 7 4" xfId="54993" xr:uid="{00000000-0005-0000-0000-00009ED50000}"/>
    <cellStyle name="Percent 2 5 7 4 2" xfId="54994" xr:uid="{00000000-0005-0000-0000-00009FD50000}"/>
    <cellStyle name="Percent 2 5 7 4 2 2" xfId="54995" xr:uid="{00000000-0005-0000-0000-0000A0D50000}"/>
    <cellStyle name="Percent 2 5 7 4 3" xfId="54996" xr:uid="{00000000-0005-0000-0000-0000A1D50000}"/>
    <cellStyle name="Percent 2 5 7 5" xfId="54997" xr:uid="{00000000-0005-0000-0000-0000A2D50000}"/>
    <cellStyle name="Percent 2 5 7 5 2" xfId="54998" xr:uid="{00000000-0005-0000-0000-0000A3D50000}"/>
    <cellStyle name="Percent 2 5 7 6" xfId="54999" xr:uid="{00000000-0005-0000-0000-0000A4D50000}"/>
    <cellStyle name="Percent 2 5 7 7" xfId="55000" xr:uid="{00000000-0005-0000-0000-0000A5D50000}"/>
    <cellStyle name="Percent 2 5 8" xfId="6093" xr:uid="{00000000-0005-0000-0000-0000A6D50000}"/>
    <cellStyle name="Percent 2 5 8 2" xfId="55001" xr:uid="{00000000-0005-0000-0000-0000A7D50000}"/>
    <cellStyle name="Percent 2 5 8 2 2" xfId="55002" xr:uid="{00000000-0005-0000-0000-0000A8D50000}"/>
    <cellStyle name="Percent 2 5 8 2 2 2" xfId="55003" xr:uid="{00000000-0005-0000-0000-0000A9D50000}"/>
    <cellStyle name="Percent 2 5 8 2 3" xfId="55004" xr:uid="{00000000-0005-0000-0000-0000AAD50000}"/>
    <cellStyle name="Percent 2 5 8 3" xfId="55005" xr:uid="{00000000-0005-0000-0000-0000ABD50000}"/>
    <cellStyle name="Percent 2 5 8 3 2" xfId="55006" xr:uid="{00000000-0005-0000-0000-0000ACD50000}"/>
    <cellStyle name="Percent 2 5 8 4" xfId="55007" xr:uid="{00000000-0005-0000-0000-0000ADD50000}"/>
    <cellStyle name="Percent 2 5 8 5" xfId="55008" xr:uid="{00000000-0005-0000-0000-0000AED50000}"/>
    <cellStyle name="Percent 2 5 9" xfId="6094" xr:uid="{00000000-0005-0000-0000-0000AFD50000}"/>
    <cellStyle name="Percent 2 5 9 2" xfId="55009" xr:uid="{00000000-0005-0000-0000-0000B0D50000}"/>
    <cellStyle name="Percent 2 5 9 2 2" xfId="55010" xr:uid="{00000000-0005-0000-0000-0000B1D50000}"/>
    <cellStyle name="Percent 2 5 9 2 2 2" xfId="55011" xr:uid="{00000000-0005-0000-0000-0000B2D50000}"/>
    <cellStyle name="Percent 2 5 9 2 3" xfId="55012" xr:uid="{00000000-0005-0000-0000-0000B3D50000}"/>
    <cellStyle name="Percent 2 5 9 3" xfId="55013" xr:uid="{00000000-0005-0000-0000-0000B4D50000}"/>
    <cellStyle name="Percent 2 5 9 3 2" xfId="55014" xr:uid="{00000000-0005-0000-0000-0000B5D50000}"/>
    <cellStyle name="Percent 2 5 9 4" xfId="55015" xr:uid="{00000000-0005-0000-0000-0000B6D50000}"/>
    <cellStyle name="Percent 2 5 9 5" xfId="55016" xr:uid="{00000000-0005-0000-0000-0000B7D50000}"/>
    <cellStyle name="Percent 2 6" xfId="6095" xr:uid="{00000000-0005-0000-0000-0000B8D50000}"/>
    <cellStyle name="Percent 2 6 10" xfId="55017" xr:uid="{00000000-0005-0000-0000-0000B9D50000}"/>
    <cellStyle name="Percent 2 6 10 2" xfId="55018" xr:uid="{00000000-0005-0000-0000-0000BAD50000}"/>
    <cellStyle name="Percent 2 6 11" xfId="55019" xr:uid="{00000000-0005-0000-0000-0000BBD50000}"/>
    <cellStyle name="Percent 2 6 12" xfId="55020" xr:uid="{00000000-0005-0000-0000-0000BCD50000}"/>
    <cellStyle name="Percent 2 6 2" xfId="6096" xr:uid="{00000000-0005-0000-0000-0000BDD50000}"/>
    <cellStyle name="Percent 2 6 2 2" xfId="6097" xr:uid="{00000000-0005-0000-0000-0000BED50000}"/>
    <cellStyle name="Percent 2 6 2 2 2" xfId="6098" xr:uid="{00000000-0005-0000-0000-0000BFD50000}"/>
    <cellStyle name="Percent 2 6 2 2 2 2" xfId="55021" xr:uid="{00000000-0005-0000-0000-0000C0D50000}"/>
    <cellStyle name="Percent 2 6 2 2 2 2 2" xfId="55022" xr:uid="{00000000-0005-0000-0000-0000C1D50000}"/>
    <cellStyle name="Percent 2 6 2 2 2 2 2 2" xfId="55023" xr:uid="{00000000-0005-0000-0000-0000C2D50000}"/>
    <cellStyle name="Percent 2 6 2 2 2 2 3" xfId="55024" xr:uid="{00000000-0005-0000-0000-0000C3D50000}"/>
    <cellStyle name="Percent 2 6 2 2 2 3" xfId="55025" xr:uid="{00000000-0005-0000-0000-0000C4D50000}"/>
    <cellStyle name="Percent 2 6 2 2 2 3 2" xfId="55026" xr:uid="{00000000-0005-0000-0000-0000C5D50000}"/>
    <cellStyle name="Percent 2 6 2 2 2 4" xfId="55027" xr:uid="{00000000-0005-0000-0000-0000C6D50000}"/>
    <cellStyle name="Percent 2 6 2 2 2 5" xfId="55028" xr:uid="{00000000-0005-0000-0000-0000C7D50000}"/>
    <cellStyle name="Percent 2 6 2 2 3" xfId="6099" xr:uid="{00000000-0005-0000-0000-0000C8D50000}"/>
    <cellStyle name="Percent 2 6 2 2 3 2" xfId="55029" xr:uid="{00000000-0005-0000-0000-0000C9D50000}"/>
    <cellStyle name="Percent 2 6 2 2 3 2 2" xfId="55030" xr:uid="{00000000-0005-0000-0000-0000CAD50000}"/>
    <cellStyle name="Percent 2 6 2 2 3 2 2 2" xfId="55031" xr:uid="{00000000-0005-0000-0000-0000CBD50000}"/>
    <cellStyle name="Percent 2 6 2 2 3 2 3" xfId="55032" xr:uid="{00000000-0005-0000-0000-0000CCD50000}"/>
    <cellStyle name="Percent 2 6 2 2 3 3" xfId="55033" xr:uid="{00000000-0005-0000-0000-0000CDD50000}"/>
    <cellStyle name="Percent 2 6 2 2 3 3 2" xfId="55034" xr:uid="{00000000-0005-0000-0000-0000CED50000}"/>
    <cellStyle name="Percent 2 6 2 2 3 4" xfId="55035" xr:uid="{00000000-0005-0000-0000-0000CFD50000}"/>
    <cellStyle name="Percent 2 6 2 2 3 5" xfId="55036" xr:uid="{00000000-0005-0000-0000-0000D0D50000}"/>
    <cellStyle name="Percent 2 6 2 2 4" xfId="55037" xr:uid="{00000000-0005-0000-0000-0000D1D50000}"/>
    <cellStyle name="Percent 2 6 2 2 4 2" xfId="55038" xr:uid="{00000000-0005-0000-0000-0000D2D50000}"/>
    <cellStyle name="Percent 2 6 2 2 4 2 2" xfId="55039" xr:uid="{00000000-0005-0000-0000-0000D3D50000}"/>
    <cellStyle name="Percent 2 6 2 2 4 3" xfId="55040" xr:uid="{00000000-0005-0000-0000-0000D4D50000}"/>
    <cellStyle name="Percent 2 6 2 2 5" xfId="55041" xr:uid="{00000000-0005-0000-0000-0000D5D50000}"/>
    <cellStyle name="Percent 2 6 2 2 5 2" xfId="55042" xr:uid="{00000000-0005-0000-0000-0000D6D50000}"/>
    <cellStyle name="Percent 2 6 2 2 6" xfId="55043" xr:uid="{00000000-0005-0000-0000-0000D7D50000}"/>
    <cellStyle name="Percent 2 6 2 2 7" xfId="55044" xr:uid="{00000000-0005-0000-0000-0000D8D50000}"/>
    <cellStyle name="Percent 2 6 2 3" xfId="6100" xr:uid="{00000000-0005-0000-0000-0000D9D50000}"/>
    <cellStyle name="Percent 2 6 2 3 2" xfId="55045" xr:uid="{00000000-0005-0000-0000-0000DAD50000}"/>
    <cellStyle name="Percent 2 6 2 3 2 2" xfId="55046" xr:uid="{00000000-0005-0000-0000-0000DBD50000}"/>
    <cellStyle name="Percent 2 6 2 3 2 2 2" xfId="55047" xr:uid="{00000000-0005-0000-0000-0000DCD50000}"/>
    <cellStyle name="Percent 2 6 2 3 2 3" xfId="55048" xr:uid="{00000000-0005-0000-0000-0000DDD50000}"/>
    <cellStyle name="Percent 2 6 2 3 3" xfId="55049" xr:uid="{00000000-0005-0000-0000-0000DED50000}"/>
    <cellStyle name="Percent 2 6 2 3 3 2" xfId="55050" xr:uid="{00000000-0005-0000-0000-0000DFD50000}"/>
    <cellStyle name="Percent 2 6 2 3 4" xfId="55051" xr:uid="{00000000-0005-0000-0000-0000E0D50000}"/>
    <cellStyle name="Percent 2 6 2 3 5" xfId="55052" xr:uid="{00000000-0005-0000-0000-0000E1D50000}"/>
    <cellStyle name="Percent 2 6 2 4" xfId="6101" xr:uid="{00000000-0005-0000-0000-0000E2D50000}"/>
    <cellStyle name="Percent 2 6 2 4 2" xfId="55053" xr:uid="{00000000-0005-0000-0000-0000E3D50000}"/>
    <cellStyle name="Percent 2 6 2 4 2 2" xfId="55054" xr:uid="{00000000-0005-0000-0000-0000E4D50000}"/>
    <cellStyle name="Percent 2 6 2 4 2 2 2" xfId="55055" xr:uid="{00000000-0005-0000-0000-0000E5D50000}"/>
    <cellStyle name="Percent 2 6 2 4 2 3" xfId="55056" xr:uid="{00000000-0005-0000-0000-0000E6D50000}"/>
    <cellStyle name="Percent 2 6 2 4 3" xfId="55057" xr:uid="{00000000-0005-0000-0000-0000E7D50000}"/>
    <cellStyle name="Percent 2 6 2 4 3 2" xfId="55058" xr:uid="{00000000-0005-0000-0000-0000E8D50000}"/>
    <cellStyle name="Percent 2 6 2 4 4" xfId="55059" xr:uid="{00000000-0005-0000-0000-0000E9D50000}"/>
    <cellStyle name="Percent 2 6 2 4 5" xfId="55060" xr:uid="{00000000-0005-0000-0000-0000EAD50000}"/>
    <cellStyle name="Percent 2 6 2 5" xfId="55061" xr:uid="{00000000-0005-0000-0000-0000EBD50000}"/>
    <cellStyle name="Percent 2 6 2 5 2" xfId="55062" xr:uid="{00000000-0005-0000-0000-0000ECD50000}"/>
    <cellStyle name="Percent 2 6 2 5 2 2" xfId="55063" xr:uid="{00000000-0005-0000-0000-0000EDD50000}"/>
    <cellStyle name="Percent 2 6 2 5 3" xfId="55064" xr:uid="{00000000-0005-0000-0000-0000EED50000}"/>
    <cellStyle name="Percent 2 6 2 6" xfId="55065" xr:uid="{00000000-0005-0000-0000-0000EFD50000}"/>
    <cellStyle name="Percent 2 6 2 6 2" xfId="55066" xr:uid="{00000000-0005-0000-0000-0000F0D50000}"/>
    <cellStyle name="Percent 2 6 2 7" xfId="55067" xr:uid="{00000000-0005-0000-0000-0000F1D50000}"/>
    <cellStyle name="Percent 2 6 2 8" xfId="55068" xr:uid="{00000000-0005-0000-0000-0000F2D50000}"/>
    <cellStyle name="Percent 2 6 3" xfId="6102" xr:uid="{00000000-0005-0000-0000-0000F3D50000}"/>
    <cellStyle name="Percent 2 6 3 2" xfId="6103" xr:uid="{00000000-0005-0000-0000-0000F4D50000}"/>
    <cellStyle name="Percent 2 6 3 2 2" xfId="6104" xr:uid="{00000000-0005-0000-0000-0000F5D50000}"/>
    <cellStyle name="Percent 2 6 3 2 2 2" xfId="55069" xr:uid="{00000000-0005-0000-0000-0000F6D50000}"/>
    <cellStyle name="Percent 2 6 3 2 2 2 2" xfId="55070" xr:uid="{00000000-0005-0000-0000-0000F7D50000}"/>
    <cellStyle name="Percent 2 6 3 2 2 2 2 2" xfId="55071" xr:uid="{00000000-0005-0000-0000-0000F8D50000}"/>
    <cellStyle name="Percent 2 6 3 2 2 2 3" xfId="55072" xr:uid="{00000000-0005-0000-0000-0000F9D50000}"/>
    <cellStyle name="Percent 2 6 3 2 2 3" xfId="55073" xr:uid="{00000000-0005-0000-0000-0000FAD50000}"/>
    <cellStyle name="Percent 2 6 3 2 2 3 2" xfId="55074" xr:uid="{00000000-0005-0000-0000-0000FBD50000}"/>
    <cellStyle name="Percent 2 6 3 2 2 4" xfId="55075" xr:uid="{00000000-0005-0000-0000-0000FCD50000}"/>
    <cellStyle name="Percent 2 6 3 2 2 5" xfId="55076" xr:uid="{00000000-0005-0000-0000-0000FDD50000}"/>
    <cellStyle name="Percent 2 6 3 2 3" xfId="6105" xr:uid="{00000000-0005-0000-0000-0000FED50000}"/>
    <cellStyle name="Percent 2 6 3 2 3 2" xfId="55077" xr:uid="{00000000-0005-0000-0000-0000FFD50000}"/>
    <cellStyle name="Percent 2 6 3 2 3 2 2" xfId="55078" xr:uid="{00000000-0005-0000-0000-000000D60000}"/>
    <cellStyle name="Percent 2 6 3 2 3 2 2 2" xfId="55079" xr:uid="{00000000-0005-0000-0000-000001D60000}"/>
    <cellStyle name="Percent 2 6 3 2 3 2 3" xfId="55080" xr:uid="{00000000-0005-0000-0000-000002D60000}"/>
    <cellStyle name="Percent 2 6 3 2 3 3" xfId="55081" xr:uid="{00000000-0005-0000-0000-000003D60000}"/>
    <cellStyle name="Percent 2 6 3 2 3 3 2" xfId="55082" xr:uid="{00000000-0005-0000-0000-000004D60000}"/>
    <cellStyle name="Percent 2 6 3 2 3 4" xfId="55083" xr:uid="{00000000-0005-0000-0000-000005D60000}"/>
    <cellStyle name="Percent 2 6 3 2 3 5" xfId="55084" xr:uid="{00000000-0005-0000-0000-000006D60000}"/>
    <cellStyle name="Percent 2 6 3 2 4" xfId="55085" xr:uid="{00000000-0005-0000-0000-000007D60000}"/>
    <cellStyle name="Percent 2 6 3 2 4 2" xfId="55086" xr:uid="{00000000-0005-0000-0000-000008D60000}"/>
    <cellStyle name="Percent 2 6 3 2 4 2 2" xfId="55087" xr:uid="{00000000-0005-0000-0000-000009D60000}"/>
    <cellStyle name="Percent 2 6 3 2 4 3" xfId="55088" xr:uid="{00000000-0005-0000-0000-00000AD60000}"/>
    <cellStyle name="Percent 2 6 3 2 5" xfId="55089" xr:uid="{00000000-0005-0000-0000-00000BD60000}"/>
    <cellStyle name="Percent 2 6 3 2 5 2" xfId="55090" xr:uid="{00000000-0005-0000-0000-00000CD60000}"/>
    <cellStyle name="Percent 2 6 3 2 6" xfId="55091" xr:uid="{00000000-0005-0000-0000-00000DD60000}"/>
    <cellStyle name="Percent 2 6 3 2 7" xfId="55092" xr:uid="{00000000-0005-0000-0000-00000ED60000}"/>
    <cellStyle name="Percent 2 6 3 3" xfId="6106" xr:uid="{00000000-0005-0000-0000-00000FD60000}"/>
    <cellStyle name="Percent 2 6 3 3 2" xfId="55093" xr:uid="{00000000-0005-0000-0000-000010D60000}"/>
    <cellStyle name="Percent 2 6 3 3 2 2" xfId="55094" xr:uid="{00000000-0005-0000-0000-000011D60000}"/>
    <cellStyle name="Percent 2 6 3 3 2 2 2" xfId="55095" xr:uid="{00000000-0005-0000-0000-000012D60000}"/>
    <cellStyle name="Percent 2 6 3 3 2 3" xfId="55096" xr:uid="{00000000-0005-0000-0000-000013D60000}"/>
    <cellStyle name="Percent 2 6 3 3 3" xfId="55097" xr:uid="{00000000-0005-0000-0000-000014D60000}"/>
    <cellStyle name="Percent 2 6 3 3 3 2" xfId="55098" xr:uid="{00000000-0005-0000-0000-000015D60000}"/>
    <cellStyle name="Percent 2 6 3 3 4" xfId="55099" xr:uid="{00000000-0005-0000-0000-000016D60000}"/>
    <cellStyle name="Percent 2 6 3 3 5" xfId="55100" xr:uid="{00000000-0005-0000-0000-000017D60000}"/>
    <cellStyle name="Percent 2 6 3 4" xfId="6107" xr:uid="{00000000-0005-0000-0000-000018D60000}"/>
    <cellStyle name="Percent 2 6 3 4 2" xfId="55101" xr:uid="{00000000-0005-0000-0000-000019D60000}"/>
    <cellStyle name="Percent 2 6 3 4 2 2" xfId="55102" xr:uid="{00000000-0005-0000-0000-00001AD60000}"/>
    <cellStyle name="Percent 2 6 3 4 2 2 2" xfId="55103" xr:uid="{00000000-0005-0000-0000-00001BD60000}"/>
    <cellStyle name="Percent 2 6 3 4 2 3" xfId="55104" xr:uid="{00000000-0005-0000-0000-00001CD60000}"/>
    <cellStyle name="Percent 2 6 3 4 3" xfId="55105" xr:uid="{00000000-0005-0000-0000-00001DD60000}"/>
    <cellStyle name="Percent 2 6 3 4 3 2" xfId="55106" xr:uid="{00000000-0005-0000-0000-00001ED60000}"/>
    <cellStyle name="Percent 2 6 3 4 4" xfId="55107" xr:uid="{00000000-0005-0000-0000-00001FD60000}"/>
    <cellStyle name="Percent 2 6 3 4 5" xfId="55108" xr:uid="{00000000-0005-0000-0000-000020D60000}"/>
    <cellStyle name="Percent 2 6 3 5" xfId="55109" xr:uid="{00000000-0005-0000-0000-000021D60000}"/>
    <cellStyle name="Percent 2 6 3 5 2" xfId="55110" xr:uid="{00000000-0005-0000-0000-000022D60000}"/>
    <cellStyle name="Percent 2 6 3 5 2 2" xfId="55111" xr:uid="{00000000-0005-0000-0000-000023D60000}"/>
    <cellStyle name="Percent 2 6 3 5 3" xfId="55112" xr:uid="{00000000-0005-0000-0000-000024D60000}"/>
    <cellStyle name="Percent 2 6 3 6" xfId="55113" xr:uid="{00000000-0005-0000-0000-000025D60000}"/>
    <cellStyle name="Percent 2 6 3 6 2" xfId="55114" xr:uid="{00000000-0005-0000-0000-000026D60000}"/>
    <cellStyle name="Percent 2 6 3 7" xfId="55115" xr:uid="{00000000-0005-0000-0000-000027D60000}"/>
    <cellStyle name="Percent 2 6 3 8" xfId="55116" xr:uid="{00000000-0005-0000-0000-000028D60000}"/>
    <cellStyle name="Percent 2 6 4" xfId="6108" xr:uid="{00000000-0005-0000-0000-000029D60000}"/>
    <cellStyle name="Percent 2 6 4 2" xfId="6109" xr:uid="{00000000-0005-0000-0000-00002AD60000}"/>
    <cellStyle name="Percent 2 6 4 2 2" xfId="6110" xr:uid="{00000000-0005-0000-0000-00002BD60000}"/>
    <cellStyle name="Percent 2 6 4 2 2 2" xfId="55117" xr:uid="{00000000-0005-0000-0000-00002CD60000}"/>
    <cellStyle name="Percent 2 6 4 2 2 2 2" xfId="55118" xr:uid="{00000000-0005-0000-0000-00002DD60000}"/>
    <cellStyle name="Percent 2 6 4 2 2 2 2 2" xfId="55119" xr:uid="{00000000-0005-0000-0000-00002ED60000}"/>
    <cellStyle name="Percent 2 6 4 2 2 2 3" xfId="55120" xr:uid="{00000000-0005-0000-0000-00002FD60000}"/>
    <cellStyle name="Percent 2 6 4 2 2 3" xfId="55121" xr:uid="{00000000-0005-0000-0000-000030D60000}"/>
    <cellStyle name="Percent 2 6 4 2 2 3 2" xfId="55122" xr:uid="{00000000-0005-0000-0000-000031D60000}"/>
    <cellStyle name="Percent 2 6 4 2 2 4" xfId="55123" xr:uid="{00000000-0005-0000-0000-000032D60000}"/>
    <cellStyle name="Percent 2 6 4 2 2 5" xfId="55124" xr:uid="{00000000-0005-0000-0000-000033D60000}"/>
    <cellStyle name="Percent 2 6 4 2 3" xfId="6111" xr:uid="{00000000-0005-0000-0000-000034D60000}"/>
    <cellStyle name="Percent 2 6 4 2 3 2" xfId="55125" xr:uid="{00000000-0005-0000-0000-000035D60000}"/>
    <cellStyle name="Percent 2 6 4 2 3 2 2" xfId="55126" xr:uid="{00000000-0005-0000-0000-000036D60000}"/>
    <cellStyle name="Percent 2 6 4 2 3 2 2 2" xfId="55127" xr:uid="{00000000-0005-0000-0000-000037D60000}"/>
    <cellStyle name="Percent 2 6 4 2 3 2 3" xfId="55128" xr:uid="{00000000-0005-0000-0000-000038D60000}"/>
    <cellStyle name="Percent 2 6 4 2 3 3" xfId="55129" xr:uid="{00000000-0005-0000-0000-000039D60000}"/>
    <cellStyle name="Percent 2 6 4 2 3 3 2" xfId="55130" xr:uid="{00000000-0005-0000-0000-00003AD60000}"/>
    <cellStyle name="Percent 2 6 4 2 3 4" xfId="55131" xr:uid="{00000000-0005-0000-0000-00003BD60000}"/>
    <cellStyle name="Percent 2 6 4 2 3 5" xfId="55132" xr:uid="{00000000-0005-0000-0000-00003CD60000}"/>
    <cellStyle name="Percent 2 6 4 2 4" xfId="55133" xr:uid="{00000000-0005-0000-0000-00003DD60000}"/>
    <cellStyle name="Percent 2 6 4 2 4 2" xfId="55134" xr:uid="{00000000-0005-0000-0000-00003ED60000}"/>
    <cellStyle name="Percent 2 6 4 2 4 2 2" xfId="55135" xr:uid="{00000000-0005-0000-0000-00003FD60000}"/>
    <cellStyle name="Percent 2 6 4 2 4 3" xfId="55136" xr:uid="{00000000-0005-0000-0000-000040D60000}"/>
    <cellStyle name="Percent 2 6 4 2 5" xfId="55137" xr:uid="{00000000-0005-0000-0000-000041D60000}"/>
    <cellStyle name="Percent 2 6 4 2 5 2" xfId="55138" xr:uid="{00000000-0005-0000-0000-000042D60000}"/>
    <cellStyle name="Percent 2 6 4 2 6" xfId="55139" xr:uid="{00000000-0005-0000-0000-000043D60000}"/>
    <cellStyle name="Percent 2 6 4 2 7" xfId="55140" xr:uid="{00000000-0005-0000-0000-000044D60000}"/>
    <cellStyle name="Percent 2 6 4 3" xfId="6112" xr:uid="{00000000-0005-0000-0000-000045D60000}"/>
    <cellStyle name="Percent 2 6 4 3 2" xfId="55141" xr:uid="{00000000-0005-0000-0000-000046D60000}"/>
    <cellStyle name="Percent 2 6 4 3 2 2" xfId="55142" xr:uid="{00000000-0005-0000-0000-000047D60000}"/>
    <cellStyle name="Percent 2 6 4 3 2 2 2" xfId="55143" xr:uid="{00000000-0005-0000-0000-000048D60000}"/>
    <cellStyle name="Percent 2 6 4 3 2 3" xfId="55144" xr:uid="{00000000-0005-0000-0000-000049D60000}"/>
    <cellStyle name="Percent 2 6 4 3 3" xfId="55145" xr:uid="{00000000-0005-0000-0000-00004AD60000}"/>
    <cellStyle name="Percent 2 6 4 3 3 2" xfId="55146" xr:uid="{00000000-0005-0000-0000-00004BD60000}"/>
    <cellStyle name="Percent 2 6 4 3 4" xfId="55147" xr:uid="{00000000-0005-0000-0000-00004CD60000}"/>
    <cellStyle name="Percent 2 6 4 3 5" xfId="55148" xr:uid="{00000000-0005-0000-0000-00004DD60000}"/>
    <cellStyle name="Percent 2 6 4 4" xfId="6113" xr:uid="{00000000-0005-0000-0000-00004ED60000}"/>
    <cellStyle name="Percent 2 6 4 4 2" xfId="55149" xr:uid="{00000000-0005-0000-0000-00004FD60000}"/>
    <cellStyle name="Percent 2 6 4 4 2 2" xfId="55150" xr:uid="{00000000-0005-0000-0000-000050D60000}"/>
    <cellStyle name="Percent 2 6 4 4 2 2 2" xfId="55151" xr:uid="{00000000-0005-0000-0000-000051D60000}"/>
    <cellStyle name="Percent 2 6 4 4 2 3" xfId="55152" xr:uid="{00000000-0005-0000-0000-000052D60000}"/>
    <cellStyle name="Percent 2 6 4 4 3" xfId="55153" xr:uid="{00000000-0005-0000-0000-000053D60000}"/>
    <cellStyle name="Percent 2 6 4 4 3 2" xfId="55154" xr:uid="{00000000-0005-0000-0000-000054D60000}"/>
    <cellStyle name="Percent 2 6 4 4 4" xfId="55155" xr:uid="{00000000-0005-0000-0000-000055D60000}"/>
    <cellStyle name="Percent 2 6 4 4 5" xfId="55156" xr:uid="{00000000-0005-0000-0000-000056D60000}"/>
    <cellStyle name="Percent 2 6 4 5" xfId="55157" xr:uid="{00000000-0005-0000-0000-000057D60000}"/>
    <cellStyle name="Percent 2 6 4 5 2" xfId="55158" xr:uid="{00000000-0005-0000-0000-000058D60000}"/>
    <cellStyle name="Percent 2 6 4 5 2 2" xfId="55159" xr:uid="{00000000-0005-0000-0000-000059D60000}"/>
    <cellStyle name="Percent 2 6 4 5 3" xfId="55160" xr:uid="{00000000-0005-0000-0000-00005AD60000}"/>
    <cellStyle name="Percent 2 6 4 6" xfId="55161" xr:uid="{00000000-0005-0000-0000-00005BD60000}"/>
    <cellStyle name="Percent 2 6 4 6 2" xfId="55162" xr:uid="{00000000-0005-0000-0000-00005CD60000}"/>
    <cellStyle name="Percent 2 6 4 7" xfId="55163" xr:uid="{00000000-0005-0000-0000-00005DD60000}"/>
    <cellStyle name="Percent 2 6 4 8" xfId="55164" xr:uid="{00000000-0005-0000-0000-00005ED60000}"/>
    <cellStyle name="Percent 2 6 5" xfId="6114" xr:uid="{00000000-0005-0000-0000-00005FD60000}"/>
    <cellStyle name="Percent 2 6 5 2" xfId="6115" xr:uid="{00000000-0005-0000-0000-000060D60000}"/>
    <cellStyle name="Percent 2 6 5 2 2" xfId="6116" xr:uid="{00000000-0005-0000-0000-000061D60000}"/>
    <cellStyle name="Percent 2 6 5 2 2 2" xfId="55165" xr:uid="{00000000-0005-0000-0000-000062D60000}"/>
    <cellStyle name="Percent 2 6 5 2 2 2 2" xfId="55166" xr:uid="{00000000-0005-0000-0000-000063D60000}"/>
    <cellStyle name="Percent 2 6 5 2 2 2 2 2" xfId="55167" xr:uid="{00000000-0005-0000-0000-000064D60000}"/>
    <cellStyle name="Percent 2 6 5 2 2 2 3" xfId="55168" xr:uid="{00000000-0005-0000-0000-000065D60000}"/>
    <cellStyle name="Percent 2 6 5 2 2 3" xfId="55169" xr:uid="{00000000-0005-0000-0000-000066D60000}"/>
    <cellStyle name="Percent 2 6 5 2 2 3 2" xfId="55170" xr:uid="{00000000-0005-0000-0000-000067D60000}"/>
    <cellStyle name="Percent 2 6 5 2 2 4" xfId="55171" xr:uid="{00000000-0005-0000-0000-000068D60000}"/>
    <cellStyle name="Percent 2 6 5 2 2 5" xfId="55172" xr:uid="{00000000-0005-0000-0000-000069D60000}"/>
    <cellStyle name="Percent 2 6 5 2 3" xfId="6117" xr:uid="{00000000-0005-0000-0000-00006AD60000}"/>
    <cellStyle name="Percent 2 6 5 2 3 2" xfId="55173" xr:uid="{00000000-0005-0000-0000-00006BD60000}"/>
    <cellStyle name="Percent 2 6 5 2 3 2 2" xfId="55174" xr:uid="{00000000-0005-0000-0000-00006CD60000}"/>
    <cellStyle name="Percent 2 6 5 2 3 2 2 2" xfId="55175" xr:uid="{00000000-0005-0000-0000-00006DD60000}"/>
    <cellStyle name="Percent 2 6 5 2 3 2 3" xfId="55176" xr:uid="{00000000-0005-0000-0000-00006ED60000}"/>
    <cellStyle name="Percent 2 6 5 2 3 3" xfId="55177" xr:uid="{00000000-0005-0000-0000-00006FD60000}"/>
    <cellStyle name="Percent 2 6 5 2 3 3 2" xfId="55178" xr:uid="{00000000-0005-0000-0000-000070D60000}"/>
    <cellStyle name="Percent 2 6 5 2 3 4" xfId="55179" xr:uid="{00000000-0005-0000-0000-000071D60000}"/>
    <cellStyle name="Percent 2 6 5 2 3 5" xfId="55180" xr:uid="{00000000-0005-0000-0000-000072D60000}"/>
    <cellStyle name="Percent 2 6 5 2 4" xfId="55181" xr:uid="{00000000-0005-0000-0000-000073D60000}"/>
    <cellStyle name="Percent 2 6 5 2 4 2" xfId="55182" xr:uid="{00000000-0005-0000-0000-000074D60000}"/>
    <cellStyle name="Percent 2 6 5 2 4 2 2" xfId="55183" xr:uid="{00000000-0005-0000-0000-000075D60000}"/>
    <cellStyle name="Percent 2 6 5 2 4 3" xfId="55184" xr:uid="{00000000-0005-0000-0000-000076D60000}"/>
    <cellStyle name="Percent 2 6 5 2 5" xfId="55185" xr:uid="{00000000-0005-0000-0000-000077D60000}"/>
    <cellStyle name="Percent 2 6 5 2 5 2" xfId="55186" xr:uid="{00000000-0005-0000-0000-000078D60000}"/>
    <cellStyle name="Percent 2 6 5 2 6" xfId="55187" xr:uid="{00000000-0005-0000-0000-000079D60000}"/>
    <cellStyle name="Percent 2 6 5 2 7" xfId="55188" xr:uid="{00000000-0005-0000-0000-00007AD60000}"/>
    <cellStyle name="Percent 2 6 5 3" xfId="6118" xr:uid="{00000000-0005-0000-0000-00007BD60000}"/>
    <cellStyle name="Percent 2 6 5 3 2" xfId="55189" xr:uid="{00000000-0005-0000-0000-00007CD60000}"/>
    <cellStyle name="Percent 2 6 5 3 2 2" xfId="55190" xr:uid="{00000000-0005-0000-0000-00007DD60000}"/>
    <cellStyle name="Percent 2 6 5 3 2 2 2" xfId="55191" xr:uid="{00000000-0005-0000-0000-00007ED60000}"/>
    <cellStyle name="Percent 2 6 5 3 2 3" xfId="55192" xr:uid="{00000000-0005-0000-0000-00007FD60000}"/>
    <cellStyle name="Percent 2 6 5 3 3" xfId="55193" xr:uid="{00000000-0005-0000-0000-000080D60000}"/>
    <cellStyle name="Percent 2 6 5 3 3 2" xfId="55194" xr:uid="{00000000-0005-0000-0000-000081D60000}"/>
    <cellStyle name="Percent 2 6 5 3 4" xfId="55195" xr:uid="{00000000-0005-0000-0000-000082D60000}"/>
    <cellStyle name="Percent 2 6 5 3 5" xfId="55196" xr:uid="{00000000-0005-0000-0000-000083D60000}"/>
    <cellStyle name="Percent 2 6 5 4" xfId="6119" xr:uid="{00000000-0005-0000-0000-000084D60000}"/>
    <cellStyle name="Percent 2 6 5 4 2" xfId="55197" xr:uid="{00000000-0005-0000-0000-000085D60000}"/>
    <cellStyle name="Percent 2 6 5 4 2 2" xfId="55198" xr:uid="{00000000-0005-0000-0000-000086D60000}"/>
    <cellStyle name="Percent 2 6 5 4 2 2 2" xfId="55199" xr:uid="{00000000-0005-0000-0000-000087D60000}"/>
    <cellStyle name="Percent 2 6 5 4 2 3" xfId="55200" xr:uid="{00000000-0005-0000-0000-000088D60000}"/>
    <cellStyle name="Percent 2 6 5 4 3" xfId="55201" xr:uid="{00000000-0005-0000-0000-000089D60000}"/>
    <cellStyle name="Percent 2 6 5 4 3 2" xfId="55202" xr:uid="{00000000-0005-0000-0000-00008AD60000}"/>
    <cellStyle name="Percent 2 6 5 4 4" xfId="55203" xr:uid="{00000000-0005-0000-0000-00008BD60000}"/>
    <cellStyle name="Percent 2 6 5 4 5" xfId="55204" xr:uid="{00000000-0005-0000-0000-00008CD60000}"/>
    <cellStyle name="Percent 2 6 5 5" xfId="55205" xr:uid="{00000000-0005-0000-0000-00008DD60000}"/>
    <cellStyle name="Percent 2 6 5 5 2" xfId="55206" xr:uid="{00000000-0005-0000-0000-00008ED60000}"/>
    <cellStyle name="Percent 2 6 5 5 2 2" xfId="55207" xr:uid="{00000000-0005-0000-0000-00008FD60000}"/>
    <cellStyle name="Percent 2 6 5 5 3" xfId="55208" xr:uid="{00000000-0005-0000-0000-000090D60000}"/>
    <cellStyle name="Percent 2 6 5 6" xfId="55209" xr:uid="{00000000-0005-0000-0000-000091D60000}"/>
    <cellStyle name="Percent 2 6 5 6 2" xfId="55210" xr:uid="{00000000-0005-0000-0000-000092D60000}"/>
    <cellStyle name="Percent 2 6 5 7" xfId="55211" xr:uid="{00000000-0005-0000-0000-000093D60000}"/>
    <cellStyle name="Percent 2 6 5 8" xfId="55212" xr:uid="{00000000-0005-0000-0000-000094D60000}"/>
    <cellStyle name="Percent 2 6 6" xfId="6120" xr:uid="{00000000-0005-0000-0000-000095D60000}"/>
    <cellStyle name="Percent 2 6 6 2" xfId="6121" xr:uid="{00000000-0005-0000-0000-000096D60000}"/>
    <cellStyle name="Percent 2 6 6 2 2" xfId="55213" xr:uid="{00000000-0005-0000-0000-000097D60000}"/>
    <cellStyle name="Percent 2 6 6 2 2 2" xfId="55214" xr:uid="{00000000-0005-0000-0000-000098D60000}"/>
    <cellStyle name="Percent 2 6 6 2 2 2 2" xfId="55215" xr:uid="{00000000-0005-0000-0000-000099D60000}"/>
    <cellStyle name="Percent 2 6 6 2 2 3" xfId="55216" xr:uid="{00000000-0005-0000-0000-00009AD60000}"/>
    <cellStyle name="Percent 2 6 6 2 3" xfId="55217" xr:uid="{00000000-0005-0000-0000-00009BD60000}"/>
    <cellStyle name="Percent 2 6 6 2 3 2" xfId="55218" xr:uid="{00000000-0005-0000-0000-00009CD60000}"/>
    <cellStyle name="Percent 2 6 6 2 4" xfId="55219" xr:uid="{00000000-0005-0000-0000-00009DD60000}"/>
    <cellStyle name="Percent 2 6 6 2 5" xfId="55220" xr:uid="{00000000-0005-0000-0000-00009ED60000}"/>
    <cellStyle name="Percent 2 6 6 3" xfId="6122" xr:uid="{00000000-0005-0000-0000-00009FD60000}"/>
    <cellStyle name="Percent 2 6 6 3 2" xfId="55221" xr:uid="{00000000-0005-0000-0000-0000A0D60000}"/>
    <cellStyle name="Percent 2 6 6 3 2 2" xfId="55222" xr:uid="{00000000-0005-0000-0000-0000A1D60000}"/>
    <cellStyle name="Percent 2 6 6 3 2 2 2" xfId="55223" xr:uid="{00000000-0005-0000-0000-0000A2D60000}"/>
    <cellStyle name="Percent 2 6 6 3 2 3" xfId="55224" xr:uid="{00000000-0005-0000-0000-0000A3D60000}"/>
    <cellStyle name="Percent 2 6 6 3 3" xfId="55225" xr:uid="{00000000-0005-0000-0000-0000A4D60000}"/>
    <cellStyle name="Percent 2 6 6 3 3 2" xfId="55226" xr:uid="{00000000-0005-0000-0000-0000A5D60000}"/>
    <cellStyle name="Percent 2 6 6 3 4" xfId="55227" xr:uid="{00000000-0005-0000-0000-0000A6D60000}"/>
    <cellStyle name="Percent 2 6 6 3 5" xfId="55228" xr:uid="{00000000-0005-0000-0000-0000A7D60000}"/>
    <cellStyle name="Percent 2 6 6 4" xfId="55229" xr:uid="{00000000-0005-0000-0000-0000A8D60000}"/>
    <cellStyle name="Percent 2 6 6 4 2" xfId="55230" xr:uid="{00000000-0005-0000-0000-0000A9D60000}"/>
    <cellStyle name="Percent 2 6 6 4 2 2" xfId="55231" xr:uid="{00000000-0005-0000-0000-0000AAD60000}"/>
    <cellStyle name="Percent 2 6 6 4 3" xfId="55232" xr:uid="{00000000-0005-0000-0000-0000ABD60000}"/>
    <cellStyle name="Percent 2 6 6 5" xfId="55233" xr:uid="{00000000-0005-0000-0000-0000ACD60000}"/>
    <cellStyle name="Percent 2 6 6 5 2" xfId="55234" xr:uid="{00000000-0005-0000-0000-0000ADD60000}"/>
    <cellStyle name="Percent 2 6 6 6" xfId="55235" xr:uid="{00000000-0005-0000-0000-0000AED60000}"/>
    <cellStyle name="Percent 2 6 6 7" xfId="55236" xr:uid="{00000000-0005-0000-0000-0000AFD60000}"/>
    <cellStyle name="Percent 2 6 7" xfId="6123" xr:uid="{00000000-0005-0000-0000-0000B0D60000}"/>
    <cellStyle name="Percent 2 6 7 2" xfId="55237" xr:uid="{00000000-0005-0000-0000-0000B1D60000}"/>
    <cellStyle name="Percent 2 6 7 2 2" xfId="55238" xr:uid="{00000000-0005-0000-0000-0000B2D60000}"/>
    <cellStyle name="Percent 2 6 7 2 2 2" xfId="55239" xr:uid="{00000000-0005-0000-0000-0000B3D60000}"/>
    <cellStyle name="Percent 2 6 7 2 3" xfId="55240" xr:uid="{00000000-0005-0000-0000-0000B4D60000}"/>
    <cellStyle name="Percent 2 6 7 3" xfId="55241" xr:uid="{00000000-0005-0000-0000-0000B5D60000}"/>
    <cellStyle name="Percent 2 6 7 3 2" xfId="55242" xr:uid="{00000000-0005-0000-0000-0000B6D60000}"/>
    <cellStyle name="Percent 2 6 7 4" xfId="55243" xr:uid="{00000000-0005-0000-0000-0000B7D60000}"/>
    <cellStyle name="Percent 2 6 7 5" xfId="55244" xr:uid="{00000000-0005-0000-0000-0000B8D60000}"/>
    <cellStyle name="Percent 2 6 8" xfId="6124" xr:uid="{00000000-0005-0000-0000-0000B9D60000}"/>
    <cellStyle name="Percent 2 6 8 2" xfId="55245" xr:uid="{00000000-0005-0000-0000-0000BAD60000}"/>
    <cellStyle name="Percent 2 6 8 2 2" xfId="55246" xr:uid="{00000000-0005-0000-0000-0000BBD60000}"/>
    <cellStyle name="Percent 2 6 8 2 2 2" xfId="55247" xr:uid="{00000000-0005-0000-0000-0000BCD60000}"/>
    <cellStyle name="Percent 2 6 8 2 3" xfId="55248" xr:uid="{00000000-0005-0000-0000-0000BDD60000}"/>
    <cellStyle name="Percent 2 6 8 3" xfId="55249" xr:uid="{00000000-0005-0000-0000-0000BED60000}"/>
    <cellStyle name="Percent 2 6 8 3 2" xfId="55250" xr:uid="{00000000-0005-0000-0000-0000BFD60000}"/>
    <cellStyle name="Percent 2 6 8 4" xfId="55251" xr:uid="{00000000-0005-0000-0000-0000C0D60000}"/>
    <cellStyle name="Percent 2 6 8 5" xfId="55252" xr:uid="{00000000-0005-0000-0000-0000C1D60000}"/>
    <cellStyle name="Percent 2 6 9" xfId="55253" xr:uid="{00000000-0005-0000-0000-0000C2D60000}"/>
    <cellStyle name="Percent 2 6 9 2" xfId="55254" xr:uid="{00000000-0005-0000-0000-0000C3D60000}"/>
    <cellStyle name="Percent 2 6 9 2 2" xfId="55255" xr:uid="{00000000-0005-0000-0000-0000C4D60000}"/>
    <cellStyle name="Percent 2 6 9 3" xfId="55256" xr:uid="{00000000-0005-0000-0000-0000C5D60000}"/>
    <cellStyle name="Percent 2 7" xfId="6125" xr:uid="{00000000-0005-0000-0000-0000C6D60000}"/>
    <cellStyle name="Percent 2 7 10" xfId="55257" xr:uid="{00000000-0005-0000-0000-0000C7D60000}"/>
    <cellStyle name="Percent 2 7 10 2" xfId="55258" xr:uid="{00000000-0005-0000-0000-0000C8D60000}"/>
    <cellStyle name="Percent 2 7 11" xfId="55259" xr:uid="{00000000-0005-0000-0000-0000C9D60000}"/>
    <cellStyle name="Percent 2 7 12" xfId="55260" xr:uid="{00000000-0005-0000-0000-0000CAD60000}"/>
    <cellStyle name="Percent 2 7 2" xfId="6126" xr:uid="{00000000-0005-0000-0000-0000CBD60000}"/>
    <cellStyle name="Percent 2 7 2 2" xfId="6127" xr:uid="{00000000-0005-0000-0000-0000CCD60000}"/>
    <cellStyle name="Percent 2 7 2 2 2" xfId="6128" xr:uid="{00000000-0005-0000-0000-0000CDD60000}"/>
    <cellStyle name="Percent 2 7 2 2 2 2" xfId="55261" xr:uid="{00000000-0005-0000-0000-0000CED60000}"/>
    <cellStyle name="Percent 2 7 2 2 2 2 2" xfId="55262" xr:uid="{00000000-0005-0000-0000-0000CFD60000}"/>
    <cellStyle name="Percent 2 7 2 2 2 2 2 2" xfId="55263" xr:uid="{00000000-0005-0000-0000-0000D0D60000}"/>
    <cellStyle name="Percent 2 7 2 2 2 2 3" xfId="55264" xr:uid="{00000000-0005-0000-0000-0000D1D60000}"/>
    <cellStyle name="Percent 2 7 2 2 2 3" xfId="55265" xr:uid="{00000000-0005-0000-0000-0000D2D60000}"/>
    <cellStyle name="Percent 2 7 2 2 2 3 2" xfId="55266" xr:uid="{00000000-0005-0000-0000-0000D3D60000}"/>
    <cellStyle name="Percent 2 7 2 2 2 4" xfId="55267" xr:uid="{00000000-0005-0000-0000-0000D4D60000}"/>
    <cellStyle name="Percent 2 7 2 2 2 5" xfId="55268" xr:uid="{00000000-0005-0000-0000-0000D5D60000}"/>
    <cellStyle name="Percent 2 7 2 2 3" xfId="6129" xr:uid="{00000000-0005-0000-0000-0000D6D60000}"/>
    <cellStyle name="Percent 2 7 2 2 3 2" xfId="55269" xr:uid="{00000000-0005-0000-0000-0000D7D60000}"/>
    <cellStyle name="Percent 2 7 2 2 3 2 2" xfId="55270" xr:uid="{00000000-0005-0000-0000-0000D8D60000}"/>
    <cellStyle name="Percent 2 7 2 2 3 2 2 2" xfId="55271" xr:uid="{00000000-0005-0000-0000-0000D9D60000}"/>
    <cellStyle name="Percent 2 7 2 2 3 2 3" xfId="55272" xr:uid="{00000000-0005-0000-0000-0000DAD60000}"/>
    <cellStyle name="Percent 2 7 2 2 3 3" xfId="55273" xr:uid="{00000000-0005-0000-0000-0000DBD60000}"/>
    <cellStyle name="Percent 2 7 2 2 3 3 2" xfId="55274" xr:uid="{00000000-0005-0000-0000-0000DCD60000}"/>
    <cellStyle name="Percent 2 7 2 2 3 4" xfId="55275" xr:uid="{00000000-0005-0000-0000-0000DDD60000}"/>
    <cellStyle name="Percent 2 7 2 2 3 5" xfId="55276" xr:uid="{00000000-0005-0000-0000-0000DED60000}"/>
    <cellStyle name="Percent 2 7 2 2 4" xfId="55277" xr:uid="{00000000-0005-0000-0000-0000DFD60000}"/>
    <cellStyle name="Percent 2 7 2 2 4 2" xfId="55278" xr:uid="{00000000-0005-0000-0000-0000E0D60000}"/>
    <cellStyle name="Percent 2 7 2 2 4 2 2" xfId="55279" xr:uid="{00000000-0005-0000-0000-0000E1D60000}"/>
    <cellStyle name="Percent 2 7 2 2 4 3" xfId="55280" xr:uid="{00000000-0005-0000-0000-0000E2D60000}"/>
    <cellStyle name="Percent 2 7 2 2 5" xfId="55281" xr:uid="{00000000-0005-0000-0000-0000E3D60000}"/>
    <cellStyle name="Percent 2 7 2 2 5 2" xfId="55282" xr:uid="{00000000-0005-0000-0000-0000E4D60000}"/>
    <cellStyle name="Percent 2 7 2 2 6" xfId="55283" xr:uid="{00000000-0005-0000-0000-0000E5D60000}"/>
    <cellStyle name="Percent 2 7 2 2 7" xfId="55284" xr:uid="{00000000-0005-0000-0000-0000E6D60000}"/>
    <cellStyle name="Percent 2 7 2 3" xfId="6130" xr:uid="{00000000-0005-0000-0000-0000E7D60000}"/>
    <cellStyle name="Percent 2 7 2 3 2" xfId="55285" xr:uid="{00000000-0005-0000-0000-0000E8D60000}"/>
    <cellStyle name="Percent 2 7 2 3 2 2" xfId="55286" xr:uid="{00000000-0005-0000-0000-0000E9D60000}"/>
    <cellStyle name="Percent 2 7 2 3 2 2 2" xfId="55287" xr:uid="{00000000-0005-0000-0000-0000EAD60000}"/>
    <cellStyle name="Percent 2 7 2 3 2 3" xfId="55288" xr:uid="{00000000-0005-0000-0000-0000EBD60000}"/>
    <cellStyle name="Percent 2 7 2 3 3" xfId="55289" xr:uid="{00000000-0005-0000-0000-0000ECD60000}"/>
    <cellStyle name="Percent 2 7 2 3 3 2" xfId="55290" xr:uid="{00000000-0005-0000-0000-0000EDD60000}"/>
    <cellStyle name="Percent 2 7 2 3 4" xfId="55291" xr:uid="{00000000-0005-0000-0000-0000EED60000}"/>
    <cellStyle name="Percent 2 7 2 3 5" xfId="55292" xr:uid="{00000000-0005-0000-0000-0000EFD60000}"/>
    <cellStyle name="Percent 2 7 2 4" xfId="6131" xr:uid="{00000000-0005-0000-0000-0000F0D60000}"/>
    <cellStyle name="Percent 2 7 2 4 2" xfId="55293" xr:uid="{00000000-0005-0000-0000-0000F1D60000}"/>
    <cellStyle name="Percent 2 7 2 4 2 2" xfId="55294" xr:uid="{00000000-0005-0000-0000-0000F2D60000}"/>
    <cellStyle name="Percent 2 7 2 4 2 2 2" xfId="55295" xr:uid="{00000000-0005-0000-0000-0000F3D60000}"/>
    <cellStyle name="Percent 2 7 2 4 2 3" xfId="55296" xr:uid="{00000000-0005-0000-0000-0000F4D60000}"/>
    <cellStyle name="Percent 2 7 2 4 3" xfId="55297" xr:uid="{00000000-0005-0000-0000-0000F5D60000}"/>
    <cellStyle name="Percent 2 7 2 4 3 2" xfId="55298" xr:uid="{00000000-0005-0000-0000-0000F6D60000}"/>
    <cellStyle name="Percent 2 7 2 4 4" xfId="55299" xr:uid="{00000000-0005-0000-0000-0000F7D60000}"/>
    <cellStyle name="Percent 2 7 2 4 5" xfId="55300" xr:uid="{00000000-0005-0000-0000-0000F8D60000}"/>
    <cellStyle name="Percent 2 7 2 5" xfId="55301" xr:uid="{00000000-0005-0000-0000-0000F9D60000}"/>
    <cellStyle name="Percent 2 7 2 5 2" xfId="55302" xr:uid="{00000000-0005-0000-0000-0000FAD60000}"/>
    <cellStyle name="Percent 2 7 2 5 2 2" xfId="55303" xr:uid="{00000000-0005-0000-0000-0000FBD60000}"/>
    <cellStyle name="Percent 2 7 2 5 3" xfId="55304" xr:uid="{00000000-0005-0000-0000-0000FCD60000}"/>
    <cellStyle name="Percent 2 7 2 6" xfId="55305" xr:uid="{00000000-0005-0000-0000-0000FDD60000}"/>
    <cellStyle name="Percent 2 7 2 6 2" xfId="55306" xr:uid="{00000000-0005-0000-0000-0000FED60000}"/>
    <cellStyle name="Percent 2 7 2 7" xfId="55307" xr:uid="{00000000-0005-0000-0000-0000FFD60000}"/>
    <cellStyle name="Percent 2 7 2 8" xfId="55308" xr:uid="{00000000-0005-0000-0000-000000D70000}"/>
    <cellStyle name="Percent 2 7 3" xfId="6132" xr:uid="{00000000-0005-0000-0000-000001D70000}"/>
    <cellStyle name="Percent 2 7 3 2" xfId="6133" xr:uid="{00000000-0005-0000-0000-000002D70000}"/>
    <cellStyle name="Percent 2 7 3 2 2" xfId="6134" xr:uid="{00000000-0005-0000-0000-000003D70000}"/>
    <cellStyle name="Percent 2 7 3 2 2 2" xfId="55309" xr:uid="{00000000-0005-0000-0000-000004D70000}"/>
    <cellStyle name="Percent 2 7 3 2 2 2 2" xfId="55310" xr:uid="{00000000-0005-0000-0000-000005D70000}"/>
    <cellStyle name="Percent 2 7 3 2 2 2 2 2" xfId="55311" xr:uid="{00000000-0005-0000-0000-000006D70000}"/>
    <cellStyle name="Percent 2 7 3 2 2 2 3" xfId="55312" xr:uid="{00000000-0005-0000-0000-000007D70000}"/>
    <cellStyle name="Percent 2 7 3 2 2 3" xfId="55313" xr:uid="{00000000-0005-0000-0000-000008D70000}"/>
    <cellStyle name="Percent 2 7 3 2 2 3 2" xfId="55314" xr:uid="{00000000-0005-0000-0000-000009D70000}"/>
    <cellStyle name="Percent 2 7 3 2 2 4" xfId="55315" xr:uid="{00000000-0005-0000-0000-00000AD70000}"/>
    <cellStyle name="Percent 2 7 3 2 2 5" xfId="55316" xr:uid="{00000000-0005-0000-0000-00000BD70000}"/>
    <cellStyle name="Percent 2 7 3 2 3" xfId="6135" xr:uid="{00000000-0005-0000-0000-00000CD70000}"/>
    <cellStyle name="Percent 2 7 3 2 3 2" xfId="55317" xr:uid="{00000000-0005-0000-0000-00000DD70000}"/>
    <cellStyle name="Percent 2 7 3 2 3 2 2" xfId="55318" xr:uid="{00000000-0005-0000-0000-00000ED70000}"/>
    <cellStyle name="Percent 2 7 3 2 3 2 2 2" xfId="55319" xr:uid="{00000000-0005-0000-0000-00000FD70000}"/>
    <cellStyle name="Percent 2 7 3 2 3 2 3" xfId="55320" xr:uid="{00000000-0005-0000-0000-000010D70000}"/>
    <cellStyle name="Percent 2 7 3 2 3 3" xfId="55321" xr:uid="{00000000-0005-0000-0000-000011D70000}"/>
    <cellStyle name="Percent 2 7 3 2 3 3 2" xfId="55322" xr:uid="{00000000-0005-0000-0000-000012D70000}"/>
    <cellStyle name="Percent 2 7 3 2 3 4" xfId="55323" xr:uid="{00000000-0005-0000-0000-000013D70000}"/>
    <cellStyle name="Percent 2 7 3 2 3 5" xfId="55324" xr:uid="{00000000-0005-0000-0000-000014D70000}"/>
    <cellStyle name="Percent 2 7 3 2 4" xfId="55325" xr:uid="{00000000-0005-0000-0000-000015D70000}"/>
    <cellStyle name="Percent 2 7 3 2 4 2" xfId="55326" xr:uid="{00000000-0005-0000-0000-000016D70000}"/>
    <cellStyle name="Percent 2 7 3 2 4 2 2" xfId="55327" xr:uid="{00000000-0005-0000-0000-000017D70000}"/>
    <cellStyle name="Percent 2 7 3 2 4 3" xfId="55328" xr:uid="{00000000-0005-0000-0000-000018D70000}"/>
    <cellStyle name="Percent 2 7 3 2 5" xfId="55329" xr:uid="{00000000-0005-0000-0000-000019D70000}"/>
    <cellStyle name="Percent 2 7 3 2 5 2" xfId="55330" xr:uid="{00000000-0005-0000-0000-00001AD70000}"/>
    <cellStyle name="Percent 2 7 3 2 6" xfId="55331" xr:uid="{00000000-0005-0000-0000-00001BD70000}"/>
    <cellStyle name="Percent 2 7 3 2 7" xfId="55332" xr:uid="{00000000-0005-0000-0000-00001CD70000}"/>
    <cellStyle name="Percent 2 7 3 3" xfId="6136" xr:uid="{00000000-0005-0000-0000-00001DD70000}"/>
    <cellStyle name="Percent 2 7 3 3 2" xfId="55333" xr:uid="{00000000-0005-0000-0000-00001ED70000}"/>
    <cellStyle name="Percent 2 7 3 3 2 2" xfId="55334" xr:uid="{00000000-0005-0000-0000-00001FD70000}"/>
    <cellStyle name="Percent 2 7 3 3 2 2 2" xfId="55335" xr:uid="{00000000-0005-0000-0000-000020D70000}"/>
    <cellStyle name="Percent 2 7 3 3 2 3" xfId="55336" xr:uid="{00000000-0005-0000-0000-000021D70000}"/>
    <cellStyle name="Percent 2 7 3 3 3" xfId="55337" xr:uid="{00000000-0005-0000-0000-000022D70000}"/>
    <cellStyle name="Percent 2 7 3 3 3 2" xfId="55338" xr:uid="{00000000-0005-0000-0000-000023D70000}"/>
    <cellStyle name="Percent 2 7 3 3 4" xfId="55339" xr:uid="{00000000-0005-0000-0000-000024D70000}"/>
    <cellStyle name="Percent 2 7 3 3 5" xfId="55340" xr:uid="{00000000-0005-0000-0000-000025D70000}"/>
    <cellStyle name="Percent 2 7 3 4" xfId="6137" xr:uid="{00000000-0005-0000-0000-000026D70000}"/>
    <cellStyle name="Percent 2 7 3 4 2" xfId="55341" xr:uid="{00000000-0005-0000-0000-000027D70000}"/>
    <cellStyle name="Percent 2 7 3 4 2 2" xfId="55342" xr:uid="{00000000-0005-0000-0000-000028D70000}"/>
    <cellStyle name="Percent 2 7 3 4 2 2 2" xfId="55343" xr:uid="{00000000-0005-0000-0000-000029D70000}"/>
    <cellStyle name="Percent 2 7 3 4 2 3" xfId="55344" xr:uid="{00000000-0005-0000-0000-00002AD70000}"/>
    <cellStyle name="Percent 2 7 3 4 3" xfId="55345" xr:uid="{00000000-0005-0000-0000-00002BD70000}"/>
    <cellStyle name="Percent 2 7 3 4 3 2" xfId="55346" xr:uid="{00000000-0005-0000-0000-00002CD70000}"/>
    <cellStyle name="Percent 2 7 3 4 4" xfId="55347" xr:uid="{00000000-0005-0000-0000-00002DD70000}"/>
    <cellStyle name="Percent 2 7 3 4 5" xfId="55348" xr:uid="{00000000-0005-0000-0000-00002ED70000}"/>
    <cellStyle name="Percent 2 7 3 5" xfId="55349" xr:uid="{00000000-0005-0000-0000-00002FD70000}"/>
    <cellStyle name="Percent 2 7 3 5 2" xfId="55350" xr:uid="{00000000-0005-0000-0000-000030D70000}"/>
    <cellStyle name="Percent 2 7 3 5 2 2" xfId="55351" xr:uid="{00000000-0005-0000-0000-000031D70000}"/>
    <cellStyle name="Percent 2 7 3 5 3" xfId="55352" xr:uid="{00000000-0005-0000-0000-000032D70000}"/>
    <cellStyle name="Percent 2 7 3 6" xfId="55353" xr:uid="{00000000-0005-0000-0000-000033D70000}"/>
    <cellStyle name="Percent 2 7 3 6 2" xfId="55354" xr:uid="{00000000-0005-0000-0000-000034D70000}"/>
    <cellStyle name="Percent 2 7 3 7" xfId="55355" xr:uid="{00000000-0005-0000-0000-000035D70000}"/>
    <cellStyle name="Percent 2 7 3 8" xfId="55356" xr:uid="{00000000-0005-0000-0000-000036D70000}"/>
    <cellStyle name="Percent 2 7 4" xfId="6138" xr:uid="{00000000-0005-0000-0000-000037D70000}"/>
    <cellStyle name="Percent 2 7 4 2" xfId="6139" xr:uid="{00000000-0005-0000-0000-000038D70000}"/>
    <cellStyle name="Percent 2 7 4 2 2" xfId="6140" xr:uid="{00000000-0005-0000-0000-000039D70000}"/>
    <cellStyle name="Percent 2 7 4 2 2 2" xfId="55357" xr:uid="{00000000-0005-0000-0000-00003AD70000}"/>
    <cellStyle name="Percent 2 7 4 2 2 2 2" xfId="55358" xr:uid="{00000000-0005-0000-0000-00003BD70000}"/>
    <cellStyle name="Percent 2 7 4 2 2 2 2 2" xfId="55359" xr:uid="{00000000-0005-0000-0000-00003CD70000}"/>
    <cellStyle name="Percent 2 7 4 2 2 2 3" xfId="55360" xr:uid="{00000000-0005-0000-0000-00003DD70000}"/>
    <cellStyle name="Percent 2 7 4 2 2 3" xfId="55361" xr:uid="{00000000-0005-0000-0000-00003ED70000}"/>
    <cellStyle name="Percent 2 7 4 2 2 3 2" xfId="55362" xr:uid="{00000000-0005-0000-0000-00003FD70000}"/>
    <cellStyle name="Percent 2 7 4 2 2 4" xfId="55363" xr:uid="{00000000-0005-0000-0000-000040D70000}"/>
    <cellStyle name="Percent 2 7 4 2 2 5" xfId="55364" xr:uid="{00000000-0005-0000-0000-000041D70000}"/>
    <cellStyle name="Percent 2 7 4 2 3" xfId="6141" xr:uid="{00000000-0005-0000-0000-000042D70000}"/>
    <cellStyle name="Percent 2 7 4 2 3 2" xfId="55365" xr:uid="{00000000-0005-0000-0000-000043D70000}"/>
    <cellStyle name="Percent 2 7 4 2 3 2 2" xfId="55366" xr:uid="{00000000-0005-0000-0000-000044D70000}"/>
    <cellStyle name="Percent 2 7 4 2 3 2 2 2" xfId="55367" xr:uid="{00000000-0005-0000-0000-000045D70000}"/>
    <cellStyle name="Percent 2 7 4 2 3 2 3" xfId="55368" xr:uid="{00000000-0005-0000-0000-000046D70000}"/>
    <cellStyle name="Percent 2 7 4 2 3 3" xfId="55369" xr:uid="{00000000-0005-0000-0000-000047D70000}"/>
    <cellStyle name="Percent 2 7 4 2 3 3 2" xfId="55370" xr:uid="{00000000-0005-0000-0000-000048D70000}"/>
    <cellStyle name="Percent 2 7 4 2 3 4" xfId="55371" xr:uid="{00000000-0005-0000-0000-000049D70000}"/>
    <cellStyle name="Percent 2 7 4 2 3 5" xfId="55372" xr:uid="{00000000-0005-0000-0000-00004AD70000}"/>
    <cellStyle name="Percent 2 7 4 2 4" xfId="55373" xr:uid="{00000000-0005-0000-0000-00004BD70000}"/>
    <cellStyle name="Percent 2 7 4 2 4 2" xfId="55374" xr:uid="{00000000-0005-0000-0000-00004CD70000}"/>
    <cellStyle name="Percent 2 7 4 2 4 2 2" xfId="55375" xr:uid="{00000000-0005-0000-0000-00004DD70000}"/>
    <cellStyle name="Percent 2 7 4 2 4 3" xfId="55376" xr:uid="{00000000-0005-0000-0000-00004ED70000}"/>
    <cellStyle name="Percent 2 7 4 2 5" xfId="55377" xr:uid="{00000000-0005-0000-0000-00004FD70000}"/>
    <cellStyle name="Percent 2 7 4 2 5 2" xfId="55378" xr:uid="{00000000-0005-0000-0000-000050D70000}"/>
    <cellStyle name="Percent 2 7 4 2 6" xfId="55379" xr:uid="{00000000-0005-0000-0000-000051D70000}"/>
    <cellStyle name="Percent 2 7 4 2 7" xfId="55380" xr:uid="{00000000-0005-0000-0000-000052D70000}"/>
    <cellStyle name="Percent 2 7 4 3" xfId="6142" xr:uid="{00000000-0005-0000-0000-000053D70000}"/>
    <cellStyle name="Percent 2 7 4 3 2" xfId="55381" xr:uid="{00000000-0005-0000-0000-000054D70000}"/>
    <cellStyle name="Percent 2 7 4 3 2 2" xfId="55382" xr:uid="{00000000-0005-0000-0000-000055D70000}"/>
    <cellStyle name="Percent 2 7 4 3 2 2 2" xfId="55383" xr:uid="{00000000-0005-0000-0000-000056D70000}"/>
    <cellStyle name="Percent 2 7 4 3 2 3" xfId="55384" xr:uid="{00000000-0005-0000-0000-000057D70000}"/>
    <cellStyle name="Percent 2 7 4 3 3" xfId="55385" xr:uid="{00000000-0005-0000-0000-000058D70000}"/>
    <cellStyle name="Percent 2 7 4 3 3 2" xfId="55386" xr:uid="{00000000-0005-0000-0000-000059D70000}"/>
    <cellStyle name="Percent 2 7 4 3 4" xfId="55387" xr:uid="{00000000-0005-0000-0000-00005AD70000}"/>
    <cellStyle name="Percent 2 7 4 3 5" xfId="55388" xr:uid="{00000000-0005-0000-0000-00005BD70000}"/>
    <cellStyle name="Percent 2 7 4 4" xfId="6143" xr:uid="{00000000-0005-0000-0000-00005CD70000}"/>
    <cellStyle name="Percent 2 7 4 4 2" xfId="55389" xr:uid="{00000000-0005-0000-0000-00005DD70000}"/>
    <cellStyle name="Percent 2 7 4 4 2 2" xfId="55390" xr:uid="{00000000-0005-0000-0000-00005ED70000}"/>
    <cellStyle name="Percent 2 7 4 4 2 2 2" xfId="55391" xr:uid="{00000000-0005-0000-0000-00005FD70000}"/>
    <cellStyle name="Percent 2 7 4 4 2 3" xfId="55392" xr:uid="{00000000-0005-0000-0000-000060D70000}"/>
    <cellStyle name="Percent 2 7 4 4 3" xfId="55393" xr:uid="{00000000-0005-0000-0000-000061D70000}"/>
    <cellStyle name="Percent 2 7 4 4 3 2" xfId="55394" xr:uid="{00000000-0005-0000-0000-000062D70000}"/>
    <cellStyle name="Percent 2 7 4 4 4" xfId="55395" xr:uid="{00000000-0005-0000-0000-000063D70000}"/>
    <cellStyle name="Percent 2 7 4 4 5" xfId="55396" xr:uid="{00000000-0005-0000-0000-000064D70000}"/>
    <cellStyle name="Percent 2 7 4 5" xfId="55397" xr:uid="{00000000-0005-0000-0000-000065D70000}"/>
    <cellStyle name="Percent 2 7 4 5 2" xfId="55398" xr:uid="{00000000-0005-0000-0000-000066D70000}"/>
    <cellStyle name="Percent 2 7 4 5 2 2" xfId="55399" xr:uid="{00000000-0005-0000-0000-000067D70000}"/>
    <cellStyle name="Percent 2 7 4 5 3" xfId="55400" xr:uid="{00000000-0005-0000-0000-000068D70000}"/>
    <cellStyle name="Percent 2 7 4 6" xfId="55401" xr:uid="{00000000-0005-0000-0000-000069D70000}"/>
    <cellStyle name="Percent 2 7 4 6 2" xfId="55402" xr:uid="{00000000-0005-0000-0000-00006AD70000}"/>
    <cellStyle name="Percent 2 7 4 7" xfId="55403" xr:uid="{00000000-0005-0000-0000-00006BD70000}"/>
    <cellStyle name="Percent 2 7 4 8" xfId="55404" xr:uid="{00000000-0005-0000-0000-00006CD70000}"/>
    <cellStyle name="Percent 2 7 5" xfId="6144" xr:uid="{00000000-0005-0000-0000-00006DD70000}"/>
    <cellStyle name="Percent 2 7 5 2" xfId="6145" xr:uid="{00000000-0005-0000-0000-00006ED70000}"/>
    <cellStyle name="Percent 2 7 5 2 2" xfId="6146" xr:uid="{00000000-0005-0000-0000-00006FD70000}"/>
    <cellStyle name="Percent 2 7 5 2 2 2" xfId="55405" xr:uid="{00000000-0005-0000-0000-000070D70000}"/>
    <cellStyle name="Percent 2 7 5 2 2 2 2" xfId="55406" xr:uid="{00000000-0005-0000-0000-000071D70000}"/>
    <cellStyle name="Percent 2 7 5 2 2 2 2 2" xfId="55407" xr:uid="{00000000-0005-0000-0000-000072D70000}"/>
    <cellStyle name="Percent 2 7 5 2 2 2 3" xfId="55408" xr:uid="{00000000-0005-0000-0000-000073D70000}"/>
    <cellStyle name="Percent 2 7 5 2 2 3" xfId="55409" xr:uid="{00000000-0005-0000-0000-000074D70000}"/>
    <cellStyle name="Percent 2 7 5 2 2 3 2" xfId="55410" xr:uid="{00000000-0005-0000-0000-000075D70000}"/>
    <cellStyle name="Percent 2 7 5 2 2 4" xfId="55411" xr:uid="{00000000-0005-0000-0000-000076D70000}"/>
    <cellStyle name="Percent 2 7 5 2 2 5" xfId="55412" xr:uid="{00000000-0005-0000-0000-000077D70000}"/>
    <cellStyle name="Percent 2 7 5 2 3" xfId="6147" xr:uid="{00000000-0005-0000-0000-000078D70000}"/>
    <cellStyle name="Percent 2 7 5 2 3 2" xfId="55413" xr:uid="{00000000-0005-0000-0000-000079D70000}"/>
    <cellStyle name="Percent 2 7 5 2 3 2 2" xfId="55414" xr:uid="{00000000-0005-0000-0000-00007AD70000}"/>
    <cellStyle name="Percent 2 7 5 2 3 2 2 2" xfId="55415" xr:uid="{00000000-0005-0000-0000-00007BD70000}"/>
    <cellStyle name="Percent 2 7 5 2 3 2 3" xfId="55416" xr:uid="{00000000-0005-0000-0000-00007CD70000}"/>
    <cellStyle name="Percent 2 7 5 2 3 3" xfId="55417" xr:uid="{00000000-0005-0000-0000-00007DD70000}"/>
    <cellStyle name="Percent 2 7 5 2 3 3 2" xfId="55418" xr:uid="{00000000-0005-0000-0000-00007ED70000}"/>
    <cellStyle name="Percent 2 7 5 2 3 4" xfId="55419" xr:uid="{00000000-0005-0000-0000-00007FD70000}"/>
    <cellStyle name="Percent 2 7 5 2 3 5" xfId="55420" xr:uid="{00000000-0005-0000-0000-000080D70000}"/>
    <cellStyle name="Percent 2 7 5 2 4" xfId="55421" xr:uid="{00000000-0005-0000-0000-000081D70000}"/>
    <cellStyle name="Percent 2 7 5 2 4 2" xfId="55422" xr:uid="{00000000-0005-0000-0000-000082D70000}"/>
    <cellStyle name="Percent 2 7 5 2 4 2 2" xfId="55423" xr:uid="{00000000-0005-0000-0000-000083D70000}"/>
    <cellStyle name="Percent 2 7 5 2 4 3" xfId="55424" xr:uid="{00000000-0005-0000-0000-000084D70000}"/>
    <cellStyle name="Percent 2 7 5 2 5" xfId="55425" xr:uid="{00000000-0005-0000-0000-000085D70000}"/>
    <cellStyle name="Percent 2 7 5 2 5 2" xfId="55426" xr:uid="{00000000-0005-0000-0000-000086D70000}"/>
    <cellStyle name="Percent 2 7 5 2 6" xfId="55427" xr:uid="{00000000-0005-0000-0000-000087D70000}"/>
    <cellStyle name="Percent 2 7 5 2 7" xfId="55428" xr:uid="{00000000-0005-0000-0000-000088D70000}"/>
    <cellStyle name="Percent 2 7 5 3" xfId="6148" xr:uid="{00000000-0005-0000-0000-000089D70000}"/>
    <cellStyle name="Percent 2 7 5 3 2" xfId="55429" xr:uid="{00000000-0005-0000-0000-00008AD70000}"/>
    <cellStyle name="Percent 2 7 5 3 2 2" xfId="55430" xr:uid="{00000000-0005-0000-0000-00008BD70000}"/>
    <cellStyle name="Percent 2 7 5 3 2 2 2" xfId="55431" xr:uid="{00000000-0005-0000-0000-00008CD70000}"/>
    <cellStyle name="Percent 2 7 5 3 2 3" xfId="55432" xr:uid="{00000000-0005-0000-0000-00008DD70000}"/>
    <cellStyle name="Percent 2 7 5 3 3" xfId="55433" xr:uid="{00000000-0005-0000-0000-00008ED70000}"/>
    <cellStyle name="Percent 2 7 5 3 3 2" xfId="55434" xr:uid="{00000000-0005-0000-0000-00008FD70000}"/>
    <cellStyle name="Percent 2 7 5 3 4" xfId="55435" xr:uid="{00000000-0005-0000-0000-000090D70000}"/>
    <cellStyle name="Percent 2 7 5 3 5" xfId="55436" xr:uid="{00000000-0005-0000-0000-000091D70000}"/>
    <cellStyle name="Percent 2 7 5 4" xfId="6149" xr:uid="{00000000-0005-0000-0000-000092D70000}"/>
    <cellStyle name="Percent 2 7 5 4 2" xfId="55437" xr:uid="{00000000-0005-0000-0000-000093D70000}"/>
    <cellStyle name="Percent 2 7 5 4 2 2" xfId="55438" xr:uid="{00000000-0005-0000-0000-000094D70000}"/>
    <cellStyle name="Percent 2 7 5 4 2 2 2" xfId="55439" xr:uid="{00000000-0005-0000-0000-000095D70000}"/>
    <cellStyle name="Percent 2 7 5 4 2 3" xfId="55440" xr:uid="{00000000-0005-0000-0000-000096D70000}"/>
    <cellStyle name="Percent 2 7 5 4 3" xfId="55441" xr:uid="{00000000-0005-0000-0000-000097D70000}"/>
    <cellStyle name="Percent 2 7 5 4 3 2" xfId="55442" xr:uid="{00000000-0005-0000-0000-000098D70000}"/>
    <cellStyle name="Percent 2 7 5 4 4" xfId="55443" xr:uid="{00000000-0005-0000-0000-000099D70000}"/>
    <cellStyle name="Percent 2 7 5 4 5" xfId="55444" xr:uid="{00000000-0005-0000-0000-00009AD70000}"/>
    <cellStyle name="Percent 2 7 5 5" xfId="55445" xr:uid="{00000000-0005-0000-0000-00009BD70000}"/>
    <cellStyle name="Percent 2 7 5 5 2" xfId="55446" xr:uid="{00000000-0005-0000-0000-00009CD70000}"/>
    <cellStyle name="Percent 2 7 5 5 2 2" xfId="55447" xr:uid="{00000000-0005-0000-0000-00009DD70000}"/>
    <cellStyle name="Percent 2 7 5 5 3" xfId="55448" xr:uid="{00000000-0005-0000-0000-00009ED70000}"/>
    <cellStyle name="Percent 2 7 5 6" xfId="55449" xr:uid="{00000000-0005-0000-0000-00009FD70000}"/>
    <cellStyle name="Percent 2 7 5 6 2" xfId="55450" xr:uid="{00000000-0005-0000-0000-0000A0D70000}"/>
    <cellStyle name="Percent 2 7 5 7" xfId="55451" xr:uid="{00000000-0005-0000-0000-0000A1D70000}"/>
    <cellStyle name="Percent 2 7 5 8" xfId="55452" xr:uid="{00000000-0005-0000-0000-0000A2D70000}"/>
    <cellStyle name="Percent 2 7 6" xfId="6150" xr:uid="{00000000-0005-0000-0000-0000A3D70000}"/>
    <cellStyle name="Percent 2 7 6 2" xfId="6151" xr:uid="{00000000-0005-0000-0000-0000A4D70000}"/>
    <cellStyle name="Percent 2 7 6 2 2" xfId="55453" xr:uid="{00000000-0005-0000-0000-0000A5D70000}"/>
    <cellStyle name="Percent 2 7 6 2 2 2" xfId="55454" xr:uid="{00000000-0005-0000-0000-0000A6D70000}"/>
    <cellStyle name="Percent 2 7 6 2 2 2 2" xfId="55455" xr:uid="{00000000-0005-0000-0000-0000A7D70000}"/>
    <cellStyle name="Percent 2 7 6 2 2 3" xfId="55456" xr:uid="{00000000-0005-0000-0000-0000A8D70000}"/>
    <cellStyle name="Percent 2 7 6 2 3" xfId="55457" xr:uid="{00000000-0005-0000-0000-0000A9D70000}"/>
    <cellStyle name="Percent 2 7 6 2 3 2" xfId="55458" xr:uid="{00000000-0005-0000-0000-0000AAD70000}"/>
    <cellStyle name="Percent 2 7 6 2 4" xfId="55459" xr:uid="{00000000-0005-0000-0000-0000ABD70000}"/>
    <cellStyle name="Percent 2 7 6 2 5" xfId="55460" xr:uid="{00000000-0005-0000-0000-0000ACD70000}"/>
    <cellStyle name="Percent 2 7 6 3" xfId="6152" xr:uid="{00000000-0005-0000-0000-0000ADD70000}"/>
    <cellStyle name="Percent 2 7 6 3 2" xfId="55461" xr:uid="{00000000-0005-0000-0000-0000AED70000}"/>
    <cellStyle name="Percent 2 7 6 3 2 2" xfId="55462" xr:uid="{00000000-0005-0000-0000-0000AFD70000}"/>
    <cellStyle name="Percent 2 7 6 3 2 2 2" xfId="55463" xr:uid="{00000000-0005-0000-0000-0000B0D70000}"/>
    <cellStyle name="Percent 2 7 6 3 2 3" xfId="55464" xr:uid="{00000000-0005-0000-0000-0000B1D70000}"/>
    <cellStyle name="Percent 2 7 6 3 3" xfId="55465" xr:uid="{00000000-0005-0000-0000-0000B2D70000}"/>
    <cellStyle name="Percent 2 7 6 3 3 2" xfId="55466" xr:uid="{00000000-0005-0000-0000-0000B3D70000}"/>
    <cellStyle name="Percent 2 7 6 3 4" xfId="55467" xr:uid="{00000000-0005-0000-0000-0000B4D70000}"/>
    <cellStyle name="Percent 2 7 6 3 5" xfId="55468" xr:uid="{00000000-0005-0000-0000-0000B5D70000}"/>
    <cellStyle name="Percent 2 7 6 4" xfId="55469" xr:uid="{00000000-0005-0000-0000-0000B6D70000}"/>
    <cellStyle name="Percent 2 7 6 4 2" xfId="55470" xr:uid="{00000000-0005-0000-0000-0000B7D70000}"/>
    <cellStyle name="Percent 2 7 6 4 2 2" xfId="55471" xr:uid="{00000000-0005-0000-0000-0000B8D70000}"/>
    <cellStyle name="Percent 2 7 6 4 3" xfId="55472" xr:uid="{00000000-0005-0000-0000-0000B9D70000}"/>
    <cellStyle name="Percent 2 7 6 5" xfId="55473" xr:uid="{00000000-0005-0000-0000-0000BAD70000}"/>
    <cellStyle name="Percent 2 7 6 5 2" xfId="55474" xr:uid="{00000000-0005-0000-0000-0000BBD70000}"/>
    <cellStyle name="Percent 2 7 6 6" xfId="55475" xr:uid="{00000000-0005-0000-0000-0000BCD70000}"/>
    <cellStyle name="Percent 2 7 6 7" xfId="55476" xr:uid="{00000000-0005-0000-0000-0000BDD70000}"/>
    <cellStyle name="Percent 2 7 7" xfId="6153" xr:uid="{00000000-0005-0000-0000-0000BED70000}"/>
    <cellStyle name="Percent 2 7 7 2" xfId="55477" xr:uid="{00000000-0005-0000-0000-0000BFD70000}"/>
    <cellStyle name="Percent 2 7 7 2 2" xfId="55478" xr:uid="{00000000-0005-0000-0000-0000C0D70000}"/>
    <cellStyle name="Percent 2 7 7 2 2 2" xfId="55479" xr:uid="{00000000-0005-0000-0000-0000C1D70000}"/>
    <cellStyle name="Percent 2 7 7 2 3" xfId="55480" xr:uid="{00000000-0005-0000-0000-0000C2D70000}"/>
    <cellStyle name="Percent 2 7 7 3" xfId="55481" xr:uid="{00000000-0005-0000-0000-0000C3D70000}"/>
    <cellStyle name="Percent 2 7 7 3 2" xfId="55482" xr:uid="{00000000-0005-0000-0000-0000C4D70000}"/>
    <cellStyle name="Percent 2 7 7 4" xfId="55483" xr:uid="{00000000-0005-0000-0000-0000C5D70000}"/>
    <cellStyle name="Percent 2 7 7 5" xfId="55484" xr:uid="{00000000-0005-0000-0000-0000C6D70000}"/>
    <cellStyle name="Percent 2 7 8" xfId="6154" xr:uid="{00000000-0005-0000-0000-0000C7D70000}"/>
    <cellStyle name="Percent 2 7 8 2" xfId="55485" xr:uid="{00000000-0005-0000-0000-0000C8D70000}"/>
    <cellStyle name="Percent 2 7 8 2 2" xfId="55486" xr:uid="{00000000-0005-0000-0000-0000C9D70000}"/>
    <cellStyle name="Percent 2 7 8 2 2 2" xfId="55487" xr:uid="{00000000-0005-0000-0000-0000CAD70000}"/>
    <cellStyle name="Percent 2 7 8 2 3" xfId="55488" xr:uid="{00000000-0005-0000-0000-0000CBD70000}"/>
    <cellStyle name="Percent 2 7 8 3" xfId="55489" xr:uid="{00000000-0005-0000-0000-0000CCD70000}"/>
    <cellStyle name="Percent 2 7 8 3 2" xfId="55490" xr:uid="{00000000-0005-0000-0000-0000CDD70000}"/>
    <cellStyle name="Percent 2 7 8 4" xfId="55491" xr:uid="{00000000-0005-0000-0000-0000CED70000}"/>
    <cellStyle name="Percent 2 7 8 5" xfId="55492" xr:uid="{00000000-0005-0000-0000-0000CFD70000}"/>
    <cellStyle name="Percent 2 7 9" xfId="55493" xr:uid="{00000000-0005-0000-0000-0000D0D70000}"/>
    <cellStyle name="Percent 2 7 9 2" xfId="55494" xr:uid="{00000000-0005-0000-0000-0000D1D70000}"/>
    <cellStyle name="Percent 2 7 9 2 2" xfId="55495" xr:uid="{00000000-0005-0000-0000-0000D2D70000}"/>
    <cellStyle name="Percent 2 7 9 3" xfId="55496" xr:uid="{00000000-0005-0000-0000-0000D3D70000}"/>
    <cellStyle name="Percent 2 8" xfId="6155" xr:uid="{00000000-0005-0000-0000-0000D4D70000}"/>
    <cellStyle name="Percent 2 8 2" xfId="6156" xr:uid="{00000000-0005-0000-0000-0000D5D70000}"/>
    <cellStyle name="Percent 2 8 2 2" xfId="6157" xr:uid="{00000000-0005-0000-0000-0000D6D70000}"/>
    <cellStyle name="Percent 2 8 2 2 2" xfId="6158" xr:uid="{00000000-0005-0000-0000-0000D7D70000}"/>
    <cellStyle name="Percent 2 8 2 2 2 2" xfId="55497" xr:uid="{00000000-0005-0000-0000-0000D8D70000}"/>
    <cellStyle name="Percent 2 8 2 2 2 2 2" xfId="55498" xr:uid="{00000000-0005-0000-0000-0000D9D70000}"/>
    <cellStyle name="Percent 2 8 2 2 2 2 2 2" xfId="55499" xr:uid="{00000000-0005-0000-0000-0000DAD70000}"/>
    <cellStyle name="Percent 2 8 2 2 2 2 3" xfId="55500" xr:uid="{00000000-0005-0000-0000-0000DBD70000}"/>
    <cellStyle name="Percent 2 8 2 2 2 3" xfId="55501" xr:uid="{00000000-0005-0000-0000-0000DCD70000}"/>
    <cellStyle name="Percent 2 8 2 2 2 3 2" xfId="55502" xr:uid="{00000000-0005-0000-0000-0000DDD70000}"/>
    <cellStyle name="Percent 2 8 2 2 2 4" xfId="55503" xr:uid="{00000000-0005-0000-0000-0000DED70000}"/>
    <cellStyle name="Percent 2 8 2 2 2 5" xfId="55504" xr:uid="{00000000-0005-0000-0000-0000DFD70000}"/>
    <cellStyle name="Percent 2 8 2 2 3" xfId="6159" xr:uid="{00000000-0005-0000-0000-0000E0D70000}"/>
    <cellStyle name="Percent 2 8 2 2 3 2" xfId="55505" xr:uid="{00000000-0005-0000-0000-0000E1D70000}"/>
    <cellStyle name="Percent 2 8 2 2 3 2 2" xfId="55506" xr:uid="{00000000-0005-0000-0000-0000E2D70000}"/>
    <cellStyle name="Percent 2 8 2 2 3 2 2 2" xfId="55507" xr:uid="{00000000-0005-0000-0000-0000E3D70000}"/>
    <cellStyle name="Percent 2 8 2 2 3 2 3" xfId="55508" xr:uid="{00000000-0005-0000-0000-0000E4D70000}"/>
    <cellStyle name="Percent 2 8 2 2 3 3" xfId="55509" xr:uid="{00000000-0005-0000-0000-0000E5D70000}"/>
    <cellStyle name="Percent 2 8 2 2 3 3 2" xfId="55510" xr:uid="{00000000-0005-0000-0000-0000E6D70000}"/>
    <cellStyle name="Percent 2 8 2 2 3 4" xfId="55511" xr:uid="{00000000-0005-0000-0000-0000E7D70000}"/>
    <cellStyle name="Percent 2 8 2 2 3 5" xfId="55512" xr:uid="{00000000-0005-0000-0000-0000E8D70000}"/>
    <cellStyle name="Percent 2 8 2 2 4" xfId="55513" xr:uid="{00000000-0005-0000-0000-0000E9D70000}"/>
    <cellStyle name="Percent 2 8 2 2 4 2" xfId="55514" xr:uid="{00000000-0005-0000-0000-0000EAD70000}"/>
    <cellStyle name="Percent 2 8 2 2 4 2 2" xfId="55515" xr:uid="{00000000-0005-0000-0000-0000EBD70000}"/>
    <cellStyle name="Percent 2 8 2 2 4 3" xfId="55516" xr:uid="{00000000-0005-0000-0000-0000ECD70000}"/>
    <cellStyle name="Percent 2 8 2 2 5" xfId="55517" xr:uid="{00000000-0005-0000-0000-0000EDD70000}"/>
    <cellStyle name="Percent 2 8 2 2 5 2" xfId="55518" xr:uid="{00000000-0005-0000-0000-0000EED70000}"/>
    <cellStyle name="Percent 2 8 2 2 6" xfId="55519" xr:uid="{00000000-0005-0000-0000-0000EFD70000}"/>
    <cellStyle name="Percent 2 8 2 2 7" xfId="55520" xr:uid="{00000000-0005-0000-0000-0000F0D70000}"/>
    <cellStyle name="Percent 2 8 2 3" xfId="6160" xr:uid="{00000000-0005-0000-0000-0000F1D70000}"/>
    <cellStyle name="Percent 2 8 2 3 2" xfId="55521" xr:uid="{00000000-0005-0000-0000-0000F2D70000}"/>
    <cellStyle name="Percent 2 8 2 3 2 2" xfId="55522" xr:uid="{00000000-0005-0000-0000-0000F3D70000}"/>
    <cellStyle name="Percent 2 8 2 3 2 2 2" xfId="55523" xr:uid="{00000000-0005-0000-0000-0000F4D70000}"/>
    <cellStyle name="Percent 2 8 2 3 2 3" xfId="55524" xr:uid="{00000000-0005-0000-0000-0000F5D70000}"/>
    <cellStyle name="Percent 2 8 2 3 3" xfId="55525" xr:uid="{00000000-0005-0000-0000-0000F6D70000}"/>
    <cellStyle name="Percent 2 8 2 3 3 2" xfId="55526" xr:uid="{00000000-0005-0000-0000-0000F7D70000}"/>
    <cellStyle name="Percent 2 8 2 3 4" xfId="55527" xr:uid="{00000000-0005-0000-0000-0000F8D70000}"/>
    <cellStyle name="Percent 2 8 2 3 5" xfId="55528" xr:uid="{00000000-0005-0000-0000-0000F9D70000}"/>
    <cellStyle name="Percent 2 8 2 4" xfId="6161" xr:uid="{00000000-0005-0000-0000-0000FAD70000}"/>
    <cellStyle name="Percent 2 8 2 4 2" xfId="55529" xr:uid="{00000000-0005-0000-0000-0000FBD70000}"/>
    <cellStyle name="Percent 2 8 2 4 2 2" xfId="55530" xr:uid="{00000000-0005-0000-0000-0000FCD70000}"/>
    <cellStyle name="Percent 2 8 2 4 2 2 2" xfId="55531" xr:uid="{00000000-0005-0000-0000-0000FDD70000}"/>
    <cellStyle name="Percent 2 8 2 4 2 3" xfId="55532" xr:uid="{00000000-0005-0000-0000-0000FED70000}"/>
    <cellStyle name="Percent 2 8 2 4 3" xfId="55533" xr:uid="{00000000-0005-0000-0000-0000FFD70000}"/>
    <cellStyle name="Percent 2 8 2 4 3 2" xfId="55534" xr:uid="{00000000-0005-0000-0000-000000D80000}"/>
    <cellStyle name="Percent 2 8 2 4 4" xfId="55535" xr:uid="{00000000-0005-0000-0000-000001D80000}"/>
    <cellStyle name="Percent 2 8 2 4 5" xfId="55536" xr:uid="{00000000-0005-0000-0000-000002D80000}"/>
    <cellStyle name="Percent 2 8 2 5" xfId="55537" xr:uid="{00000000-0005-0000-0000-000003D80000}"/>
    <cellStyle name="Percent 2 8 2 5 2" xfId="55538" xr:uid="{00000000-0005-0000-0000-000004D80000}"/>
    <cellStyle name="Percent 2 8 2 5 2 2" xfId="55539" xr:uid="{00000000-0005-0000-0000-000005D80000}"/>
    <cellStyle name="Percent 2 8 2 5 3" xfId="55540" xr:uid="{00000000-0005-0000-0000-000006D80000}"/>
    <cellStyle name="Percent 2 8 2 6" xfId="55541" xr:uid="{00000000-0005-0000-0000-000007D80000}"/>
    <cellStyle name="Percent 2 8 2 6 2" xfId="55542" xr:uid="{00000000-0005-0000-0000-000008D80000}"/>
    <cellStyle name="Percent 2 8 2 7" xfId="55543" xr:uid="{00000000-0005-0000-0000-000009D80000}"/>
    <cellStyle name="Percent 2 8 2 8" xfId="55544" xr:uid="{00000000-0005-0000-0000-00000AD80000}"/>
    <cellStyle name="Percent 2 8 3" xfId="6162" xr:uid="{00000000-0005-0000-0000-00000BD80000}"/>
    <cellStyle name="Percent 2 8 3 2" xfId="6163" xr:uid="{00000000-0005-0000-0000-00000CD80000}"/>
    <cellStyle name="Percent 2 8 3 2 2" xfId="55545" xr:uid="{00000000-0005-0000-0000-00000DD80000}"/>
    <cellStyle name="Percent 2 8 3 2 2 2" xfId="55546" xr:uid="{00000000-0005-0000-0000-00000ED80000}"/>
    <cellStyle name="Percent 2 8 3 2 2 2 2" xfId="55547" xr:uid="{00000000-0005-0000-0000-00000FD80000}"/>
    <cellStyle name="Percent 2 8 3 2 2 3" xfId="55548" xr:uid="{00000000-0005-0000-0000-000010D80000}"/>
    <cellStyle name="Percent 2 8 3 2 3" xfId="55549" xr:uid="{00000000-0005-0000-0000-000011D80000}"/>
    <cellStyle name="Percent 2 8 3 2 3 2" xfId="55550" xr:uid="{00000000-0005-0000-0000-000012D80000}"/>
    <cellStyle name="Percent 2 8 3 2 4" xfId="55551" xr:uid="{00000000-0005-0000-0000-000013D80000}"/>
    <cellStyle name="Percent 2 8 3 2 5" xfId="55552" xr:uid="{00000000-0005-0000-0000-000014D80000}"/>
    <cellStyle name="Percent 2 8 3 3" xfId="6164" xr:uid="{00000000-0005-0000-0000-000015D80000}"/>
    <cellStyle name="Percent 2 8 3 3 2" xfId="55553" xr:uid="{00000000-0005-0000-0000-000016D80000}"/>
    <cellStyle name="Percent 2 8 3 3 2 2" xfId="55554" xr:uid="{00000000-0005-0000-0000-000017D80000}"/>
    <cellStyle name="Percent 2 8 3 3 2 2 2" xfId="55555" xr:uid="{00000000-0005-0000-0000-000018D80000}"/>
    <cellStyle name="Percent 2 8 3 3 2 3" xfId="55556" xr:uid="{00000000-0005-0000-0000-000019D80000}"/>
    <cellStyle name="Percent 2 8 3 3 3" xfId="55557" xr:uid="{00000000-0005-0000-0000-00001AD80000}"/>
    <cellStyle name="Percent 2 8 3 3 3 2" xfId="55558" xr:uid="{00000000-0005-0000-0000-00001BD80000}"/>
    <cellStyle name="Percent 2 8 3 3 4" xfId="55559" xr:uid="{00000000-0005-0000-0000-00001CD80000}"/>
    <cellStyle name="Percent 2 8 3 3 5" xfId="55560" xr:uid="{00000000-0005-0000-0000-00001DD80000}"/>
    <cellStyle name="Percent 2 8 3 4" xfId="55561" xr:uid="{00000000-0005-0000-0000-00001ED80000}"/>
    <cellStyle name="Percent 2 8 3 4 2" xfId="55562" xr:uid="{00000000-0005-0000-0000-00001FD80000}"/>
    <cellStyle name="Percent 2 8 3 4 2 2" xfId="55563" xr:uid="{00000000-0005-0000-0000-000020D80000}"/>
    <cellStyle name="Percent 2 8 3 4 3" xfId="55564" xr:uid="{00000000-0005-0000-0000-000021D80000}"/>
    <cellStyle name="Percent 2 8 3 5" xfId="55565" xr:uid="{00000000-0005-0000-0000-000022D80000}"/>
    <cellStyle name="Percent 2 8 3 5 2" xfId="55566" xr:uid="{00000000-0005-0000-0000-000023D80000}"/>
    <cellStyle name="Percent 2 8 3 6" xfId="55567" xr:uid="{00000000-0005-0000-0000-000024D80000}"/>
    <cellStyle name="Percent 2 8 3 7" xfId="55568" xr:uid="{00000000-0005-0000-0000-000025D80000}"/>
    <cellStyle name="Percent 2 8 4" xfId="6165" xr:uid="{00000000-0005-0000-0000-000026D80000}"/>
    <cellStyle name="Percent 2 8 4 2" xfId="55569" xr:uid="{00000000-0005-0000-0000-000027D80000}"/>
    <cellStyle name="Percent 2 8 4 2 2" xfId="55570" xr:uid="{00000000-0005-0000-0000-000028D80000}"/>
    <cellStyle name="Percent 2 8 4 2 2 2" xfId="55571" xr:uid="{00000000-0005-0000-0000-000029D80000}"/>
    <cellStyle name="Percent 2 8 4 2 3" xfId="55572" xr:uid="{00000000-0005-0000-0000-00002AD80000}"/>
    <cellStyle name="Percent 2 8 4 3" xfId="55573" xr:uid="{00000000-0005-0000-0000-00002BD80000}"/>
    <cellStyle name="Percent 2 8 4 3 2" xfId="55574" xr:uid="{00000000-0005-0000-0000-00002CD80000}"/>
    <cellStyle name="Percent 2 8 4 4" xfId="55575" xr:uid="{00000000-0005-0000-0000-00002DD80000}"/>
    <cellStyle name="Percent 2 8 4 5" xfId="55576" xr:uid="{00000000-0005-0000-0000-00002ED80000}"/>
    <cellStyle name="Percent 2 8 5" xfId="6166" xr:uid="{00000000-0005-0000-0000-00002FD80000}"/>
    <cellStyle name="Percent 2 8 5 2" xfId="55577" xr:uid="{00000000-0005-0000-0000-000030D80000}"/>
    <cellStyle name="Percent 2 8 5 2 2" xfId="55578" xr:uid="{00000000-0005-0000-0000-000031D80000}"/>
    <cellStyle name="Percent 2 8 5 2 2 2" xfId="55579" xr:uid="{00000000-0005-0000-0000-000032D80000}"/>
    <cellStyle name="Percent 2 8 5 2 3" xfId="55580" xr:uid="{00000000-0005-0000-0000-000033D80000}"/>
    <cellStyle name="Percent 2 8 5 3" xfId="55581" xr:uid="{00000000-0005-0000-0000-000034D80000}"/>
    <cellStyle name="Percent 2 8 5 3 2" xfId="55582" xr:uid="{00000000-0005-0000-0000-000035D80000}"/>
    <cellStyle name="Percent 2 8 5 4" xfId="55583" xr:uid="{00000000-0005-0000-0000-000036D80000}"/>
    <cellStyle name="Percent 2 8 5 5" xfId="55584" xr:uid="{00000000-0005-0000-0000-000037D80000}"/>
    <cellStyle name="Percent 2 8 6" xfId="55585" xr:uid="{00000000-0005-0000-0000-000038D80000}"/>
    <cellStyle name="Percent 2 8 6 2" xfId="55586" xr:uid="{00000000-0005-0000-0000-000039D80000}"/>
    <cellStyle name="Percent 2 8 6 2 2" xfId="55587" xr:uid="{00000000-0005-0000-0000-00003AD80000}"/>
    <cellStyle name="Percent 2 8 6 3" xfId="55588" xr:uid="{00000000-0005-0000-0000-00003BD80000}"/>
    <cellStyle name="Percent 2 8 7" xfId="55589" xr:uid="{00000000-0005-0000-0000-00003CD80000}"/>
    <cellStyle name="Percent 2 8 7 2" xfId="55590" xr:uid="{00000000-0005-0000-0000-00003DD80000}"/>
    <cellStyle name="Percent 2 8 8" xfId="55591" xr:uid="{00000000-0005-0000-0000-00003ED80000}"/>
    <cellStyle name="Percent 2 8 9" xfId="55592" xr:uid="{00000000-0005-0000-0000-00003FD80000}"/>
    <cellStyle name="Percent 2 9" xfId="6167" xr:uid="{00000000-0005-0000-0000-000040D80000}"/>
    <cellStyle name="Percent 2 9 2" xfId="6168" xr:uid="{00000000-0005-0000-0000-000041D80000}"/>
    <cellStyle name="Percent 2 9 2 2" xfId="6169" xr:uid="{00000000-0005-0000-0000-000042D80000}"/>
    <cellStyle name="Percent 2 9 2 2 2" xfId="55593" xr:uid="{00000000-0005-0000-0000-000043D80000}"/>
    <cellStyle name="Percent 2 9 2 2 2 2" xfId="55594" xr:uid="{00000000-0005-0000-0000-000044D80000}"/>
    <cellStyle name="Percent 2 9 2 2 2 2 2" xfId="55595" xr:uid="{00000000-0005-0000-0000-000045D80000}"/>
    <cellStyle name="Percent 2 9 2 2 2 3" xfId="55596" xr:uid="{00000000-0005-0000-0000-000046D80000}"/>
    <cellStyle name="Percent 2 9 2 2 3" xfId="55597" xr:uid="{00000000-0005-0000-0000-000047D80000}"/>
    <cellStyle name="Percent 2 9 2 2 3 2" xfId="55598" xr:uid="{00000000-0005-0000-0000-000048D80000}"/>
    <cellStyle name="Percent 2 9 2 2 4" xfId="55599" xr:uid="{00000000-0005-0000-0000-000049D80000}"/>
    <cellStyle name="Percent 2 9 2 2 5" xfId="55600" xr:uid="{00000000-0005-0000-0000-00004AD80000}"/>
    <cellStyle name="Percent 2 9 2 3" xfId="6170" xr:uid="{00000000-0005-0000-0000-00004BD80000}"/>
    <cellStyle name="Percent 2 9 2 3 2" xfId="55601" xr:uid="{00000000-0005-0000-0000-00004CD80000}"/>
    <cellStyle name="Percent 2 9 2 3 2 2" xfId="55602" xr:uid="{00000000-0005-0000-0000-00004DD80000}"/>
    <cellStyle name="Percent 2 9 2 3 2 2 2" xfId="55603" xr:uid="{00000000-0005-0000-0000-00004ED80000}"/>
    <cellStyle name="Percent 2 9 2 3 2 3" xfId="55604" xr:uid="{00000000-0005-0000-0000-00004FD80000}"/>
    <cellStyle name="Percent 2 9 2 3 3" xfId="55605" xr:uid="{00000000-0005-0000-0000-000050D80000}"/>
    <cellStyle name="Percent 2 9 2 3 3 2" xfId="55606" xr:uid="{00000000-0005-0000-0000-000051D80000}"/>
    <cellStyle name="Percent 2 9 2 3 4" xfId="55607" xr:uid="{00000000-0005-0000-0000-000052D80000}"/>
    <cellStyle name="Percent 2 9 2 3 5" xfId="55608" xr:uid="{00000000-0005-0000-0000-000053D80000}"/>
    <cellStyle name="Percent 2 9 2 4" xfId="55609" xr:uid="{00000000-0005-0000-0000-000054D80000}"/>
    <cellStyle name="Percent 2 9 2 4 2" xfId="55610" xr:uid="{00000000-0005-0000-0000-000055D80000}"/>
    <cellStyle name="Percent 2 9 2 4 2 2" xfId="55611" xr:uid="{00000000-0005-0000-0000-000056D80000}"/>
    <cellStyle name="Percent 2 9 2 4 3" xfId="55612" xr:uid="{00000000-0005-0000-0000-000057D80000}"/>
    <cellStyle name="Percent 2 9 2 5" xfId="55613" xr:uid="{00000000-0005-0000-0000-000058D80000}"/>
    <cellStyle name="Percent 2 9 2 5 2" xfId="55614" xr:uid="{00000000-0005-0000-0000-000059D80000}"/>
    <cellStyle name="Percent 2 9 2 6" xfId="55615" xr:uid="{00000000-0005-0000-0000-00005AD80000}"/>
    <cellStyle name="Percent 2 9 2 7" xfId="55616" xr:uid="{00000000-0005-0000-0000-00005BD80000}"/>
    <cellStyle name="Percent 2 9 3" xfId="6171" xr:uid="{00000000-0005-0000-0000-00005CD80000}"/>
    <cellStyle name="Percent 2 9 3 2" xfId="55617" xr:uid="{00000000-0005-0000-0000-00005DD80000}"/>
    <cellStyle name="Percent 2 9 3 2 2" xfId="55618" xr:uid="{00000000-0005-0000-0000-00005ED80000}"/>
    <cellStyle name="Percent 2 9 3 2 2 2" xfId="55619" xr:uid="{00000000-0005-0000-0000-00005FD80000}"/>
    <cellStyle name="Percent 2 9 3 2 3" xfId="55620" xr:uid="{00000000-0005-0000-0000-000060D80000}"/>
    <cellStyle name="Percent 2 9 3 3" xfId="55621" xr:uid="{00000000-0005-0000-0000-000061D80000}"/>
    <cellStyle name="Percent 2 9 3 3 2" xfId="55622" xr:uid="{00000000-0005-0000-0000-000062D80000}"/>
    <cellStyle name="Percent 2 9 3 4" xfId="55623" xr:uid="{00000000-0005-0000-0000-000063D80000}"/>
    <cellStyle name="Percent 2 9 3 5" xfId="55624" xr:uid="{00000000-0005-0000-0000-000064D80000}"/>
    <cellStyle name="Percent 2 9 4" xfId="6172" xr:uid="{00000000-0005-0000-0000-000065D80000}"/>
    <cellStyle name="Percent 2 9 4 2" xfId="55625" xr:uid="{00000000-0005-0000-0000-000066D80000}"/>
    <cellStyle name="Percent 2 9 4 2 2" xfId="55626" xr:uid="{00000000-0005-0000-0000-000067D80000}"/>
    <cellStyle name="Percent 2 9 4 2 2 2" xfId="55627" xr:uid="{00000000-0005-0000-0000-000068D80000}"/>
    <cellStyle name="Percent 2 9 4 2 3" xfId="55628" xr:uid="{00000000-0005-0000-0000-000069D80000}"/>
    <cellStyle name="Percent 2 9 4 3" xfId="55629" xr:uid="{00000000-0005-0000-0000-00006AD80000}"/>
    <cellStyle name="Percent 2 9 4 3 2" xfId="55630" xr:uid="{00000000-0005-0000-0000-00006BD80000}"/>
    <cellStyle name="Percent 2 9 4 4" xfId="55631" xr:uid="{00000000-0005-0000-0000-00006CD80000}"/>
    <cellStyle name="Percent 2 9 4 5" xfId="55632" xr:uid="{00000000-0005-0000-0000-00006DD80000}"/>
    <cellStyle name="Percent 2 9 5" xfId="55633" xr:uid="{00000000-0005-0000-0000-00006ED80000}"/>
    <cellStyle name="Percent 2 9 5 2" xfId="55634" xr:uid="{00000000-0005-0000-0000-00006FD80000}"/>
    <cellStyle name="Percent 2 9 5 2 2" xfId="55635" xr:uid="{00000000-0005-0000-0000-000070D80000}"/>
    <cellStyle name="Percent 2 9 5 3" xfId="55636" xr:uid="{00000000-0005-0000-0000-000071D80000}"/>
    <cellStyle name="Percent 2 9 6" xfId="55637" xr:uid="{00000000-0005-0000-0000-000072D80000}"/>
    <cellStyle name="Percent 2 9 6 2" xfId="55638" xr:uid="{00000000-0005-0000-0000-000073D80000}"/>
    <cellStyle name="Percent 2 9 7" xfId="55639" xr:uid="{00000000-0005-0000-0000-000074D80000}"/>
    <cellStyle name="Percent 2 9 8" xfId="55640" xr:uid="{00000000-0005-0000-0000-000075D80000}"/>
    <cellStyle name="Percent 3" xfId="6173" xr:uid="{00000000-0005-0000-0000-000076D80000}"/>
    <cellStyle name="Percent 4" xfId="6174" xr:uid="{00000000-0005-0000-0000-000077D80000}"/>
    <cellStyle name="Percent 4 10" xfId="6175" xr:uid="{00000000-0005-0000-0000-000078D80000}"/>
    <cellStyle name="Percent 4 10 2" xfId="55641" xr:uid="{00000000-0005-0000-0000-000079D80000}"/>
    <cellStyle name="Percent 4 10 2 2" xfId="55642" xr:uid="{00000000-0005-0000-0000-00007AD80000}"/>
    <cellStyle name="Percent 4 10 2 2 2" xfId="55643" xr:uid="{00000000-0005-0000-0000-00007BD80000}"/>
    <cellStyle name="Percent 4 10 2 3" xfId="55644" xr:uid="{00000000-0005-0000-0000-00007CD80000}"/>
    <cellStyle name="Percent 4 10 3" xfId="55645" xr:uid="{00000000-0005-0000-0000-00007DD80000}"/>
    <cellStyle name="Percent 4 10 3 2" xfId="55646" xr:uid="{00000000-0005-0000-0000-00007ED80000}"/>
    <cellStyle name="Percent 4 10 4" xfId="55647" xr:uid="{00000000-0005-0000-0000-00007FD80000}"/>
    <cellStyle name="Percent 4 10 5" xfId="55648" xr:uid="{00000000-0005-0000-0000-000080D80000}"/>
    <cellStyle name="Percent 4 11" xfId="6176" xr:uid="{00000000-0005-0000-0000-000081D80000}"/>
    <cellStyle name="Percent 4 11 2" xfId="55649" xr:uid="{00000000-0005-0000-0000-000082D80000}"/>
    <cellStyle name="Percent 4 11 2 2" xfId="55650" xr:uid="{00000000-0005-0000-0000-000083D80000}"/>
    <cellStyle name="Percent 4 11 2 2 2" xfId="55651" xr:uid="{00000000-0005-0000-0000-000084D80000}"/>
    <cellStyle name="Percent 4 11 2 3" xfId="55652" xr:uid="{00000000-0005-0000-0000-000085D80000}"/>
    <cellStyle name="Percent 4 11 3" xfId="55653" xr:uid="{00000000-0005-0000-0000-000086D80000}"/>
    <cellStyle name="Percent 4 11 3 2" xfId="55654" xr:uid="{00000000-0005-0000-0000-000087D80000}"/>
    <cellStyle name="Percent 4 11 4" xfId="55655" xr:uid="{00000000-0005-0000-0000-000088D80000}"/>
    <cellStyle name="Percent 4 11 5" xfId="55656" xr:uid="{00000000-0005-0000-0000-000089D80000}"/>
    <cellStyle name="Percent 4 12" xfId="55657" xr:uid="{00000000-0005-0000-0000-00008AD80000}"/>
    <cellStyle name="Percent 4 12 2" xfId="55658" xr:uid="{00000000-0005-0000-0000-00008BD80000}"/>
    <cellStyle name="Percent 4 12 2 2" xfId="55659" xr:uid="{00000000-0005-0000-0000-00008CD80000}"/>
    <cellStyle name="Percent 4 12 3" xfId="55660" xr:uid="{00000000-0005-0000-0000-00008DD80000}"/>
    <cellStyle name="Percent 4 13" xfId="55661" xr:uid="{00000000-0005-0000-0000-00008ED80000}"/>
    <cellStyle name="Percent 4 13 2" xfId="55662" xr:uid="{00000000-0005-0000-0000-00008FD80000}"/>
    <cellStyle name="Percent 4 14" xfId="55663" xr:uid="{00000000-0005-0000-0000-000090D80000}"/>
    <cellStyle name="Percent 4 15" xfId="55664" xr:uid="{00000000-0005-0000-0000-000091D80000}"/>
    <cellStyle name="Percent 4 2" xfId="6177" xr:uid="{00000000-0005-0000-0000-000092D80000}"/>
    <cellStyle name="Percent 4 2 10" xfId="6178" xr:uid="{00000000-0005-0000-0000-000093D80000}"/>
    <cellStyle name="Percent 4 2 10 2" xfId="55665" xr:uid="{00000000-0005-0000-0000-000094D80000}"/>
    <cellStyle name="Percent 4 2 10 2 2" xfId="55666" xr:uid="{00000000-0005-0000-0000-000095D80000}"/>
    <cellStyle name="Percent 4 2 10 2 2 2" xfId="55667" xr:uid="{00000000-0005-0000-0000-000096D80000}"/>
    <cellStyle name="Percent 4 2 10 2 3" xfId="55668" xr:uid="{00000000-0005-0000-0000-000097D80000}"/>
    <cellStyle name="Percent 4 2 10 3" xfId="55669" xr:uid="{00000000-0005-0000-0000-000098D80000}"/>
    <cellStyle name="Percent 4 2 10 3 2" xfId="55670" xr:uid="{00000000-0005-0000-0000-000099D80000}"/>
    <cellStyle name="Percent 4 2 10 4" xfId="55671" xr:uid="{00000000-0005-0000-0000-00009AD80000}"/>
    <cellStyle name="Percent 4 2 10 5" xfId="55672" xr:uid="{00000000-0005-0000-0000-00009BD80000}"/>
    <cellStyle name="Percent 4 2 11" xfId="55673" xr:uid="{00000000-0005-0000-0000-00009CD80000}"/>
    <cellStyle name="Percent 4 2 11 2" xfId="55674" xr:uid="{00000000-0005-0000-0000-00009DD80000}"/>
    <cellStyle name="Percent 4 2 11 2 2" xfId="55675" xr:uid="{00000000-0005-0000-0000-00009ED80000}"/>
    <cellStyle name="Percent 4 2 11 3" xfId="55676" xr:uid="{00000000-0005-0000-0000-00009FD80000}"/>
    <cellStyle name="Percent 4 2 12" xfId="55677" xr:uid="{00000000-0005-0000-0000-0000A0D80000}"/>
    <cellStyle name="Percent 4 2 12 2" xfId="55678" xr:uid="{00000000-0005-0000-0000-0000A1D80000}"/>
    <cellStyle name="Percent 4 2 13" xfId="55679" xr:uid="{00000000-0005-0000-0000-0000A2D80000}"/>
    <cellStyle name="Percent 4 2 14" xfId="55680" xr:uid="{00000000-0005-0000-0000-0000A3D80000}"/>
    <cellStyle name="Percent 4 2 2" xfId="6179" xr:uid="{00000000-0005-0000-0000-0000A4D80000}"/>
    <cellStyle name="Percent 4 2 2 10" xfId="55681" xr:uid="{00000000-0005-0000-0000-0000A5D80000}"/>
    <cellStyle name="Percent 4 2 2 10 2" xfId="55682" xr:uid="{00000000-0005-0000-0000-0000A6D80000}"/>
    <cellStyle name="Percent 4 2 2 10 2 2" xfId="55683" xr:uid="{00000000-0005-0000-0000-0000A7D80000}"/>
    <cellStyle name="Percent 4 2 2 10 3" xfId="55684" xr:uid="{00000000-0005-0000-0000-0000A8D80000}"/>
    <cellStyle name="Percent 4 2 2 11" xfId="55685" xr:uid="{00000000-0005-0000-0000-0000A9D80000}"/>
    <cellStyle name="Percent 4 2 2 11 2" xfId="55686" xr:uid="{00000000-0005-0000-0000-0000AAD80000}"/>
    <cellStyle name="Percent 4 2 2 12" xfId="55687" xr:uid="{00000000-0005-0000-0000-0000ABD80000}"/>
    <cellStyle name="Percent 4 2 2 13" xfId="55688" xr:uid="{00000000-0005-0000-0000-0000ACD80000}"/>
    <cellStyle name="Percent 4 2 2 2" xfId="6180" xr:uid="{00000000-0005-0000-0000-0000ADD80000}"/>
    <cellStyle name="Percent 4 2 2 2 10" xfId="55689" xr:uid="{00000000-0005-0000-0000-0000AED80000}"/>
    <cellStyle name="Percent 4 2 2 2 10 2" xfId="55690" xr:uid="{00000000-0005-0000-0000-0000AFD80000}"/>
    <cellStyle name="Percent 4 2 2 2 11" xfId="55691" xr:uid="{00000000-0005-0000-0000-0000B0D80000}"/>
    <cellStyle name="Percent 4 2 2 2 12" xfId="55692" xr:uid="{00000000-0005-0000-0000-0000B1D80000}"/>
    <cellStyle name="Percent 4 2 2 2 2" xfId="6181" xr:uid="{00000000-0005-0000-0000-0000B2D80000}"/>
    <cellStyle name="Percent 4 2 2 2 2 2" xfId="6182" xr:uid="{00000000-0005-0000-0000-0000B3D80000}"/>
    <cellStyle name="Percent 4 2 2 2 2 2 2" xfId="6183" xr:uid="{00000000-0005-0000-0000-0000B4D80000}"/>
    <cellStyle name="Percent 4 2 2 2 2 2 2 2" xfId="55693" xr:uid="{00000000-0005-0000-0000-0000B5D80000}"/>
    <cellStyle name="Percent 4 2 2 2 2 2 2 2 2" xfId="55694" xr:uid="{00000000-0005-0000-0000-0000B6D80000}"/>
    <cellStyle name="Percent 4 2 2 2 2 2 2 2 2 2" xfId="55695" xr:uid="{00000000-0005-0000-0000-0000B7D80000}"/>
    <cellStyle name="Percent 4 2 2 2 2 2 2 2 3" xfId="55696" xr:uid="{00000000-0005-0000-0000-0000B8D80000}"/>
    <cellStyle name="Percent 4 2 2 2 2 2 2 3" xfId="55697" xr:uid="{00000000-0005-0000-0000-0000B9D80000}"/>
    <cellStyle name="Percent 4 2 2 2 2 2 2 3 2" xfId="55698" xr:uid="{00000000-0005-0000-0000-0000BAD80000}"/>
    <cellStyle name="Percent 4 2 2 2 2 2 2 4" xfId="55699" xr:uid="{00000000-0005-0000-0000-0000BBD80000}"/>
    <cellStyle name="Percent 4 2 2 2 2 2 2 5" xfId="55700" xr:uid="{00000000-0005-0000-0000-0000BCD80000}"/>
    <cellStyle name="Percent 4 2 2 2 2 2 3" xfId="6184" xr:uid="{00000000-0005-0000-0000-0000BDD80000}"/>
    <cellStyle name="Percent 4 2 2 2 2 2 3 2" xfId="55701" xr:uid="{00000000-0005-0000-0000-0000BED80000}"/>
    <cellStyle name="Percent 4 2 2 2 2 2 3 2 2" xfId="55702" xr:uid="{00000000-0005-0000-0000-0000BFD80000}"/>
    <cellStyle name="Percent 4 2 2 2 2 2 3 2 2 2" xfId="55703" xr:uid="{00000000-0005-0000-0000-0000C0D80000}"/>
    <cellStyle name="Percent 4 2 2 2 2 2 3 2 3" xfId="55704" xr:uid="{00000000-0005-0000-0000-0000C1D80000}"/>
    <cellStyle name="Percent 4 2 2 2 2 2 3 3" xfId="55705" xr:uid="{00000000-0005-0000-0000-0000C2D80000}"/>
    <cellStyle name="Percent 4 2 2 2 2 2 3 3 2" xfId="55706" xr:uid="{00000000-0005-0000-0000-0000C3D80000}"/>
    <cellStyle name="Percent 4 2 2 2 2 2 3 4" xfId="55707" xr:uid="{00000000-0005-0000-0000-0000C4D80000}"/>
    <cellStyle name="Percent 4 2 2 2 2 2 3 5" xfId="55708" xr:uid="{00000000-0005-0000-0000-0000C5D80000}"/>
    <cellStyle name="Percent 4 2 2 2 2 2 4" xfId="55709" xr:uid="{00000000-0005-0000-0000-0000C6D80000}"/>
    <cellStyle name="Percent 4 2 2 2 2 2 4 2" xfId="55710" xr:uid="{00000000-0005-0000-0000-0000C7D80000}"/>
    <cellStyle name="Percent 4 2 2 2 2 2 4 2 2" xfId="55711" xr:uid="{00000000-0005-0000-0000-0000C8D80000}"/>
    <cellStyle name="Percent 4 2 2 2 2 2 4 3" xfId="55712" xr:uid="{00000000-0005-0000-0000-0000C9D80000}"/>
    <cellStyle name="Percent 4 2 2 2 2 2 5" xfId="55713" xr:uid="{00000000-0005-0000-0000-0000CAD80000}"/>
    <cellStyle name="Percent 4 2 2 2 2 2 5 2" xfId="55714" xr:uid="{00000000-0005-0000-0000-0000CBD80000}"/>
    <cellStyle name="Percent 4 2 2 2 2 2 6" xfId="55715" xr:uid="{00000000-0005-0000-0000-0000CCD80000}"/>
    <cellStyle name="Percent 4 2 2 2 2 2 7" xfId="55716" xr:uid="{00000000-0005-0000-0000-0000CDD80000}"/>
    <cellStyle name="Percent 4 2 2 2 2 3" xfId="6185" xr:uid="{00000000-0005-0000-0000-0000CED80000}"/>
    <cellStyle name="Percent 4 2 2 2 2 3 2" xfId="55717" xr:uid="{00000000-0005-0000-0000-0000CFD80000}"/>
    <cellStyle name="Percent 4 2 2 2 2 3 2 2" xfId="55718" xr:uid="{00000000-0005-0000-0000-0000D0D80000}"/>
    <cellStyle name="Percent 4 2 2 2 2 3 2 2 2" xfId="55719" xr:uid="{00000000-0005-0000-0000-0000D1D80000}"/>
    <cellStyle name="Percent 4 2 2 2 2 3 2 3" xfId="55720" xr:uid="{00000000-0005-0000-0000-0000D2D80000}"/>
    <cellStyle name="Percent 4 2 2 2 2 3 3" xfId="55721" xr:uid="{00000000-0005-0000-0000-0000D3D80000}"/>
    <cellStyle name="Percent 4 2 2 2 2 3 3 2" xfId="55722" xr:uid="{00000000-0005-0000-0000-0000D4D80000}"/>
    <cellStyle name="Percent 4 2 2 2 2 3 4" xfId="55723" xr:uid="{00000000-0005-0000-0000-0000D5D80000}"/>
    <cellStyle name="Percent 4 2 2 2 2 3 5" xfId="55724" xr:uid="{00000000-0005-0000-0000-0000D6D80000}"/>
    <cellStyle name="Percent 4 2 2 2 2 4" xfId="6186" xr:uid="{00000000-0005-0000-0000-0000D7D80000}"/>
    <cellStyle name="Percent 4 2 2 2 2 4 2" xfId="55725" xr:uid="{00000000-0005-0000-0000-0000D8D80000}"/>
    <cellStyle name="Percent 4 2 2 2 2 4 2 2" xfId="55726" xr:uid="{00000000-0005-0000-0000-0000D9D80000}"/>
    <cellStyle name="Percent 4 2 2 2 2 4 2 2 2" xfId="55727" xr:uid="{00000000-0005-0000-0000-0000DAD80000}"/>
    <cellStyle name="Percent 4 2 2 2 2 4 2 3" xfId="55728" xr:uid="{00000000-0005-0000-0000-0000DBD80000}"/>
    <cellStyle name="Percent 4 2 2 2 2 4 3" xfId="55729" xr:uid="{00000000-0005-0000-0000-0000DCD80000}"/>
    <cellStyle name="Percent 4 2 2 2 2 4 3 2" xfId="55730" xr:uid="{00000000-0005-0000-0000-0000DDD80000}"/>
    <cellStyle name="Percent 4 2 2 2 2 4 4" xfId="55731" xr:uid="{00000000-0005-0000-0000-0000DED80000}"/>
    <cellStyle name="Percent 4 2 2 2 2 4 5" xfId="55732" xr:uid="{00000000-0005-0000-0000-0000DFD80000}"/>
    <cellStyle name="Percent 4 2 2 2 2 5" xfId="55733" xr:uid="{00000000-0005-0000-0000-0000E0D80000}"/>
    <cellStyle name="Percent 4 2 2 2 2 5 2" xfId="55734" xr:uid="{00000000-0005-0000-0000-0000E1D80000}"/>
    <cellStyle name="Percent 4 2 2 2 2 5 2 2" xfId="55735" xr:uid="{00000000-0005-0000-0000-0000E2D80000}"/>
    <cellStyle name="Percent 4 2 2 2 2 5 3" xfId="55736" xr:uid="{00000000-0005-0000-0000-0000E3D80000}"/>
    <cellStyle name="Percent 4 2 2 2 2 6" xfId="55737" xr:uid="{00000000-0005-0000-0000-0000E4D80000}"/>
    <cellStyle name="Percent 4 2 2 2 2 6 2" xfId="55738" xr:uid="{00000000-0005-0000-0000-0000E5D80000}"/>
    <cellStyle name="Percent 4 2 2 2 2 7" xfId="55739" xr:uid="{00000000-0005-0000-0000-0000E6D80000}"/>
    <cellStyle name="Percent 4 2 2 2 2 8" xfId="55740" xr:uid="{00000000-0005-0000-0000-0000E7D80000}"/>
    <cellStyle name="Percent 4 2 2 2 3" xfId="6187" xr:uid="{00000000-0005-0000-0000-0000E8D80000}"/>
    <cellStyle name="Percent 4 2 2 2 3 2" xfId="6188" xr:uid="{00000000-0005-0000-0000-0000E9D80000}"/>
    <cellStyle name="Percent 4 2 2 2 3 2 2" xfId="6189" xr:uid="{00000000-0005-0000-0000-0000EAD80000}"/>
    <cellStyle name="Percent 4 2 2 2 3 2 2 2" xfId="55741" xr:uid="{00000000-0005-0000-0000-0000EBD80000}"/>
    <cellStyle name="Percent 4 2 2 2 3 2 2 2 2" xfId="55742" xr:uid="{00000000-0005-0000-0000-0000ECD80000}"/>
    <cellStyle name="Percent 4 2 2 2 3 2 2 2 2 2" xfId="55743" xr:uid="{00000000-0005-0000-0000-0000EDD80000}"/>
    <cellStyle name="Percent 4 2 2 2 3 2 2 2 3" xfId="55744" xr:uid="{00000000-0005-0000-0000-0000EED80000}"/>
    <cellStyle name="Percent 4 2 2 2 3 2 2 3" xfId="55745" xr:uid="{00000000-0005-0000-0000-0000EFD80000}"/>
    <cellStyle name="Percent 4 2 2 2 3 2 2 3 2" xfId="55746" xr:uid="{00000000-0005-0000-0000-0000F0D80000}"/>
    <cellStyle name="Percent 4 2 2 2 3 2 2 4" xfId="55747" xr:uid="{00000000-0005-0000-0000-0000F1D80000}"/>
    <cellStyle name="Percent 4 2 2 2 3 2 2 5" xfId="55748" xr:uid="{00000000-0005-0000-0000-0000F2D80000}"/>
    <cellStyle name="Percent 4 2 2 2 3 2 3" xfId="6190" xr:uid="{00000000-0005-0000-0000-0000F3D80000}"/>
    <cellStyle name="Percent 4 2 2 2 3 2 3 2" xfId="55749" xr:uid="{00000000-0005-0000-0000-0000F4D80000}"/>
    <cellStyle name="Percent 4 2 2 2 3 2 3 2 2" xfId="55750" xr:uid="{00000000-0005-0000-0000-0000F5D80000}"/>
    <cellStyle name="Percent 4 2 2 2 3 2 3 2 2 2" xfId="55751" xr:uid="{00000000-0005-0000-0000-0000F6D80000}"/>
    <cellStyle name="Percent 4 2 2 2 3 2 3 2 3" xfId="55752" xr:uid="{00000000-0005-0000-0000-0000F7D80000}"/>
    <cellStyle name="Percent 4 2 2 2 3 2 3 3" xfId="55753" xr:uid="{00000000-0005-0000-0000-0000F8D80000}"/>
    <cellStyle name="Percent 4 2 2 2 3 2 3 3 2" xfId="55754" xr:uid="{00000000-0005-0000-0000-0000F9D80000}"/>
    <cellStyle name="Percent 4 2 2 2 3 2 3 4" xfId="55755" xr:uid="{00000000-0005-0000-0000-0000FAD80000}"/>
    <cellStyle name="Percent 4 2 2 2 3 2 3 5" xfId="55756" xr:uid="{00000000-0005-0000-0000-0000FBD80000}"/>
    <cellStyle name="Percent 4 2 2 2 3 2 4" xfId="55757" xr:uid="{00000000-0005-0000-0000-0000FCD80000}"/>
    <cellStyle name="Percent 4 2 2 2 3 2 4 2" xfId="55758" xr:uid="{00000000-0005-0000-0000-0000FDD80000}"/>
    <cellStyle name="Percent 4 2 2 2 3 2 4 2 2" xfId="55759" xr:uid="{00000000-0005-0000-0000-0000FED80000}"/>
    <cellStyle name="Percent 4 2 2 2 3 2 4 3" xfId="55760" xr:uid="{00000000-0005-0000-0000-0000FFD80000}"/>
    <cellStyle name="Percent 4 2 2 2 3 2 5" xfId="55761" xr:uid="{00000000-0005-0000-0000-000000D90000}"/>
    <cellStyle name="Percent 4 2 2 2 3 2 5 2" xfId="55762" xr:uid="{00000000-0005-0000-0000-000001D90000}"/>
    <cellStyle name="Percent 4 2 2 2 3 2 6" xfId="55763" xr:uid="{00000000-0005-0000-0000-000002D90000}"/>
    <cellStyle name="Percent 4 2 2 2 3 2 7" xfId="55764" xr:uid="{00000000-0005-0000-0000-000003D90000}"/>
    <cellStyle name="Percent 4 2 2 2 3 3" xfId="6191" xr:uid="{00000000-0005-0000-0000-000004D90000}"/>
    <cellStyle name="Percent 4 2 2 2 3 3 2" xfId="55765" xr:uid="{00000000-0005-0000-0000-000005D90000}"/>
    <cellStyle name="Percent 4 2 2 2 3 3 2 2" xfId="55766" xr:uid="{00000000-0005-0000-0000-000006D90000}"/>
    <cellStyle name="Percent 4 2 2 2 3 3 2 2 2" xfId="55767" xr:uid="{00000000-0005-0000-0000-000007D90000}"/>
    <cellStyle name="Percent 4 2 2 2 3 3 2 3" xfId="55768" xr:uid="{00000000-0005-0000-0000-000008D90000}"/>
    <cellStyle name="Percent 4 2 2 2 3 3 3" xfId="55769" xr:uid="{00000000-0005-0000-0000-000009D90000}"/>
    <cellStyle name="Percent 4 2 2 2 3 3 3 2" xfId="55770" xr:uid="{00000000-0005-0000-0000-00000AD90000}"/>
    <cellStyle name="Percent 4 2 2 2 3 3 4" xfId="55771" xr:uid="{00000000-0005-0000-0000-00000BD90000}"/>
    <cellStyle name="Percent 4 2 2 2 3 3 5" xfId="55772" xr:uid="{00000000-0005-0000-0000-00000CD90000}"/>
    <cellStyle name="Percent 4 2 2 2 3 4" xfId="6192" xr:uid="{00000000-0005-0000-0000-00000DD90000}"/>
    <cellStyle name="Percent 4 2 2 2 3 4 2" xfId="55773" xr:uid="{00000000-0005-0000-0000-00000ED90000}"/>
    <cellStyle name="Percent 4 2 2 2 3 4 2 2" xfId="55774" xr:uid="{00000000-0005-0000-0000-00000FD90000}"/>
    <cellStyle name="Percent 4 2 2 2 3 4 2 2 2" xfId="55775" xr:uid="{00000000-0005-0000-0000-000010D90000}"/>
    <cellStyle name="Percent 4 2 2 2 3 4 2 3" xfId="55776" xr:uid="{00000000-0005-0000-0000-000011D90000}"/>
    <cellStyle name="Percent 4 2 2 2 3 4 3" xfId="55777" xr:uid="{00000000-0005-0000-0000-000012D90000}"/>
    <cellStyle name="Percent 4 2 2 2 3 4 3 2" xfId="55778" xr:uid="{00000000-0005-0000-0000-000013D90000}"/>
    <cellStyle name="Percent 4 2 2 2 3 4 4" xfId="55779" xr:uid="{00000000-0005-0000-0000-000014D90000}"/>
    <cellStyle name="Percent 4 2 2 2 3 4 5" xfId="55780" xr:uid="{00000000-0005-0000-0000-000015D90000}"/>
    <cellStyle name="Percent 4 2 2 2 3 5" xfId="55781" xr:uid="{00000000-0005-0000-0000-000016D90000}"/>
    <cellStyle name="Percent 4 2 2 2 3 5 2" xfId="55782" xr:uid="{00000000-0005-0000-0000-000017D90000}"/>
    <cellStyle name="Percent 4 2 2 2 3 5 2 2" xfId="55783" xr:uid="{00000000-0005-0000-0000-000018D90000}"/>
    <cellStyle name="Percent 4 2 2 2 3 5 3" xfId="55784" xr:uid="{00000000-0005-0000-0000-000019D90000}"/>
    <cellStyle name="Percent 4 2 2 2 3 6" xfId="55785" xr:uid="{00000000-0005-0000-0000-00001AD90000}"/>
    <cellStyle name="Percent 4 2 2 2 3 6 2" xfId="55786" xr:uid="{00000000-0005-0000-0000-00001BD90000}"/>
    <cellStyle name="Percent 4 2 2 2 3 7" xfId="55787" xr:uid="{00000000-0005-0000-0000-00001CD90000}"/>
    <cellStyle name="Percent 4 2 2 2 3 8" xfId="55788" xr:uid="{00000000-0005-0000-0000-00001DD90000}"/>
    <cellStyle name="Percent 4 2 2 2 4" xfId="6193" xr:uid="{00000000-0005-0000-0000-00001ED90000}"/>
    <cellStyle name="Percent 4 2 2 2 4 2" xfId="6194" xr:uid="{00000000-0005-0000-0000-00001FD90000}"/>
    <cellStyle name="Percent 4 2 2 2 4 2 2" xfId="6195" xr:uid="{00000000-0005-0000-0000-000020D90000}"/>
    <cellStyle name="Percent 4 2 2 2 4 2 2 2" xfId="55789" xr:uid="{00000000-0005-0000-0000-000021D90000}"/>
    <cellStyle name="Percent 4 2 2 2 4 2 2 2 2" xfId="55790" xr:uid="{00000000-0005-0000-0000-000022D90000}"/>
    <cellStyle name="Percent 4 2 2 2 4 2 2 2 2 2" xfId="55791" xr:uid="{00000000-0005-0000-0000-000023D90000}"/>
    <cellStyle name="Percent 4 2 2 2 4 2 2 2 3" xfId="55792" xr:uid="{00000000-0005-0000-0000-000024D90000}"/>
    <cellStyle name="Percent 4 2 2 2 4 2 2 3" xfId="55793" xr:uid="{00000000-0005-0000-0000-000025D90000}"/>
    <cellStyle name="Percent 4 2 2 2 4 2 2 3 2" xfId="55794" xr:uid="{00000000-0005-0000-0000-000026D90000}"/>
    <cellStyle name="Percent 4 2 2 2 4 2 2 4" xfId="55795" xr:uid="{00000000-0005-0000-0000-000027D90000}"/>
    <cellStyle name="Percent 4 2 2 2 4 2 2 5" xfId="55796" xr:uid="{00000000-0005-0000-0000-000028D90000}"/>
    <cellStyle name="Percent 4 2 2 2 4 2 3" xfId="6196" xr:uid="{00000000-0005-0000-0000-000029D90000}"/>
    <cellStyle name="Percent 4 2 2 2 4 2 3 2" xfId="55797" xr:uid="{00000000-0005-0000-0000-00002AD90000}"/>
    <cellStyle name="Percent 4 2 2 2 4 2 3 2 2" xfId="55798" xr:uid="{00000000-0005-0000-0000-00002BD90000}"/>
    <cellStyle name="Percent 4 2 2 2 4 2 3 2 2 2" xfId="55799" xr:uid="{00000000-0005-0000-0000-00002CD90000}"/>
    <cellStyle name="Percent 4 2 2 2 4 2 3 2 3" xfId="55800" xr:uid="{00000000-0005-0000-0000-00002DD90000}"/>
    <cellStyle name="Percent 4 2 2 2 4 2 3 3" xfId="55801" xr:uid="{00000000-0005-0000-0000-00002ED90000}"/>
    <cellStyle name="Percent 4 2 2 2 4 2 3 3 2" xfId="55802" xr:uid="{00000000-0005-0000-0000-00002FD90000}"/>
    <cellStyle name="Percent 4 2 2 2 4 2 3 4" xfId="55803" xr:uid="{00000000-0005-0000-0000-000030D90000}"/>
    <cellStyle name="Percent 4 2 2 2 4 2 3 5" xfId="55804" xr:uid="{00000000-0005-0000-0000-000031D90000}"/>
    <cellStyle name="Percent 4 2 2 2 4 2 4" xfId="55805" xr:uid="{00000000-0005-0000-0000-000032D90000}"/>
    <cellStyle name="Percent 4 2 2 2 4 2 4 2" xfId="55806" xr:uid="{00000000-0005-0000-0000-000033D90000}"/>
    <cellStyle name="Percent 4 2 2 2 4 2 4 2 2" xfId="55807" xr:uid="{00000000-0005-0000-0000-000034D90000}"/>
    <cellStyle name="Percent 4 2 2 2 4 2 4 3" xfId="55808" xr:uid="{00000000-0005-0000-0000-000035D90000}"/>
    <cellStyle name="Percent 4 2 2 2 4 2 5" xfId="55809" xr:uid="{00000000-0005-0000-0000-000036D90000}"/>
    <cellStyle name="Percent 4 2 2 2 4 2 5 2" xfId="55810" xr:uid="{00000000-0005-0000-0000-000037D90000}"/>
    <cellStyle name="Percent 4 2 2 2 4 2 6" xfId="55811" xr:uid="{00000000-0005-0000-0000-000038D90000}"/>
    <cellStyle name="Percent 4 2 2 2 4 2 7" xfId="55812" xr:uid="{00000000-0005-0000-0000-000039D90000}"/>
    <cellStyle name="Percent 4 2 2 2 4 3" xfId="6197" xr:uid="{00000000-0005-0000-0000-00003AD90000}"/>
    <cellStyle name="Percent 4 2 2 2 4 3 2" xfId="55813" xr:uid="{00000000-0005-0000-0000-00003BD90000}"/>
    <cellStyle name="Percent 4 2 2 2 4 3 2 2" xfId="55814" xr:uid="{00000000-0005-0000-0000-00003CD90000}"/>
    <cellStyle name="Percent 4 2 2 2 4 3 2 2 2" xfId="55815" xr:uid="{00000000-0005-0000-0000-00003DD90000}"/>
    <cellStyle name="Percent 4 2 2 2 4 3 2 3" xfId="55816" xr:uid="{00000000-0005-0000-0000-00003ED90000}"/>
    <cellStyle name="Percent 4 2 2 2 4 3 3" xfId="55817" xr:uid="{00000000-0005-0000-0000-00003FD90000}"/>
    <cellStyle name="Percent 4 2 2 2 4 3 3 2" xfId="55818" xr:uid="{00000000-0005-0000-0000-000040D90000}"/>
    <cellStyle name="Percent 4 2 2 2 4 3 4" xfId="55819" xr:uid="{00000000-0005-0000-0000-000041D90000}"/>
    <cellStyle name="Percent 4 2 2 2 4 3 5" xfId="55820" xr:uid="{00000000-0005-0000-0000-000042D90000}"/>
    <cellStyle name="Percent 4 2 2 2 4 4" xfId="6198" xr:uid="{00000000-0005-0000-0000-000043D90000}"/>
    <cellStyle name="Percent 4 2 2 2 4 4 2" xfId="55821" xr:uid="{00000000-0005-0000-0000-000044D90000}"/>
    <cellStyle name="Percent 4 2 2 2 4 4 2 2" xfId="55822" xr:uid="{00000000-0005-0000-0000-000045D90000}"/>
    <cellStyle name="Percent 4 2 2 2 4 4 2 2 2" xfId="55823" xr:uid="{00000000-0005-0000-0000-000046D90000}"/>
    <cellStyle name="Percent 4 2 2 2 4 4 2 3" xfId="55824" xr:uid="{00000000-0005-0000-0000-000047D90000}"/>
    <cellStyle name="Percent 4 2 2 2 4 4 3" xfId="55825" xr:uid="{00000000-0005-0000-0000-000048D90000}"/>
    <cellStyle name="Percent 4 2 2 2 4 4 3 2" xfId="55826" xr:uid="{00000000-0005-0000-0000-000049D90000}"/>
    <cellStyle name="Percent 4 2 2 2 4 4 4" xfId="55827" xr:uid="{00000000-0005-0000-0000-00004AD90000}"/>
    <cellStyle name="Percent 4 2 2 2 4 4 5" xfId="55828" xr:uid="{00000000-0005-0000-0000-00004BD90000}"/>
    <cellStyle name="Percent 4 2 2 2 4 5" xfId="55829" xr:uid="{00000000-0005-0000-0000-00004CD90000}"/>
    <cellStyle name="Percent 4 2 2 2 4 5 2" xfId="55830" xr:uid="{00000000-0005-0000-0000-00004DD90000}"/>
    <cellStyle name="Percent 4 2 2 2 4 5 2 2" xfId="55831" xr:uid="{00000000-0005-0000-0000-00004ED90000}"/>
    <cellStyle name="Percent 4 2 2 2 4 5 3" xfId="55832" xr:uid="{00000000-0005-0000-0000-00004FD90000}"/>
    <cellStyle name="Percent 4 2 2 2 4 6" xfId="55833" xr:uid="{00000000-0005-0000-0000-000050D90000}"/>
    <cellStyle name="Percent 4 2 2 2 4 6 2" xfId="55834" xr:uid="{00000000-0005-0000-0000-000051D90000}"/>
    <cellStyle name="Percent 4 2 2 2 4 7" xfId="55835" xr:uid="{00000000-0005-0000-0000-000052D90000}"/>
    <cellStyle name="Percent 4 2 2 2 4 8" xfId="55836" xr:uid="{00000000-0005-0000-0000-000053D90000}"/>
    <cellStyle name="Percent 4 2 2 2 5" xfId="6199" xr:uid="{00000000-0005-0000-0000-000054D90000}"/>
    <cellStyle name="Percent 4 2 2 2 5 2" xfId="6200" xr:uid="{00000000-0005-0000-0000-000055D90000}"/>
    <cellStyle name="Percent 4 2 2 2 5 2 2" xfId="6201" xr:uid="{00000000-0005-0000-0000-000056D90000}"/>
    <cellStyle name="Percent 4 2 2 2 5 2 2 2" xfId="55837" xr:uid="{00000000-0005-0000-0000-000057D90000}"/>
    <cellStyle name="Percent 4 2 2 2 5 2 2 2 2" xfId="55838" xr:uid="{00000000-0005-0000-0000-000058D90000}"/>
    <cellStyle name="Percent 4 2 2 2 5 2 2 2 2 2" xfId="55839" xr:uid="{00000000-0005-0000-0000-000059D90000}"/>
    <cellStyle name="Percent 4 2 2 2 5 2 2 2 3" xfId="55840" xr:uid="{00000000-0005-0000-0000-00005AD90000}"/>
    <cellStyle name="Percent 4 2 2 2 5 2 2 3" xfId="55841" xr:uid="{00000000-0005-0000-0000-00005BD90000}"/>
    <cellStyle name="Percent 4 2 2 2 5 2 2 3 2" xfId="55842" xr:uid="{00000000-0005-0000-0000-00005CD90000}"/>
    <cellStyle name="Percent 4 2 2 2 5 2 2 4" xfId="55843" xr:uid="{00000000-0005-0000-0000-00005DD90000}"/>
    <cellStyle name="Percent 4 2 2 2 5 2 2 5" xfId="55844" xr:uid="{00000000-0005-0000-0000-00005ED90000}"/>
    <cellStyle name="Percent 4 2 2 2 5 2 3" xfId="6202" xr:uid="{00000000-0005-0000-0000-00005FD90000}"/>
    <cellStyle name="Percent 4 2 2 2 5 2 3 2" xfId="55845" xr:uid="{00000000-0005-0000-0000-000060D90000}"/>
    <cellStyle name="Percent 4 2 2 2 5 2 3 2 2" xfId="55846" xr:uid="{00000000-0005-0000-0000-000061D90000}"/>
    <cellStyle name="Percent 4 2 2 2 5 2 3 2 2 2" xfId="55847" xr:uid="{00000000-0005-0000-0000-000062D90000}"/>
    <cellStyle name="Percent 4 2 2 2 5 2 3 2 3" xfId="55848" xr:uid="{00000000-0005-0000-0000-000063D90000}"/>
    <cellStyle name="Percent 4 2 2 2 5 2 3 3" xfId="55849" xr:uid="{00000000-0005-0000-0000-000064D90000}"/>
    <cellStyle name="Percent 4 2 2 2 5 2 3 3 2" xfId="55850" xr:uid="{00000000-0005-0000-0000-000065D90000}"/>
    <cellStyle name="Percent 4 2 2 2 5 2 3 4" xfId="55851" xr:uid="{00000000-0005-0000-0000-000066D90000}"/>
    <cellStyle name="Percent 4 2 2 2 5 2 3 5" xfId="55852" xr:uid="{00000000-0005-0000-0000-000067D90000}"/>
    <cellStyle name="Percent 4 2 2 2 5 2 4" xfId="55853" xr:uid="{00000000-0005-0000-0000-000068D90000}"/>
    <cellStyle name="Percent 4 2 2 2 5 2 4 2" xfId="55854" xr:uid="{00000000-0005-0000-0000-000069D90000}"/>
    <cellStyle name="Percent 4 2 2 2 5 2 4 2 2" xfId="55855" xr:uid="{00000000-0005-0000-0000-00006AD90000}"/>
    <cellStyle name="Percent 4 2 2 2 5 2 4 3" xfId="55856" xr:uid="{00000000-0005-0000-0000-00006BD90000}"/>
    <cellStyle name="Percent 4 2 2 2 5 2 5" xfId="55857" xr:uid="{00000000-0005-0000-0000-00006CD90000}"/>
    <cellStyle name="Percent 4 2 2 2 5 2 5 2" xfId="55858" xr:uid="{00000000-0005-0000-0000-00006DD90000}"/>
    <cellStyle name="Percent 4 2 2 2 5 2 6" xfId="55859" xr:uid="{00000000-0005-0000-0000-00006ED90000}"/>
    <cellStyle name="Percent 4 2 2 2 5 2 7" xfId="55860" xr:uid="{00000000-0005-0000-0000-00006FD90000}"/>
    <cellStyle name="Percent 4 2 2 2 5 3" xfId="6203" xr:uid="{00000000-0005-0000-0000-000070D90000}"/>
    <cellStyle name="Percent 4 2 2 2 5 3 2" xfId="55861" xr:uid="{00000000-0005-0000-0000-000071D90000}"/>
    <cellStyle name="Percent 4 2 2 2 5 3 2 2" xfId="55862" xr:uid="{00000000-0005-0000-0000-000072D90000}"/>
    <cellStyle name="Percent 4 2 2 2 5 3 2 2 2" xfId="55863" xr:uid="{00000000-0005-0000-0000-000073D90000}"/>
    <cellStyle name="Percent 4 2 2 2 5 3 2 3" xfId="55864" xr:uid="{00000000-0005-0000-0000-000074D90000}"/>
    <cellStyle name="Percent 4 2 2 2 5 3 3" xfId="55865" xr:uid="{00000000-0005-0000-0000-000075D90000}"/>
    <cellStyle name="Percent 4 2 2 2 5 3 3 2" xfId="55866" xr:uid="{00000000-0005-0000-0000-000076D90000}"/>
    <cellStyle name="Percent 4 2 2 2 5 3 4" xfId="55867" xr:uid="{00000000-0005-0000-0000-000077D90000}"/>
    <cellStyle name="Percent 4 2 2 2 5 3 5" xfId="55868" xr:uid="{00000000-0005-0000-0000-000078D90000}"/>
    <cellStyle name="Percent 4 2 2 2 5 4" xfId="6204" xr:uid="{00000000-0005-0000-0000-000079D90000}"/>
    <cellStyle name="Percent 4 2 2 2 5 4 2" xfId="55869" xr:uid="{00000000-0005-0000-0000-00007AD90000}"/>
    <cellStyle name="Percent 4 2 2 2 5 4 2 2" xfId="55870" xr:uid="{00000000-0005-0000-0000-00007BD90000}"/>
    <cellStyle name="Percent 4 2 2 2 5 4 2 2 2" xfId="55871" xr:uid="{00000000-0005-0000-0000-00007CD90000}"/>
    <cellStyle name="Percent 4 2 2 2 5 4 2 3" xfId="55872" xr:uid="{00000000-0005-0000-0000-00007DD90000}"/>
    <cellStyle name="Percent 4 2 2 2 5 4 3" xfId="55873" xr:uid="{00000000-0005-0000-0000-00007ED90000}"/>
    <cellStyle name="Percent 4 2 2 2 5 4 3 2" xfId="55874" xr:uid="{00000000-0005-0000-0000-00007FD90000}"/>
    <cellStyle name="Percent 4 2 2 2 5 4 4" xfId="55875" xr:uid="{00000000-0005-0000-0000-000080D90000}"/>
    <cellStyle name="Percent 4 2 2 2 5 4 5" xfId="55876" xr:uid="{00000000-0005-0000-0000-000081D90000}"/>
    <cellStyle name="Percent 4 2 2 2 5 5" xfId="55877" xr:uid="{00000000-0005-0000-0000-000082D90000}"/>
    <cellStyle name="Percent 4 2 2 2 5 5 2" xfId="55878" xr:uid="{00000000-0005-0000-0000-000083D90000}"/>
    <cellStyle name="Percent 4 2 2 2 5 5 2 2" xfId="55879" xr:uid="{00000000-0005-0000-0000-000084D90000}"/>
    <cellStyle name="Percent 4 2 2 2 5 5 3" xfId="55880" xr:uid="{00000000-0005-0000-0000-000085D90000}"/>
    <cellStyle name="Percent 4 2 2 2 5 6" xfId="55881" xr:uid="{00000000-0005-0000-0000-000086D90000}"/>
    <cellStyle name="Percent 4 2 2 2 5 6 2" xfId="55882" xr:uid="{00000000-0005-0000-0000-000087D90000}"/>
    <cellStyle name="Percent 4 2 2 2 5 7" xfId="55883" xr:uid="{00000000-0005-0000-0000-000088D90000}"/>
    <cellStyle name="Percent 4 2 2 2 5 8" xfId="55884" xr:uid="{00000000-0005-0000-0000-000089D90000}"/>
    <cellStyle name="Percent 4 2 2 2 6" xfId="6205" xr:uid="{00000000-0005-0000-0000-00008AD90000}"/>
    <cellStyle name="Percent 4 2 2 2 6 2" xfId="6206" xr:uid="{00000000-0005-0000-0000-00008BD90000}"/>
    <cellStyle name="Percent 4 2 2 2 6 2 2" xfId="55885" xr:uid="{00000000-0005-0000-0000-00008CD90000}"/>
    <cellStyle name="Percent 4 2 2 2 6 2 2 2" xfId="55886" xr:uid="{00000000-0005-0000-0000-00008DD90000}"/>
    <cellStyle name="Percent 4 2 2 2 6 2 2 2 2" xfId="55887" xr:uid="{00000000-0005-0000-0000-00008ED90000}"/>
    <cellStyle name="Percent 4 2 2 2 6 2 2 3" xfId="55888" xr:uid="{00000000-0005-0000-0000-00008FD90000}"/>
    <cellStyle name="Percent 4 2 2 2 6 2 3" xfId="55889" xr:uid="{00000000-0005-0000-0000-000090D90000}"/>
    <cellStyle name="Percent 4 2 2 2 6 2 3 2" xfId="55890" xr:uid="{00000000-0005-0000-0000-000091D90000}"/>
    <cellStyle name="Percent 4 2 2 2 6 2 4" xfId="55891" xr:uid="{00000000-0005-0000-0000-000092D90000}"/>
    <cellStyle name="Percent 4 2 2 2 6 2 5" xfId="55892" xr:uid="{00000000-0005-0000-0000-000093D90000}"/>
    <cellStyle name="Percent 4 2 2 2 6 3" xfId="6207" xr:uid="{00000000-0005-0000-0000-000094D90000}"/>
    <cellStyle name="Percent 4 2 2 2 6 3 2" xfId="55893" xr:uid="{00000000-0005-0000-0000-000095D90000}"/>
    <cellStyle name="Percent 4 2 2 2 6 3 2 2" xfId="55894" xr:uid="{00000000-0005-0000-0000-000096D90000}"/>
    <cellStyle name="Percent 4 2 2 2 6 3 2 2 2" xfId="55895" xr:uid="{00000000-0005-0000-0000-000097D90000}"/>
    <cellStyle name="Percent 4 2 2 2 6 3 2 3" xfId="55896" xr:uid="{00000000-0005-0000-0000-000098D90000}"/>
    <cellStyle name="Percent 4 2 2 2 6 3 3" xfId="55897" xr:uid="{00000000-0005-0000-0000-000099D90000}"/>
    <cellStyle name="Percent 4 2 2 2 6 3 3 2" xfId="55898" xr:uid="{00000000-0005-0000-0000-00009AD90000}"/>
    <cellStyle name="Percent 4 2 2 2 6 3 4" xfId="55899" xr:uid="{00000000-0005-0000-0000-00009BD90000}"/>
    <cellStyle name="Percent 4 2 2 2 6 3 5" xfId="55900" xr:uid="{00000000-0005-0000-0000-00009CD90000}"/>
    <cellStyle name="Percent 4 2 2 2 6 4" xfId="55901" xr:uid="{00000000-0005-0000-0000-00009DD90000}"/>
    <cellStyle name="Percent 4 2 2 2 6 4 2" xfId="55902" xr:uid="{00000000-0005-0000-0000-00009ED90000}"/>
    <cellStyle name="Percent 4 2 2 2 6 4 2 2" xfId="55903" xr:uid="{00000000-0005-0000-0000-00009FD90000}"/>
    <cellStyle name="Percent 4 2 2 2 6 4 3" xfId="55904" xr:uid="{00000000-0005-0000-0000-0000A0D90000}"/>
    <cellStyle name="Percent 4 2 2 2 6 5" xfId="55905" xr:uid="{00000000-0005-0000-0000-0000A1D90000}"/>
    <cellStyle name="Percent 4 2 2 2 6 5 2" xfId="55906" xr:uid="{00000000-0005-0000-0000-0000A2D90000}"/>
    <cellStyle name="Percent 4 2 2 2 6 6" xfId="55907" xr:uid="{00000000-0005-0000-0000-0000A3D90000}"/>
    <cellStyle name="Percent 4 2 2 2 6 7" xfId="55908" xr:uid="{00000000-0005-0000-0000-0000A4D90000}"/>
    <cellStyle name="Percent 4 2 2 2 7" xfId="6208" xr:uid="{00000000-0005-0000-0000-0000A5D90000}"/>
    <cellStyle name="Percent 4 2 2 2 7 2" xfId="55909" xr:uid="{00000000-0005-0000-0000-0000A6D90000}"/>
    <cellStyle name="Percent 4 2 2 2 7 2 2" xfId="55910" xr:uid="{00000000-0005-0000-0000-0000A7D90000}"/>
    <cellStyle name="Percent 4 2 2 2 7 2 2 2" xfId="55911" xr:uid="{00000000-0005-0000-0000-0000A8D90000}"/>
    <cellStyle name="Percent 4 2 2 2 7 2 3" xfId="55912" xr:uid="{00000000-0005-0000-0000-0000A9D90000}"/>
    <cellStyle name="Percent 4 2 2 2 7 3" xfId="55913" xr:uid="{00000000-0005-0000-0000-0000AAD90000}"/>
    <cellStyle name="Percent 4 2 2 2 7 3 2" xfId="55914" xr:uid="{00000000-0005-0000-0000-0000ABD90000}"/>
    <cellStyle name="Percent 4 2 2 2 7 4" xfId="55915" xr:uid="{00000000-0005-0000-0000-0000ACD90000}"/>
    <cellStyle name="Percent 4 2 2 2 7 5" xfId="55916" xr:uid="{00000000-0005-0000-0000-0000ADD90000}"/>
    <cellStyle name="Percent 4 2 2 2 8" xfId="6209" xr:uid="{00000000-0005-0000-0000-0000AED90000}"/>
    <cellStyle name="Percent 4 2 2 2 8 2" xfId="55917" xr:uid="{00000000-0005-0000-0000-0000AFD90000}"/>
    <cellStyle name="Percent 4 2 2 2 8 2 2" xfId="55918" xr:uid="{00000000-0005-0000-0000-0000B0D90000}"/>
    <cellStyle name="Percent 4 2 2 2 8 2 2 2" xfId="55919" xr:uid="{00000000-0005-0000-0000-0000B1D90000}"/>
    <cellStyle name="Percent 4 2 2 2 8 2 3" xfId="55920" xr:uid="{00000000-0005-0000-0000-0000B2D90000}"/>
    <cellStyle name="Percent 4 2 2 2 8 3" xfId="55921" xr:uid="{00000000-0005-0000-0000-0000B3D90000}"/>
    <cellStyle name="Percent 4 2 2 2 8 3 2" xfId="55922" xr:uid="{00000000-0005-0000-0000-0000B4D90000}"/>
    <cellStyle name="Percent 4 2 2 2 8 4" xfId="55923" xr:uid="{00000000-0005-0000-0000-0000B5D90000}"/>
    <cellStyle name="Percent 4 2 2 2 8 5" xfId="55924" xr:uid="{00000000-0005-0000-0000-0000B6D90000}"/>
    <cellStyle name="Percent 4 2 2 2 9" xfId="55925" xr:uid="{00000000-0005-0000-0000-0000B7D90000}"/>
    <cellStyle name="Percent 4 2 2 2 9 2" xfId="55926" xr:uid="{00000000-0005-0000-0000-0000B8D90000}"/>
    <cellStyle name="Percent 4 2 2 2 9 2 2" xfId="55927" xr:uid="{00000000-0005-0000-0000-0000B9D90000}"/>
    <cellStyle name="Percent 4 2 2 2 9 3" xfId="55928" xr:uid="{00000000-0005-0000-0000-0000BAD90000}"/>
    <cellStyle name="Percent 4 2 2 3" xfId="6210" xr:uid="{00000000-0005-0000-0000-0000BBD90000}"/>
    <cellStyle name="Percent 4 2 2 3 2" xfId="6211" xr:uid="{00000000-0005-0000-0000-0000BCD90000}"/>
    <cellStyle name="Percent 4 2 2 3 2 2" xfId="6212" xr:uid="{00000000-0005-0000-0000-0000BDD90000}"/>
    <cellStyle name="Percent 4 2 2 3 2 2 2" xfId="55929" xr:uid="{00000000-0005-0000-0000-0000BED90000}"/>
    <cellStyle name="Percent 4 2 2 3 2 2 2 2" xfId="55930" xr:uid="{00000000-0005-0000-0000-0000BFD90000}"/>
    <cellStyle name="Percent 4 2 2 3 2 2 2 2 2" xfId="55931" xr:uid="{00000000-0005-0000-0000-0000C0D90000}"/>
    <cellStyle name="Percent 4 2 2 3 2 2 2 3" xfId="55932" xr:uid="{00000000-0005-0000-0000-0000C1D90000}"/>
    <cellStyle name="Percent 4 2 2 3 2 2 3" xfId="55933" xr:uid="{00000000-0005-0000-0000-0000C2D90000}"/>
    <cellStyle name="Percent 4 2 2 3 2 2 3 2" xfId="55934" xr:uid="{00000000-0005-0000-0000-0000C3D90000}"/>
    <cellStyle name="Percent 4 2 2 3 2 2 4" xfId="55935" xr:uid="{00000000-0005-0000-0000-0000C4D90000}"/>
    <cellStyle name="Percent 4 2 2 3 2 2 5" xfId="55936" xr:uid="{00000000-0005-0000-0000-0000C5D90000}"/>
    <cellStyle name="Percent 4 2 2 3 2 3" xfId="6213" xr:uid="{00000000-0005-0000-0000-0000C6D90000}"/>
    <cellStyle name="Percent 4 2 2 3 2 3 2" xfId="55937" xr:uid="{00000000-0005-0000-0000-0000C7D90000}"/>
    <cellStyle name="Percent 4 2 2 3 2 3 2 2" xfId="55938" xr:uid="{00000000-0005-0000-0000-0000C8D90000}"/>
    <cellStyle name="Percent 4 2 2 3 2 3 2 2 2" xfId="55939" xr:uid="{00000000-0005-0000-0000-0000C9D90000}"/>
    <cellStyle name="Percent 4 2 2 3 2 3 2 3" xfId="55940" xr:uid="{00000000-0005-0000-0000-0000CAD90000}"/>
    <cellStyle name="Percent 4 2 2 3 2 3 3" xfId="55941" xr:uid="{00000000-0005-0000-0000-0000CBD90000}"/>
    <cellStyle name="Percent 4 2 2 3 2 3 3 2" xfId="55942" xr:uid="{00000000-0005-0000-0000-0000CCD90000}"/>
    <cellStyle name="Percent 4 2 2 3 2 3 4" xfId="55943" xr:uid="{00000000-0005-0000-0000-0000CDD90000}"/>
    <cellStyle name="Percent 4 2 2 3 2 3 5" xfId="55944" xr:uid="{00000000-0005-0000-0000-0000CED90000}"/>
    <cellStyle name="Percent 4 2 2 3 2 4" xfId="55945" xr:uid="{00000000-0005-0000-0000-0000CFD90000}"/>
    <cellStyle name="Percent 4 2 2 3 2 4 2" xfId="55946" xr:uid="{00000000-0005-0000-0000-0000D0D90000}"/>
    <cellStyle name="Percent 4 2 2 3 2 4 2 2" xfId="55947" xr:uid="{00000000-0005-0000-0000-0000D1D90000}"/>
    <cellStyle name="Percent 4 2 2 3 2 4 3" xfId="55948" xr:uid="{00000000-0005-0000-0000-0000D2D90000}"/>
    <cellStyle name="Percent 4 2 2 3 2 5" xfId="55949" xr:uid="{00000000-0005-0000-0000-0000D3D90000}"/>
    <cellStyle name="Percent 4 2 2 3 2 5 2" xfId="55950" xr:uid="{00000000-0005-0000-0000-0000D4D90000}"/>
    <cellStyle name="Percent 4 2 2 3 2 6" xfId="55951" xr:uid="{00000000-0005-0000-0000-0000D5D90000}"/>
    <cellStyle name="Percent 4 2 2 3 2 7" xfId="55952" xr:uid="{00000000-0005-0000-0000-0000D6D90000}"/>
    <cellStyle name="Percent 4 2 2 3 3" xfId="6214" xr:uid="{00000000-0005-0000-0000-0000D7D90000}"/>
    <cellStyle name="Percent 4 2 2 3 3 2" xfId="55953" xr:uid="{00000000-0005-0000-0000-0000D8D90000}"/>
    <cellStyle name="Percent 4 2 2 3 3 2 2" xfId="55954" xr:uid="{00000000-0005-0000-0000-0000D9D90000}"/>
    <cellStyle name="Percent 4 2 2 3 3 2 2 2" xfId="55955" xr:uid="{00000000-0005-0000-0000-0000DAD90000}"/>
    <cellStyle name="Percent 4 2 2 3 3 2 3" xfId="55956" xr:uid="{00000000-0005-0000-0000-0000DBD90000}"/>
    <cellStyle name="Percent 4 2 2 3 3 3" xfId="55957" xr:uid="{00000000-0005-0000-0000-0000DCD90000}"/>
    <cellStyle name="Percent 4 2 2 3 3 3 2" xfId="55958" xr:uid="{00000000-0005-0000-0000-0000DDD90000}"/>
    <cellStyle name="Percent 4 2 2 3 3 4" xfId="55959" xr:uid="{00000000-0005-0000-0000-0000DED90000}"/>
    <cellStyle name="Percent 4 2 2 3 3 5" xfId="55960" xr:uid="{00000000-0005-0000-0000-0000DFD90000}"/>
    <cellStyle name="Percent 4 2 2 3 4" xfId="6215" xr:uid="{00000000-0005-0000-0000-0000E0D90000}"/>
    <cellStyle name="Percent 4 2 2 3 4 2" xfId="55961" xr:uid="{00000000-0005-0000-0000-0000E1D90000}"/>
    <cellStyle name="Percent 4 2 2 3 4 2 2" xfId="55962" xr:uid="{00000000-0005-0000-0000-0000E2D90000}"/>
    <cellStyle name="Percent 4 2 2 3 4 2 2 2" xfId="55963" xr:uid="{00000000-0005-0000-0000-0000E3D90000}"/>
    <cellStyle name="Percent 4 2 2 3 4 2 3" xfId="55964" xr:uid="{00000000-0005-0000-0000-0000E4D90000}"/>
    <cellStyle name="Percent 4 2 2 3 4 3" xfId="55965" xr:uid="{00000000-0005-0000-0000-0000E5D90000}"/>
    <cellStyle name="Percent 4 2 2 3 4 3 2" xfId="55966" xr:uid="{00000000-0005-0000-0000-0000E6D90000}"/>
    <cellStyle name="Percent 4 2 2 3 4 4" xfId="55967" xr:uid="{00000000-0005-0000-0000-0000E7D90000}"/>
    <cellStyle name="Percent 4 2 2 3 4 5" xfId="55968" xr:uid="{00000000-0005-0000-0000-0000E8D90000}"/>
    <cellStyle name="Percent 4 2 2 3 5" xfId="55969" xr:uid="{00000000-0005-0000-0000-0000E9D90000}"/>
    <cellStyle name="Percent 4 2 2 3 5 2" xfId="55970" xr:uid="{00000000-0005-0000-0000-0000EAD90000}"/>
    <cellStyle name="Percent 4 2 2 3 5 2 2" xfId="55971" xr:uid="{00000000-0005-0000-0000-0000EBD90000}"/>
    <cellStyle name="Percent 4 2 2 3 5 3" xfId="55972" xr:uid="{00000000-0005-0000-0000-0000ECD90000}"/>
    <cellStyle name="Percent 4 2 2 3 6" xfId="55973" xr:uid="{00000000-0005-0000-0000-0000EDD90000}"/>
    <cellStyle name="Percent 4 2 2 3 6 2" xfId="55974" xr:uid="{00000000-0005-0000-0000-0000EED90000}"/>
    <cellStyle name="Percent 4 2 2 3 7" xfId="55975" xr:uid="{00000000-0005-0000-0000-0000EFD90000}"/>
    <cellStyle name="Percent 4 2 2 3 8" xfId="55976" xr:uid="{00000000-0005-0000-0000-0000F0D90000}"/>
    <cellStyle name="Percent 4 2 2 4" xfId="6216" xr:uid="{00000000-0005-0000-0000-0000F1D90000}"/>
    <cellStyle name="Percent 4 2 2 4 2" xfId="6217" xr:uid="{00000000-0005-0000-0000-0000F2D90000}"/>
    <cellStyle name="Percent 4 2 2 4 2 2" xfId="6218" xr:uid="{00000000-0005-0000-0000-0000F3D90000}"/>
    <cellStyle name="Percent 4 2 2 4 2 2 2" xfId="55977" xr:uid="{00000000-0005-0000-0000-0000F4D90000}"/>
    <cellStyle name="Percent 4 2 2 4 2 2 2 2" xfId="55978" xr:uid="{00000000-0005-0000-0000-0000F5D90000}"/>
    <cellStyle name="Percent 4 2 2 4 2 2 2 2 2" xfId="55979" xr:uid="{00000000-0005-0000-0000-0000F6D90000}"/>
    <cellStyle name="Percent 4 2 2 4 2 2 2 3" xfId="55980" xr:uid="{00000000-0005-0000-0000-0000F7D90000}"/>
    <cellStyle name="Percent 4 2 2 4 2 2 3" xfId="55981" xr:uid="{00000000-0005-0000-0000-0000F8D90000}"/>
    <cellStyle name="Percent 4 2 2 4 2 2 3 2" xfId="55982" xr:uid="{00000000-0005-0000-0000-0000F9D90000}"/>
    <cellStyle name="Percent 4 2 2 4 2 2 4" xfId="55983" xr:uid="{00000000-0005-0000-0000-0000FAD90000}"/>
    <cellStyle name="Percent 4 2 2 4 2 2 5" xfId="55984" xr:uid="{00000000-0005-0000-0000-0000FBD90000}"/>
    <cellStyle name="Percent 4 2 2 4 2 3" xfId="6219" xr:uid="{00000000-0005-0000-0000-0000FCD90000}"/>
    <cellStyle name="Percent 4 2 2 4 2 3 2" xfId="55985" xr:uid="{00000000-0005-0000-0000-0000FDD90000}"/>
    <cellStyle name="Percent 4 2 2 4 2 3 2 2" xfId="55986" xr:uid="{00000000-0005-0000-0000-0000FED90000}"/>
    <cellStyle name="Percent 4 2 2 4 2 3 2 2 2" xfId="55987" xr:uid="{00000000-0005-0000-0000-0000FFD90000}"/>
    <cellStyle name="Percent 4 2 2 4 2 3 2 3" xfId="55988" xr:uid="{00000000-0005-0000-0000-000000DA0000}"/>
    <cellStyle name="Percent 4 2 2 4 2 3 3" xfId="55989" xr:uid="{00000000-0005-0000-0000-000001DA0000}"/>
    <cellStyle name="Percent 4 2 2 4 2 3 3 2" xfId="55990" xr:uid="{00000000-0005-0000-0000-000002DA0000}"/>
    <cellStyle name="Percent 4 2 2 4 2 3 4" xfId="55991" xr:uid="{00000000-0005-0000-0000-000003DA0000}"/>
    <cellStyle name="Percent 4 2 2 4 2 3 5" xfId="55992" xr:uid="{00000000-0005-0000-0000-000004DA0000}"/>
    <cellStyle name="Percent 4 2 2 4 2 4" xfId="55993" xr:uid="{00000000-0005-0000-0000-000005DA0000}"/>
    <cellStyle name="Percent 4 2 2 4 2 4 2" xfId="55994" xr:uid="{00000000-0005-0000-0000-000006DA0000}"/>
    <cellStyle name="Percent 4 2 2 4 2 4 2 2" xfId="55995" xr:uid="{00000000-0005-0000-0000-000007DA0000}"/>
    <cellStyle name="Percent 4 2 2 4 2 4 3" xfId="55996" xr:uid="{00000000-0005-0000-0000-000008DA0000}"/>
    <cellStyle name="Percent 4 2 2 4 2 5" xfId="55997" xr:uid="{00000000-0005-0000-0000-000009DA0000}"/>
    <cellStyle name="Percent 4 2 2 4 2 5 2" xfId="55998" xr:uid="{00000000-0005-0000-0000-00000ADA0000}"/>
    <cellStyle name="Percent 4 2 2 4 2 6" xfId="55999" xr:uid="{00000000-0005-0000-0000-00000BDA0000}"/>
    <cellStyle name="Percent 4 2 2 4 2 7" xfId="56000" xr:uid="{00000000-0005-0000-0000-00000CDA0000}"/>
    <cellStyle name="Percent 4 2 2 4 3" xfId="6220" xr:uid="{00000000-0005-0000-0000-00000DDA0000}"/>
    <cellStyle name="Percent 4 2 2 4 3 2" xfId="56001" xr:uid="{00000000-0005-0000-0000-00000EDA0000}"/>
    <cellStyle name="Percent 4 2 2 4 3 2 2" xfId="56002" xr:uid="{00000000-0005-0000-0000-00000FDA0000}"/>
    <cellStyle name="Percent 4 2 2 4 3 2 2 2" xfId="56003" xr:uid="{00000000-0005-0000-0000-000010DA0000}"/>
    <cellStyle name="Percent 4 2 2 4 3 2 3" xfId="56004" xr:uid="{00000000-0005-0000-0000-000011DA0000}"/>
    <cellStyle name="Percent 4 2 2 4 3 3" xfId="56005" xr:uid="{00000000-0005-0000-0000-000012DA0000}"/>
    <cellStyle name="Percent 4 2 2 4 3 3 2" xfId="56006" xr:uid="{00000000-0005-0000-0000-000013DA0000}"/>
    <cellStyle name="Percent 4 2 2 4 3 4" xfId="56007" xr:uid="{00000000-0005-0000-0000-000014DA0000}"/>
    <cellStyle name="Percent 4 2 2 4 3 5" xfId="56008" xr:uid="{00000000-0005-0000-0000-000015DA0000}"/>
    <cellStyle name="Percent 4 2 2 4 4" xfId="6221" xr:uid="{00000000-0005-0000-0000-000016DA0000}"/>
    <cellStyle name="Percent 4 2 2 4 4 2" xfId="56009" xr:uid="{00000000-0005-0000-0000-000017DA0000}"/>
    <cellStyle name="Percent 4 2 2 4 4 2 2" xfId="56010" xr:uid="{00000000-0005-0000-0000-000018DA0000}"/>
    <cellStyle name="Percent 4 2 2 4 4 2 2 2" xfId="56011" xr:uid="{00000000-0005-0000-0000-000019DA0000}"/>
    <cellStyle name="Percent 4 2 2 4 4 2 3" xfId="56012" xr:uid="{00000000-0005-0000-0000-00001ADA0000}"/>
    <cellStyle name="Percent 4 2 2 4 4 3" xfId="56013" xr:uid="{00000000-0005-0000-0000-00001BDA0000}"/>
    <cellStyle name="Percent 4 2 2 4 4 3 2" xfId="56014" xr:uid="{00000000-0005-0000-0000-00001CDA0000}"/>
    <cellStyle name="Percent 4 2 2 4 4 4" xfId="56015" xr:uid="{00000000-0005-0000-0000-00001DDA0000}"/>
    <cellStyle name="Percent 4 2 2 4 4 5" xfId="56016" xr:uid="{00000000-0005-0000-0000-00001EDA0000}"/>
    <cellStyle name="Percent 4 2 2 4 5" xfId="56017" xr:uid="{00000000-0005-0000-0000-00001FDA0000}"/>
    <cellStyle name="Percent 4 2 2 4 5 2" xfId="56018" xr:uid="{00000000-0005-0000-0000-000020DA0000}"/>
    <cellStyle name="Percent 4 2 2 4 5 2 2" xfId="56019" xr:uid="{00000000-0005-0000-0000-000021DA0000}"/>
    <cellStyle name="Percent 4 2 2 4 5 3" xfId="56020" xr:uid="{00000000-0005-0000-0000-000022DA0000}"/>
    <cellStyle name="Percent 4 2 2 4 6" xfId="56021" xr:uid="{00000000-0005-0000-0000-000023DA0000}"/>
    <cellStyle name="Percent 4 2 2 4 6 2" xfId="56022" xr:uid="{00000000-0005-0000-0000-000024DA0000}"/>
    <cellStyle name="Percent 4 2 2 4 7" xfId="56023" xr:uid="{00000000-0005-0000-0000-000025DA0000}"/>
    <cellStyle name="Percent 4 2 2 4 8" xfId="56024" xr:uid="{00000000-0005-0000-0000-000026DA0000}"/>
    <cellStyle name="Percent 4 2 2 5" xfId="6222" xr:uid="{00000000-0005-0000-0000-000027DA0000}"/>
    <cellStyle name="Percent 4 2 2 5 2" xfId="6223" xr:uid="{00000000-0005-0000-0000-000028DA0000}"/>
    <cellStyle name="Percent 4 2 2 5 2 2" xfId="6224" xr:uid="{00000000-0005-0000-0000-000029DA0000}"/>
    <cellStyle name="Percent 4 2 2 5 2 2 2" xfId="56025" xr:uid="{00000000-0005-0000-0000-00002ADA0000}"/>
    <cellStyle name="Percent 4 2 2 5 2 2 2 2" xfId="56026" xr:uid="{00000000-0005-0000-0000-00002BDA0000}"/>
    <cellStyle name="Percent 4 2 2 5 2 2 2 2 2" xfId="56027" xr:uid="{00000000-0005-0000-0000-00002CDA0000}"/>
    <cellStyle name="Percent 4 2 2 5 2 2 2 3" xfId="56028" xr:uid="{00000000-0005-0000-0000-00002DDA0000}"/>
    <cellStyle name="Percent 4 2 2 5 2 2 3" xfId="56029" xr:uid="{00000000-0005-0000-0000-00002EDA0000}"/>
    <cellStyle name="Percent 4 2 2 5 2 2 3 2" xfId="56030" xr:uid="{00000000-0005-0000-0000-00002FDA0000}"/>
    <cellStyle name="Percent 4 2 2 5 2 2 4" xfId="56031" xr:uid="{00000000-0005-0000-0000-000030DA0000}"/>
    <cellStyle name="Percent 4 2 2 5 2 2 5" xfId="56032" xr:uid="{00000000-0005-0000-0000-000031DA0000}"/>
    <cellStyle name="Percent 4 2 2 5 2 3" xfId="6225" xr:uid="{00000000-0005-0000-0000-000032DA0000}"/>
    <cellStyle name="Percent 4 2 2 5 2 3 2" xfId="56033" xr:uid="{00000000-0005-0000-0000-000033DA0000}"/>
    <cellStyle name="Percent 4 2 2 5 2 3 2 2" xfId="56034" xr:uid="{00000000-0005-0000-0000-000034DA0000}"/>
    <cellStyle name="Percent 4 2 2 5 2 3 2 2 2" xfId="56035" xr:uid="{00000000-0005-0000-0000-000035DA0000}"/>
    <cellStyle name="Percent 4 2 2 5 2 3 2 3" xfId="56036" xr:uid="{00000000-0005-0000-0000-000036DA0000}"/>
    <cellStyle name="Percent 4 2 2 5 2 3 3" xfId="56037" xr:uid="{00000000-0005-0000-0000-000037DA0000}"/>
    <cellStyle name="Percent 4 2 2 5 2 3 3 2" xfId="56038" xr:uid="{00000000-0005-0000-0000-000038DA0000}"/>
    <cellStyle name="Percent 4 2 2 5 2 3 4" xfId="56039" xr:uid="{00000000-0005-0000-0000-000039DA0000}"/>
    <cellStyle name="Percent 4 2 2 5 2 3 5" xfId="56040" xr:uid="{00000000-0005-0000-0000-00003ADA0000}"/>
    <cellStyle name="Percent 4 2 2 5 2 4" xfId="56041" xr:uid="{00000000-0005-0000-0000-00003BDA0000}"/>
    <cellStyle name="Percent 4 2 2 5 2 4 2" xfId="56042" xr:uid="{00000000-0005-0000-0000-00003CDA0000}"/>
    <cellStyle name="Percent 4 2 2 5 2 4 2 2" xfId="56043" xr:uid="{00000000-0005-0000-0000-00003DDA0000}"/>
    <cellStyle name="Percent 4 2 2 5 2 4 3" xfId="56044" xr:uid="{00000000-0005-0000-0000-00003EDA0000}"/>
    <cellStyle name="Percent 4 2 2 5 2 5" xfId="56045" xr:uid="{00000000-0005-0000-0000-00003FDA0000}"/>
    <cellStyle name="Percent 4 2 2 5 2 5 2" xfId="56046" xr:uid="{00000000-0005-0000-0000-000040DA0000}"/>
    <cellStyle name="Percent 4 2 2 5 2 6" xfId="56047" xr:uid="{00000000-0005-0000-0000-000041DA0000}"/>
    <cellStyle name="Percent 4 2 2 5 2 7" xfId="56048" xr:uid="{00000000-0005-0000-0000-000042DA0000}"/>
    <cellStyle name="Percent 4 2 2 5 3" xfId="6226" xr:uid="{00000000-0005-0000-0000-000043DA0000}"/>
    <cellStyle name="Percent 4 2 2 5 3 2" xfId="56049" xr:uid="{00000000-0005-0000-0000-000044DA0000}"/>
    <cellStyle name="Percent 4 2 2 5 3 2 2" xfId="56050" xr:uid="{00000000-0005-0000-0000-000045DA0000}"/>
    <cellStyle name="Percent 4 2 2 5 3 2 2 2" xfId="56051" xr:uid="{00000000-0005-0000-0000-000046DA0000}"/>
    <cellStyle name="Percent 4 2 2 5 3 2 3" xfId="56052" xr:uid="{00000000-0005-0000-0000-000047DA0000}"/>
    <cellStyle name="Percent 4 2 2 5 3 3" xfId="56053" xr:uid="{00000000-0005-0000-0000-000048DA0000}"/>
    <cellStyle name="Percent 4 2 2 5 3 3 2" xfId="56054" xr:uid="{00000000-0005-0000-0000-000049DA0000}"/>
    <cellStyle name="Percent 4 2 2 5 3 4" xfId="56055" xr:uid="{00000000-0005-0000-0000-00004ADA0000}"/>
    <cellStyle name="Percent 4 2 2 5 3 5" xfId="56056" xr:uid="{00000000-0005-0000-0000-00004BDA0000}"/>
    <cellStyle name="Percent 4 2 2 5 4" xfId="6227" xr:uid="{00000000-0005-0000-0000-00004CDA0000}"/>
    <cellStyle name="Percent 4 2 2 5 4 2" xfId="56057" xr:uid="{00000000-0005-0000-0000-00004DDA0000}"/>
    <cellStyle name="Percent 4 2 2 5 4 2 2" xfId="56058" xr:uid="{00000000-0005-0000-0000-00004EDA0000}"/>
    <cellStyle name="Percent 4 2 2 5 4 2 2 2" xfId="56059" xr:uid="{00000000-0005-0000-0000-00004FDA0000}"/>
    <cellStyle name="Percent 4 2 2 5 4 2 3" xfId="56060" xr:uid="{00000000-0005-0000-0000-000050DA0000}"/>
    <cellStyle name="Percent 4 2 2 5 4 3" xfId="56061" xr:uid="{00000000-0005-0000-0000-000051DA0000}"/>
    <cellStyle name="Percent 4 2 2 5 4 3 2" xfId="56062" xr:uid="{00000000-0005-0000-0000-000052DA0000}"/>
    <cellStyle name="Percent 4 2 2 5 4 4" xfId="56063" xr:uid="{00000000-0005-0000-0000-000053DA0000}"/>
    <cellStyle name="Percent 4 2 2 5 4 5" xfId="56064" xr:uid="{00000000-0005-0000-0000-000054DA0000}"/>
    <cellStyle name="Percent 4 2 2 5 5" xfId="56065" xr:uid="{00000000-0005-0000-0000-000055DA0000}"/>
    <cellStyle name="Percent 4 2 2 5 5 2" xfId="56066" xr:uid="{00000000-0005-0000-0000-000056DA0000}"/>
    <cellStyle name="Percent 4 2 2 5 5 2 2" xfId="56067" xr:uid="{00000000-0005-0000-0000-000057DA0000}"/>
    <cellStyle name="Percent 4 2 2 5 5 3" xfId="56068" xr:uid="{00000000-0005-0000-0000-000058DA0000}"/>
    <cellStyle name="Percent 4 2 2 5 6" xfId="56069" xr:uid="{00000000-0005-0000-0000-000059DA0000}"/>
    <cellStyle name="Percent 4 2 2 5 6 2" xfId="56070" xr:uid="{00000000-0005-0000-0000-00005ADA0000}"/>
    <cellStyle name="Percent 4 2 2 5 7" xfId="56071" xr:uid="{00000000-0005-0000-0000-00005BDA0000}"/>
    <cellStyle name="Percent 4 2 2 5 8" xfId="56072" xr:uid="{00000000-0005-0000-0000-00005CDA0000}"/>
    <cellStyle name="Percent 4 2 2 6" xfId="6228" xr:uid="{00000000-0005-0000-0000-00005DDA0000}"/>
    <cellStyle name="Percent 4 2 2 6 2" xfId="6229" xr:uid="{00000000-0005-0000-0000-00005EDA0000}"/>
    <cellStyle name="Percent 4 2 2 6 2 2" xfId="6230" xr:uid="{00000000-0005-0000-0000-00005FDA0000}"/>
    <cellStyle name="Percent 4 2 2 6 2 2 2" xfId="56073" xr:uid="{00000000-0005-0000-0000-000060DA0000}"/>
    <cellStyle name="Percent 4 2 2 6 2 2 2 2" xfId="56074" xr:uid="{00000000-0005-0000-0000-000061DA0000}"/>
    <cellStyle name="Percent 4 2 2 6 2 2 2 2 2" xfId="56075" xr:uid="{00000000-0005-0000-0000-000062DA0000}"/>
    <cellStyle name="Percent 4 2 2 6 2 2 2 3" xfId="56076" xr:uid="{00000000-0005-0000-0000-000063DA0000}"/>
    <cellStyle name="Percent 4 2 2 6 2 2 3" xfId="56077" xr:uid="{00000000-0005-0000-0000-000064DA0000}"/>
    <cellStyle name="Percent 4 2 2 6 2 2 3 2" xfId="56078" xr:uid="{00000000-0005-0000-0000-000065DA0000}"/>
    <cellStyle name="Percent 4 2 2 6 2 2 4" xfId="56079" xr:uid="{00000000-0005-0000-0000-000066DA0000}"/>
    <cellStyle name="Percent 4 2 2 6 2 2 5" xfId="56080" xr:uid="{00000000-0005-0000-0000-000067DA0000}"/>
    <cellStyle name="Percent 4 2 2 6 2 3" xfId="6231" xr:uid="{00000000-0005-0000-0000-000068DA0000}"/>
    <cellStyle name="Percent 4 2 2 6 2 3 2" xfId="56081" xr:uid="{00000000-0005-0000-0000-000069DA0000}"/>
    <cellStyle name="Percent 4 2 2 6 2 3 2 2" xfId="56082" xr:uid="{00000000-0005-0000-0000-00006ADA0000}"/>
    <cellStyle name="Percent 4 2 2 6 2 3 2 2 2" xfId="56083" xr:uid="{00000000-0005-0000-0000-00006BDA0000}"/>
    <cellStyle name="Percent 4 2 2 6 2 3 2 3" xfId="56084" xr:uid="{00000000-0005-0000-0000-00006CDA0000}"/>
    <cellStyle name="Percent 4 2 2 6 2 3 3" xfId="56085" xr:uid="{00000000-0005-0000-0000-00006DDA0000}"/>
    <cellStyle name="Percent 4 2 2 6 2 3 3 2" xfId="56086" xr:uid="{00000000-0005-0000-0000-00006EDA0000}"/>
    <cellStyle name="Percent 4 2 2 6 2 3 4" xfId="56087" xr:uid="{00000000-0005-0000-0000-00006FDA0000}"/>
    <cellStyle name="Percent 4 2 2 6 2 3 5" xfId="56088" xr:uid="{00000000-0005-0000-0000-000070DA0000}"/>
    <cellStyle name="Percent 4 2 2 6 2 4" xfId="56089" xr:uid="{00000000-0005-0000-0000-000071DA0000}"/>
    <cellStyle name="Percent 4 2 2 6 2 4 2" xfId="56090" xr:uid="{00000000-0005-0000-0000-000072DA0000}"/>
    <cellStyle name="Percent 4 2 2 6 2 4 2 2" xfId="56091" xr:uid="{00000000-0005-0000-0000-000073DA0000}"/>
    <cellStyle name="Percent 4 2 2 6 2 4 3" xfId="56092" xr:uid="{00000000-0005-0000-0000-000074DA0000}"/>
    <cellStyle name="Percent 4 2 2 6 2 5" xfId="56093" xr:uid="{00000000-0005-0000-0000-000075DA0000}"/>
    <cellStyle name="Percent 4 2 2 6 2 5 2" xfId="56094" xr:uid="{00000000-0005-0000-0000-000076DA0000}"/>
    <cellStyle name="Percent 4 2 2 6 2 6" xfId="56095" xr:uid="{00000000-0005-0000-0000-000077DA0000}"/>
    <cellStyle name="Percent 4 2 2 6 2 7" xfId="56096" xr:uid="{00000000-0005-0000-0000-000078DA0000}"/>
    <cellStyle name="Percent 4 2 2 6 3" xfId="6232" xr:uid="{00000000-0005-0000-0000-000079DA0000}"/>
    <cellStyle name="Percent 4 2 2 6 3 2" xfId="56097" xr:uid="{00000000-0005-0000-0000-00007ADA0000}"/>
    <cellStyle name="Percent 4 2 2 6 3 2 2" xfId="56098" xr:uid="{00000000-0005-0000-0000-00007BDA0000}"/>
    <cellStyle name="Percent 4 2 2 6 3 2 2 2" xfId="56099" xr:uid="{00000000-0005-0000-0000-00007CDA0000}"/>
    <cellStyle name="Percent 4 2 2 6 3 2 3" xfId="56100" xr:uid="{00000000-0005-0000-0000-00007DDA0000}"/>
    <cellStyle name="Percent 4 2 2 6 3 3" xfId="56101" xr:uid="{00000000-0005-0000-0000-00007EDA0000}"/>
    <cellStyle name="Percent 4 2 2 6 3 3 2" xfId="56102" xr:uid="{00000000-0005-0000-0000-00007FDA0000}"/>
    <cellStyle name="Percent 4 2 2 6 3 4" xfId="56103" xr:uid="{00000000-0005-0000-0000-000080DA0000}"/>
    <cellStyle name="Percent 4 2 2 6 3 5" xfId="56104" xr:uid="{00000000-0005-0000-0000-000081DA0000}"/>
    <cellStyle name="Percent 4 2 2 6 4" xfId="6233" xr:uid="{00000000-0005-0000-0000-000082DA0000}"/>
    <cellStyle name="Percent 4 2 2 6 4 2" xfId="56105" xr:uid="{00000000-0005-0000-0000-000083DA0000}"/>
    <cellStyle name="Percent 4 2 2 6 4 2 2" xfId="56106" xr:uid="{00000000-0005-0000-0000-000084DA0000}"/>
    <cellStyle name="Percent 4 2 2 6 4 2 2 2" xfId="56107" xr:uid="{00000000-0005-0000-0000-000085DA0000}"/>
    <cellStyle name="Percent 4 2 2 6 4 2 3" xfId="56108" xr:uid="{00000000-0005-0000-0000-000086DA0000}"/>
    <cellStyle name="Percent 4 2 2 6 4 3" xfId="56109" xr:uid="{00000000-0005-0000-0000-000087DA0000}"/>
    <cellStyle name="Percent 4 2 2 6 4 3 2" xfId="56110" xr:uid="{00000000-0005-0000-0000-000088DA0000}"/>
    <cellStyle name="Percent 4 2 2 6 4 4" xfId="56111" xr:uid="{00000000-0005-0000-0000-000089DA0000}"/>
    <cellStyle name="Percent 4 2 2 6 4 5" xfId="56112" xr:uid="{00000000-0005-0000-0000-00008ADA0000}"/>
    <cellStyle name="Percent 4 2 2 6 5" xfId="56113" xr:uid="{00000000-0005-0000-0000-00008BDA0000}"/>
    <cellStyle name="Percent 4 2 2 6 5 2" xfId="56114" xr:uid="{00000000-0005-0000-0000-00008CDA0000}"/>
    <cellStyle name="Percent 4 2 2 6 5 2 2" xfId="56115" xr:uid="{00000000-0005-0000-0000-00008DDA0000}"/>
    <cellStyle name="Percent 4 2 2 6 5 3" xfId="56116" xr:uid="{00000000-0005-0000-0000-00008EDA0000}"/>
    <cellStyle name="Percent 4 2 2 6 6" xfId="56117" xr:uid="{00000000-0005-0000-0000-00008FDA0000}"/>
    <cellStyle name="Percent 4 2 2 6 6 2" xfId="56118" xr:uid="{00000000-0005-0000-0000-000090DA0000}"/>
    <cellStyle name="Percent 4 2 2 6 7" xfId="56119" xr:uid="{00000000-0005-0000-0000-000091DA0000}"/>
    <cellStyle name="Percent 4 2 2 6 8" xfId="56120" xr:uid="{00000000-0005-0000-0000-000092DA0000}"/>
    <cellStyle name="Percent 4 2 2 7" xfId="6234" xr:uid="{00000000-0005-0000-0000-000093DA0000}"/>
    <cellStyle name="Percent 4 2 2 7 2" xfId="6235" xr:uid="{00000000-0005-0000-0000-000094DA0000}"/>
    <cellStyle name="Percent 4 2 2 7 2 2" xfId="56121" xr:uid="{00000000-0005-0000-0000-000095DA0000}"/>
    <cellStyle name="Percent 4 2 2 7 2 2 2" xfId="56122" xr:uid="{00000000-0005-0000-0000-000096DA0000}"/>
    <cellStyle name="Percent 4 2 2 7 2 2 2 2" xfId="56123" xr:uid="{00000000-0005-0000-0000-000097DA0000}"/>
    <cellStyle name="Percent 4 2 2 7 2 2 3" xfId="56124" xr:uid="{00000000-0005-0000-0000-000098DA0000}"/>
    <cellStyle name="Percent 4 2 2 7 2 3" xfId="56125" xr:uid="{00000000-0005-0000-0000-000099DA0000}"/>
    <cellStyle name="Percent 4 2 2 7 2 3 2" xfId="56126" xr:uid="{00000000-0005-0000-0000-00009ADA0000}"/>
    <cellStyle name="Percent 4 2 2 7 2 4" xfId="56127" xr:uid="{00000000-0005-0000-0000-00009BDA0000}"/>
    <cellStyle name="Percent 4 2 2 7 2 5" xfId="56128" xr:uid="{00000000-0005-0000-0000-00009CDA0000}"/>
    <cellStyle name="Percent 4 2 2 7 3" xfId="6236" xr:uid="{00000000-0005-0000-0000-00009DDA0000}"/>
    <cellStyle name="Percent 4 2 2 7 3 2" xfId="56129" xr:uid="{00000000-0005-0000-0000-00009EDA0000}"/>
    <cellStyle name="Percent 4 2 2 7 3 2 2" xfId="56130" xr:uid="{00000000-0005-0000-0000-00009FDA0000}"/>
    <cellStyle name="Percent 4 2 2 7 3 2 2 2" xfId="56131" xr:uid="{00000000-0005-0000-0000-0000A0DA0000}"/>
    <cellStyle name="Percent 4 2 2 7 3 2 3" xfId="56132" xr:uid="{00000000-0005-0000-0000-0000A1DA0000}"/>
    <cellStyle name="Percent 4 2 2 7 3 3" xfId="56133" xr:uid="{00000000-0005-0000-0000-0000A2DA0000}"/>
    <cellStyle name="Percent 4 2 2 7 3 3 2" xfId="56134" xr:uid="{00000000-0005-0000-0000-0000A3DA0000}"/>
    <cellStyle name="Percent 4 2 2 7 3 4" xfId="56135" xr:uid="{00000000-0005-0000-0000-0000A4DA0000}"/>
    <cellStyle name="Percent 4 2 2 7 3 5" xfId="56136" xr:uid="{00000000-0005-0000-0000-0000A5DA0000}"/>
    <cellStyle name="Percent 4 2 2 7 4" xfId="56137" xr:uid="{00000000-0005-0000-0000-0000A6DA0000}"/>
    <cellStyle name="Percent 4 2 2 7 4 2" xfId="56138" xr:uid="{00000000-0005-0000-0000-0000A7DA0000}"/>
    <cellStyle name="Percent 4 2 2 7 4 2 2" xfId="56139" xr:uid="{00000000-0005-0000-0000-0000A8DA0000}"/>
    <cellStyle name="Percent 4 2 2 7 4 3" xfId="56140" xr:uid="{00000000-0005-0000-0000-0000A9DA0000}"/>
    <cellStyle name="Percent 4 2 2 7 5" xfId="56141" xr:uid="{00000000-0005-0000-0000-0000AADA0000}"/>
    <cellStyle name="Percent 4 2 2 7 5 2" xfId="56142" xr:uid="{00000000-0005-0000-0000-0000ABDA0000}"/>
    <cellStyle name="Percent 4 2 2 7 6" xfId="56143" xr:uid="{00000000-0005-0000-0000-0000ACDA0000}"/>
    <cellStyle name="Percent 4 2 2 7 7" xfId="56144" xr:uid="{00000000-0005-0000-0000-0000ADDA0000}"/>
    <cellStyle name="Percent 4 2 2 8" xfId="6237" xr:uid="{00000000-0005-0000-0000-0000AEDA0000}"/>
    <cellStyle name="Percent 4 2 2 8 2" xfId="56145" xr:uid="{00000000-0005-0000-0000-0000AFDA0000}"/>
    <cellStyle name="Percent 4 2 2 8 2 2" xfId="56146" xr:uid="{00000000-0005-0000-0000-0000B0DA0000}"/>
    <cellStyle name="Percent 4 2 2 8 2 2 2" xfId="56147" xr:uid="{00000000-0005-0000-0000-0000B1DA0000}"/>
    <cellStyle name="Percent 4 2 2 8 2 3" xfId="56148" xr:uid="{00000000-0005-0000-0000-0000B2DA0000}"/>
    <cellStyle name="Percent 4 2 2 8 3" xfId="56149" xr:uid="{00000000-0005-0000-0000-0000B3DA0000}"/>
    <cellStyle name="Percent 4 2 2 8 3 2" xfId="56150" xr:uid="{00000000-0005-0000-0000-0000B4DA0000}"/>
    <cellStyle name="Percent 4 2 2 8 4" xfId="56151" xr:uid="{00000000-0005-0000-0000-0000B5DA0000}"/>
    <cellStyle name="Percent 4 2 2 8 5" xfId="56152" xr:uid="{00000000-0005-0000-0000-0000B6DA0000}"/>
    <cellStyle name="Percent 4 2 2 9" xfId="6238" xr:uid="{00000000-0005-0000-0000-0000B7DA0000}"/>
    <cellStyle name="Percent 4 2 2 9 2" xfId="56153" xr:uid="{00000000-0005-0000-0000-0000B8DA0000}"/>
    <cellStyle name="Percent 4 2 2 9 2 2" xfId="56154" xr:uid="{00000000-0005-0000-0000-0000B9DA0000}"/>
    <cellStyle name="Percent 4 2 2 9 2 2 2" xfId="56155" xr:uid="{00000000-0005-0000-0000-0000BADA0000}"/>
    <cellStyle name="Percent 4 2 2 9 2 3" xfId="56156" xr:uid="{00000000-0005-0000-0000-0000BBDA0000}"/>
    <cellStyle name="Percent 4 2 2 9 3" xfId="56157" xr:uid="{00000000-0005-0000-0000-0000BCDA0000}"/>
    <cellStyle name="Percent 4 2 2 9 3 2" xfId="56158" xr:uid="{00000000-0005-0000-0000-0000BDDA0000}"/>
    <cellStyle name="Percent 4 2 2 9 4" xfId="56159" xr:uid="{00000000-0005-0000-0000-0000BEDA0000}"/>
    <cellStyle name="Percent 4 2 2 9 5" xfId="56160" xr:uid="{00000000-0005-0000-0000-0000BFDA0000}"/>
    <cellStyle name="Percent 4 2 3" xfId="6239" xr:uid="{00000000-0005-0000-0000-0000C0DA0000}"/>
    <cellStyle name="Percent 4 2 3 10" xfId="56161" xr:uid="{00000000-0005-0000-0000-0000C1DA0000}"/>
    <cellStyle name="Percent 4 2 3 10 2" xfId="56162" xr:uid="{00000000-0005-0000-0000-0000C2DA0000}"/>
    <cellStyle name="Percent 4 2 3 11" xfId="56163" xr:uid="{00000000-0005-0000-0000-0000C3DA0000}"/>
    <cellStyle name="Percent 4 2 3 12" xfId="56164" xr:uid="{00000000-0005-0000-0000-0000C4DA0000}"/>
    <cellStyle name="Percent 4 2 3 2" xfId="6240" xr:uid="{00000000-0005-0000-0000-0000C5DA0000}"/>
    <cellStyle name="Percent 4 2 3 2 2" xfId="6241" xr:uid="{00000000-0005-0000-0000-0000C6DA0000}"/>
    <cellStyle name="Percent 4 2 3 2 2 2" xfId="6242" xr:uid="{00000000-0005-0000-0000-0000C7DA0000}"/>
    <cellStyle name="Percent 4 2 3 2 2 2 2" xfId="56165" xr:uid="{00000000-0005-0000-0000-0000C8DA0000}"/>
    <cellStyle name="Percent 4 2 3 2 2 2 2 2" xfId="56166" xr:uid="{00000000-0005-0000-0000-0000C9DA0000}"/>
    <cellStyle name="Percent 4 2 3 2 2 2 2 2 2" xfId="56167" xr:uid="{00000000-0005-0000-0000-0000CADA0000}"/>
    <cellStyle name="Percent 4 2 3 2 2 2 2 3" xfId="56168" xr:uid="{00000000-0005-0000-0000-0000CBDA0000}"/>
    <cellStyle name="Percent 4 2 3 2 2 2 3" xfId="56169" xr:uid="{00000000-0005-0000-0000-0000CCDA0000}"/>
    <cellStyle name="Percent 4 2 3 2 2 2 3 2" xfId="56170" xr:uid="{00000000-0005-0000-0000-0000CDDA0000}"/>
    <cellStyle name="Percent 4 2 3 2 2 2 4" xfId="56171" xr:uid="{00000000-0005-0000-0000-0000CEDA0000}"/>
    <cellStyle name="Percent 4 2 3 2 2 2 5" xfId="56172" xr:uid="{00000000-0005-0000-0000-0000CFDA0000}"/>
    <cellStyle name="Percent 4 2 3 2 2 3" xfId="6243" xr:uid="{00000000-0005-0000-0000-0000D0DA0000}"/>
    <cellStyle name="Percent 4 2 3 2 2 3 2" xfId="56173" xr:uid="{00000000-0005-0000-0000-0000D1DA0000}"/>
    <cellStyle name="Percent 4 2 3 2 2 3 2 2" xfId="56174" xr:uid="{00000000-0005-0000-0000-0000D2DA0000}"/>
    <cellStyle name="Percent 4 2 3 2 2 3 2 2 2" xfId="56175" xr:uid="{00000000-0005-0000-0000-0000D3DA0000}"/>
    <cellStyle name="Percent 4 2 3 2 2 3 2 3" xfId="56176" xr:uid="{00000000-0005-0000-0000-0000D4DA0000}"/>
    <cellStyle name="Percent 4 2 3 2 2 3 3" xfId="56177" xr:uid="{00000000-0005-0000-0000-0000D5DA0000}"/>
    <cellStyle name="Percent 4 2 3 2 2 3 3 2" xfId="56178" xr:uid="{00000000-0005-0000-0000-0000D6DA0000}"/>
    <cellStyle name="Percent 4 2 3 2 2 3 4" xfId="56179" xr:uid="{00000000-0005-0000-0000-0000D7DA0000}"/>
    <cellStyle name="Percent 4 2 3 2 2 3 5" xfId="56180" xr:uid="{00000000-0005-0000-0000-0000D8DA0000}"/>
    <cellStyle name="Percent 4 2 3 2 2 4" xfId="56181" xr:uid="{00000000-0005-0000-0000-0000D9DA0000}"/>
    <cellStyle name="Percent 4 2 3 2 2 4 2" xfId="56182" xr:uid="{00000000-0005-0000-0000-0000DADA0000}"/>
    <cellStyle name="Percent 4 2 3 2 2 4 2 2" xfId="56183" xr:uid="{00000000-0005-0000-0000-0000DBDA0000}"/>
    <cellStyle name="Percent 4 2 3 2 2 4 3" xfId="56184" xr:uid="{00000000-0005-0000-0000-0000DCDA0000}"/>
    <cellStyle name="Percent 4 2 3 2 2 5" xfId="56185" xr:uid="{00000000-0005-0000-0000-0000DDDA0000}"/>
    <cellStyle name="Percent 4 2 3 2 2 5 2" xfId="56186" xr:uid="{00000000-0005-0000-0000-0000DEDA0000}"/>
    <cellStyle name="Percent 4 2 3 2 2 6" xfId="56187" xr:uid="{00000000-0005-0000-0000-0000DFDA0000}"/>
    <cellStyle name="Percent 4 2 3 2 2 7" xfId="56188" xr:uid="{00000000-0005-0000-0000-0000E0DA0000}"/>
    <cellStyle name="Percent 4 2 3 2 3" xfId="6244" xr:uid="{00000000-0005-0000-0000-0000E1DA0000}"/>
    <cellStyle name="Percent 4 2 3 2 3 2" xfId="56189" xr:uid="{00000000-0005-0000-0000-0000E2DA0000}"/>
    <cellStyle name="Percent 4 2 3 2 3 2 2" xfId="56190" xr:uid="{00000000-0005-0000-0000-0000E3DA0000}"/>
    <cellStyle name="Percent 4 2 3 2 3 2 2 2" xfId="56191" xr:uid="{00000000-0005-0000-0000-0000E4DA0000}"/>
    <cellStyle name="Percent 4 2 3 2 3 2 3" xfId="56192" xr:uid="{00000000-0005-0000-0000-0000E5DA0000}"/>
    <cellStyle name="Percent 4 2 3 2 3 3" xfId="56193" xr:uid="{00000000-0005-0000-0000-0000E6DA0000}"/>
    <cellStyle name="Percent 4 2 3 2 3 3 2" xfId="56194" xr:uid="{00000000-0005-0000-0000-0000E7DA0000}"/>
    <cellStyle name="Percent 4 2 3 2 3 4" xfId="56195" xr:uid="{00000000-0005-0000-0000-0000E8DA0000}"/>
    <cellStyle name="Percent 4 2 3 2 3 5" xfId="56196" xr:uid="{00000000-0005-0000-0000-0000E9DA0000}"/>
    <cellStyle name="Percent 4 2 3 2 4" xfId="6245" xr:uid="{00000000-0005-0000-0000-0000EADA0000}"/>
    <cellStyle name="Percent 4 2 3 2 4 2" xfId="56197" xr:uid="{00000000-0005-0000-0000-0000EBDA0000}"/>
    <cellStyle name="Percent 4 2 3 2 4 2 2" xfId="56198" xr:uid="{00000000-0005-0000-0000-0000ECDA0000}"/>
    <cellStyle name="Percent 4 2 3 2 4 2 2 2" xfId="56199" xr:uid="{00000000-0005-0000-0000-0000EDDA0000}"/>
    <cellStyle name="Percent 4 2 3 2 4 2 3" xfId="56200" xr:uid="{00000000-0005-0000-0000-0000EEDA0000}"/>
    <cellStyle name="Percent 4 2 3 2 4 3" xfId="56201" xr:uid="{00000000-0005-0000-0000-0000EFDA0000}"/>
    <cellStyle name="Percent 4 2 3 2 4 3 2" xfId="56202" xr:uid="{00000000-0005-0000-0000-0000F0DA0000}"/>
    <cellStyle name="Percent 4 2 3 2 4 4" xfId="56203" xr:uid="{00000000-0005-0000-0000-0000F1DA0000}"/>
    <cellStyle name="Percent 4 2 3 2 4 5" xfId="56204" xr:uid="{00000000-0005-0000-0000-0000F2DA0000}"/>
    <cellStyle name="Percent 4 2 3 2 5" xfId="56205" xr:uid="{00000000-0005-0000-0000-0000F3DA0000}"/>
    <cellStyle name="Percent 4 2 3 2 5 2" xfId="56206" xr:uid="{00000000-0005-0000-0000-0000F4DA0000}"/>
    <cellStyle name="Percent 4 2 3 2 5 2 2" xfId="56207" xr:uid="{00000000-0005-0000-0000-0000F5DA0000}"/>
    <cellStyle name="Percent 4 2 3 2 5 3" xfId="56208" xr:uid="{00000000-0005-0000-0000-0000F6DA0000}"/>
    <cellStyle name="Percent 4 2 3 2 6" xfId="56209" xr:uid="{00000000-0005-0000-0000-0000F7DA0000}"/>
    <cellStyle name="Percent 4 2 3 2 6 2" xfId="56210" xr:uid="{00000000-0005-0000-0000-0000F8DA0000}"/>
    <cellStyle name="Percent 4 2 3 2 7" xfId="56211" xr:uid="{00000000-0005-0000-0000-0000F9DA0000}"/>
    <cellStyle name="Percent 4 2 3 2 8" xfId="56212" xr:uid="{00000000-0005-0000-0000-0000FADA0000}"/>
    <cellStyle name="Percent 4 2 3 3" xfId="6246" xr:uid="{00000000-0005-0000-0000-0000FBDA0000}"/>
    <cellStyle name="Percent 4 2 3 3 2" xfId="6247" xr:uid="{00000000-0005-0000-0000-0000FCDA0000}"/>
    <cellStyle name="Percent 4 2 3 3 2 2" xfId="6248" xr:uid="{00000000-0005-0000-0000-0000FDDA0000}"/>
    <cellStyle name="Percent 4 2 3 3 2 2 2" xfId="56213" xr:uid="{00000000-0005-0000-0000-0000FEDA0000}"/>
    <cellStyle name="Percent 4 2 3 3 2 2 2 2" xfId="56214" xr:uid="{00000000-0005-0000-0000-0000FFDA0000}"/>
    <cellStyle name="Percent 4 2 3 3 2 2 2 2 2" xfId="56215" xr:uid="{00000000-0005-0000-0000-000000DB0000}"/>
    <cellStyle name="Percent 4 2 3 3 2 2 2 3" xfId="56216" xr:uid="{00000000-0005-0000-0000-000001DB0000}"/>
    <cellStyle name="Percent 4 2 3 3 2 2 3" xfId="56217" xr:uid="{00000000-0005-0000-0000-000002DB0000}"/>
    <cellStyle name="Percent 4 2 3 3 2 2 3 2" xfId="56218" xr:uid="{00000000-0005-0000-0000-000003DB0000}"/>
    <cellStyle name="Percent 4 2 3 3 2 2 4" xfId="56219" xr:uid="{00000000-0005-0000-0000-000004DB0000}"/>
    <cellStyle name="Percent 4 2 3 3 2 2 5" xfId="56220" xr:uid="{00000000-0005-0000-0000-000005DB0000}"/>
    <cellStyle name="Percent 4 2 3 3 2 3" xfId="6249" xr:uid="{00000000-0005-0000-0000-000006DB0000}"/>
    <cellStyle name="Percent 4 2 3 3 2 3 2" xfId="56221" xr:uid="{00000000-0005-0000-0000-000007DB0000}"/>
    <cellStyle name="Percent 4 2 3 3 2 3 2 2" xfId="56222" xr:uid="{00000000-0005-0000-0000-000008DB0000}"/>
    <cellStyle name="Percent 4 2 3 3 2 3 2 2 2" xfId="56223" xr:uid="{00000000-0005-0000-0000-000009DB0000}"/>
    <cellStyle name="Percent 4 2 3 3 2 3 2 3" xfId="56224" xr:uid="{00000000-0005-0000-0000-00000ADB0000}"/>
    <cellStyle name="Percent 4 2 3 3 2 3 3" xfId="56225" xr:uid="{00000000-0005-0000-0000-00000BDB0000}"/>
    <cellStyle name="Percent 4 2 3 3 2 3 3 2" xfId="56226" xr:uid="{00000000-0005-0000-0000-00000CDB0000}"/>
    <cellStyle name="Percent 4 2 3 3 2 3 4" xfId="56227" xr:uid="{00000000-0005-0000-0000-00000DDB0000}"/>
    <cellStyle name="Percent 4 2 3 3 2 3 5" xfId="56228" xr:uid="{00000000-0005-0000-0000-00000EDB0000}"/>
    <cellStyle name="Percent 4 2 3 3 2 4" xfId="56229" xr:uid="{00000000-0005-0000-0000-00000FDB0000}"/>
    <cellStyle name="Percent 4 2 3 3 2 4 2" xfId="56230" xr:uid="{00000000-0005-0000-0000-000010DB0000}"/>
    <cellStyle name="Percent 4 2 3 3 2 4 2 2" xfId="56231" xr:uid="{00000000-0005-0000-0000-000011DB0000}"/>
    <cellStyle name="Percent 4 2 3 3 2 4 3" xfId="56232" xr:uid="{00000000-0005-0000-0000-000012DB0000}"/>
    <cellStyle name="Percent 4 2 3 3 2 5" xfId="56233" xr:uid="{00000000-0005-0000-0000-000013DB0000}"/>
    <cellStyle name="Percent 4 2 3 3 2 5 2" xfId="56234" xr:uid="{00000000-0005-0000-0000-000014DB0000}"/>
    <cellStyle name="Percent 4 2 3 3 2 6" xfId="56235" xr:uid="{00000000-0005-0000-0000-000015DB0000}"/>
    <cellStyle name="Percent 4 2 3 3 2 7" xfId="56236" xr:uid="{00000000-0005-0000-0000-000016DB0000}"/>
    <cellStyle name="Percent 4 2 3 3 3" xfId="6250" xr:uid="{00000000-0005-0000-0000-000017DB0000}"/>
    <cellStyle name="Percent 4 2 3 3 3 2" xfId="56237" xr:uid="{00000000-0005-0000-0000-000018DB0000}"/>
    <cellStyle name="Percent 4 2 3 3 3 2 2" xfId="56238" xr:uid="{00000000-0005-0000-0000-000019DB0000}"/>
    <cellStyle name="Percent 4 2 3 3 3 2 2 2" xfId="56239" xr:uid="{00000000-0005-0000-0000-00001ADB0000}"/>
    <cellStyle name="Percent 4 2 3 3 3 2 3" xfId="56240" xr:uid="{00000000-0005-0000-0000-00001BDB0000}"/>
    <cellStyle name="Percent 4 2 3 3 3 3" xfId="56241" xr:uid="{00000000-0005-0000-0000-00001CDB0000}"/>
    <cellStyle name="Percent 4 2 3 3 3 3 2" xfId="56242" xr:uid="{00000000-0005-0000-0000-00001DDB0000}"/>
    <cellStyle name="Percent 4 2 3 3 3 4" xfId="56243" xr:uid="{00000000-0005-0000-0000-00001EDB0000}"/>
    <cellStyle name="Percent 4 2 3 3 3 5" xfId="56244" xr:uid="{00000000-0005-0000-0000-00001FDB0000}"/>
    <cellStyle name="Percent 4 2 3 3 4" xfId="6251" xr:uid="{00000000-0005-0000-0000-000020DB0000}"/>
    <cellStyle name="Percent 4 2 3 3 4 2" xfId="56245" xr:uid="{00000000-0005-0000-0000-000021DB0000}"/>
    <cellStyle name="Percent 4 2 3 3 4 2 2" xfId="56246" xr:uid="{00000000-0005-0000-0000-000022DB0000}"/>
    <cellStyle name="Percent 4 2 3 3 4 2 2 2" xfId="56247" xr:uid="{00000000-0005-0000-0000-000023DB0000}"/>
    <cellStyle name="Percent 4 2 3 3 4 2 3" xfId="56248" xr:uid="{00000000-0005-0000-0000-000024DB0000}"/>
    <cellStyle name="Percent 4 2 3 3 4 3" xfId="56249" xr:uid="{00000000-0005-0000-0000-000025DB0000}"/>
    <cellStyle name="Percent 4 2 3 3 4 3 2" xfId="56250" xr:uid="{00000000-0005-0000-0000-000026DB0000}"/>
    <cellStyle name="Percent 4 2 3 3 4 4" xfId="56251" xr:uid="{00000000-0005-0000-0000-000027DB0000}"/>
    <cellStyle name="Percent 4 2 3 3 4 5" xfId="56252" xr:uid="{00000000-0005-0000-0000-000028DB0000}"/>
    <cellStyle name="Percent 4 2 3 3 5" xfId="56253" xr:uid="{00000000-0005-0000-0000-000029DB0000}"/>
    <cellStyle name="Percent 4 2 3 3 5 2" xfId="56254" xr:uid="{00000000-0005-0000-0000-00002ADB0000}"/>
    <cellStyle name="Percent 4 2 3 3 5 2 2" xfId="56255" xr:uid="{00000000-0005-0000-0000-00002BDB0000}"/>
    <cellStyle name="Percent 4 2 3 3 5 3" xfId="56256" xr:uid="{00000000-0005-0000-0000-00002CDB0000}"/>
    <cellStyle name="Percent 4 2 3 3 6" xfId="56257" xr:uid="{00000000-0005-0000-0000-00002DDB0000}"/>
    <cellStyle name="Percent 4 2 3 3 6 2" xfId="56258" xr:uid="{00000000-0005-0000-0000-00002EDB0000}"/>
    <cellStyle name="Percent 4 2 3 3 7" xfId="56259" xr:uid="{00000000-0005-0000-0000-00002FDB0000}"/>
    <cellStyle name="Percent 4 2 3 3 8" xfId="56260" xr:uid="{00000000-0005-0000-0000-000030DB0000}"/>
    <cellStyle name="Percent 4 2 3 4" xfId="6252" xr:uid="{00000000-0005-0000-0000-000031DB0000}"/>
    <cellStyle name="Percent 4 2 3 4 2" xfId="6253" xr:uid="{00000000-0005-0000-0000-000032DB0000}"/>
    <cellStyle name="Percent 4 2 3 4 2 2" xfId="6254" xr:uid="{00000000-0005-0000-0000-000033DB0000}"/>
    <cellStyle name="Percent 4 2 3 4 2 2 2" xfId="56261" xr:uid="{00000000-0005-0000-0000-000034DB0000}"/>
    <cellStyle name="Percent 4 2 3 4 2 2 2 2" xfId="56262" xr:uid="{00000000-0005-0000-0000-000035DB0000}"/>
    <cellStyle name="Percent 4 2 3 4 2 2 2 2 2" xfId="56263" xr:uid="{00000000-0005-0000-0000-000036DB0000}"/>
    <cellStyle name="Percent 4 2 3 4 2 2 2 3" xfId="56264" xr:uid="{00000000-0005-0000-0000-000037DB0000}"/>
    <cellStyle name="Percent 4 2 3 4 2 2 3" xfId="56265" xr:uid="{00000000-0005-0000-0000-000038DB0000}"/>
    <cellStyle name="Percent 4 2 3 4 2 2 3 2" xfId="56266" xr:uid="{00000000-0005-0000-0000-000039DB0000}"/>
    <cellStyle name="Percent 4 2 3 4 2 2 4" xfId="56267" xr:uid="{00000000-0005-0000-0000-00003ADB0000}"/>
    <cellStyle name="Percent 4 2 3 4 2 2 5" xfId="56268" xr:uid="{00000000-0005-0000-0000-00003BDB0000}"/>
    <cellStyle name="Percent 4 2 3 4 2 3" xfId="6255" xr:uid="{00000000-0005-0000-0000-00003CDB0000}"/>
    <cellStyle name="Percent 4 2 3 4 2 3 2" xfId="56269" xr:uid="{00000000-0005-0000-0000-00003DDB0000}"/>
    <cellStyle name="Percent 4 2 3 4 2 3 2 2" xfId="56270" xr:uid="{00000000-0005-0000-0000-00003EDB0000}"/>
    <cellStyle name="Percent 4 2 3 4 2 3 2 2 2" xfId="56271" xr:uid="{00000000-0005-0000-0000-00003FDB0000}"/>
    <cellStyle name="Percent 4 2 3 4 2 3 2 3" xfId="56272" xr:uid="{00000000-0005-0000-0000-000040DB0000}"/>
    <cellStyle name="Percent 4 2 3 4 2 3 3" xfId="56273" xr:uid="{00000000-0005-0000-0000-000041DB0000}"/>
    <cellStyle name="Percent 4 2 3 4 2 3 3 2" xfId="56274" xr:uid="{00000000-0005-0000-0000-000042DB0000}"/>
    <cellStyle name="Percent 4 2 3 4 2 3 4" xfId="56275" xr:uid="{00000000-0005-0000-0000-000043DB0000}"/>
    <cellStyle name="Percent 4 2 3 4 2 3 5" xfId="56276" xr:uid="{00000000-0005-0000-0000-000044DB0000}"/>
    <cellStyle name="Percent 4 2 3 4 2 4" xfId="56277" xr:uid="{00000000-0005-0000-0000-000045DB0000}"/>
    <cellStyle name="Percent 4 2 3 4 2 4 2" xfId="56278" xr:uid="{00000000-0005-0000-0000-000046DB0000}"/>
    <cellStyle name="Percent 4 2 3 4 2 4 2 2" xfId="56279" xr:uid="{00000000-0005-0000-0000-000047DB0000}"/>
    <cellStyle name="Percent 4 2 3 4 2 4 3" xfId="56280" xr:uid="{00000000-0005-0000-0000-000048DB0000}"/>
    <cellStyle name="Percent 4 2 3 4 2 5" xfId="56281" xr:uid="{00000000-0005-0000-0000-000049DB0000}"/>
    <cellStyle name="Percent 4 2 3 4 2 5 2" xfId="56282" xr:uid="{00000000-0005-0000-0000-00004ADB0000}"/>
    <cellStyle name="Percent 4 2 3 4 2 6" xfId="56283" xr:uid="{00000000-0005-0000-0000-00004BDB0000}"/>
    <cellStyle name="Percent 4 2 3 4 2 7" xfId="56284" xr:uid="{00000000-0005-0000-0000-00004CDB0000}"/>
    <cellStyle name="Percent 4 2 3 4 3" xfId="6256" xr:uid="{00000000-0005-0000-0000-00004DDB0000}"/>
    <cellStyle name="Percent 4 2 3 4 3 2" xfId="56285" xr:uid="{00000000-0005-0000-0000-00004EDB0000}"/>
    <cellStyle name="Percent 4 2 3 4 3 2 2" xfId="56286" xr:uid="{00000000-0005-0000-0000-00004FDB0000}"/>
    <cellStyle name="Percent 4 2 3 4 3 2 2 2" xfId="56287" xr:uid="{00000000-0005-0000-0000-000050DB0000}"/>
    <cellStyle name="Percent 4 2 3 4 3 2 3" xfId="56288" xr:uid="{00000000-0005-0000-0000-000051DB0000}"/>
    <cellStyle name="Percent 4 2 3 4 3 3" xfId="56289" xr:uid="{00000000-0005-0000-0000-000052DB0000}"/>
    <cellStyle name="Percent 4 2 3 4 3 3 2" xfId="56290" xr:uid="{00000000-0005-0000-0000-000053DB0000}"/>
    <cellStyle name="Percent 4 2 3 4 3 4" xfId="56291" xr:uid="{00000000-0005-0000-0000-000054DB0000}"/>
    <cellStyle name="Percent 4 2 3 4 3 5" xfId="56292" xr:uid="{00000000-0005-0000-0000-000055DB0000}"/>
    <cellStyle name="Percent 4 2 3 4 4" xfId="6257" xr:uid="{00000000-0005-0000-0000-000056DB0000}"/>
    <cellStyle name="Percent 4 2 3 4 4 2" xfId="56293" xr:uid="{00000000-0005-0000-0000-000057DB0000}"/>
    <cellStyle name="Percent 4 2 3 4 4 2 2" xfId="56294" xr:uid="{00000000-0005-0000-0000-000058DB0000}"/>
    <cellStyle name="Percent 4 2 3 4 4 2 2 2" xfId="56295" xr:uid="{00000000-0005-0000-0000-000059DB0000}"/>
    <cellStyle name="Percent 4 2 3 4 4 2 3" xfId="56296" xr:uid="{00000000-0005-0000-0000-00005ADB0000}"/>
    <cellStyle name="Percent 4 2 3 4 4 3" xfId="56297" xr:uid="{00000000-0005-0000-0000-00005BDB0000}"/>
    <cellStyle name="Percent 4 2 3 4 4 3 2" xfId="56298" xr:uid="{00000000-0005-0000-0000-00005CDB0000}"/>
    <cellStyle name="Percent 4 2 3 4 4 4" xfId="56299" xr:uid="{00000000-0005-0000-0000-00005DDB0000}"/>
    <cellStyle name="Percent 4 2 3 4 4 5" xfId="56300" xr:uid="{00000000-0005-0000-0000-00005EDB0000}"/>
    <cellStyle name="Percent 4 2 3 4 5" xfId="56301" xr:uid="{00000000-0005-0000-0000-00005FDB0000}"/>
    <cellStyle name="Percent 4 2 3 4 5 2" xfId="56302" xr:uid="{00000000-0005-0000-0000-000060DB0000}"/>
    <cellStyle name="Percent 4 2 3 4 5 2 2" xfId="56303" xr:uid="{00000000-0005-0000-0000-000061DB0000}"/>
    <cellStyle name="Percent 4 2 3 4 5 3" xfId="56304" xr:uid="{00000000-0005-0000-0000-000062DB0000}"/>
    <cellStyle name="Percent 4 2 3 4 6" xfId="56305" xr:uid="{00000000-0005-0000-0000-000063DB0000}"/>
    <cellStyle name="Percent 4 2 3 4 6 2" xfId="56306" xr:uid="{00000000-0005-0000-0000-000064DB0000}"/>
    <cellStyle name="Percent 4 2 3 4 7" xfId="56307" xr:uid="{00000000-0005-0000-0000-000065DB0000}"/>
    <cellStyle name="Percent 4 2 3 4 8" xfId="56308" xr:uid="{00000000-0005-0000-0000-000066DB0000}"/>
    <cellStyle name="Percent 4 2 3 5" xfId="6258" xr:uid="{00000000-0005-0000-0000-000067DB0000}"/>
    <cellStyle name="Percent 4 2 3 5 2" xfId="6259" xr:uid="{00000000-0005-0000-0000-000068DB0000}"/>
    <cellStyle name="Percent 4 2 3 5 2 2" xfId="6260" xr:uid="{00000000-0005-0000-0000-000069DB0000}"/>
    <cellStyle name="Percent 4 2 3 5 2 2 2" xfId="56309" xr:uid="{00000000-0005-0000-0000-00006ADB0000}"/>
    <cellStyle name="Percent 4 2 3 5 2 2 2 2" xfId="56310" xr:uid="{00000000-0005-0000-0000-00006BDB0000}"/>
    <cellStyle name="Percent 4 2 3 5 2 2 2 2 2" xfId="56311" xr:uid="{00000000-0005-0000-0000-00006CDB0000}"/>
    <cellStyle name="Percent 4 2 3 5 2 2 2 3" xfId="56312" xr:uid="{00000000-0005-0000-0000-00006DDB0000}"/>
    <cellStyle name="Percent 4 2 3 5 2 2 3" xfId="56313" xr:uid="{00000000-0005-0000-0000-00006EDB0000}"/>
    <cellStyle name="Percent 4 2 3 5 2 2 3 2" xfId="56314" xr:uid="{00000000-0005-0000-0000-00006FDB0000}"/>
    <cellStyle name="Percent 4 2 3 5 2 2 4" xfId="56315" xr:uid="{00000000-0005-0000-0000-000070DB0000}"/>
    <cellStyle name="Percent 4 2 3 5 2 2 5" xfId="56316" xr:uid="{00000000-0005-0000-0000-000071DB0000}"/>
    <cellStyle name="Percent 4 2 3 5 2 3" xfId="6261" xr:uid="{00000000-0005-0000-0000-000072DB0000}"/>
    <cellStyle name="Percent 4 2 3 5 2 3 2" xfId="56317" xr:uid="{00000000-0005-0000-0000-000073DB0000}"/>
    <cellStyle name="Percent 4 2 3 5 2 3 2 2" xfId="56318" xr:uid="{00000000-0005-0000-0000-000074DB0000}"/>
    <cellStyle name="Percent 4 2 3 5 2 3 2 2 2" xfId="56319" xr:uid="{00000000-0005-0000-0000-000075DB0000}"/>
    <cellStyle name="Percent 4 2 3 5 2 3 2 3" xfId="56320" xr:uid="{00000000-0005-0000-0000-000076DB0000}"/>
    <cellStyle name="Percent 4 2 3 5 2 3 3" xfId="56321" xr:uid="{00000000-0005-0000-0000-000077DB0000}"/>
    <cellStyle name="Percent 4 2 3 5 2 3 3 2" xfId="56322" xr:uid="{00000000-0005-0000-0000-000078DB0000}"/>
    <cellStyle name="Percent 4 2 3 5 2 3 4" xfId="56323" xr:uid="{00000000-0005-0000-0000-000079DB0000}"/>
    <cellStyle name="Percent 4 2 3 5 2 3 5" xfId="56324" xr:uid="{00000000-0005-0000-0000-00007ADB0000}"/>
    <cellStyle name="Percent 4 2 3 5 2 4" xfId="56325" xr:uid="{00000000-0005-0000-0000-00007BDB0000}"/>
    <cellStyle name="Percent 4 2 3 5 2 4 2" xfId="56326" xr:uid="{00000000-0005-0000-0000-00007CDB0000}"/>
    <cellStyle name="Percent 4 2 3 5 2 4 2 2" xfId="56327" xr:uid="{00000000-0005-0000-0000-00007DDB0000}"/>
    <cellStyle name="Percent 4 2 3 5 2 4 3" xfId="56328" xr:uid="{00000000-0005-0000-0000-00007EDB0000}"/>
    <cellStyle name="Percent 4 2 3 5 2 5" xfId="56329" xr:uid="{00000000-0005-0000-0000-00007FDB0000}"/>
    <cellStyle name="Percent 4 2 3 5 2 5 2" xfId="56330" xr:uid="{00000000-0005-0000-0000-000080DB0000}"/>
    <cellStyle name="Percent 4 2 3 5 2 6" xfId="56331" xr:uid="{00000000-0005-0000-0000-000081DB0000}"/>
    <cellStyle name="Percent 4 2 3 5 2 7" xfId="56332" xr:uid="{00000000-0005-0000-0000-000082DB0000}"/>
    <cellStyle name="Percent 4 2 3 5 3" xfId="6262" xr:uid="{00000000-0005-0000-0000-000083DB0000}"/>
    <cellStyle name="Percent 4 2 3 5 3 2" xfId="56333" xr:uid="{00000000-0005-0000-0000-000084DB0000}"/>
    <cellStyle name="Percent 4 2 3 5 3 2 2" xfId="56334" xr:uid="{00000000-0005-0000-0000-000085DB0000}"/>
    <cellStyle name="Percent 4 2 3 5 3 2 2 2" xfId="56335" xr:uid="{00000000-0005-0000-0000-000086DB0000}"/>
    <cellStyle name="Percent 4 2 3 5 3 2 3" xfId="56336" xr:uid="{00000000-0005-0000-0000-000087DB0000}"/>
    <cellStyle name="Percent 4 2 3 5 3 3" xfId="56337" xr:uid="{00000000-0005-0000-0000-000088DB0000}"/>
    <cellStyle name="Percent 4 2 3 5 3 3 2" xfId="56338" xr:uid="{00000000-0005-0000-0000-000089DB0000}"/>
    <cellStyle name="Percent 4 2 3 5 3 4" xfId="56339" xr:uid="{00000000-0005-0000-0000-00008ADB0000}"/>
    <cellStyle name="Percent 4 2 3 5 3 5" xfId="56340" xr:uid="{00000000-0005-0000-0000-00008BDB0000}"/>
    <cellStyle name="Percent 4 2 3 5 4" xfId="6263" xr:uid="{00000000-0005-0000-0000-00008CDB0000}"/>
    <cellStyle name="Percent 4 2 3 5 4 2" xfId="56341" xr:uid="{00000000-0005-0000-0000-00008DDB0000}"/>
    <cellStyle name="Percent 4 2 3 5 4 2 2" xfId="56342" xr:uid="{00000000-0005-0000-0000-00008EDB0000}"/>
    <cellStyle name="Percent 4 2 3 5 4 2 2 2" xfId="56343" xr:uid="{00000000-0005-0000-0000-00008FDB0000}"/>
    <cellStyle name="Percent 4 2 3 5 4 2 3" xfId="56344" xr:uid="{00000000-0005-0000-0000-000090DB0000}"/>
    <cellStyle name="Percent 4 2 3 5 4 3" xfId="56345" xr:uid="{00000000-0005-0000-0000-000091DB0000}"/>
    <cellStyle name="Percent 4 2 3 5 4 3 2" xfId="56346" xr:uid="{00000000-0005-0000-0000-000092DB0000}"/>
    <cellStyle name="Percent 4 2 3 5 4 4" xfId="56347" xr:uid="{00000000-0005-0000-0000-000093DB0000}"/>
    <cellStyle name="Percent 4 2 3 5 4 5" xfId="56348" xr:uid="{00000000-0005-0000-0000-000094DB0000}"/>
    <cellStyle name="Percent 4 2 3 5 5" xfId="56349" xr:uid="{00000000-0005-0000-0000-000095DB0000}"/>
    <cellStyle name="Percent 4 2 3 5 5 2" xfId="56350" xr:uid="{00000000-0005-0000-0000-000096DB0000}"/>
    <cellStyle name="Percent 4 2 3 5 5 2 2" xfId="56351" xr:uid="{00000000-0005-0000-0000-000097DB0000}"/>
    <cellStyle name="Percent 4 2 3 5 5 3" xfId="56352" xr:uid="{00000000-0005-0000-0000-000098DB0000}"/>
    <cellStyle name="Percent 4 2 3 5 6" xfId="56353" xr:uid="{00000000-0005-0000-0000-000099DB0000}"/>
    <cellStyle name="Percent 4 2 3 5 6 2" xfId="56354" xr:uid="{00000000-0005-0000-0000-00009ADB0000}"/>
    <cellStyle name="Percent 4 2 3 5 7" xfId="56355" xr:uid="{00000000-0005-0000-0000-00009BDB0000}"/>
    <cellStyle name="Percent 4 2 3 5 8" xfId="56356" xr:uid="{00000000-0005-0000-0000-00009CDB0000}"/>
    <cellStyle name="Percent 4 2 3 6" xfId="6264" xr:uid="{00000000-0005-0000-0000-00009DDB0000}"/>
    <cellStyle name="Percent 4 2 3 6 2" xfId="6265" xr:uid="{00000000-0005-0000-0000-00009EDB0000}"/>
    <cellStyle name="Percent 4 2 3 6 2 2" xfId="56357" xr:uid="{00000000-0005-0000-0000-00009FDB0000}"/>
    <cellStyle name="Percent 4 2 3 6 2 2 2" xfId="56358" xr:uid="{00000000-0005-0000-0000-0000A0DB0000}"/>
    <cellStyle name="Percent 4 2 3 6 2 2 2 2" xfId="56359" xr:uid="{00000000-0005-0000-0000-0000A1DB0000}"/>
    <cellStyle name="Percent 4 2 3 6 2 2 3" xfId="56360" xr:uid="{00000000-0005-0000-0000-0000A2DB0000}"/>
    <cellStyle name="Percent 4 2 3 6 2 3" xfId="56361" xr:uid="{00000000-0005-0000-0000-0000A3DB0000}"/>
    <cellStyle name="Percent 4 2 3 6 2 3 2" xfId="56362" xr:uid="{00000000-0005-0000-0000-0000A4DB0000}"/>
    <cellStyle name="Percent 4 2 3 6 2 4" xfId="56363" xr:uid="{00000000-0005-0000-0000-0000A5DB0000}"/>
    <cellStyle name="Percent 4 2 3 6 2 5" xfId="56364" xr:uid="{00000000-0005-0000-0000-0000A6DB0000}"/>
    <cellStyle name="Percent 4 2 3 6 3" xfId="6266" xr:uid="{00000000-0005-0000-0000-0000A7DB0000}"/>
    <cellStyle name="Percent 4 2 3 6 3 2" xfId="56365" xr:uid="{00000000-0005-0000-0000-0000A8DB0000}"/>
    <cellStyle name="Percent 4 2 3 6 3 2 2" xfId="56366" xr:uid="{00000000-0005-0000-0000-0000A9DB0000}"/>
    <cellStyle name="Percent 4 2 3 6 3 2 2 2" xfId="56367" xr:uid="{00000000-0005-0000-0000-0000AADB0000}"/>
    <cellStyle name="Percent 4 2 3 6 3 2 3" xfId="56368" xr:uid="{00000000-0005-0000-0000-0000ABDB0000}"/>
    <cellStyle name="Percent 4 2 3 6 3 3" xfId="56369" xr:uid="{00000000-0005-0000-0000-0000ACDB0000}"/>
    <cellStyle name="Percent 4 2 3 6 3 3 2" xfId="56370" xr:uid="{00000000-0005-0000-0000-0000ADDB0000}"/>
    <cellStyle name="Percent 4 2 3 6 3 4" xfId="56371" xr:uid="{00000000-0005-0000-0000-0000AEDB0000}"/>
    <cellStyle name="Percent 4 2 3 6 3 5" xfId="56372" xr:uid="{00000000-0005-0000-0000-0000AFDB0000}"/>
    <cellStyle name="Percent 4 2 3 6 4" xfId="56373" xr:uid="{00000000-0005-0000-0000-0000B0DB0000}"/>
    <cellStyle name="Percent 4 2 3 6 4 2" xfId="56374" xr:uid="{00000000-0005-0000-0000-0000B1DB0000}"/>
    <cellStyle name="Percent 4 2 3 6 4 2 2" xfId="56375" xr:uid="{00000000-0005-0000-0000-0000B2DB0000}"/>
    <cellStyle name="Percent 4 2 3 6 4 3" xfId="56376" xr:uid="{00000000-0005-0000-0000-0000B3DB0000}"/>
    <cellStyle name="Percent 4 2 3 6 5" xfId="56377" xr:uid="{00000000-0005-0000-0000-0000B4DB0000}"/>
    <cellStyle name="Percent 4 2 3 6 5 2" xfId="56378" xr:uid="{00000000-0005-0000-0000-0000B5DB0000}"/>
    <cellStyle name="Percent 4 2 3 6 6" xfId="56379" xr:uid="{00000000-0005-0000-0000-0000B6DB0000}"/>
    <cellStyle name="Percent 4 2 3 6 7" xfId="56380" xr:uid="{00000000-0005-0000-0000-0000B7DB0000}"/>
    <cellStyle name="Percent 4 2 3 7" xfId="6267" xr:uid="{00000000-0005-0000-0000-0000B8DB0000}"/>
    <cellStyle name="Percent 4 2 3 7 2" xfId="56381" xr:uid="{00000000-0005-0000-0000-0000B9DB0000}"/>
    <cellStyle name="Percent 4 2 3 7 2 2" xfId="56382" xr:uid="{00000000-0005-0000-0000-0000BADB0000}"/>
    <cellStyle name="Percent 4 2 3 7 2 2 2" xfId="56383" xr:uid="{00000000-0005-0000-0000-0000BBDB0000}"/>
    <cellStyle name="Percent 4 2 3 7 2 3" xfId="56384" xr:uid="{00000000-0005-0000-0000-0000BCDB0000}"/>
    <cellStyle name="Percent 4 2 3 7 3" xfId="56385" xr:uid="{00000000-0005-0000-0000-0000BDDB0000}"/>
    <cellStyle name="Percent 4 2 3 7 3 2" xfId="56386" xr:uid="{00000000-0005-0000-0000-0000BEDB0000}"/>
    <cellStyle name="Percent 4 2 3 7 4" xfId="56387" xr:uid="{00000000-0005-0000-0000-0000BFDB0000}"/>
    <cellStyle name="Percent 4 2 3 7 5" xfId="56388" xr:uid="{00000000-0005-0000-0000-0000C0DB0000}"/>
    <cellStyle name="Percent 4 2 3 8" xfId="6268" xr:uid="{00000000-0005-0000-0000-0000C1DB0000}"/>
    <cellStyle name="Percent 4 2 3 8 2" xfId="56389" xr:uid="{00000000-0005-0000-0000-0000C2DB0000}"/>
    <cellStyle name="Percent 4 2 3 8 2 2" xfId="56390" xr:uid="{00000000-0005-0000-0000-0000C3DB0000}"/>
    <cellStyle name="Percent 4 2 3 8 2 2 2" xfId="56391" xr:uid="{00000000-0005-0000-0000-0000C4DB0000}"/>
    <cellStyle name="Percent 4 2 3 8 2 3" xfId="56392" xr:uid="{00000000-0005-0000-0000-0000C5DB0000}"/>
    <cellStyle name="Percent 4 2 3 8 3" xfId="56393" xr:uid="{00000000-0005-0000-0000-0000C6DB0000}"/>
    <cellStyle name="Percent 4 2 3 8 3 2" xfId="56394" xr:uid="{00000000-0005-0000-0000-0000C7DB0000}"/>
    <cellStyle name="Percent 4 2 3 8 4" xfId="56395" xr:uid="{00000000-0005-0000-0000-0000C8DB0000}"/>
    <cellStyle name="Percent 4 2 3 8 5" xfId="56396" xr:uid="{00000000-0005-0000-0000-0000C9DB0000}"/>
    <cellStyle name="Percent 4 2 3 9" xfId="56397" xr:uid="{00000000-0005-0000-0000-0000CADB0000}"/>
    <cellStyle name="Percent 4 2 3 9 2" xfId="56398" xr:uid="{00000000-0005-0000-0000-0000CBDB0000}"/>
    <cellStyle name="Percent 4 2 3 9 2 2" xfId="56399" xr:uid="{00000000-0005-0000-0000-0000CCDB0000}"/>
    <cellStyle name="Percent 4 2 3 9 3" xfId="56400" xr:uid="{00000000-0005-0000-0000-0000CDDB0000}"/>
    <cellStyle name="Percent 4 2 4" xfId="6269" xr:uid="{00000000-0005-0000-0000-0000CEDB0000}"/>
    <cellStyle name="Percent 4 2 4 2" xfId="6270" xr:uid="{00000000-0005-0000-0000-0000CFDB0000}"/>
    <cellStyle name="Percent 4 2 4 2 2" xfId="6271" xr:uid="{00000000-0005-0000-0000-0000D0DB0000}"/>
    <cellStyle name="Percent 4 2 4 2 2 2" xfId="56401" xr:uid="{00000000-0005-0000-0000-0000D1DB0000}"/>
    <cellStyle name="Percent 4 2 4 2 2 2 2" xfId="56402" xr:uid="{00000000-0005-0000-0000-0000D2DB0000}"/>
    <cellStyle name="Percent 4 2 4 2 2 2 2 2" xfId="56403" xr:uid="{00000000-0005-0000-0000-0000D3DB0000}"/>
    <cellStyle name="Percent 4 2 4 2 2 2 3" xfId="56404" xr:uid="{00000000-0005-0000-0000-0000D4DB0000}"/>
    <cellStyle name="Percent 4 2 4 2 2 3" xfId="56405" xr:uid="{00000000-0005-0000-0000-0000D5DB0000}"/>
    <cellStyle name="Percent 4 2 4 2 2 3 2" xfId="56406" xr:uid="{00000000-0005-0000-0000-0000D6DB0000}"/>
    <cellStyle name="Percent 4 2 4 2 2 4" xfId="56407" xr:uid="{00000000-0005-0000-0000-0000D7DB0000}"/>
    <cellStyle name="Percent 4 2 4 2 2 5" xfId="56408" xr:uid="{00000000-0005-0000-0000-0000D8DB0000}"/>
    <cellStyle name="Percent 4 2 4 2 3" xfId="6272" xr:uid="{00000000-0005-0000-0000-0000D9DB0000}"/>
    <cellStyle name="Percent 4 2 4 2 3 2" xfId="56409" xr:uid="{00000000-0005-0000-0000-0000DADB0000}"/>
    <cellStyle name="Percent 4 2 4 2 3 2 2" xfId="56410" xr:uid="{00000000-0005-0000-0000-0000DBDB0000}"/>
    <cellStyle name="Percent 4 2 4 2 3 2 2 2" xfId="56411" xr:uid="{00000000-0005-0000-0000-0000DCDB0000}"/>
    <cellStyle name="Percent 4 2 4 2 3 2 3" xfId="56412" xr:uid="{00000000-0005-0000-0000-0000DDDB0000}"/>
    <cellStyle name="Percent 4 2 4 2 3 3" xfId="56413" xr:uid="{00000000-0005-0000-0000-0000DEDB0000}"/>
    <cellStyle name="Percent 4 2 4 2 3 3 2" xfId="56414" xr:uid="{00000000-0005-0000-0000-0000DFDB0000}"/>
    <cellStyle name="Percent 4 2 4 2 3 4" xfId="56415" xr:uid="{00000000-0005-0000-0000-0000E0DB0000}"/>
    <cellStyle name="Percent 4 2 4 2 3 5" xfId="56416" xr:uid="{00000000-0005-0000-0000-0000E1DB0000}"/>
    <cellStyle name="Percent 4 2 4 2 4" xfId="56417" xr:uid="{00000000-0005-0000-0000-0000E2DB0000}"/>
    <cellStyle name="Percent 4 2 4 2 4 2" xfId="56418" xr:uid="{00000000-0005-0000-0000-0000E3DB0000}"/>
    <cellStyle name="Percent 4 2 4 2 4 2 2" xfId="56419" xr:uid="{00000000-0005-0000-0000-0000E4DB0000}"/>
    <cellStyle name="Percent 4 2 4 2 4 3" xfId="56420" xr:uid="{00000000-0005-0000-0000-0000E5DB0000}"/>
    <cellStyle name="Percent 4 2 4 2 5" xfId="56421" xr:uid="{00000000-0005-0000-0000-0000E6DB0000}"/>
    <cellStyle name="Percent 4 2 4 2 5 2" xfId="56422" xr:uid="{00000000-0005-0000-0000-0000E7DB0000}"/>
    <cellStyle name="Percent 4 2 4 2 6" xfId="56423" xr:uid="{00000000-0005-0000-0000-0000E8DB0000}"/>
    <cellStyle name="Percent 4 2 4 2 7" xfId="56424" xr:uid="{00000000-0005-0000-0000-0000E9DB0000}"/>
    <cellStyle name="Percent 4 2 4 3" xfId="6273" xr:uid="{00000000-0005-0000-0000-0000EADB0000}"/>
    <cellStyle name="Percent 4 2 4 3 2" xfId="56425" xr:uid="{00000000-0005-0000-0000-0000EBDB0000}"/>
    <cellStyle name="Percent 4 2 4 3 2 2" xfId="56426" xr:uid="{00000000-0005-0000-0000-0000ECDB0000}"/>
    <cellStyle name="Percent 4 2 4 3 2 2 2" xfId="56427" xr:uid="{00000000-0005-0000-0000-0000EDDB0000}"/>
    <cellStyle name="Percent 4 2 4 3 2 3" xfId="56428" xr:uid="{00000000-0005-0000-0000-0000EEDB0000}"/>
    <cellStyle name="Percent 4 2 4 3 3" xfId="56429" xr:uid="{00000000-0005-0000-0000-0000EFDB0000}"/>
    <cellStyle name="Percent 4 2 4 3 3 2" xfId="56430" xr:uid="{00000000-0005-0000-0000-0000F0DB0000}"/>
    <cellStyle name="Percent 4 2 4 3 4" xfId="56431" xr:uid="{00000000-0005-0000-0000-0000F1DB0000}"/>
    <cellStyle name="Percent 4 2 4 3 5" xfId="56432" xr:uid="{00000000-0005-0000-0000-0000F2DB0000}"/>
    <cellStyle name="Percent 4 2 4 4" xfId="6274" xr:uid="{00000000-0005-0000-0000-0000F3DB0000}"/>
    <cellStyle name="Percent 4 2 4 4 2" xfId="56433" xr:uid="{00000000-0005-0000-0000-0000F4DB0000}"/>
    <cellStyle name="Percent 4 2 4 4 2 2" xfId="56434" xr:uid="{00000000-0005-0000-0000-0000F5DB0000}"/>
    <cellStyle name="Percent 4 2 4 4 2 2 2" xfId="56435" xr:uid="{00000000-0005-0000-0000-0000F6DB0000}"/>
    <cellStyle name="Percent 4 2 4 4 2 3" xfId="56436" xr:uid="{00000000-0005-0000-0000-0000F7DB0000}"/>
    <cellStyle name="Percent 4 2 4 4 3" xfId="56437" xr:uid="{00000000-0005-0000-0000-0000F8DB0000}"/>
    <cellStyle name="Percent 4 2 4 4 3 2" xfId="56438" xr:uid="{00000000-0005-0000-0000-0000F9DB0000}"/>
    <cellStyle name="Percent 4 2 4 4 4" xfId="56439" xr:uid="{00000000-0005-0000-0000-0000FADB0000}"/>
    <cellStyle name="Percent 4 2 4 4 5" xfId="56440" xr:uid="{00000000-0005-0000-0000-0000FBDB0000}"/>
    <cellStyle name="Percent 4 2 4 5" xfId="56441" xr:uid="{00000000-0005-0000-0000-0000FCDB0000}"/>
    <cellStyle name="Percent 4 2 4 5 2" xfId="56442" xr:uid="{00000000-0005-0000-0000-0000FDDB0000}"/>
    <cellStyle name="Percent 4 2 4 5 2 2" xfId="56443" xr:uid="{00000000-0005-0000-0000-0000FEDB0000}"/>
    <cellStyle name="Percent 4 2 4 5 3" xfId="56444" xr:uid="{00000000-0005-0000-0000-0000FFDB0000}"/>
    <cellStyle name="Percent 4 2 4 6" xfId="56445" xr:uid="{00000000-0005-0000-0000-000000DC0000}"/>
    <cellStyle name="Percent 4 2 4 6 2" xfId="56446" xr:uid="{00000000-0005-0000-0000-000001DC0000}"/>
    <cellStyle name="Percent 4 2 4 7" xfId="56447" xr:uid="{00000000-0005-0000-0000-000002DC0000}"/>
    <cellStyle name="Percent 4 2 4 8" xfId="56448" xr:uid="{00000000-0005-0000-0000-000003DC0000}"/>
    <cellStyle name="Percent 4 2 5" xfId="6275" xr:uid="{00000000-0005-0000-0000-000004DC0000}"/>
    <cellStyle name="Percent 4 2 5 2" xfId="6276" xr:uid="{00000000-0005-0000-0000-000005DC0000}"/>
    <cellStyle name="Percent 4 2 5 2 2" xfId="6277" xr:uid="{00000000-0005-0000-0000-000006DC0000}"/>
    <cellStyle name="Percent 4 2 5 2 2 2" xfId="56449" xr:uid="{00000000-0005-0000-0000-000007DC0000}"/>
    <cellStyle name="Percent 4 2 5 2 2 2 2" xfId="56450" xr:uid="{00000000-0005-0000-0000-000008DC0000}"/>
    <cellStyle name="Percent 4 2 5 2 2 2 2 2" xfId="56451" xr:uid="{00000000-0005-0000-0000-000009DC0000}"/>
    <cellStyle name="Percent 4 2 5 2 2 2 3" xfId="56452" xr:uid="{00000000-0005-0000-0000-00000ADC0000}"/>
    <cellStyle name="Percent 4 2 5 2 2 3" xfId="56453" xr:uid="{00000000-0005-0000-0000-00000BDC0000}"/>
    <cellStyle name="Percent 4 2 5 2 2 3 2" xfId="56454" xr:uid="{00000000-0005-0000-0000-00000CDC0000}"/>
    <cellStyle name="Percent 4 2 5 2 2 4" xfId="56455" xr:uid="{00000000-0005-0000-0000-00000DDC0000}"/>
    <cellStyle name="Percent 4 2 5 2 2 5" xfId="56456" xr:uid="{00000000-0005-0000-0000-00000EDC0000}"/>
    <cellStyle name="Percent 4 2 5 2 3" xfId="6278" xr:uid="{00000000-0005-0000-0000-00000FDC0000}"/>
    <cellStyle name="Percent 4 2 5 2 3 2" xfId="56457" xr:uid="{00000000-0005-0000-0000-000010DC0000}"/>
    <cellStyle name="Percent 4 2 5 2 3 2 2" xfId="56458" xr:uid="{00000000-0005-0000-0000-000011DC0000}"/>
    <cellStyle name="Percent 4 2 5 2 3 2 2 2" xfId="56459" xr:uid="{00000000-0005-0000-0000-000012DC0000}"/>
    <cellStyle name="Percent 4 2 5 2 3 2 3" xfId="56460" xr:uid="{00000000-0005-0000-0000-000013DC0000}"/>
    <cellStyle name="Percent 4 2 5 2 3 3" xfId="56461" xr:uid="{00000000-0005-0000-0000-000014DC0000}"/>
    <cellStyle name="Percent 4 2 5 2 3 3 2" xfId="56462" xr:uid="{00000000-0005-0000-0000-000015DC0000}"/>
    <cellStyle name="Percent 4 2 5 2 3 4" xfId="56463" xr:uid="{00000000-0005-0000-0000-000016DC0000}"/>
    <cellStyle name="Percent 4 2 5 2 3 5" xfId="56464" xr:uid="{00000000-0005-0000-0000-000017DC0000}"/>
    <cellStyle name="Percent 4 2 5 2 4" xfId="56465" xr:uid="{00000000-0005-0000-0000-000018DC0000}"/>
    <cellStyle name="Percent 4 2 5 2 4 2" xfId="56466" xr:uid="{00000000-0005-0000-0000-000019DC0000}"/>
    <cellStyle name="Percent 4 2 5 2 4 2 2" xfId="56467" xr:uid="{00000000-0005-0000-0000-00001ADC0000}"/>
    <cellStyle name="Percent 4 2 5 2 4 3" xfId="56468" xr:uid="{00000000-0005-0000-0000-00001BDC0000}"/>
    <cellStyle name="Percent 4 2 5 2 5" xfId="56469" xr:uid="{00000000-0005-0000-0000-00001CDC0000}"/>
    <cellStyle name="Percent 4 2 5 2 5 2" xfId="56470" xr:uid="{00000000-0005-0000-0000-00001DDC0000}"/>
    <cellStyle name="Percent 4 2 5 2 6" xfId="56471" xr:uid="{00000000-0005-0000-0000-00001EDC0000}"/>
    <cellStyle name="Percent 4 2 5 2 7" xfId="56472" xr:uid="{00000000-0005-0000-0000-00001FDC0000}"/>
    <cellStyle name="Percent 4 2 5 3" xfId="6279" xr:uid="{00000000-0005-0000-0000-000020DC0000}"/>
    <cellStyle name="Percent 4 2 5 3 2" xfId="56473" xr:uid="{00000000-0005-0000-0000-000021DC0000}"/>
    <cellStyle name="Percent 4 2 5 3 2 2" xfId="56474" xr:uid="{00000000-0005-0000-0000-000022DC0000}"/>
    <cellStyle name="Percent 4 2 5 3 2 2 2" xfId="56475" xr:uid="{00000000-0005-0000-0000-000023DC0000}"/>
    <cellStyle name="Percent 4 2 5 3 2 3" xfId="56476" xr:uid="{00000000-0005-0000-0000-000024DC0000}"/>
    <cellStyle name="Percent 4 2 5 3 3" xfId="56477" xr:uid="{00000000-0005-0000-0000-000025DC0000}"/>
    <cellStyle name="Percent 4 2 5 3 3 2" xfId="56478" xr:uid="{00000000-0005-0000-0000-000026DC0000}"/>
    <cellStyle name="Percent 4 2 5 3 4" xfId="56479" xr:uid="{00000000-0005-0000-0000-000027DC0000}"/>
    <cellStyle name="Percent 4 2 5 3 5" xfId="56480" xr:uid="{00000000-0005-0000-0000-000028DC0000}"/>
    <cellStyle name="Percent 4 2 5 4" xfId="6280" xr:uid="{00000000-0005-0000-0000-000029DC0000}"/>
    <cellStyle name="Percent 4 2 5 4 2" xfId="56481" xr:uid="{00000000-0005-0000-0000-00002ADC0000}"/>
    <cellStyle name="Percent 4 2 5 4 2 2" xfId="56482" xr:uid="{00000000-0005-0000-0000-00002BDC0000}"/>
    <cellStyle name="Percent 4 2 5 4 2 2 2" xfId="56483" xr:uid="{00000000-0005-0000-0000-00002CDC0000}"/>
    <cellStyle name="Percent 4 2 5 4 2 3" xfId="56484" xr:uid="{00000000-0005-0000-0000-00002DDC0000}"/>
    <cellStyle name="Percent 4 2 5 4 3" xfId="56485" xr:uid="{00000000-0005-0000-0000-00002EDC0000}"/>
    <cellStyle name="Percent 4 2 5 4 3 2" xfId="56486" xr:uid="{00000000-0005-0000-0000-00002FDC0000}"/>
    <cellStyle name="Percent 4 2 5 4 4" xfId="56487" xr:uid="{00000000-0005-0000-0000-000030DC0000}"/>
    <cellStyle name="Percent 4 2 5 4 5" xfId="56488" xr:uid="{00000000-0005-0000-0000-000031DC0000}"/>
    <cellStyle name="Percent 4 2 5 5" xfId="56489" xr:uid="{00000000-0005-0000-0000-000032DC0000}"/>
    <cellStyle name="Percent 4 2 5 5 2" xfId="56490" xr:uid="{00000000-0005-0000-0000-000033DC0000}"/>
    <cellStyle name="Percent 4 2 5 5 2 2" xfId="56491" xr:uid="{00000000-0005-0000-0000-000034DC0000}"/>
    <cellStyle name="Percent 4 2 5 5 3" xfId="56492" xr:uid="{00000000-0005-0000-0000-000035DC0000}"/>
    <cellStyle name="Percent 4 2 5 6" xfId="56493" xr:uid="{00000000-0005-0000-0000-000036DC0000}"/>
    <cellStyle name="Percent 4 2 5 6 2" xfId="56494" xr:uid="{00000000-0005-0000-0000-000037DC0000}"/>
    <cellStyle name="Percent 4 2 5 7" xfId="56495" xr:uid="{00000000-0005-0000-0000-000038DC0000}"/>
    <cellStyle name="Percent 4 2 5 8" xfId="56496" xr:uid="{00000000-0005-0000-0000-000039DC0000}"/>
    <cellStyle name="Percent 4 2 6" xfId="6281" xr:uid="{00000000-0005-0000-0000-00003ADC0000}"/>
    <cellStyle name="Percent 4 2 6 2" xfId="6282" xr:uid="{00000000-0005-0000-0000-00003BDC0000}"/>
    <cellStyle name="Percent 4 2 6 2 2" xfId="6283" xr:uid="{00000000-0005-0000-0000-00003CDC0000}"/>
    <cellStyle name="Percent 4 2 6 2 2 2" xfId="56497" xr:uid="{00000000-0005-0000-0000-00003DDC0000}"/>
    <cellStyle name="Percent 4 2 6 2 2 2 2" xfId="56498" xr:uid="{00000000-0005-0000-0000-00003EDC0000}"/>
    <cellStyle name="Percent 4 2 6 2 2 2 2 2" xfId="56499" xr:uid="{00000000-0005-0000-0000-00003FDC0000}"/>
    <cellStyle name="Percent 4 2 6 2 2 2 3" xfId="56500" xr:uid="{00000000-0005-0000-0000-000040DC0000}"/>
    <cellStyle name="Percent 4 2 6 2 2 3" xfId="56501" xr:uid="{00000000-0005-0000-0000-000041DC0000}"/>
    <cellStyle name="Percent 4 2 6 2 2 3 2" xfId="56502" xr:uid="{00000000-0005-0000-0000-000042DC0000}"/>
    <cellStyle name="Percent 4 2 6 2 2 4" xfId="56503" xr:uid="{00000000-0005-0000-0000-000043DC0000}"/>
    <cellStyle name="Percent 4 2 6 2 2 5" xfId="56504" xr:uid="{00000000-0005-0000-0000-000044DC0000}"/>
    <cellStyle name="Percent 4 2 6 2 3" xfId="6284" xr:uid="{00000000-0005-0000-0000-000045DC0000}"/>
    <cellStyle name="Percent 4 2 6 2 3 2" xfId="56505" xr:uid="{00000000-0005-0000-0000-000046DC0000}"/>
    <cellStyle name="Percent 4 2 6 2 3 2 2" xfId="56506" xr:uid="{00000000-0005-0000-0000-000047DC0000}"/>
    <cellStyle name="Percent 4 2 6 2 3 2 2 2" xfId="56507" xr:uid="{00000000-0005-0000-0000-000048DC0000}"/>
    <cellStyle name="Percent 4 2 6 2 3 2 3" xfId="56508" xr:uid="{00000000-0005-0000-0000-000049DC0000}"/>
    <cellStyle name="Percent 4 2 6 2 3 3" xfId="56509" xr:uid="{00000000-0005-0000-0000-00004ADC0000}"/>
    <cellStyle name="Percent 4 2 6 2 3 3 2" xfId="56510" xr:uid="{00000000-0005-0000-0000-00004BDC0000}"/>
    <cellStyle name="Percent 4 2 6 2 3 4" xfId="56511" xr:uid="{00000000-0005-0000-0000-00004CDC0000}"/>
    <cellStyle name="Percent 4 2 6 2 3 5" xfId="56512" xr:uid="{00000000-0005-0000-0000-00004DDC0000}"/>
    <cellStyle name="Percent 4 2 6 2 4" xfId="56513" xr:uid="{00000000-0005-0000-0000-00004EDC0000}"/>
    <cellStyle name="Percent 4 2 6 2 4 2" xfId="56514" xr:uid="{00000000-0005-0000-0000-00004FDC0000}"/>
    <cellStyle name="Percent 4 2 6 2 4 2 2" xfId="56515" xr:uid="{00000000-0005-0000-0000-000050DC0000}"/>
    <cellStyle name="Percent 4 2 6 2 4 3" xfId="56516" xr:uid="{00000000-0005-0000-0000-000051DC0000}"/>
    <cellStyle name="Percent 4 2 6 2 5" xfId="56517" xr:uid="{00000000-0005-0000-0000-000052DC0000}"/>
    <cellStyle name="Percent 4 2 6 2 5 2" xfId="56518" xr:uid="{00000000-0005-0000-0000-000053DC0000}"/>
    <cellStyle name="Percent 4 2 6 2 6" xfId="56519" xr:uid="{00000000-0005-0000-0000-000054DC0000}"/>
    <cellStyle name="Percent 4 2 6 2 7" xfId="56520" xr:uid="{00000000-0005-0000-0000-000055DC0000}"/>
    <cellStyle name="Percent 4 2 6 3" xfId="6285" xr:uid="{00000000-0005-0000-0000-000056DC0000}"/>
    <cellStyle name="Percent 4 2 6 3 2" xfId="56521" xr:uid="{00000000-0005-0000-0000-000057DC0000}"/>
    <cellStyle name="Percent 4 2 6 3 2 2" xfId="56522" xr:uid="{00000000-0005-0000-0000-000058DC0000}"/>
    <cellStyle name="Percent 4 2 6 3 2 2 2" xfId="56523" xr:uid="{00000000-0005-0000-0000-000059DC0000}"/>
    <cellStyle name="Percent 4 2 6 3 2 3" xfId="56524" xr:uid="{00000000-0005-0000-0000-00005ADC0000}"/>
    <cellStyle name="Percent 4 2 6 3 3" xfId="56525" xr:uid="{00000000-0005-0000-0000-00005BDC0000}"/>
    <cellStyle name="Percent 4 2 6 3 3 2" xfId="56526" xr:uid="{00000000-0005-0000-0000-00005CDC0000}"/>
    <cellStyle name="Percent 4 2 6 3 4" xfId="56527" xr:uid="{00000000-0005-0000-0000-00005DDC0000}"/>
    <cellStyle name="Percent 4 2 6 3 5" xfId="56528" xr:uid="{00000000-0005-0000-0000-00005EDC0000}"/>
    <cellStyle name="Percent 4 2 6 4" xfId="6286" xr:uid="{00000000-0005-0000-0000-00005FDC0000}"/>
    <cellStyle name="Percent 4 2 6 4 2" xfId="56529" xr:uid="{00000000-0005-0000-0000-000060DC0000}"/>
    <cellStyle name="Percent 4 2 6 4 2 2" xfId="56530" xr:uid="{00000000-0005-0000-0000-000061DC0000}"/>
    <cellStyle name="Percent 4 2 6 4 2 2 2" xfId="56531" xr:uid="{00000000-0005-0000-0000-000062DC0000}"/>
    <cellStyle name="Percent 4 2 6 4 2 3" xfId="56532" xr:uid="{00000000-0005-0000-0000-000063DC0000}"/>
    <cellStyle name="Percent 4 2 6 4 3" xfId="56533" xr:uid="{00000000-0005-0000-0000-000064DC0000}"/>
    <cellStyle name="Percent 4 2 6 4 3 2" xfId="56534" xr:uid="{00000000-0005-0000-0000-000065DC0000}"/>
    <cellStyle name="Percent 4 2 6 4 4" xfId="56535" xr:uid="{00000000-0005-0000-0000-000066DC0000}"/>
    <cellStyle name="Percent 4 2 6 4 5" xfId="56536" xr:uid="{00000000-0005-0000-0000-000067DC0000}"/>
    <cellStyle name="Percent 4 2 6 5" xfId="56537" xr:uid="{00000000-0005-0000-0000-000068DC0000}"/>
    <cellStyle name="Percent 4 2 6 5 2" xfId="56538" xr:uid="{00000000-0005-0000-0000-000069DC0000}"/>
    <cellStyle name="Percent 4 2 6 5 2 2" xfId="56539" xr:uid="{00000000-0005-0000-0000-00006ADC0000}"/>
    <cellStyle name="Percent 4 2 6 5 3" xfId="56540" xr:uid="{00000000-0005-0000-0000-00006BDC0000}"/>
    <cellStyle name="Percent 4 2 6 6" xfId="56541" xr:uid="{00000000-0005-0000-0000-00006CDC0000}"/>
    <cellStyle name="Percent 4 2 6 6 2" xfId="56542" xr:uid="{00000000-0005-0000-0000-00006DDC0000}"/>
    <cellStyle name="Percent 4 2 6 7" xfId="56543" xr:uid="{00000000-0005-0000-0000-00006EDC0000}"/>
    <cellStyle name="Percent 4 2 6 8" xfId="56544" xr:uid="{00000000-0005-0000-0000-00006FDC0000}"/>
    <cellStyle name="Percent 4 2 7" xfId="6287" xr:uid="{00000000-0005-0000-0000-000070DC0000}"/>
    <cellStyle name="Percent 4 2 7 2" xfId="6288" xr:uid="{00000000-0005-0000-0000-000071DC0000}"/>
    <cellStyle name="Percent 4 2 7 2 2" xfId="6289" xr:uid="{00000000-0005-0000-0000-000072DC0000}"/>
    <cellStyle name="Percent 4 2 7 2 2 2" xfId="56545" xr:uid="{00000000-0005-0000-0000-000073DC0000}"/>
    <cellStyle name="Percent 4 2 7 2 2 2 2" xfId="56546" xr:uid="{00000000-0005-0000-0000-000074DC0000}"/>
    <cellStyle name="Percent 4 2 7 2 2 2 2 2" xfId="56547" xr:uid="{00000000-0005-0000-0000-000075DC0000}"/>
    <cellStyle name="Percent 4 2 7 2 2 2 3" xfId="56548" xr:uid="{00000000-0005-0000-0000-000076DC0000}"/>
    <cellStyle name="Percent 4 2 7 2 2 3" xfId="56549" xr:uid="{00000000-0005-0000-0000-000077DC0000}"/>
    <cellStyle name="Percent 4 2 7 2 2 3 2" xfId="56550" xr:uid="{00000000-0005-0000-0000-000078DC0000}"/>
    <cellStyle name="Percent 4 2 7 2 2 4" xfId="56551" xr:uid="{00000000-0005-0000-0000-000079DC0000}"/>
    <cellStyle name="Percent 4 2 7 2 2 5" xfId="56552" xr:uid="{00000000-0005-0000-0000-00007ADC0000}"/>
    <cellStyle name="Percent 4 2 7 2 3" xfId="6290" xr:uid="{00000000-0005-0000-0000-00007BDC0000}"/>
    <cellStyle name="Percent 4 2 7 2 3 2" xfId="56553" xr:uid="{00000000-0005-0000-0000-00007CDC0000}"/>
    <cellStyle name="Percent 4 2 7 2 3 2 2" xfId="56554" xr:uid="{00000000-0005-0000-0000-00007DDC0000}"/>
    <cellStyle name="Percent 4 2 7 2 3 2 2 2" xfId="56555" xr:uid="{00000000-0005-0000-0000-00007EDC0000}"/>
    <cellStyle name="Percent 4 2 7 2 3 2 3" xfId="56556" xr:uid="{00000000-0005-0000-0000-00007FDC0000}"/>
    <cellStyle name="Percent 4 2 7 2 3 3" xfId="56557" xr:uid="{00000000-0005-0000-0000-000080DC0000}"/>
    <cellStyle name="Percent 4 2 7 2 3 3 2" xfId="56558" xr:uid="{00000000-0005-0000-0000-000081DC0000}"/>
    <cellStyle name="Percent 4 2 7 2 3 4" xfId="56559" xr:uid="{00000000-0005-0000-0000-000082DC0000}"/>
    <cellStyle name="Percent 4 2 7 2 3 5" xfId="56560" xr:uid="{00000000-0005-0000-0000-000083DC0000}"/>
    <cellStyle name="Percent 4 2 7 2 4" xfId="56561" xr:uid="{00000000-0005-0000-0000-000084DC0000}"/>
    <cellStyle name="Percent 4 2 7 2 4 2" xfId="56562" xr:uid="{00000000-0005-0000-0000-000085DC0000}"/>
    <cellStyle name="Percent 4 2 7 2 4 2 2" xfId="56563" xr:uid="{00000000-0005-0000-0000-000086DC0000}"/>
    <cellStyle name="Percent 4 2 7 2 4 3" xfId="56564" xr:uid="{00000000-0005-0000-0000-000087DC0000}"/>
    <cellStyle name="Percent 4 2 7 2 5" xfId="56565" xr:uid="{00000000-0005-0000-0000-000088DC0000}"/>
    <cellStyle name="Percent 4 2 7 2 5 2" xfId="56566" xr:uid="{00000000-0005-0000-0000-000089DC0000}"/>
    <cellStyle name="Percent 4 2 7 2 6" xfId="56567" xr:uid="{00000000-0005-0000-0000-00008ADC0000}"/>
    <cellStyle name="Percent 4 2 7 2 7" xfId="56568" xr:uid="{00000000-0005-0000-0000-00008BDC0000}"/>
    <cellStyle name="Percent 4 2 7 3" xfId="6291" xr:uid="{00000000-0005-0000-0000-00008CDC0000}"/>
    <cellStyle name="Percent 4 2 7 3 2" xfId="56569" xr:uid="{00000000-0005-0000-0000-00008DDC0000}"/>
    <cellStyle name="Percent 4 2 7 3 2 2" xfId="56570" xr:uid="{00000000-0005-0000-0000-00008EDC0000}"/>
    <cellStyle name="Percent 4 2 7 3 2 2 2" xfId="56571" xr:uid="{00000000-0005-0000-0000-00008FDC0000}"/>
    <cellStyle name="Percent 4 2 7 3 2 3" xfId="56572" xr:uid="{00000000-0005-0000-0000-000090DC0000}"/>
    <cellStyle name="Percent 4 2 7 3 3" xfId="56573" xr:uid="{00000000-0005-0000-0000-000091DC0000}"/>
    <cellStyle name="Percent 4 2 7 3 3 2" xfId="56574" xr:uid="{00000000-0005-0000-0000-000092DC0000}"/>
    <cellStyle name="Percent 4 2 7 3 4" xfId="56575" xr:uid="{00000000-0005-0000-0000-000093DC0000}"/>
    <cellStyle name="Percent 4 2 7 3 5" xfId="56576" xr:uid="{00000000-0005-0000-0000-000094DC0000}"/>
    <cellStyle name="Percent 4 2 7 4" xfId="6292" xr:uid="{00000000-0005-0000-0000-000095DC0000}"/>
    <cellStyle name="Percent 4 2 7 4 2" xfId="56577" xr:uid="{00000000-0005-0000-0000-000096DC0000}"/>
    <cellStyle name="Percent 4 2 7 4 2 2" xfId="56578" xr:uid="{00000000-0005-0000-0000-000097DC0000}"/>
    <cellStyle name="Percent 4 2 7 4 2 2 2" xfId="56579" xr:uid="{00000000-0005-0000-0000-000098DC0000}"/>
    <cellStyle name="Percent 4 2 7 4 2 3" xfId="56580" xr:uid="{00000000-0005-0000-0000-000099DC0000}"/>
    <cellStyle name="Percent 4 2 7 4 3" xfId="56581" xr:uid="{00000000-0005-0000-0000-00009ADC0000}"/>
    <cellStyle name="Percent 4 2 7 4 3 2" xfId="56582" xr:uid="{00000000-0005-0000-0000-00009BDC0000}"/>
    <cellStyle name="Percent 4 2 7 4 4" xfId="56583" xr:uid="{00000000-0005-0000-0000-00009CDC0000}"/>
    <cellStyle name="Percent 4 2 7 4 5" xfId="56584" xr:uid="{00000000-0005-0000-0000-00009DDC0000}"/>
    <cellStyle name="Percent 4 2 7 5" xfId="56585" xr:uid="{00000000-0005-0000-0000-00009EDC0000}"/>
    <cellStyle name="Percent 4 2 7 5 2" xfId="56586" xr:uid="{00000000-0005-0000-0000-00009FDC0000}"/>
    <cellStyle name="Percent 4 2 7 5 2 2" xfId="56587" xr:uid="{00000000-0005-0000-0000-0000A0DC0000}"/>
    <cellStyle name="Percent 4 2 7 5 3" xfId="56588" xr:uid="{00000000-0005-0000-0000-0000A1DC0000}"/>
    <cellStyle name="Percent 4 2 7 6" xfId="56589" xr:uid="{00000000-0005-0000-0000-0000A2DC0000}"/>
    <cellStyle name="Percent 4 2 7 6 2" xfId="56590" xr:uid="{00000000-0005-0000-0000-0000A3DC0000}"/>
    <cellStyle name="Percent 4 2 7 7" xfId="56591" xr:uid="{00000000-0005-0000-0000-0000A4DC0000}"/>
    <cellStyle name="Percent 4 2 7 8" xfId="56592" xr:uid="{00000000-0005-0000-0000-0000A5DC0000}"/>
    <cellStyle name="Percent 4 2 8" xfId="6293" xr:uid="{00000000-0005-0000-0000-0000A6DC0000}"/>
    <cellStyle name="Percent 4 2 8 2" xfId="6294" xr:uid="{00000000-0005-0000-0000-0000A7DC0000}"/>
    <cellStyle name="Percent 4 2 8 2 2" xfId="56593" xr:uid="{00000000-0005-0000-0000-0000A8DC0000}"/>
    <cellStyle name="Percent 4 2 8 2 2 2" xfId="56594" xr:uid="{00000000-0005-0000-0000-0000A9DC0000}"/>
    <cellStyle name="Percent 4 2 8 2 2 2 2" xfId="56595" xr:uid="{00000000-0005-0000-0000-0000AADC0000}"/>
    <cellStyle name="Percent 4 2 8 2 2 3" xfId="56596" xr:uid="{00000000-0005-0000-0000-0000ABDC0000}"/>
    <cellStyle name="Percent 4 2 8 2 3" xfId="56597" xr:uid="{00000000-0005-0000-0000-0000ACDC0000}"/>
    <cellStyle name="Percent 4 2 8 2 3 2" xfId="56598" xr:uid="{00000000-0005-0000-0000-0000ADDC0000}"/>
    <cellStyle name="Percent 4 2 8 2 4" xfId="56599" xr:uid="{00000000-0005-0000-0000-0000AEDC0000}"/>
    <cellStyle name="Percent 4 2 8 2 5" xfId="56600" xr:uid="{00000000-0005-0000-0000-0000AFDC0000}"/>
    <cellStyle name="Percent 4 2 8 3" xfId="6295" xr:uid="{00000000-0005-0000-0000-0000B0DC0000}"/>
    <cellStyle name="Percent 4 2 8 3 2" xfId="56601" xr:uid="{00000000-0005-0000-0000-0000B1DC0000}"/>
    <cellStyle name="Percent 4 2 8 3 2 2" xfId="56602" xr:uid="{00000000-0005-0000-0000-0000B2DC0000}"/>
    <cellStyle name="Percent 4 2 8 3 2 2 2" xfId="56603" xr:uid="{00000000-0005-0000-0000-0000B3DC0000}"/>
    <cellStyle name="Percent 4 2 8 3 2 3" xfId="56604" xr:uid="{00000000-0005-0000-0000-0000B4DC0000}"/>
    <cellStyle name="Percent 4 2 8 3 3" xfId="56605" xr:uid="{00000000-0005-0000-0000-0000B5DC0000}"/>
    <cellStyle name="Percent 4 2 8 3 3 2" xfId="56606" xr:uid="{00000000-0005-0000-0000-0000B6DC0000}"/>
    <cellStyle name="Percent 4 2 8 3 4" xfId="56607" xr:uid="{00000000-0005-0000-0000-0000B7DC0000}"/>
    <cellStyle name="Percent 4 2 8 3 5" xfId="56608" xr:uid="{00000000-0005-0000-0000-0000B8DC0000}"/>
    <cellStyle name="Percent 4 2 8 4" xfId="56609" xr:uid="{00000000-0005-0000-0000-0000B9DC0000}"/>
    <cellStyle name="Percent 4 2 8 4 2" xfId="56610" xr:uid="{00000000-0005-0000-0000-0000BADC0000}"/>
    <cellStyle name="Percent 4 2 8 4 2 2" xfId="56611" xr:uid="{00000000-0005-0000-0000-0000BBDC0000}"/>
    <cellStyle name="Percent 4 2 8 4 3" xfId="56612" xr:uid="{00000000-0005-0000-0000-0000BCDC0000}"/>
    <cellStyle name="Percent 4 2 8 5" xfId="56613" xr:uid="{00000000-0005-0000-0000-0000BDDC0000}"/>
    <cellStyle name="Percent 4 2 8 5 2" xfId="56614" xr:uid="{00000000-0005-0000-0000-0000BEDC0000}"/>
    <cellStyle name="Percent 4 2 8 6" xfId="56615" xr:uid="{00000000-0005-0000-0000-0000BFDC0000}"/>
    <cellStyle name="Percent 4 2 8 7" xfId="56616" xr:uid="{00000000-0005-0000-0000-0000C0DC0000}"/>
    <cellStyle name="Percent 4 2 9" xfId="6296" xr:uid="{00000000-0005-0000-0000-0000C1DC0000}"/>
    <cellStyle name="Percent 4 2 9 2" xfId="56617" xr:uid="{00000000-0005-0000-0000-0000C2DC0000}"/>
    <cellStyle name="Percent 4 2 9 2 2" xfId="56618" xr:uid="{00000000-0005-0000-0000-0000C3DC0000}"/>
    <cellStyle name="Percent 4 2 9 2 2 2" xfId="56619" xr:uid="{00000000-0005-0000-0000-0000C4DC0000}"/>
    <cellStyle name="Percent 4 2 9 2 3" xfId="56620" xr:uid="{00000000-0005-0000-0000-0000C5DC0000}"/>
    <cellStyle name="Percent 4 2 9 3" xfId="56621" xr:uid="{00000000-0005-0000-0000-0000C6DC0000}"/>
    <cellStyle name="Percent 4 2 9 3 2" xfId="56622" xr:uid="{00000000-0005-0000-0000-0000C7DC0000}"/>
    <cellStyle name="Percent 4 2 9 4" xfId="56623" xr:uid="{00000000-0005-0000-0000-0000C8DC0000}"/>
    <cellStyle name="Percent 4 2 9 5" xfId="56624" xr:uid="{00000000-0005-0000-0000-0000C9DC0000}"/>
    <cellStyle name="Percent 4 3" xfId="6297" xr:uid="{00000000-0005-0000-0000-0000CADC0000}"/>
    <cellStyle name="Percent 4 3 10" xfId="56625" xr:uid="{00000000-0005-0000-0000-0000CBDC0000}"/>
    <cellStyle name="Percent 4 3 10 2" xfId="56626" xr:uid="{00000000-0005-0000-0000-0000CCDC0000}"/>
    <cellStyle name="Percent 4 3 10 2 2" xfId="56627" xr:uid="{00000000-0005-0000-0000-0000CDDC0000}"/>
    <cellStyle name="Percent 4 3 10 3" xfId="56628" xr:uid="{00000000-0005-0000-0000-0000CEDC0000}"/>
    <cellStyle name="Percent 4 3 11" xfId="56629" xr:uid="{00000000-0005-0000-0000-0000CFDC0000}"/>
    <cellStyle name="Percent 4 3 11 2" xfId="56630" xr:uid="{00000000-0005-0000-0000-0000D0DC0000}"/>
    <cellStyle name="Percent 4 3 12" xfId="56631" xr:uid="{00000000-0005-0000-0000-0000D1DC0000}"/>
    <cellStyle name="Percent 4 3 13" xfId="56632" xr:uid="{00000000-0005-0000-0000-0000D2DC0000}"/>
    <cellStyle name="Percent 4 3 2" xfId="6298" xr:uid="{00000000-0005-0000-0000-0000D3DC0000}"/>
    <cellStyle name="Percent 4 3 2 10" xfId="56633" xr:uid="{00000000-0005-0000-0000-0000D4DC0000}"/>
    <cellStyle name="Percent 4 3 2 10 2" xfId="56634" xr:uid="{00000000-0005-0000-0000-0000D5DC0000}"/>
    <cellStyle name="Percent 4 3 2 11" xfId="56635" xr:uid="{00000000-0005-0000-0000-0000D6DC0000}"/>
    <cellStyle name="Percent 4 3 2 12" xfId="56636" xr:uid="{00000000-0005-0000-0000-0000D7DC0000}"/>
    <cellStyle name="Percent 4 3 2 2" xfId="6299" xr:uid="{00000000-0005-0000-0000-0000D8DC0000}"/>
    <cellStyle name="Percent 4 3 2 2 2" xfId="6300" xr:uid="{00000000-0005-0000-0000-0000D9DC0000}"/>
    <cellStyle name="Percent 4 3 2 2 2 2" xfId="6301" xr:uid="{00000000-0005-0000-0000-0000DADC0000}"/>
    <cellStyle name="Percent 4 3 2 2 2 2 2" xfId="56637" xr:uid="{00000000-0005-0000-0000-0000DBDC0000}"/>
    <cellStyle name="Percent 4 3 2 2 2 2 2 2" xfId="56638" xr:uid="{00000000-0005-0000-0000-0000DCDC0000}"/>
    <cellStyle name="Percent 4 3 2 2 2 2 2 2 2" xfId="56639" xr:uid="{00000000-0005-0000-0000-0000DDDC0000}"/>
    <cellStyle name="Percent 4 3 2 2 2 2 2 3" xfId="56640" xr:uid="{00000000-0005-0000-0000-0000DEDC0000}"/>
    <cellStyle name="Percent 4 3 2 2 2 2 3" xfId="56641" xr:uid="{00000000-0005-0000-0000-0000DFDC0000}"/>
    <cellStyle name="Percent 4 3 2 2 2 2 3 2" xfId="56642" xr:uid="{00000000-0005-0000-0000-0000E0DC0000}"/>
    <cellStyle name="Percent 4 3 2 2 2 2 4" xfId="56643" xr:uid="{00000000-0005-0000-0000-0000E1DC0000}"/>
    <cellStyle name="Percent 4 3 2 2 2 2 5" xfId="56644" xr:uid="{00000000-0005-0000-0000-0000E2DC0000}"/>
    <cellStyle name="Percent 4 3 2 2 2 3" xfId="6302" xr:uid="{00000000-0005-0000-0000-0000E3DC0000}"/>
    <cellStyle name="Percent 4 3 2 2 2 3 2" xfId="56645" xr:uid="{00000000-0005-0000-0000-0000E4DC0000}"/>
    <cellStyle name="Percent 4 3 2 2 2 3 2 2" xfId="56646" xr:uid="{00000000-0005-0000-0000-0000E5DC0000}"/>
    <cellStyle name="Percent 4 3 2 2 2 3 2 2 2" xfId="56647" xr:uid="{00000000-0005-0000-0000-0000E6DC0000}"/>
    <cellStyle name="Percent 4 3 2 2 2 3 2 3" xfId="56648" xr:uid="{00000000-0005-0000-0000-0000E7DC0000}"/>
    <cellStyle name="Percent 4 3 2 2 2 3 3" xfId="56649" xr:uid="{00000000-0005-0000-0000-0000E8DC0000}"/>
    <cellStyle name="Percent 4 3 2 2 2 3 3 2" xfId="56650" xr:uid="{00000000-0005-0000-0000-0000E9DC0000}"/>
    <cellStyle name="Percent 4 3 2 2 2 3 4" xfId="56651" xr:uid="{00000000-0005-0000-0000-0000EADC0000}"/>
    <cellStyle name="Percent 4 3 2 2 2 3 5" xfId="56652" xr:uid="{00000000-0005-0000-0000-0000EBDC0000}"/>
    <cellStyle name="Percent 4 3 2 2 2 4" xfId="56653" xr:uid="{00000000-0005-0000-0000-0000ECDC0000}"/>
    <cellStyle name="Percent 4 3 2 2 2 4 2" xfId="56654" xr:uid="{00000000-0005-0000-0000-0000EDDC0000}"/>
    <cellStyle name="Percent 4 3 2 2 2 4 2 2" xfId="56655" xr:uid="{00000000-0005-0000-0000-0000EEDC0000}"/>
    <cellStyle name="Percent 4 3 2 2 2 4 3" xfId="56656" xr:uid="{00000000-0005-0000-0000-0000EFDC0000}"/>
    <cellStyle name="Percent 4 3 2 2 2 5" xfId="56657" xr:uid="{00000000-0005-0000-0000-0000F0DC0000}"/>
    <cellStyle name="Percent 4 3 2 2 2 5 2" xfId="56658" xr:uid="{00000000-0005-0000-0000-0000F1DC0000}"/>
    <cellStyle name="Percent 4 3 2 2 2 6" xfId="56659" xr:uid="{00000000-0005-0000-0000-0000F2DC0000}"/>
    <cellStyle name="Percent 4 3 2 2 2 7" xfId="56660" xr:uid="{00000000-0005-0000-0000-0000F3DC0000}"/>
    <cellStyle name="Percent 4 3 2 2 3" xfId="6303" xr:uid="{00000000-0005-0000-0000-0000F4DC0000}"/>
    <cellStyle name="Percent 4 3 2 2 3 2" xfId="56661" xr:uid="{00000000-0005-0000-0000-0000F5DC0000}"/>
    <cellStyle name="Percent 4 3 2 2 3 2 2" xfId="56662" xr:uid="{00000000-0005-0000-0000-0000F6DC0000}"/>
    <cellStyle name="Percent 4 3 2 2 3 2 2 2" xfId="56663" xr:uid="{00000000-0005-0000-0000-0000F7DC0000}"/>
    <cellStyle name="Percent 4 3 2 2 3 2 3" xfId="56664" xr:uid="{00000000-0005-0000-0000-0000F8DC0000}"/>
    <cellStyle name="Percent 4 3 2 2 3 3" xfId="56665" xr:uid="{00000000-0005-0000-0000-0000F9DC0000}"/>
    <cellStyle name="Percent 4 3 2 2 3 3 2" xfId="56666" xr:uid="{00000000-0005-0000-0000-0000FADC0000}"/>
    <cellStyle name="Percent 4 3 2 2 3 4" xfId="56667" xr:uid="{00000000-0005-0000-0000-0000FBDC0000}"/>
    <cellStyle name="Percent 4 3 2 2 3 5" xfId="56668" xr:uid="{00000000-0005-0000-0000-0000FCDC0000}"/>
    <cellStyle name="Percent 4 3 2 2 4" xfId="6304" xr:uid="{00000000-0005-0000-0000-0000FDDC0000}"/>
    <cellStyle name="Percent 4 3 2 2 4 2" xfId="56669" xr:uid="{00000000-0005-0000-0000-0000FEDC0000}"/>
    <cellStyle name="Percent 4 3 2 2 4 2 2" xfId="56670" xr:uid="{00000000-0005-0000-0000-0000FFDC0000}"/>
    <cellStyle name="Percent 4 3 2 2 4 2 2 2" xfId="56671" xr:uid="{00000000-0005-0000-0000-000000DD0000}"/>
    <cellStyle name="Percent 4 3 2 2 4 2 3" xfId="56672" xr:uid="{00000000-0005-0000-0000-000001DD0000}"/>
    <cellStyle name="Percent 4 3 2 2 4 3" xfId="56673" xr:uid="{00000000-0005-0000-0000-000002DD0000}"/>
    <cellStyle name="Percent 4 3 2 2 4 3 2" xfId="56674" xr:uid="{00000000-0005-0000-0000-000003DD0000}"/>
    <cellStyle name="Percent 4 3 2 2 4 4" xfId="56675" xr:uid="{00000000-0005-0000-0000-000004DD0000}"/>
    <cellStyle name="Percent 4 3 2 2 4 5" xfId="56676" xr:uid="{00000000-0005-0000-0000-000005DD0000}"/>
    <cellStyle name="Percent 4 3 2 2 5" xfId="56677" xr:uid="{00000000-0005-0000-0000-000006DD0000}"/>
    <cellStyle name="Percent 4 3 2 2 5 2" xfId="56678" xr:uid="{00000000-0005-0000-0000-000007DD0000}"/>
    <cellStyle name="Percent 4 3 2 2 5 2 2" xfId="56679" xr:uid="{00000000-0005-0000-0000-000008DD0000}"/>
    <cellStyle name="Percent 4 3 2 2 5 3" xfId="56680" xr:uid="{00000000-0005-0000-0000-000009DD0000}"/>
    <cellStyle name="Percent 4 3 2 2 6" xfId="56681" xr:uid="{00000000-0005-0000-0000-00000ADD0000}"/>
    <cellStyle name="Percent 4 3 2 2 6 2" xfId="56682" xr:uid="{00000000-0005-0000-0000-00000BDD0000}"/>
    <cellStyle name="Percent 4 3 2 2 7" xfId="56683" xr:uid="{00000000-0005-0000-0000-00000CDD0000}"/>
    <cellStyle name="Percent 4 3 2 2 8" xfId="56684" xr:uid="{00000000-0005-0000-0000-00000DDD0000}"/>
    <cellStyle name="Percent 4 3 2 3" xfId="6305" xr:uid="{00000000-0005-0000-0000-00000EDD0000}"/>
    <cellStyle name="Percent 4 3 2 3 2" xfId="6306" xr:uid="{00000000-0005-0000-0000-00000FDD0000}"/>
    <cellStyle name="Percent 4 3 2 3 2 2" xfId="6307" xr:uid="{00000000-0005-0000-0000-000010DD0000}"/>
    <cellStyle name="Percent 4 3 2 3 2 2 2" xfId="56685" xr:uid="{00000000-0005-0000-0000-000011DD0000}"/>
    <cellStyle name="Percent 4 3 2 3 2 2 2 2" xfId="56686" xr:uid="{00000000-0005-0000-0000-000012DD0000}"/>
    <cellStyle name="Percent 4 3 2 3 2 2 2 2 2" xfId="56687" xr:uid="{00000000-0005-0000-0000-000013DD0000}"/>
    <cellStyle name="Percent 4 3 2 3 2 2 2 3" xfId="56688" xr:uid="{00000000-0005-0000-0000-000014DD0000}"/>
    <cellStyle name="Percent 4 3 2 3 2 2 3" xfId="56689" xr:uid="{00000000-0005-0000-0000-000015DD0000}"/>
    <cellStyle name="Percent 4 3 2 3 2 2 3 2" xfId="56690" xr:uid="{00000000-0005-0000-0000-000016DD0000}"/>
    <cellStyle name="Percent 4 3 2 3 2 2 4" xfId="56691" xr:uid="{00000000-0005-0000-0000-000017DD0000}"/>
    <cellStyle name="Percent 4 3 2 3 2 2 5" xfId="56692" xr:uid="{00000000-0005-0000-0000-000018DD0000}"/>
    <cellStyle name="Percent 4 3 2 3 2 3" xfId="6308" xr:uid="{00000000-0005-0000-0000-000019DD0000}"/>
    <cellStyle name="Percent 4 3 2 3 2 3 2" xfId="56693" xr:uid="{00000000-0005-0000-0000-00001ADD0000}"/>
    <cellStyle name="Percent 4 3 2 3 2 3 2 2" xfId="56694" xr:uid="{00000000-0005-0000-0000-00001BDD0000}"/>
    <cellStyle name="Percent 4 3 2 3 2 3 2 2 2" xfId="56695" xr:uid="{00000000-0005-0000-0000-00001CDD0000}"/>
    <cellStyle name="Percent 4 3 2 3 2 3 2 3" xfId="56696" xr:uid="{00000000-0005-0000-0000-00001DDD0000}"/>
    <cellStyle name="Percent 4 3 2 3 2 3 3" xfId="56697" xr:uid="{00000000-0005-0000-0000-00001EDD0000}"/>
    <cellStyle name="Percent 4 3 2 3 2 3 3 2" xfId="56698" xr:uid="{00000000-0005-0000-0000-00001FDD0000}"/>
    <cellStyle name="Percent 4 3 2 3 2 3 4" xfId="56699" xr:uid="{00000000-0005-0000-0000-000020DD0000}"/>
    <cellStyle name="Percent 4 3 2 3 2 3 5" xfId="56700" xr:uid="{00000000-0005-0000-0000-000021DD0000}"/>
    <cellStyle name="Percent 4 3 2 3 2 4" xfId="56701" xr:uid="{00000000-0005-0000-0000-000022DD0000}"/>
    <cellStyle name="Percent 4 3 2 3 2 4 2" xfId="56702" xr:uid="{00000000-0005-0000-0000-000023DD0000}"/>
    <cellStyle name="Percent 4 3 2 3 2 4 2 2" xfId="56703" xr:uid="{00000000-0005-0000-0000-000024DD0000}"/>
    <cellStyle name="Percent 4 3 2 3 2 4 3" xfId="56704" xr:uid="{00000000-0005-0000-0000-000025DD0000}"/>
    <cellStyle name="Percent 4 3 2 3 2 5" xfId="56705" xr:uid="{00000000-0005-0000-0000-000026DD0000}"/>
    <cellStyle name="Percent 4 3 2 3 2 5 2" xfId="56706" xr:uid="{00000000-0005-0000-0000-000027DD0000}"/>
    <cellStyle name="Percent 4 3 2 3 2 6" xfId="56707" xr:uid="{00000000-0005-0000-0000-000028DD0000}"/>
    <cellStyle name="Percent 4 3 2 3 2 7" xfId="56708" xr:uid="{00000000-0005-0000-0000-000029DD0000}"/>
    <cellStyle name="Percent 4 3 2 3 3" xfId="6309" xr:uid="{00000000-0005-0000-0000-00002ADD0000}"/>
    <cellStyle name="Percent 4 3 2 3 3 2" xfId="56709" xr:uid="{00000000-0005-0000-0000-00002BDD0000}"/>
    <cellStyle name="Percent 4 3 2 3 3 2 2" xfId="56710" xr:uid="{00000000-0005-0000-0000-00002CDD0000}"/>
    <cellStyle name="Percent 4 3 2 3 3 2 2 2" xfId="56711" xr:uid="{00000000-0005-0000-0000-00002DDD0000}"/>
    <cellStyle name="Percent 4 3 2 3 3 2 3" xfId="56712" xr:uid="{00000000-0005-0000-0000-00002EDD0000}"/>
    <cellStyle name="Percent 4 3 2 3 3 3" xfId="56713" xr:uid="{00000000-0005-0000-0000-00002FDD0000}"/>
    <cellStyle name="Percent 4 3 2 3 3 3 2" xfId="56714" xr:uid="{00000000-0005-0000-0000-000030DD0000}"/>
    <cellStyle name="Percent 4 3 2 3 3 4" xfId="56715" xr:uid="{00000000-0005-0000-0000-000031DD0000}"/>
    <cellStyle name="Percent 4 3 2 3 3 5" xfId="56716" xr:uid="{00000000-0005-0000-0000-000032DD0000}"/>
    <cellStyle name="Percent 4 3 2 3 4" xfId="6310" xr:uid="{00000000-0005-0000-0000-000033DD0000}"/>
    <cellStyle name="Percent 4 3 2 3 4 2" xfId="56717" xr:uid="{00000000-0005-0000-0000-000034DD0000}"/>
    <cellStyle name="Percent 4 3 2 3 4 2 2" xfId="56718" xr:uid="{00000000-0005-0000-0000-000035DD0000}"/>
    <cellStyle name="Percent 4 3 2 3 4 2 2 2" xfId="56719" xr:uid="{00000000-0005-0000-0000-000036DD0000}"/>
    <cellStyle name="Percent 4 3 2 3 4 2 3" xfId="56720" xr:uid="{00000000-0005-0000-0000-000037DD0000}"/>
    <cellStyle name="Percent 4 3 2 3 4 3" xfId="56721" xr:uid="{00000000-0005-0000-0000-000038DD0000}"/>
    <cellStyle name="Percent 4 3 2 3 4 3 2" xfId="56722" xr:uid="{00000000-0005-0000-0000-000039DD0000}"/>
    <cellStyle name="Percent 4 3 2 3 4 4" xfId="56723" xr:uid="{00000000-0005-0000-0000-00003ADD0000}"/>
    <cellStyle name="Percent 4 3 2 3 4 5" xfId="56724" xr:uid="{00000000-0005-0000-0000-00003BDD0000}"/>
    <cellStyle name="Percent 4 3 2 3 5" xfId="56725" xr:uid="{00000000-0005-0000-0000-00003CDD0000}"/>
    <cellStyle name="Percent 4 3 2 3 5 2" xfId="56726" xr:uid="{00000000-0005-0000-0000-00003DDD0000}"/>
    <cellStyle name="Percent 4 3 2 3 5 2 2" xfId="56727" xr:uid="{00000000-0005-0000-0000-00003EDD0000}"/>
    <cellStyle name="Percent 4 3 2 3 5 3" xfId="56728" xr:uid="{00000000-0005-0000-0000-00003FDD0000}"/>
    <cellStyle name="Percent 4 3 2 3 6" xfId="56729" xr:uid="{00000000-0005-0000-0000-000040DD0000}"/>
    <cellStyle name="Percent 4 3 2 3 6 2" xfId="56730" xr:uid="{00000000-0005-0000-0000-000041DD0000}"/>
    <cellStyle name="Percent 4 3 2 3 7" xfId="56731" xr:uid="{00000000-0005-0000-0000-000042DD0000}"/>
    <cellStyle name="Percent 4 3 2 3 8" xfId="56732" xr:uid="{00000000-0005-0000-0000-000043DD0000}"/>
    <cellStyle name="Percent 4 3 2 4" xfId="6311" xr:uid="{00000000-0005-0000-0000-000044DD0000}"/>
    <cellStyle name="Percent 4 3 2 4 2" xfId="6312" xr:uid="{00000000-0005-0000-0000-000045DD0000}"/>
    <cellStyle name="Percent 4 3 2 4 2 2" xfId="6313" xr:uid="{00000000-0005-0000-0000-000046DD0000}"/>
    <cellStyle name="Percent 4 3 2 4 2 2 2" xfId="56733" xr:uid="{00000000-0005-0000-0000-000047DD0000}"/>
    <cellStyle name="Percent 4 3 2 4 2 2 2 2" xfId="56734" xr:uid="{00000000-0005-0000-0000-000048DD0000}"/>
    <cellStyle name="Percent 4 3 2 4 2 2 2 2 2" xfId="56735" xr:uid="{00000000-0005-0000-0000-000049DD0000}"/>
    <cellStyle name="Percent 4 3 2 4 2 2 2 3" xfId="56736" xr:uid="{00000000-0005-0000-0000-00004ADD0000}"/>
    <cellStyle name="Percent 4 3 2 4 2 2 3" xfId="56737" xr:uid="{00000000-0005-0000-0000-00004BDD0000}"/>
    <cellStyle name="Percent 4 3 2 4 2 2 3 2" xfId="56738" xr:uid="{00000000-0005-0000-0000-00004CDD0000}"/>
    <cellStyle name="Percent 4 3 2 4 2 2 4" xfId="56739" xr:uid="{00000000-0005-0000-0000-00004DDD0000}"/>
    <cellStyle name="Percent 4 3 2 4 2 2 5" xfId="56740" xr:uid="{00000000-0005-0000-0000-00004EDD0000}"/>
    <cellStyle name="Percent 4 3 2 4 2 3" xfId="6314" xr:uid="{00000000-0005-0000-0000-00004FDD0000}"/>
    <cellStyle name="Percent 4 3 2 4 2 3 2" xfId="56741" xr:uid="{00000000-0005-0000-0000-000050DD0000}"/>
    <cellStyle name="Percent 4 3 2 4 2 3 2 2" xfId="56742" xr:uid="{00000000-0005-0000-0000-000051DD0000}"/>
    <cellStyle name="Percent 4 3 2 4 2 3 2 2 2" xfId="56743" xr:uid="{00000000-0005-0000-0000-000052DD0000}"/>
    <cellStyle name="Percent 4 3 2 4 2 3 2 3" xfId="56744" xr:uid="{00000000-0005-0000-0000-000053DD0000}"/>
    <cellStyle name="Percent 4 3 2 4 2 3 3" xfId="56745" xr:uid="{00000000-0005-0000-0000-000054DD0000}"/>
    <cellStyle name="Percent 4 3 2 4 2 3 3 2" xfId="56746" xr:uid="{00000000-0005-0000-0000-000055DD0000}"/>
    <cellStyle name="Percent 4 3 2 4 2 3 4" xfId="56747" xr:uid="{00000000-0005-0000-0000-000056DD0000}"/>
    <cellStyle name="Percent 4 3 2 4 2 3 5" xfId="56748" xr:uid="{00000000-0005-0000-0000-000057DD0000}"/>
    <cellStyle name="Percent 4 3 2 4 2 4" xfId="56749" xr:uid="{00000000-0005-0000-0000-000058DD0000}"/>
    <cellStyle name="Percent 4 3 2 4 2 4 2" xfId="56750" xr:uid="{00000000-0005-0000-0000-000059DD0000}"/>
    <cellStyle name="Percent 4 3 2 4 2 4 2 2" xfId="56751" xr:uid="{00000000-0005-0000-0000-00005ADD0000}"/>
    <cellStyle name="Percent 4 3 2 4 2 4 3" xfId="56752" xr:uid="{00000000-0005-0000-0000-00005BDD0000}"/>
    <cellStyle name="Percent 4 3 2 4 2 5" xfId="56753" xr:uid="{00000000-0005-0000-0000-00005CDD0000}"/>
    <cellStyle name="Percent 4 3 2 4 2 5 2" xfId="56754" xr:uid="{00000000-0005-0000-0000-00005DDD0000}"/>
    <cellStyle name="Percent 4 3 2 4 2 6" xfId="56755" xr:uid="{00000000-0005-0000-0000-00005EDD0000}"/>
    <cellStyle name="Percent 4 3 2 4 2 7" xfId="56756" xr:uid="{00000000-0005-0000-0000-00005FDD0000}"/>
    <cellStyle name="Percent 4 3 2 4 3" xfId="6315" xr:uid="{00000000-0005-0000-0000-000060DD0000}"/>
    <cellStyle name="Percent 4 3 2 4 3 2" xfId="56757" xr:uid="{00000000-0005-0000-0000-000061DD0000}"/>
    <cellStyle name="Percent 4 3 2 4 3 2 2" xfId="56758" xr:uid="{00000000-0005-0000-0000-000062DD0000}"/>
    <cellStyle name="Percent 4 3 2 4 3 2 2 2" xfId="56759" xr:uid="{00000000-0005-0000-0000-000063DD0000}"/>
    <cellStyle name="Percent 4 3 2 4 3 2 3" xfId="56760" xr:uid="{00000000-0005-0000-0000-000064DD0000}"/>
    <cellStyle name="Percent 4 3 2 4 3 3" xfId="56761" xr:uid="{00000000-0005-0000-0000-000065DD0000}"/>
    <cellStyle name="Percent 4 3 2 4 3 3 2" xfId="56762" xr:uid="{00000000-0005-0000-0000-000066DD0000}"/>
    <cellStyle name="Percent 4 3 2 4 3 4" xfId="56763" xr:uid="{00000000-0005-0000-0000-000067DD0000}"/>
    <cellStyle name="Percent 4 3 2 4 3 5" xfId="56764" xr:uid="{00000000-0005-0000-0000-000068DD0000}"/>
    <cellStyle name="Percent 4 3 2 4 4" xfId="6316" xr:uid="{00000000-0005-0000-0000-000069DD0000}"/>
    <cellStyle name="Percent 4 3 2 4 4 2" xfId="56765" xr:uid="{00000000-0005-0000-0000-00006ADD0000}"/>
    <cellStyle name="Percent 4 3 2 4 4 2 2" xfId="56766" xr:uid="{00000000-0005-0000-0000-00006BDD0000}"/>
    <cellStyle name="Percent 4 3 2 4 4 2 2 2" xfId="56767" xr:uid="{00000000-0005-0000-0000-00006CDD0000}"/>
    <cellStyle name="Percent 4 3 2 4 4 2 3" xfId="56768" xr:uid="{00000000-0005-0000-0000-00006DDD0000}"/>
    <cellStyle name="Percent 4 3 2 4 4 3" xfId="56769" xr:uid="{00000000-0005-0000-0000-00006EDD0000}"/>
    <cellStyle name="Percent 4 3 2 4 4 3 2" xfId="56770" xr:uid="{00000000-0005-0000-0000-00006FDD0000}"/>
    <cellStyle name="Percent 4 3 2 4 4 4" xfId="56771" xr:uid="{00000000-0005-0000-0000-000070DD0000}"/>
    <cellStyle name="Percent 4 3 2 4 4 5" xfId="56772" xr:uid="{00000000-0005-0000-0000-000071DD0000}"/>
    <cellStyle name="Percent 4 3 2 4 5" xfId="56773" xr:uid="{00000000-0005-0000-0000-000072DD0000}"/>
    <cellStyle name="Percent 4 3 2 4 5 2" xfId="56774" xr:uid="{00000000-0005-0000-0000-000073DD0000}"/>
    <cellStyle name="Percent 4 3 2 4 5 2 2" xfId="56775" xr:uid="{00000000-0005-0000-0000-000074DD0000}"/>
    <cellStyle name="Percent 4 3 2 4 5 3" xfId="56776" xr:uid="{00000000-0005-0000-0000-000075DD0000}"/>
    <cellStyle name="Percent 4 3 2 4 6" xfId="56777" xr:uid="{00000000-0005-0000-0000-000076DD0000}"/>
    <cellStyle name="Percent 4 3 2 4 6 2" xfId="56778" xr:uid="{00000000-0005-0000-0000-000077DD0000}"/>
    <cellStyle name="Percent 4 3 2 4 7" xfId="56779" xr:uid="{00000000-0005-0000-0000-000078DD0000}"/>
    <cellStyle name="Percent 4 3 2 4 8" xfId="56780" xr:uid="{00000000-0005-0000-0000-000079DD0000}"/>
    <cellStyle name="Percent 4 3 2 5" xfId="6317" xr:uid="{00000000-0005-0000-0000-00007ADD0000}"/>
    <cellStyle name="Percent 4 3 2 5 2" xfId="6318" xr:uid="{00000000-0005-0000-0000-00007BDD0000}"/>
    <cellStyle name="Percent 4 3 2 5 2 2" xfId="6319" xr:uid="{00000000-0005-0000-0000-00007CDD0000}"/>
    <cellStyle name="Percent 4 3 2 5 2 2 2" xfId="56781" xr:uid="{00000000-0005-0000-0000-00007DDD0000}"/>
    <cellStyle name="Percent 4 3 2 5 2 2 2 2" xfId="56782" xr:uid="{00000000-0005-0000-0000-00007EDD0000}"/>
    <cellStyle name="Percent 4 3 2 5 2 2 2 2 2" xfId="56783" xr:uid="{00000000-0005-0000-0000-00007FDD0000}"/>
    <cellStyle name="Percent 4 3 2 5 2 2 2 3" xfId="56784" xr:uid="{00000000-0005-0000-0000-000080DD0000}"/>
    <cellStyle name="Percent 4 3 2 5 2 2 3" xfId="56785" xr:uid="{00000000-0005-0000-0000-000081DD0000}"/>
    <cellStyle name="Percent 4 3 2 5 2 2 3 2" xfId="56786" xr:uid="{00000000-0005-0000-0000-000082DD0000}"/>
    <cellStyle name="Percent 4 3 2 5 2 2 4" xfId="56787" xr:uid="{00000000-0005-0000-0000-000083DD0000}"/>
    <cellStyle name="Percent 4 3 2 5 2 2 5" xfId="56788" xr:uid="{00000000-0005-0000-0000-000084DD0000}"/>
    <cellStyle name="Percent 4 3 2 5 2 3" xfId="6320" xr:uid="{00000000-0005-0000-0000-000085DD0000}"/>
    <cellStyle name="Percent 4 3 2 5 2 3 2" xfId="56789" xr:uid="{00000000-0005-0000-0000-000086DD0000}"/>
    <cellStyle name="Percent 4 3 2 5 2 3 2 2" xfId="56790" xr:uid="{00000000-0005-0000-0000-000087DD0000}"/>
    <cellStyle name="Percent 4 3 2 5 2 3 2 2 2" xfId="56791" xr:uid="{00000000-0005-0000-0000-000088DD0000}"/>
    <cellStyle name="Percent 4 3 2 5 2 3 2 3" xfId="56792" xr:uid="{00000000-0005-0000-0000-000089DD0000}"/>
    <cellStyle name="Percent 4 3 2 5 2 3 3" xfId="56793" xr:uid="{00000000-0005-0000-0000-00008ADD0000}"/>
    <cellStyle name="Percent 4 3 2 5 2 3 3 2" xfId="56794" xr:uid="{00000000-0005-0000-0000-00008BDD0000}"/>
    <cellStyle name="Percent 4 3 2 5 2 3 4" xfId="56795" xr:uid="{00000000-0005-0000-0000-00008CDD0000}"/>
    <cellStyle name="Percent 4 3 2 5 2 3 5" xfId="56796" xr:uid="{00000000-0005-0000-0000-00008DDD0000}"/>
    <cellStyle name="Percent 4 3 2 5 2 4" xfId="56797" xr:uid="{00000000-0005-0000-0000-00008EDD0000}"/>
    <cellStyle name="Percent 4 3 2 5 2 4 2" xfId="56798" xr:uid="{00000000-0005-0000-0000-00008FDD0000}"/>
    <cellStyle name="Percent 4 3 2 5 2 4 2 2" xfId="56799" xr:uid="{00000000-0005-0000-0000-000090DD0000}"/>
    <cellStyle name="Percent 4 3 2 5 2 4 3" xfId="56800" xr:uid="{00000000-0005-0000-0000-000091DD0000}"/>
    <cellStyle name="Percent 4 3 2 5 2 5" xfId="56801" xr:uid="{00000000-0005-0000-0000-000092DD0000}"/>
    <cellStyle name="Percent 4 3 2 5 2 5 2" xfId="56802" xr:uid="{00000000-0005-0000-0000-000093DD0000}"/>
    <cellStyle name="Percent 4 3 2 5 2 6" xfId="56803" xr:uid="{00000000-0005-0000-0000-000094DD0000}"/>
    <cellStyle name="Percent 4 3 2 5 2 7" xfId="56804" xr:uid="{00000000-0005-0000-0000-000095DD0000}"/>
    <cellStyle name="Percent 4 3 2 5 3" xfId="6321" xr:uid="{00000000-0005-0000-0000-000096DD0000}"/>
    <cellStyle name="Percent 4 3 2 5 3 2" xfId="56805" xr:uid="{00000000-0005-0000-0000-000097DD0000}"/>
    <cellStyle name="Percent 4 3 2 5 3 2 2" xfId="56806" xr:uid="{00000000-0005-0000-0000-000098DD0000}"/>
    <cellStyle name="Percent 4 3 2 5 3 2 2 2" xfId="56807" xr:uid="{00000000-0005-0000-0000-000099DD0000}"/>
    <cellStyle name="Percent 4 3 2 5 3 2 3" xfId="56808" xr:uid="{00000000-0005-0000-0000-00009ADD0000}"/>
    <cellStyle name="Percent 4 3 2 5 3 3" xfId="56809" xr:uid="{00000000-0005-0000-0000-00009BDD0000}"/>
    <cellStyle name="Percent 4 3 2 5 3 3 2" xfId="56810" xr:uid="{00000000-0005-0000-0000-00009CDD0000}"/>
    <cellStyle name="Percent 4 3 2 5 3 4" xfId="56811" xr:uid="{00000000-0005-0000-0000-00009DDD0000}"/>
    <cellStyle name="Percent 4 3 2 5 3 5" xfId="56812" xr:uid="{00000000-0005-0000-0000-00009EDD0000}"/>
    <cellStyle name="Percent 4 3 2 5 4" xfId="6322" xr:uid="{00000000-0005-0000-0000-00009FDD0000}"/>
    <cellStyle name="Percent 4 3 2 5 4 2" xfId="56813" xr:uid="{00000000-0005-0000-0000-0000A0DD0000}"/>
    <cellStyle name="Percent 4 3 2 5 4 2 2" xfId="56814" xr:uid="{00000000-0005-0000-0000-0000A1DD0000}"/>
    <cellStyle name="Percent 4 3 2 5 4 2 2 2" xfId="56815" xr:uid="{00000000-0005-0000-0000-0000A2DD0000}"/>
    <cellStyle name="Percent 4 3 2 5 4 2 3" xfId="56816" xr:uid="{00000000-0005-0000-0000-0000A3DD0000}"/>
    <cellStyle name="Percent 4 3 2 5 4 3" xfId="56817" xr:uid="{00000000-0005-0000-0000-0000A4DD0000}"/>
    <cellStyle name="Percent 4 3 2 5 4 3 2" xfId="56818" xr:uid="{00000000-0005-0000-0000-0000A5DD0000}"/>
    <cellStyle name="Percent 4 3 2 5 4 4" xfId="56819" xr:uid="{00000000-0005-0000-0000-0000A6DD0000}"/>
    <cellStyle name="Percent 4 3 2 5 4 5" xfId="56820" xr:uid="{00000000-0005-0000-0000-0000A7DD0000}"/>
    <cellStyle name="Percent 4 3 2 5 5" xfId="56821" xr:uid="{00000000-0005-0000-0000-0000A8DD0000}"/>
    <cellStyle name="Percent 4 3 2 5 5 2" xfId="56822" xr:uid="{00000000-0005-0000-0000-0000A9DD0000}"/>
    <cellStyle name="Percent 4 3 2 5 5 2 2" xfId="56823" xr:uid="{00000000-0005-0000-0000-0000AADD0000}"/>
    <cellStyle name="Percent 4 3 2 5 5 3" xfId="56824" xr:uid="{00000000-0005-0000-0000-0000ABDD0000}"/>
    <cellStyle name="Percent 4 3 2 5 6" xfId="56825" xr:uid="{00000000-0005-0000-0000-0000ACDD0000}"/>
    <cellStyle name="Percent 4 3 2 5 6 2" xfId="56826" xr:uid="{00000000-0005-0000-0000-0000ADDD0000}"/>
    <cellStyle name="Percent 4 3 2 5 7" xfId="56827" xr:uid="{00000000-0005-0000-0000-0000AEDD0000}"/>
    <cellStyle name="Percent 4 3 2 5 8" xfId="56828" xr:uid="{00000000-0005-0000-0000-0000AFDD0000}"/>
    <cellStyle name="Percent 4 3 2 6" xfId="6323" xr:uid="{00000000-0005-0000-0000-0000B0DD0000}"/>
    <cellStyle name="Percent 4 3 2 6 2" xfId="6324" xr:uid="{00000000-0005-0000-0000-0000B1DD0000}"/>
    <cellStyle name="Percent 4 3 2 6 2 2" xfId="56829" xr:uid="{00000000-0005-0000-0000-0000B2DD0000}"/>
    <cellStyle name="Percent 4 3 2 6 2 2 2" xfId="56830" xr:uid="{00000000-0005-0000-0000-0000B3DD0000}"/>
    <cellStyle name="Percent 4 3 2 6 2 2 2 2" xfId="56831" xr:uid="{00000000-0005-0000-0000-0000B4DD0000}"/>
    <cellStyle name="Percent 4 3 2 6 2 2 3" xfId="56832" xr:uid="{00000000-0005-0000-0000-0000B5DD0000}"/>
    <cellStyle name="Percent 4 3 2 6 2 3" xfId="56833" xr:uid="{00000000-0005-0000-0000-0000B6DD0000}"/>
    <cellStyle name="Percent 4 3 2 6 2 3 2" xfId="56834" xr:uid="{00000000-0005-0000-0000-0000B7DD0000}"/>
    <cellStyle name="Percent 4 3 2 6 2 4" xfId="56835" xr:uid="{00000000-0005-0000-0000-0000B8DD0000}"/>
    <cellStyle name="Percent 4 3 2 6 2 5" xfId="56836" xr:uid="{00000000-0005-0000-0000-0000B9DD0000}"/>
    <cellStyle name="Percent 4 3 2 6 3" xfId="6325" xr:uid="{00000000-0005-0000-0000-0000BADD0000}"/>
    <cellStyle name="Percent 4 3 2 6 3 2" xfId="56837" xr:uid="{00000000-0005-0000-0000-0000BBDD0000}"/>
    <cellStyle name="Percent 4 3 2 6 3 2 2" xfId="56838" xr:uid="{00000000-0005-0000-0000-0000BCDD0000}"/>
    <cellStyle name="Percent 4 3 2 6 3 2 2 2" xfId="56839" xr:uid="{00000000-0005-0000-0000-0000BDDD0000}"/>
    <cellStyle name="Percent 4 3 2 6 3 2 3" xfId="56840" xr:uid="{00000000-0005-0000-0000-0000BEDD0000}"/>
    <cellStyle name="Percent 4 3 2 6 3 3" xfId="56841" xr:uid="{00000000-0005-0000-0000-0000BFDD0000}"/>
    <cellStyle name="Percent 4 3 2 6 3 3 2" xfId="56842" xr:uid="{00000000-0005-0000-0000-0000C0DD0000}"/>
    <cellStyle name="Percent 4 3 2 6 3 4" xfId="56843" xr:uid="{00000000-0005-0000-0000-0000C1DD0000}"/>
    <cellStyle name="Percent 4 3 2 6 3 5" xfId="56844" xr:uid="{00000000-0005-0000-0000-0000C2DD0000}"/>
    <cellStyle name="Percent 4 3 2 6 4" xfId="56845" xr:uid="{00000000-0005-0000-0000-0000C3DD0000}"/>
    <cellStyle name="Percent 4 3 2 6 4 2" xfId="56846" xr:uid="{00000000-0005-0000-0000-0000C4DD0000}"/>
    <cellStyle name="Percent 4 3 2 6 4 2 2" xfId="56847" xr:uid="{00000000-0005-0000-0000-0000C5DD0000}"/>
    <cellStyle name="Percent 4 3 2 6 4 3" xfId="56848" xr:uid="{00000000-0005-0000-0000-0000C6DD0000}"/>
    <cellStyle name="Percent 4 3 2 6 5" xfId="56849" xr:uid="{00000000-0005-0000-0000-0000C7DD0000}"/>
    <cellStyle name="Percent 4 3 2 6 5 2" xfId="56850" xr:uid="{00000000-0005-0000-0000-0000C8DD0000}"/>
    <cellStyle name="Percent 4 3 2 6 6" xfId="56851" xr:uid="{00000000-0005-0000-0000-0000C9DD0000}"/>
    <cellStyle name="Percent 4 3 2 6 7" xfId="56852" xr:uid="{00000000-0005-0000-0000-0000CADD0000}"/>
    <cellStyle name="Percent 4 3 2 7" xfId="6326" xr:uid="{00000000-0005-0000-0000-0000CBDD0000}"/>
    <cellStyle name="Percent 4 3 2 7 2" xfId="56853" xr:uid="{00000000-0005-0000-0000-0000CCDD0000}"/>
    <cellStyle name="Percent 4 3 2 7 2 2" xfId="56854" xr:uid="{00000000-0005-0000-0000-0000CDDD0000}"/>
    <cellStyle name="Percent 4 3 2 7 2 2 2" xfId="56855" xr:uid="{00000000-0005-0000-0000-0000CEDD0000}"/>
    <cellStyle name="Percent 4 3 2 7 2 3" xfId="56856" xr:uid="{00000000-0005-0000-0000-0000CFDD0000}"/>
    <cellStyle name="Percent 4 3 2 7 3" xfId="56857" xr:uid="{00000000-0005-0000-0000-0000D0DD0000}"/>
    <cellStyle name="Percent 4 3 2 7 3 2" xfId="56858" xr:uid="{00000000-0005-0000-0000-0000D1DD0000}"/>
    <cellStyle name="Percent 4 3 2 7 4" xfId="56859" xr:uid="{00000000-0005-0000-0000-0000D2DD0000}"/>
    <cellStyle name="Percent 4 3 2 7 5" xfId="56860" xr:uid="{00000000-0005-0000-0000-0000D3DD0000}"/>
    <cellStyle name="Percent 4 3 2 8" xfId="6327" xr:uid="{00000000-0005-0000-0000-0000D4DD0000}"/>
    <cellStyle name="Percent 4 3 2 8 2" xfId="56861" xr:uid="{00000000-0005-0000-0000-0000D5DD0000}"/>
    <cellStyle name="Percent 4 3 2 8 2 2" xfId="56862" xr:uid="{00000000-0005-0000-0000-0000D6DD0000}"/>
    <cellStyle name="Percent 4 3 2 8 2 2 2" xfId="56863" xr:uid="{00000000-0005-0000-0000-0000D7DD0000}"/>
    <cellStyle name="Percent 4 3 2 8 2 3" xfId="56864" xr:uid="{00000000-0005-0000-0000-0000D8DD0000}"/>
    <cellStyle name="Percent 4 3 2 8 3" xfId="56865" xr:uid="{00000000-0005-0000-0000-0000D9DD0000}"/>
    <cellStyle name="Percent 4 3 2 8 3 2" xfId="56866" xr:uid="{00000000-0005-0000-0000-0000DADD0000}"/>
    <cellStyle name="Percent 4 3 2 8 4" xfId="56867" xr:uid="{00000000-0005-0000-0000-0000DBDD0000}"/>
    <cellStyle name="Percent 4 3 2 8 5" xfId="56868" xr:uid="{00000000-0005-0000-0000-0000DCDD0000}"/>
    <cellStyle name="Percent 4 3 2 9" xfId="56869" xr:uid="{00000000-0005-0000-0000-0000DDDD0000}"/>
    <cellStyle name="Percent 4 3 2 9 2" xfId="56870" xr:uid="{00000000-0005-0000-0000-0000DEDD0000}"/>
    <cellStyle name="Percent 4 3 2 9 2 2" xfId="56871" xr:uid="{00000000-0005-0000-0000-0000DFDD0000}"/>
    <cellStyle name="Percent 4 3 2 9 3" xfId="56872" xr:uid="{00000000-0005-0000-0000-0000E0DD0000}"/>
    <cellStyle name="Percent 4 3 3" xfId="6328" xr:uid="{00000000-0005-0000-0000-0000E1DD0000}"/>
    <cellStyle name="Percent 4 3 3 2" xfId="6329" xr:uid="{00000000-0005-0000-0000-0000E2DD0000}"/>
    <cellStyle name="Percent 4 3 3 2 2" xfId="6330" xr:uid="{00000000-0005-0000-0000-0000E3DD0000}"/>
    <cellStyle name="Percent 4 3 3 2 2 2" xfId="56873" xr:uid="{00000000-0005-0000-0000-0000E4DD0000}"/>
    <cellStyle name="Percent 4 3 3 2 2 2 2" xfId="56874" xr:uid="{00000000-0005-0000-0000-0000E5DD0000}"/>
    <cellStyle name="Percent 4 3 3 2 2 2 2 2" xfId="56875" xr:uid="{00000000-0005-0000-0000-0000E6DD0000}"/>
    <cellStyle name="Percent 4 3 3 2 2 2 3" xfId="56876" xr:uid="{00000000-0005-0000-0000-0000E7DD0000}"/>
    <cellStyle name="Percent 4 3 3 2 2 3" xfId="56877" xr:uid="{00000000-0005-0000-0000-0000E8DD0000}"/>
    <cellStyle name="Percent 4 3 3 2 2 3 2" xfId="56878" xr:uid="{00000000-0005-0000-0000-0000E9DD0000}"/>
    <cellStyle name="Percent 4 3 3 2 2 4" xfId="56879" xr:uid="{00000000-0005-0000-0000-0000EADD0000}"/>
    <cellStyle name="Percent 4 3 3 2 2 5" xfId="56880" xr:uid="{00000000-0005-0000-0000-0000EBDD0000}"/>
    <cellStyle name="Percent 4 3 3 2 3" xfId="6331" xr:uid="{00000000-0005-0000-0000-0000ECDD0000}"/>
    <cellStyle name="Percent 4 3 3 2 3 2" xfId="56881" xr:uid="{00000000-0005-0000-0000-0000EDDD0000}"/>
    <cellStyle name="Percent 4 3 3 2 3 2 2" xfId="56882" xr:uid="{00000000-0005-0000-0000-0000EEDD0000}"/>
    <cellStyle name="Percent 4 3 3 2 3 2 2 2" xfId="56883" xr:uid="{00000000-0005-0000-0000-0000EFDD0000}"/>
    <cellStyle name="Percent 4 3 3 2 3 2 3" xfId="56884" xr:uid="{00000000-0005-0000-0000-0000F0DD0000}"/>
    <cellStyle name="Percent 4 3 3 2 3 3" xfId="56885" xr:uid="{00000000-0005-0000-0000-0000F1DD0000}"/>
    <cellStyle name="Percent 4 3 3 2 3 3 2" xfId="56886" xr:uid="{00000000-0005-0000-0000-0000F2DD0000}"/>
    <cellStyle name="Percent 4 3 3 2 3 4" xfId="56887" xr:uid="{00000000-0005-0000-0000-0000F3DD0000}"/>
    <cellStyle name="Percent 4 3 3 2 3 5" xfId="56888" xr:uid="{00000000-0005-0000-0000-0000F4DD0000}"/>
    <cellStyle name="Percent 4 3 3 2 4" xfId="56889" xr:uid="{00000000-0005-0000-0000-0000F5DD0000}"/>
    <cellStyle name="Percent 4 3 3 2 4 2" xfId="56890" xr:uid="{00000000-0005-0000-0000-0000F6DD0000}"/>
    <cellStyle name="Percent 4 3 3 2 4 2 2" xfId="56891" xr:uid="{00000000-0005-0000-0000-0000F7DD0000}"/>
    <cellStyle name="Percent 4 3 3 2 4 3" xfId="56892" xr:uid="{00000000-0005-0000-0000-0000F8DD0000}"/>
    <cellStyle name="Percent 4 3 3 2 5" xfId="56893" xr:uid="{00000000-0005-0000-0000-0000F9DD0000}"/>
    <cellStyle name="Percent 4 3 3 2 5 2" xfId="56894" xr:uid="{00000000-0005-0000-0000-0000FADD0000}"/>
    <cellStyle name="Percent 4 3 3 2 6" xfId="56895" xr:uid="{00000000-0005-0000-0000-0000FBDD0000}"/>
    <cellStyle name="Percent 4 3 3 2 7" xfId="56896" xr:uid="{00000000-0005-0000-0000-0000FCDD0000}"/>
    <cellStyle name="Percent 4 3 3 3" xfId="6332" xr:uid="{00000000-0005-0000-0000-0000FDDD0000}"/>
    <cellStyle name="Percent 4 3 3 3 2" xfId="56897" xr:uid="{00000000-0005-0000-0000-0000FEDD0000}"/>
    <cellStyle name="Percent 4 3 3 3 2 2" xfId="56898" xr:uid="{00000000-0005-0000-0000-0000FFDD0000}"/>
    <cellStyle name="Percent 4 3 3 3 2 2 2" xfId="56899" xr:uid="{00000000-0005-0000-0000-000000DE0000}"/>
    <cellStyle name="Percent 4 3 3 3 2 3" xfId="56900" xr:uid="{00000000-0005-0000-0000-000001DE0000}"/>
    <cellStyle name="Percent 4 3 3 3 3" xfId="56901" xr:uid="{00000000-0005-0000-0000-000002DE0000}"/>
    <cellStyle name="Percent 4 3 3 3 3 2" xfId="56902" xr:uid="{00000000-0005-0000-0000-000003DE0000}"/>
    <cellStyle name="Percent 4 3 3 3 4" xfId="56903" xr:uid="{00000000-0005-0000-0000-000004DE0000}"/>
    <cellStyle name="Percent 4 3 3 3 5" xfId="56904" xr:uid="{00000000-0005-0000-0000-000005DE0000}"/>
    <cellStyle name="Percent 4 3 3 4" xfId="6333" xr:uid="{00000000-0005-0000-0000-000006DE0000}"/>
    <cellStyle name="Percent 4 3 3 4 2" xfId="56905" xr:uid="{00000000-0005-0000-0000-000007DE0000}"/>
    <cellStyle name="Percent 4 3 3 4 2 2" xfId="56906" xr:uid="{00000000-0005-0000-0000-000008DE0000}"/>
    <cellStyle name="Percent 4 3 3 4 2 2 2" xfId="56907" xr:uid="{00000000-0005-0000-0000-000009DE0000}"/>
    <cellStyle name="Percent 4 3 3 4 2 3" xfId="56908" xr:uid="{00000000-0005-0000-0000-00000ADE0000}"/>
    <cellStyle name="Percent 4 3 3 4 3" xfId="56909" xr:uid="{00000000-0005-0000-0000-00000BDE0000}"/>
    <cellStyle name="Percent 4 3 3 4 3 2" xfId="56910" xr:uid="{00000000-0005-0000-0000-00000CDE0000}"/>
    <cellStyle name="Percent 4 3 3 4 4" xfId="56911" xr:uid="{00000000-0005-0000-0000-00000DDE0000}"/>
    <cellStyle name="Percent 4 3 3 4 5" xfId="56912" xr:uid="{00000000-0005-0000-0000-00000EDE0000}"/>
    <cellStyle name="Percent 4 3 3 5" xfId="56913" xr:uid="{00000000-0005-0000-0000-00000FDE0000}"/>
    <cellStyle name="Percent 4 3 3 5 2" xfId="56914" xr:uid="{00000000-0005-0000-0000-000010DE0000}"/>
    <cellStyle name="Percent 4 3 3 5 2 2" xfId="56915" xr:uid="{00000000-0005-0000-0000-000011DE0000}"/>
    <cellStyle name="Percent 4 3 3 5 3" xfId="56916" xr:uid="{00000000-0005-0000-0000-000012DE0000}"/>
    <cellStyle name="Percent 4 3 3 6" xfId="56917" xr:uid="{00000000-0005-0000-0000-000013DE0000}"/>
    <cellStyle name="Percent 4 3 3 6 2" xfId="56918" xr:uid="{00000000-0005-0000-0000-000014DE0000}"/>
    <cellStyle name="Percent 4 3 3 7" xfId="56919" xr:uid="{00000000-0005-0000-0000-000015DE0000}"/>
    <cellStyle name="Percent 4 3 3 8" xfId="56920" xr:uid="{00000000-0005-0000-0000-000016DE0000}"/>
    <cellStyle name="Percent 4 3 4" xfId="6334" xr:uid="{00000000-0005-0000-0000-000017DE0000}"/>
    <cellStyle name="Percent 4 3 4 2" xfId="6335" xr:uid="{00000000-0005-0000-0000-000018DE0000}"/>
    <cellStyle name="Percent 4 3 4 2 2" xfId="6336" xr:uid="{00000000-0005-0000-0000-000019DE0000}"/>
    <cellStyle name="Percent 4 3 4 2 2 2" xfId="56921" xr:uid="{00000000-0005-0000-0000-00001ADE0000}"/>
    <cellStyle name="Percent 4 3 4 2 2 2 2" xfId="56922" xr:uid="{00000000-0005-0000-0000-00001BDE0000}"/>
    <cellStyle name="Percent 4 3 4 2 2 2 2 2" xfId="56923" xr:uid="{00000000-0005-0000-0000-00001CDE0000}"/>
    <cellStyle name="Percent 4 3 4 2 2 2 3" xfId="56924" xr:uid="{00000000-0005-0000-0000-00001DDE0000}"/>
    <cellStyle name="Percent 4 3 4 2 2 3" xfId="56925" xr:uid="{00000000-0005-0000-0000-00001EDE0000}"/>
    <cellStyle name="Percent 4 3 4 2 2 3 2" xfId="56926" xr:uid="{00000000-0005-0000-0000-00001FDE0000}"/>
    <cellStyle name="Percent 4 3 4 2 2 4" xfId="56927" xr:uid="{00000000-0005-0000-0000-000020DE0000}"/>
    <cellStyle name="Percent 4 3 4 2 2 5" xfId="56928" xr:uid="{00000000-0005-0000-0000-000021DE0000}"/>
    <cellStyle name="Percent 4 3 4 2 3" xfId="6337" xr:uid="{00000000-0005-0000-0000-000022DE0000}"/>
    <cellStyle name="Percent 4 3 4 2 3 2" xfId="56929" xr:uid="{00000000-0005-0000-0000-000023DE0000}"/>
    <cellStyle name="Percent 4 3 4 2 3 2 2" xfId="56930" xr:uid="{00000000-0005-0000-0000-000024DE0000}"/>
    <cellStyle name="Percent 4 3 4 2 3 2 2 2" xfId="56931" xr:uid="{00000000-0005-0000-0000-000025DE0000}"/>
    <cellStyle name="Percent 4 3 4 2 3 2 3" xfId="56932" xr:uid="{00000000-0005-0000-0000-000026DE0000}"/>
    <cellStyle name="Percent 4 3 4 2 3 3" xfId="56933" xr:uid="{00000000-0005-0000-0000-000027DE0000}"/>
    <cellStyle name="Percent 4 3 4 2 3 3 2" xfId="56934" xr:uid="{00000000-0005-0000-0000-000028DE0000}"/>
    <cellStyle name="Percent 4 3 4 2 3 4" xfId="56935" xr:uid="{00000000-0005-0000-0000-000029DE0000}"/>
    <cellStyle name="Percent 4 3 4 2 3 5" xfId="56936" xr:uid="{00000000-0005-0000-0000-00002ADE0000}"/>
    <cellStyle name="Percent 4 3 4 2 4" xfId="56937" xr:uid="{00000000-0005-0000-0000-00002BDE0000}"/>
    <cellStyle name="Percent 4 3 4 2 4 2" xfId="56938" xr:uid="{00000000-0005-0000-0000-00002CDE0000}"/>
    <cellStyle name="Percent 4 3 4 2 4 2 2" xfId="56939" xr:uid="{00000000-0005-0000-0000-00002DDE0000}"/>
    <cellStyle name="Percent 4 3 4 2 4 3" xfId="56940" xr:uid="{00000000-0005-0000-0000-00002EDE0000}"/>
    <cellStyle name="Percent 4 3 4 2 5" xfId="56941" xr:uid="{00000000-0005-0000-0000-00002FDE0000}"/>
    <cellStyle name="Percent 4 3 4 2 5 2" xfId="56942" xr:uid="{00000000-0005-0000-0000-000030DE0000}"/>
    <cellStyle name="Percent 4 3 4 2 6" xfId="56943" xr:uid="{00000000-0005-0000-0000-000031DE0000}"/>
    <cellStyle name="Percent 4 3 4 2 7" xfId="56944" xr:uid="{00000000-0005-0000-0000-000032DE0000}"/>
    <cellStyle name="Percent 4 3 4 3" xfId="6338" xr:uid="{00000000-0005-0000-0000-000033DE0000}"/>
    <cellStyle name="Percent 4 3 4 3 2" xfId="56945" xr:uid="{00000000-0005-0000-0000-000034DE0000}"/>
    <cellStyle name="Percent 4 3 4 3 2 2" xfId="56946" xr:uid="{00000000-0005-0000-0000-000035DE0000}"/>
    <cellStyle name="Percent 4 3 4 3 2 2 2" xfId="56947" xr:uid="{00000000-0005-0000-0000-000036DE0000}"/>
    <cellStyle name="Percent 4 3 4 3 2 3" xfId="56948" xr:uid="{00000000-0005-0000-0000-000037DE0000}"/>
    <cellStyle name="Percent 4 3 4 3 3" xfId="56949" xr:uid="{00000000-0005-0000-0000-000038DE0000}"/>
    <cellStyle name="Percent 4 3 4 3 3 2" xfId="56950" xr:uid="{00000000-0005-0000-0000-000039DE0000}"/>
    <cellStyle name="Percent 4 3 4 3 4" xfId="56951" xr:uid="{00000000-0005-0000-0000-00003ADE0000}"/>
    <cellStyle name="Percent 4 3 4 3 5" xfId="56952" xr:uid="{00000000-0005-0000-0000-00003BDE0000}"/>
    <cellStyle name="Percent 4 3 4 4" xfId="6339" xr:uid="{00000000-0005-0000-0000-00003CDE0000}"/>
    <cellStyle name="Percent 4 3 4 4 2" xfId="56953" xr:uid="{00000000-0005-0000-0000-00003DDE0000}"/>
    <cellStyle name="Percent 4 3 4 4 2 2" xfId="56954" xr:uid="{00000000-0005-0000-0000-00003EDE0000}"/>
    <cellStyle name="Percent 4 3 4 4 2 2 2" xfId="56955" xr:uid="{00000000-0005-0000-0000-00003FDE0000}"/>
    <cellStyle name="Percent 4 3 4 4 2 3" xfId="56956" xr:uid="{00000000-0005-0000-0000-000040DE0000}"/>
    <cellStyle name="Percent 4 3 4 4 3" xfId="56957" xr:uid="{00000000-0005-0000-0000-000041DE0000}"/>
    <cellStyle name="Percent 4 3 4 4 3 2" xfId="56958" xr:uid="{00000000-0005-0000-0000-000042DE0000}"/>
    <cellStyle name="Percent 4 3 4 4 4" xfId="56959" xr:uid="{00000000-0005-0000-0000-000043DE0000}"/>
    <cellStyle name="Percent 4 3 4 4 5" xfId="56960" xr:uid="{00000000-0005-0000-0000-000044DE0000}"/>
    <cellStyle name="Percent 4 3 4 5" xfId="56961" xr:uid="{00000000-0005-0000-0000-000045DE0000}"/>
    <cellStyle name="Percent 4 3 4 5 2" xfId="56962" xr:uid="{00000000-0005-0000-0000-000046DE0000}"/>
    <cellStyle name="Percent 4 3 4 5 2 2" xfId="56963" xr:uid="{00000000-0005-0000-0000-000047DE0000}"/>
    <cellStyle name="Percent 4 3 4 5 3" xfId="56964" xr:uid="{00000000-0005-0000-0000-000048DE0000}"/>
    <cellStyle name="Percent 4 3 4 6" xfId="56965" xr:uid="{00000000-0005-0000-0000-000049DE0000}"/>
    <cellStyle name="Percent 4 3 4 6 2" xfId="56966" xr:uid="{00000000-0005-0000-0000-00004ADE0000}"/>
    <cellStyle name="Percent 4 3 4 7" xfId="56967" xr:uid="{00000000-0005-0000-0000-00004BDE0000}"/>
    <cellStyle name="Percent 4 3 4 8" xfId="56968" xr:uid="{00000000-0005-0000-0000-00004CDE0000}"/>
    <cellStyle name="Percent 4 3 5" xfId="6340" xr:uid="{00000000-0005-0000-0000-00004DDE0000}"/>
    <cellStyle name="Percent 4 3 5 2" xfId="6341" xr:uid="{00000000-0005-0000-0000-00004EDE0000}"/>
    <cellStyle name="Percent 4 3 5 2 2" xfId="6342" xr:uid="{00000000-0005-0000-0000-00004FDE0000}"/>
    <cellStyle name="Percent 4 3 5 2 2 2" xfId="56969" xr:uid="{00000000-0005-0000-0000-000050DE0000}"/>
    <cellStyle name="Percent 4 3 5 2 2 2 2" xfId="56970" xr:uid="{00000000-0005-0000-0000-000051DE0000}"/>
    <cellStyle name="Percent 4 3 5 2 2 2 2 2" xfId="56971" xr:uid="{00000000-0005-0000-0000-000052DE0000}"/>
    <cellStyle name="Percent 4 3 5 2 2 2 3" xfId="56972" xr:uid="{00000000-0005-0000-0000-000053DE0000}"/>
    <cellStyle name="Percent 4 3 5 2 2 3" xfId="56973" xr:uid="{00000000-0005-0000-0000-000054DE0000}"/>
    <cellStyle name="Percent 4 3 5 2 2 3 2" xfId="56974" xr:uid="{00000000-0005-0000-0000-000055DE0000}"/>
    <cellStyle name="Percent 4 3 5 2 2 4" xfId="56975" xr:uid="{00000000-0005-0000-0000-000056DE0000}"/>
    <cellStyle name="Percent 4 3 5 2 2 5" xfId="56976" xr:uid="{00000000-0005-0000-0000-000057DE0000}"/>
    <cellStyle name="Percent 4 3 5 2 3" xfId="6343" xr:uid="{00000000-0005-0000-0000-000058DE0000}"/>
    <cellStyle name="Percent 4 3 5 2 3 2" xfId="56977" xr:uid="{00000000-0005-0000-0000-000059DE0000}"/>
    <cellStyle name="Percent 4 3 5 2 3 2 2" xfId="56978" xr:uid="{00000000-0005-0000-0000-00005ADE0000}"/>
    <cellStyle name="Percent 4 3 5 2 3 2 2 2" xfId="56979" xr:uid="{00000000-0005-0000-0000-00005BDE0000}"/>
    <cellStyle name="Percent 4 3 5 2 3 2 3" xfId="56980" xr:uid="{00000000-0005-0000-0000-00005CDE0000}"/>
    <cellStyle name="Percent 4 3 5 2 3 3" xfId="56981" xr:uid="{00000000-0005-0000-0000-00005DDE0000}"/>
    <cellStyle name="Percent 4 3 5 2 3 3 2" xfId="56982" xr:uid="{00000000-0005-0000-0000-00005EDE0000}"/>
    <cellStyle name="Percent 4 3 5 2 3 4" xfId="56983" xr:uid="{00000000-0005-0000-0000-00005FDE0000}"/>
    <cellStyle name="Percent 4 3 5 2 3 5" xfId="56984" xr:uid="{00000000-0005-0000-0000-000060DE0000}"/>
    <cellStyle name="Percent 4 3 5 2 4" xfId="56985" xr:uid="{00000000-0005-0000-0000-000061DE0000}"/>
    <cellStyle name="Percent 4 3 5 2 4 2" xfId="56986" xr:uid="{00000000-0005-0000-0000-000062DE0000}"/>
    <cellStyle name="Percent 4 3 5 2 4 2 2" xfId="56987" xr:uid="{00000000-0005-0000-0000-000063DE0000}"/>
    <cellStyle name="Percent 4 3 5 2 4 3" xfId="56988" xr:uid="{00000000-0005-0000-0000-000064DE0000}"/>
    <cellStyle name="Percent 4 3 5 2 5" xfId="56989" xr:uid="{00000000-0005-0000-0000-000065DE0000}"/>
    <cellStyle name="Percent 4 3 5 2 5 2" xfId="56990" xr:uid="{00000000-0005-0000-0000-000066DE0000}"/>
    <cellStyle name="Percent 4 3 5 2 6" xfId="56991" xr:uid="{00000000-0005-0000-0000-000067DE0000}"/>
    <cellStyle name="Percent 4 3 5 2 7" xfId="56992" xr:uid="{00000000-0005-0000-0000-000068DE0000}"/>
    <cellStyle name="Percent 4 3 5 3" xfId="6344" xr:uid="{00000000-0005-0000-0000-000069DE0000}"/>
    <cellStyle name="Percent 4 3 5 3 2" xfId="56993" xr:uid="{00000000-0005-0000-0000-00006ADE0000}"/>
    <cellStyle name="Percent 4 3 5 3 2 2" xfId="56994" xr:uid="{00000000-0005-0000-0000-00006BDE0000}"/>
    <cellStyle name="Percent 4 3 5 3 2 2 2" xfId="56995" xr:uid="{00000000-0005-0000-0000-00006CDE0000}"/>
    <cellStyle name="Percent 4 3 5 3 2 3" xfId="56996" xr:uid="{00000000-0005-0000-0000-00006DDE0000}"/>
    <cellStyle name="Percent 4 3 5 3 3" xfId="56997" xr:uid="{00000000-0005-0000-0000-00006EDE0000}"/>
    <cellStyle name="Percent 4 3 5 3 3 2" xfId="56998" xr:uid="{00000000-0005-0000-0000-00006FDE0000}"/>
    <cellStyle name="Percent 4 3 5 3 4" xfId="56999" xr:uid="{00000000-0005-0000-0000-000070DE0000}"/>
    <cellStyle name="Percent 4 3 5 3 5" xfId="57000" xr:uid="{00000000-0005-0000-0000-000071DE0000}"/>
    <cellStyle name="Percent 4 3 5 4" xfId="6345" xr:uid="{00000000-0005-0000-0000-000072DE0000}"/>
    <cellStyle name="Percent 4 3 5 4 2" xfId="57001" xr:uid="{00000000-0005-0000-0000-000073DE0000}"/>
    <cellStyle name="Percent 4 3 5 4 2 2" xfId="57002" xr:uid="{00000000-0005-0000-0000-000074DE0000}"/>
    <cellStyle name="Percent 4 3 5 4 2 2 2" xfId="57003" xr:uid="{00000000-0005-0000-0000-000075DE0000}"/>
    <cellStyle name="Percent 4 3 5 4 2 3" xfId="57004" xr:uid="{00000000-0005-0000-0000-000076DE0000}"/>
    <cellStyle name="Percent 4 3 5 4 3" xfId="57005" xr:uid="{00000000-0005-0000-0000-000077DE0000}"/>
    <cellStyle name="Percent 4 3 5 4 3 2" xfId="57006" xr:uid="{00000000-0005-0000-0000-000078DE0000}"/>
    <cellStyle name="Percent 4 3 5 4 4" xfId="57007" xr:uid="{00000000-0005-0000-0000-000079DE0000}"/>
    <cellStyle name="Percent 4 3 5 4 5" xfId="57008" xr:uid="{00000000-0005-0000-0000-00007ADE0000}"/>
    <cellStyle name="Percent 4 3 5 5" xfId="57009" xr:uid="{00000000-0005-0000-0000-00007BDE0000}"/>
    <cellStyle name="Percent 4 3 5 5 2" xfId="57010" xr:uid="{00000000-0005-0000-0000-00007CDE0000}"/>
    <cellStyle name="Percent 4 3 5 5 2 2" xfId="57011" xr:uid="{00000000-0005-0000-0000-00007DDE0000}"/>
    <cellStyle name="Percent 4 3 5 5 3" xfId="57012" xr:uid="{00000000-0005-0000-0000-00007EDE0000}"/>
    <cellStyle name="Percent 4 3 5 6" xfId="57013" xr:uid="{00000000-0005-0000-0000-00007FDE0000}"/>
    <cellStyle name="Percent 4 3 5 6 2" xfId="57014" xr:uid="{00000000-0005-0000-0000-000080DE0000}"/>
    <cellStyle name="Percent 4 3 5 7" xfId="57015" xr:uid="{00000000-0005-0000-0000-000081DE0000}"/>
    <cellStyle name="Percent 4 3 5 8" xfId="57016" xr:uid="{00000000-0005-0000-0000-000082DE0000}"/>
    <cellStyle name="Percent 4 3 6" xfId="6346" xr:uid="{00000000-0005-0000-0000-000083DE0000}"/>
    <cellStyle name="Percent 4 3 6 2" xfId="6347" xr:uid="{00000000-0005-0000-0000-000084DE0000}"/>
    <cellStyle name="Percent 4 3 6 2 2" xfId="6348" xr:uid="{00000000-0005-0000-0000-000085DE0000}"/>
    <cellStyle name="Percent 4 3 6 2 2 2" xfId="57017" xr:uid="{00000000-0005-0000-0000-000086DE0000}"/>
    <cellStyle name="Percent 4 3 6 2 2 2 2" xfId="57018" xr:uid="{00000000-0005-0000-0000-000087DE0000}"/>
    <cellStyle name="Percent 4 3 6 2 2 2 2 2" xfId="57019" xr:uid="{00000000-0005-0000-0000-000088DE0000}"/>
    <cellStyle name="Percent 4 3 6 2 2 2 3" xfId="57020" xr:uid="{00000000-0005-0000-0000-000089DE0000}"/>
    <cellStyle name="Percent 4 3 6 2 2 3" xfId="57021" xr:uid="{00000000-0005-0000-0000-00008ADE0000}"/>
    <cellStyle name="Percent 4 3 6 2 2 3 2" xfId="57022" xr:uid="{00000000-0005-0000-0000-00008BDE0000}"/>
    <cellStyle name="Percent 4 3 6 2 2 4" xfId="57023" xr:uid="{00000000-0005-0000-0000-00008CDE0000}"/>
    <cellStyle name="Percent 4 3 6 2 2 5" xfId="57024" xr:uid="{00000000-0005-0000-0000-00008DDE0000}"/>
    <cellStyle name="Percent 4 3 6 2 3" xfId="6349" xr:uid="{00000000-0005-0000-0000-00008EDE0000}"/>
    <cellStyle name="Percent 4 3 6 2 3 2" xfId="57025" xr:uid="{00000000-0005-0000-0000-00008FDE0000}"/>
    <cellStyle name="Percent 4 3 6 2 3 2 2" xfId="57026" xr:uid="{00000000-0005-0000-0000-000090DE0000}"/>
    <cellStyle name="Percent 4 3 6 2 3 2 2 2" xfId="57027" xr:uid="{00000000-0005-0000-0000-000091DE0000}"/>
    <cellStyle name="Percent 4 3 6 2 3 2 3" xfId="57028" xr:uid="{00000000-0005-0000-0000-000092DE0000}"/>
    <cellStyle name="Percent 4 3 6 2 3 3" xfId="57029" xr:uid="{00000000-0005-0000-0000-000093DE0000}"/>
    <cellStyle name="Percent 4 3 6 2 3 3 2" xfId="57030" xr:uid="{00000000-0005-0000-0000-000094DE0000}"/>
    <cellStyle name="Percent 4 3 6 2 3 4" xfId="57031" xr:uid="{00000000-0005-0000-0000-000095DE0000}"/>
    <cellStyle name="Percent 4 3 6 2 3 5" xfId="57032" xr:uid="{00000000-0005-0000-0000-000096DE0000}"/>
    <cellStyle name="Percent 4 3 6 2 4" xfId="57033" xr:uid="{00000000-0005-0000-0000-000097DE0000}"/>
    <cellStyle name="Percent 4 3 6 2 4 2" xfId="57034" xr:uid="{00000000-0005-0000-0000-000098DE0000}"/>
    <cellStyle name="Percent 4 3 6 2 4 2 2" xfId="57035" xr:uid="{00000000-0005-0000-0000-000099DE0000}"/>
    <cellStyle name="Percent 4 3 6 2 4 3" xfId="57036" xr:uid="{00000000-0005-0000-0000-00009ADE0000}"/>
    <cellStyle name="Percent 4 3 6 2 5" xfId="57037" xr:uid="{00000000-0005-0000-0000-00009BDE0000}"/>
    <cellStyle name="Percent 4 3 6 2 5 2" xfId="57038" xr:uid="{00000000-0005-0000-0000-00009CDE0000}"/>
    <cellStyle name="Percent 4 3 6 2 6" xfId="57039" xr:uid="{00000000-0005-0000-0000-00009DDE0000}"/>
    <cellStyle name="Percent 4 3 6 2 7" xfId="57040" xr:uid="{00000000-0005-0000-0000-00009EDE0000}"/>
    <cellStyle name="Percent 4 3 6 3" xfId="6350" xr:uid="{00000000-0005-0000-0000-00009FDE0000}"/>
    <cellStyle name="Percent 4 3 6 3 2" xfId="57041" xr:uid="{00000000-0005-0000-0000-0000A0DE0000}"/>
    <cellStyle name="Percent 4 3 6 3 2 2" xfId="57042" xr:uid="{00000000-0005-0000-0000-0000A1DE0000}"/>
    <cellStyle name="Percent 4 3 6 3 2 2 2" xfId="57043" xr:uid="{00000000-0005-0000-0000-0000A2DE0000}"/>
    <cellStyle name="Percent 4 3 6 3 2 3" xfId="57044" xr:uid="{00000000-0005-0000-0000-0000A3DE0000}"/>
    <cellStyle name="Percent 4 3 6 3 3" xfId="57045" xr:uid="{00000000-0005-0000-0000-0000A4DE0000}"/>
    <cellStyle name="Percent 4 3 6 3 3 2" xfId="57046" xr:uid="{00000000-0005-0000-0000-0000A5DE0000}"/>
    <cellStyle name="Percent 4 3 6 3 4" xfId="57047" xr:uid="{00000000-0005-0000-0000-0000A6DE0000}"/>
    <cellStyle name="Percent 4 3 6 3 5" xfId="57048" xr:uid="{00000000-0005-0000-0000-0000A7DE0000}"/>
    <cellStyle name="Percent 4 3 6 4" xfId="6351" xr:uid="{00000000-0005-0000-0000-0000A8DE0000}"/>
    <cellStyle name="Percent 4 3 6 4 2" xfId="57049" xr:uid="{00000000-0005-0000-0000-0000A9DE0000}"/>
    <cellStyle name="Percent 4 3 6 4 2 2" xfId="57050" xr:uid="{00000000-0005-0000-0000-0000AADE0000}"/>
    <cellStyle name="Percent 4 3 6 4 2 2 2" xfId="57051" xr:uid="{00000000-0005-0000-0000-0000ABDE0000}"/>
    <cellStyle name="Percent 4 3 6 4 2 3" xfId="57052" xr:uid="{00000000-0005-0000-0000-0000ACDE0000}"/>
    <cellStyle name="Percent 4 3 6 4 3" xfId="57053" xr:uid="{00000000-0005-0000-0000-0000ADDE0000}"/>
    <cellStyle name="Percent 4 3 6 4 3 2" xfId="57054" xr:uid="{00000000-0005-0000-0000-0000AEDE0000}"/>
    <cellStyle name="Percent 4 3 6 4 4" xfId="57055" xr:uid="{00000000-0005-0000-0000-0000AFDE0000}"/>
    <cellStyle name="Percent 4 3 6 4 5" xfId="57056" xr:uid="{00000000-0005-0000-0000-0000B0DE0000}"/>
    <cellStyle name="Percent 4 3 6 5" xfId="57057" xr:uid="{00000000-0005-0000-0000-0000B1DE0000}"/>
    <cellStyle name="Percent 4 3 6 5 2" xfId="57058" xr:uid="{00000000-0005-0000-0000-0000B2DE0000}"/>
    <cellStyle name="Percent 4 3 6 5 2 2" xfId="57059" xr:uid="{00000000-0005-0000-0000-0000B3DE0000}"/>
    <cellStyle name="Percent 4 3 6 5 3" xfId="57060" xr:uid="{00000000-0005-0000-0000-0000B4DE0000}"/>
    <cellStyle name="Percent 4 3 6 6" xfId="57061" xr:uid="{00000000-0005-0000-0000-0000B5DE0000}"/>
    <cellStyle name="Percent 4 3 6 6 2" xfId="57062" xr:uid="{00000000-0005-0000-0000-0000B6DE0000}"/>
    <cellStyle name="Percent 4 3 6 7" xfId="57063" xr:uid="{00000000-0005-0000-0000-0000B7DE0000}"/>
    <cellStyle name="Percent 4 3 6 8" xfId="57064" xr:uid="{00000000-0005-0000-0000-0000B8DE0000}"/>
    <cellStyle name="Percent 4 3 7" xfId="6352" xr:uid="{00000000-0005-0000-0000-0000B9DE0000}"/>
    <cellStyle name="Percent 4 3 7 2" xfId="6353" xr:uid="{00000000-0005-0000-0000-0000BADE0000}"/>
    <cellStyle name="Percent 4 3 7 2 2" xfId="57065" xr:uid="{00000000-0005-0000-0000-0000BBDE0000}"/>
    <cellStyle name="Percent 4 3 7 2 2 2" xfId="57066" xr:uid="{00000000-0005-0000-0000-0000BCDE0000}"/>
    <cellStyle name="Percent 4 3 7 2 2 2 2" xfId="57067" xr:uid="{00000000-0005-0000-0000-0000BDDE0000}"/>
    <cellStyle name="Percent 4 3 7 2 2 3" xfId="57068" xr:uid="{00000000-0005-0000-0000-0000BEDE0000}"/>
    <cellStyle name="Percent 4 3 7 2 3" xfId="57069" xr:uid="{00000000-0005-0000-0000-0000BFDE0000}"/>
    <cellStyle name="Percent 4 3 7 2 3 2" xfId="57070" xr:uid="{00000000-0005-0000-0000-0000C0DE0000}"/>
    <cellStyle name="Percent 4 3 7 2 4" xfId="57071" xr:uid="{00000000-0005-0000-0000-0000C1DE0000}"/>
    <cellStyle name="Percent 4 3 7 2 5" xfId="57072" xr:uid="{00000000-0005-0000-0000-0000C2DE0000}"/>
    <cellStyle name="Percent 4 3 7 3" xfId="6354" xr:uid="{00000000-0005-0000-0000-0000C3DE0000}"/>
    <cellStyle name="Percent 4 3 7 3 2" xfId="57073" xr:uid="{00000000-0005-0000-0000-0000C4DE0000}"/>
    <cellStyle name="Percent 4 3 7 3 2 2" xfId="57074" xr:uid="{00000000-0005-0000-0000-0000C5DE0000}"/>
    <cellStyle name="Percent 4 3 7 3 2 2 2" xfId="57075" xr:uid="{00000000-0005-0000-0000-0000C6DE0000}"/>
    <cellStyle name="Percent 4 3 7 3 2 3" xfId="57076" xr:uid="{00000000-0005-0000-0000-0000C7DE0000}"/>
    <cellStyle name="Percent 4 3 7 3 3" xfId="57077" xr:uid="{00000000-0005-0000-0000-0000C8DE0000}"/>
    <cellStyle name="Percent 4 3 7 3 3 2" xfId="57078" xr:uid="{00000000-0005-0000-0000-0000C9DE0000}"/>
    <cellStyle name="Percent 4 3 7 3 4" xfId="57079" xr:uid="{00000000-0005-0000-0000-0000CADE0000}"/>
    <cellStyle name="Percent 4 3 7 3 5" xfId="57080" xr:uid="{00000000-0005-0000-0000-0000CBDE0000}"/>
    <cellStyle name="Percent 4 3 7 4" xfId="57081" xr:uid="{00000000-0005-0000-0000-0000CCDE0000}"/>
    <cellStyle name="Percent 4 3 7 4 2" xfId="57082" xr:uid="{00000000-0005-0000-0000-0000CDDE0000}"/>
    <cellStyle name="Percent 4 3 7 4 2 2" xfId="57083" xr:uid="{00000000-0005-0000-0000-0000CEDE0000}"/>
    <cellStyle name="Percent 4 3 7 4 3" xfId="57084" xr:uid="{00000000-0005-0000-0000-0000CFDE0000}"/>
    <cellStyle name="Percent 4 3 7 5" xfId="57085" xr:uid="{00000000-0005-0000-0000-0000D0DE0000}"/>
    <cellStyle name="Percent 4 3 7 5 2" xfId="57086" xr:uid="{00000000-0005-0000-0000-0000D1DE0000}"/>
    <cellStyle name="Percent 4 3 7 6" xfId="57087" xr:uid="{00000000-0005-0000-0000-0000D2DE0000}"/>
    <cellStyle name="Percent 4 3 7 7" xfId="57088" xr:uid="{00000000-0005-0000-0000-0000D3DE0000}"/>
    <cellStyle name="Percent 4 3 8" xfId="6355" xr:uid="{00000000-0005-0000-0000-0000D4DE0000}"/>
    <cellStyle name="Percent 4 3 8 2" xfId="57089" xr:uid="{00000000-0005-0000-0000-0000D5DE0000}"/>
    <cellStyle name="Percent 4 3 8 2 2" xfId="57090" xr:uid="{00000000-0005-0000-0000-0000D6DE0000}"/>
    <cellStyle name="Percent 4 3 8 2 2 2" xfId="57091" xr:uid="{00000000-0005-0000-0000-0000D7DE0000}"/>
    <cellStyle name="Percent 4 3 8 2 3" xfId="57092" xr:uid="{00000000-0005-0000-0000-0000D8DE0000}"/>
    <cellStyle name="Percent 4 3 8 3" xfId="57093" xr:uid="{00000000-0005-0000-0000-0000D9DE0000}"/>
    <cellStyle name="Percent 4 3 8 3 2" xfId="57094" xr:uid="{00000000-0005-0000-0000-0000DADE0000}"/>
    <cellStyle name="Percent 4 3 8 4" xfId="57095" xr:uid="{00000000-0005-0000-0000-0000DBDE0000}"/>
    <cellStyle name="Percent 4 3 8 5" xfId="57096" xr:uid="{00000000-0005-0000-0000-0000DCDE0000}"/>
    <cellStyle name="Percent 4 3 9" xfId="6356" xr:uid="{00000000-0005-0000-0000-0000DDDE0000}"/>
    <cellStyle name="Percent 4 3 9 2" xfId="57097" xr:uid="{00000000-0005-0000-0000-0000DEDE0000}"/>
    <cellStyle name="Percent 4 3 9 2 2" xfId="57098" xr:uid="{00000000-0005-0000-0000-0000DFDE0000}"/>
    <cellStyle name="Percent 4 3 9 2 2 2" xfId="57099" xr:uid="{00000000-0005-0000-0000-0000E0DE0000}"/>
    <cellStyle name="Percent 4 3 9 2 3" xfId="57100" xr:uid="{00000000-0005-0000-0000-0000E1DE0000}"/>
    <cellStyle name="Percent 4 3 9 3" xfId="57101" xr:uid="{00000000-0005-0000-0000-0000E2DE0000}"/>
    <cellStyle name="Percent 4 3 9 3 2" xfId="57102" xr:uid="{00000000-0005-0000-0000-0000E3DE0000}"/>
    <cellStyle name="Percent 4 3 9 4" xfId="57103" xr:uid="{00000000-0005-0000-0000-0000E4DE0000}"/>
    <cellStyle name="Percent 4 3 9 5" xfId="57104" xr:uid="{00000000-0005-0000-0000-0000E5DE0000}"/>
    <cellStyle name="Percent 4 4" xfId="6357" xr:uid="{00000000-0005-0000-0000-0000E6DE0000}"/>
    <cellStyle name="Percent 4 4 10" xfId="57105" xr:uid="{00000000-0005-0000-0000-0000E7DE0000}"/>
    <cellStyle name="Percent 4 4 10 2" xfId="57106" xr:uid="{00000000-0005-0000-0000-0000E8DE0000}"/>
    <cellStyle name="Percent 4 4 11" xfId="57107" xr:uid="{00000000-0005-0000-0000-0000E9DE0000}"/>
    <cellStyle name="Percent 4 4 12" xfId="57108" xr:uid="{00000000-0005-0000-0000-0000EADE0000}"/>
    <cellStyle name="Percent 4 4 2" xfId="6358" xr:uid="{00000000-0005-0000-0000-0000EBDE0000}"/>
    <cellStyle name="Percent 4 4 2 2" xfId="6359" xr:uid="{00000000-0005-0000-0000-0000ECDE0000}"/>
    <cellStyle name="Percent 4 4 2 2 2" xfId="6360" xr:uid="{00000000-0005-0000-0000-0000EDDE0000}"/>
    <cellStyle name="Percent 4 4 2 2 2 2" xfId="57109" xr:uid="{00000000-0005-0000-0000-0000EEDE0000}"/>
    <cellStyle name="Percent 4 4 2 2 2 2 2" xfId="57110" xr:uid="{00000000-0005-0000-0000-0000EFDE0000}"/>
    <cellStyle name="Percent 4 4 2 2 2 2 2 2" xfId="57111" xr:uid="{00000000-0005-0000-0000-0000F0DE0000}"/>
    <cellStyle name="Percent 4 4 2 2 2 2 3" xfId="57112" xr:uid="{00000000-0005-0000-0000-0000F1DE0000}"/>
    <cellStyle name="Percent 4 4 2 2 2 3" xfId="57113" xr:uid="{00000000-0005-0000-0000-0000F2DE0000}"/>
    <cellStyle name="Percent 4 4 2 2 2 3 2" xfId="57114" xr:uid="{00000000-0005-0000-0000-0000F3DE0000}"/>
    <cellStyle name="Percent 4 4 2 2 2 4" xfId="57115" xr:uid="{00000000-0005-0000-0000-0000F4DE0000}"/>
    <cellStyle name="Percent 4 4 2 2 2 5" xfId="57116" xr:uid="{00000000-0005-0000-0000-0000F5DE0000}"/>
    <cellStyle name="Percent 4 4 2 2 3" xfId="6361" xr:uid="{00000000-0005-0000-0000-0000F6DE0000}"/>
    <cellStyle name="Percent 4 4 2 2 3 2" xfId="57117" xr:uid="{00000000-0005-0000-0000-0000F7DE0000}"/>
    <cellStyle name="Percent 4 4 2 2 3 2 2" xfId="57118" xr:uid="{00000000-0005-0000-0000-0000F8DE0000}"/>
    <cellStyle name="Percent 4 4 2 2 3 2 2 2" xfId="57119" xr:uid="{00000000-0005-0000-0000-0000F9DE0000}"/>
    <cellStyle name="Percent 4 4 2 2 3 2 3" xfId="57120" xr:uid="{00000000-0005-0000-0000-0000FADE0000}"/>
    <cellStyle name="Percent 4 4 2 2 3 3" xfId="57121" xr:uid="{00000000-0005-0000-0000-0000FBDE0000}"/>
    <cellStyle name="Percent 4 4 2 2 3 3 2" xfId="57122" xr:uid="{00000000-0005-0000-0000-0000FCDE0000}"/>
    <cellStyle name="Percent 4 4 2 2 3 4" xfId="57123" xr:uid="{00000000-0005-0000-0000-0000FDDE0000}"/>
    <cellStyle name="Percent 4 4 2 2 3 5" xfId="57124" xr:uid="{00000000-0005-0000-0000-0000FEDE0000}"/>
    <cellStyle name="Percent 4 4 2 2 4" xfId="57125" xr:uid="{00000000-0005-0000-0000-0000FFDE0000}"/>
    <cellStyle name="Percent 4 4 2 2 4 2" xfId="57126" xr:uid="{00000000-0005-0000-0000-000000DF0000}"/>
    <cellStyle name="Percent 4 4 2 2 4 2 2" xfId="57127" xr:uid="{00000000-0005-0000-0000-000001DF0000}"/>
    <cellStyle name="Percent 4 4 2 2 4 3" xfId="57128" xr:uid="{00000000-0005-0000-0000-000002DF0000}"/>
    <cellStyle name="Percent 4 4 2 2 5" xfId="57129" xr:uid="{00000000-0005-0000-0000-000003DF0000}"/>
    <cellStyle name="Percent 4 4 2 2 5 2" xfId="57130" xr:uid="{00000000-0005-0000-0000-000004DF0000}"/>
    <cellStyle name="Percent 4 4 2 2 6" xfId="57131" xr:uid="{00000000-0005-0000-0000-000005DF0000}"/>
    <cellStyle name="Percent 4 4 2 2 7" xfId="57132" xr:uid="{00000000-0005-0000-0000-000006DF0000}"/>
    <cellStyle name="Percent 4 4 2 3" xfId="6362" xr:uid="{00000000-0005-0000-0000-000007DF0000}"/>
    <cellStyle name="Percent 4 4 2 3 2" xfId="57133" xr:uid="{00000000-0005-0000-0000-000008DF0000}"/>
    <cellStyle name="Percent 4 4 2 3 2 2" xfId="57134" xr:uid="{00000000-0005-0000-0000-000009DF0000}"/>
    <cellStyle name="Percent 4 4 2 3 2 2 2" xfId="57135" xr:uid="{00000000-0005-0000-0000-00000ADF0000}"/>
    <cellStyle name="Percent 4 4 2 3 2 3" xfId="57136" xr:uid="{00000000-0005-0000-0000-00000BDF0000}"/>
    <cellStyle name="Percent 4 4 2 3 3" xfId="57137" xr:uid="{00000000-0005-0000-0000-00000CDF0000}"/>
    <cellStyle name="Percent 4 4 2 3 3 2" xfId="57138" xr:uid="{00000000-0005-0000-0000-00000DDF0000}"/>
    <cellStyle name="Percent 4 4 2 3 4" xfId="57139" xr:uid="{00000000-0005-0000-0000-00000EDF0000}"/>
    <cellStyle name="Percent 4 4 2 3 5" xfId="57140" xr:uid="{00000000-0005-0000-0000-00000FDF0000}"/>
    <cellStyle name="Percent 4 4 2 4" xfId="6363" xr:uid="{00000000-0005-0000-0000-000010DF0000}"/>
    <cellStyle name="Percent 4 4 2 4 2" xfId="57141" xr:uid="{00000000-0005-0000-0000-000011DF0000}"/>
    <cellStyle name="Percent 4 4 2 4 2 2" xfId="57142" xr:uid="{00000000-0005-0000-0000-000012DF0000}"/>
    <cellStyle name="Percent 4 4 2 4 2 2 2" xfId="57143" xr:uid="{00000000-0005-0000-0000-000013DF0000}"/>
    <cellStyle name="Percent 4 4 2 4 2 3" xfId="57144" xr:uid="{00000000-0005-0000-0000-000014DF0000}"/>
    <cellStyle name="Percent 4 4 2 4 3" xfId="57145" xr:uid="{00000000-0005-0000-0000-000015DF0000}"/>
    <cellStyle name="Percent 4 4 2 4 3 2" xfId="57146" xr:uid="{00000000-0005-0000-0000-000016DF0000}"/>
    <cellStyle name="Percent 4 4 2 4 4" xfId="57147" xr:uid="{00000000-0005-0000-0000-000017DF0000}"/>
    <cellStyle name="Percent 4 4 2 4 5" xfId="57148" xr:uid="{00000000-0005-0000-0000-000018DF0000}"/>
    <cellStyle name="Percent 4 4 2 5" xfId="57149" xr:uid="{00000000-0005-0000-0000-000019DF0000}"/>
    <cellStyle name="Percent 4 4 2 5 2" xfId="57150" xr:uid="{00000000-0005-0000-0000-00001ADF0000}"/>
    <cellStyle name="Percent 4 4 2 5 2 2" xfId="57151" xr:uid="{00000000-0005-0000-0000-00001BDF0000}"/>
    <cellStyle name="Percent 4 4 2 5 3" xfId="57152" xr:uid="{00000000-0005-0000-0000-00001CDF0000}"/>
    <cellStyle name="Percent 4 4 2 6" xfId="57153" xr:uid="{00000000-0005-0000-0000-00001DDF0000}"/>
    <cellStyle name="Percent 4 4 2 6 2" xfId="57154" xr:uid="{00000000-0005-0000-0000-00001EDF0000}"/>
    <cellStyle name="Percent 4 4 2 7" xfId="57155" xr:uid="{00000000-0005-0000-0000-00001FDF0000}"/>
    <cellStyle name="Percent 4 4 2 8" xfId="57156" xr:uid="{00000000-0005-0000-0000-000020DF0000}"/>
    <cellStyle name="Percent 4 4 3" xfId="6364" xr:uid="{00000000-0005-0000-0000-000021DF0000}"/>
    <cellStyle name="Percent 4 4 3 2" xfId="6365" xr:uid="{00000000-0005-0000-0000-000022DF0000}"/>
    <cellStyle name="Percent 4 4 3 2 2" xfId="6366" xr:uid="{00000000-0005-0000-0000-000023DF0000}"/>
    <cellStyle name="Percent 4 4 3 2 2 2" xfId="57157" xr:uid="{00000000-0005-0000-0000-000024DF0000}"/>
    <cellStyle name="Percent 4 4 3 2 2 2 2" xfId="57158" xr:uid="{00000000-0005-0000-0000-000025DF0000}"/>
    <cellStyle name="Percent 4 4 3 2 2 2 2 2" xfId="57159" xr:uid="{00000000-0005-0000-0000-000026DF0000}"/>
    <cellStyle name="Percent 4 4 3 2 2 2 3" xfId="57160" xr:uid="{00000000-0005-0000-0000-000027DF0000}"/>
    <cellStyle name="Percent 4 4 3 2 2 3" xfId="57161" xr:uid="{00000000-0005-0000-0000-000028DF0000}"/>
    <cellStyle name="Percent 4 4 3 2 2 3 2" xfId="57162" xr:uid="{00000000-0005-0000-0000-000029DF0000}"/>
    <cellStyle name="Percent 4 4 3 2 2 4" xfId="57163" xr:uid="{00000000-0005-0000-0000-00002ADF0000}"/>
    <cellStyle name="Percent 4 4 3 2 2 5" xfId="57164" xr:uid="{00000000-0005-0000-0000-00002BDF0000}"/>
    <cellStyle name="Percent 4 4 3 2 3" xfId="6367" xr:uid="{00000000-0005-0000-0000-00002CDF0000}"/>
    <cellStyle name="Percent 4 4 3 2 3 2" xfId="57165" xr:uid="{00000000-0005-0000-0000-00002DDF0000}"/>
    <cellStyle name="Percent 4 4 3 2 3 2 2" xfId="57166" xr:uid="{00000000-0005-0000-0000-00002EDF0000}"/>
    <cellStyle name="Percent 4 4 3 2 3 2 2 2" xfId="57167" xr:uid="{00000000-0005-0000-0000-00002FDF0000}"/>
    <cellStyle name="Percent 4 4 3 2 3 2 3" xfId="57168" xr:uid="{00000000-0005-0000-0000-000030DF0000}"/>
    <cellStyle name="Percent 4 4 3 2 3 3" xfId="57169" xr:uid="{00000000-0005-0000-0000-000031DF0000}"/>
    <cellStyle name="Percent 4 4 3 2 3 3 2" xfId="57170" xr:uid="{00000000-0005-0000-0000-000032DF0000}"/>
    <cellStyle name="Percent 4 4 3 2 3 4" xfId="57171" xr:uid="{00000000-0005-0000-0000-000033DF0000}"/>
    <cellStyle name="Percent 4 4 3 2 3 5" xfId="57172" xr:uid="{00000000-0005-0000-0000-000034DF0000}"/>
    <cellStyle name="Percent 4 4 3 2 4" xfId="57173" xr:uid="{00000000-0005-0000-0000-000035DF0000}"/>
    <cellStyle name="Percent 4 4 3 2 4 2" xfId="57174" xr:uid="{00000000-0005-0000-0000-000036DF0000}"/>
    <cellStyle name="Percent 4 4 3 2 4 2 2" xfId="57175" xr:uid="{00000000-0005-0000-0000-000037DF0000}"/>
    <cellStyle name="Percent 4 4 3 2 4 3" xfId="57176" xr:uid="{00000000-0005-0000-0000-000038DF0000}"/>
    <cellStyle name="Percent 4 4 3 2 5" xfId="57177" xr:uid="{00000000-0005-0000-0000-000039DF0000}"/>
    <cellStyle name="Percent 4 4 3 2 5 2" xfId="57178" xr:uid="{00000000-0005-0000-0000-00003ADF0000}"/>
    <cellStyle name="Percent 4 4 3 2 6" xfId="57179" xr:uid="{00000000-0005-0000-0000-00003BDF0000}"/>
    <cellStyle name="Percent 4 4 3 2 7" xfId="57180" xr:uid="{00000000-0005-0000-0000-00003CDF0000}"/>
    <cellStyle name="Percent 4 4 3 3" xfId="6368" xr:uid="{00000000-0005-0000-0000-00003DDF0000}"/>
    <cellStyle name="Percent 4 4 3 3 2" xfId="57181" xr:uid="{00000000-0005-0000-0000-00003EDF0000}"/>
    <cellStyle name="Percent 4 4 3 3 2 2" xfId="57182" xr:uid="{00000000-0005-0000-0000-00003FDF0000}"/>
    <cellStyle name="Percent 4 4 3 3 2 2 2" xfId="57183" xr:uid="{00000000-0005-0000-0000-000040DF0000}"/>
    <cellStyle name="Percent 4 4 3 3 2 3" xfId="57184" xr:uid="{00000000-0005-0000-0000-000041DF0000}"/>
    <cellStyle name="Percent 4 4 3 3 3" xfId="57185" xr:uid="{00000000-0005-0000-0000-000042DF0000}"/>
    <cellStyle name="Percent 4 4 3 3 3 2" xfId="57186" xr:uid="{00000000-0005-0000-0000-000043DF0000}"/>
    <cellStyle name="Percent 4 4 3 3 4" xfId="57187" xr:uid="{00000000-0005-0000-0000-000044DF0000}"/>
    <cellStyle name="Percent 4 4 3 3 5" xfId="57188" xr:uid="{00000000-0005-0000-0000-000045DF0000}"/>
    <cellStyle name="Percent 4 4 3 4" xfId="6369" xr:uid="{00000000-0005-0000-0000-000046DF0000}"/>
    <cellStyle name="Percent 4 4 3 4 2" xfId="57189" xr:uid="{00000000-0005-0000-0000-000047DF0000}"/>
    <cellStyle name="Percent 4 4 3 4 2 2" xfId="57190" xr:uid="{00000000-0005-0000-0000-000048DF0000}"/>
    <cellStyle name="Percent 4 4 3 4 2 2 2" xfId="57191" xr:uid="{00000000-0005-0000-0000-000049DF0000}"/>
    <cellStyle name="Percent 4 4 3 4 2 3" xfId="57192" xr:uid="{00000000-0005-0000-0000-00004ADF0000}"/>
    <cellStyle name="Percent 4 4 3 4 3" xfId="57193" xr:uid="{00000000-0005-0000-0000-00004BDF0000}"/>
    <cellStyle name="Percent 4 4 3 4 3 2" xfId="57194" xr:uid="{00000000-0005-0000-0000-00004CDF0000}"/>
    <cellStyle name="Percent 4 4 3 4 4" xfId="57195" xr:uid="{00000000-0005-0000-0000-00004DDF0000}"/>
    <cellStyle name="Percent 4 4 3 4 5" xfId="57196" xr:uid="{00000000-0005-0000-0000-00004EDF0000}"/>
    <cellStyle name="Percent 4 4 3 5" xfId="57197" xr:uid="{00000000-0005-0000-0000-00004FDF0000}"/>
    <cellStyle name="Percent 4 4 3 5 2" xfId="57198" xr:uid="{00000000-0005-0000-0000-000050DF0000}"/>
    <cellStyle name="Percent 4 4 3 5 2 2" xfId="57199" xr:uid="{00000000-0005-0000-0000-000051DF0000}"/>
    <cellStyle name="Percent 4 4 3 5 3" xfId="57200" xr:uid="{00000000-0005-0000-0000-000052DF0000}"/>
    <cellStyle name="Percent 4 4 3 6" xfId="57201" xr:uid="{00000000-0005-0000-0000-000053DF0000}"/>
    <cellStyle name="Percent 4 4 3 6 2" xfId="57202" xr:uid="{00000000-0005-0000-0000-000054DF0000}"/>
    <cellStyle name="Percent 4 4 3 7" xfId="57203" xr:uid="{00000000-0005-0000-0000-000055DF0000}"/>
    <cellStyle name="Percent 4 4 3 8" xfId="57204" xr:uid="{00000000-0005-0000-0000-000056DF0000}"/>
    <cellStyle name="Percent 4 4 4" xfId="6370" xr:uid="{00000000-0005-0000-0000-000057DF0000}"/>
    <cellStyle name="Percent 4 4 4 2" xfId="6371" xr:uid="{00000000-0005-0000-0000-000058DF0000}"/>
    <cellStyle name="Percent 4 4 4 2 2" xfId="6372" xr:uid="{00000000-0005-0000-0000-000059DF0000}"/>
    <cellStyle name="Percent 4 4 4 2 2 2" xfId="57205" xr:uid="{00000000-0005-0000-0000-00005ADF0000}"/>
    <cellStyle name="Percent 4 4 4 2 2 2 2" xfId="57206" xr:uid="{00000000-0005-0000-0000-00005BDF0000}"/>
    <cellStyle name="Percent 4 4 4 2 2 2 2 2" xfId="57207" xr:uid="{00000000-0005-0000-0000-00005CDF0000}"/>
    <cellStyle name="Percent 4 4 4 2 2 2 3" xfId="57208" xr:uid="{00000000-0005-0000-0000-00005DDF0000}"/>
    <cellStyle name="Percent 4 4 4 2 2 3" xfId="57209" xr:uid="{00000000-0005-0000-0000-00005EDF0000}"/>
    <cellStyle name="Percent 4 4 4 2 2 3 2" xfId="57210" xr:uid="{00000000-0005-0000-0000-00005FDF0000}"/>
    <cellStyle name="Percent 4 4 4 2 2 4" xfId="57211" xr:uid="{00000000-0005-0000-0000-000060DF0000}"/>
    <cellStyle name="Percent 4 4 4 2 2 5" xfId="57212" xr:uid="{00000000-0005-0000-0000-000061DF0000}"/>
    <cellStyle name="Percent 4 4 4 2 3" xfId="6373" xr:uid="{00000000-0005-0000-0000-000062DF0000}"/>
    <cellStyle name="Percent 4 4 4 2 3 2" xfId="57213" xr:uid="{00000000-0005-0000-0000-000063DF0000}"/>
    <cellStyle name="Percent 4 4 4 2 3 2 2" xfId="57214" xr:uid="{00000000-0005-0000-0000-000064DF0000}"/>
    <cellStyle name="Percent 4 4 4 2 3 2 2 2" xfId="57215" xr:uid="{00000000-0005-0000-0000-000065DF0000}"/>
    <cellStyle name="Percent 4 4 4 2 3 2 3" xfId="57216" xr:uid="{00000000-0005-0000-0000-000066DF0000}"/>
    <cellStyle name="Percent 4 4 4 2 3 3" xfId="57217" xr:uid="{00000000-0005-0000-0000-000067DF0000}"/>
    <cellStyle name="Percent 4 4 4 2 3 3 2" xfId="57218" xr:uid="{00000000-0005-0000-0000-000068DF0000}"/>
    <cellStyle name="Percent 4 4 4 2 3 4" xfId="57219" xr:uid="{00000000-0005-0000-0000-000069DF0000}"/>
    <cellStyle name="Percent 4 4 4 2 3 5" xfId="57220" xr:uid="{00000000-0005-0000-0000-00006ADF0000}"/>
    <cellStyle name="Percent 4 4 4 2 4" xfId="57221" xr:uid="{00000000-0005-0000-0000-00006BDF0000}"/>
    <cellStyle name="Percent 4 4 4 2 4 2" xfId="57222" xr:uid="{00000000-0005-0000-0000-00006CDF0000}"/>
    <cellStyle name="Percent 4 4 4 2 4 2 2" xfId="57223" xr:uid="{00000000-0005-0000-0000-00006DDF0000}"/>
    <cellStyle name="Percent 4 4 4 2 4 3" xfId="57224" xr:uid="{00000000-0005-0000-0000-00006EDF0000}"/>
    <cellStyle name="Percent 4 4 4 2 5" xfId="57225" xr:uid="{00000000-0005-0000-0000-00006FDF0000}"/>
    <cellStyle name="Percent 4 4 4 2 5 2" xfId="57226" xr:uid="{00000000-0005-0000-0000-000070DF0000}"/>
    <cellStyle name="Percent 4 4 4 2 6" xfId="57227" xr:uid="{00000000-0005-0000-0000-000071DF0000}"/>
    <cellStyle name="Percent 4 4 4 2 7" xfId="57228" xr:uid="{00000000-0005-0000-0000-000072DF0000}"/>
    <cellStyle name="Percent 4 4 4 3" xfId="6374" xr:uid="{00000000-0005-0000-0000-000073DF0000}"/>
    <cellStyle name="Percent 4 4 4 3 2" xfId="57229" xr:uid="{00000000-0005-0000-0000-000074DF0000}"/>
    <cellStyle name="Percent 4 4 4 3 2 2" xfId="57230" xr:uid="{00000000-0005-0000-0000-000075DF0000}"/>
    <cellStyle name="Percent 4 4 4 3 2 2 2" xfId="57231" xr:uid="{00000000-0005-0000-0000-000076DF0000}"/>
    <cellStyle name="Percent 4 4 4 3 2 3" xfId="57232" xr:uid="{00000000-0005-0000-0000-000077DF0000}"/>
    <cellStyle name="Percent 4 4 4 3 3" xfId="57233" xr:uid="{00000000-0005-0000-0000-000078DF0000}"/>
    <cellStyle name="Percent 4 4 4 3 3 2" xfId="57234" xr:uid="{00000000-0005-0000-0000-000079DF0000}"/>
    <cellStyle name="Percent 4 4 4 3 4" xfId="57235" xr:uid="{00000000-0005-0000-0000-00007ADF0000}"/>
    <cellStyle name="Percent 4 4 4 3 5" xfId="57236" xr:uid="{00000000-0005-0000-0000-00007BDF0000}"/>
    <cellStyle name="Percent 4 4 4 4" xfId="6375" xr:uid="{00000000-0005-0000-0000-00007CDF0000}"/>
    <cellStyle name="Percent 4 4 4 4 2" xfId="57237" xr:uid="{00000000-0005-0000-0000-00007DDF0000}"/>
    <cellStyle name="Percent 4 4 4 4 2 2" xfId="57238" xr:uid="{00000000-0005-0000-0000-00007EDF0000}"/>
    <cellStyle name="Percent 4 4 4 4 2 2 2" xfId="57239" xr:uid="{00000000-0005-0000-0000-00007FDF0000}"/>
    <cellStyle name="Percent 4 4 4 4 2 3" xfId="57240" xr:uid="{00000000-0005-0000-0000-000080DF0000}"/>
    <cellStyle name="Percent 4 4 4 4 3" xfId="57241" xr:uid="{00000000-0005-0000-0000-000081DF0000}"/>
    <cellStyle name="Percent 4 4 4 4 3 2" xfId="57242" xr:uid="{00000000-0005-0000-0000-000082DF0000}"/>
    <cellStyle name="Percent 4 4 4 4 4" xfId="57243" xr:uid="{00000000-0005-0000-0000-000083DF0000}"/>
    <cellStyle name="Percent 4 4 4 4 5" xfId="57244" xr:uid="{00000000-0005-0000-0000-000084DF0000}"/>
    <cellStyle name="Percent 4 4 4 5" xfId="57245" xr:uid="{00000000-0005-0000-0000-000085DF0000}"/>
    <cellStyle name="Percent 4 4 4 5 2" xfId="57246" xr:uid="{00000000-0005-0000-0000-000086DF0000}"/>
    <cellStyle name="Percent 4 4 4 5 2 2" xfId="57247" xr:uid="{00000000-0005-0000-0000-000087DF0000}"/>
    <cellStyle name="Percent 4 4 4 5 3" xfId="57248" xr:uid="{00000000-0005-0000-0000-000088DF0000}"/>
    <cellStyle name="Percent 4 4 4 6" xfId="57249" xr:uid="{00000000-0005-0000-0000-000089DF0000}"/>
    <cellStyle name="Percent 4 4 4 6 2" xfId="57250" xr:uid="{00000000-0005-0000-0000-00008ADF0000}"/>
    <cellStyle name="Percent 4 4 4 7" xfId="57251" xr:uid="{00000000-0005-0000-0000-00008BDF0000}"/>
    <cellStyle name="Percent 4 4 4 8" xfId="57252" xr:uid="{00000000-0005-0000-0000-00008CDF0000}"/>
    <cellStyle name="Percent 4 4 5" xfId="6376" xr:uid="{00000000-0005-0000-0000-00008DDF0000}"/>
    <cellStyle name="Percent 4 4 5 2" xfId="6377" xr:uid="{00000000-0005-0000-0000-00008EDF0000}"/>
    <cellStyle name="Percent 4 4 5 2 2" xfId="6378" xr:uid="{00000000-0005-0000-0000-00008FDF0000}"/>
    <cellStyle name="Percent 4 4 5 2 2 2" xfId="57253" xr:uid="{00000000-0005-0000-0000-000090DF0000}"/>
    <cellStyle name="Percent 4 4 5 2 2 2 2" xfId="57254" xr:uid="{00000000-0005-0000-0000-000091DF0000}"/>
    <cellStyle name="Percent 4 4 5 2 2 2 2 2" xfId="57255" xr:uid="{00000000-0005-0000-0000-000092DF0000}"/>
    <cellStyle name="Percent 4 4 5 2 2 2 3" xfId="57256" xr:uid="{00000000-0005-0000-0000-000093DF0000}"/>
    <cellStyle name="Percent 4 4 5 2 2 3" xfId="57257" xr:uid="{00000000-0005-0000-0000-000094DF0000}"/>
    <cellStyle name="Percent 4 4 5 2 2 3 2" xfId="57258" xr:uid="{00000000-0005-0000-0000-000095DF0000}"/>
    <cellStyle name="Percent 4 4 5 2 2 4" xfId="57259" xr:uid="{00000000-0005-0000-0000-000096DF0000}"/>
    <cellStyle name="Percent 4 4 5 2 2 5" xfId="57260" xr:uid="{00000000-0005-0000-0000-000097DF0000}"/>
    <cellStyle name="Percent 4 4 5 2 3" xfId="6379" xr:uid="{00000000-0005-0000-0000-000098DF0000}"/>
    <cellStyle name="Percent 4 4 5 2 3 2" xfId="57261" xr:uid="{00000000-0005-0000-0000-000099DF0000}"/>
    <cellStyle name="Percent 4 4 5 2 3 2 2" xfId="57262" xr:uid="{00000000-0005-0000-0000-00009ADF0000}"/>
    <cellStyle name="Percent 4 4 5 2 3 2 2 2" xfId="57263" xr:uid="{00000000-0005-0000-0000-00009BDF0000}"/>
    <cellStyle name="Percent 4 4 5 2 3 2 3" xfId="57264" xr:uid="{00000000-0005-0000-0000-00009CDF0000}"/>
    <cellStyle name="Percent 4 4 5 2 3 3" xfId="57265" xr:uid="{00000000-0005-0000-0000-00009DDF0000}"/>
    <cellStyle name="Percent 4 4 5 2 3 3 2" xfId="57266" xr:uid="{00000000-0005-0000-0000-00009EDF0000}"/>
    <cellStyle name="Percent 4 4 5 2 3 4" xfId="57267" xr:uid="{00000000-0005-0000-0000-00009FDF0000}"/>
    <cellStyle name="Percent 4 4 5 2 3 5" xfId="57268" xr:uid="{00000000-0005-0000-0000-0000A0DF0000}"/>
    <cellStyle name="Percent 4 4 5 2 4" xfId="57269" xr:uid="{00000000-0005-0000-0000-0000A1DF0000}"/>
    <cellStyle name="Percent 4 4 5 2 4 2" xfId="57270" xr:uid="{00000000-0005-0000-0000-0000A2DF0000}"/>
    <cellStyle name="Percent 4 4 5 2 4 2 2" xfId="57271" xr:uid="{00000000-0005-0000-0000-0000A3DF0000}"/>
    <cellStyle name="Percent 4 4 5 2 4 3" xfId="57272" xr:uid="{00000000-0005-0000-0000-0000A4DF0000}"/>
    <cellStyle name="Percent 4 4 5 2 5" xfId="57273" xr:uid="{00000000-0005-0000-0000-0000A5DF0000}"/>
    <cellStyle name="Percent 4 4 5 2 5 2" xfId="57274" xr:uid="{00000000-0005-0000-0000-0000A6DF0000}"/>
    <cellStyle name="Percent 4 4 5 2 6" xfId="57275" xr:uid="{00000000-0005-0000-0000-0000A7DF0000}"/>
    <cellStyle name="Percent 4 4 5 2 7" xfId="57276" xr:uid="{00000000-0005-0000-0000-0000A8DF0000}"/>
    <cellStyle name="Percent 4 4 5 3" xfId="6380" xr:uid="{00000000-0005-0000-0000-0000A9DF0000}"/>
    <cellStyle name="Percent 4 4 5 3 2" xfId="57277" xr:uid="{00000000-0005-0000-0000-0000AADF0000}"/>
    <cellStyle name="Percent 4 4 5 3 2 2" xfId="57278" xr:uid="{00000000-0005-0000-0000-0000ABDF0000}"/>
    <cellStyle name="Percent 4 4 5 3 2 2 2" xfId="57279" xr:uid="{00000000-0005-0000-0000-0000ACDF0000}"/>
    <cellStyle name="Percent 4 4 5 3 2 3" xfId="57280" xr:uid="{00000000-0005-0000-0000-0000ADDF0000}"/>
    <cellStyle name="Percent 4 4 5 3 3" xfId="57281" xr:uid="{00000000-0005-0000-0000-0000AEDF0000}"/>
    <cellStyle name="Percent 4 4 5 3 3 2" xfId="57282" xr:uid="{00000000-0005-0000-0000-0000AFDF0000}"/>
    <cellStyle name="Percent 4 4 5 3 4" xfId="57283" xr:uid="{00000000-0005-0000-0000-0000B0DF0000}"/>
    <cellStyle name="Percent 4 4 5 3 5" xfId="57284" xr:uid="{00000000-0005-0000-0000-0000B1DF0000}"/>
    <cellStyle name="Percent 4 4 5 4" xfId="6381" xr:uid="{00000000-0005-0000-0000-0000B2DF0000}"/>
    <cellStyle name="Percent 4 4 5 4 2" xfId="57285" xr:uid="{00000000-0005-0000-0000-0000B3DF0000}"/>
    <cellStyle name="Percent 4 4 5 4 2 2" xfId="57286" xr:uid="{00000000-0005-0000-0000-0000B4DF0000}"/>
    <cellStyle name="Percent 4 4 5 4 2 2 2" xfId="57287" xr:uid="{00000000-0005-0000-0000-0000B5DF0000}"/>
    <cellStyle name="Percent 4 4 5 4 2 3" xfId="57288" xr:uid="{00000000-0005-0000-0000-0000B6DF0000}"/>
    <cellStyle name="Percent 4 4 5 4 3" xfId="57289" xr:uid="{00000000-0005-0000-0000-0000B7DF0000}"/>
    <cellStyle name="Percent 4 4 5 4 3 2" xfId="57290" xr:uid="{00000000-0005-0000-0000-0000B8DF0000}"/>
    <cellStyle name="Percent 4 4 5 4 4" xfId="57291" xr:uid="{00000000-0005-0000-0000-0000B9DF0000}"/>
    <cellStyle name="Percent 4 4 5 4 5" xfId="57292" xr:uid="{00000000-0005-0000-0000-0000BADF0000}"/>
    <cellStyle name="Percent 4 4 5 5" xfId="57293" xr:uid="{00000000-0005-0000-0000-0000BBDF0000}"/>
    <cellStyle name="Percent 4 4 5 5 2" xfId="57294" xr:uid="{00000000-0005-0000-0000-0000BCDF0000}"/>
    <cellStyle name="Percent 4 4 5 5 2 2" xfId="57295" xr:uid="{00000000-0005-0000-0000-0000BDDF0000}"/>
    <cellStyle name="Percent 4 4 5 5 3" xfId="57296" xr:uid="{00000000-0005-0000-0000-0000BEDF0000}"/>
    <cellStyle name="Percent 4 4 5 6" xfId="57297" xr:uid="{00000000-0005-0000-0000-0000BFDF0000}"/>
    <cellStyle name="Percent 4 4 5 6 2" xfId="57298" xr:uid="{00000000-0005-0000-0000-0000C0DF0000}"/>
    <cellStyle name="Percent 4 4 5 7" xfId="57299" xr:uid="{00000000-0005-0000-0000-0000C1DF0000}"/>
    <cellStyle name="Percent 4 4 5 8" xfId="57300" xr:uid="{00000000-0005-0000-0000-0000C2DF0000}"/>
    <cellStyle name="Percent 4 4 6" xfId="6382" xr:uid="{00000000-0005-0000-0000-0000C3DF0000}"/>
    <cellStyle name="Percent 4 4 6 2" xfId="6383" xr:uid="{00000000-0005-0000-0000-0000C4DF0000}"/>
    <cellStyle name="Percent 4 4 6 2 2" xfId="57301" xr:uid="{00000000-0005-0000-0000-0000C5DF0000}"/>
    <cellStyle name="Percent 4 4 6 2 2 2" xfId="57302" xr:uid="{00000000-0005-0000-0000-0000C6DF0000}"/>
    <cellStyle name="Percent 4 4 6 2 2 2 2" xfId="57303" xr:uid="{00000000-0005-0000-0000-0000C7DF0000}"/>
    <cellStyle name="Percent 4 4 6 2 2 3" xfId="57304" xr:uid="{00000000-0005-0000-0000-0000C8DF0000}"/>
    <cellStyle name="Percent 4 4 6 2 3" xfId="57305" xr:uid="{00000000-0005-0000-0000-0000C9DF0000}"/>
    <cellStyle name="Percent 4 4 6 2 3 2" xfId="57306" xr:uid="{00000000-0005-0000-0000-0000CADF0000}"/>
    <cellStyle name="Percent 4 4 6 2 4" xfId="57307" xr:uid="{00000000-0005-0000-0000-0000CBDF0000}"/>
    <cellStyle name="Percent 4 4 6 2 5" xfId="57308" xr:uid="{00000000-0005-0000-0000-0000CCDF0000}"/>
    <cellStyle name="Percent 4 4 6 3" xfId="6384" xr:uid="{00000000-0005-0000-0000-0000CDDF0000}"/>
    <cellStyle name="Percent 4 4 6 3 2" xfId="57309" xr:uid="{00000000-0005-0000-0000-0000CEDF0000}"/>
    <cellStyle name="Percent 4 4 6 3 2 2" xfId="57310" xr:uid="{00000000-0005-0000-0000-0000CFDF0000}"/>
    <cellStyle name="Percent 4 4 6 3 2 2 2" xfId="57311" xr:uid="{00000000-0005-0000-0000-0000D0DF0000}"/>
    <cellStyle name="Percent 4 4 6 3 2 3" xfId="57312" xr:uid="{00000000-0005-0000-0000-0000D1DF0000}"/>
    <cellStyle name="Percent 4 4 6 3 3" xfId="57313" xr:uid="{00000000-0005-0000-0000-0000D2DF0000}"/>
    <cellStyle name="Percent 4 4 6 3 3 2" xfId="57314" xr:uid="{00000000-0005-0000-0000-0000D3DF0000}"/>
    <cellStyle name="Percent 4 4 6 3 4" xfId="57315" xr:uid="{00000000-0005-0000-0000-0000D4DF0000}"/>
    <cellStyle name="Percent 4 4 6 3 5" xfId="57316" xr:uid="{00000000-0005-0000-0000-0000D5DF0000}"/>
    <cellStyle name="Percent 4 4 6 4" xfId="57317" xr:uid="{00000000-0005-0000-0000-0000D6DF0000}"/>
    <cellStyle name="Percent 4 4 6 4 2" xfId="57318" xr:uid="{00000000-0005-0000-0000-0000D7DF0000}"/>
    <cellStyle name="Percent 4 4 6 4 2 2" xfId="57319" xr:uid="{00000000-0005-0000-0000-0000D8DF0000}"/>
    <cellStyle name="Percent 4 4 6 4 3" xfId="57320" xr:uid="{00000000-0005-0000-0000-0000D9DF0000}"/>
    <cellStyle name="Percent 4 4 6 5" xfId="57321" xr:uid="{00000000-0005-0000-0000-0000DADF0000}"/>
    <cellStyle name="Percent 4 4 6 5 2" xfId="57322" xr:uid="{00000000-0005-0000-0000-0000DBDF0000}"/>
    <cellStyle name="Percent 4 4 6 6" xfId="57323" xr:uid="{00000000-0005-0000-0000-0000DCDF0000}"/>
    <cellStyle name="Percent 4 4 6 7" xfId="57324" xr:uid="{00000000-0005-0000-0000-0000DDDF0000}"/>
    <cellStyle name="Percent 4 4 7" xfId="6385" xr:uid="{00000000-0005-0000-0000-0000DEDF0000}"/>
    <cellStyle name="Percent 4 4 7 2" xfId="57325" xr:uid="{00000000-0005-0000-0000-0000DFDF0000}"/>
    <cellStyle name="Percent 4 4 7 2 2" xfId="57326" xr:uid="{00000000-0005-0000-0000-0000E0DF0000}"/>
    <cellStyle name="Percent 4 4 7 2 2 2" xfId="57327" xr:uid="{00000000-0005-0000-0000-0000E1DF0000}"/>
    <cellStyle name="Percent 4 4 7 2 3" xfId="57328" xr:uid="{00000000-0005-0000-0000-0000E2DF0000}"/>
    <cellStyle name="Percent 4 4 7 3" xfId="57329" xr:uid="{00000000-0005-0000-0000-0000E3DF0000}"/>
    <cellStyle name="Percent 4 4 7 3 2" xfId="57330" xr:uid="{00000000-0005-0000-0000-0000E4DF0000}"/>
    <cellStyle name="Percent 4 4 7 4" xfId="57331" xr:uid="{00000000-0005-0000-0000-0000E5DF0000}"/>
    <cellStyle name="Percent 4 4 7 5" xfId="57332" xr:uid="{00000000-0005-0000-0000-0000E6DF0000}"/>
    <cellStyle name="Percent 4 4 8" xfId="6386" xr:uid="{00000000-0005-0000-0000-0000E7DF0000}"/>
    <cellStyle name="Percent 4 4 8 2" xfId="57333" xr:uid="{00000000-0005-0000-0000-0000E8DF0000}"/>
    <cellStyle name="Percent 4 4 8 2 2" xfId="57334" xr:uid="{00000000-0005-0000-0000-0000E9DF0000}"/>
    <cellStyle name="Percent 4 4 8 2 2 2" xfId="57335" xr:uid="{00000000-0005-0000-0000-0000EADF0000}"/>
    <cellStyle name="Percent 4 4 8 2 3" xfId="57336" xr:uid="{00000000-0005-0000-0000-0000EBDF0000}"/>
    <cellStyle name="Percent 4 4 8 3" xfId="57337" xr:uid="{00000000-0005-0000-0000-0000ECDF0000}"/>
    <cellStyle name="Percent 4 4 8 3 2" xfId="57338" xr:uid="{00000000-0005-0000-0000-0000EDDF0000}"/>
    <cellStyle name="Percent 4 4 8 4" xfId="57339" xr:uid="{00000000-0005-0000-0000-0000EEDF0000}"/>
    <cellStyle name="Percent 4 4 8 5" xfId="57340" xr:uid="{00000000-0005-0000-0000-0000EFDF0000}"/>
    <cellStyle name="Percent 4 4 9" xfId="57341" xr:uid="{00000000-0005-0000-0000-0000F0DF0000}"/>
    <cellStyle name="Percent 4 4 9 2" xfId="57342" xr:uid="{00000000-0005-0000-0000-0000F1DF0000}"/>
    <cellStyle name="Percent 4 4 9 2 2" xfId="57343" xr:uid="{00000000-0005-0000-0000-0000F2DF0000}"/>
    <cellStyle name="Percent 4 4 9 3" xfId="57344" xr:uid="{00000000-0005-0000-0000-0000F3DF0000}"/>
    <cellStyle name="Percent 4 5" xfId="6387" xr:uid="{00000000-0005-0000-0000-0000F4DF0000}"/>
    <cellStyle name="Percent 4 5 2" xfId="6388" xr:uid="{00000000-0005-0000-0000-0000F5DF0000}"/>
    <cellStyle name="Percent 4 5 2 2" xfId="6389" xr:uid="{00000000-0005-0000-0000-0000F6DF0000}"/>
    <cellStyle name="Percent 4 5 2 2 2" xfId="57345" xr:uid="{00000000-0005-0000-0000-0000F7DF0000}"/>
    <cellStyle name="Percent 4 5 2 2 2 2" xfId="57346" xr:uid="{00000000-0005-0000-0000-0000F8DF0000}"/>
    <cellStyle name="Percent 4 5 2 2 2 2 2" xfId="57347" xr:uid="{00000000-0005-0000-0000-0000F9DF0000}"/>
    <cellStyle name="Percent 4 5 2 2 2 3" xfId="57348" xr:uid="{00000000-0005-0000-0000-0000FADF0000}"/>
    <cellStyle name="Percent 4 5 2 2 3" xfId="57349" xr:uid="{00000000-0005-0000-0000-0000FBDF0000}"/>
    <cellStyle name="Percent 4 5 2 2 3 2" xfId="57350" xr:uid="{00000000-0005-0000-0000-0000FCDF0000}"/>
    <cellStyle name="Percent 4 5 2 2 4" xfId="57351" xr:uid="{00000000-0005-0000-0000-0000FDDF0000}"/>
    <cellStyle name="Percent 4 5 2 2 5" xfId="57352" xr:uid="{00000000-0005-0000-0000-0000FEDF0000}"/>
    <cellStyle name="Percent 4 5 2 3" xfId="6390" xr:uid="{00000000-0005-0000-0000-0000FFDF0000}"/>
    <cellStyle name="Percent 4 5 2 3 2" xfId="57353" xr:uid="{00000000-0005-0000-0000-000000E00000}"/>
    <cellStyle name="Percent 4 5 2 3 2 2" xfId="57354" xr:uid="{00000000-0005-0000-0000-000001E00000}"/>
    <cellStyle name="Percent 4 5 2 3 2 2 2" xfId="57355" xr:uid="{00000000-0005-0000-0000-000002E00000}"/>
    <cellStyle name="Percent 4 5 2 3 2 3" xfId="57356" xr:uid="{00000000-0005-0000-0000-000003E00000}"/>
    <cellStyle name="Percent 4 5 2 3 3" xfId="57357" xr:uid="{00000000-0005-0000-0000-000004E00000}"/>
    <cellStyle name="Percent 4 5 2 3 3 2" xfId="57358" xr:uid="{00000000-0005-0000-0000-000005E00000}"/>
    <cellStyle name="Percent 4 5 2 3 4" xfId="57359" xr:uid="{00000000-0005-0000-0000-000006E00000}"/>
    <cellStyle name="Percent 4 5 2 3 5" xfId="57360" xr:uid="{00000000-0005-0000-0000-000007E00000}"/>
    <cellStyle name="Percent 4 5 2 4" xfId="57361" xr:uid="{00000000-0005-0000-0000-000008E00000}"/>
    <cellStyle name="Percent 4 5 2 4 2" xfId="57362" xr:uid="{00000000-0005-0000-0000-000009E00000}"/>
    <cellStyle name="Percent 4 5 2 4 2 2" xfId="57363" xr:uid="{00000000-0005-0000-0000-00000AE00000}"/>
    <cellStyle name="Percent 4 5 2 4 3" xfId="57364" xr:uid="{00000000-0005-0000-0000-00000BE00000}"/>
    <cellStyle name="Percent 4 5 2 5" xfId="57365" xr:uid="{00000000-0005-0000-0000-00000CE00000}"/>
    <cellStyle name="Percent 4 5 2 5 2" xfId="57366" xr:uid="{00000000-0005-0000-0000-00000DE00000}"/>
    <cellStyle name="Percent 4 5 2 6" xfId="57367" xr:uid="{00000000-0005-0000-0000-00000EE00000}"/>
    <cellStyle name="Percent 4 5 2 7" xfId="57368" xr:uid="{00000000-0005-0000-0000-00000FE00000}"/>
    <cellStyle name="Percent 4 5 3" xfId="6391" xr:uid="{00000000-0005-0000-0000-000010E00000}"/>
    <cellStyle name="Percent 4 5 3 2" xfId="57369" xr:uid="{00000000-0005-0000-0000-000011E00000}"/>
    <cellStyle name="Percent 4 5 3 2 2" xfId="57370" xr:uid="{00000000-0005-0000-0000-000012E00000}"/>
    <cellStyle name="Percent 4 5 3 2 2 2" xfId="57371" xr:uid="{00000000-0005-0000-0000-000013E00000}"/>
    <cellStyle name="Percent 4 5 3 2 3" xfId="57372" xr:uid="{00000000-0005-0000-0000-000014E00000}"/>
    <cellStyle name="Percent 4 5 3 3" xfId="57373" xr:uid="{00000000-0005-0000-0000-000015E00000}"/>
    <cellStyle name="Percent 4 5 3 3 2" xfId="57374" xr:uid="{00000000-0005-0000-0000-000016E00000}"/>
    <cellStyle name="Percent 4 5 3 4" xfId="57375" xr:uid="{00000000-0005-0000-0000-000017E00000}"/>
    <cellStyle name="Percent 4 5 3 5" xfId="57376" xr:uid="{00000000-0005-0000-0000-000018E00000}"/>
    <cellStyle name="Percent 4 5 4" xfId="6392" xr:uid="{00000000-0005-0000-0000-000019E00000}"/>
    <cellStyle name="Percent 4 5 4 2" xfId="57377" xr:uid="{00000000-0005-0000-0000-00001AE00000}"/>
    <cellStyle name="Percent 4 5 4 2 2" xfId="57378" xr:uid="{00000000-0005-0000-0000-00001BE00000}"/>
    <cellStyle name="Percent 4 5 4 2 2 2" xfId="57379" xr:uid="{00000000-0005-0000-0000-00001CE00000}"/>
    <cellStyle name="Percent 4 5 4 2 3" xfId="57380" xr:uid="{00000000-0005-0000-0000-00001DE00000}"/>
    <cellStyle name="Percent 4 5 4 3" xfId="57381" xr:uid="{00000000-0005-0000-0000-00001EE00000}"/>
    <cellStyle name="Percent 4 5 4 3 2" xfId="57382" xr:uid="{00000000-0005-0000-0000-00001FE00000}"/>
    <cellStyle name="Percent 4 5 4 4" xfId="57383" xr:uid="{00000000-0005-0000-0000-000020E00000}"/>
    <cellStyle name="Percent 4 5 4 5" xfId="57384" xr:uid="{00000000-0005-0000-0000-000021E00000}"/>
    <cellStyle name="Percent 4 5 5" xfId="57385" xr:uid="{00000000-0005-0000-0000-000022E00000}"/>
    <cellStyle name="Percent 4 5 5 2" xfId="57386" xr:uid="{00000000-0005-0000-0000-000023E00000}"/>
    <cellStyle name="Percent 4 5 5 2 2" xfId="57387" xr:uid="{00000000-0005-0000-0000-000024E00000}"/>
    <cellStyle name="Percent 4 5 5 3" xfId="57388" xr:uid="{00000000-0005-0000-0000-000025E00000}"/>
    <cellStyle name="Percent 4 5 6" xfId="57389" xr:uid="{00000000-0005-0000-0000-000026E00000}"/>
    <cellStyle name="Percent 4 5 6 2" xfId="57390" xr:uid="{00000000-0005-0000-0000-000027E00000}"/>
    <cellStyle name="Percent 4 5 7" xfId="57391" xr:uid="{00000000-0005-0000-0000-000028E00000}"/>
    <cellStyle name="Percent 4 5 8" xfId="57392" xr:uid="{00000000-0005-0000-0000-000029E00000}"/>
    <cellStyle name="Percent 4 6" xfId="6393" xr:uid="{00000000-0005-0000-0000-00002AE00000}"/>
    <cellStyle name="Percent 4 6 2" xfId="6394" xr:uid="{00000000-0005-0000-0000-00002BE00000}"/>
    <cellStyle name="Percent 4 6 2 2" xfId="6395" xr:uid="{00000000-0005-0000-0000-00002CE00000}"/>
    <cellStyle name="Percent 4 6 2 2 2" xfId="57393" xr:uid="{00000000-0005-0000-0000-00002DE00000}"/>
    <cellStyle name="Percent 4 6 2 2 2 2" xfId="57394" xr:uid="{00000000-0005-0000-0000-00002EE00000}"/>
    <cellStyle name="Percent 4 6 2 2 2 2 2" xfId="57395" xr:uid="{00000000-0005-0000-0000-00002FE00000}"/>
    <cellStyle name="Percent 4 6 2 2 2 3" xfId="57396" xr:uid="{00000000-0005-0000-0000-000030E00000}"/>
    <cellStyle name="Percent 4 6 2 2 3" xfId="57397" xr:uid="{00000000-0005-0000-0000-000031E00000}"/>
    <cellStyle name="Percent 4 6 2 2 3 2" xfId="57398" xr:uid="{00000000-0005-0000-0000-000032E00000}"/>
    <cellStyle name="Percent 4 6 2 2 4" xfId="57399" xr:uid="{00000000-0005-0000-0000-000033E00000}"/>
    <cellStyle name="Percent 4 6 2 2 5" xfId="57400" xr:uid="{00000000-0005-0000-0000-000034E00000}"/>
    <cellStyle name="Percent 4 6 2 3" xfId="6396" xr:uid="{00000000-0005-0000-0000-000035E00000}"/>
    <cellStyle name="Percent 4 6 2 3 2" xfId="57401" xr:uid="{00000000-0005-0000-0000-000036E00000}"/>
    <cellStyle name="Percent 4 6 2 3 2 2" xfId="57402" xr:uid="{00000000-0005-0000-0000-000037E00000}"/>
    <cellStyle name="Percent 4 6 2 3 2 2 2" xfId="57403" xr:uid="{00000000-0005-0000-0000-000038E00000}"/>
    <cellStyle name="Percent 4 6 2 3 2 3" xfId="57404" xr:uid="{00000000-0005-0000-0000-000039E00000}"/>
    <cellStyle name="Percent 4 6 2 3 3" xfId="57405" xr:uid="{00000000-0005-0000-0000-00003AE00000}"/>
    <cellStyle name="Percent 4 6 2 3 3 2" xfId="57406" xr:uid="{00000000-0005-0000-0000-00003BE00000}"/>
    <cellStyle name="Percent 4 6 2 3 4" xfId="57407" xr:uid="{00000000-0005-0000-0000-00003CE00000}"/>
    <cellStyle name="Percent 4 6 2 3 5" xfId="57408" xr:uid="{00000000-0005-0000-0000-00003DE00000}"/>
    <cellStyle name="Percent 4 6 2 4" xfId="57409" xr:uid="{00000000-0005-0000-0000-00003EE00000}"/>
    <cellStyle name="Percent 4 6 2 4 2" xfId="57410" xr:uid="{00000000-0005-0000-0000-00003FE00000}"/>
    <cellStyle name="Percent 4 6 2 4 2 2" xfId="57411" xr:uid="{00000000-0005-0000-0000-000040E00000}"/>
    <cellStyle name="Percent 4 6 2 4 3" xfId="57412" xr:uid="{00000000-0005-0000-0000-000041E00000}"/>
    <cellStyle name="Percent 4 6 2 5" xfId="57413" xr:uid="{00000000-0005-0000-0000-000042E00000}"/>
    <cellStyle name="Percent 4 6 2 5 2" xfId="57414" xr:uid="{00000000-0005-0000-0000-000043E00000}"/>
    <cellStyle name="Percent 4 6 2 6" xfId="57415" xr:uid="{00000000-0005-0000-0000-000044E00000}"/>
    <cellStyle name="Percent 4 6 2 7" xfId="57416" xr:uid="{00000000-0005-0000-0000-000045E00000}"/>
    <cellStyle name="Percent 4 6 3" xfId="6397" xr:uid="{00000000-0005-0000-0000-000046E00000}"/>
    <cellStyle name="Percent 4 6 3 2" xfId="57417" xr:uid="{00000000-0005-0000-0000-000047E00000}"/>
    <cellStyle name="Percent 4 6 3 2 2" xfId="57418" xr:uid="{00000000-0005-0000-0000-000048E00000}"/>
    <cellStyle name="Percent 4 6 3 2 2 2" xfId="57419" xr:uid="{00000000-0005-0000-0000-000049E00000}"/>
    <cellStyle name="Percent 4 6 3 2 3" xfId="57420" xr:uid="{00000000-0005-0000-0000-00004AE00000}"/>
    <cellStyle name="Percent 4 6 3 3" xfId="57421" xr:uid="{00000000-0005-0000-0000-00004BE00000}"/>
    <cellStyle name="Percent 4 6 3 3 2" xfId="57422" xr:uid="{00000000-0005-0000-0000-00004CE00000}"/>
    <cellStyle name="Percent 4 6 3 4" xfId="57423" xr:uid="{00000000-0005-0000-0000-00004DE00000}"/>
    <cellStyle name="Percent 4 6 3 5" xfId="57424" xr:uid="{00000000-0005-0000-0000-00004EE00000}"/>
    <cellStyle name="Percent 4 6 4" xfId="6398" xr:uid="{00000000-0005-0000-0000-00004FE00000}"/>
    <cellStyle name="Percent 4 6 4 2" xfId="57425" xr:uid="{00000000-0005-0000-0000-000050E00000}"/>
    <cellStyle name="Percent 4 6 4 2 2" xfId="57426" xr:uid="{00000000-0005-0000-0000-000051E00000}"/>
    <cellStyle name="Percent 4 6 4 2 2 2" xfId="57427" xr:uid="{00000000-0005-0000-0000-000052E00000}"/>
    <cellStyle name="Percent 4 6 4 2 3" xfId="57428" xr:uid="{00000000-0005-0000-0000-000053E00000}"/>
    <cellStyle name="Percent 4 6 4 3" xfId="57429" xr:uid="{00000000-0005-0000-0000-000054E00000}"/>
    <cellStyle name="Percent 4 6 4 3 2" xfId="57430" xr:uid="{00000000-0005-0000-0000-000055E00000}"/>
    <cellStyle name="Percent 4 6 4 4" xfId="57431" xr:uid="{00000000-0005-0000-0000-000056E00000}"/>
    <cellStyle name="Percent 4 6 4 5" xfId="57432" xr:uid="{00000000-0005-0000-0000-000057E00000}"/>
    <cellStyle name="Percent 4 6 5" xfId="57433" xr:uid="{00000000-0005-0000-0000-000058E00000}"/>
    <cellStyle name="Percent 4 6 5 2" xfId="57434" xr:uid="{00000000-0005-0000-0000-000059E00000}"/>
    <cellStyle name="Percent 4 6 5 2 2" xfId="57435" xr:uid="{00000000-0005-0000-0000-00005AE00000}"/>
    <cellStyle name="Percent 4 6 5 3" xfId="57436" xr:uid="{00000000-0005-0000-0000-00005BE00000}"/>
    <cellStyle name="Percent 4 6 6" xfId="57437" xr:uid="{00000000-0005-0000-0000-00005CE00000}"/>
    <cellStyle name="Percent 4 6 6 2" xfId="57438" xr:uid="{00000000-0005-0000-0000-00005DE00000}"/>
    <cellStyle name="Percent 4 6 7" xfId="57439" xr:uid="{00000000-0005-0000-0000-00005EE00000}"/>
    <cellStyle name="Percent 4 6 8" xfId="57440" xr:uid="{00000000-0005-0000-0000-00005FE00000}"/>
    <cellStyle name="Percent 4 7" xfId="6399" xr:uid="{00000000-0005-0000-0000-000060E00000}"/>
    <cellStyle name="Percent 4 7 2" xfId="6400" xr:uid="{00000000-0005-0000-0000-000061E00000}"/>
    <cellStyle name="Percent 4 7 2 2" xfId="6401" xr:uid="{00000000-0005-0000-0000-000062E00000}"/>
    <cellStyle name="Percent 4 7 2 2 2" xfId="57441" xr:uid="{00000000-0005-0000-0000-000063E00000}"/>
    <cellStyle name="Percent 4 7 2 2 2 2" xfId="57442" xr:uid="{00000000-0005-0000-0000-000064E00000}"/>
    <cellStyle name="Percent 4 7 2 2 2 2 2" xfId="57443" xr:uid="{00000000-0005-0000-0000-000065E00000}"/>
    <cellStyle name="Percent 4 7 2 2 2 3" xfId="57444" xr:uid="{00000000-0005-0000-0000-000066E00000}"/>
    <cellStyle name="Percent 4 7 2 2 3" xfId="57445" xr:uid="{00000000-0005-0000-0000-000067E00000}"/>
    <cellStyle name="Percent 4 7 2 2 3 2" xfId="57446" xr:uid="{00000000-0005-0000-0000-000068E00000}"/>
    <cellStyle name="Percent 4 7 2 2 4" xfId="57447" xr:uid="{00000000-0005-0000-0000-000069E00000}"/>
    <cellStyle name="Percent 4 7 2 2 5" xfId="57448" xr:uid="{00000000-0005-0000-0000-00006AE00000}"/>
    <cellStyle name="Percent 4 7 2 3" xfId="6402" xr:uid="{00000000-0005-0000-0000-00006BE00000}"/>
    <cellStyle name="Percent 4 7 2 3 2" xfId="57449" xr:uid="{00000000-0005-0000-0000-00006CE00000}"/>
    <cellStyle name="Percent 4 7 2 3 2 2" xfId="57450" xr:uid="{00000000-0005-0000-0000-00006DE00000}"/>
    <cellStyle name="Percent 4 7 2 3 2 2 2" xfId="57451" xr:uid="{00000000-0005-0000-0000-00006EE00000}"/>
    <cellStyle name="Percent 4 7 2 3 2 3" xfId="57452" xr:uid="{00000000-0005-0000-0000-00006FE00000}"/>
    <cellStyle name="Percent 4 7 2 3 3" xfId="57453" xr:uid="{00000000-0005-0000-0000-000070E00000}"/>
    <cellStyle name="Percent 4 7 2 3 3 2" xfId="57454" xr:uid="{00000000-0005-0000-0000-000071E00000}"/>
    <cellStyle name="Percent 4 7 2 3 4" xfId="57455" xr:uid="{00000000-0005-0000-0000-000072E00000}"/>
    <cellStyle name="Percent 4 7 2 3 5" xfId="57456" xr:uid="{00000000-0005-0000-0000-000073E00000}"/>
    <cellStyle name="Percent 4 7 2 4" xfId="57457" xr:uid="{00000000-0005-0000-0000-000074E00000}"/>
    <cellStyle name="Percent 4 7 2 4 2" xfId="57458" xr:uid="{00000000-0005-0000-0000-000075E00000}"/>
    <cellStyle name="Percent 4 7 2 4 2 2" xfId="57459" xr:uid="{00000000-0005-0000-0000-000076E00000}"/>
    <cellStyle name="Percent 4 7 2 4 3" xfId="57460" xr:uid="{00000000-0005-0000-0000-000077E00000}"/>
    <cellStyle name="Percent 4 7 2 5" xfId="57461" xr:uid="{00000000-0005-0000-0000-000078E00000}"/>
    <cellStyle name="Percent 4 7 2 5 2" xfId="57462" xr:uid="{00000000-0005-0000-0000-000079E00000}"/>
    <cellStyle name="Percent 4 7 2 6" xfId="57463" xr:uid="{00000000-0005-0000-0000-00007AE00000}"/>
    <cellStyle name="Percent 4 7 2 7" xfId="57464" xr:uid="{00000000-0005-0000-0000-00007BE00000}"/>
    <cellStyle name="Percent 4 7 3" xfId="6403" xr:uid="{00000000-0005-0000-0000-00007CE00000}"/>
    <cellStyle name="Percent 4 7 3 2" xfId="57465" xr:uid="{00000000-0005-0000-0000-00007DE00000}"/>
    <cellStyle name="Percent 4 7 3 2 2" xfId="57466" xr:uid="{00000000-0005-0000-0000-00007EE00000}"/>
    <cellStyle name="Percent 4 7 3 2 2 2" xfId="57467" xr:uid="{00000000-0005-0000-0000-00007FE00000}"/>
    <cellStyle name="Percent 4 7 3 2 3" xfId="57468" xr:uid="{00000000-0005-0000-0000-000080E00000}"/>
    <cellStyle name="Percent 4 7 3 3" xfId="57469" xr:uid="{00000000-0005-0000-0000-000081E00000}"/>
    <cellStyle name="Percent 4 7 3 3 2" xfId="57470" xr:uid="{00000000-0005-0000-0000-000082E00000}"/>
    <cellStyle name="Percent 4 7 3 4" xfId="57471" xr:uid="{00000000-0005-0000-0000-000083E00000}"/>
    <cellStyle name="Percent 4 7 3 5" xfId="57472" xr:uid="{00000000-0005-0000-0000-000084E00000}"/>
    <cellStyle name="Percent 4 7 4" xfId="6404" xr:uid="{00000000-0005-0000-0000-000085E00000}"/>
    <cellStyle name="Percent 4 7 4 2" xfId="57473" xr:uid="{00000000-0005-0000-0000-000086E00000}"/>
    <cellStyle name="Percent 4 7 4 2 2" xfId="57474" xr:uid="{00000000-0005-0000-0000-000087E00000}"/>
    <cellStyle name="Percent 4 7 4 2 2 2" xfId="57475" xr:uid="{00000000-0005-0000-0000-000088E00000}"/>
    <cellStyle name="Percent 4 7 4 2 3" xfId="57476" xr:uid="{00000000-0005-0000-0000-000089E00000}"/>
    <cellStyle name="Percent 4 7 4 3" xfId="57477" xr:uid="{00000000-0005-0000-0000-00008AE00000}"/>
    <cellStyle name="Percent 4 7 4 3 2" xfId="57478" xr:uid="{00000000-0005-0000-0000-00008BE00000}"/>
    <cellStyle name="Percent 4 7 4 4" xfId="57479" xr:uid="{00000000-0005-0000-0000-00008CE00000}"/>
    <cellStyle name="Percent 4 7 4 5" xfId="57480" xr:uid="{00000000-0005-0000-0000-00008DE00000}"/>
    <cellStyle name="Percent 4 7 5" xfId="57481" xr:uid="{00000000-0005-0000-0000-00008EE00000}"/>
    <cellStyle name="Percent 4 7 5 2" xfId="57482" xr:uid="{00000000-0005-0000-0000-00008FE00000}"/>
    <cellStyle name="Percent 4 7 5 2 2" xfId="57483" xr:uid="{00000000-0005-0000-0000-000090E00000}"/>
    <cellStyle name="Percent 4 7 5 3" xfId="57484" xr:uid="{00000000-0005-0000-0000-000091E00000}"/>
    <cellStyle name="Percent 4 7 6" xfId="57485" xr:uid="{00000000-0005-0000-0000-000092E00000}"/>
    <cellStyle name="Percent 4 7 6 2" xfId="57486" xr:uid="{00000000-0005-0000-0000-000093E00000}"/>
    <cellStyle name="Percent 4 7 7" xfId="57487" xr:uid="{00000000-0005-0000-0000-000094E00000}"/>
    <cellStyle name="Percent 4 7 8" xfId="57488" xr:uid="{00000000-0005-0000-0000-000095E00000}"/>
    <cellStyle name="Percent 4 8" xfId="6405" xr:uid="{00000000-0005-0000-0000-000096E00000}"/>
    <cellStyle name="Percent 4 8 2" xfId="6406" xr:uid="{00000000-0005-0000-0000-000097E00000}"/>
    <cellStyle name="Percent 4 8 2 2" xfId="6407" xr:uid="{00000000-0005-0000-0000-000098E00000}"/>
    <cellStyle name="Percent 4 8 2 2 2" xfId="57489" xr:uid="{00000000-0005-0000-0000-000099E00000}"/>
    <cellStyle name="Percent 4 8 2 2 2 2" xfId="57490" xr:uid="{00000000-0005-0000-0000-00009AE00000}"/>
    <cellStyle name="Percent 4 8 2 2 2 2 2" xfId="57491" xr:uid="{00000000-0005-0000-0000-00009BE00000}"/>
    <cellStyle name="Percent 4 8 2 2 2 3" xfId="57492" xr:uid="{00000000-0005-0000-0000-00009CE00000}"/>
    <cellStyle name="Percent 4 8 2 2 3" xfId="57493" xr:uid="{00000000-0005-0000-0000-00009DE00000}"/>
    <cellStyle name="Percent 4 8 2 2 3 2" xfId="57494" xr:uid="{00000000-0005-0000-0000-00009EE00000}"/>
    <cellStyle name="Percent 4 8 2 2 4" xfId="57495" xr:uid="{00000000-0005-0000-0000-00009FE00000}"/>
    <cellStyle name="Percent 4 8 2 2 5" xfId="57496" xr:uid="{00000000-0005-0000-0000-0000A0E00000}"/>
    <cellStyle name="Percent 4 8 2 3" xfId="6408" xr:uid="{00000000-0005-0000-0000-0000A1E00000}"/>
    <cellStyle name="Percent 4 8 2 3 2" xfId="57497" xr:uid="{00000000-0005-0000-0000-0000A2E00000}"/>
    <cellStyle name="Percent 4 8 2 3 2 2" xfId="57498" xr:uid="{00000000-0005-0000-0000-0000A3E00000}"/>
    <cellStyle name="Percent 4 8 2 3 2 2 2" xfId="57499" xr:uid="{00000000-0005-0000-0000-0000A4E00000}"/>
    <cellStyle name="Percent 4 8 2 3 2 3" xfId="57500" xr:uid="{00000000-0005-0000-0000-0000A5E00000}"/>
    <cellStyle name="Percent 4 8 2 3 3" xfId="57501" xr:uid="{00000000-0005-0000-0000-0000A6E00000}"/>
    <cellStyle name="Percent 4 8 2 3 3 2" xfId="57502" xr:uid="{00000000-0005-0000-0000-0000A7E00000}"/>
    <cellStyle name="Percent 4 8 2 3 4" xfId="57503" xr:uid="{00000000-0005-0000-0000-0000A8E00000}"/>
    <cellStyle name="Percent 4 8 2 3 5" xfId="57504" xr:uid="{00000000-0005-0000-0000-0000A9E00000}"/>
    <cellStyle name="Percent 4 8 2 4" xfId="57505" xr:uid="{00000000-0005-0000-0000-0000AAE00000}"/>
    <cellStyle name="Percent 4 8 2 4 2" xfId="57506" xr:uid="{00000000-0005-0000-0000-0000ABE00000}"/>
    <cellStyle name="Percent 4 8 2 4 2 2" xfId="57507" xr:uid="{00000000-0005-0000-0000-0000ACE00000}"/>
    <cellStyle name="Percent 4 8 2 4 3" xfId="57508" xr:uid="{00000000-0005-0000-0000-0000ADE00000}"/>
    <cellStyle name="Percent 4 8 2 5" xfId="57509" xr:uid="{00000000-0005-0000-0000-0000AEE00000}"/>
    <cellStyle name="Percent 4 8 2 5 2" xfId="57510" xr:uid="{00000000-0005-0000-0000-0000AFE00000}"/>
    <cellStyle name="Percent 4 8 2 6" xfId="57511" xr:uid="{00000000-0005-0000-0000-0000B0E00000}"/>
    <cellStyle name="Percent 4 8 2 7" xfId="57512" xr:uid="{00000000-0005-0000-0000-0000B1E00000}"/>
    <cellStyle name="Percent 4 8 3" xfId="6409" xr:uid="{00000000-0005-0000-0000-0000B2E00000}"/>
    <cellStyle name="Percent 4 8 3 2" xfId="57513" xr:uid="{00000000-0005-0000-0000-0000B3E00000}"/>
    <cellStyle name="Percent 4 8 3 2 2" xfId="57514" xr:uid="{00000000-0005-0000-0000-0000B4E00000}"/>
    <cellStyle name="Percent 4 8 3 2 2 2" xfId="57515" xr:uid="{00000000-0005-0000-0000-0000B5E00000}"/>
    <cellStyle name="Percent 4 8 3 2 3" xfId="57516" xr:uid="{00000000-0005-0000-0000-0000B6E00000}"/>
    <cellStyle name="Percent 4 8 3 3" xfId="57517" xr:uid="{00000000-0005-0000-0000-0000B7E00000}"/>
    <cellStyle name="Percent 4 8 3 3 2" xfId="57518" xr:uid="{00000000-0005-0000-0000-0000B8E00000}"/>
    <cellStyle name="Percent 4 8 3 4" xfId="57519" xr:uid="{00000000-0005-0000-0000-0000B9E00000}"/>
    <cellStyle name="Percent 4 8 3 5" xfId="57520" xr:uid="{00000000-0005-0000-0000-0000BAE00000}"/>
    <cellStyle name="Percent 4 8 4" xfId="6410" xr:uid="{00000000-0005-0000-0000-0000BBE00000}"/>
    <cellStyle name="Percent 4 8 4 2" xfId="57521" xr:uid="{00000000-0005-0000-0000-0000BCE00000}"/>
    <cellStyle name="Percent 4 8 4 2 2" xfId="57522" xr:uid="{00000000-0005-0000-0000-0000BDE00000}"/>
    <cellStyle name="Percent 4 8 4 2 2 2" xfId="57523" xr:uid="{00000000-0005-0000-0000-0000BEE00000}"/>
    <cellStyle name="Percent 4 8 4 2 3" xfId="57524" xr:uid="{00000000-0005-0000-0000-0000BFE00000}"/>
    <cellStyle name="Percent 4 8 4 3" xfId="57525" xr:uid="{00000000-0005-0000-0000-0000C0E00000}"/>
    <cellStyle name="Percent 4 8 4 3 2" xfId="57526" xr:uid="{00000000-0005-0000-0000-0000C1E00000}"/>
    <cellStyle name="Percent 4 8 4 4" xfId="57527" xr:uid="{00000000-0005-0000-0000-0000C2E00000}"/>
    <cellStyle name="Percent 4 8 4 5" xfId="57528" xr:uid="{00000000-0005-0000-0000-0000C3E00000}"/>
    <cellStyle name="Percent 4 8 5" xfId="57529" xr:uid="{00000000-0005-0000-0000-0000C4E00000}"/>
    <cellStyle name="Percent 4 8 5 2" xfId="57530" xr:uid="{00000000-0005-0000-0000-0000C5E00000}"/>
    <cellStyle name="Percent 4 8 5 2 2" xfId="57531" xr:uid="{00000000-0005-0000-0000-0000C6E00000}"/>
    <cellStyle name="Percent 4 8 5 3" xfId="57532" xr:uid="{00000000-0005-0000-0000-0000C7E00000}"/>
    <cellStyle name="Percent 4 8 6" xfId="57533" xr:uid="{00000000-0005-0000-0000-0000C8E00000}"/>
    <cellStyle name="Percent 4 8 6 2" xfId="57534" xr:uid="{00000000-0005-0000-0000-0000C9E00000}"/>
    <cellStyle name="Percent 4 8 7" xfId="57535" xr:uid="{00000000-0005-0000-0000-0000CAE00000}"/>
    <cellStyle name="Percent 4 8 8" xfId="57536" xr:uid="{00000000-0005-0000-0000-0000CBE00000}"/>
    <cellStyle name="Percent 4 9" xfId="6411" xr:uid="{00000000-0005-0000-0000-0000CCE00000}"/>
    <cellStyle name="Percent 4 9 2" xfId="6412" xr:uid="{00000000-0005-0000-0000-0000CDE00000}"/>
    <cellStyle name="Percent 4 9 2 2" xfId="57537" xr:uid="{00000000-0005-0000-0000-0000CEE00000}"/>
    <cellStyle name="Percent 4 9 2 2 2" xfId="57538" xr:uid="{00000000-0005-0000-0000-0000CFE00000}"/>
    <cellStyle name="Percent 4 9 2 2 2 2" xfId="57539" xr:uid="{00000000-0005-0000-0000-0000D0E00000}"/>
    <cellStyle name="Percent 4 9 2 2 3" xfId="57540" xr:uid="{00000000-0005-0000-0000-0000D1E00000}"/>
    <cellStyle name="Percent 4 9 2 3" xfId="57541" xr:uid="{00000000-0005-0000-0000-0000D2E00000}"/>
    <cellStyle name="Percent 4 9 2 3 2" xfId="57542" xr:uid="{00000000-0005-0000-0000-0000D3E00000}"/>
    <cellStyle name="Percent 4 9 2 4" xfId="57543" xr:uid="{00000000-0005-0000-0000-0000D4E00000}"/>
    <cellStyle name="Percent 4 9 2 5" xfId="57544" xr:uid="{00000000-0005-0000-0000-0000D5E00000}"/>
    <cellStyle name="Percent 4 9 3" xfId="6413" xr:uid="{00000000-0005-0000-0000-0000D6E00000}"/>
    <cellStyle name="Percent 4 9 3 2" xfId="57545" xr:uid="{00000000-0005-0000-0000-0000D7E00000}"/>
    <cellStyle name="Percent 4 9 3 2 2" xfId="57546" xr:uid="{00000000-0005-0000-0000-0000D8E00000}"/>
    <cellStyle name="Percent 4 9 3 2 2 2" xfId="57547" xr:uid="{00000000-0005-0000-0000-0000D9E00000}"/>
    <cellStyle name="Percent 4 9 3 2 3" xfId="57548" xr:uid="{00000000-0005-0000-0000-0000DAE00000}"/>
    <cellStyle name="Percent 4 9 3 3" xfId="57549" xr:uid="{00000000-0005-0000-0000-0000DBE00000}"/>
    <cellStyle name="Percent 4 9 3 3 2" xfId="57550" xr:uid="{00000000-0005-0000-0000-0000DCE00000}"/>
    <cellStyle name="Percent 4 9 3 4" xfId="57551" xr:uid="{00000000-0005-0000-0000-0000DDE00000}"/>
    <cellStyle name="Percent 4 9 3 5" xfId="57552" xr:uid="{00000000-0005-0000-0000-0000DEE00000}"/>
    <cellStyle name="Percent 4 9 4" xfId="57553" xr:uid="{00000000-0005-0000-0000-0000DFE00000}"/>
    <cellStyle name="Percent 4 9 4 2" xfId="57554" xr:uid="{00000000-0005-0000-0000-0000E0E00000}"/>
    <cellStyle name="Percent 4 9 4 2 2" xfId="57555" xr:uid="{00000000-0005-0000-0000-0000E1E00000}"/>
    <cellStyle name="Percent 4 9 4 3" xfId="57556" xr:uid="{00000000-0005-0000-0000-0000E2E00000}"/>
    <cellStyle name="Percent 4 9 5" xfId="57557" xr:uid="{00000000-0005-0000-0000-0000E3E00000}"/>
    <cellStyle name="Percent 4 9 5 2" xfId="57558" xr:uid="{00000000-0005-0000-0000-0000E4E00000}"/>
    <cellStyle name="Percent 4 9 6" xfId="57559" xr:uid="{00000000-0005-0000-0000-0000E5E00000}"/>
    <cellStyle name="Percent 4 9 7" xfId="57560" xr:uid="{00000000-0005-0000-0000-0000E6E00000}"/>
    <cellStyle name="Percent 5" xfId="6414" xr:uid="{00000000-0005-0000-0000-0000E7E00000}"/>
    <cellStyle name="Percent 6" xfId="6415" xr:uid="{00000000-0005-0000-0000-0000E8E00000}"/>
    <cellStyle name="Percent 7" xfId="6416" xr:uid="{00000000-0005-0000-0000-0000E9E00000}"/>
    <cellStyle name="Percent 8" xfId="6417" xr:uid="{00000000-0005-0000-0000-0000EAE00000}"/>
    <cellStyle name="Percent 9" xfId="6418" xr:uid="{00000000-0005-0000-0000-0000EBE00000}"/>
    <cellStyle name="Percent 9 2" xfId="57561" xr:uid="{00000000-0005-0000-0000-0000ECE00000}"/>
    <cellStyle name="Percent 9 2 2" xfId="57562" xr:uid="{00000000-0005-0000-0000-0000EDE00000}"/>
    <cellStyle name="Percent 9 2 2 2" xfId="57563" xr:uid="{00000000-0005-0000-0000-0000EEE00000}"/>
    <cellStyle name="Percent 9 2 3" xfId="57564" xr:uid="{00000000-0005-0000-0000-0000EFE00000}"/>
    <cellStyle name="Percent 9 3" xfId="57565" xr:uid="{00000000-0005-0000-0000-0000F0E00000}"/>
    <cellStyle name="Percent 9 3 2" xfId="57566" xr:uid="{00000000-0005-0000-0000-0000F1E00000}"/>
    <cellStyle name="Percent 9 4" xfId="57567" xr:uid="{00000000-0005-0000-0000-0000F2E00000}"/>
    <cellStyle name="Percent 9 5" xfId="57568" xr:uid="{00000000-0005-0000-0000-0000F3E00000}"/>
  </cellStyles>
  <dxfs count="0"/>
  <tableStyles count="0" defaultTableStyle="TableStyleMedium2" defaultPivotStyle="PivotStyleLight16"/>
  <colors>
    <mruColors>
      <color rgb="FFEE12CF"/>
      <color rgb="FF0000FF"/>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9.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u="sng"/>
              <a:t>Fullerton Target</a:t>
            </a:r>
            <a:r>
              <a:rPr lang="en-US" u="sng" baseline="0"/>
              <a:t> Well - Vertical</a:t>
            </a:r>
          </a:p>
          <a:p>
            <a:pPr>
              <a:defRPr/>
            </a:pPr>
            <a:r>
              <a:rPr lang="en-US" sz="1200" b="0" i="1" u="none" baseline="0"/>
              <a:t>Record Fullerton </a:t>
            </a:r>
            <a:r>
              <a:rPr lang="en-US" sz="1200" b="0" i="1" u="none" baseline="0">
                <a:solidFill>
                  <a:sysClr val="windowText" lastClr="000000"/>
                </a:solidFill>
              </a:rPr>
              <a:t>Vertical</a:t>
            </a:r>
            <a:r>
              <a:rPr lang="en-US" sz="1200" b="0" i="1" u="none" baseline="0"/>
              <a:t> w/Logs FCU #8020 5.16 DFS</a:t>
            </a:r>
          </a:p>
        </c:rich>
      </c:tx>
      <c:overlay val="0"/>
    </c:title>
    <c:autoTitleDeleted val="0"/>
    <c:plotArea>
      <c:layout>
        <c:manualLayout>
          <c:layoutTarget val="inner"/>
          <c:xMode val="edge"/>
          <c:yMode val="edge"/>
          <c:x val="0.13739789850739159"/>
          <c:y val="0.11341732283464567"/>
          <c:w val="0.75393150573548084"/>
          <c:h val="0.77973823272090981"/>
        </c:manualLayout>
      </c:layout>
      <c:scatterChart>
        <c:scatterStyle val="lineMarker"/>
        <c:varyColors val="0"/>
        <c:ser>
          <c:idx val="0"/>
          <c:order val="0"/>
          <c:tx>
            <c:strRef>
              <c:f>'Target Well Data'!$A$4:$B$4</c:f>
              <c:strCache>
                <c:ptCount val="1"/>
                <c:pt idx="0">
                  <c:v>FCU #8020 (Record, 5/16)</c:v>
                </c:pt>
              </c:strCache>
            </c:strRef>
          </c:tx>
          <c:spPr>
            <a:ln w="25400"/>
          </c:spPr>
          <c:marker>
            <c:symbol val="diamond"/>
            <c:size val="3"/>
          </c:marker>
          <c:xVal>
            <c:numRef>
              <c:f>'Target Well Data'!$A$6:$A$502</c:f>
              <c:numCache>
                <c:formatCode>0.00</c:formatCode>
                <c:ptCount val="497"/>
                <c:pt idx="0">
                  <c:v>0</c:v>
                </c:pt>
                <c:pt idx="1">
                  <c:v>4.1666666664241347E-2</c:v>
                </c:pt>
                <c:pt idx="2">
                  <c:v>0.41666666666424135</c:v>
                </c:pt>
                <c:pt idx="3">
                  <c:v>0.4375</c:v>
                </c:pt>
                <c:pt idx="4">
                  <c:v>0.45833333332848269</c:v>
                </c:pt>
                <c:pt idx="5">
                  <c:v>0.52083333332848269</c:v>
                </c:pt>
                <c:pt idx="6">
                  <c:v>0.54166666666424135</c:v>
                </c:pt>
                <c:pt idx="7">
                  <c:v>0.8125</c:v>
                </c:pt>
                <c:pt idx="8">
                  <c:v>0.84375</c:v>
                </c:pt>
                <c:pt idx="9">
                  <c:v>0.92708333332848269</c:v>
                </c:pt>
                <c:pt idx="10">
                  <c:v>1.0625</c:v>
                </c:pt>
                <c:pt idx="11">
                  <c:v>1.1666666666642413</c:v>
                </c:pt>
                <c:pt idx="12">
                  <c:v>1.2083333333284827</c:v>
                </c:pt>
                <c:pt idx="13">
                  <c:v>1.2291666666642413</c:v>
                </c:pt>
                <c:pt idx="14">
                  <c:v>1.3125</c:v>
                </c:pt>
                <c:pt idx="15">
                  <c:v>1.34375</c:v>
                </c:pt>
                <c:pt idx="16">
                  <c:v>1.3854166666642413</c:v>
                </c:pt>
                <c:pt idx="17">
                  <c:v>1.3958333333284827</c:v>
                </c:pt>
                <c:pt idx="18">
                  <c:v>1.4166666666642413</c:v>
                </c:pt>
                <c:pt idx="19">
                  <c:v>1.4479166666642413</c:v>
                </c:pt>
                <c:pt idx="20">
                  <c:v>1.4895833333284827</c:v>
                </c:pt>
                <c:pt idx="21">
                  <c:v>1.84375</c:v>
                </c:pt>
                <c:pt idx="22">
                  <c:v>1.8645833333284827</c:v>
                </c:pt>
                <c:pt idx="23">
                  <c:v>2.4166666666642413</c:v>
                </c:pt>
                <c:pt idx="24">
                  <c:v>2.8645833333284827</c:v>
                </c:pt>
                <c:pt idx="25">
                  <c:v>2.8854166666642413</c:v>
                </c:pt>
                <c:pt idx="26">
                  <c:v>3.4166666666642413</c:v>
                </c:pt>
                <c:pt idx="27">
                  <c:v>3.65625</c:v>
                </c:pt>
                <c:pt idx="28">
                  <c:v>3.6666666666642413</c:v>
                </c:pt>
                <c:pt idx="29">
                  <c:v>4.0625</c:v>
                </c:pt>
                <c:pt idx="30">
                  <c:v>4.1041666666642413</c:v>
                </c:pt>
                <c:pt idx="31">
                  <c:v>4.2916666666642413</c:v>
                </c:pt>
                <c:pt idx="32">
                  <c:v>4.3958333333284827</c:v>
                </c:pt>
                <c:pt idx="33">
                  <c:v>4.4166666666642413</c:v>
                </c:pt>
                <c:pt idx="34">
                  <c:v>4.6458333333284827</c:v>
                </c:pt>
                <c:pt idx="35">
                  <c:v>4.8645833333284827</c:v>
                </c:pt>
                <c:pt idx="36">
                  <c:v>4.90625</c:v>
                </c:pt>
                <c:pt idx="37">
                  <c:v>5.03125</c:v>
                </c:pt>
                <c:pt idx="38">
                  <c:v>5.09375</c:v>
                </c:pt>
                <c:pt idx="39">
                  <c:v>5.15625</c:v>
                </c:pt>
                <c:pt idx="40">
                  <c:v>5.15625</c:v>
                </c:pt>
                <c:pt idx="41">
                  <c:v>5.15625</c:v>
                </c:pt>
                <c:pt idx="42">
                  <c:v>5.15625</c:v>
                </c:pt>
                <c:pt idx="43">
                  <c:v>5.15625</c:v>
                </c:pt>
                <c:pt idx="44">
                  <c:v>5.15625</c:v>
                </c:pt>
                <c:pt idx="45">
                  <c:v>5.15625</c:v>
                </c:pt>
                <c:pt idx="46">
                  <c:v>5.15625</c:v>
                </c:pt>
                <c:pt idx="47">
                  <c:v>5.15625</c:v>
                </c:pt>
                <c:pt idx="48">
                  <c:v>5.15625</c:v>
                </c:pt>
                <c:pt idx="49">
                  <c:v>5.15625</c:v>
                </c:pt>
                <c:pt idx="50">
                  <c:v>5.15625</c:v>
                </c:pt>
                <c:pt idx="51">
                  <c:v>5.15625</c:v>
                </c:pt>
                <c:pt idx="52">
                  <c:v>5.15625</c:v>
                </c:pt>
                <c:pt idx="53">
                  <c:v>5.15625</c:v>
                </c:pt>
                <c:pt idx="54">
                  <c:v>5.15625</c:v>
                </c:pt>
                <c:pt idx="55">
                  <c:v>5.15625</c:v>
                </c:pt>
                <c:pt idx="56">
                  <c:v>5.15625</c:v>
                </c:pt>
                <c:pt idx="57">
                  <c:v>5.15625</c:v>
                </c:pt>
                <c:pt idx="58">
                  <c:v>5.15625</c:v>
                </c:pt>
                <c:pt idx="59">
                  <c:v>5.15625</c:v>
                </c:pt>
                <c:pt idx="60">
                  <c:v>5.15625</c:v>
                </c:pt>
                <c:pt idx="61">
                  <c:v>5.15625</c:v>
                </c:pt>
                <c:pt idx="62">
                  <c:v>5.15625</c:v>
                </c:pt>
                <c:pt idx="63">
                  <c:v>5.15625</c:v>
                </c:pt>
                <c:pt idx="64">
                  <c:v>5.15625</c:v>
                </c:pt>
                <c:pt idx="65">
                  <c:v>5.15625</c:v>
                </c:pt>
                <c:pt idx="66">
                  <c:v>5.15625</c:v>
                </c:pt>
                <c:pt idx="67">
                  <c:v>5.15625</c:v>
                </c:pt>
                <c:pt idx="68">
                  <c:v>5.15625</c:v>
                </c:pt>
                <c:pt idx="69">
                  <c:v>5.15625</c:v>
                </c:pt>
                <c:pt idx="70">
                  <c:v>5.15625</c:v>
                </c:pt>
                <c:pt idx="71">
                  <c:v>5.15625</c:v>
                </c:pt>
                <c:pt idx="72">
                  <c:v>5.15625</c:v>
                </c:pt>
                <c:pt idx="73">
                  <c:v>5.15625</c:v>
                </c:pt>
                <c:pt idx="74">
                  <c:v>5.15625</c:v>
                </c:pt>
                <c:pt idx="75">
                  <c:v>5.15625</c:v>
                </c:pt>
                <c:pt idx="76">
                  <c:v>5.15625</c:v>
                </c:pt>
                <c:pt idx="77">
                  <c:v>5.15625</c:v>
                </c:pt>
                <c:pt idx="78">
                  <c:v>5.15625</c:v>
                </c:pt>
                <c:pt idx="79">
                  <c:v>5.15625</c:v>
                </c:pt>
                <c:pt idx="80">
                  <c:v>5.15625</c:v>
                </c:pt>
                <c:pt idx="81">
                  <c:v>5.15625</c:v>
                </c:pt>
                <c:pt idx="82">
                  <c:v>5.15625</c:v>
                </c:pt>
                <c:pt idx="83">
                  <c:v>5.15625</c:v>
                </c:pt>
                <c:pt idx="84">
                  <c:v>5.15625</c:v>
                </c:pt>
                <c:pt idx="85">
                  <c:v>5.15625</c:v>
                </c:pt>
                <c:pt idx="86">
                  <c:v>5.15625</c:v>
                </c:pt>
                <c:pt idx="87">
                  <c:v>5.15625</c:v>
                </c:pt>
                <c:pt idx="88">
                  <c:v>5.15625</c:v>
                </c:pt>
                <c:pt idx="89">
                  <c:v>5.15625</c:v>
                </c:pt>
                <c:pt idx="90">
                  <c:v>5.15625</c:v>
                </c:pt>
                <c:pt idx="91">
                  <c:v>5.15625</c:v>
                </c:pt>
                <c:pt idx="92">
                  <c:v>5.15625</c:v>
                </c:pt>
                <c:pt idx="93">
                  <c:v>5.15625</c:v>
                </c:pt>
                <c:pt idx="94">
                  <c:v>5.15625</c:v>
                </c:pt>
                <c:pt idx="95">
                  <c:v>5.15625</c:v>
                </c:pt>
                <c:pt idx="96">
                  <c:v>5.15625</c:v>
                </c:pt>
                <c:pt idx="97">
                  <c:v>5.15625</c:v>
                </c:pt>
                <c:pt idx="98">
                  <c:v>5.15625</c:v>
                </c:pt>
                <c:pt idx="99">
                  <c:v>5.15625</c:v>
                </c:pt>
                <c:pt idx="100">
                  <c:v>5.15625</c:v>
                </c:pt>
                <c:pt idx="101">
                  <c:v>5.15625</c:v>
                </c:pt>
                <c:pt idx="102">
                  <c:v>5.15625</c:v>
                </c:pt>
                <c:pt idx="103">
                  <c:v>5.15625</c:v>
                </c:pt>
                <c:pt idx="104">
                  <c:v>5.15625</c:v>
                </c:pt>
                <c:pt idx="105">
                  <c:v>5.15625</c:v>
                </c:pt>
                <c:pt idx="106">
                  <c:v>5.15625</c:v>
                </c:pt>
                <c:pt idx="107">
                  <c:v>5.15625</c:v>
                </c:pt>
                <c:pt idx="108">
                  <c:v>5.15625</c:v>
                </c:pt>
                <c:pt idx="109">
                  <c:v>5.15625</c:v>
                </c:pt>
                <c:pt idx="110">
                  <c:v>5.15625</c:v>
                </c:pt>
                <c:pt idx="111">
                  <c:v>5.15625</c:v>
                </c:pt>
                <c:pt idx="112">
                  <c:v>5.15625</c:v>
                </c:pt>
                <c:pt idx="113">
                  <c:v>5.15625</c:v>
                </c:pt>
                <c:pt idx="114">
                  <c:v>5.15625</c:v>
                </c:pt>
                <c:pt idx="115">
                  <c:v>5.15625</c:v>
                </c:pt>
                <c:pt idx="116">
                  <c:v>5.15625</c:v>
                </c:pt>
                <c:pt idx="117">
                  <c:v>5.15625</c:v>
                </c:pt>
                <c:pt idx="118">
                  <c:v>5.15625</c:v>
                </c:pt>
                <c:pt idx="119">
                  <c:v>5.15625</c:v>
                </c:pt>
                <c:pt idx="120">
                  <c:v>5.15625</c:v>
                </c:pt>
                <c:pt idx="121">
                  <c:v>5.15625</c:v>
                </c:pt>
                <c:pt idx="122">
                  <c:v>5.15625</c:v>
                </c:pt>
                <c:pt idx="123">
                  <c:v>5.15625</c:v>
                </c:pt>
                <c:pt idx="124">
                  <c:v>5.15625</c:v>
                </c:pt>
                <c:pt idx="125">
                  <c:v>5.15625</c:v>
                </c:pt>
                <c:pt idx="126">
                  <c:v>5.15625</c:v>
                </c:pt>
                <c:pt idx="127">
                  <c:v>5.15625</c:v>
                </c:pt>
                <c:pt idx="128">
                  <c:v>5.15625</c:v>
                </c:pt>
                <c:pt idx="129">
                  <c:v>5.15625</c:v>
                </c:pt>
                <c:pt idx="130">
                  <c:v>5.15625</c:v>
                </c:pt>
                <c:pt idx="131">
                  <c:v>5.15625</c:v>
                </c:pt>
                <c:pt idx="132">
                  <c:v>5.15625</c:v>
                </c:pt>
                <c:pt idx="133">
                  <c:v>5.15625</c:v>
                </c:pt>
                <c:pt idx="134">
                  <c:v>5.15625</c:v>
                </c:pt>
                <c:pt idx="135">
                  <c:v>5.15625</c:v>
                </c:pt>
                <c:pt idx="136">
                  <c:v>5.15625</c:v>
                </c:pt>
                <c:pt idx="137">
                  <c:v>5.15625</c:v>
                </c:pt>
                <c:pt idx="138">
                  <c:v>5.15625</c:v>
                </c:pt>
                <c:pt idx="139">
                  <c:v>5.15625</c:v>
                </c:pt>
                <c:pt idx="140">
                  <c:v>5.15625</c:v>
                </c:pt>
                <c:pt idx="141">
                  <c:v>5.15625</c:v>
                </c:pt>
                <c:pt idx="142">
                  <c:v>5.15625</c:v>
                </c:pt>
                <c:pt idx="143">
                  <c:v>5.15625</c:v>
                </c:pt>
                <c:pt idx="144">
                  <c:v>5.15625</c:v>
                </c:pt>
                <c:pt idx="145">
                  <c:v>5.15625</c:v>
                </c:pt>
                <c:pt idx="146">
                  <c:v>5.15625</c:v>
                </c:pt>
                <c:pt idx="147">
                  <c:v>5.15625</c:v>
                </c:pt>
                <c:pt idx="148">
                  <c:v>5.15625</c:v>
                </c:pt>
                <c:pt idx="149">
                  <c:v>5.15625</c:v>
                </c:pt>
                <c:pt idx="150">
                  <c:v>5.15625</c:v>
                </c:pt>
                <c:pt idx="151">
                  <c:v>5.15625</c:v>
                </c:pt>
                <c:pt idx="152">
                  <c:v>5.15625</c:v>
                </c:pt>
                <c:pt idx="153">
                  <c:v>5.15625</c:v>
                </c:pt>
                <c:pt idx="154">
                  <c:v>5.15625</c:v>
                </c:pt>
                <c:pt idx="155">
                  <c:v>5.15625</c:v>
                </c:pt>
                <c:pt idx="156">
                  <c:v>5.15625</c:v>
                </c:pt>
                <c:pt idx="157">
                  <c:v>5.15625</c:v>
                </c:pt>
                <c:pt idx="158">
                  <c:v>5.15625</c:v>
                </c:pt>
                <c:pt idx="159">
                  <c:v>5.15625</c:v>
                </c:pt>
                <c:pt idx="160">
                  <c:v>5.15625</c:v>
                </c:pt>
                <c:pt idx="161">
                  <c:v>5.15625</c:v>
                </c:pt>
                <c:pt idx="162">
                  <c:v>5.15625</c:v>
                </c:pt>
                <c:pt idx="163">
                  <c:v>5.15625</c:v>
                </c:pt>
                <c:pt idx="164">
                  <c:v>5.15625</c:v>
                </c:pt>
                <c:pt idx="165">
                  <c:v>5.15625</c:v>
                </c:pt>
                <c:pt idx="166">
                  <c:v>5.15625</c:v>
                </c:pt>
                <c:pt idx="167">
                  <c:v>5.15625</c:v>
                </c:pt>
                <c:pt idx="168">
                  <c:v>5.15625</c:v>
                </c:pt>
                <c:pt idx="169">
                  <c:v>5.15625</c:v>
                </c:pt>
                <c:pt idx="170">
                  <c:v>5.15625</c:v>
                </c:pt>
                <c:pt idx="171">
                  <c:v>5.15625</c:v>
                </c:pt>
                <c:pt idx="172">
                  <c:v>5.15625</c:v>
                </c:pt>
                <c:pt idx="173">
                  <c:v>5.15625</c:v>
                </c:pt>
                <c:pt idx="174">
                  <c:v>5.15625</c:v>
                </c:pt>
                <c:pt idx="175">
                  <c:v>5.15625</c:v>
                </c:pt>
                <c:pt idx="176">
                  <c:v>5.15625</c:v>
                </c:pt>
                <c:pt idx="177">
                  <c:v>5.15625</c:v>
                </c:pt>
                <c:pt idx="178">
                  <c:v>5.15625</c:v>
                </c:pt>
                <c:pt idx="179">
                  <c:v>5.15625</c:v>
                </c:pt>
                <c:pt idx="180">
                  <c:v>5.15625</c:v>
                </c:pt>
                <c:pt idx="181">
                  <c:v>5.15625</c:v>
                </c:pt>
                <c:pt idx="182">
                  <c:v>5.15625</c:v>
                </c:pt>
                <c:pt idx="183">
                  <c:v>5.15625</c:v>
                </c:pt>
                <c:pt idx="184">
                  <c:v>5.15625</c:v>
                </c:pt>
                <c:pt idx="185">
                  <c:v>5.15625</c:v>
                </c:pt>
                <c:pt idx="186">
                  <c:v>5.15625</c:v>
                </c:pt>
                <c:pt idx="187">
                  <c:v>5.15625</c:v>
                </c:pt>
                <c:pt idx="188">
                  <c:v>5.15625</c:v>
                </c:pt>
                <c:pt idx="189">
                  <c:v>5.15625</c:v>
                </c:pt>
                <c:pt idx="190">
                  <c:v>5.15625</c:v>
                </c:pt>
                <c:pt idx="191">
                  <c:v>5.15625</c:v>
                </c:pt>
                <c:pt idx="192">
                  <c:v>5.15625</c:v>
                </c:pt>
                <c:pt idx="193">
                  <c:v>5.15625</c:v>
                </c:pt>
                <c:pt idx="194">
                  <c:v>5.15625</c:v>
                </c:pt>
                <c:pt idx="195">
                  <c:v>5.15625</c:v>
                </c:pt>
                <c:pt idx="196">
                  <c:v>5.15625</c:v>
                </c:pt>
                <c:pt idx="197">
                  <c:v>5.15625</c:v>
                </c:pt>
                <c:pt idx="198">
                  <c:v>5.15625</c:v>
                </c:pt>
                <c:pt idx="199">
                  <c:v>5.15625</c:v>
                </c:pt>
                <c:pt idx="200">
                  <c:v>5.15625</c:v>
                </c:pt>
                <c:pt idx="201">
                  <c:v>5.15625</c:v>
                </c:pt>
                <c:pt idx="202">
                  <c:v>5.15625</c:v>
                </c:pt>
                <c:pt idx="203">
                  <c:v>5.15625</c:v>
                </c:pt>
                <c:pt idx="204">
                  <c:v>5.15625</c:v>
                </c:pt>
                <c:pt idx="205">
                  <c:v>5.15625</c:v>
                </c:pt>
                <c:pt idx="206">
                  <c:v>5.15625</c:v>
                </c:pt>
                <c:pt idx="207">
                  <c:v>5.15625</c:v>
                </c:pt>
                <c:pt idx="208">
                  <c:v>5.15625</c:v>
                </c:pt>
                <c:pt idx="209">
                  <c:v>5.15625</c:v>
                </c:pt>
                <c:pt idx="210">
                  <c:v>5.15625</c:v>
                </c:pt>
                <c:pt idx="211">
                  <c:v>5.15625</c:v>
                </c:pt>
                <c:pt idx="212">
                  <c:v>5.15625</c:v>
                </c:pt>
                <c:pt idx="213">
                  <c:v>5.15625</c:v>
                </c:pt>
                <c:pt idx="214">
                  <c:v>5.15625</c:v>
                </c:pt>
                <c:pt idx="215">
                  <c:v>5.15625</c:v>
                </c:pt>
                <c:pt idx="216">
                  <c:v>5.15625</c:v>
                </c:pt>
                <c:pt idx="217">
                  <c:v>5.15625</c:v>
                </c:pt>
                <c:pt idx="218">
                  <c:v>5.15625</c:v>
                </c:pt>
                <c:pt idx="219">
                  <c:v>5.15625</c:v>
                </c:pt>
                <c:pt idx="220">
                  <c:v>5.15625</c:v>
                </c:pt>
                <c:pt idx="221">
                  <c:v>5.15625</c:v>
                </c:pt>
                <c:pt idx="222">
                  <c:v>5.15625</c:v>
                </c:pt>
                <c:pt idx="223">
                  <c:v>5.15625</c:v>
                </c:pt>
                <c:pt idx="224">
                  <c:v>5.15625</c:v>
                </c:pt>
                <c:pt idx="225">
                  <c:v>5.15625</c:v>
                </c:pt>
                <c:pt idx="226">
                  <c:v>5.15625</c:v>
                </c:pt>
                <c:pt idx="227">
                  <c:v>5.15625</c:v>
                </c:pt>
                <c:pt idx="228">
                  <c:v>5.15625</c:v>
                </c:pt>
                <c:pt idx="229">
                  <c:v>5.15625</c:v>
                </c:pt>
                <c:pt idx="230">
                  <c:v>5.15625</c:v>
                </c:pt>
                <c:pt idx="231">
                  <c:v>5.15625</c:v>
                </c:pt>
                <c:pt idx="232">
                  <c:v>5.15625</c:v>
                </c:pt>
                <c:pt idx="233">
                  <c:v>5.15625</c:v>
                </c:pt>
                <c:pt idx="234">
                  <c:v>5.15625</c:v>
                </c:pt>
                <c:pt idx="235">
                  <c:v>5.15625</c:v>
                </c:pt>
                <c:pt idx="236">
                  <c:v>5.15625</c:v>
                </c:pt>
                <c:pt idx="237">
                  <c:v>5.15625</c:v>
                </c:pt>
                <c:pt idx="238">
                  <c:v>5.15625</c:v>
                </c:pt>
                <c:pt idx="239">
                  <c:v>5.15625</c:v>
                </c:pt>
                <c:pt idx="240">
                  <c:v>5.15625</c:v>
                </c:pt>
                <c:pt idx="241">
                  <c:v>5.15625</c:v>
                </c:pt>
                <c:pt idx="242">
                  <c:v>5.15625</c:v>
                </c:pt>
                <c:pt idx="243">
                  <c:v>5.15625</c:v>
                </c:pt>
                <c:pt idx="244">
                  <c:v>5.15625</c:v>
                </c:pt>
                <c:pt idx="245">
                  <c:v>5.15625</c:v>
                </c:pt>
                <c:pt idx="246">
                  <c:v>5.15625</c:v>
                </c:pt>
                <c:pt idx="247">
                  <c:v>5.15625</c:v>
                </c:pt>
                <c:pt idx="248">
                  <c:v>5.15625</c:v>
                </c:pt>
                <c:pt idx="249">
                  <c:v>5.15625</c:v>
                </c:pt>
                <c:pt idx="250">
                  <c:v>5.15625</c:v>
                </c:pt>
                <c:pt idx="251">
                  <c:v>5.15625</c:v>
                </c:pt>
                <c:pt idx="252">
                  <c:v>5.15625</c:v>
                </c:pt>
                <c:pt idx="253">
                  <c:v>5.15625</c:v>
                </c:pt>
                <c:pt idx="254">
                  <c:v>5.15625</c:v>
                </c:pt>
                <c:pt idx="255">
                  <c:v>5.15625</c:v>
                </c:pt>
                <c:pt idx="256">
                  <c:v>5.15625</c:v>
                </c:pt>
                <c:pt idx="257">
                  <c:v>5.15625</c:v>
                </c:pt>
                <c:pt idx="258">
                  <c:v>5.15625</c:v>
                </c:pt>
                <c:pt idx="259">
                  <c:v>5.15625</c:v>
                </c:pt>
                <c:pt idx="260">
                  <c:v>5.15625</c:v>
                </c:pt>
                <c:pt idx="261">
                  <c:v>5.15625</c:v>
                </c:pt>
                <c:pt idx="262">
                  <c:v>5.15625</c:v>
                </c:pt>
                <c:pt idx="263">
                  <c:v>5.15625</c:v>
                </c:pt>
                <c:pt idx="264">
                  <c:v>5.15625</c:v>
                </c:pt>
                <c:pt idx="265">
                  <c:v>5.15625</c:v>
                </c:pt>
                <c:pt idx="266">
                  <c:v>5.15625</c:v>
                </c:pt>
                <c:pt idx="267">
                  <c:v>5.15625</c:v>
                </c:pt>
                <c:pt idx="268">
                  <c:v>5.15625</c:v>
                </c:pt>
                <c:pt idx="269">
                  <c:v>5.15625</c:v>
                </c:pt>
                <c:pt idx="270">
                  <c:v>5.15625</c:v>
                </c:pt>
                <c:pt idx="271">
                  <c:v>5.15625</c:v>
                </c:pt>
                <c:pt idx="272">
                  <c:v>5.15625</c:v>
                </c:pt>
                <c:pt idx="273">
                  <c:v>5.15625</c:v>
                </c:pt>
                <c:pt idx="274">
                  <c:v>5.15625</c:v>
                </c:pt>
                <c:pt idx="275">
                  <c:v>5.15625</c:v>
                </c:pt>
                <c:pt idx="276">
                  <c:v>5.15625</c:v>
                </c:pt>
                <c:pt idx="277">
                  <c:v>5.15625</c:v>
                </c:pt>
                <c:pt idx="278">
                  <c:v>5.15625</c:v>
                </c:pt>
                <c:pt idx="279">
                  <c:v>5.15625</c:v>
                </c:pt>
                <c:pt idx="280">
                  <c:v>5.15625</c:v>
                </c:pt>
                <c:pt idx="281">
                  <c:v>5.15625</c:v>
                </c:pt>
                <c:pt idx="282">
                  <c:v>5.15625</c:v>
                </c:pt>
                <c:pt idx="283">
                  <c:v>5.15625</c:v>
                </c:pt>
                <c:pt idx="284">
                  <c:v>5.15625</c:v>
                </c:pt>
                <c:pt idx="285">
                  <c:v>5.15625</c:v>
                </c:pt>
                <c:pt idx="286">
                  <c:v>5.15625</c:v>
                </c:pt>
                <c:pt idx="287">
                  <c:v>5.15625</c:v>
                </c:pt>
                <c:pt idx="288">
                  <c:v>5.15625</c:v>
                </c:pt>
                <c:pt idx="289">
                  <c:v>5.15625</c:v>
                </c:pt>
                <c:pt idx="290">
                  <c:v>5.15625</c:v>
                </c:pt>
                <c:pt idx="291">
                  <c:v>5.15625</c:v>
                </c:pt>
                <c:pt idx="292">
                  <c:v>5.15625</c:v>
                </c:pt>
                <c:pt idx="293">
                  <c:v>5.15625</c:v>
                </c:pt>
                <c:pt idx="294">
                  <c:v>5.15625</c:v>
                </c:pt>
                <c:pt idx="295">
                  <c:v>5.15625</c:v>
                </c:pt>
                <c:pt idx="296">
                  <c:v>5.15625</c:v>
                </c:pt>
                <c:pt idx="297">
                  <c:v>5.15625</c:v>
                </c:pt>
                <c:pt idx="298">
                  <c:v>5.15625</c:v>
                </c:pt>
                <c:pt idx="299">
                  <c:v>5.15625</c:v>
                </c:pt>
                <c:pt idx="300">
                  <c:v>5.15625</c:v>
                </c:pt>
                <c:pt idx="301">
                  <c:v>5.15625</c:v>
                </c:pt>
                <c:pt idx="302">
                  <c:v>5.15625</c:v>
                </c:pt>
                <c:pt idx="303">
                  <c:v>5.15625</c:v>
                </c:pt>
                <c:pt idx="304">
                  <c:v>5.15625</c:v>
                </c:pt>
                <c:pt idx="305">
                  <c:v>5.15625</c:v>
                </c:pt>
                <c:pt idx="306">
                  <c:v>5.15625</c:v>
                </c:pt>
                <c:pt idx="307">
                  <c:v>5.15625</c:v>
                </c:pt>
                <c:pt idx="308">
                  <c:v>5.15625</c:v>
                </c:pt>
                <c:pt idx="309">
                  <c:v>5.15625</c:v>
                </c:pt>
                <c:pt idx="310">
                  <c:v>5.15625</c:v>
                </c:pt>
                <c:pt idx="311">
                  <c:v>5.15625</c:v>
                </c:pt>
                <c:pt idx="312">
                  <c:v>5.15625</c:v>
                </c:pt>
                <c:pt idx="313">
                  <c:v>5.15625</c:v>
                </c:pt>
                <c:pt idx="314">
                  <c:v>5.15625</c:v>
                </c:pt>
                <c:pt idx="315">
                  <c:v>5.15625</c:v>
                </c:pt>
                <c:pt idx="316">
                  <c:v>5.15625</c:v>
                </c:pt>
                <c:pt idx="317">
                  <c:v>5.15625</c:v>
                </c:pt>
                <c:pt idx="318">
                  <c:v>5.15625</c:v>
                </c:pt>
                <c:pt idx="319">
                  <c:v>5.15625</c:v>
                </c:pt>
                <c:pt idx="320">
                  <c:v>5.15625</c:v>
                </c:pt>
                <c:pt idx="321">
                  <c:v>5.15625</c:v>
                </c:pt>
                <c:pt idx="322">
                  <c:v>5.15625</c:v>
                </c:pt>
                <c:pt idx="323">
                  <c:v>5.15625</c:v>
                </c:pt>
                <c:pt idx="324">
                  <c:v>5.15625</c:v>
                </c:pt>
                <c:pt idx="325">
                  <c:v>5.15625</c:v>
                </c:pt>
                <c:pt idx="326">
                  <c:v>5.15625</c:v>
                </c:pt>
                <c:pt idx="327">
                  <c:v>5.15625</c:v>
                </c:pt>
                <c:pt idx="328">
                  <c:v>5.15625</c:v>
                </c:pt>
                <c:pt idx="329">
                  <c:v>5.15625</c:v>
                </c:pt>
                <c:pt idx="330">
                  <c:v>5.15625</c:v>
                </c:pt>
                <c:pt idx="331">
                  <c:v>5.15625</c:v>
                </c:pt>
                <c:pt idx="332">
                  <c:v>5.15625</c:v>
                </c:pt>
                <c:pt idx="333">
                  <c:v>5.15625</c:v>
                </c:pt>
                <c:pt idx="334">
                  <c:v>5.15625</c:v>
                </c:pt>
                <c:pt idx="335">
                  <c:v>5.15625</c:v>
                </c:pt>
                <c:pt idx="336">
                  <c:v>5.15625</c:v>
                </c:pt>
                <c:pt idx="337">
                  <c:v>5.15625</c:v>
                </c:pt>
                <c:pt idx="338">
                  <c:v>5.15625</c:v>
                </c:pt>
                <c:pt idx="339">
                  <c:v>5.15625</c:v>
                </c:pt>
                <c:pt idx="340">
                  <c:v>5.15625</c:v>
                </c:pt>
                <c:pt idx="341">
                  <c:v>5.15625</c:v>
                </c:pt>
                <c:pt idx="342">
                  <c:v>5.15625</c:v>
                </c:pt>
                <c:pt idx="343">
                  <c:v>5.15625</c:v>
                </c:pt>
                <c:pt idx="344">
                  <c:v>5.15625</c:v>
                </c:pt>
                <c:pt idx="345">
                  <c:v>5.15625</c:v>
                </c:pt>
                <c:pt idx="346">
                  <c:v>5.15625</c:v>
                </c:pt>
                <c:pt idx="347">
                  <c:v>5.15625</c:v>
                </c:pt>
                <c:pt idx="348">
                  <c:v>5.15625</c:v>
                </c:pt>
                <c:pt idx="349">
                  <c:v>5.15625</c:v>
                </c:pt>
                <c:pt idx="350">
                  <c:v>5.15625</c:v>
                </c:pt>
                <c:pt idx="351">
                  <c:v>5.15625</c:v>
                </c:pt>
                <c:pt idx="352">
                  <c:v>5.15625</c:v>
                </c:pt>
                <c:pt idx="353">
                  <c:v>5.15625</c:v>
                </c:pt>
                <c:pt idx="354">
                  <c:v>5.15625</c:v>
                </c:pt>
                <c:pt idx="355">
                  <c:v>5.15625</c:v>
                </c:pt>
                <c:pt idx="356">
                  <c:v>5.15625</c:v>
                </c:pt>
                <c:pt idx="357">
                  <c:v>5.15625</c:v>
                </c:pt>
                <c:pt idx="358">
                  <c:v>5.15625</c:v>
                </c:pt>
                <c:pt idx="359">
                  <c:v>5.15625</c:v>
                </c:pt>
                <c:pt idx="360">
                  <c:v>5.15625</c:v>
                </c:pt>
                <c:pt idx="361">
                  <c:v>5.15625</c:v>
                </c:pt>
                <c:pt idx="362">
                  <c:v>5.15625</c:v>
                </c:pt>
                <c:pt idx="363">
                  <c:v>5.15625</c:v>
                </c:pt>
                <c:pt idx="364">
                  <c:v>5.15625</c:v>
                </c:pt>
                <c:pt idx="365">
                  <c:v>5.15625</c:v>
                </c:pt>
                <c:pt idx="366">
                  <c:v>5.15625</c:v>
                </c:pt>
                <c:pt idx="367">
                  <c:v>5.15625</c:v>
                </c:pt>
                <c:pt idx="368">
                  <c:v>5.15625</c:v>
                </c:pt>
                <c:pt idx="369">
                  <c:v>5.15625</c:v>
                </c:pt>
                <c:pt idx="370">
                  <c:v>5.15625</c:v>
                </c:pt>
                <c:pt idx="371">
                  <c:v>5.15625</c:v>
                </c:pt>
                <c:pt idx="372">
                  <c:v>5.15625</c:v>
                </c:pt>
                <c:pt idx="373">
                  <c:v>5.15625</c:v>
                </c:pt>
                <c:pt idx="374">
                  <c:v>5.15625</c:v>
                </c:pt>
                <c:pt idx="375">
                  <c:v>5.15625</c:v>
                </c:pt>
                <c:pt idx="376">
                  <c:v>5.15625</c:v>
                </c:pt>
                <c:pt idx="377">
                  <c:v>5.15625</c:v>
                </c:pt>
                <c:pt idx="378">
                  <c:v>5.15625</c:v>
                </c:pt>
                <c:pt idx="379">
                  <c:v>5.15625</c:v>
                </c:pt>
                <c:pt idx="380">
                  <c:v>5.15625</c:v>
                </c:pt>
                <c:pt idx="381">
                  <c:v>5.15625</c:v>
                </c:pt>
                <c:pt idx="382">
                  <c:v>5.15625</c:v>
                </c:pt>
                <c:pt idx="383">
                  <c:v>5.15625</c:v>
                </c:pt>
                <c:pt idx="384">
                  <c:v>5.15625</c:v>
                </c:pt>
                <c:pt idx="385">
                  <c:v>5.15625</c:v>
                </c:pt>
                <c:pt idx="386">
                  <c:v>5.15625</c:v>
                </c:pt>
                <c:pt idx="387">
                  <c:v>5.15625</c:v>
                </c:pt>
                <c:pt idx="388">
                  <c:v>5.15625</c:v>
                </c:pt>
                <c:pt idx="389">
                  <c:v>5.15625</c:v>
                </c:pt>
                <c:pt idx="390">
                  <c:v>5.15625</c:v>
                </c:pt>
                <c:pt idx="391">
                  <c:v>5.15625</c:v>
                </c:pt>
                <c:pt idx="392">
                  <c:v>5.15625</c:v>
                </c:pt>
                <c:pt idx="393">
                  <c:v>5.15625</c:v>
                </c:pt>
                <c:pt idx="394">
                  <c:v>5.15625</c:v>
                </c:pt>
                <c:pt idx="395">
                  <c:v>5.15625</c:v>
                </c:pt>
                <c:pt idx="396">
                  <c:v>5.15625</c:v>
                </c:pt>
                <c:pt idx="397">
                  <c:v>5.15625</c:v>
                </c:pt>
                <c:pt idx="398">
                  <c:v>5.15625</c:v>
                </c:pt>
                <c:pt idx="399">
                  <c:v>5.15625</c:v>
                </c:pt>
                <c:pt idx="400">
                  <c:v>5.15625</c:v>
                </c:pt>
                <c:pt idx="401">
                  <c:v>5.15625</c:v>
                </c:pt>
                <c:pt idx="402">
                  <c:v>5.15625</c:v>
                </c:pt>
                <c:pt idx="403">
                  <c:v>5.15625</c:v>
                </c:pt>
                <c:pt idx="404">
                  <c:v>5.15625</c:v>
                </c:pt>
                <c:pt idx="405">
                  <c:v>5.15625</c:v>
                </c:pt>
                <c:pt idx="406">
                  <c:v>5.15625</c:v>
                </c:pt>
                <c:pt idx="407">
                  <c:v>5.15625</c:v>
                </c:pt>
                <c:pt idx="408">
                  <c:v>5.15625</c:v>
                </c:pt>
                <c:pt idx="409">
                  <c:v>5.15625</c:v>
                </c:pt>
                <c:pt idx="410">
                  <c:v>5.15625</c:v>
                </c:pt>
                <c:pt idx="411">
                  <c:v>5.15625</c:v>
                </c:pt>
                <c:pt idx="412">
                  <c:v>5.15625</c:v>
                </c:pt>
                <c:pt idx="413">
                  <c:v>5.15625</c:v>
                </c:pt>
                <c:pt idx="414">
                  <c:v>5.15625</c:v>
                </c:pt>
                <c:pt idx="415">
                  <c:v>5.15625</c:v>
                </c:pt>
                <c:pt idx="416">
                  <c:v>5.15625</c:v>
                </c:pt>
                <c:pt idx="417">
                  <c:v>5.15625</c:v>
                </c:pt>
                <c:pt idx="418">
                  <c:v>5.15625</c:v>
                </c:pt>
                <c:pt idx="419">
                  <c:v>5.15625</c:v>
                </c:pt>
                <c:pt idx="420">
                  <c:v>5.15625</c:v>
                </c:pt>
                <c:pt idx="421">
                  <c:v>5.15625</c:v>
                </c:pt>
                <c:pt idx="422">
                  <c:v>5.15625</c:v>
                </c:pt>
                <c:pt idx="423">
                  <c:v>5.15625</c:v>
                </c:pt>
                <c:pt idx="424">
                  <c:v>5.15625</c:v>
                </c:pt>
                <c:pt idx="425">
                  <c:v>5.15625</c:v>
                </c:pt>
                <c:pt idx="426">
                  <c:v>5.15625</c:v>
                </c:pt>
                <c:pt idx="427">
                  <c:v>5.15625</c:v>
                </c:pt>
                <c:pt idx="428">
                  <c:v>5.15625</c:v>
                </c:pt>
                <c:pt idx="429">
                  <c:v>5.15625</c:v>
                </c:pt>
                <c:pt idx="430">
                  <c:v>5.15625</c:v>
                </c:pt>
                <c:pt idx="431">
                  <c:v>5.15625</c:v>
                </c:pt>
                <c:pt idx="432">
                  <c:v>5.15625</c:v>
                </c:pt>
                <c:pt idx="433">
                  <c:v>5.15625</c:v>
                </c:pt>
                <c:pt idx="434">
                  <c:v>5.15625</c:v>
                </c:pt>
                <c:pt idx="435">
                  <c:v>5.15625</c:v>
                </c:pt>
                <c:pt idx="436">
                  <c:v>5.15625</c:v>
                </c:pt>
                <c:pt idx="437">
                  <c:v>5.15625</c:v>
                </c:pt>
                <c:pt idx="438">
                  <c:v>5.15625</c:v>
                </c:pt>
                <c:pt idx="439">
                  <c:v>5.15625</c:v>
                </c:pt>
                <c:pt idx="440">
                  <c:v>5.15625</c:v>
                </c:pt>
                <c:pt idx="441">
                  <c:v>5.15625</c:v>
                </c:pt>
                <c:pt idx="442">
                  <c:v>5.15625</c:v>
                </c:pt>
                <c:pt idx="443">
                  <c:v>5.15625</c:v>
                </c:pt>
                <c:pt idx="444">
                  <c:v>5.15625</c:v>
                </c:pt>
                <c:pt idx="445">
                  <c:v>5.15625</c:v>
                </c:pt>
                <c:pt idx="446">
                  <c:v>5.15625</c:v>
                </c:pt>
                <c:pt idx="447">
                  <c:v>5.15625</c:v>
                </c:pt>
                <c:pt idx="448">
                  <c:v>5.15625</c:v>
                </c:pt>
                <c:pt idx="449">
                  <c:v>5.15625</c:v>
                </c:pt>
                <c:pt idx="450">
                  <c:v>5.15625</c:v>
                </c:pt>
                <c:pt idx="451">
                  <c:v>5.15625</c:v>
                </c:pt>
                <c:pt idx="452">
                  <c:v>5.15625</c:v>
                </c:pt>
                <c:pt idx="453">
                  <c:v>5.15625</c:v>
                </c:pt>
                <c:pt idx="454">
                  <c:v>5.15625</c:v>
                </c:pt>
                <c:pt idx="455">
                  <c:v>5.15625</c:v>
                </c:pt>
                <c:pt idx="456">
                  <c:v>5.15625</c:v>
                </c:pt>
                <c:pt idx="457">
                  <c:v>5.15625</c:v>
                </c:pt>
                <c:pt idx="458">
                  <c:v>5.15625</c:v>
                </c:pt>
                <c:pt idx="459">
                  <c:v>5.15625</c:v>
                </c:pt>
                <c:pt idx="460">
                  <c:v>5.15625</c:v>
                </c:pt>
                <c:pt idx="461">
                  <c:v>5.15625</c:v>
                </c:pt>
                <c:pt idx="462">
                  <c:v>5.15625</c:v>
                </c:pt>
                <c:pt idx="463">
                  <c:v>5.15625</c:v>
                </c:pt>
                <c:pt idx="464">
                  <c:v>5.15625</c:v>
                </c:pt>
                <c:pt idx="465">
                  <c:v>5.15625</c:v>
                </c:pt>
                <c:pt idx="466">
                  <c:v>5.15625</c:v>
                </c:pt>
                <c:pt idx="467">
                  <c:v>5.15625</c:v>
                </c:pt>
                <c:pt idx="468">
                  <c:v>5.15625</c:v>
                </c:pt>
                <c:pt idx="469">
                  <c:v>5.15625</c:v>
                </c:pt>
                <c:pt idx="470">
                  <c:v>5.15625</c:v>
                </c:pt>
                <c:pt idx="471">
                  <c:v>5.15625</c:v>
                </c:pt>
                <c:pt idx="472">
                  <c:v>5.15625</c:v>
                </c:pt>
                <c:pt idx="473">
                  <c:v>5.15625</c:v>
                </c:pt>
                <c:pt idx="474">
                  <c:v>5.15625</c:v>
                </c:pt>
                <c:pt idx="475">
                  <c:v>5.15625</c:v>
                </c:pt>
                <c:pt idx="476">
                  <c:v>5.15625</c:v>
                </c:pt>
                <c:pt idx="477">
                  <c:v>5.15625</c:v>
                </c:pt>
                <c:pt idx="478">
                  <c:v>5.15625</c:v>
                </c:pt>
                <c:pt idx="479">
                  <c:v>5.15625</c:v>
                </c:pt>
                <c:pt idx="480">
                  <c:v>5.15625</c:v>
                </c:pt>
                <c:pt idx="481">
                  <c:v>5.15625</c:v>
                </c:pt>
                <c:pt idx="482">
                  <c:v>5.15625</c:v>
                </c:pt>
                <c:pt idx="483">
                  <c:v>5.15625</c:v>
                </c:pt>
                <c:pt idx="484">
                  <c:v>5.15625</c:v>
                </c:pt>
                <c:pt idx="485">
                  <c:v>5.15625</c:v>
                </c:pt>
                <c:pt idx="486">
                  <c:v>5.15625</c:v>
                </c:pt>
                <c:pt idx="487">
                  <c:v>5.15625</c:v>
                </c:pt>
                <c:pt idx="488">
                  <c:v>5.15625</c:v>
                </c:pt>
                <c:pt idx="489">
                  <c:v>5.15625</c:v>
                </c:pt>
                <c:pt idx="490">
                  <c:v>5.15625</c:v>
                </c:pt>
                <c:pt idx="491">
                  <c:v>5.15625</c:v>
                </c:pt>
                <c:pt idx="492">
                  <c:v>5.15625</c:v>
                </c:pt>
                <c:pt idx="493">
                  <c:v>5.15625</c:v>
                </c:pt>
                <c:pt idx="494">
                  <c:v>5.15625</c:v>
                </c:pt>
                <c:pt idx="495">
                  <c:v>5.15625</c:v>
                </c:pt>
              </c:numCache>
            </c:numRef>
          </c:xVal>
          <c:yVal>
            <c:numRef>
              <c:f>'Target Well Data'!$B$6:$B$502</c:f>
              <c:numCache>
                <c:formatCode>0</c:formatCode>
                <c:ptCount val="497"/>
                <c:pt idx="0">
                  <c:v>53</c:v>
                </c:pt>
                <c:pt idx="1">
                  <c:v>53</c:v>
                </c:pt>
                <c:pt idx="2">
                  <c:v>1669</c:v>
                </c:pt>
                <c:pt idx="3">
                  <c:v>1705</c:v>
                </c:pt>
                <c:pt idx="4">
                  <c:v>1705</c:v>
                </c:pt>
                <c:pt idx="5">
                  <c:v>1705</c:v>
                </c:pt>
                <c:pt idx="6">
                  <c:v>1705</c:v>
                </c:pt>
                <c:pt idx="7">
                  <c:v>1705</c:v>
                </c:pt>
                <c:pt idx="8">
                  <c:v>1705</c:v>
                </c:pt>
                <c:pt idx="9">
                  <c:v>1705</c:v>
                </c:pt>
                <c:pt idx="10">
                  <c:v>1705</c:v>
                </c:pt>
                <c:pt idx="11">
                  <c:v>1705</c:v>
                </c:pt>
                <c:pt idx="12">
                  <c:v>1705</c:v>
                </c:pt>
                <c:pt idx="13">
                  <c:v>1705</c:v>
                </c:pt>
                <c:pt idx="14">
                  <c:v>1705</c:v>
                </c:pt>
                <c:pt idx="15">
                  <c:v>1705</c:v>
                </c:pt>
                <c:pt idx="16">
                  <c:v>1705</c:v>
                </c:pt>
                <c:pt idx="17">
                  <c:v>1705</c:v>
                </c:pt>
                <c:pt idx="18">
                  <c:v>1705</c:v>
                </c:pt>
                <c:pt idx="19">
                  <c:v>1705</c:v>
                </c:pt>
                <c:pt idx="20">
                  <c:v>1705</c:v>
                </c:pt>
                <c:pt idx="21">
                  <c:v>2903</c:v>
                </c:pt>
                <c:pt idx="22">
                  <c:v>2903</c:v>
                </c:pt>
                <c:pt idx="23">
                  <c:v>4262</c:v>
                </c:pt>
                <c:pt idx="24">
                  <c:v>5365</c:v>
                </c:pt>
                <c:pt idx="25">
                  <c:v>5365</c:v>
                </c:pt>
                <c:pt idx="26">
                  <c:v>6438</c:v>
                </c:pt>
                <c:pt idx="27">
                  <c:v>6848</c:v>
                </c:pt>
                <c:pt idx="28">
                  <c:v>6848</c:v>
                </c:pt>
                <c:pt idx="29">
                  <c:v>7403</c:v>
                </c:pt>
                <c:pt idx="30">
                  <c:v>7403</c:v>
                </c:pt>
                <c:pt idx="31">
                  <c:v>7403</c:v>
                </c:pt>
                <c:pt idx="32">
                  <c:v>7403</c:v>
                </c:pt>
                <c:pt idx="33">
                  <c:v>7403</c:v>
                </c:pt>
                <c:pt idx="34">
                  <c:v>7403</c:v>
                </c:pt>
                <c:pt idx="35">
                  <c:v>7403</c:v>
                </c:pt>
                <c:pt idx="36">
                  <c:v>7403</c:v>
                </c:pt>
                <c:pt idx="37">
                  <c:v>7403</c:v>
                </c:pt>
                <c:pt idx="38">
                  <c:v>7403</c:v>
                </c:pt>
                <c:pt idx="39">
                  <c:v>7403</c:v>
                </c:pt>
                <c:pt idx="40">
                  <c:v>7403</c:v>
                </c:pt>
                <c:pt idx="41">
                  <c:v>7403</c:v>
                </c:pt>
                <c:pt idx="42">
                  <c:v>7403</c:v>
                </c:pt>
                <c:pt idx="43">
                  <c:v>7403</c:v>
                </c:pt>
                <c:pt idx="44">
                  <c:v>7403</c:v>
                </c:pt>
                <c:pt idx="45">
                  <c:v>7403</c:v>
                </c:pt>
                <c:pt idx="46">
                  <c:v>7403</c:v>
                </c:pt>
                <c:pt idx="47">
                  <c:v>7403</c:v>
                </c:pt>
                <c:pt idx="48">
                  <c:v>7403</c:v>
                </c:pt>
                <c:pt idx="49">
                  <c:v>7403</c:v>
                </c:pt>
                <c:pt idx="50">
                  <c:v>7403</c:v>
                </c:pt>
                <c:pt idx="51">
                  <c:v>7403</c:v>
                </c:pt>
                <c:pt idx="52">
                  <c:v>7403</c:v>
                </c:pt>
                <c:pt idx="53">
                  <c:v>7403</c:v>
                </c:pt>
                <c:pt idx="54">
                  <c:v>7403</c:v>
                </c:pt>
                <c:pt idx="55">
                  <c:v>7403</c:v>
                </c:pt>
                <c:pt idx="56">
                  <c:v>7403</c:v>
                </c:pt>
                <c:pt idx="57">
                  <c:v>7403</c:v>
                </c:pt>
                <c:pt idx="58">
                  <c:v>7403</c:v>
                </c:pt>
                <c:pt idx="59">
                  <c:v>7403</c:v>
                </c:pt>
                <c:pt idx="60">
                  <c:v>7403</c:v>
                </c:pt>
                <c:pt idx="61">
                  <c:v>7403</c:v>
                </c:pt>
                <c:pt idx="62">
                  <c:v>7403</c:v>
                </c:pt>
                <c:pt idx="63">
                  <c:v>7403</c:v>
                </c:pt>
                <c:pt idx="64">
                  <c:v>7403</c:v>
                </c:pt>
                <c:pt idx="65">
                  <c:v>7403</c:v>
                </c:pt>
                <c:pt idx="66">
                  <c:v>7403</c:v>
                </c:pt>
                <c:pt idx="67">
                  <c:v>7403</c:v>
                </c:pt>
                <c:pt idx="68">
                  <c:v>7403</c:v>
                </c:pt>
                <c:pt idx="69">
                  <c:v>7403</c:v>
                </c:pt>
                <c:pt idx="70">
                  <c:v>7403</c:v>
                </c:pt>
                <c:pt idx="71">
                  <c:v>7403</c:v>
                </c:pt>
                <c:pt idx="72">
                  <c:v>7403</c:v>
                </c:pt>
                <c:pt idx="73">
                  <c:v>7403</c:v>
                </c:pt>
                <c:pt idx="74">
                  <c:v>7403</c:v>
                </c:pt>
                <c:pt idx="75">
                  <c:v>7403</c:v>
                </c:pt>
                <c:pt idx="76">
                  <c:v>7403</c:v>
                </c:pt>
                <c:pt idx="77">
                  <c:v>7403</c:v>
                </c:pt>
                <c:pt idx="78">
                  <c:v>7403</c:v>
                </c:pt>
                <c:pt idx="79">
                  <c:v>7403</c:v>
                </c:pt>
                <c:pt idx="80">
                  <c:v>7403</c:v>
                </c:pt>
                <c:pt idx="81">
                  <c:v>7403</c:v>
                </c:pt>
                <c:pt idx="82">
                  <c:v>7403</c:v>
                </c:pt>
                <c:pt idx="83">
                  <c:v>7403</c:v>
                </c:pt>
                <c:pt idx="84">
                  <c:v>7403</c:v>
                </c:pt>
                <c:pt idx="85">
                  <c:v>7403</c:v>
                </c:pt>
                <c:pt idx="86">
                  <c:v>7403</c:v>
                </c:pt>
                <c:pt idx="87">
                  <c:v>7403</c:v>
                </c:pt>
                <c:pt idx="88">
                  <c:v>7403</c:v>
                </c:pt>
                <c:pt idx="89">
                  <c:v>7403</c:v>
                </c:pt>
                <c:pt idx="90">
                  <c:v>7403</c:v>
                </c:pt>
                <c:pt idx="91">
                  <c:v>7403</c:v>
                </c:pt>
                <c:pt idx="92">
                  <c:v>7403</c:v>
                </c:pt>
                <c:pt idx="93">
                  <c:v>7403</c:v>
                </c:pt>
                <c:pt idx="94">
                  <c:v>7403</c:v>
                </c:pt>
                <c:pt idx="95">
                  <c:v>7403</c:v>
                </c:pt>
                <c:pt idx="96">
                  <c:v>7403</c:v>
                </c:pt>
                <c:pt idx="97">
                  <c:v>7403</c:v>
                </c:pt>
                <c:pt idx="98">
                  <c:v>7403</c:v>
                </c:pt>
                <c:pt idx="99">
                  <c:v>7403</c:v>
                </c:pt>
                <c:pt idx="100">
                  <c:v>7403</c:v>
                </c:pt>
                <c:pt idx="101">
                  <c:v>7403</c:v>
                </c:pt>
                <c:pt idx="102">
                  <c:v>7403</c:v>
                </c:pt>
                <c:pt idx="103">
                  <c:v>7403</c:v>
                </c:pt>
                <c:pt idx="104">
                  <c:v>7403</c:v>
                </c:pt>
                <c:pt idx="105">
                  <c:v>7403</c:v>
                </c:pt>
                <c:pt idx="106">
                  <c:v>7403</c:v>
                </c:pt>
                <c:pt idx="107">
                  <c:v>7403</c:v>
                </c:pt>
                <c:pt idx="108">
                  <c:v>7403</c:v>
                </c:pt>
                <c:pt idx="109">
                  <c:v>7403</c:v>
                </c:pt>
                <c:pt idx="110">
                  <c:v>7403</c:v>
                </c:pt>
                <c:pt idx="111">
                  <c:v>7403</c:v>
                </c:pt>
                <c:pt idx="112">
                  <c:v>7403</c:v>
                </c:pt>
                <c:pt idx="113">
                  <c:v>7403</c:v>
                </c:pt>
                <c:pt idx="114">
                  <c:v>7403</c:v>
                </c:pt>
                <c:pt idx="115">
                  <c:v>7403</c:v>
                </c:pt>
                <c:pt idx="116">
                  <c:v>7403</c:v>
                </c:pt>
                <c:pt idx="117">
                  <c:v>7403</c:v>
                </c:pt>
                <c:pt idx="118">
                  <c:v>7403</c:v>
                </c:pt>
                <c:pt idx="119">
                  <c:v>7403</c:v>
                </c:pt>
                <c:pt idx="120">
                  <c:v>7403</c:v>
                </c:pt>
                <c:pt idx="121">
                  <c:v>7403</c:v>
                </c:pt>
                <c:pt idx="122">
                  <c:v>7403</c:v>
                </c:pt>
                <c:pt idx="123">
                  <c:v>7403</c:v>
                </c:pt>
                <c:pt idx="124">
                  <c:v>7403</c:v>
                </c:pt>
                <c:pt idx="125">
                  <c:v>7403</c:v>
                </c:pt>
                <c:pt idx="126">
                  <c:v>7403</c:v>
                </c:pt>
                <c:pt idx="127">
                  <c:v>7403</c:v>
                </c:pt>
                <c:pt idx="128">
                  <c:v>7403</c:v>
                </c:pt>
                <c:pt idx="129">
                  <c:v>7403</c:v>
                </c:pt>
                <c:pt idx="130">
                  <c:v>7403</c:v>
                </c:pt>
                <c:pt idx="131">
                  <c:v>7403</c:v>
                </c:pt>
                <c:pt idx="132">
                  <c:v>7403</c:v>
                </c:pt>
                <c:pt idx="133">
                  <c:v>7403</c:v>
                </c:pt>
                <c:pt idx="134">
                  <c:v>7403</c:v>
                </c:pt>
                <c:pt idx="135">
                  <c:v>7403</c:v>
                </c:pt>
                <c:pt idx="136">
                  <c:v>7403</c:v>
                </c:pt>
                <c:pt idx="137">
                  <c:v>7403</c:v>
                </c:pt>
                <c:pt idx="138">
                  <c:v>7403</c:v>
                </c:pt>
                <c:pt idx="139">
                  <c:v>7403</c:v>
                </c:pt>
                <c:pt idx="140">
                  <c:v>7403</c:v>
                </c:pt>
                <c:pt idx="141">
                  <c:v>7403</c:v>
                </c:pt>
                <c:pt idx="142">
                  <c:v>7403</c:v>
                </c:pt>
                <c:pt idx="143">
                  <c:v>7403</c:v>
                </c:pt>
                <c:pt idx="144">
                  <c:v>7403</c:v>
                </c:pt>
                <c:pt idx="145">
                  <c:v>7403</c:v>
                </c:pt>
                <c:pt idx="146">
                  <c:v>7403</c:v>
                </c:pt>
                <c:pt idx="147">
                  <c:v>7403</c:v>
                </c:pt>
                <c:pt idx="148">
                  <c:v>7403</c:v>
                </c:pt>
                <c:pt idx="149">
                  <c:v>7403</c:v>
                </c:pt>
                <c:pt idx="150">
                  <c:v>7403</c:v>
                </c:pt>
                <c:pt idx="151">
                  <c:v>7403</c:v>
                </c:pt>
                <c:pt idx="152">
                  <c:v>7403</c:v>
                </c:pt>
                <c:pt idx="153">
                  <c:v>7403</c:v>
                </c:pt>
                <c:pt idx="154">
                  <c:v>7403</c:v>
                </c:pt>
                <c:pt idx="155">
                  <c:v>7403</c:v>
                </c:pt>
                <c:pt idx="156">
                  <c:v>7403</c:v>
                </c:pt>
                <c:pt idx="157">
                  <c:v>7403</c:v>
                </c:pt>
                <c:pt idx="158">
                  <c:v>7403</c:v>
                </c:pt>
                <c:pt idx="159">
                  <c:v>7403</c:v>
                </c:pt>
                <c:pt idx="160">
                  <c:v>7403</c:v>
                </c:pt>
                <c:pt idx="161">
                  <c:v>7403</c:v>
                </c:pt>
                <c:pt idx="162">
                  <c:v>7403</c:v>
                </c:pt>
                <c:pt idx="163">
                  <c:v>7403</c:v>
                </c:pt>
                <c:pt idx="164">
                  <c:v>7403</c:v>
                </c:pt>
                <c:pt idx="165">
                  <c:v>7403</c:v>
                </c:pt>
                <c:pt idx="166">
                  <c:v>7403</c:v>
                </c:pt>
                <c:pt idx="167">
                  <c:v>7403</c:v>
                </c:pt>
                <c:pt idx="168">
                  <c:v>7403</c:v>
                </c:pt>
                <c:pt idx="169">
                  <c:v>7403</c:v>
                </c:pt>
                <c:pt idx="170">
                  <c:v>7403</c:v>
                </c:pt>
                <c:pt idx="171">
                  <c:v>7403</c:v>
                </c:pt>
                <c:pt idx="172">
                  <c:v>7403</c:v>
                </c:pt>
                <c:pt idx="173">
                  <c:v>7403</c:v>
                </c:pt>
                <c:pt idx="174">
                  <c:v>7403</c:v>
                </c:pt>
                <c:pt idx="175">
                  <c:v>7403</c:v>
                </c:pt>
                <c:pt idx="176">
                  <c:v>7403</c:v>
                </c:pt>
                <c:pt idx="177">
                  <c:v>7403</c:v>
                </c:pt>
                <c:pt idx="178">
                  <c:v>7403</c:v>
                </c:pt>
                <c:pt idx="179">
                  <c:v>7403</c:v>
                </c:pt>
                <c:pt idx="180">
                  <c:v>7403</c:v>
                </c:pt>
                <c:pt idx="181">
                  <c:v>7403</c:v>
                </c:pt>
                <c:pt idx="182">
                  <c:v>7403</c:v>
                </c:pt>
                <c:pt idx="183">
                  <c:v>7403</c:v>
                </c:pt>
                <c:pt idx="184">
                  <c:v>7403</c:v>
                </c:pt>
                <c:pt idx="185">
                  <c:v>7403</c:v>
                </c:pt>
                <c:pt idx="186">
                  <c:v>7403</c:v>
                </c:pt>
                <c:pt idx="187">
                  <c:v>7403</c:v>
                </c:pt>
                <c:pt idx="188">
                  <c:v>7403</c:v>
                </c:pt>
                <c:pt idx="189">
                  <c:v>7403</c:v>
                </c:pt>
                <c:pt idx="190">
                  <c:v>7403</c:v>
                </c:pt>
                <c:pt idx="191">
                  <c:v>7403</c:v>
                </c:pt>
                <c:pt idx="192">
                  <c:v>7403</c:v>
                </c:pt>
                <c:pt idx="193">
                  <c:v>7403</c:v>
                </c:pt>
                <c:pt idx="194">
                  <c:v>7403</c:v>
                </c:pt>
                <c:pt idx="195">
                  <c:v>7403</c:v>
                </c:pt>
                <c:pt idx="196">
                  <c:v>7403</c:v>
                </c:pt>
                <c:pt idx="197">
                  <c:v>7403</c:v>
                </c:pt>
                <c:pt idx="198">
                  <c:v>7403</c:v>
                </c:pt>
                <c:pt idx="199">
                  <c:v>7403</c:v>
                </c:pt>
                <c:pt idx="200">
                  <c:v>7403</c:v>
                </c:pt>
                <c:pt idx="201">
                  <c:v>7403</c:v>
                </c:pt>
                <c:pt idx="202">
                  <c:v>7403</c:v>
                </c:pt>
                <c:pt idx="203">
                  <c:v>7403</c:v>
                </c:pt>
                <c:pt idx="204">
                  <c:v>7403</c:v>
                </c:pt>
                <c:pt idx="205">
                  <c:v>7403</c:v>
                </c:pt>
                <c:pt idx="206">
                  <c:v>7403</c:v>
                </c:pt>
                <c:pt idx="207">
                  <c:v>7403</c:v>
                </c:pt>
                <c:pt idx="208">
                  <c:v>7403</c:v>
                </c:pt>
                <c:pt idx="209">
                  <c:v>7403</c:v>
                </c:pt>
                <c:pt idx="210">
                  <c:v>7403</c:v>
                </c:pt>
                <c:pt idx="211">
                  <c:v>7403</c:v>
                </c:pt>
                <c:pt idx="212">
                  <c:v>7403</c:v>
                </c:pt>
                <c:pt idx="213">
                  <c:v>7403</c:v>
                </c:pt>
                <c:pt idx="214">
                  <c:v>7403</c:v>
                </c:pt>
                <c:pt idx="215">
                  <c:v>7403</c:v>
                </c:pt>
                <c:pt idx="216">
                  <c:v>7403</c:v>
                </c:pt>
                <c:pt idx="217">
                  <c:v>7403</c:v>
                </c:pt>
                <c:pt idx="218">
                  <c:v>7403</c:v>
                </c:pt>
                <c:pt idx="219">
                  <c:v>7403</c:v>
                </c:pt>
                <c:pt idx="220">
                  <c:v>7403</c:v>
                </c:pt>
                <c:pt idx="221">
                  <c:v>7403</c:v>
                </c:pt>
                <c:pt idx="222">
                  <c:v>7403</c:v>
                </c:pt>
                <c:pt idx="223">
                  <c:v>7403</c:v>
                </c:pt>
                <c:pt idx="224">
                  <c:v>7403</c:v>
                </c:pt>
                <c:pt idx="225">
                  <c:v>7403</c:v>
                </c:pt>
                <c:pt idx="226">
                  <c:v>7403</c:v>
                </c:pt>
                <c:pt idx="227">
                  <c:v>7403</c:v>
                </c:pt>
                <c:pt idx="228">
                  <c:v>7403</c:v>
                </c:pt>
                <c:pt idx="229">
                  <c:v>7403</c:v>
                </c:pt>
                <c:pt idx="230">
                  <c:v>7403</c:v>
                </c:pt>
                <c:pt idx="231">
                  <c:v>7403</c:v>
                </c:pt>
                <c:pt idx="232">
                  <c:v>7403</c:v>
                </c:pt>
                <c:pt idx="233">
                  <c:v>7403</c:v>
                </c:pt>
                <c:pt idx="234">
                  <c:v>7403</c:v>
                </c:pt>
                <c:pt idx="235">
                  <c:v>7403</c:v>
                </c:pt>
                <c:pt idx="236">
                  <c:v>7403</c:v>
                </c:pt>
                <c:pt idx="237">
                  <c:v>7403</c:v>
                </c:pt>
                <c:pt idx="238">
                  <c:v>7403</c:v>
                </c:pt>
                <c:pt idx="239">
                  <c:v>7403</c:v>
                </c:pt>
                <c:pt idx="240">
                  <c:v>7403</c:v>
                </c:pt>
                <c:pt idx="241">
                  <c:v>7403</c:v>
                </c:pt>
                <c:pt idx="242">
                  <c:v>7403</c:v>
                </c:pt>
                <c:pt idx="243">
                  <c:v>7403</c:v>
                </c:pt>
                <c:pt idx="244">
                  <c:v>7403</c:v>
                </c:pt>
                <c:pt idx="245">
                  <c:v>7403</c:v>
                </c:pt>
                <c:pt idx="246">
                  <c:v>7403</c:v>
                </c:pt>
                <c:pt idx="247">
                  <c:v>7403</c:v>
                </c:pt>
                <c:pt idx="248">
                  <c:v>7403</c:v>
                </c:pt>
                <c:pt idx="249">
                  <c:v>7403</c:v>
                </c:pt>
                <c:pt idx="250">
                  <c:v>7403</c:v>
                </c:pt>
                <c:pt idx="251">
                  <c:v>7403</c:v>
                </c:pt>
                <c:pt idx="252">
                  <c:v>7403</c:v>
                </c:pt>
                <c:pt idx="253">
                  <c:v>7403</c:v>
                </c:pt>
                <c:pt idx="254">
                  <c:v>7403</c:v>
                </c:pt>
                <c:pt idx="255">
                  <c:v>7403</c:v>
                </c:pt>
                <c:pt idx="256">
                  <c:v>7403</c:v>
                </c:pt>
                <c:pt idx="257">
                  <c:v>7403</c:v>
                </c:pt>
                <c:pt idx="258">
                  <c:v>7403</c:v>
                </c:pt>
                <c:pt idx="259">
                  <c:v>7403</c:v>
                </c:pt>
                <c:pt idx="260">
                  <c:v>7403</c:v>
                </c:pt>
                <c:pt idx="261">
                  <c:v>7403</c:v>
                </c:pt>
                <c:pt idx="262">
                  <c:v>7403</c:v>
                </c:pt>
                <c:pt idx="263">
                  <c:v>7403</c:v>
                </c:pt>
                <c:pt idx="264">
                  <c:v>7403</c:v>
                </c:pt>
                <c:pt idx="265">
                  <c:v>7403</c:v>
                </c:pt>
                <c:pt idx="266">
                  <c:v>7403</c:v>
                </c:pt>
                <c:pt idx="267">
                  <c:v>7403</c:v>
                </c:pt>
                <c:pt idx="268">
                  <c:v>7403</c:v>
                </c:pt>
                <c:pt idx="269">
                  <c:v>7403</c:v>
                </c:pt>
                <c:pt idx="270">
                  <c:v>7403</c:v>
                </c:pt>
                <c:pt idx="271">
                  <c:v>7403</c:v>
                </c:pt>
                <c:pt idx="272">
                  <c:v>7403</c:v>
                </c:pt>
                <c:pt idx="273">
                  <c:v>7403</c:v>
                </c:pt>
                <c:pt idx="274">
                  <c:v>7403</c:v>
                </c:pt>
                <c:pt idx="275">
                  <c:v>7403</c:v>
                </c:pt>
                <c:pt idx="276">
                  <c:v>7403</c:v>
                </c:pt>
                <c:pt idx="277">
                  <c:v>7403</c:v>
                </c:pt>
                <c:pt idx="278">
                  <c:v>7403</c:v>
                </c:pt>
                <c:pt idx="279">
                  <c:v>7403</c:v>
                </c:pt>
                <c:pt idx="280">
                  <c:v>7403</c:v>
                </c:pt>
                <c:pt idx="281">
                  <c:v>7403</c:v>
                </c:pt>
                <c:pt idx="282">
                  <c:v>7403</c:v>
                </c:pt>
                <c:pt idx="283">
                  <c:v>7403</c:v>
                </c:pt>
                <c:pt idx="284">
                  <c:v>7403</c:v>
                </c:pt>
                <c:pt idx="285">
                  <c:v>7403</c:v>
                </c:pt>
                <c:pt idx="286">
                  <c:v>7403</c:v>
                </c:pt>
                <c:pt idx="287">
                  <c:v>7403</c:v>
                </c:pt>
                <c:pt idx="288">
                  <c:v>7403</c:v>
                </c:pt>
                <c:pt idx="289">
                  <c:v>7403</c:v>
                </c:pt>
                <c:pt idx="290">
                  <c:v>7403</c:v>
                </c:pt>
                <c:pt idx="291">
                  <c:v>7403</c:v>
                </c:pt>
                <c:pt idx="292">
                  <c:v>7403</c:v>
                </c:pt>
                <c:pt idx="293">
                  <c:v>7403</c:v>
                </c:pt>
                <c:pt idx="294">
                  <c:v>7403</c:v>
                </c:pt>
                <c:pt idx="295">
                  <c:v>7403</c:v>
                </c:pt>
                <c:pt idx="296">
                  <c:v>7403</c:v>
                </c:pt>
                <c:pt idx="297">
                  <c:v>7403</c:v>
                </c:pt>
                <c:pt idx="298">
                  <c:v>7403</c:v>
                </c:pt>
                <c:pt idx="299">
                  <c:v>7403</c:v>
                </c:pt>
                <c:pt idx="300">
                  <c:v>7403</c:v>
                </c:pt>
                <c:pt idx="301">
                  <c:v>7403</c:v>
                </c:pt>
                <c:pt idx="302">
                  <c:v>7403</c:v>
                </c:pt>
                <c:pt idx="303">
                  <c:v>7403</c:v>
                </c:pt>
                <c:pt idx="304">
                  <c:v>7403</c:v>
                </c:pt>
                <c:pt idx="305">
                  <c:v>7403</c:v>
                </c:pt>
                <c:pt idx="306">
                  <c:v>7403</c:v>
                </c:pt>
                <c:pt idx="307">
                  <c:v>7403</c:v>
                </c:pt>
                <c:pt idx="308">
                  <c:v>7403</c:v>
                </c:pt>
                <c:pt idx="309">
                  <c:v>7403</c:v>
                </c:pt>
                <c:pt idx="310">
                  <c:v>7403</c:v>
                </c:pt>
                <c:pt idx="311">
                  <c:v>7403</c:v>
                </c:pt>
                <c:pt idx="312">
                  <c:v>7403</c:v>
                </c:pt>
                <c:pt idx="313">
                  <c:v>7403</c:v>
                </c:pt>
                <c:pt idx="314">
                  <c:v>7403</c:v>
                </c:pt>
                <c:pt idx="315">
                  <c:v>7403</c:v>
                </c:pt>
                <c:pt idx="316">
                  <c:v>7403</c:v>
                </c:pt>
                <c:pt idx="317">
                  <c:v>7403</c:v>
                </c:pt>
                <c:pt idx="318">
                  <c:v>7403</c:v>
                </c:pt>
                <c:pt idx="319">
                  <c:v>7403</c:v>
                </c:pt>
                <c:pt idx="320">
                  <c:v>7403</c:v>
                </c:pt>
                <c:pt idx="321">
                  <c:v>7403</c:v>
                </c:pt>
                <c:pt idx="322">
                  <c:v>7403</c:v>
                </c:pt>
                <c:pt idx="323">
                  <c:v>7403</c:v>
                </c:pt>
                <c:pt idx="324">
                  <c:v>7403</c:v>
                </c:pt>
                <c:pt idx="325">
                  <c:v>7403</c:v>
                </c:pt>
                <c:pt idx="326">
                  <c:v>7403</c:v>
                </c:pt>
                <c:pt idx="327">
                  <c:v>7403</c:v>
                </c:pt>
                <c:pt idx="328">
                  <c:v>7403</c:v>
                </c:pt>
                <c:pt idx="329">
                  <c:v>7403</c:v>
                </c:pt>
                <c:pt idx="330">
                  <c:v>7403</c:v>
                </c:pt>
                <c:pt idx="331">
                  <c:v>7403</c:v>
                </c:pt>
                <c:pt idx="332">
                  <c:v>7403</c:v>
                </c:pt>
                <c:pt idx="333">
                  <c:v>7403</c:v>
                </c:pt>
                <c:pt idx="334">
                  <c:v>7403</c:v>
                </c:pt>
                <c:pt idx="335">
                  <c:v>7403</c:v>
                </c:pt>
                <c:pt idx="336">
                  <c:v>7403</c:v>
                </c:pt>
                <c:pt idx="337">
                  <c:v>7403</c:v>
                </c:pt>
                <c:pt idx="338">
                  <c:v>7403</c:v>
                </c:pt>
                <c:pt idx="339">
                  <c:v>7403</c:v>
                </c:pt>
                <c:pt idx="340">
                  <c:v>7403</c:v>
                </c:pt>
                <c:pt idx="341">
                  <c:v>7403</c:v>
                </c:pt>
                <c:pt idx="342">
                  <c:v>7403</c:v>
                </c:pt>
                <c:pt idx="343">
                  <c:v>7403</c:v>
                </c:pt>
                <c:pt idx="344">
                  <c:v>7403</c:v>
                </c:pt>
                <c:pt idx="345">
                  <c:v>7403</c:v>
                </c:pt>
                <c:pt idx="346">
                  <c:v>7403</c:v>
                </c:pt>
                <c:pt idx="347">
                  <c:v>7403</c:v>
                </c:pt>
                <c:pt idx="348">
                  <c:v>7403</c:v>
                </c:pt>
                <c:pt idx="349">
                  <c:v>7403</c:v>
                </c:pt>
                <c:pt idx="350">
                  <c:v>7403</c:v>
                </c:pt>
                <c:pt idx="351">
                  <c:v>7403</c:v>
                </c:pt>
                <c:pt idx="352">
                  <c:v>7403</c:v>
                </c:pt>
                <c:pt idx="353">
                  <c:v>7403</c:v>
                </c:pt>
                <c:pt idx="354">
                  <c:v>7403</c:v>
                </c:pt>
                <c:pt idx="355">
                  <c:v>7403</c:v>
                </c:pt>
                <c:pt idx="356">
                  <c:v>7403</c:v>
                </c:pt>
                <c:pt idx="357">
                  <c:v>7403</c:v>
                </c:pt>
                <c:pt idx="358">
                  <c:v>7403</c:v>
                </c:pt>
                <c:pt idx="359">
                  <c:v>7403</c:v>
                </c:pt>
                <c:pt idx="360">
                  <c:v>7403</c:v>
                </c:pt>
                <c:pt idx="361">
                  <c:v>7403</c:v>
                </c:pt>
                <c:pt idx="362">
                  <c:v>7403</c:v>
                </c:pt>
                <c:pt idx="363">
                  <c:v>7403</c:v>
                </c:pt>
                <c:pt idx="364">
                  <c:v>7403</c:v>
                </c:pt>
                <c:pt idx="365">
                  <c:v>7403</c:v>
                </c:pt>
                <c:pt idx="366">
                  <c:v>7403</c:v>
                </c:pt>
                <c:pt idx="367">
                  <c:v>7403</c:v>
                </c:pt>
                <c:pt idx="368">
                  <c:v>7403</c:v>
                </c:pt>
                <c:pt idx="369">
                  <c:v>7403</c:v>
                </c:pt>
                <c:pt idx="370">
                  <c:v>7403</c:v>
                </c:pt>
                <c:pt idx="371">
                  <c:v>7403</c:v>
                </c:pt>
                <c:pt idx="372">
                  <c:v>7403</c:v>
                </c:pt>
                <c:pt idx="373">
                  <c:v>7403</c:v>
                </c:pt>
                <c:pt idx="374">
                  <c:v>7403</c:v>
                </c:pt>
                <c:pt idx="375">
                  <c:v>7403</c:v>
                </c:pt>
                <c:pt idx="376">
                  <c:v>7403</c:v>
                </c:pt>
                <c:pt idx="377">
                  <c:v>7403</c:v>
                </c:pt>
                <c:pt idx="378">
                  <c:v>7403</c:v>
                </c:pt>
                <c:pt idx="379">
                  <c:v>7403</c:v>
                </c:pt>
                <c:pt idx="380">
                  <c:v>7403</c:v>
                </c:pt>
                <c:pt idx="381">
                  <c:v>7403</c:v>
                </c:pt>
                <c:pt idx="382">
                  <c:v>7403</c:v>
                </c:pt>
                <c:pt idx="383">
                  <c:v>7403</c:v>
                </c:pt>
                <c:pt idx="384">
                  <c:v>7403</c:v>
                </c:pt>
                <c:pt idx="385">
                  <c:v>7403</c:v>
                </c:pt>
                <c:pt idx="386">
                  <c:v>7403</c:v>
                </c:pt>
                <c:pt idx="387">
                  <c:v>7403</c:v>
                </c:pt>
                <c:pt idx="388">
                  <c:v>7403</c:v>
                </c:pt>
                <c:pt idx="389">
                  <c:v>7403</c:v>
                </c:pt>
                <c:pt idx="390">
                  <c:v>7403</c:v>
                </c:pt>
                <c:pt idx="391">
                  <c:v>7403</c:v>
                </c:pt>
                <c:pt idx="392">
                  <c:v>7403</c:v>
                </c:pt>
                <c:pt idx="393">
                  <c:v>7403</c:v>
                </c:pt>
                <c:pt idx="394">
                  <c:v>7403</c:v>
                </c:pt>
                <c:pt idx="395">
                  <c:v>7403</c:v>
                </c:pt>
                <c:pt idx="396">
                  <c:v>7403</c:v>
                </c:pt>
                <c:pt idx="397">
                  <c:v>7403</c:v>
                </c:pt>
                <c:pt idx="398">
                  <c:v>7403</c:v>
                </c:pt>
                <c:pt idx="399">
                  <c:v>7403</c:v>
                </c:pt>
                <c:pt idx="400">
                  <c:v>7403</c:v>
                </c:pt>
                <c:pt idx="401">
                  <c:v>7403</c:v>
                </c:pt>
                <c:pt idx="402">
                  <c:v>7403</c:v>
                </c:pt>
                <c:pt idx="403">
                  <c:v>7403</c:v>
                </c:pt>
                <c:pt idx="404">
                  <c:v>7403</c:v>
                </c:pt>
                <c:pt idx="405">
                  <c:v>7403</c:v>
                </c:pt>
                <c:pt idx="406">
                  <c:v>7403</c:v>
                </c:pt>
                <c:pt idx="407">
                  <c:v>7403</c:v>
                </c:pt>
                <c:pt idx="408">
                  <c:v>7403</c:v>
                </c:pt>
                <c:pt idx="409">
                  <c:v>7403</c:v>
                </c:pt>
                <c:pt idx="410">
                  <c:v>7403</c:v>
                </c:pt>
                <c:pt idx="411">
                  <c:v>7403</c:v>
                </c:pt>
                <c:pt idx="412">
                  <c:v>7403</c:v>
                </c:pt>
                <c:pt idx="413">
                  <c:v>7403</c:v>
                </c:pt>
                <c:pt idx="414">
                  <c:v>7403</c:v>
                </c:pt>
                <c:pt idx="415">
                  <c:v>7403</c:v>
                </c:pt>
                <c:pt idx="416">
                  <c:v>7403</c:v>
                </c:pt>
                <c:pt idx="417">
                  <c:v>7403</c:v>
                </c:pt>
                <c:pt idx="418">
                  <c:v>7403</c:v>
                </c:pt>
                <c:pt idx="419">
                  <c:v>7403</c:v>
                </c:pt>
                <c:pt idx="420">
                  <c:v>7403</c:v>
                </c:pt>
                <c:pt idx="421">
                  <c:v>7403</c:v>
                </c:pt>
                <c:pt idx="422">
                  <c:v>7403</c:v>
                </c:pt>
                <c:pt idx="423">
                  <c:v>7403</c:v>
                </c:pt>
                <c:pt idx="424">
                  <c:v>7403</c:v>
                </c:pt>
                <c:pt idx="425">
                  <c:v>7403</c:v>
                </c:pt>
                <c:pt idx="426">
                  <c:v>7403</c:v>
                </c:pt>
                <c:pt idx="427">
                  <c:v>7403</c:v>
                </c:pt>
                <c:pt idx="428">
                  <c:v>7403</c:v>
                </c:pt>
                <c:pt idx="429">
                  <c:v>7403</c:v>
                </c:pt>
                <c:pt idx="430">
                  <c:v>7403</c:v>
                </c:pt>
                <c:pt idx="431">
                  <c:v>7403</c:v>
                </c:pt>
                <c:pt idx="432">
                  <c:v>7403</c:v>
                </c:pt>
                <c:pt idx="433">
                  <c:v>7403</c:v>
                </c:pt>
                <c:pt idx="434">
                  <c:v>7403</c:v>
                </c:pt>
                <c:pt idx="435">
                  <c:v>7403</c:v>
                </c:pt>
                <c:pt idx="436">
                  <c:v>7403</c:v>
                </c:pt>
                <c:pt idx="437">
                  <c:v>7403</c:v>
                </c:pt>
                <c:pt idx="438">
                  <c:v>7403</c:v>
                </c:pt>
                <c:pt idx="439">
                  <c:v>7403</c:v>
                </c:pt>
                <c:pt idx="440">
                  <c:v>7403</c:v>
                </c:pt>
                <c:pt idx="441">
                  <c:v>7403</c:v>
                </c:pt>
                <c:pt idx="442">
                  <c:v>7403</c:v>
                </c:pt>
                <c:pt idx="443">
                  <c:v>7403</c:v>
                </c:pt>
                <c:pt idx="444">
                  <c:v>7403</c:v>
                </c:pt>
                <c:pt idx="445">
                  <c:v>7403</c:v>
                </c:pt>
                <c:pt idx="446">
                  <c:v>7403</c:v>
                </c:pt>
                <c:pt idx="447">
                  <c:v>7403</c:v>
                </c:pt>
                <c:pt idx="448">
                  <c:v>7403</c:v>
                </c:pt>
                <c:pt idx="449">
                  <c:v>7403</c:v>
                </c:pt>
                <c:pt idx="450">
                  <c:v>7403</c:v>
                </c:pt>
                <c:pt idx="451">
                  <c:v>7403</c:v>
                </c:pt>
                <c:pt idx="452">
                  <c:v>7403</c:v>
                </c:pt>
                <c:pt idx="453">
                  <c:v>7403</c:v>
                </c:pt>
                <c:pt idx="454">
                  <c:v>7403</c:v>
                </c:pt>
                <c:pt idx="455">
                  <c:v>7403</c:v>
                </c:pt>
                <c:pt idx="456">
                  <c:v>7403</c:v>
                </c:pt>
                <c:pt idx="457">
                  <c:v>7403</c:v>
                </c:pt>
                <c:pt idx="458">
                  <c:v>7403</c:v>
                </c:pt>
                <c:pt idx="459">
                  <c:v>7403</c:v>
                </c:pt>
                <c:pt idx="460">
                  <c:v>7403</c:v>
                </c:pt>
                <c:pt idx="461">
                  <c:v>7403</c:v>
                </c:pt>
                <c:pt idx="462">
                  <c:v>7403</c:v>
                </c:pt>
                <c:pt idx="463">
                  <c:v>7403</c:v>
                </c:pt>
                <c:pt idx="464">
                  <c:v>7403</c:v>
                </c:pt>
                <c:pt idx="465">
                  <c:v>7403</c:v>
                </c:pt>
                <c:pt idx="466">
                  <c:v>7403</c:v>
                </c:pt>
                <c:pt idx="467">
                  <c:v>7403</c:v>
                </c:pt>
                <c:pt idx="468">
                  <c:v>7403</c:v>
                </c:pt>
                <c:pt idx="469">
                  <c:v>7403</c:v>
                </c:pt>
                <c:pt idx="470">
                  <c:v>7403</c:v>
                </c:pt>
                <c:pt idx="471">
                  <c:v>7403</c:v>
                </c:pt>
                <c:pt idx="472">
                  <c:v>7403</c:v>
                </c:pt>
                <c:pt idx="473">
                  <c:v>7403</c:v>
                </c:pt>
                <c:pt idx="474">
                  <c:v>7403</c:v>
                </c:pt>
                <c:pt idx="475">
                  <c:v>7403</c:v>
                </c:pt>
                <c:pt idx="476">
                  <c:v>7403</c:v>
                </c:pt>
                <c:pt idx="477">
                  <c:v>7403</c:v>
                </c:pt>
                <c:pt idx="478">
                  <c:v>7403</c:v>
                </c:pt>
                <c:pt idx="479">
                  <c:v>7403</c:v>
                </c:pt>
                <c:pt idx="480">
                  <c:v>7403</c:v>
                </c:pt>
                <c:pt idx="481">
                  <c:v>7403</c:v>
                </c:pt>
                <c:pt idx="482">
                  <c:v>7403</c:v>
                </c:pt>
                <c:pt idx="483">
                  <c:v>7403</c:v>
                </c:pt>
                <c:pt idx="484">
                  <c:v>7403</c:v>
                </c:pt>
                <c:pt idx="485">
                  <c:v>7403</c:v>
                </c:pt>
                <c:pt idx="486">
                  <c:v>7403</c:v>
                </c:pt>
                <c:pt idx="487">
                  <c:v>7403</c:v>
                </c:pt>
                <c:pt idx="488">
                  <c:v>7403</c:v>
                </c:pt>
                <c:pt idx="489">
                  <c:v>7403</c:v>
                </c:pt>
                <c:pt idx="490">
                  <c:v>7403</c:v>
                </c:pt>
                <c:pt idx="491">
                  <c:v>7403</c:v>
                </c:pt>
                <c:pt idx="492">
                  <c:v>7403</c:v>
                </c:pt>
                <c:pt idx="493">
                  <c:v>7403</c:v>
                </c:pt>
                <c:pt idx="494">
                  <c:v>7403</c:v>
                </c:pt>
                <c:pt idx="495">
                  <c:v>7403</c:v>
                </c:pt>
              </c:numCache>
            </c:numRef>
          </c:yVal>
          <c:smooth val="0"/>
          <c:extLst>
            <c:ext xmlns:c16="http://schemas.microsoft.com/office/drawing/2014/chart" uri="{C3380CC4-5D6E-409C-BE32-E72D297353CC}">
              <c16:uniqueId val="{00000000-515D-44A9-A014-2FD241FF7962}"/>
            </c:ext>
          </c:extLst>
        </c:ser>
        <c:ser>
          <c:idx val="1"/>
          <c:order val="1"/>
          <c:tx>
            <c:strRef>
              <c:f>'Target Well Data'!$C$4:$D$4</c:f>
              <c:strCache>
                <c:ptCount val="1"/>
                <c:pt idx="0">
                  <c:v> (1/-100)</c:v>
                </c:pt>
              </c:strCache>
            </c:strRef>
          </c:tx>
          <c:spPr>
            <a:ln w="25400"/>
          </c:spPr>
          <c:marker>
            <c:symbol val="square"/>
            <c:size val="3"/>
            <c:spPr>
              <a:ln w="6350"/>
            </c:spPr>
          </c:marker>
          <c:xVal>
            <c:numRef>
              <c:f>'Target Well Data'!$C$6:$C$499</c:f>
              <c:numCache>
                <c:formatCode>0.00</c:formatCode>
                <c:ptCount val="494"/>
              </c:numCache>
            </c:numRef>
          </c:xVal>
          <c:yVal>
            <c:numRef>
              <c:f>'Target Well Data'!$D$6:$D$499</c:f>
              <c:numCache>
                <c:formatCode>0</c:formatCode>
                <c:ptCount val="494"/>
              </c:numCache>
            </c:numRef>
          </c:yVal>
          <c:smooth val="0"/>
          <c:extLst>
            <c:ext xmlns:c16="http://schemas.microsoft.com/office/drawing/2014/chart" uri="{C3380CC4-5D6E-409C-BE32-E72D297353CC}">
              <c16:uniqueId val="{00000001-515D-44A9-A014-2FD241FF7962}"/>
            </c:ext>
          </c:extLst>
        </c:ser>
        <c:ser>
          <c:idx val="5"/>
          <c:order val="2"/>
          <c:tx>
            <c:strRef>
              <c:f>'Target Well Data'!$E$4:$F$4</c:f>
              <c:strCache>
                <c:ptCount val="1"/>
                <c:pt idx="0">
                  <c:v> (1/-100)</c:v>
                </c:pt>
              </c:strCache>
            </c:strRef>
          </c:tx>
          <c:spPr>
            <a:ln w="25400">
              <a:solidFill>
                <a:srgbClr val="00B050"/>
              </a:solidFill>
            </a:ln>
          </c:spPr>
          <c:marker>
            <c:symbol val="circle"/>
            <c:size val="3"/>
            <c:spPr>
              <a:solidFill>
                <a:srgbClr val="00B050"/>
              </a:solidFill>
              <a:ln>
                <a:solidFill>
                  <a:srgbClr val="00B050"/>
                </a:solidFill>
              </a:ln>
            </c:spPr>
          </c:marker>
          <c:xVal>
            <c:numRef>
              <c:f>'Target Well Data'!$E$6:$E$501</c:f>
              <c:numCache>
                <c:formatCode>0.00</c:formatCode>
                <c:ptCount val="496"/>
              </c:numCache>
            </c:numRef>
          </c:xVal>
          <c:yVal>
            <c:numRef>
              <c:f>'Target Well Data'!$F$6:$F$501</c:f>
              <c:numCache>
                <c:formatCode>0</c:formatCode>
                <c:ptCount val="496"/>
              </c:numCache>
            </c:numRef>
          </c:yVal>
          <c:smooth val="0"/>
          <c:extLst>
            <c:ext xmlns:c16="http://schemas.microsoft.com/office/drawing/2014/chart" uri="{C3380CC4-5D6E-409C-BE32-E72D297353CC}">
              <c16:uniqueId val="{00000002-515D-44A9-A014-2FD241FF7962}"/>
            </c:ext>
          </c:extLst>
        </c:ser>
        <c:ser>
          <c:idx val="4"/>
          <c:order val="3"/>
          <c:tx>
            <c:strRef>
              <c:f>'Target Well Data'!$M$4:$P$4</c:f>
              <c:strCache>
                <c:ptCount val="1"/>
                <c:pt idx="0">
                  <c:v>Target 6.1 days</c:v>
                </c:pt>
              </c:strCache>
            </c:strRef>
          </c:tx>
          <c:spPr>
            <a:ln w="38100">
              <a:solidFill>
                <a:schemeClr val="tx1"/>
              </a:solidFill>
            </a:ln>
          </c:spPr>
          <c:marker>
            <c:symbol val="none"/>
          </c:marker>
          <c:xVal>
            <c:numRef>
              <c:f>'Target Well Data'!$N$6:$N$15</c:f>
              <c:numCache>
                <c:formatCode>0.00</c:formatCode>
                <c:ptCount val="10"/>
                <c:pt idx="0">
                  <c:v>0</c:v>
                </c:pt>
                <c:pt idx="1">
                  <c:v>0.25</c:v>
                </c:pt>
                <c:pt idx="2">
                  <c:v>0.55048076923076916</c:v>
                </c:pt>
                <c:pt idx="3">
                  <c:v>1.7004807692307691</c:v>
                </c:pt>
                <c:pt idx="4">
                  <c:v>2.7004807692307691</c:v>
                </c:pt>
                <c:pt idx="5">
                  <c:v>3.7004807692307691</c:v>
                </c:pt>
                <c:pt idx="6">
                  <c:v>4.7004807692307686</c:v>
                </c:pt>
                <c:pt idx="7">
                  <c:v>4.8048603152346798</c:v>
                </c:pt>
                <c:pt idx="8">
                  <c:v>5.50486031523468</c:v>
                </c:pt>
                <c:pt idx="9">
                  <c:v>6.1048603152346796</c:v>
                </c:pt>
              </c:numCache>
            </c:numRef>
          </c:xVal>
          <c:yVal>
            <c:numRef>
              <c:f>'Target Well Data'!$O$6:$O$15</c:f>
              <c:numCache>
                <c:formatCode>General</c:formatCode>
                <c:ptCount val="10"/>
                <c:pt idx="0">
                  <c:v>53</c:v>
                </c:pt>
                <c:pt idx="1">
                  <c:v>800</c:v>
                </c:pt>
                <c:pt idx="2">
                  <c:v>1700</c:v>
                </c:pt>
                <c:pt idx="3">
                  <c:v>1700</c:v>
                </c:pt>
                <c:pt idx="4">
                  <c:v>3520</c:v>
                </c:pt>
                <c:pt idx="5">
                  <c:v>5340</c:v>
                </c:pt>
                <c:pt idx="6">
                  <c:v>7160</c:v>
                </c:pt>
                <c:pt idx="7">
                  <c:v>7350</c:v>
                </c:pt>
                <c:pt idx="8">
                  <c:v>7350</c:v>
                </c:pt>
                <c:pt idx="9">
                  <c:v>7350</c:v>
                </c:pt>
              </c:numCache>
            </c:numRef>
          </c:yVal>
          <c:smooth val="0"/>
          <c:extLst>
            <c:ext xmlns:c16="http://schemas.microsoft.com/office/drawing/2014/chart" uri="{C3380CC4-5D6E-409C-BE32-E72D297353CC}">
              <c16:uniqueId val="{00000003-515D-44A9-A014-2FD241FF7962}"/>
            </c:ext>
          </c:extLst>
        </c:ser>
        <c:dLbls>
          <c:showLegendKey val="0"/>
          <c:showVal val="0"/>
          <c:showCatName val="0"/>
          <c:showSerName val="0"/>
          <c:showPercent val="0"/>
          <c:showBubbleSize val="0"/>
        </c:dLbls>
        <c:axId val="-1191956112"/>
        <c:axId val="-1191941968"/>
      </c:scatterChart>
      <c:valAx>
        <c:axId val="-1191956112"/>
        <c:scaling>
          <c:orientation val="minMax"/>
          <c:max val="10"/>
        </c:scaling>
        <c:delete val="0"/>
        <c:axPos val="t"/>
        <c:majorGridlines>
          <c:spPr>
            <a:ln>
              <a:solidFill>
                <a:schemeClr val="tx1">
                  <a:tint val="75000"/>
                  <a:shade val="95000"/>
                  <a:satMod val="105000"/>
                </a:schemeClr>
              </a:solidFill>
            </a:ln>
          </c:spPr>
        </c:majorGridlines>
        <c:minorGridlines/>
        <c:numFmt formatCode="0" sourceLinked="0"/>
        <c:majorTickMark val="out"/>
        <c:minorTickMark val="none"/>
        <c:tickLblPos val="nextTo"/>
        <c:crossAx val="-1191941968"/>
        <c:crosses val="autoZero"/>
        <c:crossBetween val="midCat"/>
        <c:minorUnit val="1"/>
      </c:valAx>
      <c:valAx>
        <c:axId val="-1191941968"/>
        <c:scaling>
          <c:orientation val="maxMin"/>
          <c:min val="0"/>
        </c:scaling>
        <c:delete val="0"/>
        <c:axPos val="l"/>
        <c:majorGridlines>
          <c:spPr>
            <a:ln w="9525"/>
          </c:spPr>
        </c:majorGridlines>
        <c:minorGridlines/>
        <c:numFmt formatCode="0" sourceLinked="1"/>
        <c:majorTickMark val="out"/>
        <c:minorTickMark val="in"/>
        <c:tickLblPos val="nextTo"/>
        <c:spPr>
          <a:ln>
            <a:solidFill>
              <a:schemeClr val="tx1"/>
            </a:solidFill>
          </a:ln>
        </c:spPr>
        <c:crossAx val="-1191956112"/>
        <c:crosses val="autoZero"/>
        <c:crossBetween val="midCat"/>
        <c:minorUnit val="500"/>
      </c:valAx>
      <c:spPr>
        <a:ln w="12700">
          <a:solidFill>
            <a:sysClr val="windowText" lastClr="000000"/>
          </a:solidFill>
        </a:ln>
      </c:spPr>
    </c:plotArea>
    <c:legend>
      <c:legendPos val="r"/>
      <c:legendEntry>
        <c:idx val="1"/>
        <c:delete val="1"/>
      </c:legendEntry>
      <c:legendEntry>
        <c:idx val="2"/>
        <c:delete val="1"/>
      </c:legendEntry>
      <c:layout>
        <c:manualLayout>
          <c:xMode val="edge"/>
          <c:yMode val="edge"/>
          <c:x val="0.13576099951547338"/>
          <c:y val="0.90300402449693795"/>
          <c:w val="0.75570174192577277"/>
          <c:h val="8.8107086614173227E-2"/>
        </c:manualLayout>
      </c:layout>
      <c:overlay val="0"/>
      <c:spPr>
        <a:solidFill>
          <a:schemeClr val="lt1"/>
        </a:solidFill>
        <a:ln w="12700" cap="flat" cmpd="sng" algn="ctr">
          <a:solidFill>
            <a:sysClr val="windowText" lastClr="000000"/>
          </a:solidFill>
          <a:prstDash val="solid"/>
        </a:ln>
        <a:effectLst/>
      </c:spPr>
      <c:txPr>
        <a:bodyPr/>
        <a:lstStyle/>
        <a:p>
          <a:pPr>
            <a:defRPr>
              <a:solidFill>
                <a:schemeClr val="dk1"/>
              </a:solidFill>
              <a:latin typeface="+mn-lt"/>
              <a:ea typeface="+mn-ea"/>
              <a:cs typeface="+mn-cs"/>
            </a:defRPr>
          </a:pPr>
          <a:endParaRPr lang="en-US"/>
        </a:p>
      </c:txPr>
    </c:legend>
    <c:plotVisOnly val="1"/>
    <c:dispBlanksAs val="gap"/>
    <c:showDLblsOverMax val="0"/>
  </c:chart>
  <c:spPr>
    <a:ln>
      <a:solidFill>
        <a:sysClr val="windowText" lastClr="000000"/>
      </a:solidFill>
    </a:ln>
    <a:effectLst>
      <a:outerShdw blurRad="50800" dist="50800" dir="5400000" algn="ctr" rotWithShape="0">
        <a:schemeClr val="tx1"/>
      </a:outerShdw>
    </a:effectLst>
  </c:sp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800-000000000000}">
  <sheetPr codeName="Chart6">
    <tabColor rgb="FF00B0F0"/>
  </sheetPr>
  <sheetViews>
    <sheetView zoomScale="90" workbookViewId="0"/>
  </sheetViews>
  <pageMargins left="0.7" right="0.7" top="0.75" bottom="0.75" header="0.3" footer="0.3"/>
  <pageSetup orientation="portrait" r:id="rId1"/>
  <drawing r:id="rId2"/>
</chartsheet>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6.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5</xdr:col>
      <xdr:colOff>110095</xdr:colOff>
      <xdr:row>2</xdr:row>
      <xdr:rowOff>86591</xdr:rowOff>
    </xdr:from>
    <xdr:to>
      <xdr:col>13</xdr:col>
      <xdr:colOff>110094</xdr:colOff>
      <xdr:row>10</xdr:row>
      <xdr:rowOff>190499</xdr:rowOff>
    </xdr:to>
    <xdr:pic>
      <xdr:nvPicPr>
        <xdr:cNvPr id="3" name="Picture 2" descr="Final-BlackBeard-Logo(web)">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79774" y="930234"/>
          <a:ext cx="2354034" cy="245794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104775</xdr:colOff>
      <xdr:row>2</xdr:row>
      <xdr:rowOff>238125</xdr:rowOff>
    </xdr:from>
    <xdr:to>
      <xdr:col>12</xdr:col>
      <xdr:colOff>95250</xdr:colOff>
      <xdr:row>7</xdr:row>
      <xdr:rowOff>0</xdr:rowOff>
    </xdr:to>
    <xdr:pic>
      <xdr:nvPicPr>
        <xdr:cNvPr id="2" name="Picture 10" descr="XTO-Logo_sm">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67500" y="1076325"/>
          <a:ext cx="1962150" cy="1047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466726</xdr:colOff>
      <xdr:row>0</xdr:row>
      <xdr:rowOff>0</xdr:rowOff>
    </xdr:from>
    <xdr:to>
      <xdr:col>11</xdr:col>
      <xdr:colOff>57151</xdr:colOff>
      <xdr:row>3</xdr:row>
      <xdr:rowOff>50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2571751" y="0"/>
          <a:ext cx="4705350" cy="15646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absoluteAnchor>
    <xdr:pos x="0" y="0"/>
    <xdr:ext cx="6371167" cy="8572500"/>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xml><?xml version="1.0" encoding="utf-8"?>
<c:userShapes xmlns:c="http://schemas.openxmlformats.org/drawingml/2006/chart">
  <cdr:relSizeAnchor xmlns:cdr="http://schemas.openxmlformats.org/drawingml/2006/chartDrawing">
    <cdr:from>
      <cdr:x>0.56811</cdr:x>
      <cdr:y>0.45432</cdr:y>
    </cdr:from>
    <cdr:to>
      <cdr:x>0.78239</cdr:x>
      <cdr:y>0.50247</cdr:y>
    </cdr:to>
    <cdr:sp macro="" textlink="">
      <cdr:nvSpPr>
        <cdr:cNvPr id="2" name="TextBox 1"/>
        <cdr:cNvSpPr txBox="1"/>
      </cdr:nvSpPr>
      <cdr:spPr>
        <a:xfrm xmlns:a="http://schemas.openxmlformats.org/drawingml/2006/main">
          <a:off x="3619500" y="3894667"/>
          <a:ext cx="1365249" cy="412750"/>
        </a:xfrm>
        <a:prstGeom xmlns:a="http://schemas.openxmlformats.org/drawingml/2006/main" prst="rect">
          <a:avLst/>
        </a:prstGeom>
        <a:solidFill xmlns:a="http://schemas.openxmlformats.org/drawingml/2006/main">
          <a:schemeClr val="bg1"/>
        </a:solidFill>
        <a:ln xmlns:a="http://schemas.openxmlformats.org/drawingml/2006/main">
          <a:solidFill>
            <a:sysClr val="windowText" lastClr="000000"/>
          </a:solidFill>
        </a:ln>
      </cdr:spPr>
      <cdr:txBody>
        <a:bodyPr xmlns:a="http://schemas.openxmlformats.org/drawingml/2006/main" vertOverflow="clip" wrap="none" rtlCol="0" anchor="ctr"/>
        <a:lstStyle xmlns:a="http://schemas.openxmlformats.org/drawingml/2006/main"/>
        <a:p xmlns:a="http://schemas.openxmlformats.org/drawingml/2006/main">
          <a:pPr algn="ctr"/>
          <a:r>
            <a:rPr lang="en-US" sz="1100" b="1"/>
            <a:t>Target: 6.1</a:t>
          </a:r>
          <a:r>
            <a:rPr lang="en-US" sz="1100" b="1" baseline="0"/>
            <a:t> </a:t>
          </a:r>
          <a:r>
            <a:rPr lang="en-US" sz="1100" b="1"/>
            <a:t>days</a:t>
          </a:r>
        </a:p>
      </cdr:txBody>
    </cdr:sp>
  </cdr:relSizeAnchor>
</c:userShapes>
</file>

<file path=xl/drawings/drawing6.xml><?xml version="1.0" encoding="utf-8"?>
<xdr:wsDr xmlns:xdr="http://schemas.openxmlformats.org/drawingml/2006/spreadsheetDrawing" xmlns:a="http://schemas.openxmlformats.org/drawingml/2006/main">
  <xdr:twoCellAnchor>
    <xdr:from>
      <xdr:col>6</xdr:col>
      <xdr:colOff>304800</xdr:colOff>
      <xdr:row>1</xdr:row>
      <xdr:rowOff>122237</xdr:rowOff>
    </xdr:from>
    <xdr:to>
      <xdr:col>11</xdr:col>
      <xdr:colOff>304800</xdr:colOff>
      <xdr:row>3</xdr:row>
      <xdr:rowOff>49212</xdr:rowOff>
    </xdr:to>
    <xdr:sp macro="" textlink="">
      <xdr:nvSpPr>
        <xdr:cNvPr id="2" name="Text Box 3">
          <a:extLst>
            <a:ext uri="{FF2B5EF4-FFF2-40B4-BE49-F238E27FC236}">
              <a16:creationId xmlns:a16="http://schemas.microsoft.com/office/drawing/2014/main" id="{00000000-0008-0000-0900-000002000000}"/>
            </a:ext>
          </a:extLst>
        </xdr:cNvPr>
        <xdr:cNvSpPr txBox="1">
          <a:spLocks noChangeArrowheads="1"/>
        </xdr:cNvSpPr>
      </xdr:nvSpPr>
      <xdr:spPr bwMode="auto">
        <a:xfrm>
          <a:off x="3962400" y="312737"/>
          <a:ext cx="3324225"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lgn="r">
            <a:spcBef>
              <a:spcPct val="50000"/>
            </a:spcBef>
            <a:buFontTx/>
            <a:buNone/>
          </a:pPr>
          <a:r>
            <a:rPr lang="en-US" altLang="en-US" sz="1400">
              <a:latin typeface="Arial" charset="0"/>
            </a:rPr>
            <a:t> </a:t>
          </a:r>
        </a:p>
      </xdr:txBody>
    </xdr:sp>
    <xdr:clientData/>
  </xdr:twoCellAnchor>
  <xdr:twoCellAnchor>
    <xdr:from>
      <xdr:col>5</xdr:col>
      <xdr:colOff>485775</xdr:colOff>
      <xdr:row>48</xdr:row>
      <xdr:rowOff>160337</xdr:rowOff>
    </xdr:from>
    <xdr:to>
      <xdr:col>10</xdr:col>
      <xdr:colOff>762000</xdr:colOff>
      <xdr:row>50</xdr:row>
      <xdr:rowOff>23812</xdr:rowOff>
    </xdr:to>
    <xdr:sp macro="" textlink="">
      <xdr:nvSpPr>
        <xdr:cNvPr id="3" name="Text Box 5">
          <a:extLst>
            <a:ext uri="{FF2B5EF4-FFF2-40B4-BE49-F238E27FC236}">
              <a16:creationId xmlns:a16="http://schemas.microsoft.com/office/drawing/2014/main" id="{00000000-0008-0000-0900-000003000000}"/>
            </a:ext>
          </a:extLst>
        </xdr:cNvPr>
        <xdr:cNvSpPr txBox="1">
          <a:spLocks noChangeArrowheads="1"/>
        </xdr:cNvSpPr>
      </xdr:nvSpPr>
      <xdr:spPr bwMode="auto">
        <a:xfrm>
          <a:off x="3533775" y="9304337"/>
          <a:ext cx="3324225" cy="244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lgn="r">
            <a:spcBef>
              <a:spcPct val="50000"/>
            </a:spcBef>
            <a:buFontTx/>
            <a:buNone/>
          </a:pPr>
          <a:r>
            <a:rPr lang="en-US" altLang="en-US" sz="1000">
              <a:latin typeface="Arial" charset="0"/>
            </a:rPr>
            <a:t>8-5/8” x 5-1/2” Wellhead Assembly</a:t>
          </a:r>
        </a:p>
      </xdr:txBody>
    </xdr:sp>
    <xdr:clientData/>
  </xdr:twoCellAnchor>
  <xdr:twoCellAnchor>
    <xdr:from>
      <xdr:col>6</xdr:col>
      <xdr:colOff>0</xdr:colOff>
      <xdr:row>40</xdr:row>
      <xdr:rowOff>7937</xdr:rowOff>
    </xdr:from>
    <xdr:to>
      <xdr:col>7</xdr:col>
      <xdr:colOff>304800</xdr:colOff>
      <xdr:row>44</xdr:row>
      <xdr:rowOff>160337</xdr:rowOff>
    </xdr:to>
    <xdr:cxnSp macro="">
      <xdr:nvCxnSpPr>
        <xdr:cNvPr id="4" name="Straight Arrow Connector 3">
          <a:extLst>
            <a:ext uri="{FF2B5EF4-FFF2-40B4-BE49-F238E27FC236}">
              <a16:creationId xmlns:a16="http://schemas.microsoft.com/office/drawing/2014/main" id="{00000000-0008-0000-0900-000004000000}"/>
            </a:ext>
          </a:extLst>
        </xdr:cNvPr>
        <xdr:cNvCxnSpPr>
          <a:cxnSpLocks noChangeShapeType="1"/>
        </xdr:cNvCxnSpPr>
      </xdr:nvCxnSpPr>
      <xdr:spPr bwMode="auto">
        <a:xfrm>
          <a:off x="3657600" y="7627937"/>
          <a:ext cx="914400" cy="914400"/>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lgn="ctr">
              <a:solidFill>
                <a:srgbClr val="000000"/>
              </a:solidFill>
              <a:round/>
              <a:headEnd/>
              <a:tailEnd type="arrow" w="med" len="med"/>
            </a14:hiddenLine>
          </a:ext>
        </a:extLst>
      </xdr:spPr>
    </xdr:cxnSp>
    <xdr:clientData/>
  </xdr:twoCellAnchor>
  <xdr:twoCellAnchor>
    <xdr:from>
      <xdr:col>10</xdr:col>
      <xdr:colOff>304800</xdr:colOff>
      <xdr:row>38</xdr:row>
      <xdr:rowOff>160337</xdr:rowOff>
    </xdr:from>
    <xdr:to>
      <xdr:col>12</xdr:col>
      <xdr:colOff>0</xdr:colOff>
      <xdr:row>43</xdr:row>
      <xdr:rowOff>122237</xdr:rowOff>
    </xdr:to>
    <xdr:cxnSp macro="">
      <xdr:nvCxnSpPr>
        <xdr:cNvPr id="5" name="Straight Arrow Connector 4">
          <a:extLst>
            <a:ext uri="{FF2B5EF4-FFF2-40B4-BE49-F238E27FC236}">
              <a16:creationId xmlns:a16="http://schemas.microsoft.com/office/drawing/2014/main" id="{00000000-0008-0000-0900-000005000000}"/>
            </a:ext>
          </a:extLst>
        </xdr:cNvPr>
        <xdr:cNvCxnSpPr>
          <a:cxnSpLocks noChangeShapeType="1"/>
        </xdr:cNvCxnSpPr>
      </xdr:nvCxnSpPr>
      <xdr:spPr bwMode="auto">
        <a:xfrm>
          <a:off x="6400800" y="7399337"/>
          <a:ext cx="1190625" cy="914400"/>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lgn="ctr">
              <a:solidFill>
                <a:srgbClr val="000000"/>
              </a:solidFill>
              <a:round/>
              <a:headEnd/>
              <a:tailEnd type="arrow" w="med" len="med"/>
            </a14:hiddenLine>
          </a:ext>
        </a:extLst>
      </xdr:spPr>
    </xdr:cxnSp>
    <xdr:clientData/>
  </xdr:twoCellAnchor>
  <xdr:twoCellAnchor>
    <xdr:from>
      <xdr:col>10</xdr:col>
      <xdr:colOff>457200</xdr:colOff>
      <xdr:row>39</xdr:row>
      <xdr:rowOff>122237</xdr:rowOff>
    </xdr:from>
    <xdr:to>
      <xdr:col>12</xdr:col>
      <xdr:colOff>152400</xdr:colOff>
      <xdr:row>44</xdr:row>
      <xdr:rowOff>84137</xdr:rowOff>
    </xdr:to>
    <xdr:cxnSp macro="">
      <xdr:nvCxnSpPr>
        <xdr:cNvPr id="6" name="Straight Arrow Connector 5">
          <a:extLst>
            <a:ext uri="{FF2B5EF4-FFF2-40B4-BE49-F238E27FC236}">
              <a16:creationId xmlns:a16="http://schemas.microsoft.com/office/drawing/2014/main" id="{00000000-0008-0000-0900-000006000000}"/>
            </a:ext>
          </a:extLst>
        </xdr:cNvPr>
        <xdr:cNvCxnSpPr>
          <a:cxnSpLocks noChangeShapeType="1"/>
        </xdr:cNvCxnSpPr>
      </xdr:nvCxnSpPr>
      <xdr:spPr bwMode="auto">
        <a:xfrm>
          <a:off x="6553200" y="7551737"/>
          <a:ext cx="1190625" cy="914400"/>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lgn="ctr">
              <a:solidFill>
                <a:srgbClr val="000000"/>
              </a:solidFill>
              <a:round/>
              <a:headEnd/>
              <a:tailEnd type="arrow" w="med" len="med"/>
            </a14:hiddenLine>
          </a:ext>
        </a:extLst>
      </xdr:spPr>
    </xdr:cxnSp>
    <xdr:clientData/>
  </xdr:twoCellAnchor>
  <xdr:twoCellAnchor>
    <xdr:from>
      <xdr:col>7</xdr:col>
      <xdr:colOff>381000</xdr:colOff>
      <xdr:row>12</xdr:row>
      <xdr:rowOff>160337</xdr:rowOff>
    </xdr:from>
    <xdr:to>
      <xdr:col>8</xdr:col>
      <xdr:colOff>457200</xdr:colOff>
      <xdr:row>13</xdr:row>
      <xdr:rowOff>122237</xdr:rowOff>
    </xdr:to>
    <xdr:sp macro="" textlink="">
      <xdr:nvSpPr>
        <xdr:cNvPr id="7" name="Right Arrow 6">
          <a:extLst>
            <a:ext uri="{FF2B5EF4-FFF2-40B4-BE49-F238E27FC236}">
              <a16:creationId xmlns:a16="http://schemas.microsoft.com/office/drawing/2014/main" id="{00000000-0008-0000-0900-000007000000}"/>
            </a:ext>
          </a:extLst>
        </xdr:cNvPr>
        <xdr:cNvSpPr>
          <a:spLocks noChangeArrowheads="1"/>
        </xdr:cNvSpPr>
      </xdr:nvSpPr>
      <xdr:spPr bwMode="auto">
        <a:xfrm>
          <a:off x="4648200" y="2446337"/>
          <a:ext cx="685800" cy="152400"/>
        </a:xfrm>
        <a:prstGeom prst="rightArrow">
          <a:avLst>
            <a:gd name="adj1" fmla="val 50000"/>
            <a:gd name="adj2" fmla="val 50000"/>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endParaRPr lang="en-US" altLang="en-US" sz="1400">
            <a:latin typeface="Arial" charset="0"/>
          </a:endParaRPr>
        </a:p>
      </xdr:txBody>
    </xdr:sp>
    <xdr:clientData/>
  </xdr:twoCellAnchor>
  <xdr:twoCellAnchor>
    <xdr:from>
      <xdr:col>7</xdr:col>
      <xdr:colOff>581025</xdr:colOff>
      <xdr:row>23</xdr:row>
      <xdr:rowOff>122237</xdr:rowOff>
    </xdr:from>
    <xdr:to>
      <xdr:col>10</xdr:col>
      <xdr:colOff>47625</xdr:colOff>
      <xdr:row>24</xdr:row>
      <xdr:rowOff>53975</xdr:rowOff>
    </xdr:to>
    <xdr:sp macro="" textlink="">
      <xdr:nvSpPr>
        <xdr:cNvPr id="8" name="Right Arrow 7">
          <a:extLst>
            <a:ext uri="{FF2B5EF4-FFF2-40B4-BE49-F238E27FC236}">
              <a16:creationId xmlns:a16="http://schemas.microsoft.com/office/drawing/2014/main" id="{00000000-0008-0000-0900-000008000000}"/>
            </a:ext>
          </a:extLst>
        </xdr:cNvPr>
        <xdr:cNvSpPr>
          <a:spLocks noChangeArrowheads="1"/>
        </xdr:cNvSpPr>
      </xdr:nvSpPr>
      <xdr:spPr bwMode="auto">
        <a:xfrm>
          <a:off x="4848225" y="4503737"/>
          <a:ext cx="1295400" cy="122238"/>
        </a:xfrm>
        <a:prstGeom prst="rightArrow">
          <a:avLst>
            <a:gd name="adj1" fmla="val 50000"/>
            <a:gd name="adj2" fmla="val 49847"/>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lgn="ctr">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endParaRPr lang="en-US" altLang="en-US" sz="1400">
            <a:latin typeface="Arial" charset="0"/>
          </a:endParaRPr>
        </a:p>
      </xdr:txBody>
    </xdr:sp>
    <xdr:clientData/>
  </xdr:twoCellAnchor>
  <xdr:twoCellAnchor>
    <xdr:from>
      <xdr:col>6</xdr:col>
      <xdr:colOff>561975</xdr:colOff>
      <xdr:row>5</xdr:row>
      <xdr:rowOff>122237</xdr:rowOff>
    </xdr:from>
    <xdr:to>
      <xdr:col>10</xdr:col>
      <xdr:colOff>104775</xdr:colOff>
      <xdr:row>7</xdr:row>
      <xdr:rowOff>49212</xdr:rowOff>
    </xdr:to>
    <xdr:sp macro="" textlink="">
      <xdr:nvSpPr>
        <xdr:cNvPr id="9" name="TextBox 1331">
          <a:extLst>
            <a:ext uri="{FF2B5EF4-FFF2-40B4-BE49-F238E27FC236}">
              <a16:creationId xmlns:a16="http://schemas.microsoft.com/office/drawing/2014/main" id="{00000000-0008-0000-0900-000009000000}"/>
            </a:ext>
          </a:extLst>
        </xdr:cNvPr>
        <xdr:cNvSpPr txBox="1">
          <a:spLocks noChangeArrowheads="1"/>
        </xdr:cNvSpPr>
      </xdr:nvSpPr>
      <xdr:spPr bwMode="auto">
        <a:xfrm>
          <a:off x="4219575" y="1074737"/>
          <a:ext cx="198120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endParaRPr lang="en-US" altLang="en-US" sz="1400">
            <a:latin typeface="Arial" charset="0"/>
          </a:endParaRPr>
        </a:p>
      </xdr:txBody>
    </xdr:sp>
    <xdr:clientData/>
  </xdr:twoCellAnchor>
  <xdr:oneCellAnchor>
    <xdr:from>
      <xdr:col>0</xdr:col>
      <xdr:colOff>228600</xdr:colOff>
      <xdr:row>1</xdr:row>
      <xdr:rowOff>182562</xdr:rowOff>
    </xdr:from>
    <xdr:ext cx="1905000" cy="712788"/>
    <xdr:pic>
      <xdr:nvPicPr>
        <xdr:cNvPr id="10" name="Picture 9">
          <a:extLst>
            <a:ext uri="{FF2B5EF4-FFF2-40B4-BE49-F238E27FC236}">
              <a16:creationId xmlns:a16="http://schemas.microsoft.com/office/drawing/2014/main" id="{00000000-0008-0000-09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28600" y="373062"/>
          <a:ext cx="1905000" cy="7127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177801</xdr:colOff>
      <xdr:row>31</xdr:row>
      <xdr:rowOff>46038</xdr:rowOff>
    </xdr:from>
    <xdr:to>
      <xdr:col>6</xdr:col>
      <xdr:colOff>519114</xdr:colOff>
      <xdr:row>32</xdr:row>
      <xdr:rowOff>131763</xdr:rowOff>
    </xdr:to>
    <xdr:cxnSp macro="">
      <xdr:nvCxnSpPr>
        <xdr:cNvPr id="12" name="Straight Arrow Connector 11">
          <a:extLst>
            <a:ext uri="{FF2B5EF4-FFF2-40B4-BE49-F238E27FC236}">
              <a16:creationId xmlns:a16="http://schemas.microsoft.com/office/drawing/2014/main" id="{00000000-0008-0000-0900-00000C000000}"/>
            </a:ext>
          </a:extLst>
        </xdr:cNvPr>
        <xdr:cNvCxnSpPr>
          <a:cxnSpLocks noChangeShapeType="1"/>
        </xdr:cNvCxnSpPr>
      </xdr:nvCxnSpPr>
      <xdr:spPr bwMode="auto">
        <a:xfrm flipH="1" flipV="1">
          <a:off x="3835401" y="5951538"/>
          <a:ext cx="341313" cy="276225"/>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lgn="ctr">
              <a:solidFill>
                <a:srgbClr val="000000"/>
              </a:solidFill>
              <a:round/>
              <a:headEnd/>
              <a:tailEnd type="arrow" w="med" len="med"/>
            </a14:hiddenLine>
          </a:ext>
        </a:extLst>
      </xdr:spPr>
    </xdr:cxnSp>
    <xdr:clientData/>
  </xdr:twoCellAnchor>
  <xdr:twoCellAnchor>
    <xdr:from>
      <xdr:col>6</xdr:col>
      <xdr:colOff>290513</xdr:colOff>
      <xdr:row>31</xdr:row>
      <xdr:rowOff>138112</xdr:rowOff>
    </xdr:from>
    <xdr:to>
      <xdr:col>8</xdr:col>
      <xdr:colOff>436563</xdr:colOff>
      <xdr:row>37</xdr:row>
      <xdr:rowOff>101600</xdr:rowOff>
    </xdr:to>
    <xdr:cxnSp macro="">
      <xdr:nvCxnSpPr>
        <xdr:cNvPr id="13" name="Straight Arrow Connector 12">
          <a:extLst>
            <a:ext uri="{FF2B5EF4-FFF2-40B4-BE49-F238E27FC236}">
              <a16:creationId xmlns:a16="http://schemas.microsoft.com/office/drawing/2014/main" id="{00000000-0008-0000-0900-00000D000000}"/>
            </a:ext>
          </a:extLst>
        </xdr:cNvPr>
        <xdr:cNvCxnSpPr>
          <a:cxnSpLocks noChangeShapeType="1"/>
        </xdr:cNvCxnSpPr>
      </xdr:nvCxnSpPr>
      <xdr:spPr bwMode="auto">
        <a:xfrm>
          <a:off x="3948113" y="6043612"/>
          <a:ext cx="1365250" cy="1106488"/>
        </a:xfrm>
        <a:prstGeom prst="straightConnector1">
          <a:avLst/>
        </a:prstGeom>
        <a:noFill/>
        <a:ln>
          <a:noFill/>
        </a:ln>
        <a:extLst>
          <a:ext uri="{909E8E84-426E-40DD-AFC4-6F175D3DCCD1}">
            <a14:hiddenFill xmlns:a14="http://schemas.microsoft.com/office/drawing/2010/main">
              <a:noFill/>
            </a14:hiddenFill>
          </a:ext>
          <a:ext uri="{91240B29-F687-4F45-9708-019B960494DF}">
            <a14:hiddenLine xmlns:a14="http://schemas.microsoft.com/office/drawing/2010/main" w="9525" algn="ctr">
              <a:solidFill>
                <a:srgbClr val="000000"/>
              </a:solidFill>
              <a:round/>
              <a:headEnd/>
              <a:tailEnd type="arrow" w="med" len="med"/>
            </a14:hiddenLine>
          </a:ext>
        </a:extLst>
      </xdr:spPr>
    </xdr:cxnSp>
    <xdr:clientData/>
  </xdr:twoCellAnchor>
  <xdr:twoCellAnchor>
    <xdr:from>
      <xdr:col>4</xdr:col>
      <xdr:colOff>439738</xdr:colOff>
      <xdr:row>26</xdr:row>
      <xdr:rowOff>95250</xdr:rowOff>
    </xdr:from>
    <xdr:to>
      <xdr:col>5</xdr:col>
      <xdr:colOff>393700</xdr:colOff>
      <xdr:row>26</xdr:row>
      <xdr:rowOff>96837</xdr:rowOff>
    </xdr:to>
    <xdr:sp macro="" textlink="">
      <xdr:nvSpPr>
        <xdr:cNvPr id="14" name="Freeform 13">
          <a:extLst>
            <a:ext uri="{FF2B5EF4-FFF2-40B4-BE49-F238E27FC236}">
              <a16:creationId xmlns:a16="http://schemas.microsoft.com/office/drawing/2014/main" id="{00000000-0008-0000-0900-00000E000000}"/>
            </a:ext>
          </a:extLst>
        </xdr:cNvPr>
        <xdr:cNvSpPr>
          <a:spLocks/>
        </xdr:cNvSpPr>
      </xdr:nvSpPr>
      <xdr:spPr bwMode="auto">
        <a:xfrm>
          <a:off x="2878138" y="5048250"/>
          <a:ext cx="563562" cy="1587"/>
        </a:xfrm>
        <a:custGeom>
          <a:avLst/>
          <a:gdLst>
            <a:gd name="T0" fmla="*/ 0 w 952"/>
            <a:gd name="T1" fmla="*/ 0 h 1"/>
            <a:gd name="T2" fmla="*/ 2147483647 w 952"/>
            <a:gd name="T3" fmla="*/ 0 h 1"/>
            <a:gd name="T4" fmla="*/ 2147483647 w 952"/>
            <a:gd name="T5" fmla="*/ 0 h 1"/>
            <a:gd name="T6" fmla="*/ 0 60000 65536"/>
            <a:gd name="T7" fmla="*/ 0 60000 65536"/>
            <a:gd name="T8" fmla="*/ 0 60000 65536"/>
            <a:gd name="T9" fmla="*/ 0 w 952"/>
            <a:gd name="T10" fmla="*/ 0 h 1"/>
            <a:gd name="T11" fmla="*/ 952 w 952"/>
            <a:gd name="T12" fmla="*/ 1 h 1"/>
          </a:gdLst>
          <a:ahLst/>
          <a:cxnLst>
            <a:cxn ang="T6">
              <a:pos x="T0" y="T1"/>
            </a:cxn>
            <a:cxn ang="T7">
              <a:pos x="T2" y="T3"/>
            </a:cxn>
            <a:cxn ang="T8">
              <a:pos x="T4" y="T5"/>
            </a:cxn>
          </a:cxnLst>
          <a:rect l="T9" t="T10" r="T11" b="T12"/>
          <a:pathLst>
            <a:path w="952" h="1">
              <a:moveTo>
                <a:pt x="0" y="0"/>
              </a:moveTo>
              <a:lnTo>
                <a:pt x="951" y="0"/>
              </a:lnTo>
              <a:lnTo>
                <a:pt x="9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190500</xdr:colOff>
      <xdr:row>26</xdr:row>
      <xdr:rowOff>66675</xdr:rowOff>
    </xdr:from>
    <xdr:to>
      <xdr:col>5</xdr:col>
      <xdr:colOff>393700</xdr:colOff>
      <xdr:row>26</xdr:row>
      <xdr:rowOff>68262</xdr:rowOff>
    </xdr:to>
    <xdr:sp macro="" textlink="">
      <xdr:nvSpPr>
        <xdr:cNvPr id="15" name="Freeform 14">
          <a:extLst>
            <a:ext uri="{FF2B5EF4-FFF2-40B4-BE49-F238E27FC236}">
              <a16:creationId xmlns:a16="http://schemas.microsoft.com/office/drawing/2014/main" id="{00000000-0008-0000-0900-00000F000000}"/>
            </a:ext>
          </a:extLst>
        </xdr:cNvPr>
        <xdr:cNvSpPr>
          <a:spLocks/>
        </xdr:cNvSpPr>
      </xdr:nvSpPr>
      <xdr:spPr bwMode="auto">
        <a:xfrm>
          <a:off x="2628900" y="5019675"/>
          <a:ext cx="812800" cy="1587"/>
        </a:xfrm>
        <a:custGeom>
          <a:avLst/>
          <a:gdLst>
            <a:gd name="T0" fmla="*/ 0 w 1370"/>
            <a:gd name="T1" fmla="*/ 0 h 1"/>
            <a:gd name="T2" fmla="*/ 2147483647 w 1370"/>
            <a:gd name="T3" fmla="*/ 0 h 1"/>
            <a:gd name="T4" fmla="*/ 2147483647 w 1370"/>
            <a:gd name="T5" fmla="*/ 0 h 1"/>
            <a:gd name="T6" fmla="*/ 0 60000 65536"/>
            <a:gd name="T7" fmla="*/ 0 60000 65536"/>
            <a:gd name="T8" fmla="*/ 0 60000 65536"/>
            <a:gd name="T9" fmla="*/ 0 w 1370"/>
            <a:gd name="T10" fmla="*/ 0 h 1"/>
            <a:gd name="T11" fmla="*/ 1370 w 1370"/>
            <a:gd name="T12" fmla="*/ 1 h 1"/>
          </a:gdLst>
          <a:ahLst/>
          <a:cxnLst>
            <a:cxn ang="T6">
              <a:pos x="T0" y="T1"/>
            </a:cxn>
            <a:cxn ang="T7">
              <a:pos x="T2" y="T3"/>
            </a:cxn>
            <a:cxn ang="T8">
              <a:pos x="T4" y="T5"/>
            </a:cxn>
          </a:cxnLst>
          <a:rect l="T9" t="T10" r="T11" b="T12"/>
          <a:pathLst>
            <a:path w="1370" h="1">
              <a:moveTo>
                <a:pt x="0" y="0"/>
              </a:moveTo>
              <a:lnTo>
                <a:pt x="1369" y="0"/>
              </a:lnTo>
              <a:lnTo>
                <a:pt x="137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190500</xdr:colOff>
      <xdr:row>25</xdr:row>
      <xdr:rowOff>55562</xdr:rowOff>
    </xdr:from>
    <xdr:to>
      <xdr:col>5</xdr:col>
      <xdr:colOff>393700</xdr:colOff>
      <xdr:row>25</xdr:row>
      <xdr:rowOff>57150</xdr:rowOff>
    </xdr:to>
    <xdr:sp macro="" textlink="">
      <xdr:nvSpPr>
        <xdr:cNvPr id="16" name="Freeform 15">
          <a:extLst>
            <a:ext uri="{FF2B5EF4-FFF2-40B4-BE49-F238E27FC236}">
              <a16:creationId xmlns:a16="http://schemas.microsoft.com/office/drawing/2014/main" id="{00000000-0008-0000-0900-000010000000}"/>
            </a:ext>
          </a:extLst>
        </xdr:cNvPr>
        <xdr:cNvSpPr>
          <a:spLocks/>
        </xdr:cNvSpPr>
      </xdr:nvSpPr>
      <xdr:spPr bwMode="auto">
        <a:xfrm>
          <a:off x="2628900" y="4818062"/>
          <a:ext cx="812800" cy="1588"/>
        </a:xfrm>
        <a:custGeom>
          <a:avLst/>
          <a:gdLst>
            <a:gd name="T0" fmla="*/ 2147483647 w 1369"/>
            <a:gd name="T1" fmla="*/ 0 h 1"/>
            <a:gd name="T2" fmla="*/ 0 w 1369"/>
            <a:gd name="T3" fmla="*/ 0 h 1"/>
            <a:gd name="T4" fmla="*/ 0 w 1369"/>
            <a:gd name="T5" fmla="*/ 0 h 1"/>
            <a:gd name="T6" fmla="*/ 0 60000 65536"/>
            <a:gd name="T7" fmla="*/ 0 60000 65536"/>
            <a:gd name="T8" fmla="*/ 0 60000 65536"/>
            <a:gd name="T9" fmla="*/ 0 w 1369"/>
            <a:gd name="T10" fmla="*/ 0 h 1"/>
            <a:gd name="T11" fmla="*/ 1369 w 1369"/>
            <a:gd name="T12" fmla="*/ 1 h 1"/>
          </a:gdLst>
          <a:ahLst/>
          <a:cxnLst>
            <a:cxn ang="T6">
              <a:pos x="T0" y="T1"/>
            </a:cxn>
            <a:cxn ang="T7">
              <a:pos x="T2" y="T3"/>
            </a:cxn>
            <a:cxn ang="T8">
              <a:pos x="T4" y="T5"/>
            </a:cxn>
          </a:cxnLst>
          <a:rect l="T9" t="T10" r="T11" b="T12"/>
          <a:pathLst>
            <a:path w="1369" h="1">
              <a:moveTo>
                <a:pt x="136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171450</xdr:colOff>
      <xdr:row>26</xdr:row>
      <xdr:rowOff>49212</xdr:rowOff>
    </xdr:from>
    <xdr:to>
      <xdr:col>5</xdr:col>
      <xdr:colOff>393700</xdr:colOff>
      <xdr:row>26</xdr:row>
      <xdr:rowOff>50800</xdr:rowOff>
    </xdr:to>
    <xdr:sp macro="" textlink="">
      <xdr:nvSpPr>
        <xdr:cNvPr id="17" name="Freeform 16">
          <a:extLst>
            <a:ext uri="{FF2B5EF4-FFF2-40B4-BE49-F238E27FC236}">
              <a16:creationId xmlns:a16="http://schemas.microsoft.com/office/drawing/2014/main" id="{00000000-0008-0000-0900-000011000000}"/>
            </a:ext>
          </a:extLst>
        </xdr:cNvPr>
        <xdr:cNvSpPr>
          <a:spLocks/>
        </xdr:cNvSpPr>
      </xdr:nvSpPr>
      <xdr:spPr bwMode="auto">
        <a:xfrm>
          <a:off x="2609850" y="5002212"/>
          <a:ext cx="831850" cy="1588"/>
        </a:xfrm>
        <a:custGeom>
          <a:avLst/>
          <a:gdLst>
            <a:gd name="T0" fmla="*/ 0 w 1405"/>
            <a:gd name="T1" fmla="*/ 0 h 1"/>
            <a:gd name="T2" fmla="*/ 2147483647 w 1405"/>
            <a:gd name="T3" fmla="*/ 0 h 1"/>
            <a:gd name="T4" fmla="*/ 2147483647 w 1405"/>
            <a:gd name="T5" fmla="*/ 0 h 1"/>
            <a:gd name="T6" fmla="*/ 0 60000 65536"/>
            <a:gd name="T7" fmla="*/ 0 60000 65536"/>
            <a:gd name="T8" fmla="*/ 0 60000 65536"/>
            <a:gd name="T9" fmla="*/ 0 w 1405"/>
            <a:gd name="T10" fmla="*/ 0 h 1"/>
            <a:gd name="T11" fmla="*/ 1405 w 1405"/>
            <a:gd name="T12" fmla="*/ 1 h 1"/>
          </a:gdLst>
          <a:ahLst/>
          <a:cxnLst>
            <a:cxn ang="T6">
              <a:pos x="T0" y="T1"/>
            </a:cxn>
            <a:cxn ang="T7">
              <a:pos x="T2" y="T3"/>
            </a:cxn>
            <a:cxn ang="T8">
              <a:pos x="T4" y="T5"/>
            </a:cxn>
          </a:cxnLst>
          <a:rect l="T9" t="T10" r="T11" b="T12"/>
          <a:pathLst>
            <a:path w="1405" h="1">
              <a:moveTo>
                <a:pt x="0" y="0"/>
              </a:moveTo>
              <a:lnTo>
                <a:pt x="1404" y="0"/>
              </a:lnTo>
              <a:lnTo>
                <a:pt x="140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171450</xdr:colOff>
      <xdr:row>25</xdr:row>
      <xdr:rowOff>71437</xdr:rowOff>
    </xdr:from>
    <xdr:to>
      <xdr:col>5</xdr:col>
      <xdr:colOff>393700</xdr:colOff>
      <xdr:row>25</xdr:row>
      <xdr:rowOff>74612</xdr:rowOff>
    </xdr:to>
    <xdr:sp macro="" textlink="">
      <xdr:nvSpPr>
        <xdr:cNvPr id="18" name="Freeform 17">
          <a:extLst>
            <a:ext uri="{FF2B5EF4-FFF2-40B4-BE49-F238E27FC236}">
              <a16:creationId xmlns:a16="http://schemas.microsoft.com/office/drawing/2014/main" id="{00000000-0008-0000-0900-000012000000}"/>
            </a:ext>
          </a:extLst>
        </xdr:cNvPr>
        <xdr:cNvSpPr>
          <a:spLocks/>
        </xdr:cNvSpPr>
      </xdr:nvSpPr>
      <xdr:spPr bwMode="auto">
        <a:xfrm>
          <a:off x="2609850" y="4833937"/>
          <a:ext cx="831850" cy="3175"/>
        </a:xfrm>
        <a:custGeom>
          <a:avLst/>
          <a:gdLst>
            <a:gd name="T0" fmla="*/ 0 w 1405"/>
            <a:gd name="T1" fmla="*/ 0 h 1"/>
            <a:gd name="T2" fmla="*/ 2147483647 w 1405"/>
            <a:gd name="T3" fmla="*/ 0 h 1"/>
            <a:gd name="T4" fmla="*/ 2147483647 w 1405"/>
            <a:gd name="T5" fmla="*/ 0 h 1"/>
            <a:gd name="T6" fmla="*/ 0 60000 65536"/>
            <a:gd name="T7" fmla="*/ 0 60000 65536"/>
            <a:gd name="T8" fmla="*/ 0 60000 65536"/>
            <a:gd name="T9" fmla="*/ 0 w 1405"/>
            <a:gd name="T10" fmla="*/ 0 h 1"/>
            <a:gd name="T11" fmla="*/ 1405 w 1405"/>
            <a:gd name="T12" fmla="*/ 1 h 1"/>
          </a:gdLst>
          <a:ahLst/>
          <a:cxnLst>
            <a:cxn ang="T6">
              <a:pos x="T0" y="T1"/>
            </a:cxn>
            <a:cxn ang="T7">
              <a:pos x="T2" y="T3"/>
            </a:cxn>
            <a:cxn ang="T8">
              <a:pos x="T4" y="T5"/>
            </a:cxn>
          </a:cxnLst>
          <a:rect l="T9" t="T10" r="T11" b="T12"/>
          <a:pathLst>
            <a:path w="1405" h="1">
              <a:moveTo>
                <a:pt x="0" y="0"/>
              </a:moveTo>
              <a:lnTo>
                <a:pt x="1404" y="0"/>
              </a:lnTo>
              <a:lnTo>
                <a:pt x="140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573088</xdr:colOff>
      <xdr:row>31</xdr:row>
      <xdr:rowOff>38100</xdr:rowOff>
    </xdr:from>
    <xdr:to>
      <xdr:col>5</xdr:col>
      <xdr:colOff>393700</xdr:colOff>
      <xdr:row>31</xdr:row>
      <xdr:rowOff>39687</xdr:rowOff>
    </xdr:to>
    <xdr:sp macro="" textlink="">
      <xdr:nvSpPr>
        <xdr:cNvPr id="19" name="Freeform 18">
          <a:extLst>
            <a:ext uri="{FF2B5EF4-FFF2-40B4-BE49-F238E27FC236}">
              <a16:creationId xmlns:a16="http://schemas.microsoft.com/office/drawing/2014/main" id="{00000000-0008-0000-0900-000013000000}"/>
            </a:ext>
          </a:extLst>
        </xdr:cNvPr>
        <xdr:cNvSpPr>
          <a:spLocks/>
        </xdr:cNvSpPr>
      </xdr:nvSpPr>
      <xdr:spPr bwMode="auto">
        <a:xfrm>
          <a:off x="3011488" y="5943600"/>
          <a:ext cx="430212" cy="1587"/>
        </a:xfrm>
        <a:custGeom>
          <a:avLst/>
          <a:gdLst>
            <a:gd name="T0" fmla="*/ 0 w 727"/>
            <a:gd name="T1" fmla="*/ 0 h 1"/>
            <a:gd name="T2" fmla="*/ 2147483647 w 727"/>
            <a:gd name="T3" fmla="*/ 0 h 1"/>
            <a:gd name="T4" fmla="*/ 2147483647 w 727"/>
            <a:gd name="T5" fmla="*/ 0 h 1"/>
            <a:gd name="T6" fmla="*/ 0 60000 65536"/>
            <a:gd name="T7" fmla="*/ 0 60000 65536"/>
            <a:gd name="T8" fmla="*/ 0 60000 65536"/>
            <a:gd name="T9" fmla="*/ 0 w 727"/>
            <a:gd name="T10" fmla="*/ 0 h 1"/>
            <a:gd name="T11" fmla="*/ 727 w 727"/>
            <a:gd name="T12" fmla="*/ 1 h 1"/>
          </a:gdLst>
          <a:ahLst/>
          <a:cxnLst>
            <a:cxn ang="T6">
              <a:pos x="T0" y="T1"/>
            </a:cxn>
            <a:cxn ang="T7">
              <a:pos x="T2" y="T3"/>
            </a:cxn>
            <a:cxn ang="T8">
              <a:pos x="T4" y="T5"/>
            </a:cxn>
          </a:cxnLst>
          <a:rect l="T9" t="T10" r="T11" b="T12"/>
          <a:pathLst>
            <a:path w="727" h="1">
              <a:moveTo>
                <a:pt x="0" y="0"/>
              </a:moveTo>
              <a:lnTo>
                <a:pt x="726" y="0"/>
              </a:lnTo>
              <a:lnTo>
                <a:pt x="72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12700</xdr:colOff>
      <xdr:row>31</xdr:row>
      <xdr:rowOff>80962</xdr:rowOff>
    </xdr:from>
    <xdr:to>
      <xdr:col>5</xdr:col>
      <xdr:colOff>393700</xdr:colOff>
      <xdr:row>31</xdr:row>
      <xdr:rowOff>82550</xdr:rowOff>
    </xdr:to>
    <xdr:sp macro="" textlink="">
      <xdr:nvSpPr>
        <xdr:cNvPr id="20" name="Freeform 19">
          <a:extLst>
            <a:ext uri="{FF2B5EF4-FFF2-40B4-BE49-F238E27FC236}">
              <a16:creationId xmlns:a16="http://schemas.microsoft.com/office/drawing/2014/main" id="{00000000-0008-0000-0900-000014000000}"/>
            </a:ext>
          </a:extLst>
        </xdr:cNvPr>
        <xdr:cNvSpPr>
          <a:spLocks/>
        </xdr:cNvSpPr>
      </xdr:nvSpPr>
      <xdr:spPr bwMode="auto">
        <a:xfrm>
          <a:off x="3060700" y="5986462"/>
          <a:ext cx="381000" cy="1588"/>
        </a:xfrm>
        <a:custGeom>
          <a:avLst/>
          <a:gdLst>
            <a:gd name="T0" fmla="*/ 0 w 645"/>
            <a:gd name="T1" fmla="*/ 0 h 1"/>
            <a:gd name="T2" fmla="*/ 2147483647 w 645"/>
            <a:gd name="T3" fmla="*/ 0 h 1"/>
            <a:gd name="T4" fmla="*/ 2147483647 w 645"/>
            <a:gd name="T5" fmla="*/ 0 h 1"/>
            <a:gd name="T6" fmla="*/ 0 60000 65536"/>
            <a:gd name="T7" fmla="*/ 0 60000 65536"/>
            <a:gd name="T8" fmla="*/ 0 60000 65536"/>
            <a:gd name="T9" fmla="*/ 0 w 645"/>
            <a:gd name="T10" fmla="*/ 0 h 1"/>
            <a:gd name="T11" fmla="*/ 645 w 645"/>
            <a:gd name="T12" fmla="*/ 1 h 1"/>
          </a:gdLst>
          <a:ahLst/>
          <a:cxnLst>
            <a:cxn ang="T6">
              <a:pos x="T0" y="T1"/>
            </a:cxn>
            <a:cxn ang="T7">
              <a:pos x="T2" y="T3"/>
            </a:cxn>
            <a:cxn ang="T8">
              <a:pos x="T4" y="T5"/>
            </a:cxn>
          </a:cxnLst>
          <a:rect l="T9" t="T10" r="T11" b="T12"/>
          <a:pathLst>
            <a:path w="645" h="1">
              <a:moveTo>
                <a:pt x="0" y="0"/>
              </a:moveTo>
              <a:lnTo>
                <a:pt x="644" y="0"/>
              </a:lnTo>
              <a:lnTo>
                <a:pt x="64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588963</xdr:colOff>
      <xdr:row>31</xdr:row>
      <xdr:rowOff>49212</xdr:rowOff>
    </xdr:from>
    <xdr:to>
      <xdr:col>5</xdr:col>
      <xdr:colOff>393700</xdr:colOff>
      <xdr:row>31</xdr:row>
      <xdr:rowOff>52387</xdr:rowOff>
    </xdr:to>
    <xdr:sp macro="" textlink="">
      <xdr:nvSpPr>
        <xdr:cNvPr id="21" name="Freeform 20">
          <a:extLst>
            <a:ext uri="{FF2B5EF4-FFF2-40B4-BE49-F238E27FC236}">
              <a16:creationId xmlns:a16="http://schemas.microsoft.com/office/drawing/2014/main" id="{00000000-0008-0000-0900-000015000000}"/>
            </a:ext>
          </a:extLst>
        </xdr:cNvPr>
        <xdr:cNvSpPr>
          <a:spLocks/>
        </xdr:cNvSpPr>
      </xdr:nvSpPr>
      <xdr:spPr bwMode="auto">
        <a:xfrm>
          <a:off x="3027363" y="5954712"/>
          <a:ext cx="414337" cy="3175"/>
        </a:xfrm>
        <a:custGeom>
          <a:avLst/>
          <a:gdLst>
            <a:gd name="T0" fmla="*/ 0 w 698"/>
            <a:gd name="T1" fmla="*/ 0 h 1"/>
            <a:gd name="T2" fmla="*/ 2147483647 w 698"/>
            <a:gd name="T3" fmla="*/ 0 h 1"/>
            <a:gd name="T4" fmla="*/ 2147483647 w 698"/>
            <a:gd name="T5" fmla="*/ 0 h 1"/>
            <a:gd name="T6" fmla="*/ 0 60000 65536"/>
            <a:gd name="T7" fmla="*/ 0 60000 65536"/>
            <a:gd name="T8" fmla="*/ 0 60000 65536"/>
            <a:gd name="T9" fmla="*/ 0 w 698"/>
            <a:gd name="T10" fmla="*/ 0 h 1"/>
            <a:gd name="T11" fmla="*/ 698 w 698"/>
            <a:gd name="T12" fmla="*/ 1 h 1"/>
          </a:gdLst>
          <a:ahLst/>
          <a:cxnLst>
            <a:cxn ang="T6">
              <a:pos x="T0" y="T1"/>
            </a:cxn>
            <a:cxn ang="T7">
              <a:pos x="T2" y="T3"/>
            </a:cxn>
            <a:cxn ang="T8">
              <a:pos x="T4" y="T5"/>
            </a:cxn>
          </a:cxnLst>
          <a:rect l="T9" t="T10" r="T11" b="T12"/>
          <a:pathLst>
            <a:path w="698" h="1">
              <a:moveTo>
                <a:pt x="0" y="0"/>
              </a:moveTo>
              <a:lnTo>
                <a:pt x="697" y="0"/>
              </a:lnTo>
              <a:lnTo>
                <a:pt x="69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198438</xdr:colOff>
      <xdr:row>33</xdr:row>
      <xdr:rowOff>176212</xdr:rowOff>
    </xdr:from>
    <xdr:to>
      <xdr:col>5</xdr:col>
      <xdr:colOff>393700</xdr:colOff>
      <xdr:row>34</xdr:row>
      <xdr:rowOff>141287</xdr:rowOff>
    </xdr:to>
    <xdr:sp macro="" textlink="">
      <xdr:nvSpPr>
        <xdr:cNvPr id="22" name="Freeform 21">
          <a:extLst>
            <a:ext uri="{FF2B5EF4-FFF2-40B4-BE49-F238E27FC236}">
              <a16:creationId xmlns:a16="http://schemas.microsoft.com/office/drawing/2014/main" id="{00000000-0008-0000-0900-000016000000}"/>
            </a:ext>
          </a:extLst>
        </xdr:cNvPr>
        <xdr:cNvSpPr>
          <a:spLocks/>
        </xdr:cNvSpPr>
      </xdr:nvSpPr>
      <xdr:spPr bwMode="auto">
        <a:xfrm>
          <a:off x="3246438" y="6462712"/>
          <a:ext cx="195262" cy="155575"/>
        </a:xfrm>
        <a:custGeom>
          <a:avLst/>
          <a:gdLst>
            <a:gd name="T0" fmla="*/ 0 w 334"/>
            <a:gd name="T1" fmla="*/ 0 h 323"/>
            <a:gd name="T2" fmla="*/ 0 w 334"/>
            <a:gd name="T3" fmla="*/ 2147483647 h 323"/>
            <a:gd name="T4" fmla="*/ 0 w 334"/>
            <a:gd name="T5" fmla="*/ 2147483647 h 323"/>
            <a:gd name="T6" fmla="*/ 2147483647 w 334"/>
            <a:gd name="T7" fmla="*/ 2147483647 h 323"/>
            <a:gd name="T8" fmla="*/ 2147483647 w 334"/>
            <a:gd name="T9" fmla="*/ 2147483647 h 323"/>
            <a:gd name="T10" fmla="*/ 2147483647 w 334"/>
            <a:gd name="T11" fmla="*/ 2147483647 h 323"/>
            <a:gd name="T12" fmla="*/ 2147483647 w 334"/>
            <a:gd name="T13" fmla="*/ 2147483647 h 323"/>
            <a:gd name="T14" fmla="*/ 2147483647 w 334"/>
            <a:gd name="T15" fmla="*/ 2147483647 h 323"/>
            <a:gd name="T16" fmla="*/ 2147483647 w 334"/>
            <a:gd name="T17" fmla="*/ 2147483647 h 323"/>
            <a:gd name="T18" fmla="*/ 2147483647 w 334"/>
            <a:gd name="T19" fmla="*/ 2147483647 h 323"/>
            <a:gd name="T20" fmla="*/ 2147483647 w 334"/>
            <a:gd name="T21" fmla="*/ 2147483647 h 323"/>
            <a:gd name="T22" fmla="*/ 2147483647 w 334"/>
            <a:gd name="T23" fmla="*/ 2147483647 h 323"/>
            <a:gd name="T24" fmla="*/ 2147483647 w 334"/>
            <a:gd name="T25" fmla="*/ 2147483647 h 323"/>
            <a:gd name="T26" fmla="*/ 2147483647 w 334"/>
            <a:gd name="T27" fmla="*/ 2147483647 h 323"/>
            <a:gd name="T28" fmla="*/ 2147483647 w 334"/>
            <a:gd name="T29" fmla="*/ 2147483647 h 323"/>
            <a:gd name="T30" fmla="*/ 2147483647 w 334"/>
            <a:gd name="T31" fmla="*/ 2147483647 h 323"/>
            <a:gd name="T32" fmla="*/ 2147483647 w 334"/>
            <a:gd name="T33" fmla="*/ 2147483647 h 323"/>
            <a:gd name="T34" fmla="*/ 2147483647 w 334"/>
            <a:gd name="T35" fmla="*/ 2147483647 h 323"/>
            <a:gd name="T36" fmla="*/ 2147483647 w 334"/>
            <a:gd name="T37" fmla="*/ 2147483647 h 323"/>
            <a:gd name="T38" fmla="*/ 2147483647 w 334"/>
            <a:gd name="T39" fmla="*/ 2147483647 h 323"/>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w 334"/>
            <a:gd name="T61" fmla="*/ 0 h 323"/>
            <a:gd name="T62" fmla="*/ 334 w 334"/>
            <a:gd name="T63" fmla="*/ 323 h 323"/>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T60" t="T61" r="T62" b="T63"/>
          <a:pathLst>
            <a:path w="334" h="323">
              <a:moveTo>
                <a:pt x="0" y="0"/>
              </a:moveTo>
              <a:lnTo>
                <a:pt x="0" y="277"/>
              </a:lnTo>
              <a:lnTo>
                <a:pt x="0" y="283"/>
              </a:lnTo>
              <a:lnTo>
                <a:pt x="3" y="290"/>
              </a:lnTo>
              <a:lnTo>
                <a:pt x="8" y="296"/>
              </a:lnTo>
              <a:lnTo>
                <a:pt x="13" y="300"/>
              </a:lnTo>
              <a:lnTo>
                <a:pt x="18" y="302"/>
              </a:lnTo>
              <a:lnTo>
                <a:pt x="45" y="311"/>
              </a:lnTo>
              <a:lnTo>
                <a:pt x="71" y="316"/>
              </a:lnTo>
              <a:lnTo>
                <a:pt x="98" y="320"/>
              </a:lnTo>
              <a:lnTo>
                <a:pt x="125" y="323"/>
              </a:lnTo>
              <a:lnTo>
                <a:pt x="152" y="323"/>
              </a:lnTo>
              <a:lnTo>
                <a:pt x="178" y="322"/>
              </a:lnTo>
              <a:lnTo>
                <a:pt x="205" y="319"/>
              </a:lnTo>
              <a:lnTo>
                <a:pt x="232" y="314"/>
              </a:lnTo>
              <a:lnTo>
                <a:pt x="258" y="307"/>
              </a:lnTo>
              <a:lnTo>
                <a:pt x="284" y="300"/>
              </a:lnTo>
              <a:lnTo>
                <a:pt x="310" y="290"/>
              </a:lnTo>
              <a:lnTo>
                <a:pt x="333" y="277"/>
              </a:lnTo>
              <a:lnTo>
                <a:pt x="334" y="27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393700</xdr:colOff>
      <xdr:row>34</xdr:row>
      <xdr:rowOff>96837</xdr:rowOff>
    </xdr:from>
    <xdr:to>
      <xdr:col>5</xdr:col>
      <xdr:colOff>581025</xdr:colOff>
      <xdr:row>34</xdr:row>
      <xdr:rowOff>120650</xdr:rowOff>
    </xdr:to>
    <xdr:sp macro="" textlink="">
      <xdr:nvSpPr>
        <xdr:cNvPr id="23" name="Freeform 22">
          <a:extLst>
            <a:ext uri="{FF2B5EF4-FFF2-40B4-BE49-F238E27FC236}">
              <a16:creationId xmlns:a16="http://schemas.microsoft.com/office/drawing/2014/main" id="{00000000-0008-0000-0900-000017000000}"/>
            </a:ext>
          </a:extLst>
        </xdr:cNvPr>
        <xdr:cNvSpPr>
          <a:spLocks/>
        </xdr:cNvSpPr>
      </xdr:nvSpPr>
      <xdr:spPr bwMode="auto">
        <a:xfrm>
          <a:off x="3441700" y="6573837"/>
          <a:ext cx="187325" cy="23813"/>
        </a:xfrm>
        <a:custGeom>
          <a:avLst/>
          <a:gdLst>
            <a:gd name="T0" fmla="*/ 2147483647 w 317"/>
            <a:gd name="T1" fmla="*/ 2147483647 h 45"/>
            <a:gd name="T2" fmla="*/ 2147483647 w 317"/>
            <a:gd name="T3" fmla="*/ 2147483647 h 45"/>
            <a:gd name="T4" fmla="*/ 2147483647 w 317"/>
            <a:gd name="T5" fmla="*/ 2147483647 h 45"/>
            <a:gd name="T6" fmla="*/ 2147483647 w 317"/>
            <a:gd name="T7" fmla="*/ 2147483647 h 45"/>
            <a:gd name="T8" fmla="*/ 2147483647 w 317"/>
            <a:gd name="T9" fmla="*/ 0 h 45"/>
            <a:gd name="T10" fmla="*/ 2147483647 w 317"/>
            <a:gd name="T11" fmla="*/ 0 h 45"/>
            <a:gd name="T12" fmla="*/ 2147483647 w 317"/>
            <a:gd name="T13" fmla="*/ 0 h 45"/>
            <a:gd name="T14" fmla="*/ 2147483647 w 317"/>
            <a:gd name="T15" fmla="*/ 2147483647 h 45"/>
            <a:gd name="T16" fmla="*/ 2147483647 w 317"/>
            <a:gd name="T17" fmla="*/ 2147483647 h 45"/>
            <a:gd name="T18" fmla="*/ 2147483647 w 317"/>
            <a:gd name="T19" fmla="*/ 2147483647 h 45"/>
            <a:gd name="T20" fmla="*/ 2147483647 w 317"/>
            <a:gd name="T21" fmla="*/ 2147483647 h 45"/>
            <a:gd name="T22" fmla="*/ 2147483647 w 317"/>
            <a:gd name="T23" fmla="*/ 2147483647 h 45"/>
            <a:gd name="T24" fmla="*/ 0 w 317"/>
            <a:gd name="T25" fmla="*/ 2147483647 h 45"/>
            <a:gd name="T26" fmla="*/ 0 w 317"/>
            <a:gd name="T27" fmla="*/ 2147483647 h 45"/>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317"/>
            <a:gd name="T43" fmla="*/ 0 h 45"/>
            <a:gd name="T44" fmla="*/ 317 w 317"/>
            <a:gd name="T45" fmla="*/ 45 h 45"/>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317" h="45">
              <a:moveTo>
                <a:pt x="317" y="21"/>
              </a:moveTo>
              <a:lnTo>
                <a:pt x="290" y="13"/>
              </a:lnTo>
              <a:lnTo>
                <a:pt x="264" y="7"/>
              </a:lnTo>
              <a:lnTo>
                <a:pt x="237" y="3"/>
              </a:lnTo>
              <a:lnTo>
                <a:pt x="210" y="1"/>
              </a:lnTo>
              <a:lnTo>
                <a:pt x="183" y="0"/>
              </a:lnTo>
              <a:lnTo>
                <a:pt x="156" y="1"/>
              </a:lnTo>
              <a:lnTo>
                <a:pt x="130" y="5"/>
              </a:lnTo>
              <a:lnTo>
                <a:pt x="103" y="10"/>
              </a:lnTo>
              <a:lnTo>
                <a:pt x="77" y="16"/>
              </a:lnTo>
              <a:lnTo>
                <a:pt x="51" y="24"/>
              </a:lnTo>
              <a:lnTo>
                <a:pt x="25" y="34"/>
              </a:lnTo>
              <a:lnTo>
                <a:pt x="0" y="45"/>
              </a:lnTo>
              <a:lnTo>
                <a:pt x="1" y="4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581025</xdr:colOff>
      <xdr:row>34</xdr:row>
      <xdr:rowOff>106362</xdr:rowOff>
    </xdr:from>
    <xdr:to>
      <xdr:col>5</xdr:col>
      <xdr:colOff>590550</xdr:colOff>
      <xdr:row>34</xdr:row>
      <xdr:rowOff>131762</xdr:rowOff>
    </xdr:to>
    <xdr:sp macro="" textlink="">
      <xdr:nvSpPr>
        <xdr:cNvPr id="24" name="Freeform 23">
          <a:extLst>
            <a:ext uri="{FF2B5EF4-FFF2-40B4-BE49-F238E27FC236}">
              <a16:creationId xmlns:a16="http://schemas.microsoft.com/office/drawing/2014/main" id="{00000000-0008-0000-0900-000018000000}"/>
            </a:ext>
          </a:extLst>
        </xdr:cNvPr>
        <xdr:cNvSpPr>
          <a:spLocks/>
        </xdr:cNvSpPr>
      </xdr:nvSpPr>
      <xdr:spPr bwMode="auto">
        <a:xfrm>
          <a:off x="3629025" y="6583362"/>
          <a:ext cx="9525" cy="25400"/>
        </a:xfrm>
        <a:custGeom>
          <a:avLst/>
          <a:gdLst>
            <a:gd name="T0" fmla="*/ 0 w 17"/>
            <a:gd name="T1" fmla="*/ 2147483647 h 49"/>
            <a:gd name="T2" fmla="*/ 2147483647 w 17"/>
            <a:gd name="T3" fmla="*/ 2147483647 h 49"/>
            <a:gd name="T4" fmla="*/ 2147483647 w 17"/>
            <a:gd name="T5" fmla="*/ 2147483647 h 49"/>
            <a:gd name="T6" fmla="*/ 2147483647 w 17"/>
            <a:gd name="T7" fmla="*/ 2147483647 h 49"/>
            <a:gd name="T8" fmla="*/ 2147483647 w 17"/>
            <a:gd name="T9" fmla="*/ 2147483647 h 49"/>
            <a:gd name="T10" fmla="*/ 2147483647 w 17"/>
            <a:gd name="T11" fmla="*/ 2147483647 h 49"/>
            <a:gd name="T12" fmla="*/ 2147483647 w 17"/>
            <a:gd name="T13" fmla="*/ 2147483647 h 49"/>
            <a:gd name="T14" fmla="*/ 2147483647 w 17"/>
            <a:gd name="T15" fmla="*/ 2147483647 h 49"/>
            <a:gd name="T16" fmla="*/ 2147483647 w 17"/>
            <a:gd name="T17" fmla="*/ 2147483647 h 49"/>
            <a:gd name="T18" fmla="*/ 2147483647 w 17"/>
            <a:gd name="T19" fmla="*/ 2147483647 h 49"/>
            <a:gd name="T20" fmla="*/ 0 w 17"/>
            <a:gd name="T21" fmla="*/ 0 h 49"/>
            <a:gd name="T22" fmla="*/ 0 w 17"/>
            <a:gd name="T23" fmla="*/ 0 h 49"/>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7"/>
            <a:gd name="T37" fmla="*/ 0 h 49"/>
            <a:gd name="T38" fmla="*/ 17 w 17"/>
            <a:gd name="T39" fmla="*/ 49 h 49"/>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7" h="49">
              <a:moveTo>
                <a:pt x="0" y="49"/>
              </a:moveTo>
              <a:lnTo>
                <a:pt x="5" y="47"/>
              </a:lnTo>
              <a:lnTo>
                <a:pt x="10" y="43"/>
              </a:lnTo>
              <a:lnTo>
                <a:pt x="15" y="37"/>
              </a:lnTo>
              <a:lnTo>
                <a:pt x="17" y="30"/>
              </a:lnTo>
              <a:lnTo>
                <a:pt x="17" y="24"/>
              </a:lnTo>
              <a:lnTo>
                <a:pt x="17" y="18"/>
              </a:lnTo>
              <a:lnTo>
                <a:pt x="15" y="12"/>
              </a:lnTo>
              <a:lnTo>
                <a:pt x="10" y="7"/>
              </a:lnTo>
              <a:lnTo>
                <a:pt x="5"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544513</xdr:colOff>
      <xdr:row>34</xdr:row>
      <xdr:rowOff>131762</xdr:rowOff>
    </xdr:from>
    <xdr:to>
      <xdr:col>5</xdr:col>
      <xdr:colOff>581025</xdr:colOff>
      <xdr:row>34</xdr:row>
      <xdr:rowOff>138112</xdr:rowOff>
    </xdr:to>
    <xdr:sp macro="" textlink="">
      <xdr:nvSpPr>
        <xdr:cNvPr id="25" name="Freeform 24">
          <a:extLst>
            <a:ext uri="{FF2B5EF4-FFF2-40B4-BE49-F238E27FC236}">
              <a16:creationId xmlns:a16="http://schemas.microsoft.com/office/drawing/2014/main" id="{00000000-0008-0000-0900-000019000000}"/>
            </a:ext>
          </a:extLst>
        </xdr:cNvPr>
        <xdr:cNvSpPr>
          <a:spLocks/>
        </xdr:cNvSpPr>
      </xdr:nvSpPr>
      <xdr:spPr bwMode="auto">
        <a:xfrm>
          <a:off x="3592513" y="6608762"/>
          <a:ext cx="36512" cy="6350"/>
        </a:xfrm>
        <a:custGeom>
          <a:avLst/>
          <a:gdLst>
            <a:gd name="T0" fmla="*/ 0 w 64"/>
            <a:gd name="T1" fmla="*/ 2147483647 h 15"/>
            <a:gd name="T2" fmla="*/ 2147483647 w 64"/>
            <a:gd name="T3" fmla="*/ 2147483647 h 15"/>
            <a:gd name="T4" fmla="*/ 2147483647 w 64"/>
            <a:gd name="T5" fmla="*/ 2147483647 h 15"/>
            <a:gd name="T6" fmla="*/ 2147483647 w 64"/>
            <a:gd name="T7" fmla="*/ 0 h 15"/>
            <a:gd name="T8" fmla="*/ 2147483647 w 64"/>
            <a:gd name="T9" fmla="*/ 0 h 15"/>
            <a:gd name="T10" fmla="*/ 0 60000 65536"/>
            <a:gd name="T11" fmla="*/ 0 60000 65536"/>
            <a:gd name="T12" fmla="*/ 0 60000 65536"/>
            <a:gd name="T13" fmla="*/ 0 60000 65536"/>
            <a:gd name="T14" fmla="*/ 0 60000 65536"/>
            <a:gd name="T15" fmla="*/ 0 w 64"/>
            <a:gd name="T16" fmla="*/ 0 h 15"/>
            <a:gd name="T17" fmla="*/ 64 w 64"/>
            <a:gd name="T18" fmla="*/ 15 h 15"/>
          </a:gdLst>
          <a:ahLst/>
          <a:cxnLst>
            <a:cxn ang="T10">
              <a:pos x="T0" y="T1"/>
            </a:cxn>
            <a:cxn ang="T11">
              <a:pos x="T2" y="T3"/>
            </a:cxn>
            <a:cxn ang="T12">
              <a:pos x="T4" y="T5"/>
            </a:cxn>
            <a:cxn ang="T13">
              <a:pos x="T6" y="T7"/>
            </a:cxn>
            <a:cxn ang="T14">
              <a:pos x="T8" y="T9"/>
            </a:cxn>
          </a:cxnLst>
          <a:rect l="T15" t="T16" r="T17" b="T18"/>
          <a:pathLst>
            <a:path w="64" h="15">
              <a:moveTo>
                <a:pt x="0" y="15"/>
              </a:moveTo>
              <a:lnTo>
                <a:pt x="21" y="11"/>
              </a:lnTo>
              <a:lnTo>
                <a:pt x="42" y="6"/>
              </a:lnTo>
              <a:lnTo>
                <a:pt x="63" y="0"/>
              </a:lnTo>
              <a:lnTo>
                <a:pt x="6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506413</xdr:colOff>
      <xdr:row>34</xdr:row>
      <xdr:rowOff>138112</xdr:rowOff>
    </xdr:from>
    <xdr:to>
      <xdr:col>5</xdr:col>
      <xdr:colOff>546100</xdr:colOff>
      <xdr:row>34</xdr:row>
      <xdr:rowOff>141287</xdr:rowOff>
    </xdr:to>
    <xdr:sp macro="" textlink="">
      <xdr:nvSpPr>
        <xdr:cNvPr id="26" name="Freeform 25">
          <a:extLst>
            <a:ext uri="{FF2B5EF4-FFF2-40B4-BE49-F238E27FC236}">
              <a16:creationId xmlns:a16="http://schemas.microsoft.com/office/drawing/2014/main" id="{00000000-0008-0000-0900-00001A000000}"/>
            </a:ext>
          </a:extLst>
        </xdr:cNvPr>
        <xdr:cNvSpPr>
          <a:spLocks/>
        </xdr:cNvSpPr>
      </xdr:nvSpPr>
      <xdr:spPr bwMode="auto">
        <a:xfrm>
          <a:off x="3554413" y="6615112"/>
          <a:ext cx="39687" cy="3175"/>
        </a:xfrm>
        <a:custGeom>
          <a:avLst/>
          <a:gdLst>
            <a:gd name="T0" fmla="*/ 0 w 65"/>
            <a:gd name="T1" fmla="*/ 2147483647 h 5"/>
            <a:gd name="T2" fmla="*/ 2147483647 w 65"/>
            <a:gd name="T3" fmla="*/ 2147483647 h 5"/>
            <a:gd name="T4" fmla="*/ 2147483647 w 65"/>
            <a:gd name="T5" fmla="*/ 0 h 5"/>
            <a:gd name="T6" fmla="*/ 2147483647 w 65"/>
            <a:gd name="T7" fmla="*/ 0 h 5"/>
            <a:gd name="T8" fmla="*/ 0 60000 65536"/>
            <a:gd name="T9" fmla="*/ 0 60000 65536"/>
            <a:gd name="T10" fmla="*/ 0 60000 65536"/>
            <a:gd name="T11" fmla="*/ 0 60000 65536"/>
            <a:gd name="T12" fmla="*/ 0 w 65"/>
            <a:gd name="T13" fmla="*/ 0 h 5"/>
            <a:gd name="T14" fmla="*/ 65 w 65"/>
            <a:gd name="T15" fmla="*/ 5 h 5"/>
          </a:gdLst>
          <a:ahLst/>
          <a:cxnLst>
            <a:cxn ang="T8">
              <a:pos x="T0" y="T1"/>
            </a:cxn>
            <a:cxn ang="T9">
              <a:pos x="T2" y="T3"/>
            </a:cxn>
            <a:cxn ang="T10">
              <a:pos x="T4" y="T5"/>
            </a:cxn>
            <a:cxn ang="T11">
              <a:pos x="T6" y="T7"/>
            </a:cxn>
          </a:cxnLst>
          <a:rect l="T12" t="T13" r="T14" b="T15"/>
          <a:pathLst>
            <a:path w="65" h="5">
              <a:moveTo>
                <a:pt x="0" y="5"/>
              </a:moveTo>
              <a:lnTo>
                <a:pt x="32" y="3"/>
              </a:lnTo>
              <a:lnTo>
                <a:pt x="64" y="0"/>
              </a:lnTo>
              <a:lnTo>
                <a:pt x="6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44450</xdr:colOff>
      <xdr:row>31</xdr:row>
      <xdr:rowOff>80962</xdr:rowOff>
    </xdr:from>
    <xdr:to>
      <xdr:col>5</xdr:col>
      <xdr:colOff>393700</xdr:colOff>
      <xdr:row>33</xdr:row>
      <xdr:rowOff>177800</xdr:rowOff>
    </xdr:to>
    <xdr:sp macro="" textlink="">
      <xdr:nvSpPr>
        <xdr:cNvPr id="27" name="Freeform 26">
          <a:extLst>
            <a:ext uri="{FF2B5EF4-FFF2-40B4-BE49-F238E27FC236}">
              <a16:creationId xmlns:a16="http://schemas.microsoft.com/office/drawing/2014/main" id="{00000000-0008-0000-0900-00001B000000}"/>
            </a:ext>
          </a:extLst>
        </xdr:cNvPr>
        <xdr:cNvSpPr>
          <a:spLocks/>
        </xdr:cNvSpPr>
      </xdr:nvSpPr>
      <xdr:spPr bwMode="auto">
        <a:xfrm>
          <a:off x="3092450" y="5986462"/>
          <a:ext cx="349250" cy="477838"/>
        </a:xfrm>
        <a:custGeom>
          <a:avLst/>
          <a:gdLst>
            <a:gd name="T0" fmla="*/ 0 w 594"/>
            <a:gd name="T1" fmla="*/ 0 h 992"/>
            <a:gd name="T2" fmla="*/ 0 w 594"/>
            <a:gd name="T3" fmla="*/ 2147483647 h 992"/>
            <a:gd name="T4" fmla="*/ 0 w 594"/>
            <a:gd name="T5" fmla="*/ 2147483647 h 992"/>
            <a:gd name="T6" fmla="*/ 2147483647 w 594"/>
            <a:gd name="T7" fmla="*/ 2147483647 h 992"/>
            <a:gd name="T8" fmla="*/ 2147483647 w 594"/>
            <a:gd name="T9" fmla="*/ 2147483647 h 992"/>
            <a:gd name="T10" fmla="*/ 2147483647 w 594"/>
            <a:gd name="T11" fmla="*/ 2147483647 h 992"/>
            <a:gd name="T12" fmla="*/ 2147483647 w 594"/>
            <a:gd name="T13" fmla="*/ 2147483647 h 992"/>
            <a:gd name="T14" fmla="*/ 2147483647 w 594"/>
            <a:gd name="T15" fmla="*/ 2147483647 h 992"/>
            <a:gd name="T16" fmla="*/ 2147483647 w 594"/>
            <a:gd name="T17" fmla="*/ 2147483647 h 992"/>
            <a:gd name="T18" fmla="*/ 2147483647 w 594"/>
            <a:gd name="T19" fmla="*/ 2147483647 h 992"/>
            <a:gd name="T20" fmla="*/ 2147483647 w 594"/>
            <a:gd name="T21" fmla="*/ 2147483647 h 992"/>
            <a:gd name="T22" fmla="*/ 2147483647 w 594"/>
            <a:gd name="T23" fmla="*/ 2147483647 h 992"/>
            <a:gd name="T24" fmla="*/ 2147483647 w 594"/>
            <a:gd name="T25" fmla="*/ 2147483647 h 992"/>
            <a:gd name="T26" fmla="*/ 2147483647 w 594"/>
            <a:gd name="T27" fmla="*/ 2147483647 h 992"/>
            <a:gd name="T28" fmla="*/ 2147483647 w 594"/>
            <a:gd name="T29" fmla="*/ 2147483647 h 992"/>
            <a:gd name="T30" fmla="*/ 2147483647 w 594"/>
            <a:gd name="T31" fmla="*/ 2147483647 h 992"/>
            <a:gd name="T32" fmla="*/ 2147483647 w 594"/>
            <a:gd name="T33" fmla="*/ 2147483647 h 992"/>
            <a:gd name="T34" fmla="*/ 2147483647 w 594"/>
            <a:gd name="T35" fmla="*/ 2147483647 h 992"/>
            <a:gd name="T36" fmla="*/ 2147483647 w 594"/>
            <a:gd name="T37" fmla="*/ 2147483647 h 992"/>
            <a:gd name="T38" fmla="*/ 2147483647 w 594"/>
            <a:gd name="T39" fmla="*/ 2147483647 h 992"/>
            <a:gd name="T40" fmla="*/ 2147483647 w 594"/>
            <a:gd name="T41" fmla="*/ 2147483647 h 992"/>
            <a:gd name="T42" fmla="*/ 2147483647 w 594"/>
            <a:gd name="T43" fmla="*/ 2147483647 h 992"/>
            <a:gd name="T44" fmla="*/ 2147483647 w 594"/>
            <a:gd name="T45" fmla="*/ 2147483647 h 992"/>
            <a:gd name="T46" fmla="*/ 2147483647 w 594"/>
            <a:gd name="T47" fmla="*/ 2147483647 h 992"/>
            <a:gd name="T48" fmla="*/ 2147483647 w 594"/>
            <a:gd name="T49" fmla="*/ 2147483647 h 992"/>
            <a:gd name="T50" fmla="*/ 2147483647 w 594"/>
            <a:gd name="T51" fmla="*/ 2147483647 h 992"/>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w 594"/>
            <a:gd name="T79" fmla="*/ 0 h 992"/>
            <a:gd name="T80" fmla="*/ 594 w 594"/>
            <a:gd name="T81" fmla="*/ 992 h 992"/>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T78" t="T79" r="T80" b="T81"/>
          <a:pathLst>
            <a:path w="594" h="992">
              <a:moveTo>
                <a:pt x="0" y="0"/>
              </a:moveTo>
              <a:lnTo>
                <a:pt x="0" y="911"/>
              </a:lnTo>
              <a:lnTo>
                <a:pt x="2" y="921"/>
              </a:lnTo>
              <a:lnTo>
                <a:pt x="4" y="931"/>
              </a:lnTo>
              <a:lnTo>
                <a:pt x="9" y="939"/>
              </a:lnTo>
              <a:lnTo>
                <a:pt x="16" y="947"/>
              </a:lnTo>
              <a:lnTo>
                <a:pt x="24" y="951"/>
              </a:lnTo>
              <a:lnTo>
                <a:pt x="32" y="956"/>
              </a:lnTo>
              <a:lnTo>
                <a:pt x="66" y="966"/>
              </a:lnTo>
              <a:lnTo>
                <a:pt x="98" y="974"/>
              </a:lnTo>
              <a:lnTo>
                <a:pt x="131" y="981"/>
              </a:lnTo>
              <a:lnTo>
                <a:pt x="166" y="986"/>
              </a:lnTo>
              <a:lnTo>
                <a:pt x="199" y="990"/>
              </a:lnTo>
              <a:lnTo>
                <a:pt x="233" y="992"/>
              </a:lnTo>
              <a:lnTo>
                <a:pt x="267" y="992"/>
              </a:lnTo>
              <a:lnTo>
                <a:pt x="301" y="991"/>
              </a:lnTo>
              <a:lnTo>
                <a:pt x="334" y="988"/>
              </a:lnTo>
              <a:lnTo>
                <a:pt x="369" y="985"/>
              </a:lnTo>
              <a:lnTo>
                <a:pt x="402" y="979"/>
              </a:lnTo>
              <a:lnTo>
                <a:pt x="435" y="971"/>
              </a:lnTo>
              <a:lnTo>
                <a:pt x="468" y="963"/>
              </a:lnTo>
              <a:lnTo>
                <a:pt x="500" y="951"/>
              </a:lnTo>
              <a:lnTo>
                <a:pt x="532" y="939"/>
              </a:lnTo>
              <a:lnTo>
                <a:pt x="564" y="927"/>
              </a:lnTo>
              <a:lnTo>
                <a:pt x="593" y="911"/>
              </a:lnTo>
              <a:lnTo>
                <a:pt x="594" y="91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393700</xdr:colOff>
      <xdr:row>33</xdr:row>
      <xdr:rowOff>100012</xdr:rowOff>
    </xdr:from>
    <xdr:to>
      <xdr:col>6</xdr:col>
      <xdr:colOff>115888</xdr:colOff>
      <xdr:row>33</xdr:row>
      <xdr:rowOff>138112</xdr:rowOff>
    </xdr:to>
    <xdr:sp macro="" textlink="">
      <xdr:nvSpPr>
        <xdr:cNvPr id="28" name="Freeform 27">
          <a:extLst>
            <a:ext uri="{FF2B5EF4-FFF2-40B4-BE49-F238E27FC236}">
              <a16:creationId xmlns:a16="http://schemas.microsoft.com/office/drawing/2014/main" id="{00000000-0008-0000-0900-00001C000000}"/>
            </a:ext>
          </a:extLst>
        </xdr:cNvPr>
        <xdr:cNvSpPr>
          <a:spLocks/>
        </xdr:cNvSpPr>
      </xdr:nvSpPr>
      <xdr:spPr bwMode="auto">
        <a:xfrm>
          <a:off x="3441700" y="6386512"/>
          <a:ext cx="331788" cy="38100"/>
        </a:xfrm>
        <a:custGeom>
          <a:avLst/>
          <a:gdLst>
            <a:gd name="T0" fmla="*/ 2147483647 w 562"/>
            <a:gd name="T1" fmla="*/ 2147483647 h 80"/>
            <a:gd name="T2" fmla="*/ 2147483647 w 562"/>
            <a:gd name="T3" fmla="*/ 2147483647 h 80"/>
            <a:gd name="T4" fmla="*/ 2147483647 w 562"/>
            <a:gd name="T5" fmla="*/ 2147483647 h 80"/>
            <a:gd name="T6" fmla="*/ 2147483647 w 562"/>
            <a:gd name="T7" fmla="*/ 2147483647 h 80"/>
            <a:gd name="T8" fmla="*/ 2147483647 w 562"/>
            <a:gd name="T9" fmla="*/ 2147483647 h 80"/>
            <a:gd name="T10" fmla="*/ 2147483647 w 562"/>
            <a:gd name="T11" fmla="*/ 2147483647 h 80"/>
            <a:gd name="T12" fmla="*/ 2147483647 w 562"/>
            <a:gd name="T13" fmla="*/ 0 h 80"/>
            <a:gd name="T14" fmla="*/ 2147483647 w 562"/>
            <a:gd name="T15" fmla="*/ 0 h 80"/>
            <a:gd name="T16" fmla="*/ 2147483647 w 562"/>
            <a:gd name="T17" fmla="*/ 0 h 80"/>
            <a:gd name="T18" fmla="*/ 2147483647 w 562"/>
            <a:gd name="T19" fmla="*/ 2147483647 h 80"/>
            <a:gd name="T20" fmla="*/ 2147483647 w 562"/>
            <a:gd name="T21" fmla="*/ 2147483647 h 80"/>
            <a:gd name="T22" fmla="*/ 2147483647 w 562"/>
            <a:gd name="T23" fmla="*/ 2147483647 h 80"/>
            <a:gd name="T24" fmla="*/ 2147483647 w 562"/>
            <a:gd name="T25" fmla="*/ 2147483647 h 80"/>
            <a:gd name="T26" fmla="*/ 2147483647 w 562"/>
            <a:gd name="T27" fmla="*/ 2147483647 h 80"/>
            <a:gd name="T28" fmla="*/ 2147483647 w 562"/>
            <a:gd name="T29" fmla="*/ 2147483647 h 80"/>
            <a:gd name="T30" fmla="*/ 2147483647 w 562"/>
            <a:gd name="T31" fmla="*/ 2147483647 h 80"/>
            <a:gd name="T32" fmla="*/ 2147483647 w 562"/>
            <a:gd name="T33" fmla="*/ 2147483647 h 80"/>
            <a:gd name="T34" fmla="*/ 0 w 562"/>
            <a:gd name="T35" fmla="*/ 2147483647 h 80"/>
            <a:gd name="T36" fmla="*/ 0 w 562"/>
            <a:gd name="T37" fmla="*/ 2147483647 h 80"/>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562"/>
            <a:gd name="T58" fmla="*/ 0 h 80"/>
            <a:gd name="T59" fmla="*/ 562 w 562"/>
            <a:gd name="T60" fmla="*/ 80 h 80"/>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562" h="80">
              <a:moveTo>
                <a:pt x="562" y="35"/>
              </a:moveTo>
              <a:lnTo>
                <a:pt x="529" y="26"/>
              </a:lnTo>
              <a:lnTo>
                <a:pt x="497" y="18"/>
              </a:lnTo>
              <a:lnTo>
                <a:pt x="464" y="11"/>
              </a:lnTo>
              <a:lnTo>
                <a:pt x="429" y="6"/>
              </a:lnTo>
              <a:lnTo>
                <a:pt x="396" y="2"/>
              </a:lnTo>
              <a:lnTo>
                <a:pt x="361" y="0"/>
              </a:lnTo>
              <a:lnTo>
                <a:pt x="328" y="0"/>
              </a:lnTo>
              <a:lnTo>
                <a:pt x="294" y="1"/>
              </a:lnTo>
              <a:lnTo>
                <a:pt x="260" y="3"/>
              </a:lnTo>
              <a:lnTo>
                <a:pt x="226" y="7"/>
              </a:lnTo>
              <a:lnTo>
                <a:pt x="193" y="13"/>
              </a:lnTo>
              <a:lnTo>
                <a:pt x="159" y="21"/>
              </a:lnTo>
              <a:lnTo>
                <a:pt x="127" y="29"/>
              </a:lnTo>
              <a:lnTo>
                <a:pt x="94" y="40"/>
              </a:lnTo>
              <a:lnTo>
                <a:pt x="63" y="53"/>
              </a:lnTo>
              <a:lnTo>
                <a:pt x="31" y="65"/>
              </a:lnTo>
              <a:lnTo>
                <a:pt x="0" y="80"/>
              </a:lnTo>
              <a:lnTo>
                <a:pt x="1" y="8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115888</xdr:colOff>
      <xdr:row>33</xdr:row>
      <xdr:rowOff>115887</xdr:rowOff>
    </xdr:from>
    <xdr:to>
      <xdr:col>6</xdr:col>
      <xdr:colOff>134938</xdr:colOff>
      <xdr:row>33</xdr:row>
      <xdr:rowOff>160337</xdr:rowOff>
    </xdr:to>
    <xdr:sp macro="" textlink="">
      <xdr:nvSpPr>
        <xdr:cNvPr id="29" name="Freeform 28">
          <a:extLst>
            <a:ext uri="{FF2B5EF4-FFF2-40B4-BE49-F238E27FC236}">
              <a16:creationId xmlns:a16="http://schemas.microsoft.com/office/drawing/2014/main" id="{00000000-0008-0000-0900-00001D000000}"/>
            </a:ext>
          </a:extLst>
        </xdr:cNvPr>
        <xdr:cNvSpPr>
          <a:spLocks/>
        </xdr:cNvSpPr>
      </xdr:nvSpPr>
      <xdr:spPr bwMode="auto">
        <a:xfrm>
          <a:off x="3773488" y="6402387"/>
          <a:ext cx="19050" cy="44450"/>
        </a:xfrm>
        <a:custGeom>
          <a:avLst/>
          <a:gdLst>
            <a:gd name="T0" fmla="*/ 0 w 32"/>
            <a:gd name="T1" fmla="*/ 2147483647 h 90"/>
            <a:gd name="T2" fmla="*/ 2147483647 w 32"/>
            <a:gd name="T3" fmla="*/ 2147483647 h 90"/>
            <a:gd name="T4" fmla="*/ 2147483647 w 32"/>
            <a:gd name="T5" fmla="*/ 2147483647 h 90"/>
            <a:gd name="T6" fmla="*/ 2147483647 w 32"/>
            <a:gd name="T7" fmla="*/ 2147483647 h 90"/>
            <a:gd name="T8" fmla="*/ 2147483647 w 32"/>
            <a:gd name="T9" fmla="*/ 2147483647 h 90"/>
            <a:gd name="T10" fmla="*/ 2147483647 w 32"/>
            <a:gd name="T11" fmla="*/ 2147483647 h 90"/>
            <a:gd name="T12" fmla="*/ 2147483647 w 32"/>
            <a:gd name="T13" fmla="*/ 2147483647 h 90"/>
            <a:gd name="T14" fmla="*/ 2147483647 w 32"/>
            <a:gd name="T15" fmla="*/ 2147483647 h 90"/>
            <a:gd name="T16" fmla="*/ 2147483647 w 32"/>
            <a:gd name="T17" fmla="*/ 2147483647 h 90"/>
            <a:gd name="T18" fmla="*/ 2147483647 w 32"/>
            <a:gd name="T19" fmla="*/ 2147483647 h 90"/>
            <a:gd name="T20" fmla="*/ 2147483647 w 32"/>
            <a:gd name="T21" fmla="*/ 2147483647 h 90"/>
            <a:gd name="T22" fmla="*/ 2147483647 w 32"/>
            <a:gd name="T23" fmla="*/ 2147483647 h 90"/>
            <a:gd name="T24" fmla="*/ 2147483647 w 32"/>
            <a:gd name="T25" fmla="*/ 2147483647 h 90"/>
            <a:gd name="T26" fmla="*/ 0 w 32"/>
            <a:gd name="T27" fmla="*/ 0 h 90"/>
            <a:gd name="T28" fmla="*/ 2147483647 w 32"/>
            <a:gd name="T29" fmla="*/ 0 h 90"/>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32"/>
            <a:gd name="T46" fmla="*/ 0 h 90"/>
            <a:gd name="T47" fmla="*/ 32 w 32"/>
            <a:gd name="T48" fmla="*/ 90 h 90"/>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32" h="90">
              <a:moveTo>
                <a:pt x="0" y="90"/>
              </a:moveTo>
              <a:lnTo>
                <a:pt x="8" y="87"/>
              </a:lnTo>
              <a:lnTo>
                <a:pt x="15" y="81"/>
              </a:lnTo>
              <a:lnTo>
                <a:pt x="23" y="74"/>
              </a:lnTo>
              <a:lnTo>
                <a:pt x="28" y="67"/>
              </a:lnTo>
              <a:lnTo>
                <a:pt x="30" y="58"/>
              </a:lnTo>
              <a:lnTo>
                <a:pt x="32" y="50"/>
              </a:lnTo>
              <a:lnTo>
                <a:pt x="32" y="41"/>
              </a:lnTo>
              <a:lnTo>
                <a:pt x="30" y="32"/>
              </a:lnTo>
              <a:lnTo>
                <a:pt x="28" y="24"/>
              </a:lnTo>
              <a:lnTo>
                <a:pt x="23" y="16"/>
              </a:lnTo>
              <a:lnTo>
                <a:pt x="15" y="10"/>
              </a:lnTo>
              <a:lnTo>
                <a:pt x="8" y="4"/>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590550</xdr:colOff>
      <xdr:row>33</xdr:row>
      <xdr:rowOff>160337</xdr:rowOff>
    </xdr:from>
    <xdr:to>
      <xdr:col>6</xdr:col>
      <xdr:colOff>119063</xdr:colOff>
      <xdr:row>33</xdr:row>
      <xdr:rowOff>176212</xdr:rowOff>
    </xdr:to>
    <xdr:sp macro="" textlink="">
      <xdr:nvSpPr>
        <xdr:cNvPr id="30" name="Freeform 29">
          <a:extLst>
            <a:ext uri="{FF2B5EF4-FFF2-40B4-BE49-F238E27FC236}">
              <a16:creationId xmlns:a16="http://schemas.microsoft.com/office/drawing/2014/main" id="{00000000-0008-0000-0900-00001E000000}"/>
            </a:ext>
          </a:extLst>
        </xdr:cNvPr>
        <xdr:cNvSpPr>
          <a:spLocks/>
        </xdr:cNvSpPr>
      </xdr:nvSpPr>
      <xdr:spPr bwMode="auto">
        <a:xfrm>
          <a:off x="3638550" y="6446837"/>
          <a:ext cx="138113" cy="15875"/>
        </a:xfrm>
        <a:custGeom>
          <a:avLst/>
          <a:gdLst>
            <a:gd name="T0" fmla="*/ 0 w 230"/>
            <a:gd name="T1" fmla="*/ 2147483647 h 35"/>
            <a:gd name="T2" fmla="*/ 2147483647 w 230"/>
            <a:gd name="T3" fmla="*/ 2147483647 h 35"/>
            <a:gd name="T4" fmla="*/ 2147483647 w 230"/>
            <a:gd name="T5" fmla="*/ 2147483647 h 35"/>
            <a:gd name="T6" fmla="*/ 2147483647 w 230"/>
            <a:gd name="T7" fmla="*/ 2147483647 h 35"/>
            <a:gd name="T8" fmla="*/ 2147483647 w 230"/>
            <a:gd name="T9" fmla="*/ 2147483647 h 35"/>
            <a:gd name="T10" fmla="*/ 2147483647 w 230"/>
            <a:gd name="T11" fmla="*/ 2147483647 h 35"/>
            <a:gd name="T12" fmla="*/ 2147483647 w 230"/>
            <a:gd name="T13" fmla="*/ 2147483647 h 35"/>
            <a:gd name="T14" fmla="*/ 2147483647 w 230"/>
            <a:gd name="T15" fmla="*/ 0 h 35"/>
            <a:gd name="T16" fmla="*/ 2147483647 w 230"/>
            <a:gd name="T17" fmla="*/ 0 h 35"/>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230"/>
            <a:gd name="T28" fmla="*/ 0 h 35"/>
            <a:gd name="T29" fmla="*/ 230 w 230"/>
            <a:gd name="T30" fmla="*/ 35 h 35"/>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230" h="35">
              <a:moveTo>
                <a:pt x="0" y="35"/>
              </a:moveTo>
              <a:lnTo>
                <a:pt x="34" y="34"/>
              </a:lnTo>
              <a:lnTo>
                <a:pt x="67" y="32"/>
              </a:lnTo>
              <a:lnTo>
                <a:pt x="99" y="29"/>
              </a:lnTo>
              <a:lnTo>
                <a:pt x="132" y="24"/>
              </a:lnTo>
              <a:lnTo>
                <a:pt x="164" y="18"/>
              </a:lnTo>
              <a:lnTo>
                <a:pt x="196" y="9"/>
              </a:lnTo>
              <a:lnTo>
                <a:pt x="228" y="0"/>
              </a:lnTo>
              <a:lnTo>
                <a:pt x="23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195263</xdr:colOff>
      <xdr:row>31</xdr:row>
      <xdr:rowOff>49212</xdr:rowOff>
    </xdr:from>
    <xdr:to>
      <xdr:col>5</xdr:col>
      <xdr:colOff>228600</xdr:colOff>
      <xdr:row>31</xdr:row>
      <xdr:rowOff>80962</xdr:rowOff>
    </xdr:to>
    <xdr:sp macro="" textlink="">
      <xdr:nvSpPr>
        <xdr:cNvPr id="31" name="Freeform 30">
          <a:extLst>
            <a:ext uri="{FF2B5EF4-FFF2-40B4-BE49-F238E27FC236}">
              <a16:creationId xmlns:a16="http://schemas.microsoft.com/office/drawing/2014/main" id="{00000000-0008-0000-0900-00001F000000}"/>
            </a:ext>
          </a:extLst>
        </xdr:cNvPr>
        <xdr:cNvSpPr>
          <a:spLocks/>
        </xdr:cNvSpPr>
      </xdr:nvSpPr>
      <xdr:spPr bwMode="auto">
        <a:xfrm>
          <a:off x="3243263" y="5954712"/>
          <a:ext cx="33337" cy="31750"/>
        </a:xfrm>
        <a:custGeom>
          <a:avLst/>
          <a:gdLst>
            <a:gd name="T0" fmla="*/ 0 w 54"/>
            <a:gd name="T1" fmla="*/ 0 h 64"/>
            <a:gd name="T2" fmla="*/ 0 w 54"/>
            <a:gd name="T3" fmla="*/ 2147483647 h 64"/>
            <a:gd name="T4" fmla="*/ 2147483647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2147483647 h 64"/>
            <a:gd name="T20" fmla="*/ 2147483647 w 54"/>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0"/>
              </a:moveTo>
              <a:lnTo>
                <a:pt x="0" y="9"/>
              </a:lnTo>
              <a:lnTo>
                <a:pt x="2" y="19"/>
              </a:lnTo>
              <a:lnTo>
                <a:pt x="6" y="29"/>
              </a:lnTo>
              <a:lnTo>
                <a:pt x="11" y="38"/>
              </a:lnTo>
              <a:lnTo>
                <a:pt x="18" y="45"/>
              </a:lnTo>
              <a:lnTo>
                <a:pt x="26" y="51"/>
              </a:lnTo>
              <a:lnTo>
                <a:pt x="34" y="56"/>
              </a:lnTo>
              <a:lnTo>
                <a:pt x="43" y="61"/>
              </a:lnTo>
              <a:lnTo>
                <a:pt x="53" y="64"/>
              </a:lnTo>
              <a:lnTo>
                <a:pt x="54"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573088</xdr:colOff>
      <xdr:row>30</xdr:row>
      <xdr:rowOff>11112</xdr:rowOff>
    </xdr:from>
    <xdr:to>
      <xdr:col>4</xdr:col>
      <xdr:colOff>574675</xdr:colOff>
      <xdr:row>31</xdr:row>
      <xdr:rowOff>38100</xdr:rowOff>
    </xdr:to>
    <xdr:sp macro="" textlink="">
      <xdr:nvSpPr>
        <xdr:cNvPr id="32" name="Freeform 31">
          <a:extLst>
            <a:ext uri="{FF2B5EF4-FFF2-40B4-BE49-F238E27FC236}">
              <a16:creationId xmlns:a16="http://schemas.microsoft.com/office/drawing/2014/main" id="{00000000-0008-0000-0900-000020000000}"/>
            </a:ext>
          </a:extLst>
        </xdr:cNvPr>
        <xdr:cNvSpPr>
          <a:spLocks/>
        </xdr:cNvSpPr>
      </xdr:nvSpPr>
      <xdr:spPr bwMode="auto">
        <a:xfrm>
          <a:off x="3011488" y="5726112"/>
          <a:ext cx="1587" cy="217488"/>
        </a:xfrm>
        <a:custGeom>
          <a:avLst/>
          <a:gdLst>
            <a:gd name="T0" fmla="*/ 0 w 1"/>
            <a:gd name="T1" fmla="*/ 2147483647 h 450"/>
            <a:gd name="T2" fmla="*/ 0 w 1"/>
            <a:gd name="T3" fmla="*/ 0 h 450"/>
            <a:gd name="T4" fmla="*/ 2147483647 w 1"/>
            <a:gd name="T5" fmla="*/ 0 h 450"/>
            <a:gd name="T6" fmla="*/ 0 60000 65536"/>
            <a:gd name="T7" fmla="*/ 0 60000 65536"/>
            <a:gd name="T8" fmla="*/ 0 60000 65536"/>
            <a:gd name="T9" fmla="*/ 0 w 1"/>
            <a:gd name="T10" fmla="*/ 0 h 450"/>
            <a:gd name="T11" fmla="*/ 1 w 1"/>
            <a:gd name="T12" fmla="*/ 450 h 450"/>
          </a:gdLst>
          <a:ahLst/>
          <a:cxnLst>
            <a:cxn ang="T6">
              <a:pos x="T0" y="T1"/>
            </a:cxn>
            <a:cxn ang="T7">
              <a:pos x="T2" y="T3"/>
            </a:cxn>
            <a:cxn ang="T8">
              <a:pos x="T4" y="T5"/>
            </a:cxn>
          </a:cxnLst>
          <a:rect l="T9" t="T10" r="T11" b="T12"/>
          <a:pathLst>
            <a:path w="1" h="450">
              <a:moveTo>
                <a:pt x="0" y="45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544513</xdr:colOff>
      <xdr:row>29</xdr:row>
      <xdr:rowOff>177800</xdr:rowOff>
    </xdr:from>
    <xdr:to>
      <xdr:col>4</xdr:col>
      <xdr:colOff>573088</xdr:colOff>
      <xdr:row>30</xdr:row>
      <xdr:rowOff>11112</xdr:rowOff>
    </xdr:to>
    <xdr:sp macro="" textlink="">
      <xdr:nvSpPr>
        <xdr:cNvPr id="33" name="Freeform 32">
          <a:extLst>
            <a:ext uri="{FF2B5EF4-FFF2-40B4-BE49-F238E27FC236}">
              <a16:creationId xmlns:a16="http://schemas.microsoft.com/office/drawing/2014/main" id="{00000000-0008-0000-0900-000021000000}"/>
            </a:ext>
          </a:extLst>
        </xdr:cNvPr>
        <xdr:cNvSpPr>
          <a:spLocks/>
        </xdr:cNvSpPr>
      </xdr:nvSpPr>
      <xdr:spPr bwMode="auto">
        <a:xfrm>
          <a:off x="2982913" y="5702300"/>
          <a:ext cx="28575" cy="23812"/>
        </a:xfrm>
        <a:custGeom>
          <a:avLst/>
          <a:gdLst>
            <a:gd name="T0" fmla="*/ 2147483647 w 48"/>
            <a:gd name="T1" fmla="*/ 2147483647 h 54"/>
            <a:gd name="T2" fmla="*/ 2147483647 w 48"/>
            <a:gd name="T3" fmla="*/ 2147483647 h 54"/>
            <a:gd name="T4" fmla="*/ 2147483647 w 48"/>
            <a:gd name="T5" fmla="*/ 2147483647 h 54"/>
            <a:gd name="T6" fmla="*/ 2147483647 w 48"/>
            <a:gd name="T7" fmla="*/ 2147483647 h 54"/>
            <a:gd name="T8" fmla="*/ 2147483647 w 48"/>
            <a:gd name="T9" fmla="*/ 2147483647 h 54"/>
            <a:gd name="T10" fmla="*/ 2147483647 w 48"/>
            <a:gd name="T11" fmla="*/ 2147483647 h 54"/>
            <a:gd name="T12" fmla="*/ 2147483647 w 48"/>
            <a:gd name="T13" fmla="*/ 2147483647 h 54"/>
            <a:gd name="T14" fmla="*/ 0 w 48"/>
            <a:gd name="T15" fmla="*/ 0 h 54"/>
            <a:gd name="T16" fmla="*/ 0 w 48"/>
            <a:gd name="T17" fmla="*/ 0 h 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48"/>
            <a:gd name="T28" fmla="*/ 0 h 54"/>
            <a:gd name="T29" fmla="*/ 48 w 48"/>
            <a:gd name="T30" fmla="*/ 54 h 5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48" h="54">
              <a:moveTo>
                <a:pt x="48" y="54"/>
              </a:moveTo>
              <a:lnTo>
                <a:pt x="44" y="43"/>
              </a:lnTo>
              <a:lnTo>
                <a:pt x="40" y="33"/>
              </a:lnTo>
              <a:lnTo>
                <a:pt x="35" y="25"/>
              </a:lnTo>
              <a:lnTo>
                <a:pt x="27" y="17"/>
              </a:lnTo>
              <a:lnTo>
                <a:pt x="19" y="10"/>
              </a:lnTo>
              <a:lnTo>
                <a:pt x="10"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517525</xdr:colOff>
      <xdr:row>29</xdr:row>
      <xdr:rowOff>169862</xdr:rowOff>
    </xdr:from>
    <xdr:to>
      <xdr:col>4</xdr:col>
      <xdr:colOff>544513</xdr:colOff>
      <xdr:row>29</xdr:row>
      <xdr:rowOff>177800</xdr:rowOff>
    </xdr:to>
    <xdr:sp macro="" textlink="">
      <xdr:nvSpPr>
        <xdr:cNvPr id="34" name="Freeform 33">
          <a:extLst>
            <a:ext uri="{FF2B5EF4-FFF2-40B4-BE49-F238E27FC236}">
              <a16:creationId xmlns:a16="http://schemas.microsoft.com/office/drawing/2014/main" id="{00000000-0008-0000-0900-000022000000}"/>
            </a:ext>
          </a:extLst>
        </xdr:cNvPr>
        <xdr:cNvSpPr>
          <a:spLocks/>
        </xdr:cNvSpPr>
      </xdr:nvSpPr>
      <xdr:spPr bwMode="auto">
        <a:xfrm>
          <a:off x="2955925" y="5694362"/>
          <a:ext cx="26988" cy="7938"/>
        </a:xfrm>
        <a:custGeom>
          <a:avLst/>
          <a:gdLst>
            <a:gd name="T0" fmla="*/ 2147483647 w 46"/>
            <a:gd name="T1" fmla="*/ 2147483647 h 16"/>
            <a:gd name="T2" fmla="*/ 0 w 46"/>
            <a:gd name="T3" fmla="*/ 0 h 16"/>
            <a:gd name="T4" fmla="*/ 0 w 46"/>
            <a:gd name="T5" fmla="*/ 0 h 16"/>
            <a:gd name="T6" fmla="*/ 0 60000 65536"/>
            <a:gd name="T7" fmla="*/ 0 60000 65536"/>
            <a:gd name="T8" fmla="*/ 0 60000 65536"/>
            <a:gd name="T9" fmla="*/ 0 w 46"/>
            <a:gd name="T10" fmla="*/ 0 h 16"/>
            <a:gd name="T11" fmla="*/ 46 w 46"/>
            <a:gd name="T12" fmla="*/ 16 h 16"/>
          </a:gdLst>
          <a:ahLst/>
          <a:cxnLst>
            <a:cxn ang="T6">
              <a:pos x="T0" y="T1"/>
            </a:cxn>
            <a:cxn ang="T7">
              <a:pos x="T2" y="T3"/>
            </a:cxn>
            <a:cxn ang="T8">
              <a:pos x="T4" y="T5"/>
            </a:cxn>
          </a:cxnLst>
          <a:rect l="T9" t="T10" r="T11" b="T12"/>
          <a:pathLst>
            <a:path w="46" h="16">
              <a:moveTo>
                <a:pt x="46" y="16"/>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201613</xdr:colOff>
      <xdr:row>30</xdr:row>
      <xdr:rowOff>163512</xdr:rowOff>
    </xdr:from>
    <xdr:to>
      <xdr:col>5</xdr:col>
      <xdr:colOff>203200</xdr:colOff>
      <xdr:row>32</xdr:row>
      <xdr:rowOff>0</xdr:rowOff>
    </xdr:to>
    <xdr:sp macro="" textlink="">
      <xdr:nvSpPr>
        <xdr:cNvPr id="35" name="Freeform 34">
          <a:extLst>
            <a:ext uri="{FF2B5EF4-FFF2-40B4-BE49-F238E27FC236}">
              <a16:creationId xmlns:a16="http://schemas.microsoft.com/office/drawing/2014/main" id="{00000000-0008-0000-0900-000023000000}"/>
            </a:ext>
          </a:extLst>
        </xdr:cNvPr>
        <xdr:cNvSpPr>
          <a:spLocks/>
        </xdr:cNvSpPr>
      </xdr:nvSpPr>
      <xdr:spPr bwMode="auto">
        <a:xfrm>
          <a:off x="3249613" y="5878512"/>
          <a:ext cx="1587" cy="217488"/>
        </a:xfrm>
        <a:custGeom>
          <a:avLst/>
          <a:gdLst>
            <a:gd name="T0" fmla="*/ 0 w 1"/>
            <a:gd name="T1" fmla="*/ 2147483647 h 450"/>
            <a:gd name="T2" fmla="*/ 0 w 1"/>
            <a:gd name="T3" fmla="*/ 0 h 450"/>
            <a:gd name="T4" fmla="*/ 2147483647 w 1"/>
            <a:gd name="T5" fmla="*/ 0 h 450"/>
            <a:gd name="T6" fmla="*/ 0 60000 65536"/>
            <a:gd name="T7" fmla="*/ 0 60000 65536"/>
            <a:gd name="T8" fmla="*/ 0 60000 65536"/>
            <a:gd name="T9" fmla="*/ 0 w 1"/>
            <a:gd name="T10" fmla="*/ 0 h 450"/>
            <a:gd name="T11" fmla="*/ 1 w 1"/>
            <a:gd name="T12" fmla="*/ 450 h 450"/>
          </a:gdLst>
          <a:ahLst/>
          <a:cxnLst>
            <a:cxn ang="T6">
              <a:pos x="T0" y="T1"/>
            </a:cxn>
            <a:cxn ang="T7">
              <a:pos x="T2" y="T3"/>
            </a:cxn>
            <a:cxn ang="T8">
              <a:pos x="T4" y="T5"/>
            </a:cxn>
          </a:cxnLst>
          <a:rect l="T9" t="T10" r="T11" b="T12"/>
          <a:pathLst>
            <a:path w="1" h="450">
              <a:moveTo>
                <a:pt x="0" y="45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133350</xdr:colOff>
      <xdr:row>31</xdr:row>
      <xdr:rowOff>49212</xdr:rowOff>
    </xdr:from>
    <xdr:to>
      <xdr:col>5</xdr:col>
      <xdr:colOff>166688</xdr:colOff>
      <xdr:row>31</xdr:row>
      <xdr:rowOff>80962</xdr:rowOff>
    </xdr:to>
    <xdr:sp macro="" textlink="">
      <xdr:nvSpPr>
        <xdr:cNvPr id="36" name="Freeform 35">
          <a:extLst>
            <a:ext uri="{FF2B5EF4-FFF2-40B4-BE49-F238E27FC236}">
              <a16:creationId xmlns:a16="http://schemas.microsoft.com/office/drawing/2014/main" id="{00000000-0008-0000-0900-000024000000}"/>
            </a:ext>
          </a:extLst>
        </xdr:cNvPr>
        <xdr:cNvSpPr>
          <a:spLocks/>
        </xdr:cNvSpPr>
      </xdr:nvSpPr>
      <xdr:spPr bwMode="auto">
        <a:xfrm>
          <a:off x="3181350" y="5954712"/>
          <a:ext cx="33338" cy="31750"/>
        </a:xfrm>
        <a:custGeom>
          <a:avLst/>
          <a:gdLst>
            <a:gd name="T0" fmla="*/ 0 w 55"/>
            <a:gd name="T1" fmla="*/ 0 h 64"/>
            <a:gd name="T2" fmla="*/ 0 w 55"/>
            <a:gd name="T3" fmla="*/ 2147483647 h 64"/>
            <a:gd name="T4" fmla="*/ 2147483647 w 55"/>
            <a:gd name="T5" fmla="*/ 2147483647 h 64"/>
            <a:gd name="T6" fmla="*/ 2147483647 w 55"/>
            <a:gd name="T7" fmla="*/ 2147483647 h 64"/>
            <a:gd name="T8" fmla="*/ 2147483647 w 55"/>
            <a:gd name="T9" fmla="*/ 2147483647 h 64"/>
            <a:gd name="T10" fmla="*/ 2147483647 w 55"/>
            <a:gd name="T11" fmla="*/ 2147483647 h 64"/>
            <a:gd name="T12" fmla="*/ 2147483647 w 55"/>
            <a:gd name="T13" fmla="*/ 2147483647 h 64"/>
            <a:gd name="T14" fmla="*/ 2147483647 w 55"/>
            <a:gd name="T15" fmla="*/ 2147483647 h 64"/>
            <a:gd name="T16" fmla="*/ 2147483647 w 55"/>
            <a:gd name="T17" fmla="*/ 2147483647 h 64"/>
            <a:gd name="T18" fmla="*/ 2147483647 w 55"/>
            <a:gd name="T19" fmla="*/ 2147483647 h 64"/>
            <a:gd name="T20" fmla="*/ 2147483647 w 55"/>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5"/>
            <a:gd name="T34" fmla="*/ 0 h 64"/>
            <a:gd name="T35" fmla="*/ 55 w 55"/>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5" h="64">
              <a:moveTo>
                <a:pt x="0" y="0"/>
              </a:moveTo>
              <a:lnTo>
                <a:pt x="0" y="9"/>
              </a:lnTo>
              <a:lnTo>
                <a:pt x="3" y="19"/>
              </a:lnTo>
              <a:lnTo>
                <a:pt x="7" y="29"/>
              </a:lnTo>
              <a:lnTo>
                <a:pt x="12" y="38"/>
              </a:lnTo>
              <a:lnTo>
                <a:pt x="19" y="45"/>
              </a:lnTo>
              <a:lnTo>
                <a:pt x="26" y="51"/>
              </a:lnTo>
              <a:lnTo>
                <a:pt x="35" y="56"/>
              </a:lnTo>
              <a:lnTo>
                <a:pt x="44" y="61"/>
              </a:lnTo>
              <a:lnTo>
                <a:pt x="53" y="64"/>
              </a:lnTo>
              <a:lnTo>
                <a:pt x="55"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103188</xdr:colOff>
      <xdr:row>31</xdr:row>
      <xdr:rowOff>49212</xdr:rowOff>
    </xdr:from>
    <xdr:to>
      <xdr:col>5</xdr:col>
      <xdr:colOff>136525</xdr:colOff>
      <xdr:row>31</xdr:row>
      <xdr:rowOff>80962</xdr:rowOff>
    </xdr:to>
    <xdr:sp macro="" textlink="">
      <xdr:nvSpPr>
        <xdr:cNvPr id="37" name="Freeform 36">
          <a:extLst>
            <a:ext uri="{FF2B5EF4-FFF2-40B4-BE49-F238E27FC236}">
              <a16:creationId xmlns:a16="http://schemas.microsoft.com/office/drawing/2014/main" id="{00000000-0008-0000-0900-000025000000}"/>
            </a:ext>
          </a:extLst>
        </xdr:cNvPr>
        <xdr:cNvSpPr>
          <a:spLocks/>
        </xdr:cNvSpPr>
      </xdr:nvSpPr>
      <xdr:spPr bwMode="auto">
        <a:xfrm>
          <a:off x="3151188" y="5954712"/>
          <a:ext cx="33337" cy="31750"/>
        </a:xfrm>
        <a:custGeom>
          <a:avLst/>
          <a:gdLst>
            <a:gd name="T0" fmla="*/ 0 w 54"/>
            <a:gd name="T1" fmla="*/ 0 h 64"/>
            <a:gd name="T2" fmla="*/ 0 w 54"/>
            <a:gd name="T3" fmla="*/ 2147483647 h 64"/>
            <a:gd name="T4" fmla="*/ 2147483647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2147483647 h 64"/>
            <a:gd name="T20" fmla="*/ 2147483647 w 54"/>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0"/>
              </a:moveTo>
              <a:lnTo>
                <a:pt x="0" y="9"/>
              </a:lnTo>
              <a:lnTo>
                <a:pt x="2" y="19"/>
              </a:lnTo>
              <a:lnTo>
                <a:pt x="6" y="29"/>
              </a:lnTo>
              <a:lnTo>
                <a:pt x="11" y="38"/>
              </a:lnTo>
              <a:lnTo>
                <a:pt x="18" y="45"/>
              </a:lnTo>
              <a:lnTo>
                <a:pt x="26" y="51"/>
              </a:lnTo>
              <a:lnTo>
                <a:pt x="34" y="56"/>
              </a:lnTo>
              <a:lnTo>
                <a:pt x="43" y="61"/>
              </a:lnTo>
              <a:lnTo>
                <a:pt x="53" y="64"/>
              </a:lnTo>
              <a:lnTo>
                <a:pt x="54"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11113</xdr:colOff>
      <xdr:row>31</xdr:row>
      <xdr:rowOff>49212</xdr:rowOff>
    </xdr:from>
    <xdr:to>
      <xdr:col>5</xdr:col>
      <xdr:colOff>44450</xdr:colOff>
      <xdr:row>31</xdr:row>
      <xdr:rowOff>80962</xdr:rowOff>
    </xdr:to>
    <xdr:sp macro="" textlink="">
      <xdr:nvSpPr>
        <xdr:cNvPr id="38" name="Freeform 37">
          <a:extLst>
            <a:ext uri="{FF2B5EF4-FFF2-40B4-BE49-F238E27FC236}">
              <a16:creationId xmlns:a16="http://schemas.microsoft.com/office/drawing/2014/main" id="{00000000-0008-0000-0900-000026000000}"/>
            </a:ext>
          </a:extLst>
        </xdr:cNvPr>
        <xdr:cNvSpPr>
          <a:spLocks/>
        </xdr:cNvSpPr>
      </xdr:nvSpPr>
      <xdr:spPr bwMode="auto">
        <a:xfrm>
          <a:off x="3059113" y="5954712"/>
          <a:ext cx="33337" cy="31750"/>
        </a:xfrm>
        <a:custGeom>
          <a:avLst/>
          <a:gdLst>
            <a:gd name="T0" fmla="*/ 0 w 55"/>
            <a:gd name="T1" fmla="*/ 0 h 64"/>
            <a:gd name="T2" fmla="*/ 0 w 55"/>
            <a:gd name="T3" fmla="*/ 2147483647 h 64"/>
            <a:gd name="T4" fmla="*/ 2147483647 w 55"/>
            <a:gd name="T5" fmla="*/ 2147483647 h 64"/>
            <a:gd name="T6" fmla="*/ 2147483647 w 55"/>
            <a:gd name="T7" fmla="*/ 2147483647 h 64"/>
            <a:gd name="T8" fmla="*/ 2147483647 w 55"/>
            <a:gd name="T9" fmla="*/ 2147483647 h 64"/>
            <a:gd name="T10" fmla="*/ 2147483647 w 55"/>
            <a:gd name="T11" fmla="*/ 2147483647 h 64"/>
            <a:gd name="T12" fmla="*/ 2147483647 w 55"/>
            <a:gd name="T13" fmla="*/ 2147483647 h 64"/>
            <a:gd name="T14" fmla="*/ 2147483647 w 55"/>
            <a:gd name="T15" fmla="*/ 2147483647 h 64"/>
            <a:gd name="T16" fmla="*/ 2147483647 w 55"/>
            <a:gd name="T17" fmla="*/ 2147483647 h 64"/>
            <a:gd name="T18" fmla="*/ 2147483647 w 55"/>
            <a:gd name="T19" fmla="*/ 2147483647 h 64"/>
            <a:gd name="T20" fmla="*/ 2147483647 w 55"/>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5"/>
            <a:gd name="T34" fmla="*/ 0 h 64"/>
            <a:gd name="T35" fmla="*/ 55 w 55"/>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5" h="64">
              <a:moveTo>
                <a:pt x="0" y="0"/>
              </a:moveTo>
              <a:lnTo>
                <a:pt x="0" y="9"/>
              </a:lnTo>
              <a:lnTo>
                <a:pt x="3" y="19"/>
              </a:lnTo>
              <a:lnTo>
                <a:pt x="6" y="29"/>
              </a:lnTo>
              <a:lnTo>
                <a:pt x="11" y="38"/>
              </a:lnTo>
              <a:lnTo>
                <a:pt x="19" y="45"/>
              </a:lnTo>
              <a:lnTo>
                <a:pt x="26" y="51"/>
              </a:lnTo>
              <a:lnTo>
                <a:pt x="35" y="57"/>
              </a:lnTo>
              <a:lnTo>
                <a:pt x="43" y="61"/>
              </a:lnTo>
              <a:lnTo>
                <a:pt x="53" y="64"/>
              </a:lnTo>
              <a:lnTo>
                <a:pt x="55"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588963</xdr:colOff>
      <xdr:row>31</xdr:row>
      <xdr:rowOff>49212</xdr:rowOff>
    </xdr:from>
    <xdr:to>
      <xdr:col>5</xdr:col>
      <xdr:colOff>12700</xdr:colOff>
      <xdr:row>31</xdr:row>
      <xdr:rowOff>80962</xdr:rowOff>
    </xdr:to>
    <xdr:sp macro="" textlink="">
      <xdr:nvSpPr>
        <xdr:cNvPr id="39" name="Freeform 38">
          <a:extLst>
            <a:ext uri="{FF2B5EF4-FFF2-40B4-BE49-F238E27FC236}">
              <a16:creationId xmlns:a16="http://schemas.microsoft.com/office/drawing/2014/main" id="{00000000-0008-0000-0900-000027000000}"/>
            </a:ext>
          </a:extLst>
        </xdr:cNvPr>
        <xdr:cNvSpPr>
          <a:spLocks/>
        </xdr:cNvSpPr>
      </xdr:nvSpPr>
      <xdr:spPr bwMode="auto">
        <a:xfrm>
          <a:off x="3027363" y="5954712"/>
          <a:ext cx="33337" cy="31750"/>
        </a:xfrm>
        <a:custGeom>
          <a:avLst/>
          <a:gdLst>
            <a:gd name="T0" fmla="*/ 0 w 54"/>
            <a:gd name="T1" fmla="*/ 0 h 64"/>
            <a:gd name="T2" fmla="*/ 0 w 54"/>
            <a:gd name="T3" fmla="*/ 2147483647 h 64"/>
            <a:gd name="T4" fmla="*/ 2147483647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2147483647 h 64"/>
            <a:gd name="T20" fmla="*/ 2147483647 w 54"/>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0"/>
              </a:moveTo>
              <a:lnTo>
                <a:pt x="0" y="9"/>
              </a:lnTo>
              <a:lnTo>
                <a:pt x="2" y="19"/>
              </a:lnTo>
              <a:lnTo>
                <a:pt x="6" y="29"/>
              </a:lnTo>
              <a:lnTo>
                <a:pt x="11" y="38"/>
              </a:lnTo>
              <a:lnTo>
                <a:pt x="18" y="45"/>
              </a:lnTo>
              <a:lnTo>
                <a:pt x="25" y="51"/>
              </a:lnTo>
              <a:lnTo>
                <a:pt x="34" y="57"/>
              </a:lnTo>
              <a:lnTo>
                <a:pt x="43" y="61"/>
              </a:lnTo>
              <a:lnTo>
                <a:pt x="53" y="64"/>
              </a:lnTo>
              <a:lnTo>
                <a:pt x="54"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573088</xdr:colOff>
      <xdr:row>31</xdr:row>
      <xdr:rowOff>38100</xdr:rowOff>
    </xdr:from>
    <xdr:to>
      <xdr:col>4</xdr:col>
      <xdr:colOff>592138</xdr:colOff>
      <xdr:row>31</xdr:row>
      <xdr:rowOff>49212</xdr:rowOff>
    </xdr:to>
    <xdr:sp macro="" textlink="">
      <xdr:nvSpPr>
        <xdr:cNvPr id="40" name="Freeform 39">
          <a:extLst>
            <a:ext uri="{FF2B5EF4-FFF2-40B4-BE49-F238E27FC236}">
              <a16:creationId xmlns:a16="http://schemas.microsoft.com/office/drawing/2014/main" id="{00000000-0008-0000-0900-000028000000}"/>
            </a:ext>
          </a:extLst>
        </xdr:cNvPr>
        <xdr:cNvSpPr>
          <a:spLocks/>
        </xdr:cNvSpPr>
      </xdr:nvSpPr>
      <xdr:spPr bwMode="auto">
        <a:xfrm>
          <a:off x="3011488" y="5943600"/>
          <a:ext cx="19050" cy="11112"/>
        </a:xfrm>
        <a:custGeom>
          <a:avLst/>
          <a:gdLst>
            <a:gd name="T0" fmla="*/ 0 w 30"/>
            <a:gd name="T1" fmla="*/ 0 h 28"/>
            <a:gd name="T2" fmla="*/ 2147483647 w 30"/>
            <a:gd name="T3" fmla="*/ 2147483647 h 28"/>
            <a:gd name="T4" fmla="*/ 2147483647 w 30"/>
            <a:gd name="T5" fmla="*/ 2147483647 h 28"/>
            <a:gd name="T6" fmla="*/ 0 60000 65536"/>
            <a:gd name="T7" fmla="*/ 0 60000 65536"/>
            <a:gd name="T8" fmla="*/ 0 60000 65536"/>
            <a:gd name="T9" fmla="*/ 0 w 30"/>
            <a:gd name="T10" fmla="*/ 0 h 28"/>
            <a:gd name="T11" fmla="*/ 30 w 30"/>
            <a:gd name="T12" fmla="*/ 28 h 28"/>
          </a:gdLst>
          <a:ahLst/>
          <a:cxnLst>
            <a:cxn ang="T6">
              <a:pos x="T0" y="T1"/>
            </a:cxn>
            <a:cxn ang="T7">
              <a:pos x="T2" y="T3"/>
            </a:cxn>
            <a:cxn ang="T8">
              <a:pos x="T4" y="T5"/>
            </a:cxn>
          </a:cxnLst>
          <a:rect l="T9" t="T10" r="T11" b="T12"/>
          <a:pathLst>
            <a:path w="30" h="28">
              <a:moveTo>
                <a:pt x="0" y="0"/>
              </a:moveTo>
              <a:lnTo>
                <a:pt x="29" y="28"/>
              </a:lnTo>
              <a:lnTo>
                <a:pt x="30" y="2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71438</xdr:colOff>
      <xdr:row>31</xdr:row>
      <xdr:rowOff>49212</xdr:rowOff>
    </xdr:from>
    <xdr:to>
      <xdr:col>5</xdr:col>
      <xdr:colOff>104775</xdr:colOff>
      <xdr:row>31</xdr:row>
      <xdr:rowOff>80962</xdr:rowOff>
    </xdr:to>
    <xdr:sp macro="" textlink="">
      <xdr:nvSpPr>
        <xdr:cNvPr id="41" name="Freeform 40">
          <a:extLst>
            <a:ext uri="{FF2B5EF4-FFF2-40B4-BE49-F238E27FC236}">
              <a16:creationId xmlns:a16="http://schemas.microsoft.com/office/drawing/2014/main" id="{00000000-0008-0000-0900-000029000000}"/>
            </a:ext>
          </a:extLst>
        </xdr:cNvPr>
        <xdr:cNvSpPr>
          <a:spLocks/>
        </xdr:cNvSpPr>
      </xdr:nvSpPr>
      <xdr:spPr bwMode="auto">
        <a:xfrm>
          <a:off x="3119438" y="5954712"/>
          <a:ext cx="33337" cy="31750"/>
        </a:xfrm>
        <a:custGeom>
          <a:avLst/>
          <a:gdLst>
            <a:gd name="T0" fmla="*/ 0 w 54"/>
            <a:gd name="T1" fmla="*/ 0 h 64"/>
            <a:gd name="T2" fmla="*/ 0 w 54"/>
            <a:gd name="T3" fmla="*/ 2147483647 h 64"/>
            <a:gd name="T4" fmla="*/ 2147483647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2147483647 h 64"/>
            <a:gd name="T20" fmla="*/ 2147483647 w 54"/>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0"/>
              </a:moveTo>
              <a:lnTo>
                <a:pt x="0" y="9"/>
              </a:lnTo>
              <a:lnTo>
                <a:pt x="2" y="19"/>
              </a:lnTo>
              <a:lnTo>
                <a:pt x="6" y="29"/>
              </a:lnTo>
              <a:lnTo>
                <a:pt x="11" y="38"/>
              </a:lnTo>
              <a:lnTo>
                <a:pt x="18" y="45"/>
              </a:lnTo>
              <a:lnTo>
                <a:pt x="26" y="51"/>
              </a:lnTo>
              <a:lnTo>
                <a:pt x="34" y="56"/>
              </a:lnTo>
              <a:lnTo>
                <a:pt x="43" y="61"/>
              </a:lnTo>
              <a:lnTo>
                <a:pt x="53" y="64"/>
              </a:lnTo>
              <a:lnTo>
                <a:pt x="54"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41275</xdr:colOff>
      <xdr:row>31</xdr:row>
      <xdr:rowOff>49212</xdr:rowOff>
    </xdr:from>
    <xdr:to>
      <xdr:col>5</xdr:col>
      <xdr:colOff>74613</xdr:colOff>
      <xdr:row>31</xdr:row>
      <xdr:rowOff>80962</xdr:rowOff>
    </xdr:to>
    <xdr:sp macro="" textlink="">
      <xdr:nvSpPr>
        <xdr:cNvPr id="42" name="Freeform 41">
          <a:extLst>
            <a:ext uri="{FF2B5EF4-FFF2-40B4-BE49-F238E27FC236}">
              <a16:creationId xmlns:a16="http://schemas.microsoft.com/office/drawing/2014/main" id="{00000000-0008-0000-0900-00002A000000}"/>
            </a:ext>
          </a:extLst>
        </xdr:cNvPr>
        <xdr:cNvSpPr>
          <a:spLocks/>
        </xdr:cNvSpPr>
      </xdr:nvSpPr>
      <xdr:spPr bwMode="auto">
        <a:xfrm>
          <a:off x="3089275" y="5954712"/>
          <a:ext cx="33338" cy="31750"/>
        </a:xfrm>
        <a:custGeom>
          <a:avLst/>
          <a:gdLst>
            <a:gd name="T0" fmla="*/ 0 w 54"/>
            <a:gd name="T1" fmla="*/ 0 h 64"/>
            <a:gd name="T2" fmla="*/ 0 w 54"/>
            <a:gd name="T3" fmla="*/ 2147483647 h 64"/>
            <a:gd name="T4" fmla="*/ 2147483647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2147483647 h 64"/>
            <a:gd name="T20" fmla="*/ 2147483647 w 54"/>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0"/>
              </a:moveTo>
              <a:lnTo>
                <a:pt x="0" y="9"/>
              </a:lnTo>
              <a:lnTo>
                <a:pt x="3" y="19"/>
              </a:lnTo>
              <a:lnTo>
                <a:pt x="6" y="29"/>
              </a:lnTo>
              <a:lnTo>
                <a:pt x="11" y="38"/>
              </a:lnTo>
              <a:lnTo>
                <a:pt x="19" y="45"/>
              </a:lnTo>
              <a:lnTo>
                <a:pt x="26" y="51"/>
              </a:lnTo>
              <a:lnTo>
                <a:pt x="35" y="57"/>
              </a:lnTo>
              <a:lnTo>
                <a:pt x="43" y="61"/>
              </a:lnTo>
              <a:lnTo>
                <a:pt x="53" y="64"/>
              </a:lnTo>
              <a:lnTo>
                <a:pt x="54"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165100</xdr:colOff>
      <xdr:row>31</xdr:row>
      <xdr:rowOff>49212</xdr:rowOff>
    </xdr:from>
    <xdr:to>
      <xdr:col>5</xdr:col>
      <xdr:colOff>198438</xdr:colOff>
      <xdr:row>31</xdr:row>
      <xdr:rowOff>80962</xdr:rowOff>
    </xdr:to>
    <xdr:sp macro="" textlink="">
      <xdr:nvSpPr>
        <xdr:cNvPr id="43" name="Freeform 42">
          <a:extLst>
            <a:ext uri="{FF2B5EF4-FFF2-40B4-BE49-F238E27FC236}">
              <a16:creationId xmlns:a16="http://schemas.microsoft.com/office/drawing/2014/main" id="{00000000-0008-0000-0900-00002B000000}"/>
            </a:ext>
          </a:extLst>
        </xdr:cNvPr>
        <xdr:cNvSpPr>
          <a:spLocks/>
        </xdr:cNvSpPr>
      </xdr:nvSpPr>
      <xdr:spPr bwMode="auto">
        <a:xfrm>
          <a:off x="3213100" y="5954712"/>
          <a:ext cx="33338" cy="31750"/>
        </a:xfrm>
        <a:custGeom>
          <a:avLst/>
          <a:gdLst>
            <a:gd name="T0" fmla="*/ 0 w 54"/>
            <a:gd name="T1" fmla="*/ 0 h 64"/>
            <a:gd name="T2" fmla="*/ 0 w 54"/>
            <a:gd name="T3" fmla="*/ 2147483647 h 64"/>
            <a:gd name="T4" fmla="*/ 2147483647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2147483647 h 64"/>
            <a:gd name="T20" fmla="*/ 2147483647 w 54"/>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0"/>
              </a:moveTo>
              <a:lnTo>
                <a:pt x="0" y="9"/>
              </a:lnTo>
              <a:lnTo>
                <a:pt x="3" y="19"/>
              </a:lnTo>
              <a:lnTo>
                <a:pt x="6" y="29"/>
              </a:lnTo>
              <a:lnTo>
                <a:pt x="11" y="38"/>
              </a:lnTo>
              <a:lnTo>
                <a:pt x="19" y="45"/>
              </a:lnTo>
              <a:lnTo>
                <a:pt x="26" y="51"/>
              </a:lnTo>
              <a:lnTo>
                <a:pt x="35" y="56"/>
              </a:lnTo>
              <a:lnTo>
                <a:pt x="43" y="61"/>
              </a:lnTo>
              <a:lnTo>
                <a:pt x="53" y="64"/>
              </a:lnTo>
              <a:lnTo>
                <a:pt x="54"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577850</xdr:colOff>
      <xdr:row>27</xdr:row>
      <xdr:rowOff>36512</xdr:rowOff>
    </xdr:from>
    <xdr:to>
      <xdr:col>5</xdr:col>
      <xdr:colOff>103188</xdr:colOff>
      <xdr:row>29</xdr:row>
      <xdr:rowOff>161925</xdr:rowOff>
    </xdr:to>
    <xdr:sp macro="" textlink="">
      <xdr:nvSpPr>
        <xdr:cNvPr id="44" name="Freeform 43">
          <a:extLst>
            <a:ext uri="{FF2B5EF4-FFF2-40B4-BE49-F238E27FC236}">
              <a16:creationId xmlns:a16="http://schemas.microsoft.com/office/drawing/2014/main" id="{00000000-0008-0000-0900-00002C000000}"/>
            </a:ext>
          </a:extLst>
        </xdr:cNvPr>
        <xdr:cNvSpPr>
          <a:spLocks/>
        </xdr:cNvSpPr>
      </xdr:nvSpPr>
      <xdr:spPr bwMode="auto">
        <a:xfrm>
          <a:off x="3016250" y="5180012"/>
          <a:ext cx="134938" cy="506413"/>
        </a:xfrm>
        <a:custGeom>
          <a:avLst/>
          <a:gdLst>
            <a:gd name="T0" fmla="*/ 0 w 230"/>
            <a:gd name="T1" fmla="*/ 2147483647 h 1056"/>
            <a:gd name="T2" fmla="*/ 2147483647 w 230"/>
            <a:gd name="T3" fmla="*/ 2147483647 h 1056"/>
            <a:gd name="T4" fmla="*/ 2147483647 w 230"/>
            <a:gd name="T5" fmla="*/ 2147483647 h 1056"/>
            <a:gd name="T6" fmla="*/ 2147483647 w 230"/>
            <a:gd name="T7" fmla="*/ 2147483647 h 1056"/>
            <a:gd name="T8" fmla="*/ 2147483647 w 230"/>
            <a:gd name="T9" fmla="*/ 2147483647 h 1056"/>
            <a:gd name="T10" fmla="*/ 2147483647 w 230"/>
            <a:gd name="T11" fmla="*/ 2147483647 h 1056"/>
            <a:gd name="T12" fmla="*/ 2147483647 w 230"/>
            <a:gd name="T13" fmla="*/ 2147483647 h 1056"/>
            <a:gd name="T14" fmla="*/ 2147483647 w 230"/>
            <a:gd name="T15" fmla="*/ 2147483647 h 1056"/>
            <a:gd name="T16" fmla="*/ 2147483647 w 230"/>
            <a:gd name="T17" fmla="*/ 2147483647 h 1056"/>
            <a:gd name="T18" fmla="*/ 2147483647 w 230"/>
            <a:gd name="T19" fmla="*/ 2147483647 h 1056"/>
            <a:gd name="T20" fmla="*/ 2147483647 w 230"/>
            <a:gd name="T21" fmla="*/ 2147483647 h 1056"/>
            <a:gd name="T22" fmla="*/ 2147483647 w 230"/>
            <a:gd name="T23" fmla="*/ 2147483647 h 1056"/>
            <a:gd name="T24" fmla="*/ 2147483647 w 230"/>
            <a:gd name="T25" fmla="*/ 2147483647 h 1056"/>
            <a:gd name="T26" fmla="*/ 2147483647 w 230"/>
            <a:gd name="T27" fmla="*/ 2147483647 h 1056"/>
            <a:gd name="T28" fmla="*/ 2147483647 w 230"/>
            <a:gd name="T29" fmla="*/ 2147483647 h 1056"/>
            <a:gd name="T30" fmla="*/ 2147483647 w 230"/>
            <a:gd name="T31" fmla="*/ 2147483647 h 1056"/>
            <a:gd name="T32" fmla="*/ 2147483647 w 230"/>
            <a:gd name="T33" fmla="*/ 2147483647 h 1056"/>
            <a:gd name="T34" fmla="*/ 2147483647 w 230"/>
            <a:gd name="T35" fmla="*/ 2147483647 h 1056"/>
            <a:gd name="T36" fmla="*/ 2147483647 w 230"/>
            <a:gd name="T37" fmla="*/ 2147483647 h 1056"/>
            <a:gd name="T38" fmla="*/ 2147483647 w 230"/>
            <a:gd name="T39" fmla="*/ 2147483647 h 1056"/>
            <a:gd name="T40" fmla="*/ 2147483647 w 230"/>
            <a:gd name="T41" fmla="*/ 2147483647 h 1056"/>
            <a:gd name="T42" fmla="*/ 2147483647 w 230"/>
            <a:gd name="T43" fmla="*/ 2147483647 h 1056"/>
            <a:gd name="T44" fmla="*/ 2147483647 w 230"/>
            <a:gd name="T45" fmla="*/ 2147483647 h 1056"/>
            <a:gd name="T46" fmla="*/ 2147483647 w 230"/>
            <a:gd name="T47" fmla="*/ 2147483647 h 1056"/>
            <a:gd name="T48" fmla="*/ 2147483647 w 230"/>
            <a:gd name="T49" fmla="*/ 2147483647 h 1056"/>
            <a:gd name="T50" fmla="*/ 2147483647 w 230"/>
            <a:gd name="T51" fmla="*/ 2147483647 h 1056"/>
            <a:gd name="T52" fmla="*/ 2147483647 w 230"/>
            <a:gd name="T53" fmla="*/ 2147483647 h 1056"/>
            <a:gd name="T54" fmla="*/ 2147483647 w 230"/>
            <a:gd name="T55" fmla="*/ 2147483647 h 1056"/>
            <a:gd name="T56" fmla="*/ 2147483647 w 230"/>
            <a:gd name="T57" fmla="*/ 2147483647 h 1056"/>
            <a:gd name="T58" fmla="*/ 2147483647 w 230"/>
            <a:gd name="T59" fmla="*/ 2147483647 h 1056"/>
            <a:gd name="T60" fmla="*/ 2147483647 w 230"/>
            <a:gd name="T61" fmla="*/ 2147483647 h 1056"/>
            <a:gd name="T62" fmla="*/ 2147483647 w 230"/>
            <a:gd name="T63" fmla="*/ 2147483647 h 1056"/>
            <a:gd name="T64" fmla="*/ 2147483647 w 230"/>
            <a:gd name="T65" fmla="*/ 2147483647 h 1056"/>
            <a:gd name="T66" fmla="*/ 2147483647 w 230"/>
            <a:gd name="T67" fmla="*/ 0 h 1056"/>
            <a:gd name="T68" fmla="*/ 2147483647 w 230"/>
            <a:gd name="T69" fmla="*/ 0 h 105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60000 65536"/>
            <a:gd name="T100" fmla="*/ 0 60000 65536"/>
            <a:gd name="T101" fmla="*/ 0 60000 65536"/>
            <a:gd name="T102" fmla="*/ 0 60000 65536"/>
            <a:gd name="T103" fmla="*/ 0 60000 65536"/>
            <a:gd name="T104" fmla="*/ 0 60000 65536"/>
            <a:gd name="T105" fmla="*/ 0 w 230"/>
            <a:gd name="T106" fmla="*/ 0 h 1056"/>
            <a:gd name="T107" fmla="*/ 230 w 230"/>
            <a:gd name="T108" fmla="*/ 1056 h 1056"/>
          </a:gdLst>
          <a:ahLst/>
          <a:cxnLst>
            <a:cxn ang="T70">
              <a:pos x="T0" y="T1"/>
            </a:cxn>
            <a:cxn ang="T71">
              <a:pos x="T2" y="T3"/>
            </a:cxn>
            <a:cxn ang="T72">
              <a:pos x="T4" y="T5"/>
            </a:cxn>
            <a:cxn ang="T73">
              <a:pos x="T6" y="T7"/>
            </a:cxn>
            <a:cxn ang="T74">
              <a:pos x="T8" y="T9"/>
            </a:cxn>
            <a:cxn ang="T75">
              <a:pos x="T10" y="T11"/>
            </a:cxn>
            <a:cxn ang="T76">
              <a:pos x="T12" y="T13"/>
            </a:cxn>
            <a:cxn ang="T77">
              <a:pos x="T14" y="T15"/>
            </a:cxn>
            <a:cxn ang="T78">
              <a:pos x="T16" y="T17"/>
            </a:cxn>
            <a:cxn ang="T79">
              <a:pos x="T18" y="T19"/>
            </a:cxn>
            <a:cxn ang="T80">
              <a:pos x="T20" y="T21"/>
            </a:cxn>
            <a:cxn ang="T81">
              <a:pos x="T22" y="T23"/>
            </a:cxn>
            <a:cxn ang="T82">
              <a:pos x="T24" y="T25"/>
            </a:cxn>
            <a:cxn ang="T83">
              <a:pos x="T26" y="T27"/>
            </a:cxn>
            <a:cxn ang="T84">
              <a:pos x="T28" y="T29"/>
            </a:cxn>
            <a:cxn ang="T85">
              <a:pos x="T30" y="T31"/>
            </a:cxn>
            <a:cxn ang="T86">
              <a:pos x="T32" y="T33"/>
            </a:cxn>
            <a:cxn ang="T87">
              <a:pos x="T34" y="T35"/>
            </a:cxn>
            <a:cxn ang="T88">
              <a:pos x="T36" y="T37"/>
            </a:cxn>
            <a:cxn ang="T89">
              <a:pos x="T38" y="T39"/>
            </a:cxn>
            <a:cxn ang="T90">
              <a:pos x="T40" y="T41"/>
            </a:cxn>
            <a:cxn ang="T91">
              <a:pos x="T42" y="T43"/>
            </a:cxn>
            <a:cxn ang="T92">
              <a:pos x="T44" y="T45"/>
            </a:cxn>
            <a:cxn ang="T93">
              <a:pos x="T46" y="T47"/>
            </a:cxn>
            <a:cxn ang="T94">
              <a:pos x="T48" y="T49"/>
            </a:cxn>
            <a:cxn ang="T95">
              <a:pos x="T50" y="T51"/>
            </a:cxn>
            <a:cxn ang="T96">
              <a:pos x="T52" y="T53"/>
            </a:cxn>
            <a:cxn ang="T97">
              <a:pos x="T54" y="T55"/>
            </a:cxn>
            <a:cxn ang="T98">
              <a:pos x="T56" y="T57"/>
            </a:cxn>
            <a:cxn ang="T99">
              <a:pos x="T58" y="T59"/>
            </a:cxn>
            <a:cxn ang="T100">
              <a:pos x="T60" y="T61"/>
            </a:cxn>
            <a:cxn ang="T101">
              <a:pos x="T62" y="T63"/>
            </a:cxn>
            <a:cxn ang="T102">
              <a:pos x="T64" y="T65"/>
            </a:cxn>
            <a:cxn ang="T103">
              <a:pos x="T66" y="T67"/>
            </a:cxn>
            <a:cxn ang="T104">
              <a:pos x="T68" y="T69"/>
            </a:cxn>
          </a:cxnLst>
          <a:rect l="T105" t="T106" r="T107" b="T108"/>
          <a:pathLst>
            <a:path w="230" h="1056">
              <a:moveTo>
                <a:pt x="0" y="1056"/>
              </a:moveTo>
              <a:lnTo>
                <a:pt x="26" y="1031"/>
              </a:lnTo>
              <a:lnTo>
                <a:pt x="51" y="1004"/>
              </a:lnTo>
              <a:lnTo>
                <a:pt x="73" y="977"/>
              </a:lnTo>
              <a:lnTo>
                <a:pt x="94" y="948"/>
              </a:lnTo>
              <a:lnTo>
                <a:pt x="115" y="919"/>
              </a:lnTo>
              <a:lnTo>
                <a:pt x="133" y="888"/>
              </a:lnTo>
              <a:lnTo>
                <a:pt x="151" y="856"/>
              </a:lnTo>
              <a:lnTo>
                <a:pt x="166" y="824"/>
              </a:lnTo>
              <a:lnTo>
                <a:pt x="179" y="791"/>
              </a:lnTo>
              <a:lnTo>
                <a:pt x="191" y="757"/>
              </a:lnTo>
              <a:lnTo>
                <a:pt x="203" y="723"/>
              </a:lnTo>
              <a:lnTo>
                <a:pt x="211" y="688"/>
              </a:lnTo>
              <a:lnTo>
                <a:pt x="219" y="654"/>
              </a:lnTo>
              <a:lnTo>
                <a:pt x="223" y="618"/>
              </a:lnTo>
              <a:lnTo>
                <a:pt x="227" y="582"/>
              </a:lnTo>
              <a:lnTo>
                <a:pt x="230" y="547"/>
              </a:lnTo>
              <a:lnTo>
                <a:pt x="230" y="511"/>
              </a:lnTo>
              <a:lnTo>
                <a:pt x="228" y="475"/>
              </a:lnTo>
              <a:lnTo>
                <a:pt x="225" y="439"/>
              </a:lnTo>
              <a:lnTo>
                <a:pt x="220" y="405"/>
              </a:lnTo>
              <a:lnTo>
                <a:pt x="212" y="369"/>
              </a:lnTo>
              <a:lnTo>
                <a:pt x="204" y="334"/>
              </a:lnTo>
              <a:lnTo>
                <a:pt x="194" y="300"/>
              </a:lnTo>
              <a:lnTo>
                <a:pt x="182" y="267"/>
              </a:lnTo>
              <a:lnTo>
                <a:pt x="168" y="233"/>
              </a:lnTo>
              <a:lnTo>
                <a:pt x="153" y="201"/>
              </a:lnTo>
              <a:lnTo>
                <a:pt x="136" y="169"/>
              </a:lnTo>
              <a:lnTo>
                <a:pt x="119" y="138"/>
              </a:lnTo>
              <a:lnTo>
                <a:pt x="99" y="109"/>
              </a:lnTo>
              <a:lnTo>
                <a:pt x="77" y="80"/>
              </a:lnTo>
              <a:lnTo>
                <a:pt x="55" y="52"/>
              </a:lnTo>
              <a:lnTo>
                <a:pt x="31" y="26"/>
              </a:lnTo>
              <a:lnTo>
                <a:pt x="5" y="0"/>
              </a:lnTo>
              <a:lnTo>
                <a:pt x="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490538</xdr:colOff>
      <xdr:row>27</xdr:row>
      <xdr:rowOff>33337</xdr:rowOff>
    </xdr:from>
    <xdr:to>
      <xdr:col>4</xdr:col>
      <xdr:colOff>492125</xdr:colOff>
      <xdr:row>29</xdr:row>
      <xdr:rowOff>142875</xdr:rowOff>
    </xdr:to>
    <xdr:sp macro="" textlink="">
      <xdr:nvSpPr>
        <xdr:cNvPr id="45" name="Freeform 44">
          <a:extLst>
            <a:ext uri="{FF2B5EF4-FFF2-40B4-BE49-F238E27FC236}">
              <a16:creationId xmlns:a16="http://schemas.microsoft.com/office/drawing/2014/main" id="{00000000-0008-0000-0900-00002D000000}"/>
            </a:ext>
          </a:extLst>
        </xdr:cNvPr>
        <xdr:cNvSpPr>
          <a:spLocks/>
        </xdr:cNvSpPr>
      </xdr:nvSpPr>
      <xdr:spPr bwMode="auto">
        <a:xfrm>
          <a:off x="2928938" y="5176837"/>
          <a:ext cx="1587" cy="490538"/>
        </a:xfrm>
        <a:custGeom>
          <a:avLst/>
          <a:gdLst>
            <a:gd name="T0" fmla="*/ 0 w 1"/>
            <a:gd name="T1" fmla="*/ 2147483647 h 1019"/>
            <a:gd name="T2" fmla="*/ 0 w 1"/>
            <a:gd name="T3" fmla="*/ 0 h 1019"/>
            <a:gd name="T4" fmla="*/ 2147483647 w 1"/>
            <a:gd name="T5" fmla="*/ 0 h 1019"/>
            <a:gd name="T6" fmla="*/ 0 60000 65536"/>
            <a:gd name="T7" fmla="*/ 0 60000 65536"/>
            <a:gd name="T8" fmla="*/ 0 60000 65536"/>
            <a:gd name="T9" fmla="*/ 0 w 1"/>
            <a:gd name="T10" fmla="*/ 0 h 1019"/>
            <a:gd name="T11" fmla="*/ 1 w 1"/>
            <a:gd name="T12" fmla="*/ 1019 h 1019"/>
          </a:gdLst>
          <a:ahLst/>
          <a:cxnLst>
            <a:cxn ang="T6">
              <a:pos x="T0" y="T1"/>
            </a:cxn>
            <a:cxn ang="T7">
              <a:pos x="T2" y="T3"/>
            </a:cxn>
            <a:cxn ang="T8">
              <a:pos x="T4" y="T5"/>
            </a:cxn>
          </a:cxnLst>
          <a:rect l="T9" t="T10" r="T11" b="T12"/>
          <a:pathLst>
            <a:path w="1" h="1019">
              <a:moveTo>
                <a:pt x="0" y="1019"/>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490538</xdr:colOff>
      <xdr:row>27</xdr:row>
      <xdr:rowOff>9525</xdr:rowOff>
    </xdr:from>
    <xdr:to>
      <xdr:col>4</xdr:col>
      <xdr:colOff>506413</xdr:colOff>
      <xdr:row>27</xdr:row>
      <xdr:rowOff>33337</xdr:rowOff>
    </xdr:to>
    <xdr:sp macro="" textlink="">
      <xdr:nvSpPr>
        <xdr:cNvPr id="46" name="Freeform 45">
          <a:extLst>
            <a:ext uri="{FF2B5EF4-FFF2-40B4-BE49-F238E27FC236}">
              <a16:creationId xmlns:a16="http://schemas.microsoft.com/office/drawing/2014/main" id="{00000000-0008-0000-0900-00002E000000}"/>
            </a:ext>
          </a:extLst>
        </xdr:cNvPr>
        <xdr:cNvSpPr>
          <a:spLocks/>
        </xdr:cNvSpPr>
      </xdr:nvSpPr>
      <xdr:spPr bwMode="auto">
        <a:xfrm>
          <a:off x="2928938" y="5153025"/>
          <a:ext cx="15875" cy="23812"/>
        </a:xfrm>
        <a:custGeom>
          <a:avLst/>
          <a:gdLst>
            <a:gd name="T0" fmla="*/ 2147483647 w 27"/>
            <a:gd name="T1" fmla="*/ 0 h 48"/>
            <a:gd name="T2" fmla="*/ 2147483647 w 27"/>
            <a:gd name="T3" fmla="*/ 2147483647 h 48"/>
            <a:gd name="T4" fmla="*/ 2147483647 w 27"/>
            <a:gd name="T5" fmla="*/ 2147483647 h 48"/>
            <a:gd name="T6" fmla="*/ 2147483647 w 27"/>
            <a:gd name="T7" fmla="*/ 2147483647 h 48"/>
            <a:gd name="T8" fmla="*/ 2147483647 w 27"/>
            <a:gd name="T9" fmla="*/ 2147483647 h 48"/>
            <a:gd name="T10" fmla="*/ 0 w 27"/>
            <a:gd name="T11" fmla="*/ 2147483647 h 48"/>
            <a:gd name="T12" fmla="*/ 0 w 27"/>
            <a:gd name="T13" fmla="*/ 2147483647 h 48"/>
            <a:gd name="T14" fmla="*/ 0 w 27"/>
            <a:gd name="T15" fmla="*/ 2147483647 h 48"/>
            <a:gd name="T16" fmla="*/ 0 60000 65536"/>
            <a:gd name="T17" fmla="*/ 0 60000 65536"/>
            <a:gd name="T18" fmla="*/ 0 60000 65536"/>
            <a:gd name="T19" fmla="*/ 0 60000 65536"/>
            <a:gd name="T20" fmla="*/ 0 60000 65536"/>
            <a:gd name="T21" fmla="*/ 0 60000 65536"/>
            <a:gd name="T22" fmla="*/ 0 60000 65536"/>
            <a:gd name="T23" fmla="*/ 0 60000 65536"/>
            <a:gd name="T24" fmla="*/ 0 w 27"/>
            <a:gd name="T25" fmla="*/ 0 h 48"/>
            <a:gd name="T26" fmla="*/ 27 w 27"/>
            <a:gd name="T27" fmla="*/ 48 h 48"/>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7" h="48">
              <a:moveTo>
                <a:pt x="27" y="0"/>
              </a:moveTo>
              <a:lnTo>
                <a:pt x="19" y="7"/>
              </a:lnTo>
              <a:lnTo>
                <a:pt x="12" y="13"/>
              </a:lnTo>
              <a:lnTo>
                <a:pt x="7" y="21"/>
              </a:lnTo>
              <a:lnTo>
                <a:pt x="3" y="30"/>
              </a:lnTo>
              <a:lnTo>
                <a:pt x="1" y="39"/>
              </a:lnTo>
              <a:lnTo>
                <a:pt x="0" y="48"/>
              </a:lnTo>
              <a:lnTo>
                <a:pt x="1" y="4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439738</xdr:colOff>
      <xdr:row>26</xdr:row>
      <xdr:rowOff>66675</xdr:rowOff>
    </xdr:from>
    <xdr:to>
      <xdr:col>4</xdr:col>
      <xdr:colOff>522288</xdr:colOff>
      <xdr:row>27</xdr:row>
      <xdr:rowOff>9525</xdr:rowOff>
    </xdr:to>
    <xdr:sp macro="" textlink="">
      <xdr:nvSpPr>
        <xdr:cNvPr id="47" name="Freeform 46">
          <a:extLst>
            <a:ext uri="{FF2B5EF4-FFF2-40B4-BE49-F238E27FC236}">
              <a16:creationId xmlns:a16="http://schemas.microsoft.com/office/drawing/2014/main" id="{00000000-0008-0000-0900-00002F000000}"/>
            </a:ext>
          </a:extLst>
        </xdr:cNvPr>
        <xdr:cNvSpPr>
          <a:spLocks/>
        </xdr:cNvSpPr>
      </xdr:nvSpPr>
      <xdr:spPr bwMode="auto">
        <a:xfrm>
          <a:off x="2878138" y="5019675"/>
          <a:ext cx="82550" cy="133350"/>
        </a:xfrm>
        <a:custGeom>
          <a:avLst/>
          <a:gdLst>
            <a:gd name="T0" fmla="*/ 2147483647 w 140"/>
            <a:gd name="T1" fmla="*/ 2147483647 h 282"/>
            <a:gd name="T2" fmla="*/ 2147483647 w 140"/>
            <a:gd name="T3" fmla="*/ 2147483647 h 282"/>
            <a:gd name="T4" fmla="*/ 2147483647 w 140"/>
            <a:gd name="T5" fmla="*/ 2147483647 h 282"/>
            <a:gd name="T6" fmla="*/ 2147483647 w 140"/>
            <a:gd name="T7" fmla="*/ 2147483647 h 282"/>
            <a:gd name="T8" fmla="*/ 2147483647 w 140"/>
            <a:gd name="T9" fmla="*/ 2147483647 h 282"/>
            <a:gd name="T10" fmla="*/ 2147483647 w 140"/>
            <a:gd name="T11" fmla="*/ 2147483647 h 282"/>
            <a:gd name="T12" fmla="*/ 2147483647 w 140"/>
            <a:gd name="T13" fmla="*/ 2147483647 h 282"/>
            <a:gd name="T14" fmla="*/ 2147483647 w 140"/>
            <a:gd name="T15" fmla="*/ 2147483647 h 282"/>
            <a:gd name="T16" fmla="*/ 2147483647 w 140"/>
            <a:gd name="T17" fmla="*/ 2147483647 h 282"/>
            <a:gd name="T18" fmla="*/ 2147483647 w 140"/>
            <a:gd name="T19" fmla="*/ 2147483647 h 282"/>
            <a:gd name="T20" fmla="*/ 2147483647 w 140"/>
            <a:gd name="T21" fmla="*/ 2147483647 h 282"/>
            <a:gd name="T22" fmla="*/ 2147483647 w 140"/>
            <a:gd name="T23" fmla="*/ 2147483647 h 282"/>
            <a:gd name="T24" fmla="*/ 2147483647 w 140"/>
            <a:gd name="T25" fmla="*/ 2147483647 h 282"/>
            <a:gd name="T26" fmla="*/ 2147483647 w 140"/>
            <a:gd name="T27" fmla="*/ 2147483647 h 282"/>
            <a:gd name="T28" fmla="*/ 2147483647 w 140"/>
            <a:gd name="T29" fmla="*/ 2147483647 h 282"/>
            <a:gd name="T30" fmla="*/ 2147483647 w 140"/>
            <a:gd name="T31" fmla="*/ 2147483647 h 282"/>
            <a:gd name="T32" fmla="*/ 2147483647 w 140"/>
            <a:gd name="T33" fmla="*/ 2147483647 h 282"/>
            <a:gd name="T34" fmla="*/ 2147483647 w 140"/>
            <a:gd name="T35" fmla="*/ 2147483647 h 282"/>
            <a:gd name="T36" fmla="*/ 2147483647 w 140"/>
            <a:gd name="T37" fmla="*/ 2147483647 h 282"/>
            <a:gd name="T38" fmla="*/ 2147483647 w 140"/>
            <a:gd name="T39" fmla="*/ 2147483647 h 282"/>
            <a:gd name="T40" fmla="*/ 2147483647 w 140"/>
            <a:gd name="T41" fmla="*/ 2147483647 h 282"/>
            <a:gd name="T42" fmla="*/ 0 w 140"/>
            <a:gd name="T43" fmla="*/ 2147483647 h 282"/>
            <a:gd name="T44" fmla="*/ 0 w 140"/>
            <a:gd name="T45" fmla="*/ 0 h 282"/>
            <a:gd name="T46" fmla="*/ 0 w 140"/>
            <a:gd name="T47" fmla="*/ 0 h 282"/>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w 140"/>
            <a:gd name="T73" fmla="*/ 0 h 282"/>
            <a:gd name="T74" fmla="*/ 140 w 140"/>
            <a:gd name="T75" fmla="*/ 282 h 282"/>
          </a:gdLst>
          <a:ahLst/>
          <a:cxnLst>
            <a:cxn ang="T48">
              <a:pos x="T0" y="T1"/>
            </a:cxn>
            <a:cxn ang="T49">
              <a:pos x="T2" y="T3"/>
            </a:cxn>
            <a:cxn ang="T50">
              <a:pos x="T4" y="T5"/>
            </a:cxn>
            <a:cxn ang="T51">
              <a:pos x="T6" y="T7"/>
            </a:cxn>
            <a:cxn ang="T52">
              <a:pos x="T8" y="T9"/>
            </a:cxn>
            <a:cxn ang="T53">
              <a:pos x="T10" y="T11"/>
            </a:cxn>
            <a:cxn ang="T54">
              <a:pos x="T12" y="T13"/>
            </a:cxn>
            <a:cxn ang="T55">
              <a:pos x="T14" y="T15"/>
            </a:cxn>
            <a:cxn ang="T56">
              <a:pos x="T16" y="T17"/>
            </a:cxn>
            <a:cxn ang="T57">
              <a:pos x="T18" y="T19"/>
            </a:cxn>
            <a:cxn ang="T58">
              <a:pos x="T20" y="T21"/>
            </a:cxn>
            <a:cxn ang="T59">
              <a:pos x="T22" y="T23"/>
            </a:cxn>
            <a:cxn ang="T60">
              <a:pos x="T24" y="T25"/>
            </a:cxn>
            <a:cxn ang="T61">
              <a:pos x="T26" y="T27"/>
            </a:cxn>
            <a:cxn ang="T62">
              <a:pos x="T28" y="T29"/>
            </a:cxn>
            <a:cxn ang="T63">
              <a:pos x="T30" y="T31"/>
            </a:cxn>
            <a:cxn ang="T64">
              <a:pos x="T32" y="T33"/>
            </a:cxn>
            <a:cxn ang="T65">
              <a:pos x="T34" y="T35"/>
            </a:cxn>
            <a:cxn ang="T66">
              <a:pos x="T36" y="T37"/>
            </a:cxn>
            <a:cxn ang="T67">
              <a:pos x="T38" y="T39"/>
            </a:cxn>
            <a:cxn ang="T68">
              <a:pos x="T40" y="T41"/>
            </a:cxn>
            <a:cxn ang="T69">
              <a:pos x="T42" y="T43"/>
            </a:cxn>
            <a:cxn ang="T70">
              <a:pos x="T44" y="T45"/>
            </a:cxn>
            <a:cxn ang="T71">
              <a:pos x="T46" y="T47"/>
            </a:cxn>
          </a:cxnLst>
          <a:rect l="T72" t="T73" r="T74" b="T75"/>
          <a:pathLst>
            <a:path w="140" h="282">
              <a:moveTo>
                <a:pt x="112" y="282"/>
              </a:moveTo>
              <a:lnTo>
                <a:pt x="120" y="277"/>
              </a:lnTo>
              <a:lnTo>
                <a:pt x="127" y="270"/>
              </a:lnTo>
              <a:lnTo>
                <a:pt x="133" y="263"/>
              </a:lnTo>
              <a:lnTo>
                <a:pt x="136" y="254"/>
              </a:lnTo>
              <a:lnTo>
                <a:pt x="139" y="244"/>
              </a:lnTo>
              <a:lnTo>
                <a:pt x="140" y="235"/>
              </a:lnTo>
              <a:lnTo>
                <a:pt x="140" y="203"/>
              </a:lnTo>
              <a:lnTo>
                <a:pt x="139" y="187"/>
              </a:lnTo>
              <a:lnTo>
                <a:pt x="136" y="171"/>
              </a:lnTo>
              <a:lnTo>
                <a:pt x="133" y="157"/>
              </a:lnTo>
              <a:lnTo>
                <a:pt x="127" y="142"/>
              </a:lnTo>
              <a:lnTo>
                <a:pt x="119" y="128"/>
              </a:lnTo>
              <a:lnTo>
                <a:pt x="109" y="116"/>
              </a:lnTo>
              <a:lnTo>
                <a:pt x="99" y="104"/>
              </a:lnTo>
              <a:lnTo>
                <a:pt x="87" y="94"/>
              </a:lnTo>
              <a:lnTo>
                <a:pt x="75" y="85"/>
              </a:lnTo>
              <a:lnTo>
                <a:pt x="61" y="76"/>
              </a:lnTo>
              <a:lnTo>
                <a:pt x="46" y="72"/>
              </a:lnTo>
              <a:lnTo>
                <a:pt x="32" y="67"/>
              </a:lnTo>
              <a:lnTo>
                <a:pt x="16" y="64"/>
              </a:lnTo>
              <a:lnTo>
                <a:pt x="0" y="6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127000</xdr:colOff>
      <xdr:row>30</xdr:row>
      <xdr:rowOff>131762</xdr:rowOff>
    </xdr:from>
    <xdr:to>
      <xdr:col>5</xdr:col>
      <xdr:colOff>153988</xdr:colOff>
      <xdr:row>30</xdr:row>
      <xdr:rowOff>139700</xdr:rowOff>
    </xdr:to>
    <xdr:sp macro="" textlink="">
      <xdr:nvSpPr>
        <xdr:cNvPr id="48" name="Freeform 47">
          <a:extLst>
            <a:ext uri="{FF2B5EF4-FFF2-40B4-BE49-F238E27FC236}">
              <a16:creationId xmlns:a16="http://schemas.microsoft.com/office/drawing/2014/main" id="{00000000-0008-0000-0900-000030000000}"/>
            </a:ext>
          </a:extLst>
        </xdr:cNvPr>
        <xdr:cNvSpPr>
          <a:spLocks/>
        </xdr:cNvSpPr>
      </xdr:nvSpPr>
      <xdr:spPr bwMode="auto">
        <a:xfrm>
          <a:off x="3175000" y="5846762"/>
          <a:ext cx="26988" cy="7938"/>
        </a:xfrm>
        <a:custGeom>
          <a:avLst/>
          <a:gdLst>
            <a:gd name="T0" fmla="*/ 2147483647 w 46"/>
            <a:gd name="T1" fmla="*/ 2147483647 h 16"/>
            <a:gd name="T2" fmla="*/ 0 w 46"/>
            <a:gd name="T3" fmla="*/ 0 h 16"/>
            <a:gd name="T4" fmla="*/ 0 w 46"/>
            <a:gd name="T5" fmla="*/ 0 h 16"/>
            <a:gd name="T6" fmla="*/ 0 60000 65536"/>
            <a:gd name="T7" fmla="*/ 0 60000 65536"/>
            <a:gd name="T8" fmla="*/ 0 60000 65536"/>
            <a:gd name="T9" fmla="*/ 0 w 46"/>
            <a:gd name="T10" fmla="*/ 0 h 16"/>
            <a:gd name="T11" fmla="*/ 46 w 46"/>
            <a:gd name="T12" fmla="*/ 16 h 16"/>
          </a:gdLst>
          <a:ahLst/>
          <a:cxnLst>
            <a:cxn ang="T6">
              <a:pos x="T0" y="T1"/>
            </a:cxn>
            <a:cxn ang="T7">
              <a:pos x="T2" y="T3"/>
            </a:cxn>
            <a:cxn ang="T8">
              <a:pos x="T4" y="T5"/>
            </a:cxn>
          </a:cxnLst>
          <a:rect l="T9" t="T10" r="T11" b="T12"/>
          <a:pathLst>
            <a:path w="46" h="16">
              <a:moveTo>
                <a:pt x="46" y="16"/>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490538</xdr:colOff>
      <xdr:row>29</xdr:row>
      <xdr:rowOff>142875</xdr:rowOff>
    </xdr:from>
    <xdr:to>
      <xdr:col>4</xdr:col>
      <xdr:colOff>517525</xdr:colOff>
      <xdr:row>29</xdr:row>
      <xdr:rowOff>169862</xdr:rowOff>
    </xdr:to>
    <xdr:sp macro="" textlink="">
      <xdr:nvSpPr>
        <xdr:cNvPr id="49" name="Freeform 48">
          <a:extLst>
            <a:ext uri="{FF2B5EF4-FFF2-40B4-BE49-F238E27FC236}">
              <a16:creationId xmlns:a16="http://schemas.microsoft.com/office/drawing/2014/main" id="{00000000-0008-0000-0900-000031000000}"/>
            </a:ext>
          </a:extLst>
        </xdr:cNvPr>
        <xdr:cNvSpPr>
          <a:spLocks/>
        </xdr:cNvSpPr>
      </xdr:nvSpPr>
      <xdr:spPr bwMode="auto">
        <a:xfrm>
          <a:off x="2928938" y="5667375"/>
          <a:ext cx="26987" cy="26987"/>
        </a:xfrm>
        <a:custGeom>
          <a:avLst/>
          <a:gdLst>
            <a:gd name="T0" fmla="*/ 0 w 48"/>
            <a:gd name="T1" fmla="*/ 0 h 54"/>
            <a:gd name="T2" fmla="*/ 2147483647 w 48"/>
            <a:gd name="T3" fmla="*/ 2147483647 h 54"/>
            <a:gd name="T4" fmla="*/ 2147483647 w 48"/>
            <a:gd name="T5" fmla="*/ 2147483647 h 54"/>
            <a:gd name="T6" fmla="*/ 2147483647 w 48"/>
            <a:gd name="T7" fmla="*/ 2147483647 h 54"/>
            <a:gd name="T8" fmla="*/ 2147483647 w 48"/>
            <a:gd name="T9" fmla="*/ 2147483647 h 54"/>
            <a:gd name="T10" fmla="*/ 2147483647 w 48"/>
            <a:gd name="T11" fmla="*/ 2147483647 h 54"/>
            <a:gd name="T12" fmla="*/ 2147483647 w 48"/>
            <a:gd name="T13" fmla="*/ 2147483647 h 54"/>
            <a:gd name="T14" fmla="*/ 2147483647 w 48"/>
            <a:gd name="T15" fmla="*/ 2147483647 h 54"/>
            <a:gd name="T16" fmla="*/ 2147483647 w 48"/>
            <a:gd name="T17" fmla="*/ 2147483647 h 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48"/>
            <a:gd name="T28" fmla="*/ 0 h 54"/>
            <a:gd name="T29" fmla="*/ 48 w 48"/>
            <a:gd name="T30" fmla="*/ 54 h 5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48" h="54">
              <a:moveTo>
                <a:pt x="0" y="0"/>
              </a:moveTo>
              <a:lnTo>
                <a:pt x="2" y="10"/>
              </a:lnTo>
              <a:lnTo>
                <a:pt x="6" y="20"/>
              </a:lnTo>
              <a:lnTo>
                <a:pt x="12" y="29"/>
              </a:lnTo>
              <a:lnTo>
                <a:pt x="19" y="37"/>
              </a:lnTo>
              <a:lnTo>
                <a:pt x="27" y="44"/>
              </a:lnTo>
              <a:lnTo>
                <a:pt x="37" y="50"/>
              </a:lnTo>
              <a:lnTo>
                <a:pt x="46" y="54"/>
              </a:lnTo>
              <a:lnTo>
                <a:pt x="48" y="5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163513</xdr:colOff>
      <xdr:row>30</xdr:row>
      <xdr:rowOff>139700</xdr:rowOff>
    </xdr:from>
    <xdr:to>
      <xdr:col>5</xdr:col>
      <xdr:colOff>192088</xdr:colOff>
      <xdr:row>30</xdr:row>
      <xdr:rowOff>163512</xdr:rowOff>
    </xdr:to>
    <xdr:sp macro="" textlink="">
      <xdr:nvSpPr>
        <xdr:cNvPr id="50" name="Freeform 49">
          <a:extLst>
            <a:ext uri="{FF2B5EF4-FFF2-40B4-BE49-F238E27FC236}">
              <a16:creationId xmlns:a16="http://schemas.microsoft.com/office/drawing/2014/main" id="{00000000-0008-0000-0900-000032000000}"/>
            </a:ext>
          </a:extLst>
        </xdr:cNvPr>
        <xdr:cNvSpPr>
          <a:spLocks/>
        </xdr:cNvSpPr>
      </xdr:nvSpPr>
      <xdr:spPr bwMode="auto">
        <a:xfrm>
          <a:off x="3211513" y="5854700"/>
          <a:ext cx="28575" cy="23812"/>
        </a:xfrm>
        <a:custGeom>
          <a:avLst/>
          <a:gdLst>
            <a:gd name="T0" fmla="*/ 2147483647 w 48"/>
            <a:gd name="T1" fmla="*/ 2147483647 h 54"/>
            <a:gd name="T2" fmla="*/ 2147483647 w 48"/>
            <a:gd name="T3" fmla="*/ 2147483647 h 54"/>
            <a:gd name="T4" fmla="*/ 2147483647 w 48"/>
            <a:gd name="T5" fmla="*/ 2147483647 h 54"/>
            <a:gd name="T6" fmla="*/ 2147483647 w 48"/>
            <a:gd name="T7" fmla="*/ 2147483647 h 54"/>
            <a:gd name="T8" fmla="*/ 2147483647 w 48"/>
            <a:gd name="T9" fmla="*/ 2147483647 h 54"/>
            <a:gd name="T10" fmla="*/ 2147483647 w 48"/>
            <a:gd name="T11" fmla="*/ 2147483647 h 54"/>
            <a:gd name="T12" fmla="*/ 2147483647 w 48"/>
            <a:gd name="T13" fmla="*/ 2147483647 h 54"/>
            <a:gd name="T14" fmla="*/ 0 w 48"/>
            <a:gd name="T15" fmla="*/ 0 h 54"/>
            <a:gd name="T16" fmla="*/ 0 w 48"/>
            <a:gd name="T17" fmla="*/ 0 h 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48"/>
            <a:gd name="T28" fmla="*/ 0 h 54"/>
            <a:gd name="T29" fmla="*/ 48 w 48"/>
            <a:gd name="T30" fmla="*/ 54 h 5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48" h="54">
              <a:moveTo>
                <a:pt x="48" y="54"/>
              </a:moveTo>
              <a:lnTo>
                <a:pt x="44" y="43"/>
              </a:lnTo>
              <a:lnTo>
                <a:pt x="40" y="33"/>
              </a:lnTo>
              <a:lnTo>
                <a:pt x="35" y="25"/>
              </a:lnTo>
              <a:lnTo>
                <a:pt x="27" y="17"/>
              </a:lnTo>
              <a:lnTo>
                <a:pt x="19" y="10"/>
              </a:lnTo>
              <a:lnTo>
                <a:pt x="10"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212725</xdr:colOff>
      <xdr:row>31</xdr:row>
      <xdr:rowOff>93662</xdr:rowOff>
    </xdr:from>
    <xdr:to>
      <xdr:col>5</xdr:col>
      <xdr:colOff>239713</xdr:colOff>
      <xdr:row>31</xdr:row>
      <xdr:rowOff>101600</xdr:rowOff>
    </xdr:to>
    <xdr:sp macro="" textlink="">
      <xdr:nvSpPr>
        <xdr:cNvPr id="51" name="Freeform 50">
          <a:extLst>
            <a:ext uri="{FF2B5EF4-FFF2-40B4-BE49-F238E27FC236}">
              <a16:creationId xmlns:a16="http://schemas.microsoft.com/office/drawing/2014/main" id="{00000000-0008-0000-0900-000033000000}"/>
            </a:ext>
          </a:extLst>
        </xdr:cNvPr>
        <xdr:cNvSpPr>
          <a:spLocks/>
        </xdr:cNvSpPr>
      </xdr:nvSpPr>
      <xdr:spPr bwMode="auto">
        <a:xfrm>
          <a:off x="3260725" y="5999162"/>
          <a:ext cx="26988" cy="7938"/>
        </a:xfrm>
        <a:custGeom>
          <a:avLst/>
          <a:gdLst>
            <a:gd name="T0" fmla="*/ 2147483647 w 46"/>
            <a:gd name="T1" fmla="*/ 2147483647 h 16"/>
            <a:gd name="T2" fmla="*/ 0 w 46"/>
            <a:gd name="T3" fmla="*/ 0 h 16"/>
            <a:gd name="T4" fmla="*/ 0 w 46"/>
            <a:gd name="T5" fmla="*/ 0 h 16"/>
            <a:gd name="T6" fmla="*/ 0 60000 65536"/>
            <a:gd name="T7" fmla="*/ 0 60000 65536"/>
            <a:gd name="T8" fmla="*/ 0 60000 65536"/>
            <a:gd name="T9" fmla="*/ 0 w 46"/>
            <a:gd name="T10" fmla="*/ 0 h 16"/>
            <a:gd name="T11" fmla="*/ 46 w 46"/>
            <a:gd name="T12" fmla="*/ 16 h 16"/>
          </a:gdLst>
          <a:ahLst/>
          <a:cxnLst>
            <a:cxn ang="T6">
              <a:pos x="T0" y="T1"/>
            </a:cxn>
            <a:cxn ang="T7">
              <a:pos x="T2" y="T3"/>
            </a:cxn>
            <a:cxn ang="T8">
              <a:pos x="T4" y="T5"/>
            </a:cxn>
          </a:cxnLst>
          <a:rect l="T9" t="T10" r="T11" b="T12"/>
          <a:pathLst>
            <a:path w="46" h="16">
              <a:moveTo>
                <a:pt x="46" y="16"/>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171450</xdr:colOff>
      <xdr:row>25</xdr:row>
      <xdr:rowOff>71437</xdr:rowOff>
    </xdr:from>
    <xdr:to>
      <xdr:col>4</xdr:col>
      <xdr:colOff>174625</xdr:colOff>
      <xdr:row>26</xdr:row>
      <xdr:rowOff>49212</xdr:rowOff>
    </xdr:to>
    <xdr:sp macro="" textlink="">
      <xdr:nvSpPr>
        <xdr:cNvPr id="52" name="Freeform 51">
          <a:extLst>
            <a:ext uri="{FF2B5EF4-FFF2-40B4-BE49-F238E27FC236}">
              <a16:creationId xmlns:a16="http://schemas.microsoft.com/office/drawing/2014/main" id="{00000000-0008-0000-0900-000034000000}"/>
            </a:ext>
          </a:extLst>
        </xdr:cNvPr>
        <xdr:cNvSpPr>
          <a:spLocks/>
        </xdr:cNvSpPr>
      </xdr:nvSpPr>
      <xdr:spPr bwMode="auto">
        <a:xfrm>
          <a:off x="2609850" y="4833937"/>
          <a:ext cx="3175" cy="168275"/>
        </a:xfrm>
        <a:custGeom>
          <a:avLst/>
          <a:gdLst>
            <a:gd name="T0" fmla="*/ 0 w 1"/>
            <a:gd name="T1" fmla="*/ 0 h 347"/>
            <a:gd name="T2" fmla="*/ 0 w 1"/>
            <a:gd name="T3" fmla="*/ 2147483647 h 347"/>
            <a:gd name="T4" fmla="*/ 2147483647 w 1"/>
            <a:gd name="T5" fmla="*/ 2147483647 h 347"/>
            <a:gd name="T6" fmla="*/ 0 60000 65536"/>
            <a:gd name="T7" fmla="*/ 0 60000 65536"/>
            <a:gd name="T8" fmla="*/ 0 60000 65536"/>
            <a:gd name="T9" fmla="*/ 0 w 1"/>
            <a:gd name="T10" fmla="*/ 0 h 347"/>
            <a:gd name="T11" fmla="*/ 1 w 1"/>
            <a:gd name="T12" fmla="*/ 347 h 347"/>
          </a:gdLst>
          <a:ahLst/>
          <a:cxnLst>
            <a:cxn ang="T6">
              <a:pos x="T0" y="T1"/>
            </a:cxn>
            <a:cxn ang="T7">
              <a:pos x="T2" y="T3"/>
            </a:cxn>
            <a:cxn ang="T8">
              <a:pos x="T4" y="T5"/>
            </a:cxn>
          </a:cxnLst>
          <a:rect l="T9" t="T10" r="T11" b="T12"/>
          <a:pathLst>
            <a:path w="1" h="347">
              <a:moveTo>
                <a:pt x="0" y="0"/>
              </a:moveTo>
              <a:lnTo>
                <a:pt x="0" y="347"/>
              </a:lnTo>
              <a:lnTo>
                <a:pt x="1" y="34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241300</xdr:colOff>
      <xdr:row>26</xdr:row>
      <xdr:rowOff>150812</xdr:rowOff>
    </xdr:from>
    <xdr:to>
      <xdr:col>4</xdr:col>
      <xdr:colOff>338138</xdr:colOff>
      <xdr:row>26</xdr:row>
      <xdr:rowOff>158750</xdr:rowOff>
    </xdr:to>
    <xdr:sp macro="" textlink="">
      <xdr:nvSpPr>
        <xdr:cNvPr id="53" name="Freeform 52">
          <a:extLst>
            <a:ext uri="{FF2B5EF4-FFF2-40B4-BE49-F238E27FC236}">
              <a16:creationId xmlns:a16="http://schemas.microsoft.com/office/drawing/2014/main" id="{00000000-0008-0000-0900-000035000000}"/>
            </a:ext>
          </a:extLst>
        </xdr:cNvPr>
        <xdr:cNvSpPr>
          <a:spLocks/>
        </xdr:cNvSpPr>
      </xdr:nvSpPr>
      <xdr:spPr bwMode="auto">
        <a:xfrm>
          <a:off x="2679700" y="5103812"/>
          <a:ext cx="96838" cy="7938"/>
        </a:xfrm>
        <a:custGeom>
          <a:avLst/>
          <a:gdLst>
            <a:gd name="T0" fmla="*/ 2147483647 w 166"/>
            <a:gd name="T1" fmla="*/ 0 h 19"/>
            <a:gd name="T2" fmla="*/ 2147483647 w 166"/>
            <a:gd name="T3" fmla="*/ 2147483647 h 19"/>
            <a:gd name="T4" fmla="*/ 2147483647 w 166"/>
            <a:gd name="T5" fmla="*/ 2147483647 h 19"/>
            <a:gd name="T6" fmla="*/ 0 w 166"/>
            <a:gd name="T7" fmla="*/ 0 h 19"/>
            <a:gd name="T8" fmla="*/ 0 w 166"/>
            <a:gd name="T9" fmla="*/ 0 h 19"/>
            <a:gd name="T10" fmla="*/ 0 60000 65536"/>
            <a:gd name="T11" fmla="*/ 0 60000 65536"/>
            <a:gd name="T12" fmla="*/ 0 60000 65536"/>
            <a:gd name="T13" fmla="*/ 0 60000 65536"/>
            <a:gd name="T14" fmla="*/ 0 60000 65536"/>
            <a:gd name="T15" fmla="*/ 0 w 166"/>
            <a:gd name="T16" fmla="*/ 0 h 19"/>
            <a:gd name="T17" fmla="*/ 166 w 166"/>
            <a:gd name="T18" fmla="*/ 19 h 19"/>
          </a:gdLst>
          <a:ahLst/>
          <a:cxnLst>
            <a:cxn ang="T10">
              <a:pos x="T0" y="T1"/>
            </a:cxn>
            <a:cxn ang="T11">
              <a:pos x="T2" y="T3"/>
            </a:cxn>
            <a:cxn ang="T12">
              <a:pos x="T4" y="T5"/>
            </a:cxn>
            <a:cxn ang="T13">
              <a:pos x="T6" y="T7"/>
            </a:cxn>
            <a:cxn ang="T14">
              <a:pos x="T8" y="T9"/>
            </a:cxn>
          </a:cxnLst>
          <a:rect l="T15" t="T16" r="T17" b="T18"/>
          <a:pathLst>
            <a:path w="166" h="19">
              <a:moveTo>
                <a:pt x="166" y="0"/>
              </a:moveTo>
              <a:lnTo>
                <a:pt x="148" y="19"/>
              </a:lnTo>
              <a:lnTo>
                <a:pt x="20" y="19"/>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242888</xdr:colOff>
      <xdr:row>26</xdr:row>
      <xdr:rowOff>134937</xdr:rowOff>
    </xdr:from>
    <xdr:to>
      <xdr:col>4</xdr:col>
      <xdr:colOff>336550</xdr:colOff>
      <xdr:row>26</xdr:row>
      <xdr:rowOff>150812</xdr:rowOff>
    </xdr:to>
    <xdr:sp macro="" textlink="">
      <xdr:nvSpPr>
        <xdr:cNvPr id="54" name="Freeform 53">
          <a:extLst>
            <a:ext uri="{FF2B5EF4-FFF2-40B4-BE49-F238E27FC236}">
              <a16:creationId xmlns:a16="http://schemas.microsoft.com/office/drawing/2014/main" id="{00000000-0008-0000-0900-000036000000}"/>
            </a:ext>
          </a:extLst>
        </xdr:cNvPr>
        <xdr:cNvSpPr>
          <a:spLocks/>
        </xdr:cNvSpPr>
      </xdr:nvSpPr>
      <xdr:spPr bwMode="auto">
        <a:xfrm>
          <a:off x="2681288" y="5087937"/>
          <a:ext cx="93662" cy="15875"/>
        </a:xfrm>
        <a:custGeom>
          <a:avLst/>
          <a:gdLst>
            <a:gd name="T0" fmla="*/ 0 w 157"/>
            <a:gd name="T1" fmla="*/ 0 h 32"/>
            <a:gd name="T2" fmla="*/ 2147483647 w 157"/>
            <a:gd name="T3" fmla="*/ 2147483647 h 32"/>
            <a:gd name="T4" fmla="*/ 2147483647 w 157"/>
            <a:gd name="T5" fmla="*/ 2147483647 h 32"/>
            <a:gd name="T6" fmla="*/ 2147483647 w 157"/>
            <a:gd name="T7" fmla="*/ 2147483647 h 32"/>
            <a:gd name="T8" fmla="*/ 2147483647 w 157"/>
            <a:gd name="T9" fmla="*/ 2147483647 h 32"/>
            <a:gd name="T10" fmla="*/ 2147483647 w 157"/>
            <a:gd name="T11" fmla="*/ 2147483647 h 32"/>
            <a:gd name="T12" fmla="*/ 2147483647 w 157"/>
            <a:gd name="T13" fmla="*/ 2147483647 h 32"/>
            <a:gd name="T14" fmla="*/ 2147483647 w 157"/>
            <a:gd name="T15" fmla="*/ 2147483647 h 32"/>
            <a:gd name="T16" fmla="*/ 2147483647 w 157"/>
            <a:gd name="T17" fmla="*/ 2147483647 h 32"/>
            <a:gd name="T18" fmla="*/ 2147483647 w 157"/>
            <a:gd name="T19" fmla="*/ 2147483647 h 32"/>
            <a:gd name="T20" fmla="*/ 2147483647 w 157"/>
            <a:gd name="T21" fmla="*/ 2147483647 h 32"/>
            <a:gd name="T22" fmla="*/ 2147483647 w 157"/>
            <a:gd name="T23" fmla="*/ 2147483647 h 32"/>
            <a:gd name="T24" fmla="*/ 2147483647 w 157"/>
            <a:gd name="T25" fmla="*/ 2147483647 h 32"/>
            <a:gd name="T26" fmla="*/ 2147483647 w 157"/>
            <a:gd name="T27" fmla="*/ 0 h 32"/>
            <a:gd name="T28" fmla="*/ 2147483647 w 157"/>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57"/>
            <a:gd name="T46" fmla="*/ 0 h 32"/>
            <a:gd name="T47" fmla="*/ 157 w 157"/>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57" h="32">
              <a:moveTo>
                <a:pt x="0" y="0"/>
              </a:moveTo>
              <a:lnTo>
                <a:pt x="10" y="9"/>
              </a:lnTo>
              <a:lnTo>
                <a:pt x="21" y="16"/>
              </a:lnTo>
              <a:lnTo>
                <a:pt x="32" y="22"/>
              </a:lnTo>
              <a:lnTo>
                <a:pt x="45" y="27"/>
              </a:lnTo>
              <a:lnTo>
                <a:pt x="58" y="31"/>
              </a:lnTo>
              <a:lnTo>
                <a:pt x="70" y="32"/>
              </a:lnTo>
              <a:lnTo>
                <a:pt x="84" y="32"/>
              </a:lnTo>
              <a:lnTo>
                <a:pt x="98" y="31"/>
              </a:lnTo>
              <a:lnTo>
                <a:pt x="110" y="27"/>
              </a:lnTo>
              <a:lnTo>
                <a:pt x="122" y="22"/>
              </a:lnTo>
              <a:lnTo>
                <a:pt x="135" y="16"/>
              </a:lnTo>
              <a:lnTo>
                <a:pt x="146" y="9"/>
              </a:lnTo>
              <a:lnTo>
                <a:pt x="156" y="0"/>
              </a:lnTo>
              <a:lnTo>
                <a:pt x="15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217488</xdr:colOff>
      <xdr:row>26</xdr:row>
      <xdr:rowOff>150812</xdr:rowOff>
    </xdr:from>
    <xdr:to>
      <xdr:col>4</xdr:col>
      <xdr:colOff>361950</xdr:colOff>
      <xdr:row>26</xdr:row>
      <xdr:rowOff>152400</xdr:rowOff>
    </xdr:to>
    <xdr:sp macro="" textlink="">
      <xdr:nvSpPr>
        <xdr:cNvPr id="55" name="Freeform 54">
          <a:extLst>
            <a:ext uri="{FF2B5EF4-FFF2-40B4-BE49-F238E27FC236}">
              <a16:creationId xmlns:a16="http://schemas.microsoft.com/office/drawing/2014/main" id="{00000000-0008-0000-0900-000037000000}"/>
            </a:ext>
          </a:extLst>
        </xdr:cNvPr>
        <xdr:cNvSpPr>
          <a:spLocks/>
        </xdr:cNvSpPr>
      </xdr:nvSpPr>
      <xdr:spPr bwMode="auto">
        <a:xfrm>
          <a:off x="2655888" y="5103812"/>
          <a:ext cx="144462" cy="1588"/>
        </a:xfrm>
        <a:custGeom>
          <a:avLst/>
          <a:gdLst>
            <a:gd name="T0" fmla="*/ 0 w 244"/>
            <a:gd name="T1" fmla="*/ 0 h 1"/>
            <a:gd name="T2" fmla="*/ 2147483647 w 244"/>
            <a:gd name="T3" fmla="*/ 0 h 1"/>
            <a:gd name="T4" fmla="*/ 2147483647 w 244"/>
            <a:gd name="T5" fmla="*/ 0 h 1"/>
            <a:gd name="T6" fmla="*/ 0 60000 65536"/>
            <a:gd name="T7" fmla="*/ 0 60000 65536"/>
            <a:gd name="T8" fmla="*/ 0 60000 65536"/>
            <a:gd name="T9" fmla="*/ 0 w 244"/>
            <a:gd name="T10" fmla="*/ 0 h 1"/>
            <a:gd name="T11" fmla="*/ 244 w 244"/>
            <a:gd name="T12" fmla="*/ 1 h 1"/>
          </a:gdLst>
          <a:ahLst/>
          <a:cxnLst>
            <a:cxn ang="T6">
              <a:pos x="T0" y="T1"/>
            </a:cxn>
            <a:cxn ang="T7">
              <a:pos x="T2" y="T3"/>
            </a:cxn>
            <a:cxn ang="T8">
              <a:pos x="T4" y="T5"/>
            </a:cxn>
          </a:cxnLst>
          <a:rect l="T9" t="T10" r="T11" b="T12"/>
          <a:pathLst>
            <a:path w="244" h="1">
              <a:moveTo>
                <a:pt x="0" y="0"/>
              </a:moveTo>
              <a:lnTo>
                <a:pt x="243" y="0"/>
              </a:lnTo>
              <a:lnTo>
                <a:pt x="24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242888</xdr:colOff>
      <xdr:row>26</xdr:row>
      <xdr:rowOff>66675</xdr:rowOff>
    </xdr:from>
    <xdr:to>
      <xdr:col>4</xdr:col>
      <xdr:colOff>246063</xdr:colOff>
      <xdr:row>26</xdr:row>
      <xdr:rowOff>134937</xdr:rowOff>
    </xdr:to>
    <xdr:sp macro="" textlink="">
      <xdr:nvSpPr>
        <xdr:cNvPr id="56" name="Freeform 55">
          <a:extLst>
            <a:ext uri="{FF2B5EF4-FFF2-40B4-BE49-F238E27FC236}">
              <a16:creationId xmlns:a16="http://schemas.microsoft.com/office/drawing/2014/main" id="{00000000-0008-0000-0900-000038000000}"/>
            </a:ext>
          </a:extLst>
        </xdr:cNvPr>
        <xdr:cNvSpPr>
          <a:spLocks/>
        </xdr:cNvSpPr>
      </xdr:nvSpPr>
      <xdr:spPr bwMode="auto">
        <a:xfrm>
          <a:off x="2681288" y="5019675"/>
          <a:ext cx="3175" cy="68262"/>
        </a:xfrm>
        <a:custGeom>
          <a:avLst/>
          <a:gdLst>
            <a:gd name="T0" fmla="*/ 0 w 1"/>
            <a:gd name="T1" fmla="*/ 2147483647 h 143"/>
            <a:gd name="T2" fmla="*/ 0 w 1"/>
            <a:gd name="T3" fmla="*/ 0 h 143"/>
            <a:gd name="T4" fmla="*/ 2147483647 w 1"/>
            <a:gd name="T5" fmla="*/ 0 h 143"/>
            <a:gd name="T6" fmla="*/ 0 60000 65536"/>
            <a:gd name="T7" fmla="*/ 0 60000 65536"/>
            <a:gd name="T8" fmla="*/ 0 60000 65536"/>
            <a:gd name="T9" fmla="*/ 0 w 1"/>
            <a:gd name="T10" fmla="*/ 0 h 143"/>
            <a:gd name="T11" fmla="*/ 1 w 1"/>
            <a:gd name="T12" fmla="*/ 143 h 143"/>
          </a:gdLst>
          <a:ahLst/>
          <a:cxnLst>
            <a:cxn ang="T6">
              <a:pos x="T0" y="T1"/>
            </a:cxn>
            <a:cxn ang="T7">
              <a:pos x="T2" y="T3"/>
            </a:cxn>
            <a:cxn ang="T8">
              <a:pos x="T4" y="T5"/>
            </a:cxn>
          </a:cxnLst>
          <a:rect l="T9" t="T10" r="T11" b="T12"/>
          <a:pathLst>
            <a:path w="1" h="143">
              <a:moveTo>
                <a:pt x="0" y="143"/>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190500</xdr:colOff>
      <xdr:row>26</xdr:row>
      <xdr:rowOff>66675</xdr:rowOff>
    </xdr:from>
    <xdr:to>
      <xdr:col>4</xdr:col>
      <xdr:colOff>193675</xdr:colOff>
      <xdr:row>26</xdr:row>
      <xdr:rowOff>134937</xdr:rowOff>
    </xdr:to>
    <xdr:sp macro="" textlink="">
      <xdr:nvSpPr>
        <xdr:cNvPr id="57" name="Freeform 56">
          <a:extLst>
            <a:ext uri="{FF2B5EF4-FFF2-40B4-BE49-F238E27FC236}">
              <a16:creationId xmlns:a16="http://schemas.microsoft.com/office/drawing/2014/main" id="{00000000-0008-0000-0900-000039000000}"/>
            </a:ext>
          </a:extLst>
        </xdr:cNvPr>
        <xdr:cNvSpPr>
          <a:spLocks/>
        </xdr:cNvSpPr>
      </xdr:nvSpPr>
      <xdr:spPr bwMode="auto">
        <a:xfrm>
          <a:off x="2628900" y="5019675"/>
          <a:ext cx="3175" cy="68262"/>
        </a:xfrm>
        <a:custGeom>
          <a:avLst/>
          <a:gdLst>
            <a:gd name="T0" fmla="*/ 0 w 1"/>
            <a:gd name="T1" fmla="*/ 0 h 143"/>
            <a:gd name="T2" fmla="*/ 0 w 1"/>
            <a:gd name="T3" fmla="*/ 2147483647 h 143"/>
            <a:gd name="T4" fmla="*/ 2147483647 w 1"/>
            <a:gd name="T5" fmla="*/ 2147483647 h 143"/>
            <a:gd name="T6" fmla="*/ 0 60000 65536"/>
            <a:gd name="T7" fmla="*/ 0 60000 65536"/>
            <a:gd name="T8" fmla="*/ 0 60000 65536"/>
            <a:gd name="T9" fmla="*/ 0 w 1"/>
            <a:gd name="T10" fmla="*/ 0 h 143"/>
            <a:gd name="T11" fmla="*/ 1 w 1"/>
            <a:gd name="T12" fmla="*/ 143 h 143"/>
          </a:gdLst>
          <a:ahLst/>
          <a:cxnLst>
            <a:cxn ang="T6">
              <a:pos x="T0" y="T1"/>
            </a:cxn>
            <a:cxn ang="T7">
              <a:pos x="T2" y="T3"/>
            </a:cxn>
            <a:cxn ang="T8">
              <a:pos x="T4" y="T5"/>
            </a:cxn>
          </a:cxnLst>
          <a:rect l="T9" t="T10" r="T11" b="T12"/>
          <a:pathLst>
            <a:path w="1" h="143">
              <a:moveTo>
                <a:pt x="0" y="0"/>
              </a:moveTo>
              <a:lnTo>
                <a:pt x="0" y="143"/>
              </a:lnTo>
              <a:lnTo>
                <a:pt x="1" y="14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171450</xdr:colOff>
      <xdr:row>26</xdr:row>
      <xdr:rowOff>49212</xdr:rowOff>
    </xdr:from>
    <xdr:to>
      <xdr:col>4</xdr:col>
      <xdr:colOff>193675</xdr:colOff>
      <xdr:row>26</xdr:row>
      <xdr:rowOff>66675</xdr:rowOff>
    </xdr:to>
    <xdr:sp macro="" textlink="">
      <xdr:nvSpPr>
        <xdr:cNvPr id="58" name="Freeform 57">
          <a:extLst>
            <a:ext uri="{FF2B5EF4-FFF2-40B4-BE49-F238E27FC236}">
              <a16:creationId xmlns:a16="http://schemas.microsoft.com/office/drawing/2014/main" id="{00000000-0008-0000-0900-00003A000000}"/>
            </a:ext>
          </a:extLst>
        </xdr:cNvPr>
        <xdr:cNvSpPr>
          <a:spLocks/>
        </xdr:cNvSpPr>
      </xdr:nvSpPr>
      <xdr:spPr bwMode="auto">
        <a:xfrm>
          <a:off x="2609850" y="5002212"/>
          <a:ext cx="22225" cy="17463"/>
        </a:xfrm>
        <a:custGeom>
          <a:avLst/>
          <a:gdLst>
            <a:gd name="T0" fmla="*/ 0 w 36"/>
            <a:gd name="T1" fmla="*/ 0 h 36"/>
            <a:gd name="T2" fmla="*/ 2147483647 w 36"/>
            <a:gd name="T3" fmla="*/ 2147483647 h 36"/>
            <a:gd name="T4" fmla="*/ 2147483647 w 36"/>
            <a:gd name="T5" fmla="*/ 2147483647 h 36"/>
            <a:gd name="T6" fmla="*/ 0 60000 65536"/>
            <a:gd name="T7" fmla="*/ 0 60000 65536"/>
            <a:gd name="T8" fmla="*/ 0 60000 65536"/>
            <a:gd name="T9" fmla="*/ 0 w 36"/>
            <a:gd name="T10" fmla="*/ 0 h 36"/>
            <a:gd name="T11" fmla="*/ 36 w 36"/>
            <a:gd name="T12" fmla="*/ 36 h 36"/>
          </a:gdLst>
          <a:ahLst/>
          <a:cxnLst>
            <a:cxn ang="T6">
              <a:pos x="T0" y="T1"/>
            </a:cxn>
            <a:cxn ang="T7">
              <a:pos x="T2" y="T3"/>
            </a:cxn>
            <a:cxn ang="T8">
              <a:pos x="T4" y="T5"/>
            </a:cxn>
          </a:cxnLst>
          <a:rect l="T9" t="T10" r="T11" b="T12"/>
          <a:pathLst>
            <a:path w="36" h="36">
              <a:moveTo>
                <a:pt x="0" y="0"/>
              </a:moveTo>
              <a:lnTo>
                <a:pt x="35" y="36"/>
              </a:lnTo>
              <a:lnTo>
                <a:pt x="36" y="3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190500</xdr:colOff>
      <xdr:row>26</xdr:row>
      <xdr:rowOff>134937</xdr:rowOff>
    </xdr:from>
    <xdr:to>
      <xdr:col>4</xdr:col>
      <xdr:colOff>246063</xdr:colOff>
      <xdr:row>26</xdr:row>
      <xdr:rowOff>150812</xdr:rowOff>
    </xdr:to>
    <xdr:sp macro="" textlink="">
      <xdr:nvSpPr>
        <xdr:cNvPr id="59" name="Freeform 58">
          <a:extLst>
            <a:ext uri="{FF2B5EF4-FFF2-40B4-BE49-F238E27FC236}">
              <a16:creationId xmlns:a16="http://schemas.microsoft.com/office/drawing/2014/main" id="{00000000-0008-0000-0900-00003B000000}"/>
            </a:ext>
          </a:extLst>
        </xdr:cNvPr>
        <xdr:cNvSpPr>
          <a:spLocks/>
        </xdr:cNvSpPr>
      </xdr:nvSpPr>
      <xdr:spPr bwMode="auto">
        <a:xfrm>
          <a:off x="2628900" y="5087937"/>
          <a:ext cx="55563" cy="15875"/>
        </a:xfrm>
        <a:custGeom>
          <a:avLst/>
          <a:gdLst>
            <a:gd name="T0" fmla="*/ 0 w 88"/>
            <a:gd name="T1" fmla="*/ 0 h 32"/>
            <a:gd name="T2" fmla="*/ 2147483647 w 88"/>
            <a:gd name="T3" fmla="*/ 2147483647 h 32"/>
            <a:gd name="T4" fmla="*/ 2147483647 w 88"/>
            <a:gd name="T5" fmla="*/ 2147483647 h 32"/>
            <a:gd name="T6" fmla="*/ 2147483647 w 88"/>
            <a:gd name="T7" fmla="*/ 2147483647 h 32"/>
            <a:gd name="T8" fmla="*/ 2147483647 w 88"/>
            <a:gd name="T9" fmla="*/ 2147483647 h 32"/>
            <a:gd name="T10" fmla="*/ 2147483647 w 88"/>
            <a:gd name="T11" fmla="*/ 2147483647 h 32"/>
            <a:gd name="T12" fmla="*/ 2147483647 w 88"/>
            <a:gd name="T13" fmla="*/ 2147483647 h 32"/>
            <a:gd name="T14" fmla="*/ 2147483647 w 88"/>
            <a:gd name="T15" fmla="*/ 2147483647 h 32"/>
            <a:gd name="T16" fmla="*/ 2147483647 w 88"/>
            <a:gd name="T17" fmla="*/ 2147483647 h 32"/>
            <a:gd name="T18" fmla="*/ 2147483647 w 88"/>
            <a:gd name="T19" fmla="*/ 2147483647 h 32"/>
            <a:gd name="T20" fmla="*/ 2147483647 w 88"/>
            <a:gd name="T21" fmla="*/ 2147483647 h 32"/>
            <a:gd name="T22" fmla="*/ 2147483647 w 88"/>
            <a:gd name="T23" fmla="*/ 2147483647 h 32"/>
            <a:gd name="T24" fmla="*/ 2147483647 w 88"/>
            <a:gd name="T25" fmla="*/ 2147483647 h 32"/>
            <a:gd name="T26" fmla="*/ 2147483647 w 88"/>
            <a:gd name="T27" fmla="*/ 0 h 32"/>
            <a:gd name="T28" fmla="*/ 2147483647 w 88"/>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88"/>
            <a:gd name="T46" fmla="*/ 0 h 32"/>
            <a:gd name="T47" fmla="*/ 88 w 88"/>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88" h="32">
              <a:moveTo>
                <a:pt x="0" y="0"/>
              </a:moveTo>
              <a:lnTo>
                <a:pt x="3" y="9"/>
              </a:lnTo>
              <a:lnTo>
                <a:pt x="8" y="16"/>
              </a:lnTo>
              <a:lnTo>
                <a:pt x="14" y="22"/>
              </a:lnTo>
              <a:lnTo>
                <a:pt x="22" y="27"/>
              </a:lnTo>
              <a:lnTo>
                <a:pt x="30" y="31"/>
              </a:lnTo>
              <a:lnTo>
                <a:pt x="39" y="32"/>
              </a:lnTo>
              <a:lnTo>
                <a:pt x="48" y="32"/>
              </a:lnTo>
              <a:lnTo>
                <a:pt x="56" y="31"/>
              </a:lnTo>
              <a:lnTo>
                <a:pt x="65" y="27"/>
              </a:lnTo>
              <a:lnTo>
                <a:pt x="72" y="22"/>
              </a:lnTo>
              <a:lnTo>
                <a:pt x="79" y="16"/>
              </a:lnTo>
              <a:lnTo>
                <a:pt x="84" y="9"/>
              </a:lnTo>
              <a:lnTo>
                <a:pt x="87" y="0"/>
              </a:lnTo>
              <a:lnTo>
                <a:pt x="8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336550</xdr:colOff>
      <xdr:row>26</xdr:row>
      <xdr:rowOff>134937</xdr:rowOff>
    </xdr:from>
    <xdr:to>
      <xdr:col>4</xdr:col>
      <xdr:colOff>387350</xdr:colOff>
      <xdr:row>26</xdr:row>
      <xdr:rowOff>150812</xdr:rowOff>
    </xdr:to>
    <xdr:sp macro="" textlink="">
      <xdr:nvSpPr>
        <xdr:cNvPr id="60" name="Freeform 59">
          <a:extLst>
            <a:ext uri="{FF2B5EF4-FFF2-40B4-BE49-F238E27FC236}">
              <a16:creationId xmlns:a16="http://schemas.microsoft.com/office/drawing/2014/main" id="{00000000-0008-0000-0900-00003C000000}"/>
            </a:ext>
          </a:extLst>
        </xdr:cNvPr>
        <xdr:cNvSpPr>
          <a:spLocks/>
        </xdr:cNvSpPr>
      </xdr:nvSpPr>
      <xdr:spPr bwMode="auto">
        <a:xfrm>
          <a:off x="2774950" y="5087937"/>
          <a:ext cx="50800" cy="15875"/>
        </a:xfrm>
        <a:custGeom>
          <a:avLst/>
          <a:gdLst>
            <a:gd name="T0" fmla="*/ 0 w 87"/>
            <a:gd name="T1" fmla="*/ 0 h 32"/>
            <a:gd name="T2" fmla="*/ 2147483647 w 87"/>
            <a:gd name="T3" fmla="*/ 2147483647 h 32"/>
            <a:gd name="T4" fmla="*/ 2147483647 w 87"/>
            <a:gd name="T5" fmla="*/ 2147483647 h 32"/>
            <a:gd name="T6" fmla="*/ 2147483647 w 87"/>
            <a:gd name="T7" fmla="*/ 2147483647 h 32"/>
            <a:gd name="T8" fmla="*/ 2147483647 w 87"/>
            <a:gd name="T9" fmla="*/ 2147483647 h 32"/>
            <a:gd name="T10" fmla="*/ 2147483647 w 87"/>
            <a:gd name="T11" fmla="*/ 2147483647 h 32"/>
            <a:gd name="T12" fmla="*/ 2147483647 w 87"/>
            <a:gd name="T13" fmla="*/ 2147483647 h 32"/>
            <a:gd name="T14" fmla="*/ 2147483647 w 87"/>
            <a:gd name="T15" fmla="*/ 2147483647 h 32"/>
            <a:gd name="T16" fmla="*/ 2147483647 w 87"/>
            <a:gd name="T17" fmla="*/ 2147483647 h 32"/>
            <a:gd name="T18" fmla="*/ 2147483647 w 87"/>
            <a:gd name="T19" fmla="*/ 2147483647 h 32"/>
            <a:gd name="T20" fmla="*/ 2147483647 w 87"/>
            <a:gd name="T21" fmla="*/ 2147483647 h 32"/>
            <a:gd name="T22" fmla="*/ 2147483647 w 87"/>
            <a:gd name="T23" fmla="*/ 2147483647 h 32"/>
            <a:gd name="T24" fmla="*/ 2147483647 w 87"/>
            <a:gd name="T25" fmla="*/ 2147483647 h 32"/>
            <a:gd name="T26" fmla="*/ 2147483647 w 87"/>
            <a:gd name="T27" fmla="*/ 0 h 32"/>
            <a:gd name="T28" fmla="*/ 2147483647 w 87"/>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87"/>
            <a:gd name="T46" fmla="*/ 0 h 32"/>
            <a:gd name="T47" fmla="*/ 87 w 87"/>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87" h="32">
              <a:moveTo>
                <a:pt x="0" y="0"/>
              </a:moveTo>
              <a:lnTo>
                <a:pt x="3" y="9"/>
              </a:lnTo>
              <a:lnTo>
                <a:pt x="8" y="16"/>
              </a:lnTo>
              <a:lnTo>
                <a:pt x="14" y="22"/>
              </a:lnTo>
              <a:lnTo>
                <a:pt x="22" y="27"/>
              </a:lnTo>
              <a:lnTo>
                <a:pt x="29" y="31"/>
              </a:lnTo>
              <a:lnTo>
                <a:pt x="38" y="32"/>
              </a:lnTo>
              <a:lnTo>
                <a:pt x="48" y="32"/>
              </a:lnTo>
              <a:lnTo>
                <a:pt x="56" y="31"/>
              </a:lnTo>
              <a:lnTo>
                <a:pt x="65" y="27"/>
              </a:lnTo>
              <a:lnTo>
                <a:pt x="72" y="22"/>
              </a:lnTo>
              <a:lnTo>
                <a:pt x="78" y="16"/>
              </a:lnTo>
              <a:lnTo>
                <a:pt x="83" y="9"/>
              </a:lnTo>
              <a:lnTo>
                <a:pt x="86" y="0"/>
              </a:lnTo>
              <a:lnTo>
                <a:pt x="8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336550</xdr:colOff>
      <xdr:row>26</xdr:row>
      <xdr:rowOff>66675</xdr:rowOff>
    </xdr:from>
    <xdr:to>
      <xdr:col>4</xdr:col>
      <xdr:colOff>338138</xdr:colOff>
      <xdr:row>26</xdr:row>
      <xdr:rowOff>134937</xdr:rowOff>
    </xdr:to>
    <xdr:sp macro="" textlink="">
      <xdr:nvSpPr>
        <xdr:cNvPr id="61" name="Freeform 60">
          <a:extLst>
            <a:ext uri="{FF2B5EF4-FFF2-40B4-BE49-F238E27FC236}">
              <a16:creationId xmlns:a16="http://schemas.microsoft.com/office/drawing/2014/main" id="{00000000-0008-0000-0900-00003D000000}"/>
            </a:ext>
          </a:extLst>
        </xdr:cNvPr>
        <xdr:cNvSpPr>
          <a:spLocks/>
        </xdr:cNvSpPr>
      </xdr:nvSpPr>
      <xdr:spPr bwMode="auto">
        <a:xfrm>
          <a:off x="2774950" y="5019675"/>
          <a:ext cx="1588" cy="68262"/>
        </a:xfrm>
        <a:custGeom>
          <a:avLst/>
          <a:gdLst>
            <a:gd name="T0" fmla="*/ 0 w 1"/>
            <a:gd name="T1" fmla="*/ 2147483647 h 143"/>
            <a:gd name="T2" fmla="*/ 0 w 1"/>
            <a:gd name="T3" fmla="*/ 0 h 143"/>
            <a:gd name="T4" fmla="*/ 2147483647 w 1"/>
            <a:gd name="T5" fmla="*/ 0 h 143"/>
            <a:gd name="T6" fmla="*/ 0 60000 65536"/>
            <a:gd name="T7" fmla="*/ 0 60000 65536"/>
            <a:gd name="T8" fmla="*/ 0 60000 65536"/>
            <a:gd name="T9" fmla="*/ 0 w 1"/>
            <a:gd name="T10" fmla="*/ 0 h 143"/>
            <a:gd name="T11" fmla="*/ 1 w 1"/>
            <a:gd name="T12" fmla="*/ 143 h 143"/>
          </a:gdLst>
          <a:ahLst/>
          <a:cxnLst>
            <a:cxn ang="T6">
              <a:pos x="T0" y="T1"/>
            </a:cxn>
            <a:cxn ang="T7">
              <a:pos x="T2" y="T3"/>
            </a:cxn>
            <a:cxn ang="T8">
              <a:pos x="T4" y="T5"/>
            </a:cxn>
          </a:cxnLst>
          <a:rect l="T9" t="T10" r="T11" b="T12"/>
          <a:pathLst>
            <a:path w="1" h="143">
              <a:moveTo>
                <a:pt x="0" y="143"/>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387350</xdr:colOff>
      <xdr:row>26</xdr:row>
      <xdr:rowOff>66675</xdr:rowOff>
    </xdr:from>
    <xdr:to>
      <xdr:col>4</xdr:col>
      <xdr:colOff>390525</xdr:colOff>
      <xdr:row>26</xdr:row>
      <xdr:rowOff>134937</xdr:rowOff>
    </xdr:to>
    <xdr:sp macro="" textlink="">
      <xdr:nvSpPr>
        <xdr:cNvPr id="62" name="Freeform 61">
          <a:extLst>
            <a:ext uri="{FF2B5EF4-FFF2-40B4-BE49-F238E27FC236}">
              <a16:creationId xmlns:a16="http://schemas.microsoft.com/office/drawing/2014/main" id="{00000000-0008-0000-0900-00003E000000}"/>
            </a:ext>
          </a:extLst>
        </xdr:cNvPr>
        <xdr:cNvSpPr>
          <a:spLocks/>
        </xdr:cNvSpPr>
      </xdr:nvSpPr>
      <xdr:spPr bwMode="auto">
        <a:xfrm>
          <a:off x="2825750" y="5019675"/>
          <a:ext cx="3175" cy="68262"/>
        </a:xfrm>
        <a:custGeom>
          <a:avLst/>
          <a:gdLst>
            <a:gd name="T0" fmla="*/ 0 w 1"/>
            <a:gd name="T1" fmla="*/ 0 h 143"/>
            <a:gd name="T2" fmla="*/ 0 w 1"/>
            <a:gd name="T3" fmla="*/ 2147483647 h 143"/>
            <a:gd name="T4" fmla="*/ 2147483647 w 1"/>
            <a:gd name="T5" fmla="*/ 2147483647 h 143"/>
            <a:gd name="T6" fmla="*/ 0 60000 65536"/>
            <a:gd name="T7" fmla="*/ 0 60000 65536"/>
            <a:gd name="T8" fmla="*/ 0 60000 65536"/>
            <a:gd name="T9" fmla="*/ 0 w 1"/>
            <a:gd name="T10" fmla="*/ 0 h 143"/>
            <a:gd name="T11" fmla="*/ 1 w 1"/>
            <a:gd name="T12" fmla="*/ 143 h 143"/>
          </a:gdLst>
          <a:ahLst/>
          <a:cxnLst>
            <a:cxn ang="T6">
              <a:pos x="T0" y="T1"/>
            </a:cxn>
            <a:cxn ang="T7">
              <a:pos x="T2" y="T3"/>
            </a:cxn>
            <a:cxn ang="T8">
              <a:pos x="T4" y="T5"/>
            </a:cxn>
          </a:cxnLst>
          <a:rect l="T9" t="T10" r="T11" b="T12"/>
          <a:pathLst>
            <a:path w="1" h="143">
              <a:moveTo>
                <a:pt x="0" y="0"/>
              </a:moveTo>
              <a:lnTo>
                <a:pt x="0" y="143"/>
              </a:lnTo>
              <a:lnTo>
                <a:pt x="1" y="14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171450</xdr:colOff>
      <xdr:row>25</xdr:row>
      <xdr:rowOff>55562</xdr:rowOff>
    </xdr:from>
    <xdr:to>
      <xdr:col>4</xdr:col>
      <xdr:colOff>190500</xdr:colOff>
      <xdr:row>25</xdr:row>
      <xdr:rowOff>71437</xdr:rowOff>
    </xdr:to>
    <xdr:sp macro="" textlink="">
      <xdr:nvSpPr>
        <xdr:cNvPr id="63" name="Freeform 62">
          <a:extLst>
            <a:ext uri="{FF2B5EF4-FFF2-40B4-BE49-F238E27FC236}">
              <a16:creationId xmlns:a16="http://schemas.microsoft.com/office/drawing/2014/main" id="{00000000-0008-0000-0900-00003F000000}"/>
            </a:ext>
          </a:extLst>
        </xdr:cNvPr>
        <xdr:cNvSpPr>
          <a:spLocks/>
        </xdr:cNvSpPr>
      </xdr:nvSpPr>
      <xdr:spPr bwMode="auto">
        <a:xfrm>
          <a:off x="2609850" y="4818062"/>
          <a:ext cx="19050" cy="15875"/>
        </a:xfrm>
        <a:custGeom>
          <a:avLst/>
          <a:gdLst>
            <a:gd name="T0" fmla="*/ 2147483647 w 35"/>
            <a:gd name="T1" fmla="*/ 0 h 35"/>
            <a:gd name="T2" fmla="*/ 0 w 35"/>
            <a:gd name="T3" fmla="*/ 2147483647 h 35"/>
            <a:gd name="T4" fmla="*/ 0 w 35"/>
            <a:gd name="T5" fmla="*/ 2147483647 h 35"/>
            <a:gd name="T6" fmla="*/ 0 60000 65536"/>
            <a:gd name="T7" fmla="*/ 0 60000 65536"/>
            <a:gd name="T8" fmla="*/ 0 60000 65536"/>
            <a:gd name="T9" fmla="*/ 0 w 35"/>
            <a:gd name="T10" fmla="*/ 0 h 35"/>
            <a:gd name="T11" fmla="*/ 35 w 35"/>
            <a:gd name="T12" fmla="*/ 35 h 35"/>
          </a:gdLst>
          <a:ahLst/>
          <a:cxnLst>
            <a:cxn ang="T6">
              <a:pos x="T0" y="T1"/>
            </a:cxn>
            <a:cxn ang="T7">
              <a:pos x="T2" y="T3"/>
            </a:cxn>
            <a:cxn ang="T8">
              <a:pos x="T4" y="T5"/>
            </a:cxn>
          </a:cxnLst>
          <a:rect l="T9" t="T10" r="T11" b="T12"/>
          <a:pathLst>
            <a:path w="35" h="35">
              <a:moveTo>
                <a:pt x="35" y="0"/>
              </a:moveTo>
              <a:lnTo>
                <a:pt x="0" y="35"/>
              </a:lnTo>
              <a:lnTo>
                <a:pt x="1"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393700</xdr:colOff>
      <xdr:row>25</xdr:row>
      <xdr:rowOff>55562</xdr:rowOff>
    </xdr:from>
    <xdr:to>
      <xdr:col>5</xdr:col>
      <xdr:colOff>396875</xdr:colOff>
      <xdr:row>31</xdr:row>
      <xdr:rowOff>80962</xdr:rowOff>
    </xdr:to>
    <xdr:sp macro="" textlink="">
      <xdr:nvSpPr>
        <xdr:cNvPr id="64" name="Freeform 63">
          <a:extLst>
            <a:ext uri="{FF2B5EF4-FFF2-40B4-BE49-F238E27FC236}">
              <a16:creationId xmlns:a16="http://schemas.microsoft.com/office/drawing/2014/main" id="{00000000-0008-0000-0900-000040000000}"/>
            </a:ext>
          </a:extLst>
        </xdr:cNvPr>
        <xdr:cNvSpPr>
          <a:spLocks/>
        </xdr:cNvSpPr>
      </xdr:nvSpPr>
      <xdr:spPr bwMode="auto">
        <a:xfrm>
          <a:off x="3441700" y="4818062"/>
          <a:ext cx="3175" cy="1168400"/>
        </a:xfrm>
        <a:custGeom>
          <a:avLst/>
          <a:gdLst>
            <a:gd name="T0" fmla="*/ 0 w 1"/>
            <a:gd name="T1" fmla="*/ 0 h 2433"/>
            <a:gd name="T2" fmla="*/ 0 w 1"/>
            <a:gd name="T3" fmla="*/ 2147483647 h 2433"/>
            <a:gd name="T4" fmla="*/ 2147483647 w 1"/>
            <a:gd name="T5" fmla="*/ 2147483647 h 2433"/>
            <a:gd name="T6" fmla="*/ 0 60000 65536"/>
            <a:gd name="T7" fmla="*/ 0 60000 65536"/>
            <a:gd name="T8" fmla="*/ 0 60000 65536"/>
            <a:gd name="T9" fmla="*/ 0 w 1"/>
            <a:gd name="T10" fmla="*/ 0 h 2433"/>
            <a:gd name="T11" fmla="*/ 1 w 1"/>
            <a:gd name="T12" fmla="*/ 2433 h 2433"/>
          </a:gdLst>
          <a:ahLst/>
          <a:cxnLst>
            <a:cxn ang="T6">
              <a:pos x="T0" y="T1"/>
            </a:cxn>
            <a:cxn ang="T7">
              <a:pos x="T2" y="T3"/>
            </a:cxn>
            <a:cxn ang="T8">
              <a:pos x="T4" y="T5"/>
            </a:cxn>
          </a:cxnLst>
          <a:rect l="T9" t="T10" r="T11" b="T12"/>
          <a:pathLst>
            <a:path w="1" h="2433">
              <a:moveTo>
                <a:pt x="0" y="0"/>
              </a:moveTo>
              <a:lnTo>
                <a:pt x="0" y="2433"/>
              </a:lnTo>
              <a:lnTo>
                <a:pt x="1" y="24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30</xdr:row>
      <xdr:rowOff>98425</xdr:rowOff>
    </xdr:from>
    <xdr:to>
      <xdr:col>6</xdr:col>
      <xdr:colOff>138113</xdr:colOff>
      <xdr:row>33</xdr:row>
      <xdr:rowOff>138112</xdr:rowOff>
    </xdr:to>
    <xdr:sp macro="" textlink="">
      <xdr:nvSpPr>
        <xdr:cNvPr id="65" name="Freeform 64">
          <a:extLst>
            <a:ext uri="{FF2B5EF4-FFF2-40B4-BE49-F238E27FC236}">
              <a16:creationId xmlns:a16="http://schemas.microsoft.com/office/drawing/2014/main" id="{00000000-0008-0000-0900-000041000000}"/>
            </a:ext>
          </a:extLst>
        </xdr:cNvPr>
        <xdr:cNvSpPr>
          <a:spLocks/>
        </xdr:cNvSpPr>
      </xdr:nvSpPr>
      <xdr:spPr bwMode="auto">
        <a:xfrm>
          <a:off x="3792538" y="5813425"/>
          <a:ext cx="3175" cy="611187"/>
        </a:xfrm>
        <a:custGeom>
          <a:avLst/>
          <a:gdLst>
            <a:gd name="T0" fmla="*/ 0 w 2"/>
            <a:gd name="T1" fmla="*/ 0 h 1274"/>
            <a:gd name="T2" fmla="*/ 0 w 2"/>
            <a:gd name="T3" fmla="*/ 2147483647 h 1274"/>
            <a:gd name="T4" fmla="*/ 2147483647 w 2"/>
            <a:gd name="T5" fmla="*/ 2147483647 h 1274"/>
            <a:gd name="T6" fmla="*/ 0 60000 65536"/>
            <a:gd name="T7" fmla="*/ 0 60000 65536"/>
            <a:gd name="T8" fmla="*/ 0 60000 65536"/>
            <a:gd name="T9" fmla="*/ 0 w 2"/>
            <a:gd name="T10" fmla="*/ 0 h 1274"/>
            <a:gd name="T11" fmla="*/ 2 w 2"/>
            <a:gd name="T12" fmla="*/ 1274 h 1274"/>
          </a:gdLst>
          <a:ahLst/>
          <a:cxnLst>
            <a:cxn ang="T6">
              <a:pos x="T0" y="T1"/>
            </a:cxn>
            <a:cxn ang="T7">
              <a:pos x="T2" y="T3"/>
            </a:cxn>
            <a:cxn ang="T8">
              <a:pos x="T4" y="T5"/>
            </a:cxn>
          </a:cxnLst>
          <a:rect l="T9" t="T10" r="T11" b="T12"/>
          <a:pathLst>
            <a:path w="2" h="1274">
              <a:moveTo>
                <a:pt x="0" y="0"/>
              </a:moveTo>
              <a:lnTo>
                <a:pt x="0" y="1274"/>
              </a:lnTo>
              <a:lnTo>
                <a:pt x="2" y="127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173038</xdr:colOff>
      <xdr:row>30</xdr:row>
      <xdr:rowOff>120650</xdr:rowOff>
    </xdr:from>
    <xdr:to>
      <xdr:col>6</xdr:col>
      <xdr:colOff>258763</xdr:colOff>
      <xdr:row>30</xdr:row>
      <xdr:rowOff>166687</xdr:rowOff>
    </xdr:to>
    <xdr:sp macro="" textlink="">
      <xdr:nvSpPr>
        <xdr:cNvPr id="66" name="Freeform 65">
          <a:extLst>
            <a:ext uri="{FF2B5EF4-FFF2-40B4-BE49-F238E27FC236}">
              <a16:creationId xmlns:a16="http://schemas.microsoft.com/office/drawing/2014/main" id="{00000000-0008-0000-0900-000042000000}"/>
            </a:ext>
          </a:extLst>
        </xdr:cNvPr>
        <xdr:cNvSpPr>
          <a:spLocks/>
        </xdr:cNvSpPr>
      </xdr:nvSpPr>
      <xdr:spPr bwMode="auto">
        <a:xfrm>
          <a:off x="3830638" y="5835650"/>
          <a:ext cx="85725" cy="46037"/>
        </a:xfrm>
        <a:custGeom>
          <a:avLst/>
          <a:gdLst>
            <a:gd name="T0" fmla="*/ 0 w 146"/>
            <a:gd name="T1" fmla="*/ 2147483647 h 95"/>
            <a:gd name="T2" fmla="*/ 0 w 146"/>
            <a:gd name="T3" fmla="*/ 2147483647 h 95"/>
            <a:gd name="T4" fmla="*/ 2147483647 w 146"/>
            <a:gd name="T5" fmla="*/ 2147483647 h 95"/>
            <a:gd name="T6" fmla="*/ 2147483647 w 146"/>
            <a:gd name="T7" fmla="*/ 2147483647 h 95"/>
            <a:gd name="T8" fmla="*/ 2147483647 w 146"/>
            <a:gd name="T9" fmla="*/ 2147483647 h 95"/>
            <a:gd name="T10" fmla="*/ 2147483647 w 146"/>
            <a:gd name="T11" fmla="*/ 2147483647 h 95"/>
            <a:gd name="T12" fmla="*/ 2147483647 w 146"/>
            <a:gd name="T13" fmla="*/ 0 h 95"/>
            <a:gd name="T14" fmla="*/ 2147483647 w 146"/>
            <a:gd name="T15" fmla="*/ 2147483647 h 95"/>
            <a:gd name="T16" fmla="*/ 2147483647 w 146"/>
            <a:gd name="T17" fmla="*/ 2147483647 h 95"/>
            <a:gd name="T18" fmla="*/ 2147483647 w 146"/>
            <a:gd name="T19" fmla="*/ 2147483647 h 95"/>
            <a:gd name="T20" fmla="*/ 2147483647 w 146"/>
            <a:gd name="T21" fmla="*/ 2147483647 h 95"/>
            <a:gd name="T22" fmla="*/ 2147483647 w 146"/>
            <a:gd name="T23" fmla="*/ 2147483647 h 95"/>
            <a:gd name="T24" fmla="*/ 2147483647 w 146"/>
            <a:gd name="T25" fmla="*/ 0 h 95"/>
            <a:gd name="T26" fmla="*/ 2147483647 w 146"/>
            <a:gd name="T27" fmla="*/ 2147483647 h 95"/>
            <a:gd name="T28" fmla="*/ 2147483647 w 146"/>
            <a:gd name="T29" fmla="*/ 2147483647 h 95"/>
            <a:gd name="T30" fmla="*/ 2147483647 w 146"/>
            <a:gd name="T31" fmla="*/ 2147483647 h 95"/>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w 146"/>
            <a:gd name="T49" fmla="*/ 0 h 95"/>
            <a:gd name="T50" fmla="*/ 146 w 146"/>
            <a:gd name="T51" fmla="*/ 95 h 95"/>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T48" t="T49" r="T50" b="T51"/>
          <a:pathLst>
            <a:path w="146" h="95">
              <a:moveTo>
                <a:pt x="0" y="69"/>
              </a:moveTo>
              <a:lnTo>
                <a:pt x="0" y="27"/>
              </a:lnTo>
              <a:lnTo>
                <a:pt x="16" y="17"/>
              </a:lnTo>
              <a:lnTo>
                <a:pt x="16" y="77"/>
              </a:lnTo>
              <a:lnTo>
                <a:pt x="55" y="77"/>
              </a:lnTo>
              <a:lnTo>
                <a:pt x="55" y="17"/>
              </a:lnTo>
              <a:lnTo>
                <a:pt x="69" y="0"/>
              </a:lnTo>
              <a:lnTo>
                <a:pt x="84" y="17"/>
              </a:lnTo>
              <a:lnTo>
                <a:pt x="84" y="77"/>
              </a:lnTo>
              <a:lnTo>
                <a:pt x="99" y="95"/>
              </a:lnTo>
              <a:lnTo>
                <a:pt x="115" y="77"/>
              </a:lnTo>
              <a:lnTo>
                <a:pt x="115" y="17"/>
              </a:lnTo>
              <a:lnTo>
                <a:pt x="130" y="0"/>
              </a:lnTo>
              <a:lnTo>
                <a:pt x="145" y="17"/>
              </a:lnTo>
              <a:lnTo>
                <a:pt x="145" y="77"/>
              </a:lnTo>
              <a:lnTo>
                <a:pt x="146" y="7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30</xdr:row>
      <xdr:rowOff>155575</xdr:rowOff>
    </xdr:from>
    <xdr:to>
      <xdr:col>6</xdr:col>
      <xdr:colOff>266700</xdr:colOff>
      <xdr:row>31</xdr:row>
      <xdr:rowOff>49212</xdr:rowOff>
    </xdr:to>
    <xdr:sp macro="" textlink="">
      <xdr:nvSpPr>
        <xdr:cNvPr id="67" name="Freeform 66">
          <a:extLst>
            <a:ext uri="{FF2B5EF4-FFF2-40B4-BE49-F238E27FC236}">
              <a16:creationId xmlns:a16="http://schemas.microsoft.com/office/drawing/2014/main" id="{00000000-0008-0000-0900-000043000000}"/>
            </a:ext>
          </a:extLst>
        </xdr:cNvPr>
        <xdr:cNvSpPr>
          <a:spLocks/>
        </xdr:cNvSpPr>
      </xdr:nvSpPr>
      <xdr:spPr bwMode="auto">
        <a:xfrm>
          <a:off x="3792538" y="5870575"/>
          <a:ext cx="131762" cy="84137"/>
        </a:xfrm>
        <a:custGeom>
          <a:avLst/>
          <a:gdLst>
            <a:gd name="T0" fmla="*/ 0 w 220"/>
            <a:gd name="T1" fmla="*/ 2147483647 h 179"/>
            <a:gd name="T2" fmla="*/ 0 w 220"/>
            <a:gd name="T3" fmla="*/ 0 h 179"/>
            <a:gd name="T4" fmla="*/ 2147483647 w 220"/>
            <a:gd name="T5" fmla="*/ 0 h 179"/>
            <a:gd name="T6" fmla="*/ 2147483647 w 220"/>
            <a:gd name="T7" fmla="*/ 2147483647 h 179"/>
            <a:gd name="T8" fmla="*/ 2147483647 w 220"/>
            <a:gd name="T9" fmla="*/ 2147483647 h 179"/>
            <a:gd name="T10" fmla="*/ 2147483647 w 220"/>
            <a:gd name="T11" fmla="*/ 2147483647 h 179"/>
            <a:gd name="T12" fmla="*/ 2147483647 w 220"/>
            <a:gd name="T13" fmla="*/ 2147483647 h 179"/>
            <a:gd name="T14" fmla="*/ 2147483647 w 220"/>
            <a:gd name="T15" fmla="*/ 2147483647 h 179"/>
            <a:gd name="T16" fmla="*/ 2147483647 w 220"/>
            <a:gd name="T17" fmla="*/ 2147483647 h 179"/>
            <a:gd name="T18" fmla="*/ 2147483647 w 220"/>
            <a:gd name="T19" fmla="*/ 2147483647 h 179"/>
            <a:gd name="T20" fmla="*/ 2147483647 w 220"/>
            <a:gd name="T21" fmla="*/ 2147483647 h 179"/>
            <a:gd name="T22" fmla="*/ 2147483647 w 220"/>
            <a:gd name="T23" fmla="*/ 2147483647 h 179"/>
            <a:gd name="T24" fmla="*/ 2147483647 w 220"/>
            <a:gd name="T25" fmla="*/ 2147483647 h 179"/>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220"/>
            <a:gd name="T40" fmla="*/ 0 h 179"/>
            <a:gd name="T41" fmla="*/ 220 w 220"/>
            <a:gd name="T42" fmla="*/ 179 h 179"/>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220" h="179">
              <a:moveTo>
                <a:pt x="0" y="179"/>
              </a:moveTo>
              <a:lnTo>
                <a:pt x="0" y="0"/>
              </a:lnTo>
              <a:lnTo>
                <a:pt x="63" y="0"/>
              </a:lnTo>
              <a:lnTo>
                <a:pt x="79" y="8"/>
              </a:lnTo>
              <a:lnTo>
                <a:pt x="118" y="8"/>
              </a:lnTo>
              <a:lnTo>
                <a:pt x="132" y="26"/>
              </a:lnTo>
              <a:lnTo>
                <a:pt x="147" y="8"/>
              </a:lnTo>
              <a:lnTo>
                <a:pt x="162" y="26"/>
              </a:lnTo>
              <a:lnTo>
                <a:pt x="178" y="8"/>
              </a:lnTo>
              <a:lnTo>
                <a:pt x="193" y="26"/>
              </a:lnTo>
              <a:lnTo>
                <a:pt x="208" y="8"/>
              </a:lnTo>
              <a:lnTo>
                <a:pt x="219" y="8"/>
              </a:lnTo>
              <a:lnTo>
                <a:pt x="220" y="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30</xdr:row>
      <xdr:rowOff>158750</xdr:rowOff>
    </xdr:from>
    <xdr:to>
      <xdr:col>6</xdr:col>
      <xdr:colOff>258763</xdr:colOff>
      <xdr:row>31</xdr:row>
      <xdr:rowOff>49212</xdr:rowOff>
    </xdr:to>
    <xdr:sp macro="" textlink="">
      <xdr:nvSpPr>
        <xdr:cNvPr id="68" name="Freeform 67">
          <a:extLst>
            <a:ext uri="{FF2B5EF4-FFF2-40B4-BE49-F238E27FC236}">
              <a16:creationId xmlns:a16="http://schemas.microsoft.com/office/drawing/2014/main" id="{00000000-0008-0000-0900-000044000000}"/>
            </a:ext>
          </a:extLst>
        </xdr:cNvPr>
        <xdr:cNvSpPr>
          <a:spLocks/>
        </xdr:cNvSpPr>
      </xdr:nvSpPr>
      <xdr:spPr bwMode="auto">
        <a:xfrm>
          <a:off x="3792538" y="5873750"/>
          <a:ext cx="123825" cy="80962"/>
        </a:xfrm>
        <a:custGeom>
          <a:avLst/>
          <a:gdLst>
            <a:gd name="T0" fmla="*/ 2147483647 w 208"/>
            <a:gd name="T1" fmla="*/ 0 h 171"/>
            <a:gd name="T2" fmla="*/ 2147483647 w 208"/>
            <a:gd name="T3" fmla="*/ 2147483647 h 171"/>
            <a:gd name="T4" fmla="*/ 2147483647 w 208"/>
            <a:gd name="T5" fmla="*/ 2147483647 h 171"/>
            <a:gd name="T6" fmla="*/ 2147483647 w 208"/>
            <a:gd name="T7" fmla="*/ 2147483647 h 171"/>
            <a:gd name="T8" fmla="*/ 2147483647 w 208"/>
            <a:gd name="T9" fmla="*/ 2147483647 h 171"/>
            <a:gd name="T10" fmla="*/ 2147483647 w 208"/>
            <a:gd name="T11" fmla="*/ 2147483647 h 171"/>
            <a:gd name="T12" fmla="*/ 2147483647 w 208"/>
            <a:gd name="T13" fmla="*/ 2147483647 h 171"/>
            <a:gd name="T14" fmla="*/ 2147483647 w 208"/>
            <a:gd name="T15" fmla="*/ 2147483647 h 171"/>
            <a:gd name="T16" fmla="*/ 2147483647 w 208"/>
            <a:gd name="T17" fmla="*/ 2147483647 h 171"/>
            <a:gd name="T18" fmla="*/ 2147483647 w 208"/>
            <a:gd name="T19" fmla="*/ 2147483647 h 171"/>
            <a:gd name="T20" fmla="*/ 0 w 208"/>
            <a:gd name="T21" fmla="*/ 2147483647 h 171"/>
            <a:gd name="T22" fmla="*/ 2147483647 w 208"/>
            <a:gd name="T23" fmla="*/ 2147483647 h 171"/>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208"/>
            <a:gd name="T37" fmla="*/ 0 h 171"/>
            <a:gd name="T38" fmla="*/ 208 w 208"/>
            <a:gd name="T39" fmla="*/ 171 h 171"/>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208" h="171">
              <a:moveTo>
                <a:pt x="208" y="0"/>
              </a:moveTo>
              <a:lnTo>
                <a:pt x="208" y="55"/>
              </a:lnTo>
              <a:lnTo>
                <a:pt x="148" y="55"/>
              </a:lnTo>
              <a:lnTo>
                <a:pt x="143" y="56"/>
              </a:lnTo>
              <a:lnTo>
                <a:pt x="140" y="57"/>
              </a:lnTo>
              <a:lnTo>
                <a:pt x="136" y="61"/>
              </a:lnTo>
              <a:lnTo>
                <a:pt x="135" y="64"/>
              </a:lnTo>
              <a:lnTo>
                <a:pt x="134" y="68"/>
              </a:lnTo>
              <a:lnTo>
                <a:pt x="134" y="143"/>
              </a:lnTo>
              <a:lnTo>
                <a:pt x="105" y="171"/>
              </a:lnTo>
              <a:lnTo>
                <a:pt x="0" y="171"/>
              </a:lnTo>
              <a:lnTo>
                <a:pt x="2" y="17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244475</xdr:colOff>
      <xdr:row>29</xdr:row>
      <xdr:rowOff>169862</xdr:rowOff>
    </xdr:from>
    <xdr:to>
      <xdr:col>6</xdr:col>
      <xdr:colOff>271463</xdr:colOff>
      <xdr:row>29</xdr:row>
      <xdr:rowOff>177800</xdr:rowOff>
    </xdr:to>
    <xdr:sp macro="" textlink="">
      <xdr:nvSpPr>
        <xdr:cNvPr id="69" name="Freeform 68">
          <a:extLst>
            <a:ext uri="{FF2B5EF4-FFF2-40B4-BE49-F238E27FC236}">
              <a16:creationId xmlns:a16="http://schemas.microsoft.com/office/drawing/2014/main" id="{00000000-0008-0000-0900-000045000000}"/>
            </a:ext>
          </a:extLst>
        </xdr:cNvPr>
        <xdr:cNvSpPr>
          <a:spLocks/>
        </xdr:cNvSpPr>
      </xdr:nvSpPr>
      <xdr:spPr bwMode="auto">
        <a:xfrm>
          <a:off x="3902075" y="5694362"/>
          <a:ext cx="26988" cy="7938"/>
        </a:xfrm>
        <a:custGeom>
          <a:avLst/>
          <a:gdLst>
            <a:gd name="T0" fmla="*/ 2147483647 w 45"/>
            <a:gd name="T1" fmla="*/ 0 h 16"/>
            <a:gd name="T2" fmla="*/ 0 w 45"/>
            <a:gd name="T3" fmla="*/ 2147483647 h 16"/>
            <a:gd name="T4" fmla="*/ 0 w 45"/>
            <a:gd name="T5" fmla="*/ 2147483647 h 16"/>
            <a:gd name="T6" fmla="*/ 0 60000 65536"/>
            <a:gd name="T7" fmla="*/ 0 60000 65536"/>
            <a:gd name="T8" fmla="*/ 0 60000 65536"/>
            <a:gd name="T9" fmla="*/ 0 w 45"/>
            <a:gd name="T10" fmla="*/ 0 h 16"/>
            <a:gd name="T11" fmla="*/ 45 w 45"/>
            <a:gd name="T12" fmla="*/ 16 h 16"/>
          </a:gdLst>
          <a:ahLst/>
          <a:cxnLst>
            <a:cxn ang="T6">
              <a:pos x="T0" y="T1"/>
            </a:cxn>
            <a:cxn ang="T7">
              <a:pos x="T2" y="T3"/>
            </a:cxn>
            <a:cxn ang="T8">
              <a:pos x="T4" y="T5"/>
            </a:cxn>
          </a:cxnLst>
          <a:rect l="T9" t="T10" r="T11" b="T12"/>
          <a:pathLst>
            <a:path w="45" h="16">
              <a:moveTo>
                <a:pt x="45" y="0"/>
              </a:moveTo>
              <a:lnTo>
                <a:pt x="0" y="16"/>
              </a:lnTo>
              <a:lnTo>
                <a:pt x="1" y="1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215900</xdr:colOff>
      <xdr:row>29</xdr:row>
      <xdr:rowOff>177800</xdr:rowOff>
    </xdr:from>
    <xdr:to>
      <xdr:col>6</xdr:col>
      <xdr:colOff>244475</xdr:colOff>
      <xdr:row>30</xdr:row>
      <xdr:rowOff>11112</xdr:rowOff>
    </xdr:to>
    <xdr:sp macro="" textlink="">
      <xdr:nvSpPr>
        <xdr:cNvPr id="70" name="Freeform 69">
          <a:extLst>
            <a:ext uri="{FF2B5EF4-FFF2-40B4-BE49-F238E27FC236}">
              <a16:creationId xmlns:a16="http://schemas.microsoft.com/office/drawing/2014/main" id="{00000000-0008-0000-0900-000046000000}"/>
            </a:ext>
          </a:extLst>
        </xdr:cNvPr>
        <xdr:cNvSpPr>
          <a:spLocks/>
        </xdr:cNvSpPr>
      </xdr:nvSpPr>
      <xdr:spPr bwMode="auto">
        <a:xfrm>
          <a:off x="3873500" y="5702300"/>
          <a:ext cx="28575" cy="23812"/>
        </a:xfrm>
        <a:custGeom>
          <a:avLst/>
          <a:gdLst>
            <a:gd name="T0" fmla="*/ 2147483647 w 48"/>
            <a:gd name="T1" fmla="*/ 0 h 54"/>
            <a:gd name="T2" fmla="*/ 2147483647 w 48"/>
            <a:gd name="T3" fmla="*/ 2147483647 h 54"/>
            <a:gd name="T4" fmla="*/ 2147483647 w 48"/>
            <a:gd name="T5" fmla="*/ 2147483647 h 54"/>
            <a:gd name="T6" fmla="*/ 2147483647 w 48"/>
            <a:gd name="T7" fmla="*/ 2147483647 h 54"/>
            <a:gd name="T8" fmla="*/ 2147483647 w 48"/>
            <a:gd name="T9" fmla="*/ 2147483647 h 54"/>
            <a:gd name="T10" fmla="*/ 2147483647 w 48"/>
            <a:gd name="T11" fmla="*/ 2147483647 h 54"/>
            <a:gd name="T12" fmla="*/ 2147483647 w 48"/>
            <a:gd name="T13" fmla="*/ 2147483647 h 54"/>
            <a:gd name="T14" fmla="*/ 0 w 48"/>
            <a:gd name="T15" fmla="*/ 2147483647 h 54"/>
            <a:gd name="T16" fmla="*/ 0 w 48"/>
            <a:gd name="T17" fmla="*/ 2147483647 h 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48"/>
            <a:gd name="T28" fmla="*/ 0 h 54"/>
            <a:gd name="T29" fmla="*/ 48 w 48"/>
            <a:gd name="T30" fmla="*/ 54 h 5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48" h="54">
              <a:moveTo>
                <a:pt x="48" y="0"/>
              </a:moveTo>
              <a:lnTo>
                <a:pt x="38" y="4"/>
              </a:lnTo>
              <a:lnTo>
                <a:pt x="29" y="10"/>
              </a:lnTo>
              <a:lnTo>
                <a:pt x="21" y="17"/>
              </a:lnTo>
              <a:lnTo>
                <a:pt x="13" y="25"/>
              </a:lnTo>
              <a:lnTo>
                <a:pt x="7" y="33"/>
              </a:lnTo>
              <a:lnTo>
                <a:pt x="3" y="43"/>
              </a:lnTo>
              <a:lnTo>
                <a:pt x="0" y="54"/>
              </a:lnTo>
              <a:lnTo>
                <a:pt x="1" y="5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215900</xdr:colOff>
      <xdr:row>30</xdr:row>
      <xdr:rowOff>11112</xdr:rowOff>
    </xdr:from>
    <xdr:to>
      <xdr:col>6</xdr:col>
      <xdr:colOff>219075</xdr:colOff>
      <xdr:row>30</xdr:row>
      <xdr:rowOff>98425</xdr:rowOff>
    </xdr:to>
    <xdr:sp macro="" textlink="">
      <xdr:nvSpPr>
        <xdr:cNvPr id="71" name="Freeform 70">
          <a:extLst>
            <a:ext uri="{FF2B5EF4-FFF2-40B4-BE49-F238E27FC236}">
              <a16:creationId xmlns:a16="http://schemas.microsoft.com/office/drawing/2014/main" id="{00000000-0008-0000-0900-000047000000}"/>
            </a:ext>
          </a:extLst>
        </xdr:cNvPr>
        <xdr:cNvSpPr>
          <a:spLocks/>
        </xdr:cNvSpPr>
      </xdr:nvSpPr>
      <xdr:spPr bwMode="auto">
        <a:xfrm>
          <a:off x="3873500" y="5726112"/>
          <a:ext cx="3175" cy="87313"/>
        </a:xfrm>
        <a:custGeom>
          <a:avLst/>
          <a:gdLst>
            <a:gd name="T0" fmla="*/ 0 w 1"/>
            <a:gd name="T1" fmla="*/ 0 h 179"/>
            <a:gd name="T2" fmla="*/ 0 w 1"/>
            <a:gd name="T3" fmla="*/ 2147483647 h 179"/>
            <a:gd name="T4" fmla="*/ 2147483647 w 1"/>
            <a:gd name="T5" fmla="*/ 2147483647 h 179"/>
            <a:gd name="T6" fmla="*/ 0 60000 65536"/>
            <a:gd name="T7" fmla="*/ 0 60000 65536"/>
            <a:gd name="T8" fmla="*/ 0 60000 65536"/>
            <a:gd name="T9" fmla="*/ 0 w 1"/>
            <a:gd name="T10" fmla="*/ 0 h 179"/>
            <a:gd name="T11" fmla="*/ 1 w 1"/>
            <a:gd name="T12" fmla="*/ 179 h 179"/>
          </a:gdLst>
          <a:ahLst/>
          <a:cxnLst>
            <a:cxn ang="T6">
              <a:pos x="T0" y="T1"/>
            </a:cxn>
            <a:cxn ang="T7">
              <a:pos x="T2" y="T3"/>
            </a:cxn>
            <a:cxn ang="T8">
              <a:pos x="T4" y="T5"/>
            </a:cxn>
          </a:cxnLst>
          <a:rect l="T9" t="T10" r="T11" b="T12"/>
          <a:pathLst>
            <a:path w="1" h="179">
              <a:moveTo>
                <a:pt x="0" y="0"/>
              </a:moveTo>
              <a:lnTo>
                <a:pt x="0" y="179"/>
              </a:lnTo>
              <a:lnTo>
                <a:pt x="1" y="17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215900</xdr:colOff>
      <xdr:row>30</xdr:row>
      <xdr:rowOff>98425</xdr:rowOff>
    </xdr:from>
    <xdr:to>
      <xdr:col>6</xdr:col>
      <xdr:colOff>225425</xdr:colOff>
      <xdr:row>30</xdr:row>
      <xdr:rowOff>103187</xdr:rowOff>
    </xdr:to>
    <xdr:sp macro="" textlink="">
      <xdr:nvSpPr>
        <xdr:cNvPr id="72" name="Freeform 71">
          <a:extLst>
            <a:ext uri="{FF2B5EF4-FFF2-40B4-BE49-F238E27FC236}">
              <a16:creationId xmlns:a16="http://schemas.microsoft.com/office/drawing/2014/main" id="{00000000-0008-0000-0900-000048000000}"/>
            </a:ext>
          </a:extLst>
        </xdr:cNvPr>
        <xdr:cNvSpPr>
          <a:spLocks/>
        </xdr:cNvSpPr>
      </xdr:nvSpPr>
      <xdr:spPr bwMode="auto">
        <a:xfrm>
          <a:off x="3873500" y="5813425"/>
          <a:ext cx="9525" cy="4762"/>
        </a:xfrm>
        <a:custGeom>
          <a:avLst/>
          <a:gdLst>
            <a:gd name="T0" fmla="*/ 0 w 16"/>
            <a:gd name="T1" fmla="*/ 0 h 14"/>
            <a:gd name="T2" fmla="*/ 0 w 16"/>
            <a:gd name="T3" fmla="*/ 2147483647 h 14"/>
            <a:gd name="T4" fmla="*/ 2147483647 w 16"/>
            <a:gd name="T5" fmla="*/ 2147483647 h 14"/>
            <a:gd name="T6" fmla="*/ 2147483647 w 16"/>
            <a:gd name="T7" fmla="*/ 2147483647 h 14"/>
            <a:gd name="T8" fmla="*/ 2147483647 w 16"/>
            <a:gd name="T9" fmla="*/ 2147483647 h 14"/>
            <a:gd name="T10" fmla="*/ 2147483647 w 16"/>
            <a:gd name="T11" fmla="*/ 2147483647 h 14"/>
            <a:gd name="T12" fmla="*/ 2147483647 w 16"/>
            <a:gd name="T13" fmla="*/ 2147483647 h 14"/>
            <a:gd name="T14" fmla="*/ 0 60000 65536"/>
            <a:gd name="T15" fmla="*/ 0 60000 65536"/>
            <a:gd name="T16" fmla="*/ 0 60000 65536"/>
            <a:gd name="T17" fmla="*/ 0 60000 65536"/>
            <a:gd name="T18" fmla="*/ 0 60000 65536"/>
            <a:gd name="T19" fmla="*/ 0 60000 65536"/>
            <a:gd name="T20" fmla="*/ 0 60000 65536"/>
            <a:gd name="T21" fmla="*/ 0 w 16"/>
            <a:gd name="T22" fmla="*/ 0 h 14"/>
            <a:gd name="T23" fmla="*/ 16 w 16"/>
            <a:gd name="T24" fmla="*/ 14 h 14"/>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6" h="14">
              <a:moveTo>
                <a:pt x="0" y="0"/>
              </a:moveTo>
              <a:lnTo>
                <a:pt x="1" y="4"/>
              </a:lnTo>
              <a:lnTo>
                <a:pt x="2" y="9"/>
              </a:lnTo>
              <a:lnTo>
                <a:pt x="6" y="11"/>
              </a:lnTo>
              <a:lnTo>
                <a:pt x="9" y="14"/>
              </a:lnTo>
              <a:lnTo>
                <a:pt x="14" y="14"/>
              </a:lnTo>
              <a:lnTo>
                <a:pt x="16" y="1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223838</xdr:colOff>
      <xdr:row>30</xdr:row>
      <xdr:rowOff>103187</xdr:rowOff>
    </xdr:from>
    <xdr:to>
      <xdr:col>6</xdr:col>
      <xdr:colOff>258763</xdr:colOff>
      <xdr:row>30</xdr:row>
      <xdr:rowOff>106362</xdr:rowOff>
    </xdr:to>
    <xdr:sp macro="" textlink="">
      <xdr:nvSpPr>
        <xdr:cNvPr id="73" name="Freeform 72">
          <a:extLst>
            <a:ext uri="{FF2B5EF4-FFF2-40B4-BE49-F238E27FC236}">
              <a16:creationId xmlns:a16="http://schemas.microsoft.com/office/drawing/2014/main" id="{00000000-0008-0000-0900-000049000000}"/>
            </a:ext>
          </a:extLst>
        </xdr:cNvPr>
        <xdr:cNvSpPr>
          <a:spLocks/>
        </xdr:cNvSpPr>
      </xdr:nvSpPr>
      <xdr:spPr bwMode="auto">
        <a:xfrm>
          <a:off x="3881438" y="5818187"/>
          <a:ext cx="34925" cy="3175"/>
        </a:xfrm>
        <a:custGeom>
          <a:avLst/>
          <a:gdLst>
            <a:gd name="T0" fmla="*/ 0 w 61"/>
            <a:gd name="T1" fmla="*/ 0 h 1"/>
            <a:gd name="T2" fmla="*/ 2147483647 w 61"/>
            <a:gd name="T3" fmla="*/ 0 h 1"/>
            <a:gd name="T4" fmla="*/ 2147483647 w 61"/>
            <a:gd name="T5" fmla="*/ 0 h 1"/>
            <a:gd name="T6" fmla="*/ 0 60000 65536"/>
            <a:gd name="T7" fmla="*/ 0 60000 65536"/>
            <a:gd name="T8" fmla="*/ 0 60000 65536"/>
            <a:gd name="T9" fmla="*/ 0 w 61"/>
            <a:gd name="T10" fmla="*/ 0 h 1"/>
            <a:gd name="T11" fmla="*/ 61 w 61"/>
            <a:gd name="T12" fmla="*/ 1 h 1"/>
          </a:gdLst>
          <a:ahLst/>
          <a:cxnLst>
            <a:cxn ang="T6">
              <a:pos x="T0" y="T1"/>
            </a:cxn>
            <a:cxn ang="T7">
              <a:pos x="T2" y="T3"/>
            </a:cxn>
            <a:cxn ang="T8">
              <a:pos x="T4" y="T5"/>
            </a:cxn>
          </a:cxnLst>
          <a:rect l="T9" t="T10" r="T11" b="T12"/>
          <a:pathLst>
            <a:path w="61" h="1">
              <a:moveTo>
                <a:pt x="0" y="0"/>
              </a:moveTo>
              <a:lnTo>
                <a:pt x="60" y="0"/>
              </a:lnTo>
              <a:lnTo>
                <a:pt x="6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258763</xdr:colOff>
      <xdr:row>30</xdr:row>
      <xdr:rowOff>103187</xdr:rowOff>
    </xdr:from>
    <xdr:to>
      <xdr:col>6</xdr:col>
      <xdr:colOff>261938</xdr:colOff>
      <xdr:row>30</xdr:row>
      <xdr:rowOff>130175</xdr:rowOff>
    </xdr:to>
    <xdr:sp macro="" textlink="">
      <xdr:nvSpPr>
        <xdr:cNvPr id="74" name="Freeform 73">
          <a:extLst>
            <a:ext uri="{FF2B5EF4-FFF2-40B4-BE49-F238E27FC236}">
              <a16:creationId xmlns:a16="http://schemas.microsoft.com/office/drawing/2014/main" id="{00000000-0008-0000-0900-00004A000000}"/>
            </a:ext>
          </a:extLst>
        </xdr:cNvPr>
        <xdr:cNvSpPr>
          <a:spLocks/>
        </xdr:cNvSpPr>
      </xdr:nvSpPr>
      <xdr:spPr bwMode="auto">
        <a:xfrm>
          <a:off x="3916363" y="5818187"/>
          <a:ext cx="3175" cy="26988"/>
        </a:xfrm>
        <a:custGeom>
          <a:avLst/>
          <a:gdLst>
            <a:gd name="T0" fmla="*/ 0 w 1"/>
            <a:gd name="T1" fmla="*/ 0 h 54"/>
            <a:gd name="T2" fmla="*/ 0 w 1"/>
            <a:gd name="T3" fmla="*/ 2147483647 h 54"/>
            <a:gd name="T4" fmla="*/ 2147483647 w 1"/>
            <a:gd name="T5" fmla="*/ 2147483647 h 54"/>
            <a:gd name="T6" fmla="*/ 0 60000 65536"/>
            <a:gd name="T7" fmla="*/ 0 60000 65536"/>
            <a:gd name="T8" fmla="*/ 0 60000 65536"/>
            <a:gd name="T9" fmla="*/ 0 w 1"/>
            <a:gd name="T10" fmla="*/ 0 h 54"/>
            <a:gd name="T11" fmla="*/ 1 w 1"/>
            <a:gd name="T12" fmla="*/ 54 h 54"/>
          </a:gdLst>
          <a:ahLst/>
          <a:cxnLst>
            <a:cxn ang="T6">
              <a:pos x="T0" y="T1"/>
            </a:cxn>
            <a:cxn ang="T7">
              <a:pos x="T2" y="T3"/>
            </a:cxn>
            <a:cxn ang="T8">
              <a:pos x="T4" y="T5"/>
            </a:cxn>
          </a:cxnLst>
          <a:rect l="T9" t="T10" r="T11" b="T12"/>
          <a:pathLst>
            <a:path w="1" h="54">
              <a:moveTo>
                <a:pt x="0" y="0"/>
              </a:moveTo>
              <a:lnTo>
                <a:pt x="0" y="54"/>
              </a:lnTo>
              <a:lnTo>
                <a:pt x="1" y="5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258763</xdr:colOff>
      <xdr:row>30</xdr:row>
      <xdr:rowOff>130175</xdr:rowOff>
    </xdr:from>
    <xdr:to>
      <xdr:col>6</xdr:col>
      <xdr:colOff>266700</xdr:colOff>
      <xdr:row>30</xdr:row>
      <xdr:rowOff>133350</xdr:rowOff>
    </xdr:to>
    <xdr:sp macro="" textlink="">
      <xdr:nvSpPr>
        <xdr:cNvPr id="75" name="Freeform 74">
          <a:extLst>
            <a:ext uri="{FF2B5EF4-FFF2-40B4-BE49-F238E27FC236}">
              <a16:creationId xmlns:a16="http://schemas.microsoft.com/office/drawing/2014/main" id="{00000000-0008-0000-0900-00004B000000}"/>
            </a:ext>
          </a:extLst>
        </xdr:cNvPr>
        <xdr:cNvSpPr>
          <a:spLocks/>
        </xdr:cNvSpPr>
      </xdr:nvSpPr>
      <xdr:spPr bwMode="auto">
        <a:xfrm>
          <a:off x="3916363" y="5845175"/>
          <a:ext cx="7937" cy="3175"/>
        </a:xfrm>
        <a:custGeom>
          <a:avLst/>
          <a:gdLst>
            <a:gd name="T0" fmla="*/ 0 w 12"/>
            <a:gd name="T1" fmla="*/ 0 h 1"/>
            <a:gd name="T2" fmla="*/ 2147483647 w 12"/>
            <a:gd name="T3" fmla="*/ 0 h 1"/>
            <a:gd name="T4" fmla="*/ 2147483647 w 12"/>
            <a:gd name="T5" fmla="*/ 0 h 1"/>
            <a:gd name="T6" fmla="*/ 0 60000 65536"/>
            <a:gd name="T7" fmla="*/ 0 60000 65536"/>
            <a:gd name="T8" fmla="*/ 0 60000 65536"/>
            <a:gd name="T9" fmla="*/ 0 w 12"/>
            <a:gd name="T10" fmla="*/ 0 h 1"/>
            <a:gd name="T11" fmla="*/ 12 w 12"/>
            <a:gd name="T12" fmla="*/ 1 h 1"/>
          </a:gdLst>
          <a:ahLst/>
          <a:cxnLst>
            <a:cxn ang="T6">
              <a:pos x="T0" y="T1"/>
            </a:cxn>
            <a:cxn ang="T7">
              <a:pos x="T2" y="T3"/>
            </a:cxn>
            <a:cxn ang="T8">
              <a:pos x="T4" y="T5"/>
            </a:cxn>
          </a:cxnLst>
          <a:rect l="T9" t="T10" r="T11" b="T12"/>
          <a:pathLst>
            <a:path w="12" h="1">
              <a:moveTo>
                <a:pt x="0" y="0"/>
              </a:moveTo>
              <a:lnTo>
                <a:pt x="11" y="0"/>
              </a:lnTo>
              <a:lnTo>
                <a:pt x="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30</xdr:row>
      <xdr:rowOff>128587</xdr:rowOff>
    </xdr:from>
    <xdr:to>
      <xdr:col>6</xdr:col>
      <xdr:colOff>268288</xdr:colOff>
      <xdr:row>30</xdr:row>
      <xdr:rowOff>130175</xdr:rowOff>
    </xdr:to>
    <xdr:sp macro="" textlink="">
      <xdr:nvSpPr>
        <xdr:cNvPr id="76" name="Freeform 75">
          <a:extLst>
            <a:ext uri="{FF2B5EF4-FFF2-40B4-BE49-F238E27FC236}">
              <a16:creationId xmlns:a16="http://schemas.microsoft.com/office/drawing/2014/main" id="{00000000-0008-0000-0900-00004C000000}"/>
            </a:ext>
          </a:extLst>
        </xdr:cNvPr>
        <xdr:cNvSpPr>
          <a:spLocks/>
        </xdr:cNvSpPr>
      </xdr:nvSpPr>
      <xdr:spPr bwMode="auto">
        <a:xfrm>
          <a:off x="3924300" y="5843587"/>
          <a:ext cx="1588" cy="1588"/>
        </a:xfrm>
        <a:custGeom>
          <a:avLst/>
          <a:gdLst>
            <a:gd name="T0" fmla="*/ 0 w 1"/>
            <a:gd name="T1" fmla="*/ 2147483647 h 5"/>
            <a:gd name="T2" fmla="*/ 0 w 1"/>
            <a:gd name="T3" fmla="*/ 0 h 5"/>
            <a:gd name="T4" fmla="*/ 2147483647 w 1"/>
            <a:gd name="T5" fmla="*/ 0 h 5"/>
            <a:gd name="T6" fmla="*/ 0 60000 65536"/>
            <a:gd name="T7" fmla="*/ 0 60000 65536"/>
            <a:gd name="T8" fmla="*/ 0 60000 65536"/>
            <a:gd name="T9" fmla="*/ 0 w 1"/>
            <a:gd name="T10" fmla="*/ 0 h 5"/>
            <a:gd name="T11" fmla="*/ 1 w 1"/>
            <a:gd name="T12" fmla="*/ 5 h 5"/>
          </a:gdLst>
          <a:ahLst/>
          <a:cxnLst>
            <a:cxn ang="T6">
              <a:pos x="T0" y="T1"/>
            </a:cxn>
            <a:cxn ang="T7">
              <a:pos x="T2" y="T3"/>
            </a:cxn>
            <a:cxn ang="T8">
              <a:pos x="T4" y="T5"/>
            </a:cxn>
          </a:cxnLst>
          <a:rect l="T9" t="T10" r="T11" b="T12"/>
          <a:pathLst>
            <a:path w="1" h="5">
              <a:moveTo>
                <a:pt x="0" y="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30</xdr:row>
      <xdr:rowOff>120650</xdr:rowOff>
    </xdr:from>
    <xdr:to>
      <xdr:col>6</xdr:col>
      <xdr:colOff>271463</xdr:colOff>
      <xdr:row>30</xdr:row>
      <xdr:rowOff>128587</xdr:rowOff>
    </xdr:to>
    <xdr:sp macro="" textlink="">
      <xdr:nvSpPr>
        <xdr:cNvPr id="77" name="Freeform 76">
          <a:extLst>
            <a:ext uri="{FF2B5EF4-FFF2-40B4-BE49-F238E27FC236}">
              <a16:creationId xmlns:a16="http://schemas.microsoft.com/office/drawing/2014/main" id="{00000000-0008-0000-0900-00004D000000}"/>
            </a:ext>
          </a:extLst>
        </xdr:cNvPr>
        <xdr:cNvSpPr>
          <a:spLocks/>
        </xdr:cNvSpPr>
      </xdr:nvSpPr>
      <xdr:spPr bwMode="auto">
        <a:xfrm>
          <a:off x="3924300" y="5835650"/>
          <a:ext cx="4763" cy="7937"/>
        </a:xfrm>
        <a:custGeom>
          <a:avLst/>
          <a:gdLst>
            <a:gd name="T0" fmla="*/ 2147483647 w 10"/>
            <a:gd name="T1" fmla="*/ 0 h 12"/>
            <a:gd name="T2" fmla="*/ 2147483647 w 10"/>
            <a:gd name="T3" fmla="*/ 2147483647 h 12"/>
            <a:gd name="T4" fmla="*/ 0 w 10"/>
            <a:gd name="T5" fmla="*/ 2147483647 h 12"/>
            <a:gd name="T6" fmla="*/ 0 w 10"/>
            <a:gd name="T7" fmla="*/ 2147483647 h 12"/>
            <a:gd name="T8" fmla="*/ 0 w 10"/>
            <a:gd name="T9" fmla="*/ 2147483647 h 12"/>
            <a:gd name="T10" fmla="*/ 0 60000 65536"/>
            <a:gd name="T11" fmla="*/ 0 60000 65536"/>
            <a:gd name="T12" fmla="*/ 0 60000 65536"/>
            <a:gd name="T13" fmla="*/ 0 60000 65536"/>
            <a:gd name="T14" fmla="*/ 0 60000 65536"/>
            <a:gd name="T15" fmla="*/ 0 w 10"/>
            <a:gd name="T16" fmla="*/ 0 h 12"/>
            <a:gd name="T17" fmla="*/ 10 w 10"/>
            <a:gd name="T18" fmla="*/ 12 h 12"/>
          </a:gdLst>
          <a:ahLst/>
          <a:cxnLst>
            <a:cxn ang="T10">
              <a:pos x="T0" y="T1"/>
            </a:cxn>
            <a:cxn ang="T11">
              <a:pos x="T2" y="T3"/>
            </a:cxn>
            <a:cxn ang="T12">
              <a:pos x="T4" y="T5"/>
            </a:cxn>
            <a:cxn ang="T13">
              <a:pos x="T6" y="T7"/>
            </a:cxn>
            <a:cxn ang="T14">
              <a:pos x="T8" y="T9"/>
            </a:cxn>
          </a:cxnLst>
          <a:rect l="T15" t="T16" r="T17" b="T18"/>
          <a:pathLst>
            <a:path w="10" h="12">
              <a:moveTo>
                <a:pt x="10" y="0"/>
              </a:moveTo>
              <a:lnTo>
                <a:pt x="5" y="2"/>
              </a:lnTo>
              <a:lnTo>
                <a:pt x="1" y="6"/>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271463</xdr:colOff>
      <xdr:row>30</xdr:row>
      <xdr:rowOff>120650</xdr:rowOff>
    </xdr:from>
    <xdr:to>
      <xdr:col>6</xdr:col>
      <xdr:colOff>287338</xdr:colOff>
      <xdr:row>30</xdr:row>
      <xdr:rowOff>122237</xdr:rowOff>
    </xdr:to>
    <xdr:sp macro="" textlink="">
      <xdr:nvSpPr>
        <xdr:cNvPr id="78" name="Freeform 77">
          <a:extLst>
            <a:ext uri="{FF2B5EF4-FFF2-40B4-BE49-F238E27FC236}">
              <a16:creationId xmlns:a16="http://schemas.microsoft.com/office/drawing/2014/main" id="{00000000-0008-0000-0900-00004E000000}"/>
            </a:ext>
          </a:extLst>
        </xdr:cNvPr>
        <xdr:cNvSpPr>
          <a:spLocks/>
        </xdr:cNvSpPr>
      </xdr:nvSpPr>
      <xdr:spPr bwMode="auto">
        <a:xfrm>
          <a:off x="3929063" y="5835650"/>
          <a:ext cx="15875" cy="1587"/>
        </a:xfrm>
        <a:custGeom>
          <a:avLst/>
          <a:gdLst>
            <a:gd name="T0" fmla="*/ 0 w 27"/>
            <a:gd name="T1" fmla="*/ 0 h 1"/>
            <a:gd name="T2" fmla="*/ 2147483647 w 27"/>
            <a:gd name="T3" fmla="*/ 0 h 1"/>
            <a:gd name="T4" fmla="*/ 2147483647 w 27"/>
            <a:gd name="T5" fmla="*/ 0 h 1"/>
            <a:gd name="T6" fmla="*/ 0 60000 65536"/>
            <a:gd name="T7" fmla="*/ 0 60000 65536"/>
            <a:gd name="T8" fmla="*/ 0 60000 65536"/>
            <a:gd name="T9" fmla="*/ 0 w 27"/>
            <a:gd name="T10" fmla="*/ 0 h 1"/>
            <a:gd name="T11" fmla="*/ 27 w 27"/>
            <a:gd name="T12" fmla="*/ 1 h 1"/>
          </a:gdLst>
          <a:ahLst/>
          <a:cxnLst>
            <a:cxn ang="T6">
              <a:pos x="T0" y="T1"/>
            </a:cxn>
            <a:cxn ang="T7">
              <a:pos x="T2" y="T3"/>
            </a:cxn>
            <a:cxn ang="T8">
              <a:pos x="T4" y="T5"/>
            </a:cxn>
          </a:cxnLst>
          <a:rect l="T9" t="T10" r="T11" b="T12"/>
          <a:pathLst>
            <a:path w="27" h="1">
              <a:moveTo>
                <a:pt x="0" y="0"/>
              </a:moveTo>
              <a:lnTo>
                <a:pt x="25" y="0"/>
              </a:lnTo>
              <a:lnTo>
                <a:pt x="2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287338</xdr:colOff>
      <xdr:row>30</xdr:row>
      <xdr:rowOff>120650</xdr:rowOff>
    </xdr:from>
    <xdr:to>
      <xdr:col>6</xdr:col>
      <xdr:colOff>292100</xdr:colOff>
      <xdr:row>30</xdr:row>
      <xdr:rowOff>128587</xdr:rowOff>
    </xdr:to>
    <xdr:sp macro="" textlink="">
      <xdr:nvSpPr>
        <xdr:cNvPr id="79" name="Freeform 78">
          <a:extLst>
            <a:ext uri="{FF2B5EF4-FFF2-40B4-BE49-F238E27FC236}">
              <a16:creationId xmlns:a16="http://schemas.microsoft.com/office/drawing/2014/main" id="{00000000-0008-0000-0900-00004F000000}"/>
            </a:ext>
          </a:extLst>
        </xdr:cNvPr>
        <xdr:cNvSpPr>
          <a:spLocks/>
        </xdr:cNvSpPr>
      </xdr:nvSpPr>
      <xdr:spPr bwMode="auto">
        <a:xfrm>
          <a:off x="3944938" y="5835650"/>
          <a:ext cx="4762" cy="7937"/>
        </a:xfrm>
        <a:custGeom>
          <a:avLst/>
          <a:gdLst>
            <a:gd name="T0" fmla="*/ 2147483647 w 10"/>
            <a:gd name="T1" fmla="*/ 2147483647 h 12"/>
            <a:gd name="T2" fmla="*/ 2147483647 w 10"/>
            <a:gd name="T3" fmla="*/ 2147483647 h 12"/>
            <a:gd name="T4" fmla="*/ 2147483647 w 10"/>
            <a:gd name="T5" fmla="*/ 2147483647 h 12"/>
            <a:gd name="T6" fmla="*/ 0 w 10"/>
            <a:gd name="T7" fmla="*/ 0 h 12"/>
            <a:gd name="T8" fmla="*/ 0 w 10"/>
            <a:gd name="T9" fmla="*/ 0 h 12"/>
            <a:gd name="T10" fmla="*/ 0 60000 65536"/>
            <a:gd name="T11" fmla="*/ 0 60000 65536"/>
            <a:gd name="T12" fmla="*/ 0 60000 65536"/>
            <a:gd name="T13" fmla="*/ 0 60000 65536"/>
            <a:gd name="T14" fmla="*/ 0 60000 65536"/>
            <a:gd name="T15" fmla="*/ 0 w 10"/>
            <a:gd name="T16" fmla="*/ 0 h 12"/>
            <a:gd name="T17" fmla="*/ 10 w 10"/>
            <a:gd name="T18" fmla="*/ 12 h 12"/>
          </a:gdLst>
          <a:ahLst/>
          <a:cxnLst>
            <a:cxn ang="T10">
              <a:pos x="T0" y="T1"/>
            </a:cxn>
            <a:cxn ang="T11">
              <a:pos x="T2" y="T3"/>
            </a:cxn>
            <a:cxn ang="T12">
              <a:pos x="T4" y="T5"/>
            </a:cxn>
            <a:cxn ang="T13">
              <a:pos x="T6" y="T7"/>
            </a:cxn>
            <a:cxn ang="T14">
              <a:pos x="T8" y="T9"/>
            </a:cxn>
          </a:cxnLst>
          <a:rect l="T15" t="T16" r="T17" b="T18"/>
          <a:pathLst>
            <a:path w="10" h="12">
              <a:moveTo>
                <a:pt x="10" y="12"/>
              </a:moveTo>
              <a:lnTo>
                <a:pt x="9" y="6"/>
              </a:lnTo>
              <a:lnTo>
                <a:pt x="5" y="2"/>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292100</xdr:colOff>
      <xdr:row>30</xdr:row>
      <xdr:rowOff>128587</xdr:rowOff>
    </xdr:from>
    <xdr:to>
      <xdr:col>6</xdr:col>
      <xdr:colOff>293688</xdr:colOff>
      <xdr:row>30</xdr:row>
      <xdr:rowOff>161925</xdr:rowOff>
    </xdr:to>
    <xdr:sp macro="" textlink="">
      <xdr:nvSpPr>
        <xdr:cNvPr id="80" name="Freeform 79">
          <a:extLst>
            <a:ext uri="{FF2B5EF4-FFF2-40B4-BE49-F238E27FC236}">
              <a16:creationId xmlns:a16="http://schemas.microsoft.com/office/drawing/2014/main" id="{00000000-0008-0000-0900-000050000000}"/>
            </a:ext>
          </a:extLst>
        </xdr:cNvPr>
        <xdr:cNvSpPr>
          <a:spLocks/>
        </xdr:cNvSpPr>
      </xdr:nvSpPr>
      <xdr:spPr bwMode="auto">
        <a:xfrm>
          <a:off x="3949700" y="5843587"/>
          <a:ext cx="1588" cy="33338"/>
        </a:xfrm>
        <a:custGeom>
          <a:avLst/>
          <a:gdLst>
            <a:gd name="T0" fmla="*/ 0 w 1"/>
            <a:gd name="T1" fmla="*/ 0 h 72"/>
            <a:gd name="T2" fmla="*/ 0 w 1"/>
            <a:gd name="T3" fmla="*/ 2147483647 h 72"/>
            <a:gd name="T4" fmla="*/ 2147483647 w 1"/>
            <a:gd name="T5" fmla="*/ 2147483647 h 72"/>
            <a:gd name="T6" fmla="*/ 0 60000 65536"/>
            <a:gd name="T7" fmla="*/ 0 60000 65536"/>
            <a:gd name="T8" fmla="*/ 0 60000 65536"/>
            <a:gd name="T9" fmla="*/ 0 w 1"/>
            <a:gd name="T10" fmla="*/ 0 h 72"/>
            <a:gd name="T11" fmla="*/ 1 w 1"/>
            <a:gd name="T12" fmla="*/ 72 h 72"/>
          </a:gdLst>
          <a:ahLst/>
          <a:cxnLst>
            <a:cxn ang="T6">
              <a:pos x="T0" y="T1"/>
            </a:cxn>
            <a:cxn ang="T7">
              <a:pos x="T2" y="T3"/>
            </a:cxn>
            <a:cxn ang="T8">
              <a:pos x="T4" y="T5"/>
            </a:cxn>
          </a:cxnLst>
          <a:rect l="T9" t="T10" r="T11" b="T12"/>
          <a:pathLst>
            <a:path w="1" h="72">
              <a:moveTo>
                <a:pt x="0" y="0"/>
              </a:moveTo>
              <a:lnTo>
                <a:pt x="0" y="72"/>
              </a:lnTo>
              <a:lnTo>
                <a:pt x="1" y="7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287338</xdr:colOff>
      <xdr:row>30</xdr:row>
      <xdr:rowOff>161925</xdr:rowOff>
    </xdr:from>
    <xdr:to>
      <xdr:col>6</xdr:col>
      <xdr:colOff>293688</xdr:colOff>
      <xdr:row>30</xdr:row>
      <xdr:rowOff>166687</xdr:rowOff>
    </xdr:to>
    <xdr:sp macro="" textlink="">
      <xdr:nvSpPr>
        <xdr:cNvPr id="81" name="Freeform 80">
          <a:extLst>
            <a:ext uri="{FF2B5EF4-FFF2-40B4-BE49-F238E27FC236}">
              <a16:creationId xmlns:a16="http://schemas.microsoft.com/office/drawing/2014/main" id="{00000000-0008-0000-0900-000051000000}"/>
            </a:ext>
          </a:extLst>
        </xdr:cNvPr>
        <xdr:cNvSpPr>
          <a:spLocks/>
        </xdr:cNvSpPr>
      </xdr:nvSpPr>
      <xdr:spPr bwMode="auto">
        <a:xfrm>
          <a:off x="3944938" y="5876925"/>
          <a:ext cx="6350" cy="4762"/>
        </a:xfrm>
        <a:custGeom>
          <a:avLst/>
          <a:gdLst>
            <a:gd name="T0" fmla="*/ 0 w 11"/>
            <a:gd name="T1" fmla="*/ 2147483647 h 11"/>
            <a:gd name="T2" fmla="*/ 2147483647 w 11"/>
            <a:gd name="T3" fmla="*/ 2147483647 h 11"/>
            <a:gd name="T4" fmla="*/ 2147483647 w 11"/>
            <a:gd name="T5" fmla="*/ 2147483647 h 11"/>
            <a:gd name="T6" fmla="*/ 2147483647 w 11"/>
            <a:gd name="T7" fmla="*/ 0 h 11"/>
            <a:gd name="T8" fmla="*/ 2147483647 w 11"/>
            <a:gd name="T9" fmla="*/ 0 h 11"/>
            <a:gd name="T10" fmla="*/ 0 60000 65536"/>
            <a:gd name="T11" fmla="*/ 0 60000 65536"/>
            <a:gd name="T12" fmla="*/ 0 60000 65536"/>
            <a:gd name="T13" fmla="*/ 0 60000 65536"/>
            <a:gd name="T14" fmla="*/ 0 60000 65536"/>
            <a:gd name="T15" fmla="*/ 0 w 11"/>
            <a:gd name="T16" fmla="*/ 0 h 11"/>
            <a:gd name="T17" fmla="*/ 11 w 11"/>
            <a:gd name="T18" fmla="*/ 11 h 11"/>
          </a:gdLst>
          <a:ahLst/>
          <a:cxnLst>
            <a:cxn ang="T10">
              <a:pos x="T0" y="T1"/>
            </a:cxn>
            <a:cxn ang="T11">
              <a:pos x="T2" y="T3"/>
            </a:cxn>
            <a:cxn ang="T12">
              <a:pos x="T4" y="T5"/>
            </a:cxn>
            <a:cxn ang="T13">
              <a:pos x="T6" y="T7"/>
            </a:cxn>
            <a:cxn ang="T14">
              <a:pos x="T8" y="T9"/>
            </a:cxn>
          </a:cxnLst>
          <a:rect l="T15" t="T16" r="T17" b="T18"/>
          <a:pathLst>
            <a:path w="11" h="11">
              <a:moveTo>
                <a:pt x="0" y="11"/>
              </a:moveTo>
              <a:lnTo>
                <a:pt x="5" y="8"/>
              </a:lnTo>
              <a:lnTo>
                <a:pt x="9" y="4"/>
              </a:lnTo>
              <a:lnTo>
                <a:pt x="10" y="0"/>
              </a:lnTo>
              <a:lnTo>
                <a:pt x="1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271463</xdr:colOff>
      <xdr:row>30</xdr:row>
      <xdr:rowOff>166687</xdr:rowOff>
    </xdr:from>
    <xdr:to>
      <xdr:col>6</xdr:col>
      <xdr:colOff>287338</xdr:colOff>
      <xdr:row>30</xdr:row>
      <xdr:rowOff>169862</xdr:rowOff>
    </xdr:to>
    <xdr:sp macro="" textlink="">
      <xdr:nvSpPr>
        <xdr:cNvPr id="82" name="Freeform 81">
          <a:extLst>
            <a:ext uri="{FF2B5EF4-FFF2-40B4-BE49-F238E27FC236}">
              <a16:creationId xmlns:a16="http://schemas.microsoft.com/office/drawing/2014/main" id="{00000000-0008-0000-0900-000052000000}"/>
            </a:ext>
          </a:extLst>
        </xdr:cNvPr>
        <xdr:cNvSpPr>
          <a:spLocks/>
        </xdr:cNvSpPr>
      </xdr:nvSpPr>
      <xdr:spPr bwMode="auto">
        <a:xfrm>
          <a:off x="3929063" y="5881687"/>
          <a:ext cx="15875" cy="3175"/>
        </a:xfrm>
        <a:custGeom>
          <a:avLst/>
          <a:gdLst>
            <a:gd name="T0" fmla="*/ 2147483647 w 25"/>
            <a:gd name="T1" fmla="*/ 0 h 1"/>
            <a:gd name="T2" fmla="*/ 0 w 25"/>
            <a:gd name="T3" fmla="*/ 0 h 1"/>
            <a:gd name="T4" fmla="*/ 0 w 25"/>
            <a:gd name="T5" fmla="*/ 0 h 1"/>
            <a:gd name="T6" fmla="*/ 0 60000 65536"/>
            <a:gd name="T7" fmla="*/ 0 60000 65536"/>
            <a:gd name="T8" fmla="*/ 0 60000 65536"/>
            <a:gd name="T9" fmla="*/ 0 w 25"/>
            <a:gd name="T10" fmla="*/ 0 h 1"/>
            <a:gd name="T11" fmla="*/ 25 w 25"/>
            <a:gd name="T12" fmla="*/ 1 h 1"/>
          </a:gdLst>
          <a:ahLst/>
          <a:cxnLst>
            <a:cxn ang="T6">
              <a:pos x="T0" y="T1"/>
            </a:cxn>
            <a:cxn ang="T7">
              <a:pos x="T2" y="T3"/>
            </a:cxn>
            <a:cxn ang="T8">
              <a:pos x="T4" y="T5"/>
            </a:cxn>
          </a:cxnLst>
          <a:rect l="T9" t="T10" r="T11" b="T12"/>
          <a:pathLst>
            <a:path w="25" h="1">
              <a:moveTo>
                <a:pt x="25"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30</xdr:row>
      <xdr:rowOff>161925</xdr:rowOff>
    </xdr:from>
    <xdr:to>
      <xdr:col>6</xdr:col>
      <xdr:colOff>273050</xdr:colOff>
      <xdr:row>30</xdr:row>
      <xdr:rowOff>166687</xdr:rowOff>
    </xdr:to>
    <xdr:sp macro="" textlink="">
      <xdr:nvSpPr>
        <xdr:cNvPr id="83" name="Freeform 82">
          <a:extLst>
            <a:ext uri="{FF2B5EF4-FFF2-40B4-BE49-F238E27FC236}">
              <a16:creationId xmlns:a16="http://schemas.microsoft.com/office/drawing/2014/main" id="{00000000-0008-0000-0900-000053000000}"/>
            </a:ext>
          </a:extLst>
        </xdr:cNvPr>
        <xdr:cNvSpPr>
          <a:spLocks/>
        </xdr:cNvSpPr>
      </xdr:nvSpPr>
      <xdr:spPr bwMode="auto">
        <a:xfrm>
          <a:off x="3924300" y="5876925"/>
          <a:ext cx="6350" cy="4762"/>
        </a:xfrm>
        <a:custGeom>
          <a:avLst/>
          <a:gdLst>
            <a:gd name="T0" fmla="*/ 0 w 11"/>
            <a:gd name="T1" fmla="*/ 0 h 11"/>
            <a:gd name="T2" fmla="*/ 0 w 11"/>
            <a:gd name="T3" fmla="*/ 2147483647 h 11"/>
            <a:gd name="T4" fmla="*/ 2147483647 w 11"/>
            <a:gd name="T5" fmla="*/ 2147483647 h 11"/>
            <a:gd name="T6" fmla="*/ 2147483647 w 11"/>
            <a:gd name="T7" fmla="*/ 2147483647 h 11"/>
            <a:gd name="T8" fmla="*/ 2147483647 w 11"/>
            <a:gd name="T9" fmla="*/ 2147483647 h 11"/>
            <a:gd name="T10" fmla="*/ 0 60000 65536"/>
            <a:gd name="T11" fmla="*/ 0 60000 65536"/>
            <a:gd name="T12" fmla="*/ 0 60000 65536"/>
            <a:gd name="T13" fmla="*/ 0 60000 65536"/>
            <a:gd name="T14" fmla="*/ 0 60000 65536"/>
            <a:gd name="T15" fmla="*/ 0 w 11"/>
            <a:gd name="T16" fmla="*/ 0 h 11"/>
            <a:gd name="T17" fmla="*/ 11 w 11"/>
            <a:gd name="T18" fmla="*/ 11 h 11"/>
          </a:gdLst>
          <a:ahLst/>
          <a:cxnLst>
            <a:cxn ang="T10">
              <a:pos x="T0" y="T1"/>
            </a:cxn>
            <a:cxn ang="T11">
              <a:pos x="T2" y="T3"/>
            </a:cxn>
            <a:cxn ang="T12">
              <a:pos x="T4" y="T5"/>
            </a:cxn>
            <a:cxn ang="T13">
              <a:pos x="T6" y="T7"/>
            </a:cxn>
            <a:cxn ang="T14">
              <a:pos x="T8" y="T9"/>
            </a:cxn>
          </a:cxnLst>
          <a:rect l="T15" t="T16" r="T17" b="T18"/>
          <a:pathLst>
            <a:path w="11" h="11">
              <a:moveTo>
                <a:pt x="0" y="0"/>
              </a:moveTo>
              <a:lnTo>
                <a:pt x="1" y="4"/>
              </a:lnTo>
              <a:lnTo>
                <a:pt x="5" y="8"/>
              </a:lnTo>
              <a:lnTo>
                <a:pt x="10" y="11"/>
              </a:lnTo>
              <a:lnTo>
                <a:pt x="11" y="1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30</xdr:row>
      <xdr:rowOff>158750</xdr:rowOff>
    </xdr:from>
    <xdr:to>
      <xdr:col>6</xdr:col>
      <xdr:colOff>268288</xdr:colOff>
      <xdr:row>30</xdr:row>
      <xdr:rowOff>161925</xdr:rowOff>
    </xdr:to>
    <xdr:sp macro="" textlink="">
      <xdr:nvSpPr>
        <xdr:cNvPr id="84" name="Freeform 83">
          <a:extLst>
            <a:ext uri="{FF2B5EF4-FFF2-40B4-BE49-F238E27FC236}">
              <a16:creationId xmlns:a16="http://schemas.microsoft.com/office/drawing/2014/main" id="{00000000-0008-0000-0900-000054000000}"/>
            </a:ext>
          </a:extLst>
        </xdr:cNvPr>
        <xdr:cNvSpPr>
          <a:spLocks/>
        </xdr:cNvSpPr>
      </xdr:nvSpPr>
      <xdr:spPr bwMode="auto">
        <a:xfrm>
          <a:off x="3924300" y="5873750"/>
          <a:ext cx="1588" cy="3175"/>
        </a:xfrm>
        <a:custGeom>
          <a:avLst/>
          <a:gdLst>
            <a:gd name="T0" fmla="*/ 0 w 1"/>
            <a:gd name="T1" fmla="*/ 2147483647 h 7"/>
            <a:gd name="T2" fmla="*/ 0 w 1"/>
            <a:gd name="T3" fmla="*/ 0 h 7"/>
            <a:gd name="T4" fmla="*/ 2147483647 w 1"/>
            <a:gd name="T5" fmla="*/ 0 h 7"/>
            <a:gd name="T6" fmla="*/ 0 60000 65536"/>
            <a:gd name="T7" fmla="*/ 0 60000 65536"/>
            <a:gd name="T8" fmla="*/ 0 60000 65536"/>
            <a:gd name="T9" fmla="*/ 0 w 1"/>
            <a:gd name="T10" fmla="*/ 0 h 7"/>
            <a:gd name="T11" fmla="*/ 1 w 1"/>
            <a:gd name="T12" fmla="*/ 7 h 7"/>
          </a:gdLst>
          <a:ahLst/>
          <a:cxnLst>
            <a:cxn ang="T6">
              <a:pos x="T0" y="T1"/>
            </a:cxn>
            <a:cxn ang="T7">
              <a:pos x="T2" y="T3"/>
            </a:cxn>
            <a:cxn ang="T8">
              <a:pos x="T4" y="T5"/>
            </a:cxn>
          </a:cxnLst>
          <a:rect l="T9" t="T10" r="T11" b="T12"/>
          <a:pathLst>
            <a:path w="1" h="7">
              <a:moveTo>
                <a:pt x="0" y="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258763</xdr:colOff>
      <xdr:row>30</xdr:row>
      <xdr:rowOff>158750</xdr:rowOff>
    </xdr:from>
    <xdr:to>
      <xdr:col>6</xdr:col>
      <xdr:colOff>266700</xdr:colOff>
      <xdr:row>30</xdr:row>
      <xdr:rowOff>161925</xdr:rowOff>
    </xdr:to>
    <xdr:sp macro="" textlink="">
      <xdr:nvSpPr>
        <xdr:cNvPr id="85" name="Freeform 84">
          <a:extLst>
            <a:ext uri="{FF2B5EF4-FFF2-40B4-BE49-F238E27FC236}">
              <a16:creationId xmlns:a16="http://schemas.microsoft.com/office/drawing/2014/main" id="{00000000-0008-0000-0900-000055000000}"/>
            </a:ext>
          </a:extLst>
        </xdr:cNvPr>
        <xdr:cNvSpPr>
          <a:spLocks/>
        </xdr:cNvSpPr>
      </xdr:nvSpPr>
      <xdr:spPr bwMode="auto">
        <a:xfrm>
          <a:off x="3916363" y="5873750"/>
          <a:ext cx="7937" cy="3175"/>
        </a:xfrm>
        <a:custGeom>
          <a:avLst/>
          <a:gdLst>
            <a:gd name="T0" fmla="*/ 2147483647 w 11"/>
            <a:gd name="T1" fmla="*/ 0 h 1"/>
            <a:gd name="T2" fmla="*/ 0 w 11"/>
            <a:gd name="T3" fmla="*/ 0 h 1"/>
            <a:gd name="T4" fmla="*/ 0 w 11"/>
            <a:gd name="T5" fmla="*/ 0 h 1"/>
            <a:gd name="T6" fmla="*/ 0 60000 65536"/>
            <a:gd name="T7" fmla="*/ 0 60000 65536"/>
            <a:gd name="T8" fmla="*/ 0 60000 65536"/>
            <a:gd name="T9" fmla="*/ 0 w 11"/>
            <a:gd name="T10" fmla="*/ 0 h 1"/>
            <a:gd name="T11" fmla="*/ 11 w 11"/>
            <a:gd name="T12" fmla="*/ 1 h 1"/>
          </a:gdLst>
          <a:ahLst/>
          <a:cxnLst>
            <a:cxn ang="T6">
              <a:pos x="T0" y="T1"/>
            </a:cxn>
            <a:cxn ang="T7">
              <a:pos x="T2" y="T3"/>
            </a:cxn>
            <a:cxn ang="T8">
              <a:pos x="T4" y="T5"/>
            </a:cxn>
          </a:cxnLst>
          <a:rect l="T9" t="T10" r="T11" b="T12"/>
          <a:pathLst>
            <a:path w="11" h="1">
              <a:moveTo>
                <a:pt x="11"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258763</xdr:colOff>
      <xdr:row>30</xdr:row>
      <xdr:rowOff>158750</xdr:rowOff>
    </xdr:from>
    <xdr:to>
      <xdr:col>6</xdr:col>
      <xdr:colOff>261938</xdr:colOff>
      <xdr:row>30</xdr:row>
      <xdr:rowOff>184150</xdr:rowOff>
    </xdr:to>
    <xdr:sp macro="" textlink="">
      <xdr:nvSpPr>
        <xdr:cNvPr id="86" name="Freeform 85">
          <a:extLst>
            <a:ext uri="{FF2B5EF4-FFF2-40B4-BE49-F238E27FC236}">
              <a16:creationId xmlns:a16="http://schemas.microsoft.com/office/drawing/2014/main" id="{00000000-0008-0000-0900-000056000000}"/>
            </a:ext>
          </a:extLst>
        </xdr:cNvPr>
        <xdr:cNvSpPr>
          <a:spLocks/>
        </xdr:cNvSpPr>
      </xdr:nvSpPr>
      <xdr:spPr bwMode="auto">
        <a:xfrm>
          <a:off x="3916363" y="5873750"/>
          <a:ext cx="3175" cy="25400"/>
        </a:xfrm>
        <a:custGeom>
          <a:avLst/>
          <a:gdLst>
            <a:gd name="T0" fmla="*/ 0 w 1"/>
            <a:gd name="T1" fmla="*/ 0 h 55"/>
            <a:gd name="T2" fmla="*/ 0 w 1"/>
            <a:gd name="T3" fmla="*/ 2147483647 h 55"/>
            <a:gd name="T4" fmla="*/ 2147483647 w 1"/>
            <a:gd name="T5" fmla="*/ 2147483647 h 55"/>
            <a:gd name="T6" fmla="*/ 0 60000 65536"/>
            <a:gd name="T7" fmla="*/ 0 60000 65536"/>
            <a:gd name="T8" fmla="*/ 0 60000 65536"/>
            <a:gd name="T9" fmla="*/ 0 w 1"/>
            <a:gd name="T10" fmla="*/ 0 h 55"/>
            <a:gd name="T11" fmla="*/ 1 w 1"/>
            <a:gd name="T12" fmla="*/ 55 h 55"/>
          </a:gdLst>
          <a:ahLst/>
          <a:cxnLst>
            <a:cxn ang="T6">
              <a:pos x="T0" y="T1"/>
            </a:cxn>
            <a:cxn ang="T7">
              <a:pos x="T2" y="T3"/>
            </a:cxn>
            <a:cxn ang="T8">
              <a:pos x="T4" y="T5"/>
            </a:cxn>
          </a:cxnLst>
          <a:rect l="T9" t="T10" r="T11" b="T12"/>
          <a:pathLst>
            <a:path w="1" h="55">
              <a:moveTo>
                <a:pt x="0" y="0"/>
              </a:moveTo>
              <a:lnTo>
                <a:pt x="0" y="55"/>
              </a:lnTo>
              <a:lnTo>
                <a:pt x="1" y="5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223838</xdr:colOff>
      <xdr:row>30</xdr:row>
      <xdr:rowOff>184150</xdr:rowOff>
    </xdr:from>
    <xdr:to>
      <xdr:col>6</xdr:col>
      <xdr:colOff>258763</xdr:colOff>
      <xdr:row>30</xdr:row>
      <xdr:rowOff>185737</xdr:rowOff>
    </xdr:to>
    <xdr:sp macro="" textlink="">
      <xdr:nvSpPr>
        <xdr:cNvPr id="87" name="Freeform 86">
          <a:extLst>
            <a:ext uri="{FF2B5EF4-FFF2-40B4-BE49-F238E27FC236}">
              <a16:creationId xmlns:a16="http://schemas.microsoft.com/office/drawing/2014/main" id="{00000000-0008-0000-0900-000057000000}"/>
            </a:ext>
          </a:extLst>
        </xdr:cNvPr>
        <xdr:cNvSpPr>
          <a:spLocks/>
        </xdr:cNvSpPr>
      </xdr:nvSpPr>
      <xdr:spPr bwMode="auto">
        <a:xfrm>
          <a:off x="3881438" y="5899150"/>
          <a:ext cx="34925" cy="1587"/>
        </a:xfrm>
        <a:custGeom>
          <a:avLst/>
          <a:gdLst>
            <a:gd name="T0" fmla="*/ 2147483647 w 60"/>
            <a:gd name="T1" fmla="*/ 0 h 1"/>
            <a:gd name="T2" fmla="*/ 0 w 60"/>
            <a:gd name="T3" fmla="*/ 0 h 1"/>
            <a:gd name="T4" fmla="*/ 2147483647 w 60"/>
            <a:gd name="T5" fmla="*/ 0 h 1"/>
            <a:gd name="T6" fmla="*/ 0 60000 65536"/>
            <a:gd name="T7" fmla="*/ 0 60000 65536"/>
            <a:gd name="T8" fmla="*/ 0 60000 65536"/>
            <a:gd name="T9" fmla="*/ 0 w 60"/>
            <a:gd name="T10" fmla="*/ 0 h 1"/>
            <a:gd name="T11" fmla="*/ 60 w 60"/>
            <a:gd name="T12" fmla="*/ 1 h 1"/>
          </a:gdLst>
          <a:ahLst/>
          <a:cxnLst>
            <a:cxn ang="T6">
              <a:pos x="T0" y="T1"/>
            </a:cxn>
            <a:cxn ang="T7">
              <a:pos x="T2" y="T3"/>
            </a:cxn>
            <a:cxn ang="T8">
              <a:pos x="T4" y="T5"/>
            </a:cxn>
          </a:cxnLst>
          <a:rect l="T9" t="T10" r="T11" b="T12"/>
          <a:pathLst>
            <a:path w="60" h="1">
              <a:moveTo>
                <a:pt x="60"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215900</xdr:colOff>
      <xdr:row>30</xdr:row>
      <xdr:rowOff>184150</xdr:rowOff>
    </xdr:from>
    <xdr:to>
      <xdr:col>6</xdr:col>
      <xdr:colOff>223838</xdr:colOff>
      <xdr:row>31</xdr:row>
      <xdr:rowOff>1587</xdr:rowOff>
    </xdr:to>
    <xdr:sp macro="" textlink="">
      <xdr:nvSpPr>
        <xdr:cNvPr id="88" name="Freeform 87">
          <a:extLst>
            <a:ext uri="{FF2B5EF4-FFF2-40B4-BE49-F238E27FC236}">
              <a16:creationId xmlns:a16="http://schemas.microsoft.com/office/drawing/2014/main" id="{00000000-0008-0000-0900-000058000000}"/>
            </a:ext>
          </a:extLst>
        </xdr:cNvPr>
        <xdr:cNvSpPr>
          <a:spLocks/>
        </xdr:cNvSpPr>
      </xdr:nvSpPr>
      <xdr:spPr bwMode="auto">
        <a:xfrm>
          <a:off x="3873500" y="5899150"/>
          <a:ext cx="7938" cy="7937"/>
        </a:xfrm>
        <a:custGeom>
          <a:avLst/>
          <a:gdLst>
            <a:gd name="T0" fmla="*/ 2147483647 w 14"/>
            <a:gd name="T1" fmla="*/ 0 h 13"/>
            <a:gd name="T2" fmla="*/ 2147483647 w 14"/>
            <a:gd name="T3" fmla="*/ 0 h 13"/>
            <a:gd name="T4" fmla="*/ 2147483647 w 14"/>
            <a:gd name="T5" fmla="*/ 2147483647 h 13"/>
            <a:gd name="T6" fmla="*/ 0 w 14"/>
            <a:gd name="T7" fmla="*/ 2147483647 h 13"/>
            <a:gd name="T8" fmla="*/ 0 w 14"/>
            <a:gd name="T9" fmla="*/ 2147483647 h 13"/>
            <a:gd name="T10" fmla="*/ 0 w 14"/>
            <a:gd name="T11" fmla="*/ 2147483647 h 13"/>
            <a:gd name="T12" fmla="*/ 0 w 14"/>
            <a:gd name="T13" fmla="*/ 2147483647 h 13"/>
            <a:gd name="T14" fmla="*/ 0 60000 65536"/>
            <a:gd name="T15" fmla="*/ 0 60000 65536"/>
            <a:gd name="T16" fmla="*/ 0 60000 65536"/>
            <a:gd name="T17" fmla="*/ 0 60000 65536"/>
            <a:gd name="T18" fmla="*/ 0 60000 65536"/>
            <a:gd name="T19" fmla="*/ 0 60000 65536"/>
            <a:gd name="T20" fmla="*/ 0 60000 65536"/>
            <a:gd name="T21" fmla="*/ 0 w 14"/>
            <a:gd name="T22" fmla="*/ 0 h 13"/>
            <a:gd name="T23" fmla="*/ 14 w 14"/>
            <a:gd name="T24" fmla="*/ 13 h 13"/>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4" h="13">
              <a:moveTo>
                <a:pt x="14" y="0"/>
              </a:moveTo>
              <a:lnTo>
                <a:pt x="9" y="1"/>
              </a:lnTo>
              <a:lnTo>
                <a:pt x="6" y="2"/>
              </a:lnTo>
              <a:lnTo>
                <a:pt x="2" y="6"/>
              </a:lnTo>
              <a:lnTo>
                <a:pt x="1" y="9"/>
              </a:ln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215900</xdr:colOff>
      <xdr:row>31</xdr:row>
      <xdr:rowOff>1587</xdr:rowOff>
    </xdr:from>
    <xdr:to>
      <xdr:col>6</xdr:col>
      <xdr:colOff>219075</xdr:colOff>
      <xdr:row>31</xdr:row>
      <xdr:rowOff>38100</xdr:rowOff>
    </xdr:to>
    <xdr:sp macro="" textlink="">
      <xdr:nvSpPr>
        <xdr:cNvPr id="89" name="Freeform 88">
          <a:extLst>
            <a:ext uri="{FF2B5EF4-FFF2-40B4-BE49-F238E27FC236}">
              <a16:creationId xmlns:a16="http://schemas.microsoft.com/office/drawing/2014/main" id="{00000000-0008-0000-0900-000059000000}"/>
            </a:ext>
          </a:extLst>
        </xdr:cNvPr>
        <xdr:cNvSpPr>
          <a:spLocks/>
        </xdr:cNvSpPr>
      </xdr:nvSpPr>
      <xdr:spPr bwMode="auto">
        <a:xfrm>
          <a:off x="3873500" y="5907087"/>
          <a:ext cx="3175" cy="36513"/>
        </a:xfrm>
        <a:custGeom>
          <a:avLst/>
          <a:gdLst>
            <a:gd name="T0" fmla="*/ 0 w 1"/>
            <a:gd name="T1" fmla="*/ 0 h 75"/>
            <a:gd name="T2" fmla="*/ 0 w 1"/>
            <a:gd name="T3" fmla="*/ 2147483647 h 75"/>
            <a:gd name="T4" fmla="*/ 2147483647 w 1"/>
            <a:gd name="T5" fmla="*/ 2147483647 h 75"/>
            <a:gd name="T6" fmla="*/ 0 60000 65536"/>
            <a:gd name="T7" fmla="*/ 0 60000 65536"/>
            <a:gd name="T8" fmla="*/ 0 60000 65536"/>
            <a:gd name="T9" fmla="*/ 0 w 1"/>
            <a:gd name="T10" fmla="*/ 0 h 75"/>
            <a:gd name="T11" fmla="*/ 1 w 1"/>
            <a:gd name="T12" fmla="*/ 75 h 75"/>
          </a:gdLst>
          <a:ahLst/>
          <a:cxnLst>
            <a:cxn ang="T6">
              <a:pos x="T0" y="T1"/>
            </a:cxn>
            <a:cxn ang="T7">
              <a:pos x="T2" y="T3"/>
            </a:cxn>
            <a:cxn ang="T8">
              <a:pos x="T4" y="T5"/>
            </a:cxn>
          </a:cxnLst>
          <a:rect l="T9" t="T10" r="T11" b="T12"/>
          <a:pathLst>
            <a:path w="1" h="75">
              <a:moveTo>
                <a:pt x="0" y="0"/>
              </a:moveTo>
              <a:lnTo>
                <a:pt x="0" y="75"/>
              </a:lnTo>
              <a:lnTo>
                <a:pt x="1" y="7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30</xdr:row>
      <xdr:rowOff>128587</xdr:rowOff>
    </xdr:from>
    <xdr:to>
      <xdr:col>6</xdr:col>
      <xdr:colOff>268288</xdr:colOff>
      <xdr:row>30</xdr:row>
      <xdr:rowOff>161925</xdr:rowOff>
    </xdr:to>
    <xdr:sp macro="" textlink="">
      <xdr:nvSpPr>
        <xdr:cNvPr id="90" name="Freeform 89">
          <a:extLst>
            <a:ext uri="{FF2B5EF4-FFF2-40B4-BE49-F238E27FC236}">
              <a16:creationId xmlns:a16="http://schemas.microsoft.com/office/drawing/2014/main" id="{00000000-0008-0000-0900-00005A000000}"/>
            </a:ext>
          </a:extLst>
        </xdr:cNvPr>
        <xdr:cNvSpPr>
          <a:spLocks/>
        </xdr:cNvSpPr>
      </xdr:nvSpPr>
      <xdr:spPr bwMode="auto">
        <a:xfrm>
          <a:off x="3924300" y="5843587"/>
          <a:ext cx="1588" cy="33338"/>
        </a:xfrm>
        <a:custGeom>
          <a:avLst/>
          <a:gdLst>
            <a:gd name="T0" fmla="*/ 0 w 1"/>
            <a:gd name="T1" fmla="*/ 2147483647 h 72"/>
            <a:gd name="T2" fmla="*/ 0 w 1"/>
            <a:gd name="T3" fmla="*/ 0 h 72"/>
            <a:gd name="T4" fmla="*/ 2147483647 w 1"/>
            <a:gd name="T5" fmla="*/ 0 h 72"/>
            <a:gd name="T6" fmla="*/ 0 60000 65536"/>
            <a:gd name="T7" fmla="*/ 0 60000 65536"/>
            <a:gd name="T8" fmla="*/ 0 60000 65536"/>
            <a:gd name="T9" fmla="*/ 0 w 1"/>
            <a:gd name="T10" fmla="*/ 0 h 72"/>
            <a:gd name="T11" fmla="*/ 1 w 1"/>
            <a:gd name="T12" fmla="*/ 72 h 72"/>
          </a:gdLst>
          <a:ahLst/>
          <a:cxnLst>
            <a:cxn ang="T6">
              <a:pos x="T0" y="T1"/>
            </a:cxn>
            <a:cxn ang="T7">
              <a:pos x="T2" y="T3"/>
            </a:cxn>
            <a:cxn ang="T8">
              <a:pos x="T4" y="T5"/>
            </a:cxn>
          </a:cxnLst>
          <a:rect l="T9" t="T10" r="T11" b="T12"/>
          <a:pathLst>
            <a:path w="1" h="72">
              <a:moveTo>
                <a:pt x="0" y="7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30</xdr:row>
      <xdr:rowOff>155575</xdr:rowOff>
    </xdr:from>
    <xdr:to>
      <xdr:col>6</xdr:col>
      <xdr:colOff>273050</xdr:colOff>
      <xdr:row>30</xdr:row>
      <xdr:rowOff>166687</xdr:rowOff>
    </xdr:to>
    <xdr:sp macro="" textlink="">
      <xdr:nvSpPr>
        <xdr:cNvPr id="91" name="Freeform 90">
          <a:extLst>
            <a:ext uri="{FF2B5EF4-FFF2-40B4-BE49-F238E27FC236}">
              <a16:creationId xmlns:a16="http://schemas.microsoft.com/office/drawing/2014/main" id="{00000000-0008-0000-0900-00005B000000}"/>
            </a:ext>
          </a:extLst>
        </xdr:cNvPr>
        <xdr:cNvSpPr>
          <a:spLocks/>
        </xdr:cNvSpPr>
      </xdr:nvSpPr>
      <xdr:spPr bwMode="auto">
        <a:xfrm>
          <a:off x="3924300" y="5870575"/>
          <a:ext cx="6350" cy="11112"/>
        </a:xfrm>
        <a:custGeom>
          <a:avLst/>
          <a:gdLst>
            <a:gd name="T0" fmla="*/ 2147483647 w 10"/>
            <a:gd name="T1" fmla="*/ 0 h 24"/>
            <a:gd name="T2" fmla="*/ 2147483647 w 10"/>
            <a:gd name="T3" fmla="*/ 2147483647 h 24"/>
            <a:gd name="T4" fmla="*/ 0 w 10"/>
            <a:gd name="T5" fmla="*/ 2147483647 h 24"/>
            <a:gd name="T6" fmla="*/ 0 w 10"/>
            <a:gd name="T7" fmla="*/ 2147483647 h 24"/>
            <a:gd name="T8" fmla="*/ 0 w 10"/>
            <a:gd name="T9" fmla="*/ 2147483647 h 24"/>
            <a:gd name="T10" fmla="*/ 0 w 10"/>
            <a:gd name="T11" fmla="*/ 2147483647 h 24"/>
            <a:gd name="T12" fmla="*/ 2147483647 w 10"/>
            <a:gd name="T13" fmla="*/ 2147483647 h 24"/>
            <a:gd name="T14" fmla="*/ 2147483647 w 10"/>
            <a:gd name="T15" fmla="*/ 2147483647 h 24"/>
            <a:gd name="T16" fmla="*/ 2147483647 w 10"/>
            <a:gd name="T17" fmla="*/ 2147483647 h 2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0"/>
            <a:gd name="T28" fmla="*/ 0 h 24"/>
            <a:gd name="T29" fmla="*/ 10 w 10"/>
            <a:gd name="T30" fmla="*/ 24 h 2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0" h="24">
              <a:moveTo>
                <a:pt x="9" y="0"/>
              </a:moveTo>
              <a:lnTo>
                <a:pt x="4" y="3"/>
              </a:lnTo>
              <a:lnTo>
                <a:pt x="1" y="5"/>
              </a:lnTo>
              <a:lnTo>
                <a:pt x="0" y="10"/>
              </a:lnTo>
              <a:lnTo>
                <a:pt x="0" y="15"/>
              </a:lnTo>
              <a:lnTo>
                <a:pt x="1" y="19"/>
              </a:lnTo>
              <a:lnTo>
                <a:pt x="4" y="22"/>
              </a:lnTo>
              <a:lnTo>
                <a:pt x="9" y="24"/>
              </a:lnTo>
              <a:lnTo>
                <a:pt x="10" y="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287338</xdr:colOff>
      <xdr:row>30</xdr:row>
      <xdr:rowOff>155575</xdr:rowOff>
    </xdr:from>
    <xdr:to>
      <xdr:col>6</xdr:col>
      <xdr:colOff>292100</xdr:colOff>
      <xdr:row>30</xdr:row>
      <xdr:rowOff>166687</xdr:rowOff>
    </xdr:to>
    <xdr:sp macro="" textlink="">
      <xdr:nvSpPr>
        <xdr:cNvPr id="92" name="Freeform 91">
          <a:extLst>
            <a:ext uri="{FF2B5EF4-FFF2-40B4-BE49-F238E27FC236}">
              <a16:creationId xmlns:a16="http://schemas.microsoft.com/office/drawing/2014/main" id="{00000000-0008-0000-0900-00005C000000}"/>
            </a:ext>
          </a:extLst>
        </xdr:cNvPr>
        <xdr:cNvSpPr>
          <a:spLocks/>
        </xdr:cNvSpPr>
      </xdr:nvSpPr>
      <xdr:spPr bwMode="auto">
        <a:xfrm>
          <a:off x="3944938" y="5870575"/>
          <a:ext cx="4762" cy="11112"/>
        </a:xfrm>
        <a:custGeom>
          <a:avLst/>
          <a:gdLst>
            <a:gd name="T0" fmla="*/ 0 w 10"/>
            <a:gd name="T1" fmla="*/ 2147483647 h 24"/>
            <a:gd name="T2" fmla="*/ 2147483647 w 10"/>
            <a:gd name="T3" fmla="*/ 2147483647 h 24"/>
            <a:gd name="T4" fmla="*/ 2147483647 w 10"/>
            <a:gd name="T5" fmla="*/ 2147483647 h 24"/>
            <a:gd name="T6" fmla="*/ 2147483647 w 10"/>
            <a:gd name="T7" fmla="*/ 2147483647 h 24"/>
            <a:gd name="T8" fmla="*/ 2147483647 w 10"/>
            <a:gd name="T9" fmla="*/ 2147483647 h 24"/>
            <a:gd name="T10" fmla="*/ 2147483647 w 10"/>
            <a:gd name="T11" fmla="*/ 2147483647 h 24"/>
            <a:gd name="T12" fmla="*/ 2147483647 w 10"/>
            <a:gd name="T13" fmla="*/ 2147483647 h 24"/>
            <a:gd name="T14" fmla="*/ 0 w 10"/>
            <a:gd name="T15" fmla="*/ 0 h 24"/>
            <a:gd name="T16" fmla="*/ 0 w 10"/>
            <a:gd name="T17" fmla="*/ 0 h 2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0"/>
            <a:gd name="T28" fmla="*/ 0 h 24"/>
            <a:gd name="T29" fmla="*/ 10 w 10"/>
            <a:gd name="T30" fmla="*/ 24 h 2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0" h="24">
              <a:moveTo>
                <a:pt x="0" y="24"/>
              </a:moveTo>
              <a:lnTo>
                <a:pt x="5" y="22"/>
              </a:lnTo>
              <a:lnTo>
                <a:pt x="8" y="19"/>
              </a:lnTo>
              <a:lnTo>
                <a:pt x="10" y="15"/>
              </a:lnTo>
              <a:lnTo>
                <a:pt x="10" y="10"/>
              </a:lnTo>
              <a:lnTo>
                <a:pt x="8" y="5"/>
              </a:lnTo>
              <a:lnTo>
                <a:pt x="5" y="3"/>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361950</xdr:colOff>
      <xdr:row>31</xdr:row>
      <xdr:rowOff>49212</xdr:rowOff>
    </xdr:from>
    <xdr:to>
      <xdr:col>5</xdr:col>
      <xdr:colOff>381000</xdr:colOff>
      <xdr:row>31</xdr:row>
      <xdr:rowOff>80962</xdr:rowOff>
    </xdr:to>
    <xdr:sp macro="" textlink="">
      <xdr:nvSpPr>
        <xdr:cNvPr id="93" name="Freeform 92">
          <a:extLst>
            <a:ext uri="{FF2B5EF4-FFF2-40B4-BE49-F238E27FC236}">
              <a16:creationId xmlns:a16="http://schemas.microsoft.com/office/drawing/2014/main" id="{00000000-0008-0000-0900-00005D000000}"/>
            </a:ext>
          </a:extLst>
        </xdr:cNvPr>
        <xdr:cNvSpPr>
          <a:spLocks/>
        </xdr:cNvSpPr>
      </xdr:nvSpPr>
      <xdr:spPr bwMode="auto">
        <a:xfrm>
          <a:off x="3409950" y="5954712"/>
          <a:ext cx="19050" cy="31750"/>
        </a:xfrm>
        <a:custGeom>
          <a:avLst/>
          <a:gdLst>
            <a:gd name="T0" fmla="*/ 0 w 33"/>
            <a:gd name="T1" fmla="*/ 0 h 62"/>
            <a:gd name="T2" fmla="*/ 0 w 33"/>
            <a:gd name="T3" fmla="*/ 2147483647 h 62"/>
            <a:gd name="T4" fmla="*/ 0 w 33"/>
            <a:gd name="T5" fmla="*/ 2147483647 h 62"/>
            <a:gd name="T6" fmla="*/ 2147483647 w 33"/>
            <a:gd name="T7" fmla="*/ 2147483647 h 62"/>
            <a:gd name="T8" fmla="*/ 2147483647 w 33"/>
            <a:gd name="T9" fmla="*/ 2147483647 h 62"/>
            <a:gd name="T10" fmla="*/ 2147483647 w 33"/>
            <a:gd name="T11" fmla="*/ 2147483647 h 62"/>
            <a:gd name="T12" fmla="*/ 2147483647 w 33"/>
            <a:gd name="T13" fmla="*/ 2147483647 h 62"/>
            <a:gd name="T14" fmla="*/ 2147483647 w 33"/>
            <a:gd name="T15" fmla="*/ 2147483647 h 62"/>
            <a:gd name="T16" fmla="*/ 2147483647 w 33"/>
            <a:gd name="T17" fmla="*/ 2147483647 h 6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33"/>
            <a:gd name="T28" fmla="*/ 0 h 62"/>
            <a:gd name="T29" fmla="*/ 33 w 33"/>
            <a:gd name="T30" fmla="*/ 62 h 6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33" h="62">
              <a:moveTo>
                <a:pt x="0" y="0"/>
              </a:moveTo>
              <a:lnTo>
                <a:pt x="0" y="11"/>
              </a:lnTo>
              <a:lnTo>
                <a:pt x="1" y="22"/>
              </a:lnTo>
              <a:lnTo>
                <a:pt x="3" y="32"/>
              </a:lnTo>
              <a:lnTo>
                <a:pt x="8" y="41"/>
              </a:lnTo>
              <a:lnTo>
                <a:pt x="16" y="50"/>
              </a:lnTo>
              <a:lnTo>
                <a:pt x="23" y="57"/>
              </a:lnTo>
              <a:lnTo>
                <a:pt x="32" y="62"/>
              </a:lnTo>
              <a:lnTo>
                <a:pt x="33" y="6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225425</xdr:colOff>
      <xdr:row>31</xdr:row>
      <xdr:rowOff>49212</xdr:rowOff>
    </xdr:from>
    <xdr:to>
      <xdr:col>5</xdr:col>
      <xdr:colOff>257175</xdr:colOff>
      <xdr:row>31</xdr:row>
      <xdr:rowOff>80962</xdr:rowOff>
    </xdr:to>
    <xdr:sp macro="" textlink="">
      <xdr:nvSpPr>
        <xdr:cNvPr id="94" name="Freeform 93">
          <a:extLst>
            <a:ext uri="{FF2B5EF4-FFF2-40B4-BE49-F238E27FC236}">
              <a16:creationId xmlns:a16="http://schemas.microsoft.com/office/drawing/2014/main" id="{00000000-0008-0000-0900-00005E000000}"/>
            </a:ext>
          </a:extLst>
        </xdr:cNvPr>
        <xdr:cNvSpPr>
          <a:spLocks/>
        </xdr:cNvSpPr>
      </xdr:nvSpPr>
      <xdr:spPr bwMode="auto">
        <a:xfrm>
          <a:off x="3273425" y="5954712"/>
          <a:ext cx="31750" cy="31750"/>
        </a:xfrm>
        <a:custGeom>
          <a:avLst/>
          <a:gdLst>
            <a:gd name="T0" fmla="*/ 0 w 54"/>
            <a:gd name="T1" fmla="*/ 0 h 64"/>
            <a:gd name="T2" fmla="*/ 0 w 54"/>
            <a:gd name="T3" fmla="*/ 2147483647 h 64"/>
            <a:gd name="T4" fmla="*/ 0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2147483647 h 64"/>
            <a:gd name="T20" fmla="*/ 2147483647 w 54"/>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0"/>
              </a:moveTo>
              <a:lnTo>
                <a:pt x="0" y="9"/>
              </a:lnTo>
              <a:lnTo>
                <a:pt x="2" y="19"/>
              </a:lnTo>
              <a:lnTo>
                <a:pt x="6" y="29"/>
              </a:lnTo>
              <a:lnTo>
                <a:pt x="11" y="38"/>
              </a:lnTo>
              <a:lnTo>
                <a:pt x="18" y="45"/>
              </a:lnTo>
              <a:lnTo>
                <a:pt x="26" y="51"/>
              </a:lnTo>
              <a:lnTo>
                <a:pt x="34" y="56"/>
              </a:lnTo>
              <a:lnTo>
                <a:pt x="43" y="61"/>
              </a:lnTo>
              <a:lnTo>
                <a:pt x="53" y="64"/>
              </a:lnTo>
              <a:lnTo>
                <a:pt x="54"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328613</xdr:colOff>
      <xdr:row>31</xdr:row>
      <xdr:rowOff>49212</xdr:rowOff>
    </xdr:from>
    <xdr:to>
      <xdr:col>5</xdr:col>
      <xdr:colOff>347663</xdr:colOff>
      <xdr:row>31</xdr:row>
      <xdr:rowOff>80962</xdr:rowOff>
    </xdr:to>
    <xdr:sp macro="" textlink="">
      <xdr:nvSpPr>
        <xdr:cNvPr id="95" name="Freeform 94">
          <a:extLst>
            <a:ext uri="{FF2B5EF4-FFF2-40B4-BE49-F238E27FC236}">
              <a16:creationId xmlns:a16="http://schemas.microsoft.com/office/drawing/2014/main" id="{00000000-0008-0000-0900-00005F000000}"/>
            </a:ext>
          </a:extLst>
        </xdr:cNvPr>
        <xdr:cNvSpPr>
          <a:spLocks/>
        </xdr:cNvSpPr>
      </xdr:nvSpPr>
      <xdr:spPr bwMode="auto">
        <a:xfrm>
          <a:off x="3376613" y="5954712"/>
          <a:ext cx="19050" cy="31750"/>
        </a:xfrm>
        <a:custGeom>
          <a:avLst/>
          <a:gdLst>
            <a:gd name="T0" fmla="*/ 0 w 33"/>
            <a:gd name="T1" fmla="*/ 0 h 62"/>
            <a:gd name="T2" fmla="*/ 0 w 33"/>
            <a:gd name="T3" fmla="*/ 2147483647 h 62"/>
            <a:gd name="T4" fmla="*/ 0 w 33"/>
            <a:gd name="T5" fmla="*/ 2147483647 h 62"/>
            <a:gd name="T6" fmla="*/ 2147483647 w 33"/>
            <a:gd name="T7" fmla="*/ 2147483647 h 62"/>
            <a:gd name="T8" fmla="*/ 2147483647 w 33"/>
            <a:gd name="T9" fmla="*/ 2147483647 h 62"/>
            <a:gd name="T10" fmla="*/ 2147483647 w 33"/>
            <a:gd name="T11" fmla="*/ 2147483647 h 62"/>
            <a:gd name="T12" fmla="*/ 2147483647 w 33"/>
            <a:gd name="T13" fmla="*/ 2147483647 h 62"/>
            <a:gd name="T14" fmla="*/ 2147483647 w 33"/>
            <a:gd name="T15" fmla="*/ 2147483647 h 62"/>
            <a:gd name="T16" fmla="*/ 2147483647 w 33"/>
            <a:gd name="T17" fmla="*/ 2147483647 h 6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33"/>
            <a:gd name="T28" fmla="*/ 0 h 62"/>
            <a:gd name="T29" fmla="*/ 33 w 33"/>
            <a:gd name="T30" fmla="*/ 62 h 6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33" h="62">
              <a:moveTo>
                <a:pt x="0" y="0"/>
              </a:moveTo>
              <a:lnTo>
                <a:pt x="0" y="11"/>
              </a:lnTo>
              <a:lnTo>
                <a:pt x="1" y="22"/>
              </a:lnTo>
              <a:lnTo>
                <a:pt x="5" y="32"/>
              </a:lnTo>
              <a:lnTo>
                <a:pt x="9" y="41"/>
              </a:lnTo>
              <a:lnTo>
                <a:pt x="16" y="50"/>
              </a:lnTo>
              <a:lnTo>
                <a:pt x="24" y="57"/>
              </a:lnTo>
              <a:lnTo>
                <a:pt x="32" y="62"/>
              </a:lnTo>
              <a:lnTo>
                <a:pt x="33" y="6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295275</xdr:colOff>
      <xdr:row>31</xdr:row>
      <xdr:rowOff>49212</xdr:rowOff>
    </xdr:from>
    <xdr:to>
      <xdr:col>5</xdr:col>
      <xdr:colOff>314325</xdr:colOff>
      <xdr:row>31</xdr:row>
      <xdr:rowOff>80962</xdr:rowOff>
    </xdr:to>
    <xdr:sp macro="" textlink="">
      <xdr:nvSpPr>
        <xdr:cNvPr id="96" name="Freeform 95">
          <a:extLst>
            <a:ext uri="{FF2B5EF4-FFF2-40B4-BE49-F238E27FC236}">
              <a16:creationId xmlns:a16="http://schemas.microsoft.com/office/drawing/2014/main" id="{00000000-0008-0000-0900-000060000000}"/>
            </a:ext>
          </a:extLst>
        </xdr:cNvPr>
        <xdr:cNvSpPr>
          <a:spLocks/>
        </xdr:cNvSpPr>
      </xdr:nvSpPr>
      <xdr:spPr bwMode="auto">
        <a:xfrm>
          <a:off x="3343275" y="5954712"/>
          <a:ext cx="19050" cy="31750"/>
        </a:xfrm>
        <a:custGeom>
          <a:avLst/>
          <a:gdLst>
            <a:gd name="T0" fmla="*/ 0 w 33"/>
            <a:gd name="T1" fmla="*/ 0 h 62"/>
            <a:gd name="T2" fmla="*/ 0 w 33"/>
            <a:gd name="T3" fmla="*/ 2147483647 h 62"/>
            <a:gd name="T4" fmla="*/ 0 w 33"/>
            <a:gd name="T5" fmla="*/ 2147483647 h 62"/>
            <a:gd name="T6" fmla="*/ 2147483647 w 33"/>
            <a:gd name="T7" fmla="*/ 2147483647 h 62"/>
            <a:gd name="T8" fmla="*/ 2147483647 w 33"/>
            <a:gd name="T9" fmla="*/ 2147483647 h 62"/>
            <a:gd name="T10" fmla="*/ 2147483647 w 33"/>
            <a:gd name="T11" fmla="*/ 2147483647 h 62"/>
            <a:gd name="T12" fmla="*/ 2147483647 w 33"/>
            <a:gd name="T13" fmla="*/ 2147483647 h 62"/>
            <a:gd name="T14" fmla="*/ 2147483647 w 33"/>
            <a:gd name="T15" fmla="*/ 2147483647 h 62"/>
            <a:gd name="T16" fmla="*/ 2147483647 w 33"/>
            <a:gd name="T17" fmla="*/ 2147483647 h 6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33"/>
            <a:gd name="T28" fmla="*/ 0 h 62"/>
            <a:gd name="T29" fmla="*/ 33 w 33"/>
            <a:gd name="T30" fmla="*/ 62 h 6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33" h="62">
              <a:moveTo>
                <a:pt x="0" y="0"/>
              </a:moveTo>
              <a:lnTo>
                <a:pt x="0" y="11"/>
              </a:lnTo>
              <a:lnTo>
                <a:pt x="1" y="22"/>
              </a:lnTo>
              <a:lnTo>
                <a:pt x="5" y="32"/>
              </a:lnTo>
              <a:lnTo>
                <a:pt x="9" y="41"/>
              </a:lnTo>
              <a:lnTo>
                <a:pt x="16" y="50"/>
              </a:lnTo>
              <a:lnTo>
                <a:pt x="23" y="57"/>
              </a:lnTo>
              <a:lnTo>
                <a:pt x="32" y="62"/>
              </a:lnTo>
              <a:lnTo>
                <a:pt x="33" y="6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257175</xdr:colOff>
      <xdr:row>31</xdr:row>
      <xdr:rowOff>49212</xdr:rowOff>
    </xdr:from>
    <xdr:to>
      <xdr:col>5</xdr:col>
      <xdr:colOff>287338</xdr:colOff>
      <xdr:row>31</xdr:row>
      <xdr:rowOff>80962</xdr:rowOff>
    </xdr:to>
    <xdr:sp macro="" textlink="">
      <xdr:nvSpPr>
        <xdr:cNvPr id="97" name="Freeform 96">
          <a:extLst>
            <a:ext uri="{FF2B5EF4-FFF2-40B4-BE49-F238E27FC236}">
              <a16:creationId xmlns:a16="http://schemas.microsoft.com/office/drawing/2014/main" id="{00000000-0008-0000-0900-000061000000}"/>
            </a:ext>
          </a:extLst>
        </xdr:cNvPr>
        <xdr:cNvSpPr>
          <a:spLocks/>
        </xdr:cNvSpPr>
      </xdr:nvSpPr>
      <xdr:spPr bwMode="auto">
        <a:xfrm>
          <a:off x="3305175" y="5954712"/>
          <a:ext cx="30163" cy="31750"/>
        </a:xfrm>
        <a:custGeom>
          <a:avLst/>
          <a:gdLst>
            <a:gd name="T0" fmla="*/ 0 w 54"/>
            <a:gd name="T1" fmla="*/ 0 h 64"/>
            <a:gd name="T2" fmla="*/ 0 w 54"/>
            <a:gd name="T3" fmla="*/ 2147483647 h 64"/>
            <a:gd name="T4" fmla="*/ 0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2147483647 h 64"/>
            <a:gd name="T20" fmla="*/ 2147483647 w 54"/>
            <a:gd name="T21" fmla="*/ 2147483647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0"/>
              </a:moveTo>
              <a:lnTo>
                <a:pt x="0" y="9"/>
              </a:lnTo>
              <a:lnTo>
                <a:pt x="2" y="19"/>
              </a:lnTo>
              <a:lnTo>
                <a:pt x="6" y="29"/>
              </a:lnTo>
              <a:lnTo>
                <a:pt x="11" y="38"/>
              </a:lnTo>
              <a:lnTo>
                <a:pt x="18" y="45"/>
              </a:lnTo>
              <a:lnTo>
                <a:pt x="25" y="51"/>
              </a:lnTo>
              <a:lnTo>
                <a:pt x="34" y="56"/>
              </a:lnTo>
              <a:lnTo>
                <a:pt x="43" y="61"/>
              </a:lnTo>
              <a:lnTo>
                <a:pt x="53" y="64"/>
              </a:lnTo>
              <a:lnTo>
                <a:pt x="54" y="6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590550</xdr:colOff>
      <xdr:row>33</xdr:row>
      <xdr:rowOff>109537</xdr:rowOff>
    </xdr:from>
    <xdr:to>
      <xdr:col>5</xdr:col>
      <xdr:colOff>593725</xdr:colOff>
      <xdr:row>34</xdr:row>
      <xdr:rowOff>120650</xdr:rowOff>
    </xdr:to>
    <xdr:sp macro="" textlink="">
      <xdr:nvSpPr>
        <xdr:cNvPr id="98" name="Freeform 97">
          <a:extLst>
            <a:ext uri="{FF2B5EF4-FFF2-40B4-BE49-F238E27FC236}">
              <a16:creationId xmlns:a16="http://schemas.microsoft.com/office/drawing/2014/main" id="{00000000-0008-0000-0900-000062000000}"/>
            </a:ext>
          </a:extLst>
        </xdr:cNvPr>
        <xdr:cNvSpPr>
          <a:spLocks/>
        </xdr:cNvSpPr>
      </xdr:nvSpPr>
      <xdr:spPr bwMode="auto">
        <a:xfrm>
          <a:off x="3638550" y="6396037"/>
          <a:ext cx="3175" cy="201613"/>
        </a:xfrm>
        <a:custGeom>
          <a:avLst/>
          <a:gdLst>
            <a:gd name="T0" fmla="*/ 0 w 2"/>
            <a:gd name="T1" fmla="*/ 0 h 416"/>
            <a:gd name="T2" fmla="*/ 0 w 2"/>
            <a:gd name="T3" fmla="*/ 2147483647 h 416"/>
            <a:gd name="T4" fmla="*/ 2147483647 w 2"/>
            <a:gd name="T5" fmla="*/ 2147483647 h 416"/>
            <a:gd name="T6" fmla="*/ 0 60000 65536"/>
            <a:gd name="T7" fmla="*/ 0 60000 65536"/>
            <a:gd name="T8" fmla="*/ 0 60000 65536"/>
            <a:gd name="T9" fmla="*/ 0 w 2"/>
            <a:gd name="T10" fmla="*/ 0 h 416"/>
            <a:gd name="T11" fmla="*/ 2 w 2"/>
            <a:gd name="T12" fmla="*/ 416 h 416"/>
          </a:gdLst>
          <a:ahLst/>
          <a:cxnLst>
            <a:cxn ang="T6">
              <a:pos x="T0" y="T1"/>
            </a:cxn>
            <a:cxn ang="T7">
              <a:pos x="T2" y="T3"/>
            </a:cxn>
            <a:cxn ang="T8">
              <a:pos x="T4" y="T5"/>
            </a:cxn>
          </a:cxnLst>
          <a:rect l="T9" t="T10" r="T11" b="T12"/>
          <a:pathLst>
            <a:path w="2" h="416">
              <a:moveTo>
                <a:pt x="0" y="0"/>
              </a:moveTo>
              <a:lnTo>
                <a:pt x="0" y="416"/>
              </a:lnTo>
              <a:lnTo>
                <a:pt x="2" y="41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393700</xdr:colOff>
      <xdr:row>33</xdr:row>
      <xdr:rowOff>109537</xdr:rowOff>
    </xdr:from>
    <xdr:to>
      <xdr:col>6</xdr:col>
      <xdr:colOff>107950</xdr:colOff>
      <xdr:row>33</xdr:row>
      <xdr:rowOff>138112</xdr:rowOff>
    </xdr:to>
    <xdr:sp macro="" textlink="">
      <xdr:nvSpPr>
        <xdr:cNvPr id="99" name="Freeform 98">
          <a:extLst>
            <a:ext uri="{FF2B5EF4-FFF2-40B4-BE49-F238E27FC236}">
              <a16:creationId xmlns:a16="http://schemas.microsoft.com/office/drawing/2014/main" id="{00000000-0008-0000-0900-000063000000}"/>
            </a:ext>
          </a:extLst>
        </xdr:cNvPr>
        <xdr:cNvSpPr>
          <a:spLocks/>
        </xdr:cNvSpPr>
      </xdr:nvSpPr>
      <xdr:spPr bwMode="auto">
        <a:xfrm>
          <a:off x="3441700" y="6396037"/>
          <a:ext cx="323850" cy="28575"/>
        </a:xfrm>
        <a:custGeom>
          <a:avLst/>
          <a:gdLst>
            <a:gd name="T0" fmla="*/ 2147483647 w 546"/>
            <a:gd name="T1" fmla="*/ 2147483647 h 61"/>
            <a:gd name="T2" fmla="*/ 2147483647 w 546"/>
            <a:gd name="T3" fmla="*/ 2147483647 h 61"/>
            <a:gd name="T4" fmla="*/ 2147483647 w 546"/>
            <a:gd name="T5" fmla="*/ 2147483647 h 61"/>
            <a:gd name="T6" fmla="*/ 2147483647 w 546"/>
            <a:gd name="T7" fmla="*/ 2147483647 h 61"/>
            <a:gd name="T8" fmla="*/ 2147483647 w 546"/>
            <a:gd name="T9" fmla="*/ 2147483647 h 61"/>
            <a:gd name="T10" fmla="*/ 2147483647 w 546"/>
            <a:gd name="T11" fmla="*/ 2147483647 h 61"/>
            <a:gd name="T12" fmla="*/ 2147483647 w 546"/>
            <a:gd name="T13" fmla="*/ 0 h 61"/>
            <a:gd name="T14" fmla="*/ 2147483647 w 546"/>
            <a:gd name="T15" fmla="*/ 0 h 61"/>
            <a:gd name="T16" fmla="*/ 2147483647 w 546"/>
            <a:gd name="T17" fmla="*/ 2147483647 h 61"/>
            <a:gd name="T18" fmla="*/ 2147483647 w 546"/>
            <a:gd name="T19" fmla="*/ 2147483647 h 61"/>
            <a:gd name="T20" fmla="*/ 2147483647 w 546"/>
            <a:gd name="T21" fmla="*/ 2147483647 h 61"/>
            <a:gd name="T22" fmla="*/ 2147483647 w 546"/>
            <a:gd name="T23" fmla="*/ 2147483647 h 61"/>
            <a:gd name="T24" fmla="*/ 2147483647 w 546"/>
            <a:gd name="T25" fmla="*/ 2147483647 h 61"/>
            <a:gd name="T26" fmla="*/ 2147483647 w 546"/>
            <a:gd name="T27" fmla="*/ 2147483647 h 61"/>
            <a:gd name="T28" fmla="*/ 2147483647 w 546"/>
            <a:gd name="T29" fmla="*/ 2147483647 h 61"/>
            <a:gd name="T30" fmla="*/ 0 w 546"/>
            <a:gd name="T31" fmla="*/ 2147483647 h 61"/>
            <a:gd name="T32" fmla="*/ 0 w 546"/>
            <a:gd name="T33" fmla="*/ 2147483647 h 61"/>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546"/>
            <a:gd name="T52" fmla="*/ 0 h 61"/>
            <a:gd name="T53" fmla="*/ 546 w 546"/>
            <a:gd name="T54" fmla="*/ 61 h 61"/>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546" h="61">
              <a:moveTo>
                <a:pt x="546" y="39"/>
              </a:moveTo>
              <a:lnTo>
                <a:pt x="511" y="27"/>
              </a:lnTo>
              <a:lnTo>
                <a:pt x="475" y="19"/>
              </a:lnTo>
              <a:lnTo>
                <a:pt x="438" y="13"/>
              </a:lnTo>
              <a:lnTo>
                <a:pt x="401" y="7"/>
              </a:lnTo>
              <a:lnTo>
                <a:pt x="364" y="3"/>
              </a:lnTo>
              <a:lnTo>
                <a:pt x="327" y="2"/>
              </a:lnTo>
              <a:lnTo>
                <a:pt x="290" y="0"/>
              </a:lnTo>
              <a:lnTo>
                <a:pt x="253" y="3"/>
              </a:lnTo>
              <a:lnTo>
                <a:pt x="216" y="5"/>
              </a:lnTo>
              <a:lnTo>
                <a:pt x="179" y="10"/>
              </a:lnTo>
              <a:lnTo>
                <a:pt x="143" y="18"/>
              </a:lnTo>
              <a:lnTo>
                <a:pt x="106" y="26"/>
              </a:lnTo>
              <a:lnTo>
                <a:pt x="71" y="36"/>
              </a:lnTo>
              <a:lnTo>
                <a:pt x="36" y="48"/>
              </a:lnTo>
              <a:lnTo>
                <a:pt x="0" y="61"/>
              </a:lnTo>
              <a:lnTo>
                <a:pt x="1" y="6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590550</xdr:colOff>
      <xdr:row>33</xdr:row>
      <xdr:rowOff>149225</xdr:rowOff>
    </xdr:from>
    <xdr:to>
      <xdr:col>6</xdr:col>
      <xdr:colOff>109538</xdr:colOff>
      <xdr:row>33</xdr:row>
      <xdr:rowOff>166687</xdr:rowOff>
    </xdr:to>
    <xdr:sp macro="" textlink="">
      <xdr:nvSpPr>
        <xdr:cNvPr id="100" name="Freeform 99">
          <a:extLst>
            <a:ext uri="{FF2B5EF4-FFF2-40B4-BE49-F238E27FC236}">
              <a16:creationId xmlns:a16="http://schemas.microsoft.com/office/drawing/2014/main" id="{00000000-0008-0000-0900-000064000000}"/>
            </a:ext>
          </a:extLst>
        </xdr:cNvPr>
        <xdr:cNvSpPr>
          <a:spLocks/>
        </xdr:cNvSpPr>
      </xdr:nvSpPr>
      <xdr:spPr bwMode="auto">
        <a:xfrm>
          <a:off x="3638550" y="6435725"/>
          <a:ext cx="128588" cy="17462"/>
        </a:xfrm>
        <a:custGeom>
          <a:avLst/>
          <a:gdLst>
            <a:gd name="T0" fmla="*/ 0 w 214"/>
            <a:gd name="T1" fmla="*/ 2147483647 h 37"/>
            <a:gd name="T2" fmla="*/ 2147483647 w 214"/>
            <a:gd name="T3" fmla="*/ 2147483647 h 37"/>
            <a:gd name="T4" fmla="*/ 2147483647 w 214"/>
            <a:gd name="T5" fmla="*/ 2147483647 h 37"/>
            <a:gd name="T6" fmla="*/ 2147483647 w 214"/>
            <a:gd name="T7" fmla="*/ 2147483647 h 37"/>
            <a:gd name="T8" fmla="*/ 2147483647 w 214"/>
            <a:gd name="T9" fmla="*/ 2147483647 h 37"/>
            <a:gd name="T10" fmla="*/ 2147483647 w 214"/>
            <a:gd name="T11" fmla="*/ 2147483647 h 37"/>
            <a:gd name="T12" fmla="*/ 2147483647 w 214"/>
            <a:gd name="T13" fmla="*/ 0 h 37"/>
            <a:gd name="T14" fmla="*/ 2147483647 w 214"/>
            <a:gd name="T15" fmla="*/ 0 h 37"/>
            <a:gd name="T16" fmla="*/ 0 60000 65536"/>
            <a:gd name="T17" fmla="*/ 0 60000 65536"/>
            <a:gd name="T18" fmla="*/ 0 60000 65536"/>
            <a:gd name="T19" fmla="*/ 0 60000 65536"/>
            <a:gd name="T20" fmla="*/ 0 60000 65536"/>
            <a:gd name="T21" fmla="*/ 0 60000 65536"/>
            <a:gd name="T22" fmla="*/ 0 60000 65536"/>
            <a:gd name="T23" fmla="*/ 0 60000 65536"/>
            <a:gd name="T24" fmla="*/ 0 w 214"/>
            <a:gd name="T25" fmla="*/ 0 h 37"/>
            <a:gd name="T26" fmla="*/ 214 w 214"/>
            <a:gd name="T27" fmla="*/ 37 h 3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14" h="37">
              <a:moveTo>
                <a:pt x="0" y="37"/>
              </a:moveTo>
              <a:lnTo>
                <a:pt x="36" y="35"/>
              </a:lnTo>
              <a:lnTo>
                <a:pt x="72" y="31"/>
              </a:lnTo>
              <a:lnTo>
                <a:pt x="108" y="26"/>
              </a:lnTo>
              <a:lnTo>
                <a:pt x="143" y="19"/>
              </a:lnTo>
              <a:lnTo>
                <a:pt x="178" y="10"/>
              </a:lnTo>
              <a:lnTo>
                <a:pt x="212" y="0"/>
              </a:lnTo>
              <a:lnTo>
                <a:pt x="21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393700</xdr:colOff>
      <xdr:row>34</xdr:row>
      <xdr:rowOff>103187</xdr:rowOff>
    </xdr:from>
    <xdr:to>
      <xdr:col>5</xdr:col>
      <xdr:colOff>576263</xdr:colOff>
      <xdr:row>34</xdr:row>
      <xdr:rowOff>120650</xdr:rowOff>
    </xdr:to>
    <xdr:sp macro="" textlink="">
      <xdr:nvSpPr>
        <xdr:cNvPr id="101" name="Freeform 100">
          <a:extLst>
            <a:ext uri="{FF2B5EF4-FFF2-40B4-BE49-F238E27FC236}">
              <a16:creationId xmlns:a16="http://schemas.microsoft.com/office/drawing/2014/main" id="{00000000-0008-0000-0900-000065000000}"/>
            </a:ext>
          </a:extLst>
        </xdr:cNvPr>
        <xdr:cNvSpPr>
          <a:spLocks/>
        </xdr:cNvSpPr>
      </xdr:nvSpPr>
      <xdr:spPr bwMode="auto">
        <a:xfrm>
          <a:off x="3441700" y="6580187"/>
          <a:ext cx="182563" cy="17463"/>
        </a:xfrm>
        <a:custGeom>
          <a:avLst/>
          <a:gdLst>
            <a:gd name="T0" fmla="*/ 2147483647 w 307"/>
            <a:gd name="T1" fmla="*/ 2147483647 h 33"/>
            <a:gd name="T2" fmla="*/ 2147483647 w 307"/>
            <a:gd name="T3" fmla="*/ 2147483647 h 33"/>
            <a:gd name="T4" fmla="*/ 2147483647 w 307"/>
            <a:gd name="T5" fmla="*/ 2147483647 h 33"/>
            <a:gd name="T6" fmla="*/ 2147483647 w 307"/>
            <a:gd name="T7" fmla="*/ 2147483647 h 33"/>
            <a:gd name="T8" fmla="*/ 2147483647 w 307"/>
            <a:gd name="T9" fmla="*/ 0 h 33"/>
            <a:gd name="T10" fmla="*/ 2147483647 w 307"/>
            <a:gd name="T11" fmla="*/ 0 h 33"/>
            <a:gd name="T12" fmla="*/ 2147483647 w 307"/>
            <a:gd name="T13" fmla="*/ 0 h 33"/>
            <a:gd name="T14" fmla="*/ 2147483647 w 307"/>
            <a:gd name="T15" fmla="*/ 2147483647 h 33"/>
            <a:gd name="T16" fmla="*/ 2147483647 w 307"/>
            <a:gd name="T17" fmla="*/ 2147483647 h 33"/>
            <a:gd name="T18" fmla="*/ 2147483647 w 307"/>
            <a:gd name="T19" fmla="*/ 2147483647 h 33"/>
            <a:gd name="T20" fmla="*/ 2147483647 w 307"/>
            <a:gd name="T21" fmla="*/ 2147483647 h 33"/>
            <a:gd name="T22" fmla="*/ 0 w 307"/>
            <a:gd name="T23" fmla="*/ 2147483647 h 33"/>
            <a:gd name="T24" fmla="*/ 0 w 307"/>
            <a:gd name="T25" fmla="*/ 2147483647 h 33"/>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307"/>
            <a:gd name="T40" fmla="*/ 0 h 33"/>
            <a:gd name="T41" fmla="*/ 307 w 307"/>
            <a:gd name="T42" fmla="*/ 33 h 33"/>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307" h="33">
              <a:moveTo>
                <a:pt x="307" y="21"/>
              </a:moveTo>
              <a:lnTo>
                <a:pt x="280" y="12"/>
              </a:lnTo>
              <a:lnTo>
                <a:pt x="253" y="7"/>
              </a:lnTo>
              <a:lnTo>
                <a:pt x="225" y="3"/>
              </a:lnTo>
              <a:lnTo>
                <a:pt x="196" y="0"/>
              </a:lnTo>
              <a:lnTo>
                <a:pt x="168" y="0"/>
              </a:lnTo>
              <a:lnTo>
                <a:pt x="138" y="1"/>
              </a:lnTo>
              <a:lnTo>
                <a:pt x="110" y="4"/>
              </a:lnTo>
              <a:lnTo>
                <a:pt x="83" y="9"/>
              </a:lnTo>
              <a:lnTo>
                <a:pt x="55" y="15"/>
              </a:lnTo>
              <a:lnTo>
                <a:pt x="27" y="23"/>
              </a:lnTo>
              <a:lnTo>
                <a:pt x="0" y="33"/>
              </a:lnTo>
              <a:lnTo>
                <a:pt x="1" y="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576263</xdr:colOff>
      <xdr:row>34</xdr:row>
      <xdr:rowOff>112712</xdr:rowOff>
    </xdr:from>
    <xdr:to>
      <xdr:col>5</xdr:col>
      <xdr:colOff>581025</xdr:colOff>
      <xdr:row>34</xdr:row>
      <xdr:rowOff>125412</xdr:rowOff>
    </xdr:to>
    <xdr:sp macro="" textlink="">
      <xdr:nvSpPr>
        <xdr:cNvPr id="102" name="Freeform 101">
          <a:extLst>
            <a:ext uri="{FF2B5EF4-FFF2-40B4-BE49-F238E27FC236}">
              <a16:creationId xmlns:a16="http://schemas.microsoft.com/office/drawing/2014/main" id="{00000000-0008-0000-0900-000066000000}"/>
            </a:ext>
          </a:extLst>
        </xdr:cNvPr>
        <xdr:cNvSpPr>
          <a:spLocks/>
        </xdr:cNvSpPr>
      </xdr:nvSpPr>
      <xdr:spPr bwMode="auto">
        <a:xfrm>
          <a:off x="3624263" y="6589712"/>
          <a:ext cx="4762" cy="12700"/>
        </a:xfrm>
        <a:custGeom>
          <a:avLst/>
          <a:gdLst>
            <a:gd name="T0" fmla="*/ 0 w 10"/>
            <a:gd name="T1" fmla="*/ 2147483647 h 26"/>
            <a:gd name="T2" fmla="*/ 2147483647 w 10"/>
            <a:gd name="T3" fmla="*/ 2147483647 h 26"/>
            <a:gd name="T4" fmla="*/ 2147483647 w 10"/>
            <a:gd name="T5" fmla="*/ 2147483647 h 26"/>
            <a:gd name="T6" fmla="*/ 2147483647 w 10"/>
            <a:gd name="T7" fmla="*/ 2147483647 h 26"/>
            <a:gd name="T8" fmla="*/ 2147483647 w 10"/>
            <a:gd name="T9" fmla="*/ 2147483647 h 26"/>
            <a:gd name="T10" fmla="*/ 2147483647 w 10"/>
            <a:gd name="T11" fmla="*/ 2147483647 h 26"/>
            <a:gd name="T12" fmla="*/ 2147483647 w 10"/>
            <a:gd name="T13" fmla="*/ 2147483647 h 26"/>
            <a:gd name="T14" fmla="*/ 2147483647 w 10"/>
            <a:gd name="T15" fmla="*/ 2147483647 h 26"/>
            <a:gd name="T16" fmla="*/ 2147483647 w 10"/>
            <a:gd name="T17" fmla="*/ 0 h 26"/>
            <a:gd name="T18" fmla="*/ 0 w 10"/>
            <a:gd name="T19" fmla="*/ 0 h 26"/>
            <a:gd name="T20" fmla="*/ 0 w 10"/>
            <a:gd name="T21" fmla="*/ 0 h 26"/>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10"/>
            <a:gd name="T34" fmla="*/ 0 h 26"/>
            <a:gd name="T35" fmla="*/ 10 w 10"/>
            <a:gd name="T36" fmla="*/ 26 h 2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10" h="26">
              <a:moveTo>
                <a:pt x="0" y="26"/>
              </a:moveTo>
              <a:lnTo>
                <a:pt x="4" y="23"/>
              </a:lnTo>
              <a:lnTo>
                <a:pt x="8" y="21"/>
              </a:lnTo>
              <a:lnTo>
                <a:pt x="10" y="18"/>
              </a:lnTo>
              <a:lnTo>
                <a:pt x="10" y="15"/>
              </a:lnTo>
              <a:lnTo>
                <a:pt x="10" y="11"/>
              </a:lnTo>
              <a:lnTo>
                <a:pt x="10" y="7"/>
              </a:lnTo>
              <a:lnTo>
                <a:pt x="8" y="4"/>
              </a:lnTo>
              <a:lnTo>
                <a:pt x="4" y="1"/>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506413</xdr:colOff>
      <xdr:row>34</xdr:row>
      <xdr:rowOff>125412</xdr:rowOff>
    </xdr:from>
    <xdr:to>
      <xdr:col>5</xdr:col>
      <xdr:colOff>576263</xdr:colOff>
      <xdr:row>34</xdr:row>
      <xdr:rowOff>134937</xdr:rowOff>
    </xdr:to>
    <xdr:sp macro="" textlink="">
      <xdr:nvSpPr>
        <xdr:cNvPr id="103" name="Freeform 102">
          <a:extLst>
            <a:ext uri="{FF2B5EF4-FFF2-40B4-BE49-F238E27FC236}">
              <a16:creationId xmlns:a16="http://schemas.microsoft.com/office/drawing/2014/main" id="{00000000-0008-0000-0900-000067000000}"/>
            </a:ext>
          </a:extLst>
        </xdr:cNvPr>
        <xdr:cNvSpPr>
          <a:spLocks/>
        </xdr:cNvSpPr>
      </xdr:nvSpPr>
      <xdr:spPr bwMode="auto">
        <a:xfrm>
          <a:off x="3554413" y="6602412"/>
          <a:ext cx="69850" cy="9525"/>
        </a:xfrm>
        <a:custGeom>
          <a:avLst/>
          <a:gdLst>
            <a:gd name="T0" fmla="*/ 0 w 118"/>
            <a:gd name="T1" fmla="*/ 2147483647 h 21"/>
            <a:gd name="T2" fmla="*/ 2147483647 w 118"/>
            <a:gd name="T3" fmla="*/ 2147483647 h 21"/>
            <a:gd name="T4" fmla="*/ 2147483647 w 118"/>
            <a:gd name="T5" fmla="*/ 2147483647 h 21"/>
            <a:gd name="T6" fmla="*/ 2147483647 w 118"/>
            <a:gd name="T7" fmla="*/ 2147483647 h 21"/>
            <a:gd name="T8" fmla="*/ 2147483647 w 118"/>
            <a:gd name="T9" fmla="*/ 0 h 21"/>
            <a:gd name="T10" fmla="*/ 2147483647 w 118"/>
            <a:gd name="T11" fmla="*/ 0 h 21"/>
            <a:gd name="T12" fmla="*/ 0 60000 65536"/>
            <a:gd name="T13" fmla="*/ 0 60000 65536"/>
            <a:gd name="T14" fmla="*/ 0 60000 65536"/>
            <a:gd name="T15" fmla="*/ 0 60000 65536"/>
            <a:gd name="T16" fmla="*/ 0 60000 65536"/>
            <a:gd name="T17" fmla="*/ 0 60000 65536"/>
            <a:gd name="T18" fmla="*/ 0 w 118"/>
            <a:gd name="T19" fmla="*/ 0 h 21"/>
            <a:gd name="T20" fmla="*/ 118 w 118"/>
            <a:gd name="T21" fmla="*/ 21 h 21"/>
          </a:gdLst>
          <a:ahLst/>
          <a:cxnLst>
            <a:cxn ang="T12">
              <a:pos x="T0" y="T1"/>
            </a:cxn>
            <a:cxn ang="T13">
              <a:pos x="T2" y="T3"/>
            </a:cxn>
            <a:cxn ang="T14">
              <a:pos x="T4" y="T5"/>
            </a:cxn>
            <a:cxn ang="T15">
              <a:pos x="T6" y="T7"/>
            </a:cxn>
            <a:cxn ang="T16">
              <a:pos x="T8" y="T9"/>
            </a:cxn>
            <a:cxn ang="T17">
              <a:pos x="T10" y="T11"/>
            </a:cxn>
          </a:cxnLst>
          <a:rect l="T18" t="T19" r="T20" b="T21"/>
          <a:pathLst>
            <a:path w="118" h="21">
              <a:moveTo>
                <a:pt x="0" y="21"/>
              </a:moveTo>
              <a:lnTo>
                <a:pt x="30" y="18"/>
              </a:lnTo>
              <a:lnTo>
                <a:pt x="59" y="13"/>
              </a:lnTo>
              <a:lnTo>
                <a:pt x="89" y="7"/>
              </a:lnTo>
              <a:lnTo>
                <a:pt x="117" y="0"/>
              </a:lnTo>
              <a:lnTo>
                <a:pt x="11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107950</xdr:colOff>
      <xdr:row>33</xdr:row>
      <xdr:rowOff>128587</xdr:rowOff>
    </xdr:from>
    <xdr:to>
      <xdr:col>6</xdr:col>
      <xdr:colOff>119063</xdr:colOff>
      <xdr:row>33</xdr:row>
      <xdr:rowOff>149225</xdr:rowOff>
    </xdr:to>
    <xdr:sp macro="" textlink="">
      <xdr:nvSpPr>
        <xdr:cNvPr id="104" name="Freeform 103">
          <a:extLst>
            <a:ext uri="{FF2B5EF4-FFF2-40B4-BE49-F238E27FC236}">
              <a16:creationId xmlns:a16="http://schemas.microsoft.com/office/drawing/2014/main" id="{00000000-0008-0000-0900-000068000000}"/>
            </a:ext>
          </a:extLst>
        </xdr:cNvPr>
        <xdr:cNvSpPr>
          <a:spLocks/>
        </xdr:cNvSpPr>
      </xdr:nvSpPr>
      <xdr:spPr bwMode="auto">
        <a:xfrm>
          <a:off x="3765550" y="6415087"/>
          <a:ext cx="11113" cy="20638"/>
        </a:xfrm>
        <a:custGeom>
          <a:avLst/>
          <a:gdLst>
            <a:gd name="T0" fmla="*/ 0 w 19"/>
            <a:gd name="T1" fmla="*/ 2147483647 h 45"/>
            <a:gd name="T2" fmla="*/ 2147483647 w 19"/>
            <a:gd name="T3" fmla="*/ 2147483647 h 45"/>
            <a:gd name="T4" fmla="*/ 2147483647 w 19"/>
            <a:gd name="T5" fmla="*/ 2147483647 h 45"/>
            <a:gd name="T6" fmla="*/ 2147483647 w 19"/>
            <a:gd name="T7" fmla="*/ 2147483647 h 45"/>
            <a:gd name="T8" fmla="*/ 2147483647 w 19"/>
            <a:gd name="T9" fmla="*/ 2147483647 h 45"/>
            <a:gd name="T10" fmla="*/ 2147483647 w 19"/>
            <a:gd name="T11" fmla="*/ 2147483647 h 45"/>
            <a:gd name="T12" fmla="*/ 2147483647 w 19"/>
            <a:gd name="T13" fmla="*/ 2147483647 h 45"/>
            <a:gd name="T14" fmla="*/ 2147483647 w 19"/>
            <a:gd name="T15" fmla="*/ 2147483647 h 45"/>
            <a:gd name="T16" fmla="*/ 2147483647 w 19"/>
            <a:gd name="T17" fmla="*/ 2147483647 h 45"/>
            <a:gd name="T18" fmla="*/ 2147483647 w 19"/>
            <a:gd name="T19" fmla="*/ 0 h 45"/>
            <a:gd name="T20" fmla="*/ 0 w 19"/>
            <a:gd name="T21" fmla="*/ 0 h 45"/>
            <a:gd name="T22" fmla="*/ 2147483647 w 19"/>
            <a:gd name="T23" fmla="*/ 0 h 45"/>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9"/>
            <a:gd name="T37" fmla="*/ 0 h 45"/>
            <a:gd name="T38" fmla="*/ 19 w 19"/>
            <a:gd name="T39" fmla="*/ 45 h 45"/>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9" h="45">
              <a:moveTo>
                <a:pt x="0" y="45"/>
              </a:moveTo>
              <a:lnTo>
                <a:pt x="7" y="43"/>
              </a:lnTo>
              <a:lnTo>
                <a:pt x="11" y="39"/>
              </a:lnTo>
              <a:lnTo>
                <a:pt x="15" y="34"/>
              </a:lnTo>
              <a:lnTo>
                <a:pt x="18" y="28"/>
              </a:lnTo>
              <a:lnTo>
                <a:pt x="19" y="22"/>
              </a:lnTo>
              <a:lnTo>
                <a:pt x="18" y="16"/>
              </a:lnTo>
              <a:lnTo>
                <a:pt x="15" y="11"/>
              </a:lnTo>
              <a:lnTo>
                <a:pt x="11" y="6"/>
              </a:lnTo>
              <a:lnTo>
                <a:pt x="7" y="2"/>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166688</xdr:colOff>
      <xdr:row>31</xdr:row>
      <xdr:rowOff>49212</xdr:rowOff>
    </xdr:from>
    <xdr:to>
      <xdr:col>6</xdr:col>
      <xdr:colOff>200025</xdr:colOff>
      <xdr:row>31</xdr:row>
      <xdr:rowOff>80962</xdr:rowOff>
    </xdr:to>
    <xdr:sp macro="" textlink="">
      <xdr:nvSpPr>
        <xdr:cNvPr id="105" name="Freeform 104">
          <a:extLst>
            <a:ext uri="{FF2B5EF4-FFF2-40B4-BE49-F238E27FC236}">
              <a16:creationId xmlns:a16="http://schemas.microsoft.com/office/drawing/2014/main" id="{00000000-0008-0000-0900-000069000000}"/>
            </a:ext>
          </a:extLst>
        </xdr:cNvPr>
        <xdr:cNvSpPr>
          <a:spLocks/>
        </xdr:cNvSpPr>
      </xdr:nvSpPr>
      <xdr:spPr bwMode="auto">
        <a:xfrm>
          <a:off x="3824288" y="5954712"/>
          <a:ext cx="33337" cy="31750"/>
        </a:xfrm>
        <a:custGeom>
          <a:avLst/>
          <a:gdLst>
            <a:gd name="T0" fmla="*/ 0 w 54"/>
            <a:gd name="T1" fmla="*/ 2147483647 h 64"/>
            <a:gd name="T2" fmla="*/ 2147483647 w 54"/>
            <a:gd name="T3" fmla="*/ 2147483647 h 64"/>
            <a:gd name="T4" fmla="*/ 2147483647 w 54"/>
            <a:gd name="T5" fmla="*/ 2147483647 h 64"/>
            <a:gd name="T6" fmla="*/ 2147483647 w 54"/>
            <a:gd name="T7" fmla="*/ 2147483647 h 64"/>
            <a:gd name="T8" fmla="*/ 2147483647 w 54"/>
            <a:gd name="T9" fmla="*/ 2147483647 h 64"/>
            <a:gd name="T10" fmla="*/ 2147483647 w 54"/>
            <a:gd name="T11" fmla="*/ 2147483647 h 64"/>
            <a:gd name="T12" fmla="*/ 2147483647 w 54"/>
            <a:gd name="T13" fmla="*/ 2147483647 h 64"/>
            <a:gd name="T14" fmla="*/ 2147483647 w 54"/>
            <a:gd name="T15" fmla="*/ 2147483647 h 64"/>
            <a:gd name="T16" fmla="*/ 2147483647 w 54"/>
            <a:gd name="T17" fmla="*/ 2147483647 h 64"/>
            <a:gd name="T18" fmla="*/ 2147483647 w 54"/>
            <a:gd name="T19" fmla="*/ 0 h 64"/>
            <a:gd name="T20" fmla="*/ 2147483647 w 54"/>
            <a:gd name="T21" fmla="*/ 0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4"/>
            <a:gd name="T34" fmla="*/ 0 h 64"/>
            <a:gd name="T35" fmla="*/ 54 w 54"/>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4" h="64">
              <a:moveTo>
                <a:pt x="0" y="64"/>
              </a:moveTo>
              <a:lnTo>
                <a:pt x="10" y="61"/>
              </a:lnTo>
              <a:lnTo>
                <a:pt x="19" y="57"/>
              </a:lnTo>
              <a:lnTo>
                <a:pt x="27" y="51"/>
              </a:lnTo>
              <a:lnTo>
                <a:pt x="35" y="45"/>
              </a:lnTo>
              <a:lnTo>
                <a:pt x="41" y="38"/>
              </a:lnTo>
              <a:lnTo>
                <a:pt x="47" y="29"/>
              </a:lnTo>
              <a:lnTo>
                <a:pt x="51" y="19"/>
              </a:lnTo>
              <a:lnTo>
                <a:pt x="53" y="9"/>
              </a:lnTo>
              <a:lnTo>
                <a:pt x="53" y="0"/>
              </a:lnTo>
              <a:lnTo>
                <a:pt x="5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31</xdr:row>
      <xdr:rowOff>49212</xdr:rowOff>
    </xdr:from>
    <xdr:to>
      <xdr:col>6</xdr:col>
      <xdr:colOff>168275</xdr:colOff>
      <xdr:row>31</xdr:row>
      <xdr:rowOff>80962</xdr:rowOff>
    </xdr:to>
    <xdr:sp macro="" textlink="">
      <xdr:nvSpPr>
        <xdr:cNvPr id="106" name="Freeform 105">
          <a:extLst>
            <a:ext uri="{FF2B5EF4-FFF2-40B4-BE49-F238E27FC236}">
              <a16:creationId xmlns:a16="http://schemas.microsoft.com/office/drawing/2014/main" id="{00000000-0008-0000-0900-00006A000000}"/>
            </a:ext>
          </a:extLst>
        </xdr:cNvPr>
        <xdr:cNvSpPr>
          <a:spLocks/>
        </xdr:cNvSpPr>
      </xdr:nvSpPr>
      <xdr:spPr bwMode="auto">
        <a:xfrm>
          <a:off x="3792538" y="5954712"/>
          <a:ext cx="33337" cy="31750"/>
        </a:xfrm>
        <a:custGeom>
          <a:avLst/>
          <a:gdLst>
            <a:gd name="T0" fmla="*/ 0 w 55"/>
            <a:gd name="T1" fmla="*/ 2147483647 h 64"/>
            <a:gd name="T2" fmla="*/ 2147483647 w 55"/>
            <a:gd name="T3" fmla="*/ 2147483647 h 64"/>
            <a:gd name="T4" fmla="*/ 2147483647 w 55"/>
            <a:gd name="T5" fmla="*/ 2147483647 h 64"/>
            <a:gd name="T6" fmla="*/ 2147483647 w 55"/>
            <a:gd name="T7" fmla="*/ 2147483647 h 64"/>
            <a:gd name="T8" fmla="*/ 2147483647 w 55"/>
            <a:gd name="T9" fmla="*/ 2147483647 h 64"/>
            <a:gd name="T10" fmla="*/ 2147483647 w 55"/>
            <a:gd name="T11" fmla="*/ 2147483647 h 64"/>
            <a:gd name="T12" fmla="*/ 2147483647 w 55"/>
            <a:gd name="T13" fmla="*/ 2147483647 h 64"/>
            <a:gd name="T14" fmla="*/ 2147483647 w 55"/>
            <a:gd name="T15" fmla="*/ 2147483647 h 64"/>
            <a:gd name="T16" fmla="*/ 2147483647 w 55"/>
            <a:gd name="T17" fmla="*/ 2147483647 h 64"/>
            <a:gd name="T18" fmla="*/ 2147483647 w 55"/>
            <a:gd name="T19" fmla="*/ 0 h 64"/>
            <a:gd name="T20" fmla="*/ 2147483647 w 55"/>
            <a:gd name="T21" fmla="*/ 0 h 64"/>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55"/>
            <a:gd name="T34" fmla="*/ 0 h 64"/>
            <a:gd name="T35" fmla="*/ 55 w 55"/>
            <a:gd name="T36" fmla="*/ 64 h 64"/>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55" h="64">
              <a:moveTo>
                <a:pt x="0" y="64"/>
              </a:moveTo>
              <a:lnTo>
                <a:pt x="10" y="61"/>
              </a:lnTo>
              <a:lnTo>
                <a:pt x="19" y="57"/>
              </a:lnTo>
              <a:lnTo>
                <a:pt x="28" y="51"/>
              </a:lnTo>
              <a:lnTo>
                <a:pt x="35" y="45"/>
              </a:lnTo>
              <a:lnTo>
                <a:pt x="41" y="38"/>
              </a:lnTo>
              <a:lnTo>
                <a:pt x="47" y="29"/>
              </a:lnTo>
              <a:lnTo>
                <a:pt x="51" y="19"/>
              </a:lnTo>
              <a:lnTo>
                <a:pt x="53" y="9"/>
              </a:lnTo>
              <a:lnTo>
                <a:pt x="53" y="0"/>
              </a:lnTo>
              <a:lnTo>
                <a:pt x="5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31</xdr:row>
      <xdr:rowOff>80962</xdr:rowOff>
    </xdr:from>
    <xdr:to>
      <xdr:col>6</xdr:col>
      <xdr:colOff>168275</xdr:colOff>
      <xdr:row>31</xdr:row>
      <xdr:rowOff>82550</xdr:rowOff>
    </xdr:to>
    <xdr:sp macro="" textlink="">
      <xdr:nvSpPr>
        <xdr:cNvPr id="107" name="Freeform 106">
          <a:extLst>
            <a:ext uri="{FF2B5EF4-FFF2-40B4-BE49-F238E27FC236}">
              <a16:creationId xmlns:a16="http://schemas.microsoft.com/office/drawing/2014/main" id="{00000000-0008-0000-0900-00006B000000}"/>
            </a:ext>
          </a:extLst>
        </xdr:cNvPr>
        <xdr:cNvSpPr>
          <a:spLocks/>
        </xdr:cNvSpPr>
      </xdr:nvSpPr>
      <xdr:spPr bwMode="auto">
        <a:xfrm>
          <a:off x="3792538" y="5986462"/>
          <a:ext cx="33337" cy="1588"/>
        </a:xfrm>
        <a:custGeom>
          <a:avLst/>
          <a:gdLst>
            <a:gd name="T0" fmla="*/ 0 w 53"/>
            <a:gd name="T1" fmla="*/ 0 h 1"/>
            <a:gd name="T2" fmla="*/ 2147483647 w 53"/>
            <a:gd name="T3" fmla="*/ 0 h 1"/>
            <a:gd name="T4" fmla="*/ 2147483647 w 53"/>
            <a:gd name="T5" fmla="*/ 0 h 1"/>
            <a:gd name="T6" fmla="*/ 0 60000 65536"/>
            <a:gd name="T7" fmla="*/ 0 60000 65536"/>
            <a:gd name="T8" fmla="*/ 0 60000 65536"/>
            <a:gd name="T9" fmla="*/ 0 w 53"/>
            <a:gd name="T10" fmla="*/ 0 h 1"/>
            <a:gd name="T11" fmla="*/ 53 w 53"/>
            <a:gd name="T12" fmla="*/ 1 h 1"/>
          </a:gdLst>
          <a:ahLst/>
          <a:cxnLst>
            <a:cxn ang="T6">
              <a:pos x="T0" y="T1"/>
            </a:cxn>
            <a:cxn ang="T7">
              <a:pos x="T2" y="T3"/>
            </a:cxn>
            <a:cxn ang="T8">
              <a:pos x="T4" y="T5"/>
            </a:cxn>
          </a:cxnLst>
          <a:rect l="T9" t="T10" r="T11" b="T12"/>
          <a:pathLst>
            <a:path w="53" h="1">
              <a:moveTo>
                <a:pt x="0" y="0"/>
              </a:moveTo>
              <a:lnTo>
                <a:pt x="52" y="0"/>
              </a:lnTo>
              <a:lnTo>
                <a:pt x="5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282575</xdr:colOff>
      <xdr:row>28</xdr:row>
      <xdr:rowOff>17462</xdr:rowOff>
    </xdr:from>
    <xdr:to>
      <xdr:col>6</xdr:col>
      <xdr:colOff>298450</xdr:colOff>
      <xdr:row>28</xdr:row>
      <xdr:rowOff>160337</xdr:rowOff>
    </xdr:to>
    <xdr:sp macro="" textlink="">
      <xdr:nvSpPr>
        <xdr:cNvPr id="108" name="Freeform 107">
          <a:extLst>
            <a:ext uri="{FF2B5EF4-FFF2-40B4-BE49-F238E27FC236}">
              <a16:creationId xmlns:a16="http://schemas.microsoft.com/office/drawing/2014/main" id="{00000000-0008-0000-0900-00006C000000}"/>
            </a:ext>
          </a:extLst>
        </xdr:cNvPr>
        <xdr:cNvSpPr>
          <a:spLocks/>
        </xdr:cNvSpPr>
      </xdr:nvSpPr>
      <xdr:spPr bwMode="auto">
        <a:xfrm>
          <a:off x="3940175" y="5351462"/>
          <a:ext cx="15875" cy="142875"/>
        </a:xfrm>
        <a:custGeom>
          <a:avLst/>
          <a:gdLst>
            <a:gd name="T0" fmla="*/ 2147483647 w 27"/>
            <a:gd name="T1" fmla="*/ 0 h 295"/>
            <a:gd name="T2" fmla="*/ 0 w 27"/>
            <a:gd name="T3" fmla="*/ 0 h 295"/>
            <a:gd name="T4" fmla="*/ 0 w 27"/>
            <a:gd name="T5" fmla="*/ 2147483647 h 295"/>
            <a:gd name="T6" fmla="*/ 2147483647 w 27"/>
            <a:gd name="T7" fmla="*/ 2147483647 h 295"/>
            <a:gd name="T8" fmla="*/ 2147483647 w 27"/>
            <a:gd name="T9" fmla="*/ 2147483647 h 295"/>
            <a:gd name="T10" fmla="*/ 0 60000 65536"/>
            <a:gd name="T11" fmla="*/ 0 60000 65536"/>
            <a:gd name="T12" fmla="*/ 0 60000 65536"/>
            <a:gd name="T13" fmla="*/ 0 60000 65536"/>
            <a:gd name="T14" fmla="*/ 0 60000 65536"/>
            <a:gd name="T15" fmla="*/ 0 w 27"/>
            <a:gd name="T16" fmla="*/ 0 h 295"/>
            <a:gd name="T17" fmla="*/ 27 w 27"/>
            <a:gd name="T18" fmla="*/ 295 h 295"/>
          </a:gdLst>
          <a:ahLst/>
          <a:cxnLst>
            <a:cxn ang="T10">
              <a:pos x="T0" y="T1"/>
            </a:cxn>
            <a:cxn ang="T11">
              <a:pos x="T2" y="T3"/>
            </a:cxn>
            <a:cxn ang="T12">
              <a:pos x="T4" y="T5"/>
            </a:cxn>
            <a:cxn ang="T13">
              <a:pos x="T6" y="T7"/>
            </a:cxn>
            <a:cxn ang="T14">
              <a:pos x="T8" y="T9"/>
            </a:cxn>
          </a:cxnLst>
          <a:rect l="T15" t="T16" r="T17" b="T18"/>
          <a:pathLst>
            <a:path w="27" h="295">
              <a:moveTo>
                <a:pt x="26" y="0"/>
              </a:moveTo>
              <a:lnTo>
                <a:pt x="0" y="0"/>
              </a:lnTo>
              <a:lnTo>
                <a:pt x="0" y="295"/>
              </a:lnTo>
              <a:lnTo>
                <a:pt x="26" y="295"/>
              </a:lnTo>
              <a:lnTo>
                <a:pt x="27" y="29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282575</xdr:colOff>
      <xdr:row>27</xdr:row>
      <xdr:rowOff>9525</xdr:rowOff>
    </xdr:from>
    <xdr:to>
      <xdr:col>6</xdr:col>
      <xdr:colOff>298450</xdr:colOff>
      <xdr:row>29</xdr:row>
      <xdr:rowOff>142875</xdr:rowOff>
    </xdr:to>
    <xdr:sp macro="" textlink="">
      <xdr:nvSpPr>
        <xdr:cNvPr id="109" name="Freeform 108">
          <a:extLst>
            <a:ext uri="{FF2B5EF4-FFF2-40B4-BE49-F238E27FC236}">
              <a16:creationId xmlns:a16="http://schemas.microsoft.com/office/drawing/2014/main" id="{00000000-0008-0000-0900-00006D000000}"/>
            </a:ext>
          </a:extLst>
        </xdr:cNvPr>
        <xdr:cNvSpPr>
          <a:spLocks/>
        </xdr:cNvSpPr>
      </xdr:nvSpPr>
      <xdr:spPr bwMode="auto">
        <a:xfrm>
          <a:off x="3940175" y="5153025"/>
          <a:ext cx="15875" cy="514350"/>
        </a:xfrm>
        <a:custGeom>
          <a:avLst/>
          <a:gdLst>
            <a:gd name="T0" fmla="*/ 2147483647 w 27"/>
            <a:gd name="T1" fmla="*/ 2147483647 h 1067"/>
            <a:gd name="T2" fmla="*/ 2147483647 w 27"/>
            <a:gd name="T3" fmla="*/ 2147483647 h 1067"/>
            <a:gd name="T4" fmla="*/ 2147483647 w 27"/>
            <a:gd name="T5" fmla="*/ 2147483647 h 1067"/>
            <a:gd name="T6" fmla="*/ 2147483647 w 27"/>
            <a:gd name="T7" fmla="*/ 2147483647 h 1067"/>
            <a:gd name="T8" fmla="*/ 2147483647 w 27"/>
            <a:gd name="T9" fmla="*/ 2147483647 h 1067"/>
            <a:gd name="T10" fmla="*/ 2147483647 w 27"/>
            <a:gd name="T11" fmla="*/ 2147483647 h 1067"/>
            <a:gd name="T12" fmla="*/ 2147483647 w 27"/>
            <a:gd name="T13" fmla="*/ 2147483647 h 1067"/>
            <a:gd name="T14" fmla="*/ 0 w 27"/>
            <a:gd name="T15" fmla="*/ 0 h 1067"/>
            <a:gd name="T16" fmla="*/ 0 w 27"/>
            <a:gd name="T17" fmla="*/ 0 h 1067"/>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27"/>
            <a:gd name="T28" fmla="*/ 0 h 1067"/>
            <a:gd name="T29" fmla="*/ 27 w 27"/>
            <a:gd name="T30" fmla="*/ 1067 h 1067"/>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27" h="1067">
              <a:moveTo>
                <a:pt x="27" y="1067"/>
              </a:moveTo>
              <a:lnTo>
                <a:pt x="27" y="48"/>
              </a:lnTo>
              <a:lnTo>
                <a:pt x="26" y="39"/>
              </a:lnTo>
              <a:lnTo>
                <a:pt x="23" y="30"/>
              </a:lnTo>
              <a:lnTo>
                <a:pt x="20" y="21"/>
              </a:lnTo>
              <a:lnTo>
                <a:pt x="15" y="13"/>
              </a:lnTo>
              <a:lnTo>
                <a:pt x="7" y="7"/>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26</xdr:row>
      <xdr:rowOff>179387</xdr:rowOff>
    </xdr:from>
    <xdr:to>
      <xdr:col>6</xdr:col>
      <xdr:colOff>282575</xdr:colOff>
      <xdr:row>27</xdr:row>
      <xdr:rowOff>9525</xdr:rowOff>
    </xdr:to>
    <xdr:sp macro="" textlink="">
      <xdr:nvSpPr>
        <xdr:cNvPr id="110" name="Freeform 109">
          <a:extLst>
            <a:ext uri="{FF2B5EF4-FFF2-40B4-BE49-F238E27FC236}">
              <a16:creationId xmlns:a16="http://schemas.microsoft.com/office/drawing/2014/main" id="{00000000-0008-0000-0900-00006E000000}"/>
            </a:ext>
          </a:extLst>
        </xdr:cNvPr>
        <xdr:cNvSpPr>
          <a:spLocks/>
        </xdr:cNvSpPr>
      </xdr:nvSpPr>
      <xdr:spPr bwMode="auto">
        <a:xfrm>
          <a:off x="3924300" y="5132387"/>
          <a:ext cx="15875" cy="20638"/>
        </a:xfrm>
        <a:custGeom>
          <a:avLst/>
          <a:gdLst>
            <a:gd name="T0" fmla="*/ 0 w 29"/>
            <a:gd name="T1" fmla="*/ 0 h 47"/>
            <a:gd name="T2" fmla="*/ 0 w 29"/>
            <a:gd name="T3" fmla="*/ 2147483647 h 47"/>
            <a:gd name="T4" fmla="*/ 2147483647 w 29"/>
            <a:gd name="T5" fmla="*/ 2147483647 h 47"/>
            <a:gd name="T6" fmla="*/ 2147483647 w 29"/>
            <a:gd name="T7" fmla="*/ 2147483647 h 47"/>
            <a:gd name="T8" fmla="*/ 2147483647 w 29"/>
            <a:gd name="T9" fmla="*/ 2147483647 h 47"/>
            <a:gd name="T10" fmla="*/ 2147483647 w 29"/>
            <a:gd name="T11" fmla="*/ 2147483647 h 47"/>
            <a:gd name="T12" fmla="*/ 2147483647 w 29"/>
            <a:gd name="T13" fmla="*/ 2147483647 h 47"/>
            <a:gd name="T14" fmla="*/ 2147483647 w 29"/>
            <a:gd name="T15" fmla="*/ 2147483647 h 47"/>
            <a:gd name="T16" fmla="*/ 0 60000 65536"/>
            <a:gd name="T17" fmla="*/ 0 60000 65536"/>
            <a:gd name="T18" fmla="*/ 0 60000 65536"/>
            <a:gd name="T19" fmla="*/ 0 60000 65536"/>
            <a:gd name="T20" fmla="*/ 0 60000 65536"/>
            <a:gd name="T21" fmla="*/ 0 60000 65536"/>
            <a:gd name="T22" fmla="*/ 0 60000 65536"/>
            <a:gd name="T23" fmla="*/ 0 60000 65536"/>
            <a:gd name="T24" fmla="*/ 0 w 29"/>
            <a:gd name="T25" fmla="*/ 0 h 47"/>
            <a:gd name="T26" fmla="*/ 29 w 29"/>
            <a:gd name="T27" fmla="*/ 47 h 47"/>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9" h="47">
              <a:moveTo>
                <a:pt x="0" y="0"/>
              </a:moveTo>
              <a:lnTo>
                <a:pt x="1" y="9"/>
              </a:lnTo>
              <a:lnTo>
                <a:pt x="3" y="19"/>
              </a:lnTo>
              <a:lnTo>
                <a:pt x="7" y="28"/>
              </a:lnTo>
              <a:lnTo>
                <a:pt x="13" y="35"/>
              </a:lnTo>
              <a:lnTo>
                <a:pt x="19" y="42"/>
              </a:lnTo>
              <a:lnTo>
                <a:pt x="28" y="47"/>
              </a:lnTo>
              <a:lnTo>
                <a:pt x="29" y="4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26</xdr:row>
      <xdr:rowOff>163512</xdr:rowOff>
    </xdr:from>
    <xdr:to>
      <xdr:col>6</xdr:col>
      <xdr:colOff>268288</xdr:colOff>
      <xdr:row>26</xdr:row>
      <xdr:rowOff>179387</xdr:rowOff>
    </xdr:to>
    <xdr:sp macro="" textlink="">
      <xdr:nvSpPr>
        <xdr:cNvPr id="111" name="Freeform 110">
          <a:extLst>
            <a:ext uri="{FF2B5EF4-FFF2-40B4-BE49-F238E27FC236}">
              <a16:creationId xmlns:a16="http://schemas.microsoft.com/office/drawing/2014/main" id="{00000000-0008-0000-0900-00006F000000}"/>
            </a:ext>
          </a:extLst>
        </xdr:cNvPr>
        <xdr:cNvSpPr>
          <a:spLocks/>
        </xdr:cNvSpPr>
      </xdr:nvSpPr>
      <xdr:spPr bwMode="auto">
        <a:xfrm>
          <a:off x="3924300" y="5116512"/>
          <a:ext cx="1588" cy="15875"/>
        </a:xfrm>
        <a:custGeom>
          <a:avLst/>
          <a:gdLst>
            <a:gd name="T0" fmla="*/ 0 w 1"/>
            <a:gd name="T1" fmla="*/ 2147483647 h 32"/>
            <a:gd name="T2" fmla="*/ 0 w 1"/>
            <a:gd name="T3" fmla="*/ 0 h 32"/>
            <a:gd name="T4" fmla="*/ 2147483647 w 1"/>
            <a:gd name="T5" fmla="*/ 0 h 32"/>
            <a:gd name="T6" fmla="*/ 0 60000 65536"/>
            <a:gd name="T7" fmla="*/ 0 60000 65536"/>
            <a:gd name="T8" fmla="*/ 0 60000 65536"/>
            <a:gd name="T9" fmla="*/ 0 w 1"/>
            <a:gd name="T10" fmla="*/ 0 h 32"/>
            <a:gd name="T11" fmla="*/ 1 w 1"/>
            <a:gd name="T12" fmla="*/ 32 h 32"/>
          </a:gdLst>
          <a:ahLst/>
          <a:cxnLst>
            <a:cxn ang="T6">
              <a:pos x="T0" y="T1"/>
            </a:cxn>
            <a:cxn ang="T7">
              <a:pos x="T2" y="T3"/>
            </a:cxn>
            <a:cxn ang="T8">
              <a:pos x="T4" y="T5"/>
            </a:cxn>
          </a:cxnLst>
          <a:rect l="T9" t="T10" r="T11" b="T12"/>
          <a:pathLst>
            <a:path w="1" h="32">
              <a:moveTo>
                <a:pt x="0" y="3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26</xdr:row>
      <xdr:rowOff>95250</xdr:rowOff>
    </xdr:from>
    <xdr:to>
      <xdr:col>6</xdr:col>
      <xdr:colOff>349250</xdr:colOff>
      <xdr:row>26</xdr:row>
      <xdr:rowOff>163512</xdr:rowOff>
    </xdr:to>
    <xdr:sp macro="" textlink="">
      <xdr:nvSpPr>
        <xdr:cNvPr id="112" name="Freeform 111">
          <a:extLst>
            <a:ext uri="{FF2B5EF4-FFF2-40B4-BE49-F238E27FC236}">
              <a16:creationId xmlns:a16="http://schemas.microsoft.com/office/drawing/2014/main" id="{00000000-0008-0000-0900-000070000000}"/>
            </a:ext>
          </a:extLst>
        </xdr:cNvPr>
        <xdr:cNvSpPr>
          <a:spLocks/>
        </xdr:cNvSpPr>
      </xdr:nvSpPr>
      <xdr:spPr bwMode="auto">
        <a:xfrm>
          <a:off x="3924300" y="5048250"/>
          <a:ext cx="82550" cy="68262"/>
        </a:xfrm>
        <a:custGeom>
          <a:avLst/>
          <a:gdLst>
            <a:gd name="T0" fmla="*/ 2147483647 w 139"/>
            <a:gd name="T1" fmla="*/ 0 h 140"/>
            <a:gd name="T2" fmla="*/ 2147483647 w 139"/>
            <a:gd name="T3" fmla="*/ 0 h 140"/>
            <a:gd name="T4" fmla="*/ 2147483647 w 139"/>
            <a:gd name="T5" fmla="*/ 2147483647 h 140"/>
            <a:gd name="T6" fmla="*/ 2147483647 w 139"/>
            <a:gd name="T7" fmla="*/ 2147483647 h 140"/>
            <a:gd name="T8" fmla="*/ 2147483647 w 139"/>
            <a:gd name="T9" fmla="*/ 2147483647 h 140"/>
            <a:gd name="T10" fmla="*/ 2147483647 w 139"/>
            <a:gd name="T11" fmla="*/ 2147483647 h 140"/>
            <a:gd name="T12" fmla="*/ 2147483647 w 139"/>
            <a:gd name="T13" fmla="*/ 2147483647 h 140"/>
            <a:gd name="T14" fmla="*/ 2147483647 w 139"/>
            <a:gd name="T15" fmla="*/ 2147483647 h 140"/>
            <a:gd name="T16" fmla="*/ 2147483647 w 139"/>
            <a:gd name="T17" fmla="*/ 2147483647 h 140"/>
            <a:gd name="T18" fmla="*/ 2147483647 w 139"/>
            <a:gd name="T19" fmla="*/ 2147483647 h 140"/>
            <a:gd name="T20" fmla="*/ 2147483647 w 139"/>
            <a:gd name="T21" fmla="*/ 2147483647 h 140"/>
            <a:gd name="T22" fmla="*/ 2147483647 w 139"/>
            <a:gd name="T23" fmla="*/ 2147483647 h 140"/>
            <a:gd name="T24" fmla="*/ 2147483647 w 139"/>
            <a:gd name="T25" fmla="*/ 2147483647 h 140"/>
            <a:gd name="T26" fmla="*/ 0 w 139"/>
            <a:gd name="T27" fmla="*/ 2147483647 h 140"/>
            <a:gd name="T28" fmla="*/ 0 w 139"/>
            <a:gd name="T29" fmla="*/ 2147483647 h 140"/>
            <a:gd name="T30" fmla="*/ 0 w 139"/>
            <a:gd name="T31" fmla="*/ 2147483647 h 140"/>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w 139"/>
            <a:gd name="T49" fmla="*/ 0 h 140"/>
            <a:gd name="T50" fmla="*/ 139 w 139"/>
            <a:gd name="T51" fmla="*/ 140 h 140"/>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T48" t="T49" r="T50" b="T51"/>
          <a:pathLst>
            <a:path w="139" h="140">
              <a:moveTo>
                <a:pt x="139" y="0"/>
              </a:moveTo>
              <a:lnTo>
                <a:pt x="124" y="1"/>
              </a:lnTo>
              <a:lnTo>
                <a:pt x="108" y="4"/>
              </a:lnTo>
              <a:lnTo>
                <a:pt x="93" y="9"/>
              </a:lnTo>
              <a:lnTo>
                <a:pt x="79" y="13"/>
              </a:lnTo>
              <a:lnTo>
                <a:pt x="65" y="22"/>
              </a:lnTo>
              <a:lnTo>
                <a:pt x="53" y="31"/>
              </a:lnTo>
              <a:lnTo>
                <a:pt x="40" y="41"/>
              </a:lnTo>
              <a:lnTo>
                <a:pt x="30" y="53"/>
              </a:lnTo>
              <a:lnTo>
                <a:pt x="21" y="65"/>
              </a:lnTo>
              <a:lnTo>
                <a:pt x="13" y="79"/>
              </a:lnTo>
              <a:lnTo>
                <a:pt x="7" y="94"/>
              </a:lnTo>
              <a:lnTo>
                <a:pt x="3" y="108"/>
              </a:lnTo>
              <a:lnTo>
                <a:pt x="1" y="124"/>
              </a:lnTo>
              <a:lnTo>
                <a:pt x="0" y="140"/>
              </a:lnTo>
              <a:lnTo>
                <a:pt x="1" y="14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349250</xdr:colOff>
      <xdr:row>26</xdr:row>
      <xdr:rowOff>66675</xdr:rowOff>
    </xdr:from>
    <xdr:to>
      <xdr:col>6</xdr:col>
      <xdr:colOff>350838</xdr:colOff>
      <xdr:row>26</xdr:row>
      <xdr:rowOff>95250</xdr:rowOff>
    </xdr:to>
    <xdr:sp macro="" textlink="">
      <xdr:nvSpPr>
        <xdr:cNvPr id="113" name="Freeform 112">
          <a:extLst>
            <a:ext uri="{FF2B5EF4-FFF2-40B4-BE49-F238E27FC236}">
              <a16:creationId xmlns:a16="http://schemas.microsoft.com/office/drawing/2014/main" id="{00000000-0008-0000-0900-000071000000}"/>
            </a:ext>
          </a:extLst>
        </xdr:cNvPr>
        <xdr:cNvSpPr>
          <a:spLocks/>
        </xdr:cNvSpPr>
      </xdr:nvSpPr>
      <xdr:spPr bwMode="auto">
        <a:xfrm>
          <a:off x="4006850" y="5019675"/>
          <a:ext cx="1588" cy="28575"/>
        </a:xfrm>
        <a:custGeom>
          <a:avLst/>
          <a:gdLst>
            <a:gd name="T0" fmla="*/ 0 w 1"/>
            <a:gd name="T1" fmla="*/ 2147483647 h 63"/>
            <a:gd name="T2" fmla="*/ 0 w 1"/>
            <a:gd name="T3" fmla="*/ 0 h 63"/>
            <a:gd name="T4" fmla="*/ 2147483647 w 1"/>
            <a:gd name="T5" fmla="*/ 0 h 63"/>
            <a:gd name="T6" fmla="*/ 0 60000 65536"/>
            <a:gd name="T7" fmla="*/ 0 60000 65536"/>
            <a:gd name="T8" fmla="*/ 0 60000 65536"/>
            <a:gd name="T9" fmla="*/ 0 w 1"/>
            <a:gd name="T10" fmla="*/ 0 h 63"/>
            <a:gd name="T11" fmla="*/ 1 w 1"/>
            <a:gd name="T12" fmla="*/ 63 h 63"/>
          </a:gdLst>
          <a:ahLst/>
          <a:cxnLst>
            <a:cxn ang="T6">
              <a:pos x="T0" y="T1"/>
            </a:cxn>
            <a:cxn ang="T7">
              <a:pos x="T2" y="T3"/>
            </a:cxn>
            <a:cxn ang="T8">
              <a:pos x="T4" y="T5"/>
            </a:cxn>
          </a:cxnLst>
          <a:rect l="T9" t="T10" r="T11" b="T12"/>
          <a:pathLst>
            <a:path w="1" h="63">
              <a:moveTo>
                <a:pt x="0" y="63"/>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244475</xdr:colOff>
      <xdr:row>29</xdr:row>
      <xdr:rowOff>142875</xdr:rowOff>
    </xdr:from>
    <xdr:to>
      <xdr:col>6</xdr:col>
      <xdr:colOff>298450</xdr:colOff>
      <xdr:row>29</xdr:row>
      <xdr:rowOff>177800</xdr:rowOff>
    </xdr:to>
    <xdr:sp macro="" textlink="">
      <xdr:nvSpPr>
        <xdr:cNvPr id="114" name="Freeform 113">
          <a:extLst>
            <a:ext uri="{FF2B5EF4-FFF2-40B4-BE49-F238E27FC236}">
              <a16:creationId xmlns:a16="http://schemas.microsoft.com/office/drawing/2014/main" id="{00000000-0008-0000-0900-000072000000}"/>
            </a:ext>
          </a:extLst>
        </xdr:cNvPr>
        <xdr:cNvSpPr>
          <a:spLocks/>
        </xdr:cNvSpPr>
      </xdr:nvSpPr>
      <xdr:spPr bwMode="auto">
        <a:xfrm>
          <a:off x="3902075" y="5667375"/>
          <a:ext cx="53975" cy="34925"/>
        </a:xfrm>
        <a:custGeom>
          <a:avLst/>
          <a:gdLst>
            <a:gd name="T0" fmla="*/ 0 w 93"/>
            <a:gd name="T1" fmla="*/ 2147483647 h 70"/>
            <a:gd name="T2" fmla="*/ 2147483647 w 93"/>
            <a:gd name="T3" fmla="*/ 2147483647 h 70"/>
            <a:gd name="T4" fmla="*/ 2147483647 w 93"/>
            <a:gd name="T5" fmla="*/ 2147483647 h 70"/>
            <a:gd name="T6" fmla="*/ 2147483647 w 93"/>
            <a:gd name="T7" fmla="*/ 2147483647 h 70"/>
            <a:gd name="T8" fmla="*/ 2147483647 w 93"/>
            <a:gd name="T9" fmla="*/ 2147483647 h 70"/>
            <a:gd name="T10" fmla="*/ 2147483647 w 93"/>
            <a:gd name="T11" fmla="*/ 2147483647 h 70"/>
            <a:gd name="T12" fmla="*/ 2147483647 w 93"/>
            <a:gd name="T13" fmla="*/ 2147483647 h 70"/>
            <a:gd name="T14" fmla="*/ 2147483647 w 93"/>
            <a:gd name="T15" fmla="*/ 2147483647 h 70"/>
            <a:gd name="T16" fmla="*/ 2147483647 w 93"/>
            <a:gd name="T17" fmla="*/ 0 h 70"/>
            <a:gd name="T18" fmla="*/ 2147483647 w 93"/>
            <a:gd name="T19" fmla="*/ 0 h 7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93"/>
            <a:gd name="T31" fmla="*/ 0 h 70"/>
            <a:gd name="T32" fmla="*/ 93 w 93"/>
            <a:gd name="T33" fmla="*/ 70 h 7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93" h="70">
              <a:moveTo>
                <a:pt x="0" y="70"/>
              </a:moveTo>
              <a:lnTo>
                <a:pt x="45" y="54"/>
              </a:lnTo>
              <a:lnTo>
                <a:pt x="55" y="50"/>
              </a:lnTo>
              <a:lnTo>
                <a:pt x="65" y="44"/>
              </a:lnTo>
              <a:lnTo>
                <a:pt x="72" y="37"/>
              </a:lnTo>
              <a:lnTo>
                <a:pt x="80" y="29"/>
              </a:lnTo>
              <a:lnTo>
                <a:pt x="86" y="20"/>
              </a:lnTo>
              <a:lnTo>
                <a:pt x="90" y="10"/>
              </a:lnTo>
              <a:lnTo>
                <a:pt x="92" y="0"/>
              </a:lnTo>
              <a:lnTo>
                <a:pt x="9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590550</xdr:colOff>
      <xdr:row>25</xdr:row>
      <xdr:rowOff>55562</xdr:rowOff>
    </xdr:from>
    <xdr:to>
      <xdr:col>6</xdr:col>
      <xdr:colOff>306388</xdr:colOff>
      <xdr:row>25</xdr:row>
      <xdr:rowOff>57150</xdr:rowOff>
    </xdr:to>
    <xdr:sp macro="" textlink="">
      <xdr:nvSpPr>
        <xdr:cNvPr id="115" name="Freeform 114">
          <a:extLst>
            <a:ext uri="{FF2B5EF4-FFF2-40B4-BE49-F238E27FC236}">
              <a16:creationId xmlns:a16="http://schemas.microsoft.com/office/drawing/2014/main" id="{00000000-0008-0000-0900-000073000000}"/>
            </a:ext>
          </a:extLst>
        </xdr:cNvPr>
        <xdr:cNvSpPr>
          <a:spLocks/>
        </xdr:cNvSpPr>
      </xdr:nvSpPr>
      <xdr:spPr bwMode="auto">
        <a:xfrm>
          <a:off x="3638550" y="4818062"/>
          <a:ext cx="325438" cy="1588"/>
        </a:xfrm>
        <a:custGeom>
          <a:avLst/>
          <a:gdLst>
            <a:gd name="T0" fmla="*/ 0 w 545"/>
            <a:gd name="T1" fmla="*/ 0 h 1"/>
            <a:gd name="T2" fmla="*/ 2147483647 w 545"/>
            <a:gd name="T3" fmla="*/ 0 h 1"/>
            <a:gd name="T4" fmla="*/ 2147483647 w 545"/>
            <a:gd name="T5" fmla="*/ 0 h 1"/>
            <a:gd name="T6" fmla="*/ 0 60000 65536"/>
            <a:gd name="T7" fmla="*/ 0 60000 65536"/>
            <a:gd name="T8" fmla="*/ 0 60000 65536"/>
            <a:gd name="T9" fmla="*/ 0 w 545"/>
            <a:gd name="T10" fmla="*/ 0 h 1"/>
            <a:gd name="T11" fmla="*/ 545 w 545"/>
            <a:gd name="T12" fmla="*/ 1 h 1"/>
          </a:gdLst>
          <a:ahLst/>
          <a:cxnLst>
            <a:cxn ang="T6">
              <a:pos x="T0" y="T1"/>
            </a:cxn>
            <a:cxn ang="T7">
              <a:pos x="T2" y="T3"/>
            </a:cxn>
            <a:cxn ang="T8">
              <a:pos x="T4" y="T5"/>
            </a:cxn>
          </a:cxnLst>
          <a:rect l="T9" t="T10" r="T11" b="T12"/>
          <a:pathLst>
            <a:path w="545" h="1">
              <a:moveTo>
                <a:pt x="0" y="0"/>
              </a:moveTo>
              <a:lnTo>
                <a:pt x="544" y="0"/>
              </a:lnTo>
              <a:lnTo>
                <a:pt x="54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100013</xdr:colOff>
      <xdr:row>28</xdr:row>
      <xdr:rowOff>88900</xdr:rowOff>
    </xdr:from>
    <xdr:to>
      <xdr:col>6</xdr:col>
      <xdr:colOff>104775</xdr:colOff>
      <xdr:row>28</xdr:row>
      <xdr:rowOff>146050</xdr:rowOff>
    </xdr:to>
    <xdr:sp macro="" textlink="">
      <xdr:nvSpPr>
        <xdr:cNvPr id="116" name="Freeform 115">
          <a:extLst>
            <a:ext uri="{FF2B5EF4-FFF2-40B4-BE49-F238E27FC236}">
              <a16:creationId xmlns:a16="http://schemas.microsoft.com/office/drawing/2014/main" id="{00000000-0008-0000-0900-000074000000}"/>
            </a:ext>
          </a:extLst>
        </xdr:cNvPr>
        <xdr:cNvSpPr>
          <a:spLocks/>
        </xdr:cNvSpPr>
      </xdr:nvSpPr>
      <xdr:spPr bwMode="auto">
        <a:xfrm>
          <a:off x="3757613" y="5422900"/>
          <a:ext cx="4762" cy="57150"/>
        </a:xfrm>
        <a:custGeom>
          <a:avLst/>
          <a:gdLst>
            <a:gd name="T0" fmla="*/ 2147483647 w 9"/>
            <a:gd name="T1" fmla="*/ 2147483647 h 120"/>
            <a:gd name="T2" fmla="*/ 2147483647 w 9"/>
            <a:gd name="T3" fmla="*/ 2147483647 h 120"/>
            <a:gd name="T4" fmla="*/ 2147483647 w 9"/>
            <a:gd name="T5" fmla="*/ 2147483647 h 120"/>
            <a:gd name="T6" fmla="*/ 0 w 9"/>
            <a:gd name="T7" fmla="*/ 0 h 120"/>
            <a:gd name="T8" fmla="*/ 0 w 9"/>
            <a:gd name="T9" fmla="*/ 0 h 120"/>
            <a:gd name="T10" fmla="*/ 0 60000 65536"/>
            <a:gd name="T11" fmla="*/ 0 60000 65536"/>
            <a:gd name="T12" fmla="*/ 0 60000 65536"/>
            <a:gd name="T13" fmla="*/ 0 60000 65536"/>
            <a:gd name="T14" fmla="*/ 0 60000 65536"/>
            <a:gd name="T15" fmla="*/ 0 w 9"/>
            <a:gd name="T16" fmla="*/ 0 h 120"/>
            <a:gd name="T17" fmla="*/ 9 w 9"/>
            <a:gd name="T18" fmla="*/ 120 h 120"/>
          </a:gdLst>
          <a:ahLst/>
          <a:cxnLst>
            <a:cxn ang="T10">
              <a:pos x="T0" y="T1"/>
            </a:cxn>
            <a:cxn ang="T11">
              <a:pos x="T2" y="T3"/>
            </a:cxn>
            <a:cxn ang="T12">
              <a:pos x="T4" y="T5"/>
            </a:cxn>
            <a:cxn ang="T13">
              <a:pos x="T6" y="T7"/>
            </a:cxn>
            <a:cxn ang="T14">
              <a:pos x="T8" y="T9"/>
            </a:cxn>
          </a:cxnLst>
          <a:rect l="T15" t="T16" r="T17" b="T18"/>
          <a:pathLst>
            <a:path w="9" h="120">
              <a:moveTo>
                <a:pt x="9" y="120"/>
              </a:moveTo>
              <a:lnTo>
                <a:pt x="8" y="81"/>
              </a:lnTo>
              <a:lnTo>
                <a:pt x="5" y="40"/>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590550</xdr:colOff>
      <xdr:row>25</xdr:row>
      <xdr:rowOff>55562</xdr:rowOff>
    </xdr:from>
    <xdr:to>
      <xdr:col>5</xdr:col>
      <xdr:colOff>593725</xdr:colOff>
      <xdr:row>29</xdr:row>
      <xdr:rowOff>141287</xdr:rowOff>
    </xdr:to>
    <xdr:sp macro="" textlink="">
      <xdr:nvSpPr>
        <xdr:cNvPr id="117" name="Freeform 116">
          <a:extLst>
            <a:ext uri="{FF2B5EF4-FFF2-40B4-BE49-F238E27FC236}">
              <a16:creationId xmlns:a16="http://schemas.microsoft.com/office/drawing/2014/main" id="{00000000-0008-0000-0900-000075000000}"/>
            </a:ext>
          </a:extLst>
        </xdr:cNvPr>
        <xdr:cNvSpPr>
          <a:spLocks/>
        </xdr:cNvSpPr>
      </xdr:nvSpPr>
      <xdr:spPr bwMode="auto">
        <a:xfrm>
          <a:off x="3638550" y="4818062"/>
          <a:ext cx="3175" cy="847725"/>
        </a:xfrm>
        <a:custGeom>
          <a:avLst/>
          <a:gdLst>
            <a:gd name="T0" fmla="*/ 0 w 2"/>
            <a:gd name="T1" fmla="*/ 2147483647 h 1763"/>
            <a:gd name="T2" fmla="*/ 0 w 2"/>
            <a:gd name="T3" fmla="*/ 0 h 1763"/>
            <a:gd name="T4" fmla="*/ 2147483647 w 2"/>
            <a:gd name="T5" fmla="*/ 0 h 1763"/>
            <a:gd name="T6" fmla="*/ 0 60000 65536"/>
            <a:gd name="T7" fmla="*/ 0 60000 65536"/>
            <a:gd name="T8" fmla="*/ 0 60000 65536"/>
            <a:gd name="T9" fmla="*/ 0 w 2"/>
            <a:gd name="T10" fmla="*/ 0 h 1763"/>
            <a:gd name="T11" fmla="*/ 2 w 2"/>
            <a:gd name="T12" fmla="*/ 1763 h 1763"/>
          </a:gdLst>
          <a:ahLst/>
          <a:cxnLst>
            <a:cxn ang="T6">
              <a:pos x="T0" y="T1"/>
            </a:cxn>
            <a:cxn ang="T7">
              <a:pos x="T2" y="T3"/>
            </a:cxn>
            <a:cxn ang="T8">
              <a:pos x="T4" y="T5"/>
            </a:cxn>
          </a:cxnLst>
          <a:rect l="T9" t="T10" r="T11" b="T12"/>
          <a:pathLst>
            <a:path w="2" h="1763">
              <a:moveTo>
                <a:pt x="0" y="176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161925</xdr:colOff>
      <xdr:row>28</xdr:row>
      <xdr:rowOff>17462</xdr:rowOff>
    </xdr:from>
    <xdr:to>
      <xdr:col>6</xdr:col>
      <xdr:colOff>282575</xdr:colOff>
      <xdr:row>28</xdr:row>
      <xdr:rowOff>160337</xdr:rowOff>
    </xdr:to>
    <xdr:sp macro="" textlink="">
      <xdr:nvSpPr>
        <xdr:cNvPr id="118" name="Freeform 117">
          <a:extLst>
            <a:ext uri="{FF2B5EF4-FFF2-40B4-BE49-F238E27FC236}">
              <a16:creationId xmlns:a16="http://schemas.microsoft.com/office/drawing/2014/main" id="{00000000-0008-0000-0900-000076000000}"/>
            </a:ext>
          </a:extLst>
        </xdr:cNvPr>
        <xdr:cNvSpPr>
          <a:spLocks/>
        </xdr:cNvSpPr>
      </xdr:nvSpPr>
      <xdr:spPr bwMode="auto">
        <a:xfrm>
          <a:off x="3819525" y="5351462"/>
          <a:ext cx="120650" cy="142875"/>
        </a:xfrm>
        <a:custGeom>
          <a:avLst/>
          <a:gdLst>
            <a:gd name="T0" fmla="*/ 2147483647 w 203"/>
            <a:gd name="T1" fmla="*/ 2147483647 h 295"/>
            <a:gd name="T2" fmla="*/ 2147483647 w 203"/>
            <a:gd name="T3" fmla="*/ 0 h 295"/>
            <a:gd name="T4" fmla="*/ 2147483647 w 203"/>
            <a:gd name="T5" fmla="*/ 2147483647 h 295"/>
            <a:gd name="T6" fmla="*/ 2147483647 w 203"/>
            <a:gd name="T7" fmla="*/ 0 h 295"/>
            <a:gd name="T8" fmla="*/ 2147483647 w 203"/>
            <a:gd name="T9" fmla="*/ 2147483647 h 295"/>
            <a:gd name="T10" fmla="*/ 2147483647 w 203"/>
            <a:gd name="T11" fmla="*/ 2147483647 h 295"/>
            <a:gd name="T12" fmla="*/ 2147483647 w 203"/>
            <a:gd name="T13" fmla="*/ 2147483647 h 295"/>
            <a:gd name="T14" fmla="*/ 2147483647 w 203"/>
            <a:gd name="T15" fmla="*/ 2147483647 h 295"/>
            <a:gd name="T16" fmla="*/ 2147483647 w 203"/>
            <a:gd name="T17" fmla="*/ 2147483647 h 295"/>
            <a:gd name="T18" fmla="*/ 2147483647 w 203"/>
            <a:gd name="T19" fmla="*/ 2147483647 h 295"/>
            <a:gd name="T20" fmla="*/ 0 w 203"/>
            <a:gd name="T21" fmla="*/ 2147483647 h 295"/>
            <a:gd name="T22" fmla="*/ 2147483647 w 203"/>
            <a:gd name="T23" fmla="*/ 2147483647 h 295"/>
            <a:gd name="T24" fmla="*/ 2147483647 w 203"/>
            <a:gd name="T25" fmla="*/ 2147483647 h 295"/>
            <a:gd name="T26" fmla="*/ 2147483647 w 203"/>
            <a:gd name="T27" fmla="*/ 2147483647 h 295"/>
            <a:gd name="T28" fmla="*/ 2147483647 w 203"/>
            <a:gd name="T29" fmla="*/ 2147483647 h 295"/>
            <a:gd name="T30" fmla="*/ 2147483647 w 203"/>
            <a:gd name="T31" fmla="*/ 2147483647 h 295"/>
            <a:gd name="T32" fmla="*/ 2147483647 w 203"/>
            <a:gd name="T33" fmla="*/ 2147483647 h 295"/>
            <a:gd name="T34" fmla="*/ 2147483647 w 203"/>
            <a:gd name="T35" fmla="*/ 2147483647 h 295"/>
            <a:gd name="T36" fmla="*/ 2147483647 w 203"/>
            <a:gd name="T37" fmla="*/ 2147483647 h 295"/>
            <a:gd name="T38" fmla="*/ 2147483647 w 203"/>
            <a:gd name="T39" fmla="*/ 2147483647 h 295"/>
            <a:gd name="T40" fmla="*/ 2147483647 w 203"/>
            <a:gd name="T41" fmla="*/ 2147483647 h 295"/>
            <a:gd name="T42" fmla="*/ 2147483647 w 203"/>
            <a:gd name="T43" fmla="*/ 2147483647 h 295"/>
            <a:gd name="T44" fmla="*/ 2147483647 w 203"/>
            <a:gd name="T45" fmla="*/ 2147483647 h 295"/>
            <a:gd name="T46" fmla="*/ 2147483647 w 203"/>
            <a:gd name="T47" fmla="*/ 0 h 295"/>
            <a:gd name="T48" fmla="*/ 2147483647 w 203"/>
            <a:gd name="T49" fmla="*/ 2147483647 h 295"/>
            <a:gd name="T50" fmla="*/ 2147483647 w 203"/>
            <a:gd name="T51" fmla="*/ 2147483647 h 295"/>
            <a:gd name="T52" fmla="*/ 2147483647 w 203"/>
            <a:gd name="T53" fmla="*/ 2147483647 h 295"/>
            <a:gd name="T54" fmla="*/ 2147483647 w 203"/>
            <a:gd name="T55" fmla="*/ 2147483647 h 295"/>
            <a:gd name="T56" fmla="*/ 2147483647 w 203"/>
            <a:gd name="T57" fmla="*/ 2147483647 h 295"/>
            <a:gd name="T58" fmla="*/ 2147483647 w 203"/>
            <a:gd name="T59" fmla="*/ 2147483647 h 295"/>
            <a:gd name="T60" fmla="*/ 2147483647 w 203"/>
            <a:gd name="T61" fmla="*/ 2147483647 h 295"/>
            <a:gd name="T62" fmla="*/ 2147483647 w 203"/>
            <a:gd name="T63" fmla="*/ 2147483647 h 295"/>
            <a:gd name="T64" fmla="*/ 2147483647 w 203"/>
            <a:gd name="T65" fmla="*/ 2147483647 h 295"/>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03"/>
            <a:gd name="T100" fmla="*/ 0 h 295"/>
            <a:gd name="T101" fmla="*/ 203 w 203"/>
            <a:gd name="T102" fmla="*/ 295 h 295"/>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03" h="295">
              <a:moveTo>
                <a:pt x="203" y="10"/>
              </a:moveTo>
              <a:lnTo>
                <a:pt x="193" y="0"/>
              </a:lnTo>
              <a:lnTo>
                <a:pt x="172" y="21"/>
              </a:lnTo>
              <a:lnTo>
                <a:pt x="150" y="1"/>
              </a:lnTo>
              <a:lnTo>
                <a:pt x="129" y="22"/>
              </a:lnTo>
              <a:lnTo>
                <a:pt x="107" y="4"/>
              </a:lnTo>
              <a:lnTo>
                <a:pt x="86" y="23"/>
              </a:lnTo>
              <a:lnTo>
                <a:pt x="64" y="5"/>
              </a:lnTo>
              <a:lnTo>
                <a:pt x="43" y="26"/>
              </a:lnTo>
              <a:lnTo>
                <a:pt x="21" y="6"/>
              </a:lnTo>
              <a:lnTo>
                <a:pt x="0" y="27"/>
              </a:lnTo>
              <a:lnTo>
                <a:pt x="7" y="267"/>
              </a:lnTo>
              <a:lnTo>
                <a:pt x="29" y="288"/>
              </a:lnTo>
              <a:lnTo>
                <a:pt x="50" y="270"/>
              </a:lnTo>
              <a:lnTo>
                <a:pt x="73" y="290"/>
              </a:lnTo>
              <a:lnTo>
                <a:pt x="94" y="271"/>
              </a:lnTo>
              <a:lnTo>
                <a:pt x="117" y="292"/>
              </a:lnTo>
              <a:lnTo>
                <a:pt x="138" y="272"/>
              </a:lnTo>
              <a:lnTo>
                <a:pt x="160" y="293"/>
              </a:lnTo>
              <a:lnTo>
                <a:pt x="181" y="274"/>
              </a:lnTo>
              <a:lnTo>
                <a:pt x="203" y="295"/>
              </a:lnTo>
              <a:lnTo>
                <a:pt x="181" y="274"/>
              </a:lnTo>
              <a:lnTo>
                <a:pt x="172" y="21"/>
              </a:lnTo>
              <a:lnTo>
                <a:pt x="150" y="1"/>
              </a:lnTo>
              <a:lnTo>
                <a:pt x="129" y="22"/>
              </a:lnTo>
              <a:lnTo>
                <a:pt x="138" y="272"/>
              </a:lnTo>
              <a:lnTo>
                <a:pt x="117" y="292"/>
              </a:lnTo>
              <a:lnTo>
                <a:pt x="94" y="271"/>
              </a:lnTo>
              <a:lnTo>
                <a:pt x="86" y="23"/>
              </a:lnTo>
              <a:lnTo>
                <a:pt x="64" y="5"/>
              </a:lnTo>
              <a:lnTo>
                <a:pt x="43" y="26"/>
              </a:lnTo>
              <a:lnTo>
                <a:pt x="50" y="270"/>
              </a:lnTo>
              <a:lnTo>
                <a:pt x="52" y="27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223838</xdr:colOff>
      <xdr:row>30</xdr:row>
      <xdr:rowOff>103187</xdr:rowOff>
    </xdr:from>
    <xdr:to>
      <xdr:col>6</xdr:col>
      <xdr:colOff>258763</xdr:colOff>
      <xdr:row>30</xdr:row>
      <xdr:rowOff>130175</xdr:rowOff>
    </xdr:to>
    <xdr:sp macro="" textlink="">
      <xdr:nvSpPr>
        <xdr:cNvPr id="119" name="Freeform 118">
          <a:extLst>
            <a:ext uri="{FF2B5EF4-FFF2-40B4-BE49-F238E27FC236}">
              <a16:creationId xmlns:a16="http://schemas.microsoft.com/office/drawing/2014/main" id="{00000000-0008-0000-0900-000077000000}"/>
            </a:ext>
          </a:extLst>
        </xdr:cNvPr>
        <xdr:cNvSpPr>
          <a:spLocks/>
        </xdr:cNvSpPr>
      </xdr:nvSpPr>
      <xdr:spPr bwMode="auto">
        <a:xfrm>
          <a:off x="3881438" y="5818187"/>
          <a:ext cx="34925" cy="26988"/>
        </a:xfrm>
        <a:custGeom>
          <a:avLst/>
          <a:gdLst>
            <a:gd name="T0" fmla="*/ 2147483647 w 60"/>
            <a:gd name="T1" fmla="*/ 2147483647 h 54"/>
            <a:gd name="T2" fmla="*/ 2147483647 w 60"/>
            <a:gd name="T3" fmla="*/ 0 h 54"/>
            <a:gd name="T4" fmla="*/ 0 w 60"/>
            <a:gd name="T5" fmla="*/ 0 h 54"/>
            <a:gd name="T6" fmla="*/ 2147483647 w 60"/>
            <a:gd name="T7" fmla="*/ 0 h 54"/>
            <a:gd name="T8" fmla="*/ 0 60000 65536"/>
            <a:gd name="T9" fmla="*/ 0 60000 65536"/>
            <a:gd name="T10" fmla="*/ 0 60000 65536"/>
            <a:gd name="T11" fmla="*/ 0 60000 65536"/>
            <a:gd name="T12" fmla="*/ 0 w 60"/>
            <a:gd name="T13" fmla="*/ 0 h 54"/>
            <a:gd name="T14" fmla="*/ 60 w 60"/>
            <a:gd name="T15" fmla="*/ 54 h 54"/>
          </a:gdLst>
          <a:ahLst/>
          <a:cxnLst>
            <a:cxn ang="T8">
              <a:pos x="T0" y="T1"/>
            </a:cxn>
            <a:cxn ang="T9">
              <a:pos x="T2" y="T3"/>
            </a:cxn>
            <a:cxn ang="T10">
              <a:pos x="T4" y="T5"/>
            </a:cxn>
            <a:cxn ang="T11">
              <a:pos x="T6" y="T7"/>
            </a:cxn>
          </a:cxnLst>
          <a:rect l="T12" t="T13" r="T14" b="T15"/>
          <a:pathLst>
            <a:path w="60" h="54">
              <a:moveTo>
                <a:pt x="60" y="54"/>
              </a:moveTo>
              <a:lnTo>
                <a:pt x="60" y="0"/>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30</xdr:row>
      <xdr:rowOff>120650</xdr:rowOff>
    </xdr:from>
    <xdr:to>
      <xdr:col>6</xdr:col>
      <xdr:colOff>266700</xdr:colOff>
      <xdr:row>30</xdr:row>
      <xdr:rowOff>134937</xdr:rowOff>
    </xdr:to>
    <xdr:sp macro="" textlink="">
      <xdr:nvSpPr>
        <xdr:cNvPr id="120" name="Freeform 119">
          <a:extLst>
            <a:ext uri="{FF2B5EF4-FFF2-40B4-BE49-F238E27FC236}">
              <a16:creationId xmlns:a16="http://schemas.microsoft.com/office/drawing/2014/main" id="{00000000-0008-0000-0900-000078000000}"/>
            </a:ext>
          </a:extLst>
        </xdr:cNvPr>
        <xdr:cNvSpPr>
          <a:spLocks/>
        </xdr:cNvSpPr>
      </xdr:nvSpPr>
      <xdr:spPr bwMode="auto">
        <a:xfrm>
          <a:off x="3792538" y="5835650"/>
          <a:ext cx="131762" cy="14287"/>
        </a:xfrm>
        <a:custGeom>
          <a:avLst/>
          <a:gdLst>
            <a:gd name="T0" fmla="*/ 2147483647 w 219"/>
            <a:gd name="T1" fmla="*/ 2147483647 h 27"/>
            <a:gd name="T2" fmla="*/ 2147483647 w 219"/>
            <a:gd name="T3" fmla="*/ 2147483647 h 27"/>
            <a:gd name="T4" fmla="*/ 2147483647 w 219"/>
            <a:gd name="T5" fmla="*/ 0 h 27"/>
            <a:gd name="T6" fmla="*/ 2147483647 w 219"/>
            <a:gd name="T7" fmla="*/ 2147483647 h 27"/>
            <a:gd name="T8" fmla="*/ 2147483647 w 219"/>
            <a:gd name="T9" fmla="*/ 0 h 27"/>
            <a:gd name="T10" fmla="*/ 2147483647 w 219"/>
            <a:gd name="T11" fmla="*/ 2147483647 h 27"/>
            <a:gd name="T12" fmla="*/ 2147483647 w 219"/>
            <a:gd name="T13" fmla="*/ 0 h 27"/>
            <a:gd name="T14" fmla="*/ 2147483647 w 219"/>
            <a:gd name="T15" fmla="*/ 2147483647 h 27"/>
            <a:gd name="T16" fmla="*/ 2147483647 w 219"/>
            <a:gd name="T17" fmla="*/ 2147483647 h 27"/>
            <a:gd name="T18" fmla="*/ 2147483647 w 219"/>
            <a:gd name="T19" fmla="*/ 2147483647 h 27"/>
            <a:gd name="T20" fmla="*/ 0 w 219"/>
            <a:gd name="T21" fmla="*/ 2147483647 h 27"/>
            <a:gd name="T22" fmla="*/ 2147483647 w 219"/>
            <a:gd name="T23" fmla="*/ 2147483647 h 27"/>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219"/>
            <a:gd name="T37" fmla="*/ 0 h 27"/>
            <a:gd name="T38" fmla="*/ 219 w 219"/>
            <a:gd name="T39" fmla="*/ 27 h 27"/>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219" h="27">
              <a:moveTo>
                <a:pt x="219" y="17"/>
              </a:moveTo>
              <a:lnTo>
                <a:pt x="208" y="17"/>
              </a:lnTo>
              <a:lnTo>
                <a:pt x="193" y="0"/>
              </a:lnTo>
              <a:lnTo>
                <a:pt x="178" y="17"/>
              </a:lnTo>
              <a:lnTo>
                <a:pt x="162" y="0"/>
              </a:lnTo>
              <a:lnTo>
                <a:pt x="147" y="17"/>
              </a:lnTo>
              <a:lnTo>
                <a:pt x="132" y="0"/>
              </a:lnTo>
              <a:lnTo>
                <a:pt x="118" y="17"/>
              </a:lnTo>
              <a:lnTo>
                <a:pt x="79" y="17"/>
              </a:lnTo>
              <a:lnTo>
                <a:pt x="63" y="27"/>
              </a:lnTo>
              <a:lnTo>
                <a:pt x="0" y="27"/>
              </a:lnTo>
              <a:lnTo>
                <a:pt x="2" y="2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590550</xdr:colOff>
      <xdr:row>29</xdr:row>
      <xdr:rowOff>84137</xdr:rowOff>
    </xdr:from>
    <xdr:to>
      <xdr:col>6</xdr:col>
      <xdr:colOff>104775</xdr:colOff>
      <xdr:row>29</xdr:row>
      <xdr:rowOff>87312</xdr:rowOff>
    </xdr:to>
    <xdr:sp macro="" textlink="">
      <xdr:nvSpPr>
        <xdr:cNvPr id="121" name="Freeform 120">
          <a:extLst>
            <a:ext uri="{FF2B5EF4-FFF2-40B4-BE49-F238E27FC236}">
              <a16:creationId xmlns:a16="http://schemas.microsoft.com/office/drawing/2014/main" id="{00000000-0008-0000-0900-000079000000}"/>
            </a:ext>
          </a:extLst>
        </xdr:cNvPr>
        <xdr:cNvSpPr>
          <a:spLocks/>
        </xdr:cNvSpPr>
      </xdr:nvSpPr>
      <xdr:spPr bwMode="auto">
        <a:xfrm>
          <a:off x="3638550" y="5608637"/>
          <a:ext cx="123825" cy="3175"/>
        </a:xfrm>
        <a:custGeom>
          <a:avLst/>
          <a:gdLst>
            <a:gd name="T0" fmla="*/ 2147483647 w 207"/>
            <a:gd name="T1" fmla="*/ 0 h 1"/>
            <a:gd name="T2" fmla="*/ 0 w 207"/>
            <a:gd name="T3" fmla="*/ 0 h 1"/>
            <a:gd name="T4" fmla="*/ 2147483647 w 207"/>
            <a:gd name="T5" fmla="*/ 0 h 1"/>
            <a:gd name="T6" fmla="*/ 0 60000 65536"/>
            <a:gd name="T7" fmla="*/ 0 60000 65536"/>
            <a:gd name="T8" fmla="*/ 0 60000 65536"/>
            <a:gd name="T9" fmla="*/ 0 w 207"/>
            <a:gd name="T10" fmla="*/ 0 h 1"/>
            <a:gd name="T11" fmla="*/ 207 w 207"/>
            <a:gd name="T12" fmla="*/ 1 h 1"/>
          </a:gdLst>
          <a:ahLst/>
          <a:cxnLst>
            <a:cxn ang="T6">
              <a:pos x="T0" y="T1"/>
            </a:cxn>
            <a:cxn ang="T7">
              <a:pos x="T2" y="T3"/>
            </a:cxn>
            <a:cxn ang="T8">
              <a:pos x="T4" y="T5"/>
            </a:cxn>
          </a:cxnLst>
          <a:rect l="T9" t="T10" r="T11" b="T12"/>
          <a:pathLst>
            <a:path w="207" h="1">
              <a:moveTo>
                <a:pt x="207"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590550</xdr:colOff>
      <xdr:row>29</xdr:row>
      <xdr:rowOff>115887</xdr:rowOff>
    </xdr:from>
    <xdr:to>
      <xdr:col>6</xdr:col>
      <xdr:colOff>134938</xdr:colOff>
      <xdr:row>29</xdr:row>
      <xdr:rowOff>117475</xdr:rowOff>
    </xdr:to>
    <xdr:sp macro="" textlink="">
      <xdr:nvSpPr>
        <xdr:cNvPr id="122" name="Freeform 121">
          <a:extLst>
            <a:ext uri="{FF2B5EF4-FFF2-40B4-BE49-F238E27FC236}">
              <a16:creationId xmlns:a16="http://schemas.microsoft.com/office/drawing/2014/main" id="{00000000-0008-0000-0900-00007A000000}"/>
            </a:ext>
          </a:extLst>
        </xdr:cNvPr>
        <xdr:cNvSpPr>
          <a:spLocks/>
        </xdr:cNvSpPr>
      </xdr:nvSpPr>
      <xdr:spPr bwMode="auto">
        <a:xfrm>
          <a:off x="3638550" y="5640387"/>
          <a:ext cx="153988" cy="1588"/>
        </a:xfrm>
        <a:custGeom>
          <a:avLst/>
          <a:gdLst>
            <a:gd name="T0" fmla="*/ 2147483647 w 260"/>
            <a:gd name="T1" fmla="*/ 0 h 1"/>
            <a:gd name="T2" fmla="*/ 0 w 260"/>
            <a:gd name="T3" fmla="*/ 0 h 1"/>
            <a:gd name="T4" fmla="*/ 2147483647 w 260"/>
            <a:gd name="T5" fmla="*/ 0 h 1"/>
            <a:gd name="T6" fmla="*/ 0 60000 65536"/>
            <a:gd name="T7" fmla="*/ 0 60000 65536"/>
            <a:gd name="T8" fmla="*/ 0 60000 65536"/>
            <a:gd name="T9" fmla="*/ 0 w 260"/>
            <a:gd name="T10" fmla="*/ 0 h 1"/>
            <a:gd name="T11" fmla="*/ 260 w 260"/>
            <a:gd name="T12" fmla="*/ 1 h 1"/>
          </a:gdLst>
          <a:ahLst/>
          <a:cxnLst>
            <a:cxn ang="T6">
              <a:pos x="T0" y="T1"/>
            </a:cxn>
            <a:cxn ang="T7">
              <a:pos x="T2" y="T3"/>
            </a:cxn>
            <a:cxn ang="T8">
              <a:pos x="T4" y="T5"/>
            </a:cxn>
          </a:cxnLst>
          <a:rect l="T9" t="T10" r="T11" b="T12"/>
          <a:pathLst>
            <a:path w="260" h="1">
              <a:moveTo>
                <a:pt x="260"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5</xdr:col>
      <xdr:colOff>393700</xdr:colOff>
      <xdr:row>29</xdr:row>
      <xdr:rowOff>141287</xdr:rowOff>
    </xdr:from>
    <xdr:to>
      <xdr:col>6</xdr:col>
      <xdr:colOff>134938</xdr:colOff>
      <xdr:row>29</xdr:row>
      <xdr:rowOff>142875</xdr:rowOff>
    </xdr:to>
    <xdr:sp macro="" textlink="">
      <xdr:nvSpPr>
        <xdr:cNvPr id="123" name="Freeform 122">
          <a:extLst>
            <a:ext uri="{FF2B5EF4-FFF2-40B4-BE49-F238E27FC236}">
              <a16:creationId xmlns:a16="http://schemas.microsoft.com/office/drawing/2014/main" id="{00000000-0008-0000-0900-00007B000000}"/>
            </a:ext>
          </a:extLst>
        </xdr:cNvPr>
        <xdr:cNvSpPr>
          <a:spLocks/>
        </xdr:cNvSpPr>
      </xdr:nvSpPr>
      <xdr:spPr bwMode="auto">
        <a:xfrm>
          <a:off x="3441700" y="5665787"/>
          <a:ext cx="350838" cy="1588"/>
        </a:xfrm>
        <a:custGeom>
          <a:avLst/>
          <a:gdLst>
            <a:gd name="T0" fmla="*/ 2147483647 w 594"/>
            <a:gd name="T1" fmla="*/ 0 h 1"/>
            <a:gd name="T2" fmla="*/ 0 w 594"/>
            <a:gd name="T3" fmla="*/ 0 h 1"/>
            <a:gd name="T4" fmla="*/ 0 w 594"/>
            <a:gd name="T5" fmla="*/ 0 h 1"/>
            <a:gd name="T6" fmla="*/ 0 60000 65536"/>
            <a:gd name="T7" fmla="*/ 0 60000 65536"/>
            <a:gd name="T8" fmla="*/ 0 60000 65536"/>
            <a:gd name="T9" fmla="*/ 0 w 594"/>
            <a:gd name="T10" fmla="*/ 0 h 1"/>
            <a:gd name="T11" fmla="*/ 594 w 594"/>
            <a:gd name="T12" fmla="*/ 1 h 1"/>
          </a:gdLst>
          <a:ahLst/>
          <a:cxnLst>
            <a:cxn ang="T6">
              <a:pos x="T0" y="T1"/>
            </a:cxn>
            <a:cxn ang="T7">
              <a:pos x="T2" y="T3"/>
            </a:cxn>
            <a:cxn ang="T8">
              <a:pos x="T4" y="T5"/>
            </a:cxn>
          </a:cxnLst>
          <a:rect l="T9" t="T10" r="T11" b="T12"/>
          <a:pathLst>
            <a:path w="594" h="1">
              <a:moveTo>
                <a:pt x="594"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104775</xdr:colOff>
      <xdr:row>28</xdr:row>
      <xdr:rowOff>146050</xdr:rowOff>
    </xdr:from>
    <xdr:to>
      <xdr:col>6</xdr:col>
      <xdr:colOff>168275</xdr:colOff>
      <xdr:row>30</xdr:row>
      <xdr:rowOff>134937</xdr:rowOff>
    </xdr:to>
    <xdr:sp macro="" textlink="">
      <xdr:nvSpPr>
        <xdr:cNvPr id="124" name="Freeform 123">
          <a:extLst>
            <a:ext uri="{FF2B5EF4-FFF2-40B4-BE49-F238E27FC236}">
              <a16:creationId xmlns:a16="http://schemas.microsoft.com/office/drawing/2014/main" id="{00000000-0008-0000-0900-00007C000000}"/>
            </a:ext>
          </a:extLst>
        </xdr:cNvPr>
        <xdr:cNvSpPr>
          <a:spLocks/>
        </xdr:cNvSpPr>
      </xdr:nvSpPr>
      <xdr:spPr bwMode="auto">
        <a:xfrm>
          <a:off x="3762375" y="5480050"/>
          <a:ext cx="63500" cy="369887"/>
        </a:xfrm>
        <a:custGeom>
          <a:avLst/>
          <a:gdLst>
            <a:gd name="T0" fmla="*/ 2147483647 w 106"/>
            <a:gd name="T1" fmla="*/ 2147483647 h 770"/>
            <a:gd name="T2" fmla="*/ 2147483647 w 106"/>
            <a:gd name="T3" fmla="*/ 2147483647 h 770"/>
            <a:gd name="T4" fmla="*/ 0 w 106"/>
            <a:gd name="T5" fmla="*/ 2147483647 h 770"/>
            <a:gd name="T6" fmla="*/ 0 w 106"/>
            <a:gd name="T7" fmla="*/ 0 h 770"/>
            <a:gd name="T8" fmla="*/ 2147483647 w 106"/>
            <a:gd name="T9" fmla="*/ 0 h 770"/>
            <a:gd name="T10" fmla="*/ 2147483647 w 106"/>
            <a:gd name="T11" fmla="*/ 0 h 770"/>
            <a:gd name="T12" fmla="*/ 0 60000 65536"/>
            <a:gd name="T13" fmla="*/ 0 60000 65536"/>
            <a:gd name="T14" fmla="*/ 0 60000 65536"/>
            <a:gd name="T15" fmla="*/ 0 60000 65536"/>
            <a:gd name="T16" fmla="*/ 0 60000 65536"/>
            <a:gd name="T17" fmla="*/ 0 60000 65536"/>
            <a:gd name="T18" fmla="*/ 0 w 106"/>
            <a:gd name="T19" fmla="*/ 0 h 770"/>
            <a:gd name="T20" fmla="*/ 106 w 106"/>
            <a:gd name="T21" fmla="*/ 770 h 770"/>
          </a:gdLst>
          <a:ahLst/>
          <a:cxnLst>
            <a:cxn ang="T12">
              <a:pos x="T0" y="T1"/>
            </a:cxn>
            <a:cxn ang="T13">
              <a:pos x="T2" y="T3"/>
            </a:cxn>
            <a:cxn ang="T14">
              <a:pos x="T4" y="T5"/>
            </a:cxn>
            <a:cxn ang="T15">
              <a:pos x="T6" y="T7"/>
            </a:cxn>
            <a:cxn ang="T16">
              <a:pos x="T8" y="T9"/>
            </a:cxn>
            <a:cxn ang="T17">
              <a:pos x="T10" y="T11"/>
            </a:cxn>
          </a:cxnLst>
          <a:rect l="T18" t="T19" r="T20" b="T21"/>
          <a:pathLst>
            <a:path w="106" h="770">
              <a:moveTo>
                <a:pt x="53" y="770"/>
              </a:moveTo>
              <a:lnTo>
                <a:pt x="53" y="333"/>
              </a:lnTo>
              <a:lnTo>
                <a:pt x="0" y="270"/>
              </a:lnTo>
              <a:lnTo>
                <a:pt x="0" y="0"/>
              </a:lnTo>
              <a:lnTo>
                <a:pt x="105" y="0"/>
              </a:lnTo>
              <a:lnTo>
                <a:pt x="106"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30</xdr:row>
      <xdr:rowOff>30162</xdr:rowOff>
    </xdr:from>
    <xdr:to>
      <xdr:col>6</xdr:col>
      <xdr:colOff>166688</xdr:colOff>
      <xdr:row>30</xdr:row>
      <xdr:rowOff>42862</xdr:rowOff>
    </xdr:to>
    <xdr:sp macro="" textlink="">
      <xdr:nvSpPr>
        <xdr:cNvPr id="125" name="Freeform 124">
          <a:extLst>
            <a:ext uri="{FF2B5EF4-FFF2-40B4-BE49-F238E27FC236}">
              <a16:creationId xmlns:a16="http://schemas.microsoft.com/office/drawing/2014/main" id="{00000000-0008-0000-0900-00007D000000}"/>
            </a:ext>
          </a:extLst>
        </xdr:cNvPr>
        <xdr:cNvSpPr>
          <a:spLocks/>
        </xdr:cNvSpPr>
      </xdr:nvSpPr>
      <xdr:spPr bwMode="auto">
        <a:xfrm>
          <a:off x="3792538" y="5745162"/>
          <a:ext cx="31750" cy="12700"/>
        </a:xfrm>
        <a:custGeom>
          <a:avLst/>
          <a:gdLst>
            <a:gd name="T0" fmla="*/ 0 w 52"/>
            <a:gd name="T1" fmla="*/ 0 h 25"/>
            <a:gd name="T2" fmla="*/ 2147483647 w 52"/>
            <a:gd name="T3" fmla="*/ 2147483647 h 25"/>
            <a:gd name="T4" fmla="*/ 2147483647 w 52"/>
            <a:gd name="T5" fmla="*/ 2147483647 h 25"/>
            <a:gd name="T6" fmla="*/ 2147483647 w 52"/>
            <a:gd name="T7" fmla="*/ 2147483647 h 25"/>
            <a:gd name="T8" fmla="*/ 2147483647 w 52"/>
            <a:gd name="T9" fmla="*/ 2147483647 h 25"/>
            <a:gd name="T10" fmla="*/ 2147483647 w 52"/>
            <a:gd name="T11" fmla="*/ 2147483647 h 25"/>
            <a:gd name="T12" fmla="*/ 2147483647 w 52"/>
            <a:gd name="T13" fmla="*/ 2147483647 h 25"/>
            <a:gd name="T14" fmla="*/ 2147483647 w 52"/>
            <a:gd name="T15" fmla="*/ 2147483647 h 25"/>
            <a:gd name="T16" fmla="*/ 2147483647 w 52"/>
            <a:gd name="T17" fmla="*/ 2147483647 h 25"/>
            <a:gd name="T18" fmla="*/ 2147483647 w 52"/>
            <a:gd name="T19" fmla="*/ 2147483647 h 25"/>
            <a:gd name="T20" fmla="*/ 2147483647 w 52"/>
            <a:gd name="T21" fmla="*/ 2147483647 h 25"/>
            <a:gd name="T22" fmla="*/ 2147483647 w 52"/>
            <a:gd name="T23" fmla="*/ 2147483647 h 25"/>
            <a:gd name="T24" fmla="*/ 2147483647 w 52"/>
            <a:gd name="T25" fmla="*/ 0 h 25"/>
            <a:gd name="T26" fmla="*/ 2147483647 w 52"/>
            <a:gd name="T27" fmla="*/ 0 h 25"/>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52"/>
            <a:gd name="T43" fmla="*/ 0 h 25"/>
            <a:gd name="T44" fmla="*/ 52 w 52"/>
            <a:gd name="T45" fmla="*/ 25 h 25"/>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52" h="25">
              <a:moveTo>
                <a:pt x="0" y="0"/>
              </a:moveTo>
              <a:lnTo>
                <a:pt x="2" y="6"/>
              </a:lnTo>
              <a:lnTo>
                <a:pt x="4" y="12"/>
              </a:lnTo>
              <a:lnTo>
                <a:pt x="8" y="18"/>
              </a:lnTo>
              <a:lnTo>
                <a:pt x="13" y="22"/>
              </a:lnTo>
              <a:lnTo>
                <a:pt x="19" y="24"/>
              </a:lnTo>
              <a:lnTo>
                <a:pt x="25" y="25"/>
              </a:lnTo>
              <a:lnTo>
                <a:pt x="33" y="24"/>
              </a:lnTo>
              <a:lnTo>
                <a:pt x="39" y="22"/>
              </a:lnTo>
              <a:lnTo>
                <a:pt x="44" y="18"/>
              </a:lnTo>
              <a:lnTo>
                <a:pt x="47" y="12"/>
              </a:lnTo>
              <a:lnTo>
                <a:pt x="50" y="6"/>
              </a:ln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30</xdr:row>
      <xdr:rowOff>17462</xdr:rowOff>
    </xdr:from>
    <xdr:to>
      <xdr:col>6</xdr:col>
      <xdr:colOff>166688</xdr:colOff>
      <xdr:row>30</xdr:row>
      <xdr:rowOff>30162</xdr:rowOff>
    </xdr:to>
    <xdr:sp macro="" textlink="">
      <xdr:nvSpPr>
        <xdr:cNvPr id="126" name="Freeform 125">
          <a:extLst>
            <a:ext uri="{FF2B5EF4-FFF2-40B4-BE49-F238E27FC236}">
              <a16:creationId xmlns:a16="http://schemas.microsoft.com/office/drawing/2014/main" id="{00000000-0008-0000-0900-00007E000000}"/>
            </a:ext>
          </a:extLst>
        </xdr:cNvPr>
        <xdr:cNvSpPr>
          <a:spLocks/>
        </xdr:cNvSpPr>
      </xdr:nvSpPr>
      <xdr:spPr bwMode="auto">
        <a:xfrm>
          <a:off x="3792538" y="5732462"/>
          <a:ext cx="31750" cy="12700"/>
        </a:xfrm>
        <a:custGeom>
          <a:avLst/>
          <a:gdLst>
            <a:gd name="T0" fmla="*/ 2147483647 w 51"/>
            <a:gd name="T1" fmla="*/ 2147483647 h 26"/>
            <a:gd name="T2" fmla="*/ 2147483647 w 51"/>
            <a:gd name="T3" fmla="*/ 2147483647 h 26"/>
            <a:gd name="T4" fmla="*/ 2147483647 w 51"/>
            <a:gd name="T5" fmla="*/ 2147483647 h 26"/>
            <a:gd name="T6" fmla="*/ 2147483647 w 51"/>
            <a:gd name="T7" fmla="*/ 2147483647 h 26"/>
            <a:gd name="T8" fmla="*/ 2147483647 w 51"/>
            <a:gd name="T9" fmla="*/ 2147483647 h 26"/>
            <a:gd name="T10" fmla="*/ 2147483647 w 51"/>
            <a:gd name="T11" fmla="*/ 0 h 26"/>
            <a:gd name="T12" fmla="*/ 2147483647 w 51"/>
            <a:gd name="T13" fmla="*/ 0 h 26"/>
            <a:gd name="T14" fmla="*/ 2147483647 w 51"/>
            <a:gd name="T15" fmla="*/ 0 h 26"/>
            <a:gd name="T16" fmla="*/ 2147483647 w 51"/>
            <a:gd name="T17" fmla="*/ 2147483647 h 26"/>
            <a:gd name="T18" fmla="*/ 2147483647 w 51"/>
            <a:gd name="T19" fmla="*/ 2147483647 h 26"/>
            <a:gd name="T20" fmla="*/ 2147483647 w 51"/>
            <a:gd name="T21" fmla="*/ 2147483647 h 26"/>
            <a:gd name="T22" fmla="*/ 2147483647 w 51"/>
            <a:gd name="T23" fmla="*/ 2147483647 h 26"/>
            <a:gd name="T24" fmla="*/ 0 w 51"/>
            <a:gd name="T25" fmla="*/ 2147483647 h 26"/>
            <a:gd name="T26" fmla="*/ 2147483647 w 51"/>
            <a:gd name="T27" fmla="*/ 2147483647 h 2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51"/>
            <a:gd name="T43" fmla="*/ 0 h 26"/>
            <a:gd name="T44" fmla="*/ 51 w 51"/>
            <a:gd name="T45" fmla="*/ 26 h 2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51" h="26">
              <a:moveTo>
                <a:pt x="51" y="26"/>
              </a:moveTo>
              <a:lnTo>
                <a:pt x="50" y="19"/>
              </a:lnTo>
              <a:lnTo>
                <a:pt x="47" y="13"/>
              </a:lnTo>
              <a:lnTo>
                <a:pt x="44" y="7"/>
              </a:lnTo>
              <a:lnTo>
                <a:pt x="39" y="3"/>
              </a:lnTo>
              <a:lnTo>
                <a:pt x="33" y="1"/>
              </a:lnTo>
              <a:lnTo>
                <a:pt x="25" y="0"/>
              </a:lnTo>
              <a:lnTo>
                <a:pt x="19" y="1"/>
              </a:lnTo>
              <a:lnTo>
                <a:pt x="13" y="3"/>
              </a:lnTo>
              <a:lnTo>
                <a:pt x="8" y="7"/>
              </a:lnTo>
              <a:lnTo>
                <a:pt x="4" y="13"/>
              </a:lnTo>
              <a:lnTo>
                <a:pt x="2" y="19"/>
              </a:lnTo>
              <a:lnTo>
                <a:pt x="0" y="26"/>
              </a:lnTo>
              <a:lnTo>
                <a:pt x="2"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287338</xdr:colOff>
      <xdr:row>30</xdr:row>
      <xdr:rowOff>182562</xdr:rowOff>
    </xdr:from>
    <xdr:to>
      <xdr:col>6</xdr:col>
      <xdr:colOff>319088</xdr:colOff>
      <xdr:row>31</xdr:row>
      <xdr:rowOff>4762</xdr:rowOff>
    </xdr:to>
    <xdr:sp macro="" textlink="">
      <xdr:nvSpPr>
        <xdr:cNvPr id="127" name="Freeform 126">
          <a:extLst>
            <a:ext uri="{FF2B5EF4-FFF2-40B4-BE49-F238E27FC236}">
              <a16:creationId xmlns:a16="http://schemas.microsoft.com/office/drawing/2014/main" id="{00000000-0008-0000-0900-00007F000000}"/>
            </a:ext>
          </a:extLst>
        </xdr:cNvPr>
        <xdr:cNvSpPr>
          <a:spLocks/>
        </xdr:cNvSpPr>
      </xdr:nvSpPr>
      <xdr:spPr bwMode="auto">
        <a:xfrm>
          <a:off x="3944938" y="5897562"/>
          <a:ext cx="31750" cy="12700"/>
        </a:xfrm>
        <a:custGeom>
          <a:avLst/>
          <a:gdLst>
            <a:gd name="T0" fmla="*/ 0 w 52"/>
            <a:gd name="T1" fmla="*/ 0 h 25"/>
            <a:gd name="T2" fmla="*/ 2147483647 w 52"/>
            <a:gd name="T3" fmla="*/ 2147483647 h 25"/>
            <a:gd name="T4" fmla="*/ 2147483647 w 52"/>
            <a:gd name="T5" fmla="*/ 2147483647 h 25"/>
            <a:gd name="T6" fmla="*/ 2147483647 w 52"/>
            <a:gd name="T7" fmla="*/ 2147483647 h 25"/>
            <a:gd name="T8" fmla="*/ 2147483647 w 52"/>
            <a:gd name="T9" fmla="*/ 2147483647 h 25"/>
            <a:gd name="T10" fmla="*/ 2147483647 w 52"/>
            <a:gd name="T11" fmla="*/ 2147483647 h 25"/>
            <a:gd name="T12" fmla="*/ 2147483647 w 52"/>
            <a:gd name="T13" fmla="*/ 2147483647 h 25"/>
            <a:gd name="T14" fmla="*/ 2147483647 w 52"/>
            <a:gd name="T15" fmla="*/ 2147483647 h 25"/>
            <a:gd name="T16" fmla="*/ 2147483647 w 52"/>
            <a:gd name="T17" fmla="*/ 2147483647 h 25"/>
            <a:gd name="T18" fmla="*/ 2147483647 w 52"/>
            <a:gd name="T19" fmla="*/ 2147483647 h 25"/>
            <a:gd name="T20" fmla="*/ 2147483647 w 52"/>
            <a:gd name="T21" fmla="*/ 2147483647 h 25"/>
            <a:gd name="T22" fmla="*/ 2147483647 w 52"/>
            <a:gd name="T23" fmla="*/ 2147483647 h 25"/>
            <a:gd name="T24" fmla="*/ 2147483647 w 52"/>
            <a:gd name="T25" fmla="*/ 0 h 25"/>
            <a:gd name="T26" fmla="*/ 2147483647 w 52"/>
            <a:gd name="T27" fmla="*/ 0 h 25"/>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52"/>
            <a:gd name="T43" fmla="*/ 0 h 25"/>
            <a:gd name="T44" fmla="*/ 52 w 52"/>
            <a:gd name="T45" fmla="*/ 25 h 25"/>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52" h="25">
              <a:moveTo>
                <a:pt x="0" y="0"/>
              </a:moveTo>
              <a:lnTo>
                <a:pt x="2" y="6"/>
              </a:lnTo>
              <a:lnTo>
                <a:pt x="4" y="12"/>
              </a:lnTo>
              <a:lnTo>
                <a:pt x="8" y="18"/>
              </a:lnTo>
              <a:lnTo>
                <a:pt x="13" y="22"/>
              </a:lnTo>
              <a:lnTo>
                <a:pt x="19" y="24"/>
              </a:lnTo>
              <a:lnTo>
                <a:pt x="25" y="25"/>
              </a:lnTo>
              <a:lnTo>
                <a:pt x="33" y="24"/>
              </a:lnTo>
              <a:lnTo>
                <a:pt x="39" y="22"/>
              </a:lnTo>
              <a:lnTo>
                <a:pt x="44" y="18"/>
              </a:lnTo>
              <a:lnTo>
                <a:pt x="47" y="12"/>
              </a:lnTo>
              <a:lnTo>
                <a:pt x="50" y="6"/>
              </a:ln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287338</xdr:colOff>
      <xdr:row>30</xdr:row>
      <xdr:rowOff>169862</xdr:rowOff>
    </xdr:from>
    <xdr:to>
      <xdr:col>6</xdr:col>
      <xdr:colOff>319088</xdr:colOff>
      <xdr:row>30</xdr:row>
      <xdr:rowOff>182562</xdr:rowOff>
    </xdr:to>
    <xdr:sp macro="" textlink="">
      <xdr:nvSpPr>
        <xdr:cNvPr id="128" name="Freeform 127">
          <a:extLst>
            <a:ext uri="{FF2B5EF4-FFF2-40B4-BE49-F238E27FC236}">
              <a16:creationId xmlns:a16="http://schemas.microsoft.com/office/drawing/2014/main" id="{00000000-0008-0000-0900-000080000000}"/>
            </a:ext>
          </a:extLst>
        </xdr:cNvPr>
        <xdr:cNvSpPr>
          <a:spLocks/>
        </xdr:cNvSpPr>
      </xdr:nvSpPr>
      <xdr:spPr bwMode="auto">
        <a:xfrm>
          <a:off x="3944938" y="5884862"/>
          <a:ext cx="31750" cy="12700"/>
        </a:xfrm>
        <a:custGeom>
          <a:avLst/>
          <a:gdLst>
            <a:gd name="T0" fmla="*/ 2147483647 w 51"/>
            <a:gd name="T1" fmla="*/ 2147483647 h 26"/>
            <a:gd name="T2" fmla="*/ 2147483647 w 51"/>
            <a:gd name="T3" fmla="*/ 2147483647 h 26"/>
            <a:gd name="T4" fmla="*/ 2147483647 w 51"/>
            <a:gd name="T5" fmla="*/ 2147483647 h 26"/>
            <a:gd name="T6" fmla="*/ 2147483647 w 51"/>
            <a:gd name="T7" fmla="*/ 2147483647 h 26"/>
            <a:gd name="T8" fmla="*/ 2147483647 w 51"/>
            <a:gd name="T9" fmla="*/ 2147483647 h 26"/>
            <a:gd name="T10" fmla="*/ 2147483647 w 51"/>
            <a:gd name="T11" fmla="*/ 0 h 26"/>
            <a:gd name="T12" fmla="*/ 2147483647 w 51"/>
            <a:gd name="T13" fmla="*/ 0 h 26"/>
            <a:gd name="T14" fmla="*/ 2147483647 w 51"/>
            <a:gd name="T15" fmla="*/ 0 h 26"/>
            <a:gd name="T16" fmla="*/ 2147483647 w 51"/>
            <a:gd name="T17" fmla="*/ 2147483647 h 26"/>
            <a:gd name="T18" fmla="*/ 2147483647 w 51"/>
            <a:gd name="T19" fmla="*/ 2147483647 h 26"/>
            <a:gd name="T20" fmla="*/ 2147483647 w 51"/>
            <a:gd name="T21" fmla="*/ 2147483647 h 26"/>
            <a:gd name="T22" fmla="*/ 2147483647 w 51"/>
            <a:gd name="T23" fmla="*/ 2147483647 h 26"/>
            <a:gd name="T24" fmla="*/ 0 w 51"/>
            <a:gd name="T25" fmla="*/ 2147483647 h 26"/>
            <a:gd name="T26" fmla="*/ 2147483647 w 51"/>
            <a:gd name="T27" fmla="*/ 2147483647 h 2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51"/>
            <a:gd name="T43" fmla="*/ 0 h 26"/>
            <a:gd name="T44" fmla="*/ 51 w 51"/>
            <a:gd name="T45" fmla="*/ 26 h 2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51" h="26">
              <a:moveTo>
                <a:pt x="51" y="26"/>
              </a:moveTo>
              <a:lnTo>
                <a:pt x="50" y="19"/>
              </a:lnTo>
              <a:lnTo>
                <a:pt x="47" y="13"/>
              </a:lnTo>
              <a:lnTo>
                <a:pt x="44" y="7"/>
              </a:lnTo>
              <a:lnTo>
                <a:pt x="39" y="3"/>
              </a:lnTo>
              <a:lnTo>
                <a:pt x="33" y="1"/>
              </a:lnTo>
              <a:lnTo>
                <a:pt x="25" y="0"/>
              </a:lnTo>
              <a:lnTo>
                <a:pt x="19" y="1"/>
              </a:lnTo>
              <a:lnTo>
                <a:pt x="13" y="3"/>
              </a:lnTo>
              <a:lnTo>
                <a:pt x="8" y="7"/>
              </a:lnTo>
              <a:lnTo>
                <a:pt x="4" y="13"/>
              </a:lnTo>
              <a:lnTo>
                <a:pt x="2" y="19"/>
              </a:lnTo>
              <a:lnTo>
                <a:pt x="0" y="26"/>
              </a:lnTo>
              <a:lnTo>
                <a:pt x="2"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134938</xdr:colOff>
      <xdr:row>30</xdr:row>
      <xdr:rowOff>17462</xdr:rowOff>
    </xdr:from>
    <xdr:to>
      <xdr:col>6</xdr:col>
      <xdr:colOff>166688</xdr:colOff>
      <xdr:row>30</xdr:row>
      <xdr:rowOff>42862</xdr:rowOff>
    </xdr:to>
    <xdr:sp macro="" textlink="">
      <xdr:nvSpPr>
        <xdr:cNvPr id="129" name="Freeform 128">
          <a:extLst>
            <a:ext uri="{FF2B5EF4-FFF2-40B4-BE49-F238E27FC236}">
              <a16:creationId xmlns:a16="http://schemas.microsoft.com/office/drawing/2014/main" id="{00000000-0008-0000-0900-000081000000}"/>
            </a:ext>
          </a:extLst>
        </xdr:cNvPr>
        <xdr:cNvSpPr>
          <a:spLocks/>
        </xdr:cNvSpPr>
      </xdr:nvSpPr>
      <xdr:spPr bwMode="auto">
        <a:xfrm>
          <a:off x="3792538" y="5732462"/>
          <a:ext cx="31750" cy="25400"/>
        </a:xfrm>
        <a:custGeom>
          <a:avLst/>
          <a:gdLst>
            <a:gd name="T0" fmla="*/ 0 w 51"/>
            <a:gd name="T1" fmla="*/ 0 h 51"/>
            <a:gd name="T2" fmla="*/ 2147483647 w 51"/>
            <a:gd name="T3" fmla="*/ 0 h 51"/>
            <a:gd name="T4" fmla="*/ 2147483647 w 51"/>
            <a:gd name="T5" fmla="*/ 2147483647 h 51"/>
            <a:gd name="T6" fmla="*/ 0 w 51"/>
            <a:gd name="T7" fmla="*/ 2147483647 h 51"/>
            <a:gd name="T8" fmla="*/ 2147483647 w 51"/>
            <a:gd name="T9" fmla="*/ 2147483647 h 51"/>
            <a:gd name="T10" fmla="*/ 0 60000 65536"/>
            <a:gd name="T11" fmla="*/ 0 60000 65536"/>
            <a:gd name="T12" fmla="*/ 0 60000 65536"/>
            <a:gd name="T13" fmla="*/ 0 60000 65536"/>
            <a:gd name="T14" fmla="*/ 0 60000 65536"/>
            <a:gd name="T15" fmla="*/ 0 w 51"/>
            <a:gd name="T16" fmla="*/ 0 h 51"/>
            <a:gd name="T17" fmla="*/ 51 w 51"/>
            <a:gd name="T18" fmla="*/ 51 h 51"/>
          </a:gdLst>
          <a:ahLst/>
          <a:cxnLst>
            <a:cxn ang="T10">
              <a:pos x="T0" y="T1"/>
            </a:cxn>
            <a:cxn ang="T11">
              <a:pos x="T2" y="T3"/>
            </a:cxn>
            <a:cxn ang="T12">
              <a:pos x="T4" y="T5"/>
            </a:cxn>
            <a:cxn ang="T13">
              <a:pos x="T6" y="T7"/>
            </a:cxn>
            <a:cxn ang="T14">
              <a:pos x="T8" y="T9"/>
            </a:cxn>
          </a:cxnLst>
          <a:rect l="T15" t="T16" r="T17" b="T18"/>
          <a:pathLst>
            <a:path w="51" h="51">
              <a:moveTo>
                <a:pt x="0" y="0"/>
              </a:moveTo>
              <a:lnTo>
                <a:pt x="51" y="0"/>
              </a:lnTo>
              <a:lnTo>
                <a:pt x="51" y="51"/>
              </a:lnTo>
              <a:lnTo>
                <a:pt x="0" y="51"/>
              </a:lnTo>
              <a:lnTo>
                <a:pt x="2" y="5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287338</xdr:colOff>
      <xdr:row>30</xdr:row>
      <xdr:rowOff>169862</xdr:rowOff>
    </xdr:from>
    <xdr:to>
      <xdr:col>6</xdr:col>
      <xdr:colOff>319088</xdr:colOff>
      <xdr:row>31</xdr:row>
      <xdr:rowOff>4762</xdr:rowOff>
    </xdr:to>
    <xdr:sp macro="" textlink="">
      <xdr:nvSpPr>
        <xdr:cNvPr id="130" name="Freeform 129">
          <a:extLst>
            <a:ext uri="{FF2B5EF4-FFF2-40B4-BE49-F238E27FC236}">
              <a16:creationId xmlns:a16="http://schemas.microsoft.com/office/drawing/2014/main" id="{00000000-0008-0000-0900-000082000000}"/>
            </a:ext>
          </a:extLst>
        </xdr:cNvPr>
        <xdr:cNvSpPr>
          <a:spLocks/>
        </xdr:cNvSpPr>
      </xdr:nvSpPr>
      <xdr:spPr bwMode="auto">
        <a:xfrm>
          <a:off x="3944938" y="5884862"/>
          <a:ext cx="31750" cy="25400"/>
        </a:xfrm>
        <a:custGeom>
          <a:avLst/>
          <a:gdLst>
            <a:gd name="T0" fmla="*/ 2147483647 w 52"/>
            <a:gd name="T1" fmla="*/ 2147483647 h 51"/>
            <a:gd name="T2" fmla="*/ 2147483647 w 52"/>
            <a:gd name="T3" fmla="*/ 2147483647 h 51"/>
            <a:gd name="T4" fmla="*/ 2147483647 w 52"/>
            <a:gd name="T5" fmla="*/ 2147483647 h 51"/>
            <a:gd name="T6" fmla="*/ 2147483647 w 52"/>
            <a:gd name="T7" fmla="*/ 2147483647 h 51"/>
            <a:gd name="T8" fmla="*/ 2147483647 w 52"/>
            <a:gd name="T9" fmla="*/ 2147483647 h 51"/>
            <a:gd name="T10" fmla="*/ 2147483647 w 52"/>
            <a:gd name="T11" fmla="*/ 0 h 51"/>
            <a:gd name="T12" fmla="*/ 2147483647 w 52"/>
            <a:gd name="T13" fmla="*/ 0 h 51"/>
            <a:gd name="T14" fmla="*/ 2147483647 w 52"/>
            <a:gd name="T15" fmla="*/ 0 h 51"/>
            <a:gd name="T16" fmla="*/ 2147483647 w 52"/>
            <a:gd name="T17" fmla="*/ 2147483647 h 51"/>
            <a:gd name="T18" fmla="*/ 2147483647 w 52"/>
            <a:gd name="T19" fmla="*/ 2147483647 h 51"/>
            <a:gd name="T20" fmla="*/ 2147483647 w 52"/>
            <a:gd name="T21" fmla="*/ 2147483647 h 51"/>
            <a:gd name="T22" fmla="*/ 2147483647 w 52"/>
            <a:gd name="T23" fmla="*/ 2147483647 h 51"/>
            <a:gd name="T24" fmla="*/ 0 w 52"/>
            <a:gd name="T25" fmla="*/ 2147483647 h 51"/>
            <a:gd name="T26" fmla="*/ 2147483647 w 52"/>
            <a:gd name="T27" fmla="*/ 2147483647 h 51"/>
            <a:gd name="T28" fmla="*/ 2147483647 w 52"/>
            <a:gd name="T29" fmla="*/ 2147483647 h 51"/>
            <a:gd name="T30" fmla="*/ 2147483647 w 52"/>
            <a:gd name="T31" fmla="*/ 2147483647 h 51"/>
            <a:gd name="T32" fmla="*/ 2147483647 w 52"/>
            <a:gd name="T33" fmla="*/ 2147483647 h 51"/>
            <a:gd name="T34" fmla="*/ 2147483647 w 52"/>
            <a:gd name="T35" fmla="*/ 2147483647 h 51"/>
            <a:gd name="T36" fmla="*/ 2147483647 w 52"/>
            <a:gd name="T37" fmla="*/ 2147483647 h 51"/>
            <a:gd name="T38" fmla="*/ 2147483647 w 52"/>
            <a:gd name="T39" fmla="*/ 2147483647 h 51"/>
            <a:gd name="T40" fmla="*/ 2147483647 w 52"/>
            <a:gd name="T41" fmla="*/ 2147483647 h 51"/>
            <a:gd name="T42" fmla="*/ 2147483647 w 52"/>
            <a:gd name="T43" fmla="*/ 2147483647 h 51"/>
            <a:gd name="T44" fmla="*/ 2147483647 w 52"/>
            <a:gd name="T45" fmla="*/ 2147483647 h 51"/>
            <a:gd name="T46" fmla="*/ 2147483647 w 52"/>
            <a:gd name="T47" fmla="*/ 2147483647 h 51"/>
            <a:gd name="T48" fmla="*/ 2147483647 w 52"/>
            <a:gd name="T49" fmla="*/ 2147483647 h 51"/>
            <a:gd name="T50" fmla="*/ 2147483647 w 52"/>
            <a:gd name="T51" fmla="*/ 2147483647 h 51"/>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w 52"/>
            <a:gd name="T79" fmla="*/ 0 h 51"/>
            <a:gd name="T80" fmla="*/ 52 w 52"/>
            <a:gd name="T81" fmla="*/ 51 h 51"/>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T78" t="T79" r="T80" b="T81"/>
          <a:pathLst>
            <a:path w="52" h="51">
              <a:moveTo>
                <a:pt x="51" y="26"/>
              </a:moveTo>
              <a:lnTo>
                <a:pt x="50" y="19"/>
              </a:lnTo>
              <a:lnTo>
                <a:pt x="47" y="13"/>
              </a:lnTo>
              <a:lnTo>
                <a:pt x="44" y="7"/>
              </a:lnTo>
              <a:lnTo>
                <a:pt x="39" y="3"/>
              </a:lnTo>
              <a:lnTo>
                <a:pt x="33" y="1"/>
              </a:lnTo>
              <a:lnTo>
                <a:pt x="25" y="0"/>
              </a:lnTo>
              <a:lnTo>
                <a:pt x="19" y="1"/>
              </a:lnTo>
              <a:lnTo>
                <a:pt x="13" y="3"/>
              </a:lnTo>
              <a:lnTo>
                <a:pt x="8" y="7"/>
              </a:lnTo>
              <a:lnTo>
                <a:pt x="4" y="13"/>
              </a:lnTo>
              <a:lnTo>
                <a:pt x="2" y="19"/>
              </a:lnTo>
              <a:lnTo>
                <a:pt x="0" y="26"/>
              </a:lnTo>
              <a:lnTo>
                <a:pt x="2" y="32"/>
              </a:lnTo>
              <a:lnTo>
                <a:pt x="4" y="38"/>
              </a:lnTo>
              <a:lnTo>
                <a:pt x="8" y="44"/>
              </a:lnTo>
              <a:lnTo>
                <a:pt x="13" y="48"/>
              </a:lnTo>
              <a:lnTo>
                <a:pt x="19" y="50"/>
              </a:lnTo>
              <a:lnTo>
                <a:pt x="25" y="51"/>
              </a:lnTo>
              <a:lnTo>
                <a:pt x="33" y="50"/>
              </a:lnTo>
              <a:lnTo>
                <a:pt x="39" y="48"/>
              </a:lnTo>
              <a:lnTo>
                <a:pt x="44" y="44"/>
              </a:lnTo>
              <a:lnTo>
                <a:pt x="47" y="38"/>
              </a:lnTo>
              <a:lnTo>
                <a:pt x="50" y="32"/>
              </a:lnTo>
              <a:lnTo>
                <a:pt x="51" y="26"/>
              </a:lnTo>
              <a:lnTo>
                <a:pt x="52"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271463</xdr:colOff>
      <xdr:row>30</xdr:row>
      <xdr:rowOff>155575</xdr:rowOff>
    </xdr:from>
    <xdr:to>
      <xdr:col>6</xdr:col>
      <xdr:colOff>287338</xdr:colOff>
      <xdr:row>30</xdr:row>
      <xdr:rowOff>157162</xdr:rowOff>
    </xdr:to>
    <xdr:sp macro="" textlink="">
      <xdr:nvSpPr>
        <xdr:cNvPr id="131" name="Freeform 130">
          <a:extLst>
            <a:ext uri="{FF2B5EF4-FFF2-40B4-BE49-F238E27FC236}">
              <a16:creationId xmlns:a16="http://schemas.microsoft.com/office/drawing/2014/main" id="{00000000-0008-0000-0900-000083000000}"/>
            </a:ext>
          </a:extLst>
        </xdr:cNvPr>
        <xdr:cNvSpPr>
          <a:spLocks/>
        </xdr:cNvSpPr>
      </xdr:nvSpPr>
      <xdr:spPr bwMode="auto">
        <a:xfrm>
          <a:off x="3929063" y="5870575"/>
          <a:ext cx="15875" cy="1587"/>
        </a:xfrm>
        <a:custGeom>
          <a:avLst/>
          <a:gdLst>
            <a:gd name="T0" fmla="*/ 0 w 27"/>
            <a:gd name="T1" fmla="*/ 0 h 1"/>
            <a:gd name="T2" fmla="*/ 2147483647 w 27"/>
            <a:gd name="T3" fmla="*/ 0 h 1"/>
            <a:gd name="T4" fmla="*/ 2147483647 w 27"/>
            <a:gd name="T5" fmla="*/ 0 h 1"/>
            <a:gd name="T6" fmla="*/ 0 60000 65536"/>
            <a:gd name="T7" fmla="*/ 0 60000 65536"/>
            <a:gd name="T8" fmla="*/ 0 60000 65536"/>
            <a:gd name="T9" fmla="*/ 0 w 27"/>
            <a:gd name="T10" fmla="*/ 0 h 1"/>
            <a:gd name="T11" fmla="*/ 27 w 27"/>
            <a:gd name="T12" fmla="*/ 1 h 1"/>
          </a:gdLst>
          <a:ahLst/>
          <a:cxnLst>
            <a:cxn ang="T6">
              <a:pos x="T0" y="T1"/>
            </a:cxn>
            <a:cxn ang="T7">
              <a:pos x="T2" y="T3"/>
            </a:cxn>
            <a:cxn ang="T8">
              <a:pos x="T4" y="T5"/>
            </a:cxn>
          </a:cxnLst>
          <a:rect l="T9" t="T10" r="T11" b="T12"/>
          <a:pathLst>
            <a:path w="27" h="1">
              <a:moveTo>
                <a:pt x="0" y="0"/>
              </a:moveTo>
              <a:lnTo>
                <a:pt x="25" y="0"/>
              </a:lnTo>
              <a:lnTo>
                <a:pt x="2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271463</xdr:colOff>
      <xdr:row>30</xdr:row>
      <xdr:rowOff>133350</xdr:rowOff>
    </xdr:from>
    <xdr:to>
      <xdr:col>6</xdr:col>
      <xdr:colOff>287338</xdr:colOff>
      <xdr:row>30</xdr:row>
      <xdr:rowOff>134937</xdr:rowOff>
    </xdr:to>
    <xdr:sp macro="" textlink="">
      <xdr:nvSpPr>
        <xdr:cNvPr id="132" name="Freeform 131">
          <a:extLst>
            <a:ext uri="{FF2B5EF4-FFF2-40B4-BE49-F238E27FC236}">
              <a16:creationId xmlns:a16="http://schemas.microsoft.com/office/drawing/2014/main" id="{00000000-0008-0000-0900-000084000000}"/>
            </a:ext>
          </a:extLst>
        </xdr:cNvPr>
        <xdr:cNvSpPr>
          <a:spLocks/>
        </xdr:cNvSpPr>
      </xdr:nvSpPr>
      <xdr:spPr bwMode="auto">
        <a:xfrm>
          <a:off x="3929063" y="5848350"/>
          <a:ext cx="15875" cy="1587"/>
        </a:xfrm>
        <a:custGeom>
          <a:avLst/>
          <a:gdLst>
            <a:gd name="T0" fmla="*/ 2147483647 w 25"/>
            <a:gd name="T1" fmla="*/ 0 h 1"/>
            <a:gd name="T2" fmla="*/ 0 w 25"/>
            <a:gd name="T3" fmla="*/ 0 h 1"/>
            <a:gd name="T4" fmla="*/ 0 w 25"/>
            <a:gd name="T5" fmla="*/ 0 h 1"/>
            <a:gd name="T6" fmla="*/ 0 60000 65536"/>
            <a:gd name="T7" fmla="*/ 0 60000 65536"/>
            <a:gd name="T8" fmla="*/ 0 60000 65536"/>
            <a:gd name="T9" fmla="*/ 0 w 25"/>
            <a:gd name="T10" fmla="*/ 0 h 1"/>
            <a:gd name="T11" fmla="*/ 25 w 25"/>
            <a:gd name="T12" fmla="*/ 1 h 1"/>
          </a:gdLst>
          <a:ahLst/>
          <a:cxnLst>
            <a:cxn ang="T6">
              <a:pos x="T0" y="T1"/>
            </a:cxn>
            <a:cxn ang="T7">
              <a:pos x="T2" y="T3"/>
            </a:cxn>
            <a:cxn ang="T8">
              <a:pos x="T4" y="T5"/>
            </a:cxn>
          </a:cxnLst>
          <a:rect l="T9" t="T10" r="T11" b="T12"/>
          <a:pathLst>
            <a:path w="25" h="1">
              <a:moveTo>
                <a:pt x="25"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30</xdr:row>
      <xdr:rowOff>120650</xdr:rowOff>
    </xdr:from>
    <xdr:to>
      <xdr:col>6</xdr:col>
      <xdr:colOff>273050</xdr:colOff>
      <xdr:row>30</xdr:row>
      <xdr:rowOff>133350</xdr:rowOff>
    </xdr:to>
    <xdr:sp macro="" textlink="">
      <xdr:nvSpPr>
        <xdr:cNvPr id="133" name="Freeform 132">
          <a:extLst>
            <a:ext uri="{FF2B5EF4-FFF2-40B4-BE49-F238E27FC236}">
              <a16:creationId xmlns:a16="http://schemas.microsoft.com/office/drawing/2014/main" id="{00000000-0008-0000-0900-000085000000}"/>
            </a:ext>
          </a:extLst>
        </xdr:cNvPr>
        <xdr:cNvSpPr>
          <a:spLocks/>
        </xdr:cNvSpPr>
      </xdr:nvSpPr>
      <xdr:spPr bwMode="auto">
        <a:xfrm>
          <a:off x="3924300" y="5835650"/>
          <a:ext cx="6350" cy="12700"/>
        </a:xfrm>
        <a:custGeom>
          <a:avLst/>
          <a:gdLst>
            <a:gd name="T0" fmla="*/ 2147483647 w 10"/>
            <a:gd name="T1" fmla="*/ 0 h 23"/>
            <a:gd name="T2" fmla="*/ 2147483647 w 10"/>
            <a:gd name="T3" fmla="*/ 2147483647 h 23"/>
            <a:gd name="T4" fmla="*/ 0 w 10"/>
            <a:gd name="T5" fmla="*/ 2147483647 h 23"/>
            <a:gd name="T6" fmla="*/ 0 w 10"/>
            <a:gd name="T7" fmla="*/ 2147483647 h 23"/>
            <a:gd name="T8" fmla="*/ 0 w 10"/>
            <a:gd name="T9" fmla="*/ 2147483647 h 23"/>
            <a:gd name="T10" fmla="*/ 0 w 10"/>
            <a:gd name="T11" fmla="*/ 2147483647 h 23"/>
            <a:gd name="T12" fmla="*/ 2147483647 w 10"/>
            <a:gd name="T13" fmla="*/ 2147483647 h 23"/>
            <a:gd name="T14" fmla="*/ 2147483647 w 10"/>
            <a:gd name="T15" fmla="*/ 2147483647 h 23"/>
            <a:gd name="T16" fmla="*/ 2147483647 w 10"/>
            <a:gd name="T17" fmla="*/ 2147483647 h 2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0"/>
            <a:gd name="T28" fmla="*/ 0 h 23"/>
            <a:gd name="T29" fmla="*/ 10 w 10"/>
            <a:gd name="T30" fmla="*/ 23 h 23"/>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0" h="23">
              <a:moveTo>
                <a:pt x="9" y="0"/>
              </a:moveTo>
              <a:lnTo>
                <a:pt x="4" y="2"/>
              </a:lnTo>
              <a:lnTo>
                <a:pt x="1" y="5"/>
              </a:lnTo>
              <a:lnTo>
                <a:pt x="0" y="10"/>
              </a:lnTo>
              <a:lnTo>
                <a:pt x="0" y="13"/>
              </a:lnTo>
              <a:lnTo>
                <a:pt x="1" y="18"/>
              </a:lnTo>
              <a:lnTo>
                <a:pt x="4" y="22"/>
              </a:lnTo>
              <a:lnTo>
                <a:pt x="9" y="23"/>
              </a:lnTo>
              <a:lnTo>
                <a:pt x="10" y="2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266700</xdr:colOff>
      <xdr:row>30</xdr:row>
      <xdr:rowOff>133350</xdr:rowOff>
    </xdr:from>
    <xdr:to>
      <xdr:col>6</xdr:col>
      <xdr:colOff>273050</xdr:colOff>
      <xdr:row>30</xdr:row>
      <xdr:rowOff>155575</xdr:rowOff>
    </xdr:to>
    <xdr:sp macro="" textlink="">
      <xdr:nvSpPr>
        <xdr:cNvPr id="134" name="Freeform 133">
          <a:extLst>
            <a:ext uri="{FF2B5EF4-FFF2-40B4-BE49-F238E27FC236}">
              <a16:creationId xmlns:a16="http://schemas.microsoft.com/office/drawing/2014/main" id="{00000000-0008-0000-0900-000086000000}"/>
            </a:ext>
          </a:extLst>
        </xdr:cNvPr>
        <xdr:cNvSpPr>
          <a:spLocks/>
        </xdr:cNvSpPr>
      </xdr:nvSpPr>
      <xdr:spPr bwMode="auto">
        <a:xfrm>
          <a:off x="3924300" y="5848350"/>
          <a:ext cx="6350" cy="22225"/>
        </a:xfrm>
        <a:custGeom>
          <a:avLst/>
          <a:gdLst>
            <a:gd name="T0" fmla="*/ 2147483647 w 11"/>
            <a:gd name="T1" fmla="*/ 0 h 48"/>
            <a:gd name="T2" fmla="*/ 2147483647 w 11"/>
            <a:gd name="T3" fmla="*/ 2147483647 h 48"/>
            <a:gd name="T4" fmla="*/ 0 w 11"/>
            <a:gd name="T5" fmla="*/ 2147483647 h 48"/>
            <a:gd name="T6" fmla="*/ 0 w 11"/>
            <a:gd name="T7" fmla="*/ 2147483647 h 48"/>
            <a:gd name="T8" fmla="*/ 0 w 11"/>
            <a:gd name="T9" fmla="*/ 2147483647 h 48"/>
            <a:gd name="T10" fmla="*/ 2147483647 w 11"/>
            <a:gd name="T11" fmla="*/ 2147483647 h 48"/>
            <a:gd name="T12" fmla="*/ 2147483647 w 11"/>
            <a:gd name="T13" fmla="*/ 2147483647 h 48"/>
            <a:gd name="T14" fmla="*/ 2147483647 w 11"/>
            <a:gd name="T15" fmla="*/ 2147483647 h 48"/>
            <a:gd name="T16" fmla="*/ 0 60000 65536"/>
            <a:gd name="T17" fmla="*/ 0 60000 65536"/>
            <a:gd name="T18" fmla="*/ 0 60000 65536"/>
            <a:gd name="T19" fmla="*/ 0 60000 65536"/>
            <a:gd name="T20" fmla="*/ 0 60000 65536"/>
            <a:gd name="T21" fmla="*/ 0 60000 65536"/>
            <a:gd name="T22" fmla="*/ 0 60000 65536"/>
            <a:gd name="T23" fmla="*/ 0 60000 65536"/>
            <a:gd name="T24" fmla="*/ 0 w 11"/>
            <a:gd name="T25" fmla="*/ 0 h 48"/>
            <a:gd name="T26" fmla="*/ 11 w 11"/>
            <a:gd name="T27" fmla="*/ 48 h 48"/>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11" h="48">
              <a:moveTo>
                <a:pt x="10" y="0"/>
              </a:moveTo>
              <a:lnTo>
                <a:pt x="5" y="8"/>
              </a:lnTo>
              <a:lnTo>
                <a:pt x="1" y="16"/>
              </a:lnTo>
              <a:lnTo>
                <a:pt x="0" y="25"/>
              </a:lnTo>
              <a:lnTo>
                <a:pt x="1" y="33"/>
              </a:lnTo>
              <a:lnTo>
                <a:pt x="5" y="41"/>
              </a:lnTo>
              <a:lnTo>
                <a:pt x="10" y="48"/>
              </a:lnTo>
              <a:lnTo>
                <a:pt x="11" y="4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287338</xdr:colOff>
      <xdr:row>30</xdr:row>
      <xdr:rowOff>133350</xdr:rowOff>
    </xdr:from>
    <xdr:to>
      <xdr:col>6</xdr:col>
      <xdr:colOff>292100</xdr:colOff>
      <xdr:row>30</xdr:row>
      <xdr:rowOff>155575</xdr:rowOff>
    </xdr:to>
    <xdr:sp macro="" textlink="">
      <xdr:nvSpPr>
        <xdr:cNvPr id="135" name="Freeform 134">
          <a:extLst>
            <a:ext uri="{FF2B5EF4-FFF2-40B4-BE49-F238E27FC236}">
              <a16:creationId xmlns:a16="http://schemas.microsoft.com/office/drawing/2014/main" id="{00000000-0008-0000-0900-000087000000}"/>
            </a:ext>
          </a:extLst>
        </xdr:cNvPr>
        <xdr:cNvSpPr>
          <a:spLocks/>
        </xdr:cNvSpPr>
      </xdr:nvSpPr>
      <xdr:spPr bwMode="auto">
        <a:xfrm>
          <a:off x="3944938" y="5848350"/>
          <a:ext cx="4762" cy="22225"/>
        </a:xfrm>
        <a:custGeom>
          <a:avLst/>
          <a:gdLst>
            <a:gd name="T0" fmla="*/ 0 w 10"/>
            <a:gd name="T1" fmla="*/ 2147483647 h 48"/>
            <a:gd name="T2" fmla="*/ 2147483647 w 10"/>
            <a:gd name="T3" fmla="*/ 2147483647 h 48"/>
            <a:gd name="T4" fmla="*/ 2147483647 w 10"/>
            <a:gd name="T5" fmla="*/ 2147483647 h 48"/>
            <a:gd name="T6" fmla="*/ 2147483647 w 10"/>
            <a:gd name="T7" fmla="*/ 2147483647 h 48"/>
            <a:gd name="T8" fmla="*/ 2147483647 w 10"/>
            <a:gd name="T9" fmla="*/ 2147483647 h 48"/>
            <a:gd name="T10" fmla="*/ 2147483647 w 10"/>
            <a:gd name="T11" fmla="*/ 2147483647 h 48"/>
            <a:gd name="T12" fmla="*/ 0 w 10"/>
            <a:gd name="T13" fmla="*/ 0 h 48"/>
            <a:gd name="T14" fmla="*/ 0 w 10"/>
            <a:gd name="T15" fmla="*/ 0 h 48"/>
            <a:gd name="T16" fmla="*/ 0 60000 65536"/>
            <a:gd name="T17" fmla="*/ 0 60000 65536"/>
            <a:gd name="T18" fmla="*/ 0 60000 65536"/>
            <a:gd name="T19" fmla="*/ 0 60000 65536"/>
            <a:gd name="T20" fmla="*/ 0 60000 65536"/>
            <a:gd name="T21" fmla="*/ 0 60000 65536"/>
            <a:gd name="T22" fmla="*/ 0 60000 65536"/>
            <a:gd name="T23" fmla="*/ 0 60000 65536"/>
            <a:gd name="T24" fmla="*/ 0 w 10"/>
            <a:gd name="T25" fmla="*/ 0 h 48"/>
            <a:gd name="T26" fmla="*/ 10 w 10"/>
            <a:gd name="T27" fmla="*/ 48 h 48"/>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10" h="48">
              <a:moveTo>
                <a:pt x="0" y="48"/>
              </a:moveTo>
              <a:lnTo>
                <a:pt x="5" y="41"/>
              </a:lnTo>
              <a:lnTo>
                <a:pt x="9" y="33"/>
              </a:lnTo>
              <a:lnTo>
                <a:pt x="10" y="25"/>
              </a:lnTo>
              <a:lnTo>
                <a:pt x="9" y="16"/>
              </a:lnTo>
              <a:lnTo>
                <a:pt x="5" y="8"/>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287338</xdr:colOff>
      <xdr:row>30</xdr:row>
      <xdr:rowOff>120650</xdr:rowOff>
    </xdr:from>
    <xdr:to>
      <xdr:col>6</xdr:col>
      <xdr:colOff>292100</xdr:colOff>
      <xdr:row>30</xdr:row>
      <xdr:rowOff>133350</xdr:rowOff>
    </xdr:to>
    <xdr:sp macro="" textlink="">
      <xdr:nvSpPr>
        <xdr:cNvPr id="136" name="Freeform 135">
          <a:extLst>
            <a:ext uri="{FF2B5EF4-FFF2-40B4-BE49-F238E27FC236}">
              <a16:creationId xmlns:a16="http://schemas.microsoft.com/office/drawing/2014/main" id="{00000000-0008-0000-0900-000088000000}"/>
            </a:ext>
          </a:extLst>
        </xdr:cNvPr>
        <xdr:cNvSpPr>
          <a:spLocks/>
        </xdr:cNvSpPr>
      </xdr:nvSpPr>
      <xdr:spPr bwMode="auto">
        <a:xfrm>
          <a:off x="3944938" y="5835650"/>
          <a:ext cx="4762" cy="12700"/>
        </a:xfrm>
        <a:custGeom>
          <a:avLst/>
          <a:gdLst>
            <a:gd name="T0" fmla="*/ 0 w 10"/>
            <a:gd name="T1" fmla="*/ 2147483647 h 23"/>
            <a:gd name="T2" fmla="*/ 2147483647 w 10"/>
            <a:gd name="T3" fmla="*/ 2147483647 h 23"/>
            <a:gd name="T4" fmla="*/ 2147483647 w 10"/>
            <a:gd name="T5" fmla="*/ 2147483647 h 23"/>
            <a:gd name="T6" fmla="*/ 2147483647 w 10"/>
            <a:gd name="T7" fmla="*/ 2147483647 h 23"/>
            <a:gd name="T8" fmla="*/ 2147483647 w 10"/>
            <a:gd name="T9" fmla="*/ 2147483647 h 23"/>
            <a:gd name="T10" fmla="*/ 2147483647 w 10"/>
            <a:gd name="T11" fmla="*/ 2147483647 h 23"/>
            <a:gd name="T12" fmla="*/ 2147483647 w 10"/>
            <a:gd name="T13" fmla="*/ 2147483647 h 23"/>
            <a:gd name="T14" fmla="*/ 0 w 10"/>
            <a:gd name="T15" fmla="*/ 0 h 23"/>
            <a:gd name="T16" fmla="*/ 0 w 10"/>
            <a:gd name="T17" fmla="*/ 0 h 2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0"/>
            <a:gd name="T28" fmla="*/ 0 h 23"/>
            <a:gd name="T29" fmla="*/ 10 w 10"/>
            <a:gd name="T30" fmla="*/ 23 h 23"/>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0" h="23">
              <a:moveTo>
                <a:pt x="0" y="23"/>
              </a:moveTo>
              <a:lnTo>
                <a:pt x="5" y="22"/>
              </a:lnTo>
              <a:lnTo>
                <a:pt x="8" y="18"/>
              </a:lnTo>
              <a:lnTo>
                <a:pt x="10" y="13"/>
              </a:lnTo>
              <a:lnTo>
                <a:pt x="10" y="10"/>
              </a:lnTo>
              <a:lnTo>
                <a:pt x="8" y="5"/>
              </a:lnTo>
              <a:lnTo>
                <a:pt x="5" y="2"/>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93663</xdr:colOff>
      <xdr:row>25</xdr:row>
      <xdr:rowOff>55562</xdr:rowOff>
    </xdr:from>
    <xdr:to>
      <xdr:col>6</xdr:col>
      <xdr:colOff>142875</xdr:colOff>
      <xdr:row>28</xdr:row>
      <xdr:rowOff>31750</xdr:rowOff>
    </xdr:to>
    <xdr:sp macro="" textlink="">
      <xdr:nvSpPr>
        <xdr:cNvPr id="137" name="Freeform 136">
          <a:extLst>
            <a:ext uri="{FF2B5EF4-FFF2-40B4-BE49-F238E27FC236}">
              <a16:creationId xmlns:a16="http://schemas.microsoft.com/office/drawing/2014/main" id="{00000000-0008-0000-0900-000089000000}"/>
            </a:ext>
          </a:extLst>
        </xdr:cNvPr>
        <xdr:cNvSpPr>
          <a:spLocks/>
        </xdr:cNvSpPr>
      </xdr:nvSpPr>
      <xdr:spPr bwMode="auto">
        <a:xfrm>
          <a:off x="3751263" y="4818062"/>
          <a:ext cx="49212" cy="547688"/>
        </a:xfrm>
        <a:custGeom>
          <a:avLst/>
          <a:gdLst>
            <a:gd name="T0" fmla="*/ 2147483647 w 85"/>
            <a:gd name="T1" fmla="*/ 0 h 1138"/>
            <a:gd name="T2" fmla="*/ 2147483647 w 85"/>
            <a:gd name="T3" fmla="*/ 2147483647 h 1138"/>
            <a:gd name="T4" fmla="*/ 2147483647 w 85"/>
            <a:gd name="T5" fmla="*/ 2147483647 h 1138"/>
            <a:gd name="T6" fmla="*/ 0 w 85"/>
            <a:gd name="T7" fmla="*/ 2147483647 h 1138"/>
            <a:gd name="T8" fmla="*/ 0 w 85"/>
            <a:gd name="T9" fmla="*/ 2147483647 h 1138"/>
            <a:gd name="T10" fmla="*/ 0 w 85"/>
            <a:gd name="T11" fmla="*/ 2147483647 h 1138"/>
            <a:gd name="T12" fmla="*/ 0 60000 65536"/>
            <a:gd name="T13" fmla="*/ 0 60000 65536"/>
            <a:gd name="T14" fmla="*/ 0 60000 65536"/>
            <a:gd name="T15" fmla="*/ 0 60000 65536"/>
            <a:gd name="T16" fmla="*/ 0 60000 65536"/>
            <a:gd name="T17" fmla="*/ 0 60000 65536"/>
            <a:gd name="T18" fmla="*/ 0 w 85"/>
            <a:gd name="T19" fmla="*/ 0 h 1138"/>
            <a:gd name="T20" fmla="*/ 85 w 85"/>
            <a:gd name="T21" fmla="*/ 1138 h 1138"/>
          </a:gdLst>
          <a:ahLst/>
          <a:cxnLst>
            <a:cxn ang="T12">
              <a:pos x="T0" y="T1"/>
            </a:cxn>
            <a:cxn ang="T13">
              <a:pos x="T2" y="T3"/>
            </a:cxn>
            <a:cxn ang="T14">
              <a:pos x="T4" y="T5"/>
            </a:cxn>
            <a:cxn ang="T15">
              <a:pos x="T6" y="T7"/>
            </a:cxn>
            <a:cxn ang="T16">
              <a:pos x="T8" y="T9"/>
            </a:cxn>
            <a:cxn ang="T17">
              <a:pos x="T10" y="T11"/>
            </a:cxn>
          </a:cxnLst>
          <a:rect l="T18" t="T19" r="T20" b="T21"/>
          <a:pathLst>
            <a:path w="85" h="1138">
              <a:moveTo>
                <a:pt x="85" y="0"/>
              </a:moveTo>
              <a:lnTo>
                <a:pt x="51" y="48"/>
              </a:lnTo>
              <a:lnTo>
                <a:pt x="51" y="772"/>
              </a:lnTo>
              <a:lnTo>
                <a:pt x="0" y="824"/>
              </a:lnTo>
              <a:lnTo>
                <a:pt x="0" y="1138"/>
              </a:lnTo>
              <a:lnTo>
                <a:pt x="1" y="113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93663</xdr:colOff>
      <xdr:row>28</xdr:row>
      <xdr:rowOff>31750</xdr:rowOff>
    </xdr:from>
    <xdr:to>
      <xdr:col>6</xdr:col>
      <xdr:colOff>163513</xdr:colOff>
      <xdr:row>28</xdr:row>
      <xdr:rowOff>33337</xdr:rowOff>
    </xdr:to>
    <xdr:sp macro="" textlink="">
      <xdr:nvSpPr>
        <xdr:cNvPr id="138" name="Freeform 137">
          <a:extLst>
            <a:ext uri="{FF2B5EF4-FFF2-40B4-BE49-F238E27FC236}">
              <a16:creationId xmlns:a16="http://schemas.microsoft.com/office/drawing/2014/main" id="{00000000-0008-0000-0900-00008A000000}"/>
            </a:ext>
          </a:extLst>
        </xdr:cNvPr>
        <xdr:cNvSpPr>
          <a:spLocks/>
        </xdr:cNvSpPr>
      </xdr:nvSpPr>
      <xdr:spPr bwMode="auto">
        <a:xfrm>
          <a:off x="3751263" y="5365750"/>
          <a:ext cx="69850" cy="1587"/>
        </a:xfrm>
        <a:custGeom>
          <a:avLst/>
          <a:gdLst>
            <a:gd name="T0" fmla="*/ 0 w 118"/>
            <a:gd name="T1" fmla="*/ 0 h 1"/>
            <a:gd name="T2" fmla="*/ 2147483647 w 118"/>
            <a:gd name="T3" fmla="*/ 0 h 1"/>
            <a:gd name="T4" fmla="*/ 2147483647 w 118"/>
            <a:gd name="T5" fmla="*/ 0 h 1"/>
            <a:gd name="T6" fmla="*/ 0 60000 65536"/>
            <a:gd name="T7" fmla="*/ 0 60000 65536"/>
            <a:gd name="T8" fmla="*/ 0 60000 65536"/>
            <a:gd name="T9" fmla="*/ 0 w 118"/>
            <a:gd name="T10" fmla="*/ 0 h 1"/>
            <a:gd name="T11" fmla="*/ 118 w 118"/>
            <a:gd name="T12" fmla="*/ 1 h 1"/>
          </a:gdLst>
          <a:ahLst/>
          <a:cxnLst>
            <a:cxn ang="T6">
              <a:pos x="T0" y="T1"/>
            </a:cxn>
            <a:cxn ang="T7">
              <a:pos x="T2" y="T3"/>
            </a:cxn>
            <a:cxn ang="T8">
              <a:pos x="T4" y="T5"/>
            </a:cxn>
          </a:cxnLst>
          <a:rect l="T9" t="T10" r="T11" b="T12"/>
          <a:pathLst>
            <a:path w="118" h="1">
              <a:moveTo>
                <a:pt x="0" y="0"/>
              </a:moveTo>
              <a:lnTo>
                <a:pt x="117" y="0"/>
              </a:lnTo>
              <a:lnTo>
                <a:pt x="11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93663</xdr:colOff>
      <xdr:row>28</xdr:row>
      <xdr:rowOff>31750</xdr:rowOff>
    </xdr:from>
    <xdr:to>
      <xdr:col>6</xdr:col>
      <xdr:colOff>100013</xdr:colOff>
      <xdr:row>28</xdr:row>
      <xdr:rowOff>88900</xdr:rowOff>
    </xdr:to>
    <xdr:sp macro="" textlink="">
      <xdr:nvSpPr>
        <xdr:cNvPr id="139" name="Freeform 138">
          <a:extLst>
            <a:ext uri="{FF2B5EF4-FFF2-40B4-BE49-F238E27FC236}">
              <a16:creationId xmlns:a16="http://schemas.microsoft.com/office/drawing/2014/main" id="{00000000-0008-0000-0900-00008B000000}"/>
            </a:ext>
          </a:extLst>
        </xdr:cNvPr>
        <xdr:cNvSpPr>
          <a:spLocks/>
        </xdr:cNvSpPr>
      </xdr:nvSpPr>
      <xdr:spPr bwMode="auto">
        <a:xfrm>
          <a:off x="3751263" y="5365750"/>
          <a:ext cx="6350" cy="57150"/>
        </a:xfrm>
        <a:custGeom>
          <a:avLst/>
          <a:gdLst>
            <a:gd name="T0" fmla="*/ 0 w 11"/>
            <a:gd name="T1" fmla="*/ 0 h 120"/>
            <a:gd name="T2" fmla="*/ 0 w 11"/>
            <a:gd name="T3" fmla="*/ 2147483647 h 120"/>
            <a:gd name="T4" fmla="*/ 2147483647 w 11"/>
            <a:gd name="T5" fmla="*/ 2147483647 h 120"/>
            <a:gd name="T6" fmla="*/ 2147483647 w 11"/>
            <a:gd name="T7" fmla="*/ 2147483647 h 120"/>
            <a:gd name="T8" fmla="*/ 2147483647 w 11"/>
            <a:gd name="T9" fmla="*/ 2147483647 h 120"/>
            <a:gd name="T10" fmla="*/ 0 60000 65536"/>
            <a:gd name="T11" fmla="*/ 0 60000 65536"/>
            <a:gd name="T12" fmla="*/ 0 60000 65536"/>
            <a:gd name="T13" fmla="*/ 0 60000 65536"/>
            <a:gd name="T14" fmla="*/ 0 60000 65536"/>
            <a:gd name="T15" fmla="*/ 0 w 11"/>
            <a:gd name="T16" fmla="*/ 0 h 120"/>
            <a:gd name="T17" fmla="*/ 11 w 11"/>
            <a:gd name="T18" fmla="*/ 120 h 120"/>
          </a:gdLst>
          <a:ahLst/>
          <a:cxnLst>
            <a:cxn ang="T10">
              <a:pos x="T0" y="T1"/>
            </a:cxn>
            <a:cxn ang="T11">
              <a:pos x="T2" y="T3"/>
            </a:cxn>
            <a:cxn ang="T12">
              <a:pos x="T4" y="T5"/>
            </a:cxn>
            <a:cxn ang="T13">
              <a:pos x="T6" y="T7"/>
            </a:cxn>
            <a:cxn ang="T14">
              <a:pos x="T8" y="T9"/>
            </a:cxn>
          </a:cxnLst>
          <a:rect l="T15" t="T16" r="T17" b="T18"/>
          <a:pathLst>
            <a:path w="11" h="120">
              <a:moveTo>
                <a:pt x="0" y="0"/>
              </a:moveTo>
              <a:lnTo>
                <a:pt x="1" y="39"/>
              </a:lnTo>
              <a:lnTo>
                <a:pt x="3" y="80"/>
              </a:lnTo>
              <a:lnTo>
                <a:pt x="10" y="120"/>
              </a:lnTo>
              <a:lnTo>
                <a:pt x="11" y="12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336550</xdr:colOff>
      <xdr:row>25</xdr:row>
      <xdr:rowOff>55562</xdr:rowOff>
    </xdr:from>
    <xdr:to>
      <xdr:col>7</xdr:col>
      <xdr:colOff>6350</xdr:colOff>
      <xdr:row>26</xdr:row>
      <xdr:rowOff>66675</xdr:rowOff>
    </xdr:to>
    <xdr:sp macro="" textlink="">
      <xdr:nvSpPr>
        <xdr:cNvPr id="140" name="Freeform 139">
          <a:extLst>
            <a:ext uri="{FF2B5EF4-FFF2-40B4-BE49-F238E27FC236}">
              <a16:creationId xmlns:a16="http://schemas.microsoft.com/office/drawing/2014/main" id="{00000000-0008-0000-0900-00008C000000}"/>
            </a:ext>
          </a:extLst>
        </xdr:cNvPr>
        <xdr:cNvSpPr>
          <a:spLocks/>
        </xdr:cNvSpPr>
      </xdr:nvSpPr>
      <xdr:spPr bwMode="auto">
        <a:xfrm>
          <a:off x="3994150" y="4818062"/>
          <a:ext cx="279400" cy="201613"/>
        </a:xfrm>
        <a:custGeom>
          <a:avLst/>
          <a:gdLst>
            <a:gd name="T0" fmla="*/ 0 w 474"/>
            <a:gd name="T1" fmla="*/ 0 h 418"/>
            <a:gd name="T2" fmla="*/ 2147483647 w 474"/>
            <a:gd name="T3" fmla="*/ 0 h 418"/>
            <a:gd name="T4" fmla="*/ 2147483647 w 474"/>
            <a:gd name="T5" fmla="*/ 2147483647 h 418"/>
            <a:gd name="T6" fmla="*/ 2147483647 w 474"/>
            <a:gd name="T7" fmla="*/ 2147483647 h 418"/>
            <a:gd name="T8" fmla="*/ 2147483647 w 474"/>
            <a:gd name="T9" fmla="*/ 2147483647 h 418"/>
            <a:gd name="T10" fmla="*/ 2147483647 w 474"/>
            <a:gd name="T11" fmla="*/ 2147483647 h 418"/>
            <a:gd name="T12" fmla="*/ 2147483647 w 474"/>
            <a:gd name="T13" fmla="*/ 2147483647 h 418"/>
            <a:gd name="T14" fmla="*/ 0 60000 65536"/>
            <a:gd name="T15" fmla="*/ 0 60000 65536"/>
            <a:gd name="T16" fmla="*/ 0 60000 65536"/>
            <a:gd name="T17" fmla="*/ 0 60000 65536"/>
            <a:gd name="T18" fmla="*/ 0 60000 65536"/>
            <a:gd name="T19" fmla="*/ 0 60000 65536"/>
            <a:gd name="T20" fmla="*/ 0 60000 65536"/>
            <a:gd name="T21" fmla="*/ 0 w 474"/>
            <a:gd name="T22" fmla="*/ 0 h 418"/>
            <a:gd name="T23" fmla="*/ 474 w 474"/>
            <a:gd name="T24" fmla="*/ 418 h 418"/>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474" h="418">
              <a:moveTo>
                <a:pt x="0" y="0"/>
              </a:moveTo>
              <a:lnTo>
                <a:pt x="439" y="0"/>
              </a:lnTo>
              <a:lnTo>
                <a:pt x="474" y="35"/>
              </a:lnTo>
              <a:lnTo>
                <a:pt x="474" y="382"/>
              </a:lnTo>
              <a:lnTo>
                <a:pt x="439" y="418"/>
              </a:lnTo>
              <a:lnTo>
                <a:pt x="20" y="418"/>
              </a:lnTo>
              <a:lnTo>
                <a:pt x="21" y="41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452438</xdr:colOff>
      <xdr:row>26</xdr:row>
      <xdr:rowOff>134937</xdr:rowOff>
    </xdr:from>
    <xdr:to>
      <xdr:col>6</xdr:col>
      <xdr:colOff>546100</xdr:colOff>
      <xdr:row>26</xdr:row>
      <xdr:rowOff>150812</xdr:rowOff>
    </xdr:to>
    <xdr:sp macro="" textlink="">
      <xdr:nvSpPr>
        <xdr:cNvPr id="141" name="Freeform 140">
          <a:extLst>
            <a:ext uri="{FF2B5EF4-FFF2-40B4-BE49-F238E27FC236}">
              <a16:creationId xmlns:a16="http://schemas.microsoft.com/office/drawing/2014/main" id="{00000000-0008-0000-0900-00008D000000}"/>
            </a:ext>
          </a:extLst>
        </xdr:cNvPr>
        <xdr:cNvSpPr>
          <a:spLocks/>
        </xdr:cNvSpPr>
      </xdr:nvSpPr>
      <xdr:spPr bwMode="auto">
        <a:xfrm>
          <a:off x="4110038" y="5087937"/>
          <a:ext cx="93662" cy="15875"/>
        </a:xfrm>
        <a:custGeom>
          <a:avLst/>
          <a:gdLst>
            <a:gd name="T0" fmla="*/ 0 w 157"/>
            <a:gd name="T1" fmla="*/ 0 h 32"/>
            <a:gd name="T2" fmla="*/ 2147483647 w 157"/>
            <a:gd name="T3" fmla="*/ 2147483647 h 32"/>
            <a:gd name="T4" fmla="*/ 2147483647 w 157"/>
            <a:gd name="T5" fmla="*/ 2147483647 h 32"/>
            <a:gd name="T6" fmla="*/ 2147483647 w 157"/>
            <a:gd name="T7" fmla="*/ 2147483647 h 32"/>
            <a:gd name="T8" fmla="*/ 2147483647 w 157"/>
            <a:gd name="T9" fmla="*/ 2147483647 h 32"/>
            <a:gd name="T10" fmla="*/ 2147483647 w 157"/>
            <a:gd name="T11" fmla="*/ 2147483647 h 32"/>
            <a:gd name="T12" fmla="*/ 2147483647 w 157"/>
            <a:gd name="T13" fmla="*/ 2147483647 h 32"/>
            <a:gd name="T14" fmla="*/ 2147483647 w 157"/>
            <a:gd name="T15" fmla="*/ 2147483647 h 32"/>
            <a:gd name="T16" fmla="*/ 2147483647 w 157"/>
            <a:gd name="T17" fmla="*/ 2147483647 h 32"/>
            <a:gd name="T18" fmla="*/ 2147483647 w 157"/>
            <a:gd name="T19" fmla="*/ 2147483647 h 32"/>
            <a:gd name="T20" fmla="*/ 2147483647 w 157"/>
            <a:gd name="T21" fmla="*/ 2147483647 h 32"/>
            <a:gd name="T22" fmla="*/ 2147483647 w 157"/>
            <a:gd name="T23" fmla="*/ 2147483647 h 32"/>
            <a:gd name="T24" fmla="*/ 2147483647 w 157"/>
            <a:gd name="T25" fmla="*/ 2147483647 h 32"/>
            <a:gd name="T26" fmla="*/ 2147483647 w 157"/>
            <a:gd name="T27" fmla="*/ 0 h 32"/>
            <a:gd name="T28" fmla="*/ 2147483647 w 157"/>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57"/>
            <a:gd name="T46" fmla="*/ 0 h 32"/>
            <a:gd name="T47" fmla="*/ 157 w 157"/>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57" h="32">
              <a:moveTo>
                <a:pt x="0" y="0"/>
              </a:moveTo>
              <a:lnTo>
                <a:pt x="10" y="9"/>
              </a:lnTo>
              <a:lnTo>
                <a:pt x="21" y="16"/>
              </a:lnTo>
              <a:lnTo>
                <a:pt x="34" y="22"/>
              </a:lnTo>
              <a:lnTo>
                <a:pt x="46" y="27"/>
              </a:lnTo>
              <a:lnTo>
                <a:pt x="58" y="31"/>
              </a:lnTo>
              <a:lnTo>
                <a:pt x="72" y="32"/>
              </a:lnTo>
              <a:lnTo>
                <a:pt x="85" y="32"/>
              </a:lnTo>
              <a:lnTo>
                <a:pt x="98" y="31"/>
              </a:lnTo>
              <a:lnTo>
                <a:pt x="111" y="27"/>
              </a:lnTo>
              <a:lnTo>
                <a:pt x="124" y="22"/>
              </a:lnTo>
              <a:lnTo>
                <a:pt x="135" y="16"/>
              </a:lnTo>
              <a:lnTo>
                <a:pt x="146" y="9"/>
              </a:lnTo>
              <a:lnTo>
                <a:pt x="156" y="0"/>
              </a:lnTo>
              <a:lnTo>
                <a:pt x="15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447675</xdr:colOff>
      <xdr:row>26</xdr:row>
      <xdr:rowOff>150812</xdr:rowOff>
    </xdr:from>
    <xdr:to>
      <xdr:col>6</xdr:col>
      <xdr:colOff>547688</xdr:colOff>
      <xdr:row>26</xdr:row>
      <xdr:rowOff>158750</xdr:rowOff>
    </xdr:to>
    <xdr:sp macro="" textlink="">
      <xdr:nvSpPr>
        <xdr:cNvPr id="142" name="Freeform 141">
          <a:extLst>
            <a:ext uri="{FF2B5EF4-FFF2-40B4-BE49-F238E27FC236}">
              <a16:creationId xmlns:a16="http://schemas.microsoft.com/office/drawing/2014/main" id="{00000000-0008-0000-0900-00008E000000}"/>
            </a:ext>
          </a:extLst>
        </xdr:cNvPr>
        <xdr:cNvSpPr>
          <a:spLocks/>
        </xdr:cNvSpPr>
      </xdr:nvSpPr>
      <xdr:spPr bwMode="auto">
        <a:xfrm>
          <a:off x="4105275" y="5103812"/>
          <a:ext cx="100013" cy="7938"/>
        </a:xfrm>
        <a:custGeom>
          <a:avLst/>
          <a:gdLst>
            <a:gd name="T0" fmla="*/ 2147483647 w 168"/>
            <a:gd name="T1" fmla="*/ 0 h 19"/>
            <a:gd name="T2" fmla="*/ 2147483647 w 168"/>
            <a:gd name="T3" fmla="*/ 2147483647 h 19"/>
            <a:gd name="T4" fmla="*/ 2147483647 w 168"/>
            <a:gd name="T5" fmla="*/ 2147483647 h 19"/>
            <a:gd name="T6" fmla="*/ 0 w 168"/>
            <a:gd name="T7" fmla="*/ 0 h 19"/>
            <a:gd name="T8" fmla="*/ 0 w 168"/>
            <a:gd name="T9" fmla="*/ 0 h 19"/>
            <a:gd name="T10" fmla="*/ 0 60000 65536"/>
            <a:gd name="T11" fmla="*/ 0 60000 65536"/>
            <a:gd name="T12" fmla="*/ 0 60000 65536"/>
            <a:gd name="T13" fmla="*/ 0 60000 65536"/>
            <a:gd name="T14" fmla="*/ 0 60000 65536"/>
            <a:gd name="T15" fmla="*/ 0 w 168"/>
            <a:gd name="T16" fmla="*/ 0 h 19"/>
            <a:gd name="T17" fmla="*/ 168 w 168"/>
            <a:gd name="T18" fmla="*/ 19 h 19"/>
          </a:gdLst>
          <a:ahLst/>
          <a:cxnLst>
            <a:cxn ang="T10">
              <a:pos x="T0" y="T1"/>
            </a:cxn>
            <a:cxn ang="T11">
              <a:pos x="T2" y="T3"/>
            </a:cxn>
            <a:cxn ang="T12">
              <a:pos x="T4" y="T5"/>
            </a:cxn>
            <a:cxn ang="T13">
              <a:pos x="T6" y="T7"/>
            </a:cxn>
            <a:cxn ang="T14">
              <a:pos x="T8" y="T9"/>
            </a:cxn>
          </a:cxnLst>
          <a:rect l="T15" t="T16" r="T17" b="T18"/>
          <a:pathLst>
            <a:path w="168" h="19">
              <a:moveTo>
                <a:pt x="168" y="0"/>
              </a:moveTo>
              <a:lnTo>
                <a:pt x="148" y="19"/>
              </a:lnTo>
              <a:lnTo>
                <a:pt x="20" y="19"/>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427038</xdr:colOff>
      <xdr:row>26</xdr:row>
      <xdr:rowOff>150812</xdr:rowOff>
    </xdr:from>
    <xdr:to>
      <xdr:col>6</xdr:col>
      <xdr:colOff>571500</xdr:colOff>
      <xdr:row>26</xdr:row>
      <xdr:rowOff>152400</xdr:rowOff>
    </xdr:to>
    <xdr:sp macro="" textlink="">
      <xdr:nvSpPr>
        <xdr:cNvPr id="143" name="Freeform 142">
          <a:extLst>
            <a:ext uri="{FF2B5EF4-FFF2-40B4-BE49-F238E27FC236}">
              <a16:creationId xmlns:a16="http://schemas.microsoft.com/office/drawing/2014/main" id="{00000000-0008-0000-0900-00008F000000}"/>
            </a:ext>
          </a:extLst>
        </xdr:cNvPr>
        <xdr:cNvSpPr>
          <a:spLocks/>
        </xdr:cNvSpPr>
      </xdr:nvSpPr>
      <xdr:spPr bwMode="auto">
        <a:xfrm>
          <a:off x="4084638" y="5103812"/>
          <a:ext cx="144462" cy="1588"/>
        </a:xfrm>
        <a:custGeom>
          <a:avLst/>
          <a:gdLst>
            <a:gd name="T0" fmla="*/ 0 w 243"/>
            <a:gd name="T1" fmla="*/ 0 h 1"/>
            <a:gd name="T2" fmla="*/ 2147483647 w 243"/>
            <a:gd name="T3" fmla="*/ 0 h 1"/>
            <a:gd name="T4" fmla="*/ 2147483647 w 243"/>
            <a:gd name="T5" fmla="*/ 0 h 1"/>
            <a:gd name="T6" fmla="*/ 0 60000 65536"/>
            <a:gd name="T7" fmla="*/ 0 60000 65536"/>
            <a:gd name="T8" fmla="*/ 0 60000 65536"/>
            <a:gd name="T9" fmla="*/ 0 w 243"/>
            <a:gd name="T10" fmla="*/ 0 h 1"/>
            <a:gd name="T11" fmla="*/ 243 w 243"/>
            <a:gd name="T12" fmla="*/ 1 h 1"/>
          </a:gdLst>
          <a:ahLst/>
          <a:cxnLst>
            <a:cxn ang="T6">
              <a:pos x="T0" y="T1"/>
            </a:cxn>
            <a:cxn ang="T7">
              <a:pos x="T2" y="T3"/>
            </a:cxn>
            <a:cxn ang="T8">
              <a:pos x="T4" y="T5"/>
            </a:cxn>
          </a:cxnLst>
          <a:rect l="T9" t="T10" r="T11" b="T12"/>
          <a:pathLst>
            <a:path w="243" h="1">
              <a:moveTo>
                <a:pt x="0" y="0"/>
              </a:moveTo>
              <a:lnTo>
                <a:pt x="242" y="0"/>
              </a:lnTo>
              <a:lnTo>
                <a:pt x="24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452438</xdr:colOff>
      <xdr:row>26</xdr:row>
      <xdr:rowOff>66675</xdr:rowOff>
    </xdr:from>
    <xdr:to>
      <xdr:col>6</xdr:col>
      <xdr:colOff>455613</xdr:colOff>
      <xdr:row>26</xdr:row>
      <xdr:rowOff>134937</xdr:rowOff>
    </xdr:to>
    <xdr:sp macro="" textlink="">
      <xdr:nvSpPr>
        <xdr:cNvPr id="144" name="Freeform 143">
          <a:extLst>
            <a:ext uri="{FF2B5EF4-FFF2-40B4-BE49-F238E27FC236}">
              <a16:creationId xmlns:a16="http://schemas.microsoft.com/office/drawing/2014/main" id="{00000000-0008-0000-0900-000090000000}"/>
            </a:ext>
          </a:extLst>
        </xdr:cNvPr>
        <xdr:cNvSpPr>
          <a:spLocks/>
        </xdr:cNvSpPr>
      </xdr:nvSpPr>
      <xdr:spPr bwMode="auto">
        <a:xfrm>
          <a:off x="4110038" y="5019675"/>
          <a:ext cx="3175" cy="68262"/>
        </a:xfrm>
        <a:custGeom>
          <a:avLst/>
          <a:gdLst>
            <a:gd name="T0" fmla="*/ 0 w 1"/>
            <a:gd name="T1" fmla="*/ 2147483647 h 143"/>
            <a:gd name="T2" fmla="*/ 0 w 1"/>
            <a:gd name="T3" fmla="*/ 0 h 143"/>
            <a:gd name="T4" fmla="*/ 2147483647 w 1"/>
            <a:gd name="T5" fmla="*/ 0 h 143"/>
            <a:gd name="T6" fmla="*/ 0 60000 65536"/>
            <a:gd name="T7" fmla="*/ 0 60000 65536"/>
            <a:gd name="T8" fmla="*/ 0 60000 65536"/>
            <a:gd name="T9" fmla="*/ 0 w 1"/>
            <a:gd name="T10" fmla="*/ 0 h 143"/>
            <a:gd name="T11" fmla="*/ 1 w 1"/>
            <a:gd name="T12" fmla="*/ 143 h 143"/>
          </a:gdLst>
          <a:ahLst/>
          <a:cxnLst>
            <a:cxn ang="T6">
              <a:pos x="T0" y="T1"/>
            </a:cxn>
            <a:cxn ang="T7">
              <a:pos x="T2" y="T3"/>
            </a:cxn>
            <a:cxn ang="T8">
              <a:pos x="T4" y="T5"/>
            </a:cxn>
          </a:cxnLst>
          <a:rect l="T9" t="T10" r="T11" b="T12"/>
          <a:pathLst>
            <a:path w="1" h="143">
              <a:moveTo>
                <a:pt x="0" y="143"/>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401638</xdr:colOff>
      <xdr:row>26</xdr:row>
      <xdr:rowOff>66675</xdr:rowOff>
    </xdr:from>
    <xdr:to>
      <xdr:col>6</xdr:col>
      <xdr:colOff>403225</xdr:colOff>
      <xdr:row>26</xdr:row>
      <xdr:rowOff>134937</xdr:rowOff>
    </xdr:to>
    <xdr:sp macro="" textlink="">
      <xdr:nvSpPr>
        <xdr:cNvPr id="145" name="Freeform 144">
          <a:extLst>
            <a:ext uri="{FF2B5EF4-FFF2-40B4-BE49-F238E27FC236}">
              <a16:creationId xmlns:a16="http://schemas.microsoft.com/office/drawing/2014/main" id="{00000000-0008-0000-0900-000091000000}"/>
            </a:ext>
          </a:extLst>
        </xdr:cNvPr>
        <xdr:cNvSpPr>
          <a:spLocks/>
        </xdr:cNvSpPr>
      </xdr:nvSpPr>
      <xdr:spPr bwMode="auto">
        <a:xfrm>
          <a:off x="4059238" y="5019675"/>
          <a:ext cx="1587" cy="68262"/>
        </a:xfrm>
        <a:custGeom>
          <a:avLst/>
          <a:gdLst>
            <a:gd name="T0" fmla="*/ 0 w 1"/>
            <a:gd name="T1" fmla="*/ 0 h 143"/>
            <a:gd name="T2" fmla="*/ 0 w 1"/>
            <a:gd name="T3" fmla="*/ 2147483647 h 143"/>
            <a:gd name="T4" fmla="*/ 2147483647 w 1"/>
            <a:gd name="T5" fmla="*/ 2147483647 h 143"/>
            <a:gd name="T6" fmla="*/ 0 60000 65536"/>
            <a:gd name="T7" fmla="*/ 0 60000 65536"/>
            <a:gd name="T8" fmla="*/ 0 60000 65536"/>
            <a:gd name="T9" fmla="*/ 0 w 1"/>
            <a:gd name="T10" fmla="*/ 0 h 143"/>
            <a:gd name="T11" fmla="*/ 1 w 1"/>
            <a:gd name="T12" fmla="*/ 143 h 143"/>
          </a:gdLst>
          <a:ahLst/>
          <a:cxnLst>
            <a:cxn ang="T6">
              <a:pos x="T0" y="T1"/>
            </a:cxn>
            <a:cxn ang="T7">
              <a:pos x="T2" y="T3"/>
            </a:cxn>
            <a:cxn ang="T8">
              <a:pos x="T4" y="T5"/>
            </a:cxn>
          </a:cxnLst>
          <a:rect l="T9" t="T10" r="T11" b="T12"/>
          <a:pathLst>
            <a:path w="1" h="143">
              <a:moveTo>
                <a:pt x="0" y="0"/>
              </a:moveTo>
              <a:lnTo>
                <a:pt x="0" y="143"/>
              </a:lnTo>
              <a:lnTo>
                <a:pt x="1" y="14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401638</xdr:colOff>
      <xdr:row>26</xdr:row>
      <xdr:rowOff>134937</xdr:rowOff>
    </xdr:from>
    <xdr:to>
      <xdr:col>6</xdr:col>
      <xdr:colOff>452438</xdr:colOff>
      <xdr:row>26</xdr:row>
      <xdr:rowOff>150812</xdr:rowOff>
    </xdr:to>
    <xdr:sp macro="" textlink="">
      <xdr:nvSpPr>
        <xdr:cNvPr id="146" name="Freeform 145">
          <a:extLst>
            <a:ext uri="{FF2B5EF4-FFF2-40B4-BE49-F238E27FC236}">
              <a16:creationId xmlns:a16="http://schemas.microsoft.com/office/drawing/2014/main" id="{00000000-0008-0000-0900-000092000000}"/>
            </a:ext>
          </a:extLst>
        </xdr:cNvPr>
        <xdr:cNvSpPr>
          <a:spLocks/>
        </xdr:cNvSpPr>
      </xdr:nvSpPr>
      <xdr:spPr bwMode="auto">
        <a:xfrm>
          <a:off x="4059238" y="5087937"/>
          <a:ext cx="50800" cy="15875"/>
        </a:xfrm>
        <a:custGeom>
          <a:avLst/>
          <a:gdLst>
            <a:gd name="T0" fmla="*/ 0 w 87"/>
            <a:gd name="T1" fmla="*/ 0 h 32"/>
            <a:gd name="T2" fmla="*/ 2147483647 w 87"/>
            <a:gd name="T3" fmla="*/ 2147483647 h 32"/>
            <a:gd name="T4" fmla="*/ 2147483647 w 87"/>
            <a:gd name="T5" fmla="*/ 2147483647 h 32"/>
            <a:gd name="T6" fmla="*/ 2147483647 w 87"/>
            <a:gd name="T7" fmla="*/ 2147483647 h 32"/>
            <a:gd name="T8" fmla="*/ 2147483647 w 87"/>
            <a:gd name="T9" fmla="*/ 2147483647 h 32"/>
            <a:gd name="T10" fmla="*/ 2147483647 w 87"/>
            <a:gd name="T11" fmla="*/ 2147483647 h 32"/>
            <a:gd name="T12" fmla="*/ 2147483647 w 87"/>
            <a:gd name="T13" fmla="*/ 2147483647 h 32"/>
            <a:gd name="T14" fmla="*/ 2147483647 w 87"/>
            <a:gd name="T15" fmla="*/ 2147483647 h 32"/>
            <a:gd name="T16" fmla="*/ 2147483647 w 87"/>
            <a:gd name="T17" fmla="*/ 2147483647 h 32"/>
            <a:gd name="T18" fmla="*/ 2147483647 w 87"/>
            <a:gd name="T19" fmla="*/ 2147483647 h 32"/>
            <a:gd name="T20" fmla="*/ 2147483647 w 87"/>
            <a:gd name="T21" fmla="*/ 2147483647 h 32"/>
            <a:gd name="T22" fmla="*/ 2147483647 w 87"/>
            <a:gd name="T23" fmla="*/ 2147483647 h 32"/>
            <a:gd name="T24" fmla="*/ 2147483647 w 87"/>
            <a:gd name="T25" fmla="*/ 2147483647 h 32"/>
            <a:gd name="T26" fmla="*/ 2147483647 w 87"/>
            <a:gd name="T27" fmla="*/ 0 h 32"/>
            <a:gd name="T28" fmla="*/ 2147483647 w 87"/>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87"/>
            <a:gd name="T46" fmla="*/ 0 h 32"/>
            <a:gd name="T47" fmla="*/ 87 w 87"/>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87" h="32">
              <a:moveTo>
                <a:pt x="0" y="0"/>
              </a:moveTo>
              <a:lnTo>
                <a:pt x="2" y="9"/>
              </a:lnTo>
              <a:lnTo>
                <a:pt x="7" y="16"/>
              </a:lnTo>
              <a:lnTo>
                <a:pt x="14" y="22"/>
              </a:lnTo>
              <a:lnTo>
                <a:pt x="21" y="27"/>
              </a:lnTo>
              <a:lnTo>
                <a:pt x="30" y="31"/>
              </a:lnTo>
              <a:lnTo>
                <a:pt x="38" y="32"/>
              </a:lnTo>
              <a:lnTo>
                <a:pt x="47" y="32"/>
              </a:lnTo>
              <a:lnTo>
                <a:pt x="57" y="31"/>
              </a:lnTo>
              <a:lnTo>
                <a:pt x="64" y="27"/>
              </a:lnTo>
              <a:lnTo>
                <a:pt x="71" y="22"/>
              </a:lnTo>
              <a:lnTo>
                <a:pt x="78" y="16"/>
              </a:lnTo>
              <a:lnTo>
                <a:pt x="83" y="9"/>
              </a:lnTo>
              <a:lnTo>
                <a:pt x="86" y="0"/>
              </a:lnTo>
              <a:lnTo>
                <a:pt x="8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598488</xdr:colOff>
      <xdr:row>26</xdr:row>
      <xdr:rowOff>66675</xdr:rowOff>
    </xdr:from>
    <xdr:to>
      <xdr:col>6</xdr:col>
      <xdr:colOff>600075</xdr:colOff>
      <xdr:row>26</xdr:row>
      <xdr:rowOff>134937</xdr:rowOff>
    </xdr:to>
    <xdr:sp macro="" textlink="">
      <xdr:nvSpPr>
        <xdr:cNvPr id="147" name="Freeform 146">
          <a:extLst>
            <a:ext uri="{FF2B5EF4-FFF2-40B4-BE49-F238E27FC236}">
              <a16:creationId xmlns:a16="http://schemas.microsoft.com/office/drawing/2014/main" id="{00000000-0008-0000-0900-000093000000}"/>
            </a:ext>
          </a:extLst>
        </xdr:cNvPr>
        <xdr:cNvSpPr>
          <a:spLocks/>
        </xdr:cNvSpPr>
      </xdr:nvSpPr>
      <xdr:spPr bwMode="auto">
        <a:xfrm>
          <a:off x="4256088" y="5019675"/>
          <a:ext cx="1587" cy="68262"/>
        </a:xfrm>
        <a:custGeom>
          <a:avLst/>
          <a:gdLst>
            <a:gd name="T0" fmla="*/ 0 w 1"/>
            <a:gd name="T1" fmla="*/ 0 h 143"/>
            <a:gd name="T2" fmla="*/ 0 w 1"/>
            <a:gd name="T3" fmla="*/ 2147483647 h 143"/>
            <a:gd name="T4" fmla="*/ 2147483647 w 1"/>
            <a:gd name="T5" fmla="*/ 2147483647 h 143"/>
            <a:gd name="T6" fmla="*/ 0 60000 65536"/>
            <a:gd name="T7" fmla="*/ 0 60000 65536"/>
            <a:gd name="T8" fmla="*/ 0 60000 65536"/>
            <a:gd name="T9" fmla="*/ 0 w 1"/>
            <a:gd name="T10" fmla="*/ 0 h 143"/>
            <a:gd name="T11" fmla="*/ 1 w 1"/>
            <a:gd name="T12" fmla="*/ 143 h 143"/>
          </a:gdLst>
          <a:ahLst/>
          <a:cxnLst>
            <a:cxn ang="T6">
              <a:pos x="T0" y="T1"/>
            </a:cxn>
            <a:cxn ang="T7">
              <a:pos x="T2" y="T3"/>
            </a:cxn>
            <a:cxn ang="T8">
              <a:pos x="T4" y="T5"/>
            </a:cxn>
          </a:cxnLst>
          <a:rect l="T9" t="T10" r="T11" b="T12"/>
          <a:pathLst>
            <a:path w="1" h="143">
              <a:moveTo>
                <a:pt x="0" y="0"/>
              </a:moveTo>
              <a:lnTo>
                <a:pt x="0" y="143"/>
              </a:lnTo>
              <a:lnTo>
                <a:pt x="1" y="14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546100</xdr:colOff>
      <xdr:row>26</xdr:row>
      <xdr:rowOff>66675</xdr:rowOff>
    </xdr:from>
    <xdr:to>
      <xdr:col>6</xdr:col>
      <xdr:colOff>547688</xdr:colOff>
      <xdr:row>26</xdr:row>
      <xdr:rowOff>134937</xdr:rowOff>
    </xdr:to>
    <xdr:sp macro="" textlink="">
      <xdr:nvSpPr>
        <xdr:cNvPr id="148" name="Freeform 147">
          <a:extLst>
            <a:ext uri="{FF2B5EF4-FFF2-40B4-BE49-F238E27FC236}">
              <a16:creationId xmlns:a16="http://schemas.microsoft.com/office/drawing/2014/main" id="{00000000-0008-0000-0900-000094000000}"/>
            </a:ext>
          </a:extLst>
        </xdr:cNvPr>
        <xdr:cNvSpPr>
          <a:spLocks/>
        </xdr:cNvSpPr>
      </xdr:nvSpPr>
      <xdr:spPr bwMode="auto">
        <a:xfrm>
          <a:off x="4203700" y="5019675"/>
          <a:ext cx="1588" cy="68262"/>
        </a:xfrm>
        <a:custGeom>
          <a:avLst/>
          <a:gdLst>
            <a:gd name="T0" fmla="*/ 0 w 1"/>
            <a:gd name="T1" fmla="*/ 2147483647 h 143"/>
            <a:gd name="T2" fmla="*/ 0 w 1"/>
            <a:gd name="T3" fmla="*/ 0 h 143"/>
            <a:gd name="T4" fmla="*/ 2147483647 w 1"/>
            <a:gd name="T5" fmla="*/ 0 h 143"/>
            <a:gd name="T6" fmla="*/ 0 60000 65536"/>
            <a:gd name="T7" fmla="*/ 0 60000 65536"/>
            <a:gd name="T8" fmla="*/ 0 60000 65536"/>
            <a:gd name="T9" fmla="*/ 0 w 1"/>
            <a:gd name="T10" fmla="*/ 0 h 143"/>
            <a:gd name="T11" fmla="*/ 1 w 1"/>
            <a:gd name="T12" fmla="*/ 143 h 143"/>
          </a:gdLst>
          <a:ahLst/>
          <a:cxnLst>
            <a:cxn ang="T6">
              <a:pos x="T0" y="T1"/>
            </a:cxn>
            <a:cxn ang="T7">
              <a:pos x="T2" y="T3"/>
            </a:cxn>
            <a:cxn ang="T8">
              <a:pos x="T4" y="T5"/>
            </a:cxn>
          </a:cxnLst>
          <a:rect l="T9" t="T10" r="T11" b="T12"/>
          <a:pathLst>
            <a:path w="1" h="143">
              <a:moveTo>
                <a:pt x="0" y="143"/>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546100</xdr:colOff>
      <xdr:row>26</xdr:row>
      <xdr:rowOff>134937</xdr:rowOff>
    </xdr:from>
    <xdr:to>
      <xdr:col>6</xdr:col>
      <xdr:colOff>598488</xdr:colOff>
      <xdr:row>26</xdr:row>
      <xdr:rowOff>150812</xdr:rowOff>
    </xdr:to>
    <xdr:sp macro="" textlink="">
      <xdr:nvSpPr>
        <xdr:cNvPr id="149" name="Freeform 148">
          <a:extLst>
            <a:ext uri="{FF2B5EF4-FFF2-40B4-BE49-F238E27FC236}">
              <a16:creationId xmlns:a16="http://schemas.microsoft.com/office/drawing/2014/main" id="{00000000-0008-0000-0900-000095000000}"/>
            </a:ext>
          </a:extLst>
        </xdr:cNvPr>
        <xdr:cNvSpPr>
          <a:spLocks/>
        </xdr:cNvSpPr>
      </xdr:nvSpPr>
      <xdr:spPr bwMode="auto">
        <a:xfrm>
          <a:off x="4203700" y="5087937"/>
          <a:ext cx="52388" cy="15875"/>
        </a:xfrm>
        <a:custGeom>
          <a:avLst/>
          <a:gdLst>
            <a:gd name="T0" fmla="*/ 0 w 88"/>
            <a:gd name="T1" fmla="*/ 0 h 32"/>
            <a:gd name="T2" fmla="*/ 2147483647 w 88"/>
            <a:gd name="T3" fmla="*/ 2147483647 h 32"/>
            <a:gd name="T4" fmla="*/ 2147483647 w 88"/>
            <a:gd name="T5" fmla="*/ 2147483647 h 32"/>
            <a:gd name="T6" fmla="*/ 2147483647 w 88"/>
            <a:gd name="T7" fmla="*/ 2147483647 h 32"/>
            <a:gd name="T8" fmla="*/ 2147483647 w 88"/>
            <a:gd name="T9" fmla="*/ 2147483647 h 32"/>
            <a:gd name="T10" fmla="*/ 2147483647 w 88"/>
            <a:gd name="T11" fmla="*/ 2147483647 h 32"/>
            <a:gd name="T12" fmla="*/ 2147483647 w 88"/>
            <a:gd name="T13" fmla="*/ 2147483647 h 32"/>
            <a:gd name="T14" fmla="*/ 2147483647 w 88"/>
            <a:gd name="T15" fmla="*/ 2147483647 h 32"/>
            <a:gd name="T16" fmla="*/ 2147483647 w 88"/>
            <a:gd name="T17" fmla="*/ 2147483647 h 32"/>
            <a:gd name="T18" fmla="*/ 2147483647 w 88"/>
            <a:gd name="T19" fmla="*/ 2147483647 h 32"/>
            <a:gd name="T20" fmla="*/ 2147483647 w 88"/>
            <a:gd name="T21" fmla="*/ 2147483647 h 32"/>
            <a:gd name="T22" fmla="*/ 2147483647 w 88"/>
            <a:gd name="T23" fmla="*/ 2147483647 h 32"/>
            <a:gd name="T24" fmla="*/ 2147483647 w 88"/>
            <a:gd name="T25" fmla="*/ 2147483647 h 32"/>
            <a:gd name="T26" fmla="*/ 2147483647 w 88"/>
            <a:gd name="T27" fmla="*/ 0 h 32"/>
            <a:gd name="T28" fmla="*/ 2147483647 w 88"/>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88"/>
            <a:gd name="T46" fmla="*/ 0 h 32"/>
            <a:gd name="T47" fmla="*/ 88 w 88"/>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88" h="32">
              <a:moveTo>
                <a:pt x="0" y="0"/>
              </a:moveTo>
              <a:lnTo>
                <a:pt x="3" y="9"/>
              </a:lnTo>
              <a:lnTo>
                <a:pt x="8" y="16"/>
              </a:lnTo>
              <a:lnTo>
                <a:pt x="14" y="22"/>
              </a:lnTo>
              <a:lnTo>
                <a:pt x="22" y="27"/>
              </a:lnTo>
              <a:lnTo>
                <a:pt x="30" y="31"/>
              </a:lnTo>
              <a:lnTo>
                <a:pt x="39" y="32"/>
              </a:lnTo>
              <a:lnTo>
                <a:pt x="48" y="32"/>
              </a:lnTo>
              <a:lnTo>
                <a:pt x="56" y="31"/>
              </a:lnTo>
              <a:lnTo>
                <a:pt x="65" y="27"/>
              </a:lnTo>
              <a:lnTo>
                <a:pt x="72" y="22"/>
              </a:lnTo>
              <a:lnTo>
                <a:pt x="78" y="16"/>
              </a:lnTo>
              <a:lnTo>
                <a:pt x="83" y="9"/>
              </a:lnTo>
              <a:lnTo>
                <a:pt x="87" y="0"/>
              </a:lnTo>
              <a:lnTo>
                <a:pt x="8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6</xdr:col>
      <xdr:colOff>303213</xdr:colOff>
      <xdr:row>25</xdr:row>
      <xdr:rowOff>55562</xdr:rowOff>
    </xdr:from>
    <xdr:to>
      <xdr:col>6</xdr:col>
      <xdr:colOff>336550</xdr:colOff>
      <xdr:row>25</xdr:row>
      <xdr:rowOff>77787</xdr:rowOff>
    </xdr:to>
    <xdr:sp macro="" textlink="">
      <xdr:nvSpPr>
        <xdr:cNvPr id="150" name="Freeform 149">
          <a:extLst>
            <a:ext uri="{FF2B5EF4-FFF2-40B4-BE49-F238E27FC236}">
              <a16:creationId xmlns:a16="http://schemas.microsoft.com/office/drawing/2014/main" id="{00000000-0008-0000-0900-000096000000}"/>
            </a:ext>
          </a:extLst>
        </xdr:cNvPr>
        <xdr:cNvSpPr>
          <a:spLocks/>
        </xdr:cNvSpPr>
      </xdr:nvSpPr>
      <xdr:spPr bwMode="auto">
        <a:xfrm>
          <a:off x="3960813" y="4818062"/>
          <a:ext cx="33337" cy="22225"/>
        </a:xfrm>
        <a:custGeom>
          <a:avLst/>
          <a:gdLst>
            <a:gd name="T0" fmla="*/ 0 w 55"/>
            <a:gd name="T1" fmla="*/ 0 h 46"/>
            <a:gd name="T2" fmla="*/ 2147483647 w 55"/>
            <a:gd name="T3" fmla="*/ 2147483647 h 46"/>
            <a:gd name="T4" fmla="*/ 2147483647 w 55"/>
            <a:gd name="T5" fmla="*/ 2147483647 h 46"/>
            <a:gd name="T6" fmla="*/ 2147483647 w 55"/>
            <a:gd name="T7" fmla="*/ 0 h 46"/>
            <a:gd name="T8" fmla="*/ 2147483647 w 55"/>
            <a:gd name="T9" fmla="*/ 0 h 46"/>
            <a:gd name="T10" fmla="*/ 0 60000 65536"/>
            <a:gd name="T11" fmla="*/ 0 60000 65536"/>
            <a:gd name="T12" fmla="*/ 0 60000 65536"/>
            <a:gd name="T13" fmla="*/ 0 60000 65536"/>
            <a:gd name="T14" fmla="*/ 0 60000 65536"/>
            <a:gd name="T15" fmla="*/ 0 w 55"/>
            <a:gd name="T16" fmla="*/ 0 h 46"/>
            <a:gd name="T17" fmla="*/ 55 w 55"/>
            <a:gd name="T18" fmla="*/ 46 h 46"/>
          </a:gdLst>
          <a:ahLst/>
          <a:cxnLst>
            <a:cxn ang="T10">
              <a:pos x="T0" y="T1"/>
            </a:cxn>
            <a:cxn ang="T11">
              <a:pos x="T2" y="T3"/>
            </a:cxn>
            <a:cxn ang="T12">
              <a:pos x="T4" y="T5"/>
            </a:cxn>
            <a:cxn ang="T13">
              <a:pos x="T6" y="T7"/>
            </a:cxn>
            <a:cxn ang="T14">
              <a:pos x="T8" y="T9"/>
            </a:cxn>
          </a:cxnLst>
          <a:rect l="T15" t="T16" r="T17" b="T18"/>
          <a:pathLst>
            <a:path w="55" h="46">
              <a:moveTo>
                <a:pt x="0" y="0"/>
              </a:moveTo>
              <a:lnTo>
                <a:pt x="10" y="46"/>
              </a:lnTo>
              <a:lnTo>
                <a:pt x="44" y="46"/>
              </a:lnTo>
              <a:lnTo>
                <a:pt x="54" y="0"/>
              </a:lnTo>
              <a:lnTo>
                <a:pt x="5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100015</xdr:colOff>
      <xdr:row>17</xdr:row>
      <xdr:rowOff>103190</xdr:rowOff>
    </xdr:from>
    <xdr:to>
      <xdr:col>7</xdr:col>
      <xdr:colOff>79378</xdr:colOff>
      <xdr:row>25</xdr:row>
      <xdr:rowOff>44457</xdr:rowOff>
    </xdr:to>
    <xdr:grpSp>
      <xdr:nvGrpSpPr>
        <xdr:cNvPr id="151" name="Group 150">
          <a:extLst>
            <a:ext uri="{FF2B5EF4-FFF2-40B4-BE49-F238E27FC236}">
              <a16:creationId xmlns:a16="http://schemas.microsoft.com/office/drawing/2014/main" id="{00000000-0008-0000-0900-000097000000}"/>
            </a:ext>
          </a:extLst>
        </xdr:cNvPr>
        <xdr:cNvGrpSpPr>
          <a:grpSpLocks/>
        </xdr:cNvGrpSpPr>
      </xdr:nvGrpSpPr>
      <xdr:grpSpPr bwMode="auto">
        <a:xfrm>
          <a:off x="2606148" y="3269723"/>
          <a:ext cx="1858963" cy="1431401"/>
          <a:chOff x="1522" y="719"/>
          <a:chExt cx="763" cy="763"/>
        </a:xfrm>
      </xdr:grpSpPr>
      <xdr:sp macro="" textlink="">
        <xdr:nvSpPr>
          <xdr:cNvPr id="152" name="Freeform 151">
            <a:extLst>
              <a:ext uri="{FF2B5EF4-FFF2-40B4-BE49-F238E27FC236}">
                <a16:creationId xmlns:a16="http://schemas.microsoft.com/office/drawing/2014/main" id="{00000000-0008-0000-0900-000098000000}"/>
              </a:ext>
            </a:extLst>
          </xdr:cNvPr>
          <xdr:cNvSpPr>
            <a:spLocks/>
          </xdr:cNvSpPr>
        </xdr:nvSpPr>
        <xdr:spPr bwMode="auto">
          <a:xfrm>
            <a:off x="2112" y="889"/>
            <a:ext cx="39" cy="8"/>
          </a:xfrm>
          <a:custGeom>
            <a:avLst/>
            <a:gdLst>
              <a:gd name="T0" fmla="*/ 0 w 157"/>
              <a:gd name="T1" fmla="*/ 0 h 32"/>
              <a:gd name="T2" fmla="*/ 0 w 157"/>
              <a:gd name="T3" fmla="*/ 0 h 32"/>
              <a:gd name="T4" fmla="*/ 0 w 157"/>
              <a:gd name="T5" fmla="*/ 0 h 32"/>
              <a:gd name="T6" fmla="*/ 0 w 157"/>
              <a:gd name="T7" fmla="*/ 0 h 32"/>
              <a:gd name="T8" fmla="*/ 0 w 157"/>
              <a:gd name="T9" fmla="*/ 0 h 32"/>
              <a:gd name="T10" fmla="*/ 0 w 157"/>
              <a:gd name="T11" fmla="*/ 0 h 32"/>
              <a:gd name="T12" fmla="*/ 0 w 157"/>
              <a:gd name="T13" fmla="*/ 0 h 32"/>
              <a:gd name="T14" fmla="*/ 0 w 157"/>
              <a:gd name="T15" fmla="*/ 0 h 32"/>
              <a:gd name="T16" fmla="*/ 0 w 157"/>
              <a:gd name="T17" fmla="*/ 0 h 32"/>
              <a:gd name="T18" fmla="*/ 0 w 157"/>
              <a:gd name="T19" fmla="*/ 0 h 32"/>
              <a:gd name="T20" fmla="*/ 0 w 157"/>
              <a:gd name="T21" fmla="*/ 0 h 32"/>
              <a:gd name="T22" fmla="*/ 0 w 157"/>
              <a:gd name="T23" fmla="*/ 0 h 32"/>
              <a:gd name="T24" fmla="*/ 0 w 157"/>
              <a:gd name="T25" fmla="*/ 0 h 32"/>
              <a:gd name="T26" fmla="*/ 0 w 157"/>
              <a:gd name="T27" fmla="*/ 0 h 32"/>
              <a:gd name="T28" fmla="*/ 0 w 157"/>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57"/>
              <a:gd name="T46" fmla="*/ 0 h 32"/>
              <a:gd name="T47" fmla="*/ 157 w 157"/>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57" h="32">
                <a:moveTo>
                  <a:pt x="0" y="0"/>
                </a:moveTo>
                <a:lnTo>
                  <a:pt x="10" y="8"/>
                </a:lnTo>
                <a:lnTo>
                  <a:pt x="21" y="16"/>
                </a:lnTo>
                <a:lnTo>
                  <a:pt x="32" y="22"/>
                </a:lnTo>
                <a:lnTo>
                  <a:pt x="44" y="27"/>
                </a:lnTo>
                <a:lnTo>
                  <a:pt x="58" y="29"/>
                </a:lnTo>
                <a:lnTo>
                  <a:pt x="72" y="32"/>
                </a:lnTo>
                <a:lnTo>
                  <a:pt x="84" y="32"/>
                </a:lnTo>
                <a:lnTo>
                  <a:pt x="97" y="29"/>
                </a:lnTo>
                <a:lnTo>
                  <a:pt x="111" y="27"/>
                </a:lnTo>
                <a:lnTo>
                  <a:pt x="123" y="22"/>
                </a:lnTo>
                <a:lnTo>
                  <a:pt x="134" y="16"/>
                </a:lnTo>
                <a:lnTo>
                  <a:pt x="146" y="8"/>
                </a:lnTo>
                <a:lnTo>
                  <a:pt x="155" y="0"/>
                </a:lnTo>
                <a:lnTo>
                  <a:pt x="15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53" name="Freeform 152">
            <a:extLst>
              <a:ext uri="{FF2B5EF4-FFF2-40B4-BE49-F238E27FC236}">
                <a16:creationId xmlns:a16="http://schemas.microsoft.com/office/drawing/2014/main" id="{00000000-0008-0000-0900-000099000000}"/>
              </a:ext>
            </a:extLst>
          </xdr:cNvPr>
          <xdr:cNvSpPr>
            <a:spLocks/>
          </xdr:cNvSpPr>
        </xdr:nvSpPr>
        <xdr:spPr bwMode="auto">
          <a:xfrm>
            <a:off x="2110" y="897"/>
            <a:ext cx="5" cy="4"/>
          </a:xfrm>
          <a:custGeom>
            <a:avLst/>
            <a:gdLst>
              <a:gd name="T0" fmla="*/ 0 w 18"/>
              <a:gd name="T1" fmla="*/ 0 h 17"/>
              <a:gd name="T2" fmla="*/ 0 w 18"/>
              <a:gd name="T3" fmla="*/ 0 h 17"/>
              <a:gd name="T4" fmla="*/ 0 w 18"/>
              <a:gd name="T5" fmla="*/ 0 h 17"/>
              <a:gd name="T6" fmla="*/ 0 60000 65536"/>
              <a:gd name="T7" fmla="*/ 0 60000 65536"/>
              <a:gd name="T8" fmla="*/ 0 60000 65536"/>
              <a:gd name="T9" fmla="*/ 0 w 18"/>
              <a:gd name="T10" fmla="*/ 0 h 17"/>
              <a:gd name="T11" fmla="*/ 18 w 18"/>
              <a:gd name="T12" fmla="*/ 17 h 17"/>
            </a:gdLst>
            <a:ahLst/>
            <a:cxnLst>
              <a:cxn ang="T6">
                <a:pos x="T0" y="T1"/>
              </a:cxn>
              <a:cxn ang="T7">
                <a:pos x="T2" y="T3"/>
              </a:cxn>
              <a:cxn ang="T8">
                <a:pos x="T4" y="T5"/>
              </a:cxn>
            </a:cxnLst>
            <a:rect l="T9" t="T10" r="T11" b="T12"/>
            <a:pathLst>
              <a:path w="18" h="17">
                <a:moveTo>
                  <a:pt x="18" y="1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54" name="Freeform 153">
            <a:extLst>
              <a:ext uri="{FF2B5EF4-FFF2-40B4-BE49-F238E27FC236}">
                <a16:creationId xmlns:a16="http://schemas.microsoft.com/office/drawing/2014/main" id="{00000000-0008-0000-0900-00009A000000}"/>
              </a:ext>
            </a:extLst>
          </xdr:cNvPr>
          <xdr:cNvSpPr>
            <a:spLocks/>
          </xdr:cNvSpPr>
        </xdr:nvSpPr>
        <xdr:spPr bwMode="auto">
          <a:xfrm>
            <a:off x="2101" y="889"/>
            <a:ext cx="11" cy="8"/>
          </a:xfrm>
          <a:custGeom>
            <a:avLst/>
            <a:gdLst>
              <a:gd name="T0" fmla="*/ 0 w 45"/>
              <a:gd name="T1" fmla="*/ 0 h 32"/>
              <a:gd name="T2" fmla="*/ 0 w 45"/>
              <a:gd name="T3" fmla="*/ 0 h 32"/>
              <a:gd name="T4" fmla="*/ 0 w 45"/>
              <a:gd name="T5" fmla="*/ 0 h 32"/>
              <a:gd name="T6" fmla="*/ 0 w 45"/>
              <a:gd name="T7" fmla="*/ 0 h 32"/>
              <a:gd name="T8" fmla="*/ 0 w 45"/>
              <a:gd name="T9" fmla="*/ 0 h 32"/>
              <a:gd name="T10" fmla="*/ 0 w 45"/>
              <a:gd name="T11" fmla="*/ 0 h 32"/>
              <a:gd name="T12" fmla="*/ 0 w 45"/>
              <a:gd name="T13" fmla="*/ 0 h 32"/>
              <a:gd name="T14" fmla="*/ 0 w 45"/>
              <a:gd name="T15" fmla="*/ 0 h 32"/>
              <a:gd name="T16" fmla="*/ 0 60000 65536"/>
              <a:gd name="T17" fmla="*/ 0 60000 65536"/>
              <a:gd name="T18" fmla="*/ 0 60000 65536"/>
              <a:gd name="T19" fmla="*/ 0 60000 65536"/>
              <a:gd name="T20" fmla="*/ 0 60000 65536"/>
              <a:gd name="T21" fmla="*/ 0 60000 65536"/>
              <a:gd name="T22" fmla="*/ 0 60000 65536"/>
              <a:gd name="T23" fmla="*/ 0 60000 65536"/>
              <a:gd name="T24" fmla="*/ 0 w 45"/>
              <a:gd name="T25" fmla="*/ 0 h 32"/>
              <a:gd name="T26" fmla="*/ 45 w 45"/>
              <a:gd name="T27" fmla="*/ 32 h 32"/>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5" h="32">
                <a:moveTo>
                  <a:pt x="0" y="32"/>
                </a:moveTo>
                <a:lnTo>
                  <a:pt x="10" y="30"/>
                </a:lnTo>
                <a:lnTo>
                  <a:pt x="19" y="27"/>
                </a:lnTo>
                <a:lnTo>
                  <a:pt x="27" y="22"/>
                </a:lnTo>
                <a:lnTo>
                  <a:pt x="34" y="16"/>
                </a:lnTo>
                <a:lnTo>
                  <a:pt x="40" y="8"/>
                </a:lnTo>
                <a:lnTo>
                  <a:pt x="44" y="0"/>
                </a:lnTo>
                <a:lnTo>
                  <a:pt x="4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55" name="Freeform 154">
            <a:extLst>
              <a:ext uri="{FF2B5EF4-FFF2-40B4-BE49-F238E27FC236}">
                <a16:creationId xmlns:a16="http://schemas.microsoft.com/office/drawing/2014/main" id="{00000000-0008-0000-0900-00009B000000}"/>
              </a:ext>
            </a:extLst>
          </xdr:cNvPr>
          <xdr:cNvSpPr>
            <a:spLocks/>
          </xdr:cNvSpPr>
        </xdr:nvSpPr>
        <xdr:spPr bwMode="auto">
          <a:xfrm>
            <a:off x="2090" y="852"/>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14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56" name="Freeform 155">
            <a:extLst>
              <a:ext uri="{FF2B5EF4-FFF2-40B4-BE49-F238E27FC236}">
                <a16:creationId xmlns:a16="http://schemas.microsoft.com/office/drawing/2014/main" id="{00000000-0008-0000-0900-00009C000000}"/>
              </a:ext>
            </a:extLst>
          </xdr:cNvPr>
          <xdr:cNvSpPr>
            <a:spLocks/>
          </xdr:cNvSpPr>
        </xdr:nvSpPr>
        <xdr:spPr bwMode="auto">
          <a:xfrm>
            <a:off x="2090" y="889"/>
            <a:ext cx="11" cy="8"/>
          </a:xfrm>
          <a:custGeom>
            <a:avLst/>
            <a:gdLst>
              <a:gd name="T0" fmla="*/ 0 w 44"/>
              <a:gd name="T1" fmla="*/ 0 h 32"/>
              <a:gd name="T2" fmla="*/ 0 w 44"/>
              <a:gd name="T3" fmla="*/ 0 h 32"/>
              <a:gd name="T4" fmla="*/ 0 w 44"/>
              <a:gd name="T5" fmla="*/ 0 h 32"/>
              <a:gd name="T6" fmla="*/ 0 w 44"/>
              <a:gd name="T7" fmla="*/ 0 h 32"/>
              <a:gd name="T8" fmla="*/ 0 w 44"/>
              <a:gd name="T9" fmla="*/ 0 h 32"/>
              <a:gd name="T10" fmla="*/ 0 w 44"/>
              <a:gd name="T11" fmla="*/ 0 h 32"/>
              <a:gd name="T12" fmla="*/ 0 w 44"/>
              <a:gd name="T13" fmla="*/ 0 h 32"/>
              <a:gd name="T14" fmla="*/ 0 w 44"/>
              <a:gd name="T15" fmla="*/ 0 h 32"/>
              <a:gd name="T16" fmla="*/ 0 60000 65536"/>
              <a:gd name="T17" fmla="*/ 0 60000 65536"/>
              <a:gd name="T18" fmla="*/ 0 60000 65536"/>
              <a:gd name="T19" fmla="*/ 0 60000 65536"/>
              <a:gd name="T20" fmla="*/ 0 60000 65536"/>
              <a:gd name="T21" fmla="*/ 0 60000 65536"/>
              <a:gd name="T22" fmla="*/ 0 60000 65536"/>
              <a:gd name="T23" fmla="*/ 0 60000 65536"/>
              <a:gd name="T24" fmla="*/ 0 w 44"/>
              <a:gd name="T25" fmla="*/ 0 h 32"/>
              <a:gd name="T26" fmla="*/ 44 w 44"/>
              <a:gd name="T27" fmla="*/ 32 h 32"/>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4" h="32">
                <a:moveTo>
                  <a:pt x="0" y="0"/>
                </a:moveTo>
                <a:lnTo>
                  <a:pt x="3" y="8"/>
                </a:lnTo>
                <a:lnTo>
                  <a:pt x="8" y="16"/>
                </a:lnTo>
                <a:lnTo>
                  <a:pt x="16" y="22"/>
                </a:lnTo>
                <a:lnTo>
                  <a:pt x="24" y="27"/>
                </a:lnTo>
                <a:lnTo>
                  <a:pt x="34" y="30"/>
                </a:lnTo>
                <a:lnTo>
                  <a:pt x="43" y="32"/>
                </a:lnTo>
                <a:lnTo>
                  <a:pt x="44" y="3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57" name="Freeform 156">
            <a:extLst>
              <a:ext uri="{FF2B5EF4-FFF2-40B4-BE49-F238E27FC236}">
                <a16:creationId xmlns:a16="http://schemas.microsoft.com/office/drawing/2014/main" id="{00000000-0008-0000-0900-00009D000000}"/>
              </a:ext>
            </a:extLst>
          </xdr:cNvPr>
          <xdr:cNvSpPr>
            <a:spLocks/>
          </xdr:cNvSpPr>
        </xdr:nvSpPr>
        <xdr:spPr bwMode="auto">
          <a:xfrm>
            <a:off x="2112" y="852"/>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0"/>
                </a:moveTo>
                <a:lnTo>
                  <a:pt x="0" y="144"/>
                </a:lnTo>
                <a:lnTo>
                  <a:pt x="1" y="1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58" name="Freeform 157">
            <a:extLst>
              <a:ext uri="{FF2B5EF4-FFF2-40B4-BE49-F238E27FC236}">
                <a16:creationId xmlns:a16="http://schemas.microsoft.com/office/drawing/2014/main" id="{00000000-0008-0000-0900-00009E000000}"/>
              </a:ext>
            </a:extLst>
          </xdr:cNvPr>
          <xdr:cNvSpPr>
            <a:spLocks/>
          </xdr:cNvSpPr>
        </xdr:nvSpPr>
        <xdr:spPr bwMode="auto">
          <a:xfrm>
            <a:off x="2162" y="889"/>
            <a:ext cx="11" cy="8"/>
          </a:xfrm>
          <a:custGeom>
            <a:avLst/>
            <a:gdLst>
              <a:gd name="T0" fmla="*/ 0 w 44"/>
              <a:gd name="T1" fmla="*/ 0 h 32"/>
              <a:gd name="T2" fmla="*/ 0 w 44"/>
              <a:gd name="T3" fmla="*/ 0 h 32"/>
              <a:gd name="T4" fmla="*/ 0 w 44"/>
              <a:gd name="T5" fmla="*/ 0 h 32"/>
              <a:gd name="T6" fmla="*/ 0 w 44"/>
              <a:gd name="T7" fmla="*/ 0 h 32"/>
              <a:gd name="T8" fmla="*/ 0 w 44"/>
              <a:gd name="T9" fmla="*/ 0 h 32"/>
              <a:gd name="T10" fmla="*/ 0 w 44"/>
              <a:gd name="T11" fmla="*/ 0 h 32"/>
              <a:gd name="T12" fmla="*/ 0 w 44"/>
              <a:gd name="T13" fmla="*/ 0 h 32"/>
              <a:gd name="T14" fmla="*/ 0 w 44"/>
              <a:gd name="T15" fmla="*/ 0 h 32"/>
              <a:gd name="T16" fmla="*/ 0 60000 65536"/>
              <a:gd name="T17" fmla="*/ 0 60000 65536"/>
              <a:gd name="T18" fmla="*/ 0 60000 65536"/>
              <a:gd name="T19" fmla="*/ 0 60000 65536"/>
              <a:gd name="T20" fmla="*/ 0 60000 65536"/>
              <a:gd name="T21" fmla="*/ 0 60000 65536"/>
              <a:gd name="T22" fmla="*/ 0 60000 65536"/>
              <a:gd name="T23" fmla="*/ 0 60000 65536"/>
              <a:gd name="T24" fmla="*/ 0 w 44"/>
              <a:gd name="T25" fmla="*/ 0 h 32"/>
              <a:gd name="T26" fmla="*/ 44 w 44"/>
              <a:gd name="T27" fmla="*/ 32 h 32"/>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4" h="32">
                <a:moveTo>
                  <a:pt x="0" y="32"/>
                </a:moveTo>
                <a:lnTo>
                  <a:pt x="8" y="30"/>
                </a:lnTo>
                <a:lnTo>
                  <a:pt x="18" y="27"/>
                </a:lnTo>
                <a:lnTo>
                  <a:pt x="27" y="22"/>
                </a:lnTo>
                <a:lnTo>
                  <a:pt x="33" y="16"/>
                </a:lnTo>
                <a:lnTo>
                  <a:pt x="39" y="8"/>
                </a:lnTo>
                <a:lnTo>
                  <a:pt x="43" y="0"/>
                </a:lnTo>
                <a:lnTo>
                  <a:pt x="4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59" name="Freeform 158">
            <a:extLst>
              <a:ext uri="{FF2B5EF4-FFF2-40B4-BE49-F238E27FC236}">
                <a16:creationId xmlns:a16="http://schemas.microsoft.com/office/drawing/2014/main" id="{00000000-0008-0000-0900-00009F000000}"/>
              </a:ext>
            </a:extLst>
          </xdr:cNvPr>
          <xdr:cNvSpPr>
            <a:spLocks/>
          </xdr:cNvSpPr>
        </xdr:nvSpPr>
        <xdr:spPr bwMode="auto">
          <a:xfrm>
            <a:off x="2151" y="852"/>
            <a:ext cx="1" cy="36"/>
          </a:xfrm>
          <a:custGeom>
            <a:avLst/>
            <a:gdLst>
              <a:gd name="T0" fmla="*/ 0 w 2"/>
              <a:gd name="T1" fmla="*/ 0 h 144"/>
              <a:gd name="T2" fmla="*/ 0 w 2"/>
              <a:gd name="T3" fmla="*/ 0 h 144"/>
              <a:gd name="T4" fmla="*/ 1 w 2"/>
              <a:gd name="T5" fmla="*/ 0 h 144"/>
              <a:gd name="T6" fmla="*/ 0 60000 65536"/>
              <a:gd name="T7" fmla="*/ 0 60000 65536"/>
              <a:gd name="T8" fmla="*/ 0 60000 65536"/>
              <a:gd name="T9" fmla="*/ 0 w 2"/>
              <a:gd name="T10" fmla="*/ 0 h 144"/>
              <a:gd name="T11" fmla="*/ 2 w 2"/>
              <a:gd name="T12" fmla="*/ 144 h 144"/>
            </a:gdLst>
            <a:ahLst/>
            <a:cxnLst>
              <a:cxn ang="T6">
                <a:pos x="T0" y="T1"/>
              </a:cxn>
              <a:cxn ang="T7">
                <a:pos x="T2" y="T3"/>
              </a:cxn>
              <a:cxn ang="T8">
                <a:pos x="T4" y="T5"/>
              </a:cxn>
            </a:cxnLst>
            <a:rect l="T9" t="T10" r="T11" b="T12"/>
            <a:pathLst>
              <a:path w="2" h="144">
                <a:moveTo>
                  <a:pt x="0" y="0"/>
                </a:moveTo>
                <a:lnTo>
                  <a:pt x="0" y="144"/>
                </a:lnTo>
                <a:lnTo>
                  <a:pt x="2" y="1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0" name="Freeform 159">
            <a:extLst>
              <a:ext uri="{FF2B5EF4-FFF2-40B4-BE49-F238E27FC236}">
                <a16:creationId xmlns:a16="http://schemas.microsoft.com/office/drawing/2014/main" id="{00000000-0008-0000-0900-0000A0000000}"/>
              </a:ext>
            </a:extLst>
          </xdr:cNvPr>
          <xdr:cNvSpPr>
            <a:spLocks/>
          </xdr:cNvSpPr>
        </xdr:nvSpPr>
        <xdr:spPr bwMode="auto">
          <a:xfrm>
            <a:off x="2151" y="889"/>
            <a:ext cx="11" cy="8"/>
          </a:xfrm>
          <a:custGeom>
            <a:avLst/>
            <a:gdLst>
              <a:gd name="T0" fmla="*/ 0 w 46"/>
              <a:gd name="T1" fmla="*/ 0 h 32"/>
              <a:gd name="T2" fmla="*/ 0 w 46"/>
              <a:gd name="T3" fmla="*/ 0 h 32"/>
              <a:gd name="T4" fmla="*/ 0 w 46"/>
              <a:gd name="T5" fmla="*/ 0 h 32"/>
              <a:gd name="T6" fmla="*/ 0 w 46"/>
              <a:gd name="T7" fmla="*/ 0 h 32"/>
              <a:gd name="T8" fmla="*/ 0 w 46"/>
              <a:gd name="T9" fmla="*/ 0 h 32"/>
              <a:gd name="T10" fmla="*/ 0 w 46"/>
              <a:gd name="T11" fmla="*/ 0 h 32"/>
              <a:gd name="T12" fmla="*/ 0 w 46"/>
              <a:gd name="T13" fmla="*/ 0 h 32"/>
              <a:gd name="T14" fmla="*/ 0 w 46"/>
              <a:gd name="T15" fmla="*/ 0 h 32"/>
              <a:gd name="T16" fmla="*/ 0 60000 65536"/>
              <a:gd name="T17" fmla="*/ 0 60000 65536"/>
              <a:gd name="T18" fmla="*/ 0 60000 65536"/>
              <a:gd name="T19" fmla="*/ 0 60000 65536"/>
              <a:gd name="T20" fmla="*/ 0 60000 65536"/>
              <a:gd name="T21" fmla="*/ 0 60000 65536"/>
              <a:gd name="T22" fmla="*/ 0 60000 65536"/>
              <a:gd name="T23" fmla="*/ 0 60000 65536"/>
              <a:gd name="T24" fmla="*/ 0 w 46"/>
              <a:gd name="T25" fmla="*/ 0 h 32"/>
              <a:gd name="T26" fmla="*/ 46 w 46"/>
              <a:gd name="T27" fmla="*/ 32 h 32"/>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6" h="32">
                <a:moveTo>
                  <a:pt x="0" y="0"/>
                </a:moveTo>
                <a:lnTo>
                  <a:pt x="4" y="8"/>
                </a:lnTo>
                <a:lnTo>
                  <a:pt x="10" y="16"/>
                </a:lnTo>
                <a:lnTo>
                  <a:pt x="16" y="22"/>
                </a:lnTo>
                <a:lnTo>
                  <a:pt x="25" y="27"/>
                </a:lnTo>
                <a:lnTo>
                  <a:pt x="35" y="30"/>
                </a:lnTo>
                <a:lnTo>
                  <a:pt x="45" y="32"/>
                </a:lnTo>
                <a:lnTo>
                  <a:pt x="46" y="3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1" name="Freeform 160">
            <a:extLst>
              <a:ext uri="{FF2B5EF4-FFF2-40B4-BE49-F238E27FC236}">
                <a16:creationId xmlns:a16="http://schemas.microsoft.com/office/drawing/2014/main" id="{00000000-0008-0000-0900-0000A1000000}"/>
              </a:ext>
            </a:extLst>
          </xdr:cNvPr>
          <xdr:cNvSpPr>
            <a:spLocks/>
          </xdr:cNvSpPr>
        </xdr:nvSpPr>
        <xdr:spPr bwMode="auto">
          <a:xfrm>
            <a:off x="2147" y="897"/>
            <a:ext cx="6" cy="4"/>
          </a:xfrm>
          <a:custGeom>
            <a:avLst/>
            <a:gdLst>
              <a:gd name="T0" fmla="*/ 0 w 21"/>
              <a:gd name="T1" fmla="*/ 0 h 17"/>
              <a:gd name="T2" fmla="*/ 0 w 21"/>
              <a:gd name="T3" fmla="*/ 0 h 17"/>
              <a:gd name="T4" fmla="*/ 0 w 21"/>
              <a:gd name="T5" fmla="*/ 0 h 17"/>
              <a:gd name="T6" fmla="*/ 0 60000 65536"/>
              <a:gd name="T7" fmla="*/ 0 60000 65536"/>
              <a:gd name="T8" fmla="*/ 0 60000 65536"/>
              <a:gd name="T9" fmla="*/ 0 w 21"/>
              <a:gd name="T10" fmla="*/ 0 h 17"/>
              <a:gd name="T11" fmla="*/ 21 w 21"/>
              <a:gd name="T12" fmla="*/ 17 h 17"/>
            </a:gdLst>
            <a:ahLst/>
            <a:cxnLst>
              <a:cxn ang="T6">
                <a:pos x="T0" y="T1"/>
              </a:cxn>
              <a:cxn ang="T7">
                <a:pos x="T2" y="T3"/>
              </a:cxn>
              <a:cxn ang="T8">
                <a:pos x="T4" y="T5"/>
              </a:cxn>
            </a:cxnLst>
            <a:rect l="T9" t="T10" r="T11" b="T12"/>
            <a:pathLst>
              <a:path w="21" h="17">
                <a:moveTo>
                  <a:pt x="0" y="17"/>
                </a:moveTo>
                <a:lnTo>
                  <a:pt x="20" y="0"/>
                </a:lnTo>
                <a:lnTo>
                  <a:pt x="2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2" name="Freeform 161">
            <a:extLst>
              <a:ext uri="{FF2B5EF4-FFF2-40B4-BE49-F238E27FC236}">
                <a16:creationId xmlns:a16="http://schemas.microsoft.com/office/drawing/2014/main" id="{00000000-0008-0000-0900-0000A2000000}"/>
              </a:ext>
            </a:extLst>
          </xdr:cNvPr>
          <xdr:cNvSpPr>
            <a:spLocks/>
          </xdr:cNvSpPr>
        </xdr:nvSpPr>
        <xdr:spPr bwMode="auto">
          <a:xfrm>
            <a:off x="2173" y="852"/>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14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3" name="Freeform 162">
            <a:extLst>
              <a:ext uri="{FF2B5EF4-FFF2-40B4-BE49-F238E27FC236}">
                <a16:creationId xmlns:a16="http://schemas.microsoft.com/office/drawing/2014/main" id="{00000000-0008-0000-0900-0000A3000000}"/>
              </a:ext>
            </a:extLst>
          </xdr:cNvPr>
          <xdr:cNvSpPr>
            <a:spLocks/>
          </xdr:cNvSpPr>
        </xdr:nvSpPr>
        <xdr:spPr bwMode="auto">
          <a:xfrm>
            <a:off x="2012" y="768"/>
            <a:ext cx="8" cy="31"/>
          </a:xfrm>
          <a:custGeom>
            <a:avLst/>
            <a:gdLst>
              <a:gd name="T0" fmla="*/ 0 w 31"/>
              <a:gd name="T1" fmla="*/ 0 h 124"/>
              <a:gd name="T2" fmla="*/ 0 w 31"/>
              <a:gd name="T3" fmla="*/ 0 h 124"/>
              <a:gd name="T4" fmla="*/ 0 w 31"/>
              <a:gd name="T5" fmla="*/ 0 h 124"/>
              <a:gd name="T6" fmla="*/ 0 w 31"/>
              <a:gd name="T7" fmla="*/ 0 h 124"/>
              <a:gd name="T8" fmla="*/ 0 w 31"/>
              <a:gd name="T9" fmla="*/ 0 h 124"/>
              <a:gd name="T10" fmla="*/ 0 60000 65536"/>
              <a:gd name="T11" fmla="*/ 0 60000 65536"/>
              <a:gd name="T12" fmla="*/ 0 60000 65536"/>
              <a:gd name="T13" fmla="*/ 0 60000 65536"/>
              <a:gd name="T14" fmla="*/ 0 60000 65536"/>
              <a:gd name="T15" fmla="*/ 0 w 31"/>
              <a:gd name="T16" fmla="*/ 0 h 124"/>
              <a:gd name="T17" fmla="*/ 31 w 31"/>
              <a:gd name="T18" fmla="*/ 124 h 124"/>
            </a:gdLst>
            <a:ahLst/>
            <a:cxnLst>
              <a:cxn ang="T10">
                <a:pos x="T0" y="T1"/>
              </a:cxn>
              <a:cxn ang="T11">
                <a:pos x="T2" y="T3"/>
              </a:cxn>
              <a:cxn ang="T12">
                <a:pos x="T4" y="T5"/>
              </a:cxn>
              <a:cxn ang="T13">
                <a:pos x="T6" y="T7"/>
              </a:cxn>
              <a:cxn ang="T14">
                <a:pos x="T8" y="T9"/>
              </a:cxn>
            </a:cxnLst>
            <a:rect l="T15" t="T16" r="T17" b="T18"/>
            <a:pathLst>
              <a:path w="31" h="124">
                <a:moveTo>
                  <a:pt x="30" y="0"/>
                </a:moveTo>
                <a:lnTo>
                  <a:pt x="0" y="31"/>
                </a:lnTo>
                <a:lnTo>
                  <a:pt x="0" y="94"/>
                </a:lnTo>
                <a:lnTo>
                  <a:pt x="30" y="124"/>
                </a:lnTo>
                <a:lnTo>
                  <a:pt x="31" y="1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4" name="Freeform 163">
            <a:extLst>
              <a:ext uri="{FF2B5EF4-FFF2-40B4-BE49-F238E27FC236}">
                <a16:creationId xmlns:a16="http://schemas.microsoft.com/office/drawing/2014/main" id="{00000000-0008-0000-0900-0000A4000000}"/>
              </a:ext>
            </a:extLst>
          </xdr:cNvPr>
          <xdr:cNvSpPr>
            <a:spLocks/>
          </xdr:cNvSpPr>
        </xdr:nvSpPr>
        <xdr:spPr bwMode="auto">
          <a:xfrm>
            <a:off x="2198" y="752"/>
            <a:ext cx="6" cy="16"/>
          </a:xfrm>
          <a:custGeom>
            <a:avLst/>
            <a:gdLst>
              <a:gd name="T0" fmla="*/ 0 w 21"/>
              <a:gd name="T1" fmla="*/ 0 h 65"/>
              <a:gd name="T2" fmla="*/ 0 w 21"/>
              <a:gd name="T3" fmla="*/ 0 h 65"/>
              <a:gd name="T4" fmla="*/ 0 w 21"/>
              <a:gd name="T5" fmla="*/ 0 h 65"/>
              <a:gd name="T6" fmla="*/ 0 w 21"/>
              <a:gd name="T7" fmla="*/ 0 h 65"/>
              <a:gd name="T8" fmla="*/ 0 w 21"/>
              <a:gd name="T9" fmla="*/ 0 h 65"/>
              <a:gd name="T10" fmla="*/ 0 w 21"/>
              <a:gd name="T11" fmla="*/ 0 h 65"/>
              <a:gd name="T12" fmla="*/ 0 w 21"/>
              <a:gd name="T13" fmla="*/ 0 h 65"/>
              <a:gd name="T14" fmla="*/ 0 w 21"/>
              <a:gd name="T15" fmla="*/ 0 h 65"/>
              <a:gd name="T16" fmla="*/ 0 w 21"/>
              <a:gd name="T17" fmla="*/ 0 h 65"/>
              <a:gd name="T18" fmla="*/ 0 w 21"/>
              <a:gd name="T19" fmla="*/ 0 h 65"/>
              <a:gd name="T20" fmla="*/ 0 w 21"/>
              <a:gd name="T21" fmla="*/ 0 h 65"/>
              <a:gd name="T22" fmla="*/ 0 w 21"/>
              <a:gd name="T23" fmla="*/ 0 h 65"/>
              <a:gd name="T24" fmla="*/ 0 w 21"/>
              <a:gd name="T25" fmla="*/ 0 h 6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21"/>
              <a:gd name="T40" fmla="*/ 0 h 65"/>
              <a:gd name="T41" fmla="*/ 21 w 21"/>
              <a:gd name="T42" fmla="*/ 65 h 65"/>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21" h="65">
                <a:moveTo>
                  <a:pt x="20" y="0"/>
                </a:moveTo>
                <a:lnTo>
                  <a:pt x="14" y="4"/>
                </a:lnTo>
                <a:lnTo>
                  <a:pt x="9" y="9"/>
                </a:lnTo>
                <a:lnTo>
                  <a:pt x="4" y="15"/>
                </a:lnTo>
                <a:lnTo>
                  <a:pt x="1" y="22"/>
                </a:lnTo>
                <a:lnTo>
                  <a:pt x="0" y="30"/>
                </a:lnTo>
                <a:lnTo>
                  <a:pt x="0" y="36"/>
                </a:lnTo>
                <a:lnTo>
                  <a:pt x="1" y="43"/>
                </a:lnTo>
                <a:lnTo>
                  <a:pt x="4" y="51"/>
                </a:lnTo>
                <a:lnTo>
                  <a:pt x="9" y="57"/>
                </a:lnTo>
                <a:lnTo>
                  <a:pt x="14" y="62"/>
                </a:lnTo>
                <a:lnTo>
                  <a:pt x="20" y="65"/>
                </a:lnTo>
                <a:lnTo>
                  <a:pt x="21" y="6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5" name="Freeform 164">
            <a:extLst>
              <a:ext uri="{FF2B5EF4-FFF2-40B4-BE49-F238E27FC236}">
                <a16:creationId xmlns:a16="http://schemas.microsoft.com/office/drawing/2014/main" id="{00000000-0008-0000-0900-0000A5000000}"/>
              </a:ext>
            </a:extLst>
          </xdr:cNvPr>
          <xdr:cNvSpPr>
            <a:spLocks/>
          </xdr:cNvSpPr>
        </xdr:nvSpPr>
        <xdr:spPr bwMode="auto">
          <a:xfrm>
            <a:off x="2198" y="799"/>
            <a:ext cx="6" cy="17"/>
          </a:xfrm>
          <a:custGeom>
            <a:avLst/>
            <a:gdLst>
              <a:gd name="T0" fmla="*/ 0 w 21"/>
              <a:gd name="T1" fmla="*/ 0 h 66"/>
              <a:gd name="T2" fmla="*/ 0 w 21"/>
              <a:gd name="T3" fmla="*/ 0 h 66"/>
              <a:gd name="T4" fmla="*/ 0 w 21"/>
              <a:gd name="T5" fmla="*/ 0 h 66"/>
              <a:gd name="T6" fmla="*/ 0 w 21"/>
              <a:gd name="T7" fmla="*/ 0 h 66"/>
              <a:gd name="T8" fmla="*/ 0 w 21"/>
              <a:gd name="T9" fmla="*/ 0 h 66"/>
              <a:gd name="T10" fmla="*/ 0 w 21"/>
              <a:gd name="T11" fmla="*/ 0 h 66"/>
              <a:gd name="T12" fmla="*/ 0 w 21"/>
              <a:gd name="T13" fmla="*/ 0 h 66"/>
              <a:gd name="T14" fmla="*/ 0 w 21"/>
              <a:gd name="T15" fmla="*/ 0 h 66"/>
              <a:gd name="T16" fmla="*/ 0 w 21"/>
              <a:gd name="T17" fmla="*/ 0 h 66"/>
              <a:gd name="T18" fmla="*/ 0 w 21"/>
              <a:gd name="T19" fmla="*/ 0 h 66"/>
              <a:gd name="T20" fmla="*/ 0 w 21"/>
              <a:gd name="T21" fmla="*/ 0 h 66"/>
              <a:gd name="T22" fmla="*/ 0 w 21"/>
              <a:gd name="T23" fmla="*/ 0 h 66"/>
              <a:gd name="T24" fmla="*/ 0 w 21"/>
              <a:gd name="T25" fmla="*/ 0 h 6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21"/>
              <a:gd name="T40" fmla="*/ 0 h 66"/>
              <a:gd name="T41" fmla="*/ 21 w 21"/>
              <a:gd name="T42" fmla="*/ 66 h 6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21" h="66">
                <a:moveTo>
                  <a:pt x="20" y="0"/>
                </a:moveTo>
                <a:lnTo>
                  <a:pt x="14" y="5"/>
                </a:lnTo>
                <a:lnTo>
                  <a:pt x="9" y="10"/>
                </a:lnTo>
                <a:lnTo>
                  <a:pt x="4" y="16"/>
                </a:lnTo>
                <a:lnTo>
                  <a:pt x="1" y="22"/>
                </a:lnTo>
                <a:lnTo>
                  <a:pt x="0" y="29"/>
                </a:lnTo>
                <a:lnTo>
                  <a:pt x="0" y="37"/>
                </a:lnTo>
                <a:lnTo>
                  <a:pt x="1" y="44"/>
                </a:lnTo>
                <a:lnTo>
                  <a:pt x="4" y="50"/>
                </a:lnTo>
                <a:lnTo>
                  <a:pt x="9" y="57"/>
                </a:lnTo>
                <a:lnTo>
                  <a:pt x="14" y="61"/>
                </a:lnTo>
                <a:lnTo>
                  <a:pt x="20" y="66"/>
                </a:lnTo>
                <a:lnTo>
                  <a:pt x="21" y="6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6" name="Freeform 165">
            <a:extLst>
              <a:ext uri="{FF2B5EF4-FFF2-40B4-BE49-F238E27FC236}">
                <a16:creationId xmlns:a16="http://schemas.microsoft.com/office/drawing/2014/main" id="{00000000-0008-0000-0900-0000A6000000}"/>
              </a:ext>
            </a:extLst>
          </xdr:cNvPr>
          <xdr:cNvSpPr>
            <a:spLocks/>
          </xdr:cNvSpPr>
        </xdr:nvSpPr>
        <xdr:spPr bwMode="auto">
          <a:xfrm>
            <a:off x="2198" y="768"/>
            <a:ext cx="6" cy="31"/>
          </a:xfrm>
          <a:custGeom>
            <a:avLst/>
            <a:gdLst>
              <a:gd name="T0" fmla="*/ 0 w 21"/>
              <a:gd name="T1" fmla="*/ 0 h 124"/>
              <a:gd name="T2" fmla="*/ 0 w 21"/>
              <a:gd name="T3" fmla="*/ 0 h 124"/>
              <a:gd name="T4" fmla="*/ 0 w 21"/>
              <a:gd name="T5" fmla="*/ 0 h 124"/>
              <a:gd name="T6" fmla="*/ 0 w 21"/>
              <a:gd name="T7" fmla="*/ 0 h 124"/>
              <a:gd name="T8" fmla="*/ 0 w 21"/>
              <a:gd name="T9" fmla="*/ 0 h 124"/>
              <a:gd name="T10" fmla="*/ 0 w 21"/>
              <a:gd name="T11" fmla="*/ 0 h 124"/>
              <a:gd name="T12" fmla="*/ 0 w 21"/>
              <a:gd name="T13" fmla="*/ 0 h 124"/>
              <a:gd name="T14" fmla="*/ 0 w 21"/>
              <a:gd name="T15" fmla="*/ 0 h 124"/>
              <a:gd name="T16" fmla="*/ 0 w 21"/>
              <a:gd name="T17" fmla="*/ 0 h 124"/>
              <a:gd name="T18" fmla="*/ 0 w 21"/>
              <a:gd name="T19" fmla="*/ 0 h 124"/>
              <a:gd name="T20" fmla="*/ 0 w 21"/>
              <a:gd name="T21" fmla="*/ 0 h 124"/>
              <a:gd name="T22" fmla="*/ 0 w 21"/>
              <a:gd name="T23" fmla="*/ 0 h 124"/>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21"/>
              <a:gd name="T37" fmla="*/ 0 h 124"/>
              <a:gd name="T38" fmla="*/ 21 w 21"/>
              <a:gd name="T39" fmla="*/ 124 h 124"/>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21" h="124">
                <a:moveTo>
                  <a:pt x="20" y="0"/>
                </a:moveTo>
                <a:lnTo>
                  <a:pt x="13" y="12"/>
                </a:lnTo>
                <a:lnTo>
                  <a:pt x="8" y="24"/>
                </a:lnTo>
                <a:lnTo>
                  <a:pt x="4" y="36"/>
                </a:lnTo>
                <a:lnTo>
                  <a:pt x="1" y="50"/>
                </a:lnTo>
                <a:lnTo>
                  <a:pt x="0" y="62"/>
                </a:lnTo>
                <a:lnTo>
                  <a:pt x="1" y="76"/>
                </a:lnTo>
                <a:lnTo>
                  <a:pt x="4" y="88"/>
                </a:lnTo>
                <a:lnTo>
                  <a:pt x="8" y="102"/>
                </a:lnTo>
                <a:lnTo>
                  <a:pt x="13" y="113"/>
                </a:lnTo>
                <a:lnTo>
                  <a:pt x="20" y="124"/>
                </a:lnTo>
                <a:lnTo>
                  <a:pt x="21" y="1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7" name="Freeform 166">
            <a:extLst>
              <a:ext uri="{FF2B5EF4-FFF2-40B4-BE49-F238E27FC236}">
                <a16:creationId xmlns:a16="http://schemas.microsoft.com/office/drawing/2014/main" id="{00000000-0008-0000-0900-0000A7000000}"/>
              </a:ext>
            </a:extLst>
          </xdr:cNvPr>
          <xdr:cNvSpPr>
            <a:spLocks/>
          </xdr:cNvSpPr>
        </xdr:nvSpPr>
        <xdr:spPr bwMode="auto">
          <a:xfrm>
            <a:off x="2182" y="753"/>
            <a:ext cx="17" cy="61"/>
          </a:xfrm>
          <a:custGeom>
            <a:avLst/>
            <a:gdLst>
              <a:gd name="T0" fmla="*/ 0 w 67"/>
              <a:gd name="T1" fmla="*/ 0 h 245"/>
              <a:gd name="T2" fmla="*/ 0 w 67"/>
              <a:gd name="T3" fmla="*/ 0 h 245"/>
              <a:gd name="T4" fmla="*/ 0 w 67"/>
              <a:gd name="T5" fmla="*/ 0 h 245"/>
              <a:gd name="T6" fmla="*/ 0 w 67"/>
              <a:gd name="T7" fmla="*/ 0 h 245"/>
              <a:gd name="T8" fmla="*/ 0 w 67"/>
              <a:gd name="T9" fmla="*/ 0 h 245"/>
              <a:gd name="T10" fmla="*/ 0 w 67"/>
              <a:gd name="T11" fmla="*/ 0 h 245"/>
              <a:gd name="T12" fmla="*/ 0 w 67"/>
              <a:gd name="T13" fmla="*/ 0 h 245"/>
              <a:gd name="T14" fmla="*/ 0 60000 65536"/>
              <a:gd name="T15" fmla="*/ 0 60000 65536"/>
              <a:gd name="T16" fmla="*/ 0 60000 65536"/>
              <a:gd name="T17" fmla="*/ 0 60000 65536"/>
              <a:gd name="T18" fmla="*/ 0 60000 65536"/>
              <a:gd name="T19" fmla="*/ 0 60000 65536"/>
              <a:gd name="T20" fmla="*/ 0 60000 65536"/>
              <a:gd name="T21" fmla="*/ 0 w 67"/>
              <a:gd name="T22" fmla="*/ 0 h 245"/>
              <a:gd name="T23" fmla="*/ 67 w 67"/>
              <a:gd name="T24" fmla="*/ 245 h 24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67" h="245">
                <a:moveTo>
                  <a:pt x="66" y="27"/>
                </a:moveTo>
                <a:lnTo>
                  <a:pt x="27" y="27"/>
                </a:lnTo>
                <a:lnTo>
                  <a:pt x="0" y="0"/>
                </a:lnTo>
                <a:lnTo>
                  <a:pt x="0" y="245"/>
                </a:lnTo>
                <a:lnTo>
                  <a:pt x="27" y="217"/>
                </a:lnTo>
                <a:lnTo>
                  <a:pt x="66" y="217"/>
                </a:lnTo>
                <a:lnTo>
                  <a:pt x="67" y="2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8" name="Freeform 167">
            <a:extLst>
              <a:ext uri="{FF2B5EF4-FFF2-40B4-BE49-F238E27FC236}">
                <a16:creationId xmlns:a16="http://schemas.microsoft.com/office/drawing/2014/main" id="{00000000-0008-0000-0900-0000A8000000}"/>
              </a:ext>
            </a:extLst>
          </xdr:cNvPr>
          <xdr:cNvSpPr>
            <a:spLocks/>
          </xdr:cNvSpPr>
        </xdr:nvSpPr>
        <xdr:spPr bwMode="auto">
          <a:xfrm>
            <a:off x="2198" y="760"/>
            <a:ext cx="1" cy="47"/>
          </a:xfrm>
          <a:custGeom>
            <a:avLst/>
            <a:gdLst>
              <a:gd name="T0" fmla="*/ 0 w 1"/>
              <a:gd name="T1" fmla="*/ 0 h 190"/>
              <a:gd name="T2" fmla="*/ 0 w 1"/>
              <a:gd name="T3" fmla="*/ 0 h 190"/>
              <a:gd name="T4" fmla="*/ 1 w 1"/>
              <a:gd name="T5" fmla="*/ 0 h 190"/>
              <a:gd name="T6" fmla="*/ 0 60000 65536"/>
              <a:gd name="T7" fmla="*/ 0 60000 65536"/>
              <a:gd name="T8" fmla="*/ 0 60000 65536"/>
              <a:gd name="T9" fmla="*/ 0 w 1"/>
              <a:gd name="T10" fmla="*/ 0 h 190"/>
              <a:gd name="T11" fmla="*/ 1 w 1"/>
              <a:gd name="T12" fmla="*/ 190 h 190"/>
            </a:gdLst>
            <a:ahLst/>
            <a:cxnLst>
              <a:cxn ang="T6">
                <a:pos x="T0" y="T1"/>
              </a:cxn>
              <a:cxn ang="T7">
                <a:pos x="T2" y="T3"/>
              </a:cxn>
              <a:cxn ang="T8">
                <a:pos x="T4" y="T5"/>
              </a:cxn>
            </a:cxnLst>
            <a:rect l="T9" t="T10" r="T11" b="T12"/>
            <a:pathLst>
              <a:path w="1" h="190">
                <a:moveTo>
                  <a:pt x="0" y="0"/>
                </a:moveTo>
                <a:lnTo>
                  <a:pt x="0" y="190"/>
                </a:lnTo>
                <a:lnTo>
                  <a:pt x="1" y="19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69" name="Freeform 168">
            <a:extLst>
              <a:ext uri="{FF2B5EF4-FFF2-40B4-BE49-F238E27FC236}">
                <a16:creationId xmlns:a16="http://schemas.microsoft.com/office/drawing/2014/main" id="{00000000-0008-0000-0900-0000A9000000}"/>
              </a:ext>
            </a:extLst>
          </xdr:cNvPr>
          <xdr:cNvSpPr>
            <a:spLocks/>
          </xdr:cNvSpPr>
        </xdr:nvSpPr>
        <xdr:spPr bwMode="auto">
          <a:xfrm>
            <a:off x="2188" y="760"/>
            <a:ext cx="1" cy="47"/>
          </a:xfrm>
          <a:custGeom>
            <a:avLst/>
            <a:gdLst>
              <a:gd name="T0" fmla="*/ 0 w 1"/>
              <a:gd name="T1" fmla="*/ 0 h 190"/>
              <a:gd name="T2" fmla="*/ 0 w 1"/>
              <a:gd name="T3" fmla="*/ 0 h 190"/>
              <a:gd name="T4" fmla="*/ 1 w 1"/>
              <a:gd name="T5" fmla="*/ 0 h 190"/>
              <a:gd name="T6" fmla="*/ 0 60000 65536"/>
              <a:gd name="T7" fmla="*/ 0 60000 65536"/>
              <a:gd name="T8" fmla="*/ 0 60000 65536"/>
              <a:gd name="T9" fmla="*/ 0 w 1"/>
              <a:gd name="T10" fmla="*/ 0 h 190"/>
              <a:gd name="T11" fmla="*/ 1 w 1"/>
              <a:gd name="T12" fmla="*/ 190 h 190"/>
            </a:gdLst>
            <a:ahLst/>
            <a:cxnLst>
              <a:cxn ang="T6">
                <a:pos x="T0" y="T1"/>
              </a:cxn>
              <a:cxn ang="T7">
                <a:pos x="T2" y="T3"/>
              </a:cxn>
              <a:cxn ang="T8">
                <a:pos x="T4" y="T5"/>
              </a:cxn>
            </a:cxnLst>
            <a:rect l="T9" t="T10" r="T11" b="T12"/>
            <a:pathLst>
              <a:path w="1" h="190">
                <a:moveTo>
                  <a:pt x="0" y="0"/>
                </a:moveTo>
                <a:lnTo>
                  <a:pt x="0" y="190"/>
                </a:lnTo>
                <a:lnTo>
                  <a:pt x="1" y="19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0" name="Freeform 169">
            <a:extLst>
              <a:ext uri="{FF2B5EF4-FFF2-40B4-BE49-F238E27FC236}">
                <a16:creationId xmlns:a16="http://schemas.microsoft.com/office/drawing/2014/main" id="{00000000-0008-0000-0900-0000AA000000}"/>
              </a:ext>
            </a:extLst>
          </xdr:cNvPr>
          <xdr:cNvSpPr>
            <a:spLocks/>
          </xdr:cNvSpPr>
        </xdr:nvSpPr>
        <xdr:spPr bwMode="auto">
          <a:xfrm>
            <a:off x="2225" y="768"/>
            <a:ext cx="45" cy="1"/>
          </a:xfrm>
          <a:custGeom>
            <a:avLst/>
            <a:gdLst>
              <a:gd name="T0" fmla="*/ 0 w 176"/>
              <a:gd name="T1" fmla="*/ 0 h 1"/>
              <a:gd name="T2" fmla="*/ 0 w 176"/>
              <a:gd name="T3" fmla="*/ 0 h 1"/>
              <a:gd name="T4" fmla="*/ 0 w 176"/>
              <a:gd name="T5" fmla="*/ 0 h 1"/>
              <a:gd name="T6" fmla="*/ 0 60000 65536"/>
              <a:gd name="T7" fmla="*/ 0 60000 65536"/>
              <a:gd name="T8" fmla="*/ 0 60000 65536"/>
              <a:gd name="T9" fmla="*/ 0 w 176"/>
              <a:gd name="T10" fmla="*/ 0 h 1"/>
              <a:gd name="T11" fmla="*/ 176 w 176"/>
              <a:gd name="T12" fmla="*/ 1 h 1"/>
            </a:gdLst>
            <a:ahLst/>
            <a:cxnLst>
              <a:cxn ang="T6">
                <a:pos x="T0" y="T1"/>
              </a:cxn>
              <a:cxn ang="T7">
                <a:pos x="T2" y="T3"/>
              </a:cxn>
              <a:cxn ang="T8">
                <a:pos x="T4" y="T5"/>
              </a:cxn>
            </a:cxnLst>
            <a:rect l="T9" t="T10" r="T11" b="T12"/>
            <a:pathLst>
              <a:path w="176" h="1">
                <a:moveTo>
                  <a:pt x="0" y="0"/>
                </a:moveTo>
                <a:lnTo>
                  <a:pt x="175" y="0"/>
                </a:lnTo>
                <a:lnTo>
                  <a:pt x="176"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1" name="Freeform 170">
            <a:extLst>
              <a:ext uri="{FF2B5EF4-FFF2-40B4-BE49-F238E27FC236}">
                <a16:creationId xmlns:a16="http://schemas.microsoft.com/office/drawing/2014/main" id="{00000000-0008-0000-0900-0000AB000000}"/>
              </a:ext>
            </a:extLst>
          </xdr:cNvPr>
          <xdr:cNvSpPr>
            <a:spLocks/>
          </xdr:cNvSpPr>
        </xdr:nvSpPr>
        <xdr:spPr bwMode="auto">
          <a:xfrm>
            <a:off x="2225" y="799"/>
            <a:ext cx="44" cy="8"/>
          </a:xfrm>
          <a:custGeom>
            <a:avLst/>
            <a:gdLst>
              <a:gd name="T0" fmla="*/ 0 w 175"/>
              <a:gd name="T1" fmla="*/ 0 h 33"/>
              <a:gd name="T2" fmla="*/ 0 w 175"/>
              <a:gd name="T3" fmla="*/ 0 h 33"/>
              <a:gd name="T4" fmla="*/ 0 w 175"/>
              <a:gd name="T5" fmla="*/ 0 h 33"/>
              <a:gd name="T6" fmla="*/ 0 w 175"/>
              <a:gd name="T7" fmla="*/ 0 h 33"/>
              <a:gd name="T8" fmla="*/ 0 60000 65536"/>
              <a:gd name="T9" fmla="*/ 0 60000 65536"/>
              <a:gd name="T10" fmla="*/ 0 60000 65536"/>
              <a:gd name="T11" fmla="*/ 0 60000 65536"/>
              <a:gd name="T12" fmla="*/ 0 w 175"/>
              <a:gd name="T13" fmla="*/ 0 h 33"/>
              <a:gd name="T14" fmla="*/ 175 w 175"/>
              <a:gd name="T15" fmla="*/ 33 h 33"/>
            </a:gdLst>
            <a:ahLst/>
            <a:cxnLst>
              <a:cxn ang="T8">
                <a:pos x="T0" y="T1"/>
              </a:cxn>
              <a:cxn ang="T9">
                <a:pos x="T2" y="T3"/>
              </a:cxn>
              <a:cxn ang="T10">
                <a:pos x="T4" y="T5"/>
              </a:cxn>
              <a:cxn ang="T11">
                <a:pos x="T6" y="T7"/>
              </a:cxn>
            </a:cxnLst>
            <a:rect l="T12" t="T13" r="T14" b="T15"/>
            <a:pathLst>
              <a:path w="175" h="33">
                <a:moveTo>
                  <a:pt x="175" y="0"/>
                </a:moveTo>
                <a:lnTo>
                  <a:pt x="0" y="0"/>
                </a:lnTo>
                <a:lnTo>
                  <a:pt x="0" y="33"/>
                </a:lnTo>
                <a:lnTo>
                  <a:pt x="1" y="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2" name="Freeform 171">
            <a:extLst>
              <a:ext uri="{FF2B5EF4-FFF2-40B4-BE49-F238E27FC236}">
                <a16:creationId xmlns:a16="http://schemas.microsoft.com/office/drawing/2014/main" id="{00000000-0008-0000-0900-0000AC000000}"/>
              </a:ext>
            </a:extLst>
          </xdr:cNvPr>
          <xdr:cNvSpPr>
            <a:spLocks/>
          </xdr:cNvSpPr>
        </xdr:nvSpPr>
        <xdr:spPr bwMode="auto">
          <a:xfrm>
            <a:off x="2255" y="781"/>
            <a:ext cx="14" cy="6"/>
          </a:xfrm>
          <a:custGeom>
            <a:avLst/>
            <a:gdLst>
              <a:gd name="T0" fmla="*/ 0 w 56"/>
              <a:gd name="T1" fmla="*/ 0 h 23"/>
              <a:gd name="T2" fmla="*/ 0 w 56"/>
              <a:gd name="T3" fmla="*/ 0 h 23"/>
              <a:gd name="T4" fmla="*/ 0 w 56"/>
              <a:gd name="T5" fmla="*/ 0 h 23"/>
              <a:gd name="T6" fmla="*/ 0 w 56"/>
              <a:gd name="T7" fmla="*/ 0 h 23"/>
              <a:gd name="T8" fmla="*/ 0 w 56"/>
              <a:gd name="T9" fmla="*/ 0 h 23"/>
              <a:gd name="T10" fmla="*/ 0 60000 65536"/>
              <a:gd name="T11" fmla="*/ 0 60000 65536"/>
              <a:gd name="T12" fmla="*/ 0 60000 65536"/>
              <a:gd name="T13" fmla="*/ 0 60000 65536"/>
              <a:gd name="T14" fmla="*/ 0 60000 65536"/>
              <a:gd name="T15" fmla="*/ 0 w 56"/>
              <a:gd name="T16" fmla="*/ 0 h 23"/>
              <a:gd name="T17" fmla="*/ 56 w 56"/>
              <a:gd name="T18" fmla="*/ 23 h 23"/>
            </a:gdLst>
            <a:ahLst/>
            <a:cxnLst>
              <a:cxn ang="T10">
                <a:pos x="T0" y="T1"/>
              </a:cxn>
              <a:cxn ang="T11">
                <a:pos x="T2" y="T3"/>
              </a:cxn>
              <a:cxn ang="T12">
                <a:pos x="T4" y="T5"/>
              </a:cxn>
              <a:cxn ang="T13">
                <a:pos x="T6" y="T7"/>
              </a:cxn>
              <a:cxn ang="T14">
                <a:pos x="T8" y="T9"/>
              </a:cxn>
            </a:cxnLst>
            <a:rect l="T15" t="T16" r="T17" b="T18"/>
            <a:pathLst>
              <a:path w="56" h="23">
                <a:moveTo>
                  <a:pt x="0" y="0"/>
                </a:moveTo>
                <a:lnTo>
                  <a:pt x="56" y="0"/>
                </a:lnTo>
                <a:lnTo>
                  <a:pt x="56" y="23"/>
                </a:lnTo>
                <a:lnTo>
                  <a:pt x="0" y="23"/>
                </a:lnTo>
                <a:lnTo>
                  <a:pt x="2" y="2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3" name="Freeform 172">
            <a:extLst>
              <a:ext uri="{FF2B5EF4-FFF2-40B4-BE49-F238E27FC236}">
                <a16:creationId xmlns:a16="http://schemas.microsoft.com/office/drawing/2014/main" id="{00000000-0008-0000-0900-0000AD000000}"/>
              </a:ext>
            </a:extLst>
          </xdr:cNvPr>
          <xdr:cNvSpPr>
            <a:spLocks/>
          </xdr:cNvSpPr>
        </xdr:nvSpPr>
        <xdr:spPr bwMode="auto">
          <a:xfrm>
            <a:off x="2220" y="752"/>
            <a:ext cx="5" cy="16"/>
          </a:xfrm>
          <a:custGeom>
            <a:avLst/>
            <a:gdLst>
              <a:gd name="T0" fmla="*/ 0 w 20"/>
              <a:gd name="T1" fmla="*/ 0 h 65"/>
              <a:gd name="T2" fmla="*/ 0 w 20"/>
              <a:gd name="T3" fmla="*/ 0 h 65"/>
              <a:gd name="T4" fmla="*/ 0 w 20"/>
              <a:gd name="T5" fmla="*/ 0 h 65"/>
              <a:gd name="T6" fmla="*/ 0 w 20"/>
              <a:gd name="T7" fmla="*/ 0 h 65"/>
              <a:gd name="T8" fmla="*/ 0 w 20"/>
              <a:gd name="T9" fmla="*/ 0 h 65"/>
              <a:gd name="T10" fmla="*/ 0 w 20"/>
              <a:gd name="T11" fmla="*/ 0 h 65"/>
              <a:gd name="T12" fmla="*/ 0 w 20"/>
              <a:gd name="T13" fmla="*/ 0 h 65"/>
              <a:gd name="T14" fmla="*/ 0 w 20"/>
              <a:gd name="T15" fmla="*/ 0 h 65"/>
              <a:gd name="T16" fmla="*/ 0 w 20"/>
              <a:gd name="T17" fmla="*/ 0 h 65"/>
              <a:gd name="T18" fmla="*/ 0 w 20"/>
              <a:gd name="T19" fmla="*/ 0 h 65"/>
              <a:gd name="T20" fmla="*/ 0 w 20"/>
              <a:gd name="T21" fmla="*/ 0 h 65"/>
              <a:gd name="T22" fmla="*/ 0 w 20"/>
              <a:gd name="T23" fmla="*/ 0 h 65"/>
              <a:gd name="T24" fmla="*/ 0 w 20"/>
              <a:gd name="T25" fmla="*/ 0 h 6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20"/>
              <a:gd name="T40" fmla="*/ 0 h 65"/>
              <a:gd name="T41" fmla="*/ 20 w 20"/>
              <a:gd name="T42" fmla="*/ 65 h 65"/>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20" h="65">
                <a:moveTo>
                  <a:pt x="0" y="65"/>
                </a:moveTo>
                <a:lnTo>
                  <a:pt x="6" y="62"/>
                </a:lnTo>
                <a:lnTo>
                  <a:pt x="11" y="57"/>
                </a:lnTo>
                <a:lnTo>
                  <a:pt x="15" y="51"/>
                </a:lnTo>
                <a:lnTo>
                  <a:pt x="17" y="43"/>
                </a:lnTo>
                <a:lnTo>
                  <a:pt x="20" y="36"/>
                </a:lnTo>
                <a:lnTo>
                  <a:pt x="20" y="30"/>
                </a:lnTo>
                <a:lnTo>
                  <a:pt x="17" y="22"/>
                </a:lnTo>
                <a:lnTo>
                  <a:pt x="15" y="15"/>
                </a:lnTo>
                <a:lnTo>
                  <a:pt x="11" y="9"/>
                </a:lnTo>
                <a:lnTo>
                  <a:pt x="6"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4" name="Freeform 173">
            <a:extLst>
              <a:ext uri="{FF2B5EF4-FFF2-40B4-BE49-F238E27FC236}">
                <a16:creationId xmlns:a16="http://schemas.microsoft.com/office/drawing/2014/main" id="{00000000-0008-0000-0900-0000AE000000}"/>
              </a:ext>
            </a:extLst>
          </xdr:cNvPr>
          <xdr:cNvSpPr>
            <a:spLocks/>
          </xdr:cNvSpPr>
        </xdr:nvSpPr>
        <xdr:spPr bwMode="auto">
          <a:xfrm>
            <a:off x="2225" y="760"/>
            <a:ext cx="1" cy="8"/>
          </a:xfrm>
          <a:custGeom>
            <a:avLst/>
            <a:gdLst>
              <a:gd name="T0" fmla="*/ 0 w 1"/>
              <a:gd name="T1" fmla="*/ 0 h 32"/>
              <a:gd name="T2" fmla="*/ 0 w 1"/>
              <a:gd name="T3" fmla="*/ 0 h 32"/>
              <a:gd name="T4" fmla="*/ 1 w 1"/>
              <a:gd name="T5" fmla="*/ 0 h 32"/>
              <a:gd name="T6" fmla="*/ 0 60000 65536"/>
              <a:gd name="T7" fmla="*/ 0 60000 65536"/>
              <a:gd name="T8" fmla="*/ 0 60000 65536"/>
              <a:gd name="T9" fmla="*/ 0 w 1"/>
              <a:gd name="T10" fmla="*/ 0 h 32"/>
              <a:gd name="T11" fmla="*/ 1 w 1"/>
              <a:gd name="T12" fmla="*/ 32 h 32"/>
            </a:gdLst>
            <a:ahLst/>
            <a:cxnLst>
              <a:cxn ang="T6">
                <a:pos x="T0" y="T1"/>
              </a:cxn>
              <a:cxn ang="T7">
                <a:pos x="T2" y="T3"/>
              </a:cxn>
              <a:cxn ang="T8">
                <a:pos x="T4" y="T5"/>
              </a:cxn>
            </a:cxnLst>
            <a:rect l="T9" t="T10" r="T11" b="T12"/>
            <a:pathLst>
              <a:path w="1" h="32">
                <a:moveTo>
                  <a:pt x="0" y="0"/>
                </a:moveTo>
                <a:lnTo>
                  <a:pt x="0" y="32"/>
                </a:lnTo>
                <a:lnTo>
                  <a:pt x="1" y="3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5" name="Freeform 174">
            <a:extLst>
              <a:ext uri="{FF2B5EF4-FFF2-40B4-BE49-F238E27FC236}">
                <a16:creationId xmlns:a16="http://schemas.microsoft.com/office/drawing/2014/main" id="{00000000-0008-0000-0900-0000AF000000}"/>
              </a:ext>
            </a:extLst>
          </xdr:cNvPr>
          <xdr:cNvSpPr>
            <a:spLocks/>
          </xdr:cNvSpPr>
        </xdr:nvSpPr>
        <xdr:spPr bwMode="auto">
          <a:xfrm>
            <a:off x="2225" y="768"/>
            <a:ext cx="1" cy="31"/>
          </a:xfrm>
          <a:custGeom>
            <a:avLst/>
            <a:gdLst>
              <a:gd name="T0" fmla="*/ 0 w 1"/>
              <a:gd name="T1" fmla="*/ 0 h 124"/>
              <a:gd name="T2" fmla="*/ 0 w 1"/>
              <a:gd name="T3" fmla="*/ 0 h 124"/>
              <a:gd name="T4" fmla="*/ 1 w 1"/>
              <a:gd name="T5" fmla="*/ 0 h 124"/>
              <a:gd name="T6" fmla="*/ 0 60000 65536"/>
              <a:gd name="T7" fmla="*/ 0 60000 65536"/>
              <a:gd name="T8" fmla="*/ 0 60000 65536"/>
              <a:gd name="T9" fmla="*/ 0 w 1"/>
              <a:gd name="T10" fmla="*/ 0 h 124"/>
              <a:gd name="T11" fmla="*/ 1 w 1"/>
              <a:gd name="T12" fmla="*/ 124 h 124"/>
            </a:gdLst>
            <a:ahLst/>
            <a:cxnLst>
              <a:cxn ang="T6">
                <a:pos x="T0" y="T1"/>
              </a:cxn>
              <a:cxn ang="T7">
                <a:pos x="T2" y="T3"/>
              </a:cxn>
              <a:cxn ang="T8">
                <a:pos x="T4" y="T5"/>
              </a:cxn>
            </a:cxnLst>
            <a:rect l="T9" t="T10" r="T11" b="T12"/>
            <a:pathLst>
              <a:path w="1" h="124">
                <a:moveTo>
                  <a:pt x="0" y="12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6" name="Freeform 175">
            <a:extLst>
              <a:ext uri="{FF2B5EF4-FFF2-40B4-BE49-F238E27FC236}">
                <a16:creationId xmlns:a16="http://schemas.microsoft.com/office/drawing/2014/main" id="{00000000-0008-0000-0900-0000B0000000}"/>
              </a:ext>
            </a:extLst>
          </xdr:cNvPr>
          <xdr:cNvSpPr>
            <a:spLocks/>
          </xdr:cNvSpPr>
        </xdr:nvSpPr>
        <xdr:spPr bwMode="auto">
          <a:xfrm>
            <a:off x="2220" y="799"/>
            <a:ext cx="5" cy="17"/>
          </a:xfrm>
          <a:custGeom>
            <a:avLst/>
            <a:gdLst>
              <a:gd name="T0" fmla="*/ 0 w 20"/>
              <a:gd name="T1" fmla="*/ 0 h 66"/>
              <a:gd name="T2" fmla="*/ 0 w 20"/>
              <a:gd name="T3" fmla="*/ 0 h 66"/>
              <a:gd name="T4" fmla="*/ 0 w 20"/>
              <a:gd name="T5" fmla="*/ 0 h 66"/>
              <a:gd name="T6" fmla="*/ 0 w 20"/>
              <a:gd name="T7" fmla="*/ 0 h 66"/>
              <a:gd name="T8" fmla="*/ 0 w 20"/>
              <a:gd name="T9" fmla="*/ 0 h 66"/>
              <a:gd name="T10" fmla="*/ 0 w 20"/>
              <a:gd name="T11" fmla="*/ 0 h 66"/>
              <a:gd name="T12" fmla="*/ 0 w 20"/>
              <a:gd name="T13" fmla="*/ 0 h 66"/>
              <a:gd name="T14" fmla="*/ 0 w 20"/>
              <a:gd name="T15" fmla="*/ 0 h 66"/>
              <a:gd name="T16" fmla="*/ 0 w 20"/>
              <a:gd name="T17" fmla="*/ 0 h 66"/>
              <a:gd name="T18" fmla="*/ 0 w 20"/>
              <a:gd name="T19" fmla="*/ 0 h 66"/>
              <a:gd name="T20" fmla="*/ 0 w 20"/>
              <a:gd name="T21" fmla="*/ 0 h 66"/>
              <a:gd name="T22" fmla="*/ 0 w 20"/>
              <a:gd name="T23" fmla="*/ 0 h 66"/>
              <a:gd name="T24" fmla="*/ 0 w 20"/>
              <a:gd name="T25" fmla="*/ 0 h 6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20"/>
              <a:gd name="T40" fmla="*/ 0 h 66"/>
              <a:gd name="T41" fmla="*/ 20 w 20"/>
              <a:gd name="T42" fmla="*/ 66 h 6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20" h="66">
                <a:moveTo>
                  <a:pt x="0" y="66"/>
                </a:moveTo>
                <a:lnTo>
                  <a:pt x="6" y="61"/>
                </a:lnTo>
                <a:lnTo>
                  <a:pt x="11" y="57"/>
                </a:lnTo>
                <a:lnTo>
                  <a:pt x="15" y="50"/>
                </a:lnTo>
                <a:lnTo>
                  <a:pt x="17" y="44"/>
                </a:lnTo>
                <a:lnTo>
                  <a:pt x="20" y="37"/>
                </a:lnTo>
                <a:lnTo>
                  <a:pt x="20" y="29"/>
                </a:lnTo>
                <a:lnTo>
                  <a:pt x="17" y="22"/>
                </a:lnTo>
                <a:lnTo>
                  <a:pt x="15" y="16"/>
                </a:lnTo>
                <a:lnTo>
                  <a:pt x="11" y="10"/>
                </a:lnTo>
                <a:lnTo>
                  <a:pt x="6" y="5"/>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7" name="Freeform 176">
            <a:extLst>
              <a:ext uri="{FF2B5EF4-FFF2-40B4-BE49-F238E27FC236}">
                <a16:creationId xmlns:a16="http://schemas.microsoft.com/office/drawing/2014/main" id="{00000000-0008-0000-0900-0000B1000000}"/>
              </a:ext>
            </a:extLst>
          </xdr:cNvPr>
          <xdr:cNvSpPr>
            <a:spLocks/>
          </xdr:cNvSpPr>
        </xdr:nvSpPr>
        <xdr:spPr bwMode="auto">
          <a:xfrm>
            <a:off x="2220" y="768"/>
            <a:ext cx="5" cy="31"/>
          </a:xfrm>
          <a:custGeom>
            <a:avLst/>
            <a:gdLst>
              <a:gd name="T0" fmla="*/ 0 w 20"/>
              <a:gd name="T1" fmla="*/ 0 h 124"/>
              <a:gd name="T2" fmla="*/ 0 w 20"/>
              <a:gd name="T3" fmla="*/ 0 h 124"/>
              <a:gd name="T4" fmla="*/ 0 w 20"/>
              <a:gd name="T5" fmla="*/ 0 h 124"/>
              <a:gd name="T6" fmla="*/ 0 w 20"/>
              <a:gd name="T7" fmla="*/ 0 h 124"/>
              <a:gd name="T8" fmla="*/ 0 w 20"/>
              <a:gd name="T9" fmla="*/ 0 h 124"/>
              <a:gd name="T10" fmla="*/ 0 w 20"/>
              <a:gd name="T11" fmla="*/ 0 h 124"/>
              <a:gd name="T12" fmla="*/ 0 w 20"/>
              <a:gd name="T13" fmla="*/ 0 h 124"/>
              <a:gd name="T14" fmla="*/ 0 w 20"/>
              <a:gd name="T15" fmla="*/ 0 h 124"/>
              <a:gd name="T16" fmla="*/ 0 w 20"/>
              <a:gd name="T17" fmla="*/ 0 h 124"/>
              <a:gd name="T18" fmla="*/ 0 w 20"/>
              <a:gd name="T19" fmla="*/ 0 h 124"/>
              <a:gd name="T20" fmla="*/ 0 w 20"/>
              <a:gd name="T21" fmla="*/ 0 h 124"/>
              <a:gd name="T22" fmla="*/ 0 w 20"/>
              <a:gd name="T23" fmla="*/ 0 h 124"/>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20"/>
              <a:gd name="T37" fmla="*/ 0 h 124"/>
              <a:gd name="T38" fmla="*/ 20 w 20"/>
              <a:gd name="T39" fmla="*/ 124 h 124"/>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20" h="124">
                <a:moveTo>
                  <a:pt x="0" y="124"/>
                </a:moveTo>
                <a:lnTo>
                  <a:pt x="7" y="113"/>
                </a:lnTo>
                <a:lnTo>
                  <a:pt x="12" y="102"/>
                </a:lnTo>
                <a:lnTo>
                  <a:pt x="16" y="88"/>
                </a:lnTo>
                <a:lnTo>
                  <a:pt x="18" y="76"/>
                </a:lnTo>
                <a:lnTo>
                  <a:pt x="20" y="62"/>
                </a:lnTo>
                <a:lnTo>
                  <a:pt x="18" y="50"/>
                </a:lnTo>
                <a:lnTo>
                  <a:pt x="16" y="36"/>
                </a:lnTo>
                <a:lnTo>
                  <a:pt x="12" y="24"/>
                </a:lnTo>
                <a:lnTo>
                  <a:pt x="7" y="1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8" name="Freeform 177">
            <a:extLst>
              <a:ext uri="{FF2B5EF4-FFF2-40B4-BE49-F238E27FC236}">
                <a16:creationId xmlns:a16="http://schemas.microsoft.com/office/drawing/2014/main" id="{00000000-0008-0000-0900-0000B2000000}"/>
              </a:ext>
            </a:extLst>
          </xdr:cNvPr>
          <xdr:cNvSpPr>
            <a:spLocks/>
          </xdr:cNvSpPr>
        </xdr:nvSpPr>
        <xdr:spPr bwMode="auto">
          <a:xfrm>
            <a:off x="2251" y="768"/>
            <a:ext cx="5" cy="13"/>
          </a:xfrm>
          <a:custGeom>
            <a:avLst/>
            <a:gdLst>
              <a:gd name="T0" fmla="*/ 0 w 18"/>
              <a:gd name="T1" fmla="*/ 0 h 51"/>
              <a:gd name="T2" fmla="*/ 0 w 18"/>
              <a:gd name="T3" fmla="*/ 0 h 51"/>
              <a:gd name="T4" fmla="*/ 0 w 18"/>
              <a:gd name="T5" fmla="*/ 0 h 51"/>
              <a:gd name="T6" fmla="*/ 0 w 18"/>
              <a:gd name="T7" fmla="*/ 0 h 51"/>
              <a:gd name="T8" fmla="*/ 0 w 18"/>
              <a:gd name="T9" fmla="*/ 0 h 51"/>
              <a:gd name="T10" fmla="*/ 0 w 18"/>
              <a:gd name="T11" fmla="*/ 0 h 51"/>
              <a:gd name="T12" fmla="*/ 0 w 18"/>
              <a:gd name="T13" fmla="*/ 0 h 51"/>
              <a:gd name="T14" fmla="*/ 0 w 18"/>
              <a:gd name="T15" fmla="*/ 0 h 51"/>
              <a:gd name="T16" fmla="*/ 0 w 18"/>
              <a:gd name="T17" fmla="*/ 0 h 51"/>
              <a:gd name="T18" fmla="*/ 0 w 18"/>
              <a:gd name="T19" fmla="*/ 0 h 51"/>
              <a:gd name="T20" fmla="*/ 0 w 18"/>
              <a:gd name="T21" fmla="*/ 0 h 51"/>
              <a:gd name="T22" fmla="*/ 0 w 18"/>
              <a:gd name="T23" fmla="*/ 0 h 51"/>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8"/>
              <a:gd name="T37" fmla="*/ 0 h 51"/>
              <a:gd name="T38" fmla="*/ 18 w 18"/>
              <a:gd name="T39" fmla="*/ 51 h 51"/>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8" h="51">
                <a:moveTo>
                  <a:pt x="16" y="0"/>
                </a:moveTo>
                <a:lnTo>
                  <a:pt x="10" y="4"/>
                </a:lnTo>
                <a:lnTo>
                  <a:pt x="6" y="8"/>
                </a:lnTo>
                <a:lnTo>
                  <a:pt x="3" y="14"/>
                </a:lnTo>
                <a:lnTo>
                  <a:pt x="2" y="19"/>
                </a:lnTo>
                <a:lnTo>
                  <a:pt x="0" y="25"/>
                </a:lnTo>
                <a:lnTo>
                  <a:pt x="2" y="31"/>
                </a:lnTo>
                <a:lnTo>
                  <a:pt x="3" y="37"/>
                </a:lnTo>
                <a:lnTo>
                  <a:pt x="6" y="44"/>
                </a:lnTo>
                <a:lnTo>
                  <a:pt x="10" y="47"/>
                </a:lnTo>
                <a:lnTo>
                  <a:pt x="16" y="51"/>
                </a:lnTo>
                <a:lnTo>
                  <a:pt x="18" y="5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79" name="Freeform 178">
            <a:extLst>
              <a:ext uri="{FF2B5EF4-FFF2-40B4-BE49-F238E27FC236}">
                <a16:creationId xmlns:a16="http://schemas.microsoft.com/office/drawing/2014/main" id="{00000000-0008-0000-0900-0000B3000000}"/>
              </a:ext>
            </a:extLst>
          </xdr:cNvPr>
          <xdr:cNvSpPr>
            <a:spLocks/>
          </xdr:cNvSpPr>
        </xdr:nvSpPr>
        <xdr:spPr bwMode="auto">
          <a:xfrm>
            <a:off x="2251" y="787"/>
            <a:ext cx="5" cy="12"/>
          </a:xfrm>
          <a:custGeom>
            <a:avLst/>
            <a:gdLst>
              <a:gd name="T0" fmla="*/ 0 w 18"/>
              <a:gd name="T1" fmla="*/ 0 h 50"/>
              <a:gd name="T2" fmla="*/ 0 w 18"/>
              <a:gd name="T3" fmla="*/ 0 h 50"/>
              <a:gd name="T4" fmla="*/ 0 w 18"/>
              <a:gd name="T5" fmla="*/ 0 h 50"/>
              <a:gd name="T6" fmla="*/ 0 w 18"/>
              <a:gd name="T7" fmla="*/ 0 h 50"/>
              <a:gd name="T8" fmla="*/ 0 w 18"/>
              <a:gd name="T9" fmla="*/ 0 h 50"/>
              <a:gd name="T10" fmla="*/ 0 w 18"/>
              <a:gd name="T11" fmla="*/ 0 h 50"/>
              <a:gd name="T12" fmla="*/ 0 w 18"/>
              <a:gd name="T13" fmla="*/ 0 h 50"/>
              <a:gd name="T14" fmla="*/ 0 w 18"/>
              <a:gd name="T15" fmla="*/ 0 h 50"/>
              <a:gd name="T16" fmla="*/ 0 w 18"/>
              <a:gd name="T17" fmla="*/ 0 h 50"/>
              <a:gd name="T18" fmla="*/ 0 w 18"/>
              <a:gd name="T19" fmla="*/ 0 h 50"/>
              <a:gd name="T20" fmla="*/ 0 w 18"/>
              <a:gd name="T21" fmla="*/ 0 h 50"/>
              <a:gd name="T22" fmla="*/ 0 w 18"/>
              <a:gd name="T23" fmla="*/ 0 h 50"/>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8"/>
              <a:gd name="T37" fmla="*/ 0 h 50"/>
              <a:gd name="T38" fmla="*/ 18 w 18"/>
              <a:gd name="T39" fmla="*/ 50 h 50"/>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8" h="50">
                <a:moveTo>
                  <a:pt x="16" y="0"/>
                </a:moveTo>
                <a:lnTo>
                  <a:pt x="10" y="3"/>
                </a:lnTo>
                <a:lnTo>
                  <a:pt x="6" y="8"/>
                </a:lnTo>
                <a:lnTo>
                  <a:pt x="3" y="13"/>
                </a:lnTo>
                <a:lnTo>
                  <a:pt x="2" y="19"/>
                </a:lnTo>
                <a:lnTo>
                  <a:pt x="0" y="25"/>
                </a:lnTo>
                <a:lnTo>
                  <a:pt x="2" y="31"/>
                </a:lnTo>
                <a:lnTo>
                  <a:pt x="3" y="37"/>
                </a:lnTo>
                <a:lnTo>
                  <a:pt x="6" y="42"/>
                </a:lnTo>
                <a:lnTo>
                  <a:pt x="10" y="47"/>
                </a:lnTo>
                <a:lnTo>
                  <a:pt x="16" y="50"/>
                </a:lnTo>
                <a:lnTo>
                  <a:pt x="18" y="5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0" name="Freeform 179">
            <a:extLst>
              <a:ext uri="{FF2B5EF4-FFF2-40B4-BE49-F238E27FC236}">
                <a16:creationId xmlns:a16="http://schemas.microsoft.com/office/drawing/2014/main" id="{00000000-0008-0000-0900-0000B4000000}"/>
              </a:ext>
            </a:extLst>
          </xdr:cNvPr>
          <xdr:cNvSpPr>
            <a:spLocks/>
          </xdr:cNvSpPr>
        </xdr:nvSpPr>
        <xdr:spPr bwMode="auto">
          <a:xfrm>
            <a:off x="2273" y="774"/>
            <a:ext cx="1" cy="19"/>
          </a:xfrm>
          <a:custGeom>
            <a:avLst/>
            <a:gdLst>
              <a:gd name="T0" fmla="*/ 0 w 1"/>
              <a:gd name="T1" fmla="*/ 0 h 74"/>
              <a:gd name="T2" fmla="*/ 0 w 1"/>
              <a:gd name="T3" fmla="*/ 0 h 74"/>
              <a:gd name="T4" fmla="*/ 1 w 1"/>
              <a:gd name="T5" fmla="*/ 0 h 74"/>
              <a:gd name="T6" fmla="*/ 0 60000 65536"/>
              <a:gd name="T7" fmla="*/ 0 60000 65536"/>
              <a:gd name="T8" fmla="*/ 0 60000 65536"/>
              <a:gd name="T9" fmla="*/ 0 w 1"/>
              <a:gd name="T10" fmla="*/ 0 h 74"/>
              <a:gd name="T11" fmla="*/ 1 w 1"/>
              <a:gd name="T12" fmla="*/ 74 h 74"/>
            </a:gdLst>
            <a:ahLst/>
            <a:cxnLst>
              <a:cxn ang="T6">
                <a:pos x="T0" y="T1"/>
              </a:cxn>
              <a:cxn ang="T7">
                <a:pos x="T2" y="T3"/>
              </a:cxn>
              <a:cxn ang="T8">
                <a:pos x="T4" y="T5"/>
              </a:cxn>
            </a:cxnLst>
            <a:rect l="T9" t="T10" r="T11" b="T12"/>
            <a:pathLst>
              <a:path w="1" h="74">
                <a:moveTo>
                  <a:pt x="0" y="0"/>
                </a:moveTo>
                <a:lnTo>
                  <a:pt x="0" y="74"/>
                </a:lnTo>
                <a:lnTo>
                  <a:pt x="1" y="7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1" name="Freeform 180">
            <a:extLst>
              <a:ext uri="{FF2B5EF4-FFF2-40B4-BE49-F238E27FC236}">
                <a16:creationId xmlns:a16="http://schemas.microsoft.com/office/drawing/2014/main" id="{00000000-0008-0000-0900-0000B5000000}"/>
              </a:ext>
            </a:extLst>
          </xdr:cNvPr>
          <xdr:cNvSpPr>
            <a:spLocks/>
          </xdr:cNvSpPr>
        </xdr:nvSpPr>
        <xdr:spPr bwMode="auto">
          <a:xfrm>
            <a:off x="2269" y="787"/>
            <a:ext cx="4" cy="12"/>
          </a:xfrm>
          <a:custGeom>
            <a:avLst/>
            <a:gdLst>
              <a:gd name="T0" fmla="*/ 0 w 15"/>
              <a:gd name="T1" fmla="*/ 0 h 50"/>
              <a:gd name="T2" fmla="*/ 0 w 15"/>
              <a:gd name="T3" fmla="*/ 0 h 50"/>
              <a:gd name="T4" fmla="*/ 0 w 15"/>
              <a:gd name="T5" fmla="*/ 0 h 50"/>
              <a:gd name="T6" fmla="*/ 0 w 15"/>
              <a:gd name="T7" fmla="*/ 0 h 50"/>
              <a:gd name="T8" fmla="*/ 0 w 15"/>
              <a:gd name="T9" fmla="*/ 0 h 50"/>
              <a:gd name="T10" fmla="*/ 0 w 15"/>
              <a:gd name="T11" fmla="*/ 0 h 50"/>
              <a:gd name="T12" fmla="*/ 0 w 15"/>
              <a:gd name="T13" fmla="*/ 0 h 50"/>
              <a:gd name="T14" fmla="*/ 0 w 15"/>
              <a:gd name="T15" fmla="*/ 0 h 50"/>
              <a:gd name="T16" fmla="*/ 0 w 15"/>
              <a:gd name="T17" fmla="*/ 0 h 50"/>
              <a:gd name="T18" fmla="*/ 0 w 15"/>
              <a:gd name="T19" fmla="*/ 0 h 50"/>
              <a:gd name="T20" fmla="*/ 0 w 15"/>
              <a:gd name="T21" fmla="*/ 0 h 50"/>
              <a:gd name="T22" fmla="*/ 0 w 15"/>
              <a:gd name="T23" fmla="*/ 0 h 50"/>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5"/>
              <a:gd name="T37" fmla="*/ 0 h 50"/>
              <a:gd name="T38" fmla="*/ 15 w 15"/>
              <a:gd name="T39" fmla="*/ 50 h 50"/>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5" h="50">
                <a:moveTo>
                  <a:pt x="0" y="50"/>
                </a:moveTo>
                <a:lnTo>
                  <a:pt x="5" y="47"/>
                </a:lnTo>
                <a:lnTo>
                  <a:pt x="10" y="42"/>
                </a:lnTo>
                <a:lnTo>
                  <a:pt x="12" y="37"/>
                </a:lnTo>
                <a:lnTo>
                  <a:pt x="15" y="31"/>
                </a:lnTo>
                <a:lnTo>
                  <a:pt x="15" y="25"/>
                </a:lnTo>
                <a:lnTo>
                  <a:pt x="15" y="19"/>
                </a:lnTo>
                <a:lnTo>
                  <a:pt x="12" y="13"/>
                </a:lnTo>
                <a:lnTo>
                  <a:pt x="10" y="8"/>
                </a:lnTo>
                <a:lnTo>
                  <a:pt x="5"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2" name="Freeform 181">
            <a:extLst>
              <a:ext uri="{FF2B5EF4-FFF2-40B4-BE49-F238E27FC236}">
                <a16:creationId xmlns:a16="http://schemas.microsoft.com/office/drawing/2014/main" id="{00000000-0008-0000-0900-0000B6000000}"/>
              </a:ext>
            </a:extLst>
          </xdr:cNvPr>
          <xdr:cNvSpPr>
            <a:spLocks/>
          </xdr:cNvSpPr>
        </xdr:nvSpPr>
        <xdr:spPr bwMode="auto">
          <a:xfrm>
            <a:off x="2269" y="768"/>
            <a:ext cx="4" cy="13"/>
          </a:xfrm>
          <a:custGeom>
            <a:avLst/>
            <a:gdLst>
              <a:gd name="T0" fmla="*/ 0 w 15"/>
              <a:gd name="T1" fmla="*/ 0 h 51"/>
              <a:gd name="T2" fmla="*/ 0 w 15"/>
              <a:gd name="T3" fmla="*/ 0 h 51"/>
              <a:gd name="T4" fmla="*/ 0 w 15"/>
              <a:gd name="T5" fmla="*/ 0 h 51"/>
              <a:gd name="T6" fmla="*/ 0 w 15"/>
              <a:gd name="T7" fmla="*/ 0 h 51"/>
              <a:gd name="T8" fmla="*/ 0 w 15"/>
              <a:gd name="T9" fmla="*/ 0 h 51"/>
              <a:gd name="T10" fmla="*/ 0 w 15"/>
              <a:gd name="T11" fmla="*/ 0 h 51"/>
              <a:gd name="T12" fmla="*/ 0 w 15"/>
              <a:gd name="T13" fmla="*/ 0 h 51"/>
              <a:gd name="T14" fmla="*/ 0 w 15"/>
              <a:gd name="T15" fmla="*/ 0 h 51"/>
              <a:gd name="T16" fmla="*/ 0 w 15"/>
              <a:gd name="T17" fmla="*/ 0 h 51"/>
              <a:gd name="T18" fmla="*/ 0 w 15"/>
              <a:gd name="T19" fmla="*/ 0 h 51"/>
              <a:gd name="T20" fmla="*/ 0 w 15"/>
              <a:gd name="T21" fmla="*/ 0 h 51"/>
              <a:gd name="T22" fmla="*/ 0 w 15"/>
              <a:gd name="T23" fmla="*/ 0 h 51"/>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5"/>
              <a:gd name="T37" fmla="*/ 0 h 51"/>
              <a:gd name="T38" fmla="*/ 15 w 15"/>
              <a:gd name="T39" fmla="*/ 51 h 51"/>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5" h="51">
                <a:moveTo>
                  <a:pt x="0" y="51"/>
                </a:moveTo>
                <a:lnTo>
                  <a:pt x="5" y="47"/>
                </a:lnTo>
                <a:lnTo>
                  <a:pt x="10" y="44"/>
                </a:lnTo>
                <a:lnTo>
                  <a:pt x="12" y="37"/>
                </a:lnTo>
                <a:lnTo>
                  <a:pt x="15" y="31"/>
                </a:lnTo>
                <a:lnTo>
                  <a:pt x="15" y="25"/>
                </a:lnTo>
                <a:lnTo>
                  <a:pt x="15" y="19"/>
                </a:lnTo>
                <a:lnTo>
                  <a:pt x="12" y="14"/>
                </a:lnTo>
                <a:lnTo>
                  <a:pt x="10" y="8"/>
                </a:lnTo>
                <a:lnTo>
                  <a:pt x="5"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3" name="Freeform 182">
            <a:extLst>
              <a:ext uri="{FF2B5EF4-FFF2-40B4-BE49-F238E27FC236}">
                <a16:creationId xmlns:a16="http://schemas.microsoft.com/office/drawing/2014/main" id="{00000000-0008-0000-0900-0000B7000000}"/>
              </a:ext>
            </a:extLst>
          </xdr:cNvPr>
          <xdr:cNvSpPr>
            <a:spLocks/>
          </xdr:cNvSpPr>
        </xdr:nvSpPr>
        <xdr:spPr bwMode="auto">
          <a:xfrm>
            <a:off x="1903" y="1357"/>
            <a:ext cx="84" cy="124"/>
          </a:xfrm>
          <a:custGeom>
            <a:avLst/>
            <a:gdLst>
              <a:gd name="T0" fmla="*/ 0 w 336"/>
              <a:gd name="T1" fmla="*/ 0 h 496"/>
              <a:gd name="T2" fmla="*/ 0 w 336"/>
              <a:gd name="T3" fmla="*/ 0 h 496"/>
              <a:gd name="T4" fmla="*/ 0 w 336"/>
              <a:gd name="T5" fmla="*/ 1 h 496"/>
              <a:gd name="T6" fmla="*/ 0 w 336"/>
              <a:gd name="T7" fmla="*/ 1 h 496"/>
              <a:gd name="T8" fmla="*/ 0 60000 65536"/>
              <a:gd name="T9" fmla="*/ 0 60000 65536"/>
              <a:gd name="T10" fmla="*/ 0 60000 65536"/>
              <a:gd name="T11" fmla="*/ 0 60000 65536"/>
              <a:gd name="T12" fmla="*/ 0 w 336"/>
              <a:gd name="T13" fmla="*/ 0 h 496"/>
              <a:gd name="T14" fmla="*/ 336 w 336"/>
              <a:gd name="T15" fmla="*/ 496 h 496"/>
            </a:gdLst>
            <a:ahLst/>
            <a:cxnLst>
              <a:cxn ang="T8">
                <a:pos x="T0" y="T1"/>
              </a:cxn>
              <a:cxn ang="T9">
                <a:pos x="T2" y="T3"/>
              </a:cxn>
              <a:cxn ang="T10">
                <a:pos x="T4" y="T5"/>
              </a:cxn>
              <a:cxn ang="T11">
                <a:pos x="T6" y="T7"/>
              </a:cxn>
            </a:cxnLst>
            <a:rect l="T12" t="T13" r="T14" b="T15"/>
            <a:pathLst>
              <a:path w="336" h="496">
                <a:moveTo>
                  <a:pt x="0" y="0"/>
                </a:moveTo>
                <a:lnTo>
                  <a:pt x="334" y="0"/>
                </a:lnTo>
                <a:lnTo>
                  <a:pt x="334" y="496"/>
                </a:lnTo>
                <a:lnTo>
                  <a:pt x="336" y="49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4" name="Freeform 183">
            <a:extLst>
              <a:ext uri="{FF2B5EF4-FFF2-40B4-BE49-F238E27FC236}">
                <a16:creationId xmlns:a16="http://schemas.microsoft.com/office/drawing/2014/main" id="{00000000-0008-0000-0900-0000B8000000}"/>
              </a:ext>
            </a:extLst>
          </xdr:cNvPr>
          <xdr:cNvSpPr>
            <a:spLocks/>
          </xdr:cNvSpPr>
        </xdr:nvSpPr>
        <xdr:spPr bwMode="auto">
          <a:xfrm>
            <a:off x="1903" y="719"/>
            <a:ext cx="1" cy="762"/>
          </a:xfrm>
          <a:custGeom>
            <a:avLst/>
            <a:gdLst>
              <a:gd name="T0" fmla="*/ 0 w 1"/>
              <a:gd name="T1" fmla="*/ 3 h 3050"/>
              <a:gd name="T2" fmla="*/ 0 w 1"/>
              <a:gd name="T3" fmla="*/ 0 h 3050"/>
              <a:gd name="T4" fmla="*/ 1 w 1"/>
              <a:gd name="T5" fmla="*/ 0 h 3050"/>
              <a:gd name="T6" fmla="*/ 0 60000 65536"/>
              <a:gd name="T7" fmla="*/ 0 60000 65536"/>
              <a:gd name="T8" fmla="*/ 0 60000 65536"/>
              <a:gd name="T9" fmla="*/ 0 w 1"/>
              <a:gd name="T10" fmla="*/ 0 h 3050"/>
              <a:gd name="T11" fmla="*/ 1 w 1"/>
              <a:gd name="T12" fmla="*/ 3050 h 3050"/>
            </a:gdLst>
            <a:ahLst/>
            <a:cxnLst>
              <a:cxn ang="T6">
                <a:pos x="T0" y="T1"/>
              </a:cxn>
              <a:cxn ang="T7">
                <a:pos x="T2" y="T3"/>
              </a:cxn>
              <a:cxn ang="T8">
                <a:pos x="T4" y="T5"/>
              </a:cxn>
            </a:cxnLst>
            <a:rect l="T9" t="T10" r="T11" b="T12"/>
            <a:pathLst>
              <a:path w="1" h="3050">
                <a:moveTo>
                  <a:pt x="0" y="305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5" name="Freeform 184">
            <a:extLst>
              <a:ext uri="{FF2B5EF4-FFF2-40B4-BE49-F238E27FC236}">
                <a16:creationId xmlns:a16="http://schemas.microsoft.com/office/drawing/2014/main" id="{00000000-0008-0000-0900-0000B9000000}"/>
              </a:ext>
            </a:extLst>
          </xdr:cNvPr>
          <xdr:cNvSpPr>
            <a:spLocks/>
          </xdr:cNvSpPr>
        </xdr:nvSpPr>
        <xdr:spPr bwMode="auto">
          <a:xfrm>
            <a:off x="1647" y="1275"/>
            <a:ext cx="71" cy="100"/>
          </a:xfrm>
          <a:custGeom>
            <a:avLst/>
            <a:gdLst>
              <a:gd name="T0" fmla="*/ 0 w 284"/>
              <a:gd name="T1" fmla="*/ 1 h 398"/>
              <a:gd name="T2" fmla="*/ 0 w 284"/>
              <a:gd name="T3" fmla="*/ 1 h 398"/>
              <a:gd name="T4" fmla="*/ 0 w 284"/>
              <a:gd name="T5" fmla="*/ 1 h 398"/>
              <a:gd name="T6" fmla="*/ 0 w 284"/>
              <a:gd name="T7" fmla="*/ 1 h 398"/>
              <a:gd name="T8" fmla="*/ 0 w 284"/>
              <a:gd name="T9" fmla="*/ 1 h 398"/>
              <a:gd name="T10" fmla="*/ 0 w 284"/>
              <a:gd name="T11" fmla="*/ 1 h 398"/>
              <a:gd name="T12" fmla="*/ 0 w 284"/>
              <a:gd name="T13" fmla="*/ 1 h 398"/>
              <a:gd name="T14" fmla="*/ 0 w 284"/>
              <a:gd name="T15" fmla="*/ 1 h 398"/>
              <a:gd name="T16" fmla="*/ 0 w 284"/>
              <a:gd name="T17" fmla="*/ 0 h 398"/>
              <a:gd name="T18" fmla="*/ 0 w 284"/>
              <a:gd name="T19" fmla="*/ 0 h 398"/>
              <a:gd name="T20" fmla="*/ 0 w 284"/>
              <a:gd name="T21" fmla="*/ 0 h 398"/>
              <a:gd name="T22" fmla="*/ 0 w 284"/>
              <a:gd name="T23" fmla="*/ 0 h 398"/>
              <a:gd name="T24" fmla="*/ 0 w 284"/>
              <a:gd name="T25" fmla="*/ 0 h 398"/>
              <a:gd name="T26" fmla="*/ 0 w 284"/>
              <a:gd name="T27" fmla="*/ 0 h 398"/>
              <a:gd name="T28" fmla="*/ 0 w 284"/>
              <a:gd name="T29" fmla="*/ 0 h 398"/>
              <a:gd name="T30" fmla="*/ 0 w 284"/>
              <a:gd name="T31" fmla="*/ 0 h 398"/>
              <a:gd name="T32" fmla="*/ 0 w 284"/>
              <a:gd name="T33" fmla="*/ 0 h 398"/>
              <a:gd name="T34" fmla="*/ 0 w 284"/>
              <a:gd name="T35" fmla="*/ 0 h 398"/>
              <a:gd name="T36" fmla="*/ 0 w 284"/>
              <a:gd name="T37" fmla="*/ 0 h 398"/>
              <a:gd name="T38" fmla="*/ 0 w 284"/>
              <a:gd name="T39" fmla="*/ 0 h 398"/>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w 284"/>
              <a:gd name="T61" fmla="*/ 0 h 398"/>
              <a:gd name="T62" fmla="*/ 284 w 284"/>
              <a:gd name="T63" fmla="*/ 398 h 398"/>
            </a:gdLst>
            <a:ahLst/>
            <a:cxnLst>
              <a:cxn ang="T40">
                <a:pos x="T0" y="T1"/>
              </a:cxn>
              <a:cxn ang="T41">
                <a:pos x="T2" y="T3"/>
              </a:cxn>
              <a:cxn ang="T42">
                <a:pos x="T4" y="T5"/>
              </a:cxn>
              <a:cxn ang="T43">
                <a:pos x="T6" y="T7"/>
              </a:cxn>
              <a:cxn ang="T44">
                <a:pos x="T8" y="T9"/>
              </a:cxn>
              <a:cxn ang="T45">
                <a:pos x="T10" y="T11"/>
              </a:cxn>
              <a:cxn ang="T46">
                <a:pos x="T12" y="T13"/>
              </a:cxn>
              <a:cxn ang="T47">
                <a:pos x="T14" y="T15"/>
              </a:cxn>
              <a:cxn ang="T48">
                <a:pos x="T16" y="T17"/>
              </a:cxn>
              <a:cxn ang="T49">
                <a:pos x="T18" y="T19"/>
              </a:cxn>
              <a:cxn ang="T50">
                <a:pos x="T20" y="T21"/>
              </a:cxn>
              <a:cxn ang="T51">
                <a:pos x="T22" y="T23"/>
              </a:cxn>
              <a:cxn ang="T52">
                <a:pos x="T24" y="T25"/>
              </a:cxn>
              <a:cxn ang="T53">
                <a:pos x="T26" y="T27"/>
              </a:cxn>
              <a:cxn ang="T54">
                <a:pos x="T28" y="T29"/>
              </a:cxn>
              <a:cxn ang="T55">
                <a:pos x="T30" y="T31"/>
              </a:cxn>
              <a:cxn ang="T56">
                <a:pos x="T32" y="T33"/>
              </a:cxn>
              <a:cxn ang="T57">
                <a:pos x="T34" y="T35"/>
              </a:cxn>
              <a:cxn ang="T58">
                <a:pos x="T36" y="T37"/>
              </a:cxn>
              <a:cxn ang="T59">
                <a:pos x="T38" y="T39"/>
              </a:cxn>
            </a:cxnLst>
            <a:rect l="T60" t="T61" r="T62" b="T63"/>
            <a:pathLst>
              <a:path w="284" h="398">
                <a:moveTo>
                  <a:pt x="0" y="398"/>
                </a:moveTo>
                <a:lnTo>
                  <a:pt x="28" y="370"/>
                </a:lnTo>
                <a:lnTo>
                  <a:pt x="183" y="370"/>
                </a:lnTo>
                <a:lnTo>
                  <a:pt x="193" y="368"/>
                </a:lnTo>
                <a:lnTo>
                  <a:pt x="203" y="366"/>
                </a:lnTo>
                <a:lnTo>
                  <a:pt x="212" y="361"/>
                </a:lnTo>
                <a:lnTo>
                  <a:pt x="220" y="356"/>
                </a:lnTo>
                <a:lnTo>
                  <a:pt x="228" y="349"/>
                </a:lnTo>
                <a:lnTo>
                  <a:pt x="233" y="340"/>
                </a:lnTo>
                <a:lnTo>
                  <a:pt x="236" y="331"/>
                </a:lnTo>
                <a:lnTo>
                  <a:pt x="239" y="321"/>
                </a:lnTo>
                <a:lnTo>
                  <a:pt x="283" y="45"/>
                </a:lnTo>
                <a:lnTo>
                  <a:pt x="284" y="39"/>
                </a:lnTo>
                <a:lnTo>
                  <a:pt x="283" y="34"/>
                </a:lnTo>
                <a:lnTo>
                  <a:pt x="281" y="28"/>
                </a:lnTo>
                <a:lnTo>
                  <a:pt x="277" y="23"/>
                </a:lnTo>
                <a:lnTo>
                  <a:pt x="273" y="18"/>
                </a:lnTo>
                <a:lnTo>
                  <a:pt x="267" y="16"/>
                </a:lnTo>
                <a:lnTo>
                  <a:pt x="233" y="0"/>
                </a:lnTo>
                <a:lnTo>
                  <a:pt x="23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6" name="Freeform 185">
            <a:extLst>
              <a:ext uri="{FF2B5EF4-FFF2-40B4-BE49-F238E27FC236}">
                <a16:creationId xmlns:a16="http://schemas.microsoft.com/office/drawing/2014/main" id="{00000000-0008-0000-0900-0000BA000000}"/>
              </a:ext>
            </a:extLst>
          </xdr:cNvPr>
          <xdr:cNvSpPr>
            <a:spLocks/>
          </xdr:cNvSpPr>
        </xdr:nvSpPr>
        <xdr:spPr bwMode="auto">
          <a:xfrm>
            <a:off x="1701" y="1269"/>
            <a:ext cx="4" cy="6"/>
          </a:xfrm>
          <a:custGeom>
            <a:avLst/>
            <a:gdLst>
              <a:gd name="T0" fmla="*/ 0 w 19"/>
              <a:gd name="T1" fmla="*/ 0 h 26"/>
              <a:gd name="T2" fmla="*/ 0 w 19"/>
              <a:gd name="T3" fmla="*/ 0 h 26"/>
              <a:gd name="T4" fmla="*/ 0 w 19"/>
              <a:gd name="T5" fmla="*/ 0 h 26"/>
              <a:gd name="T6" fmla="*/ 0 w 19"/>
              <a:gd name="T7" fmla="*/ 0 h 26"/>
              <a:gd name="T8" fmla="*/ 0 w 19"/>
              <a:gd name="T9" fmla="*/ 0 h 26"/>
              <a:gd name="T10" fmla="*/ 0 w 19"/>
              <a:gd name="T11" fmla="*/ 0 h 26"/>
              <a:gd name="T12" fmla="*/ 0 w 19"/>
              <a:gd name="T13" fmla="*/ 0 h 26"/>
              <a:gd name="T14" fmla="*/ 0 60000 65536"/>
              <a:gd name="T15" fmla="*/ 0 60000 65536"/>
              <a:gd name="T16" fmla="*/ 0 60000 65536"/>
              <a:gd name="T17" fmla="*/ 0 60000 65536"/>
              <a:gd name="T18" fmla="*/ 0 60000 65536"/>
              <a:gd name="T19" fmla="*/ 0 60000 65536"/>
              <a:gd name="T20" fmla="*/ 0 60000 65536"/>
              <a:gd name="T21" fmla="*/ 0 w 19"/>
              <a:gd name="T22" fmla="*/ 0 h 26"/>
              <a:gd name="T23" fmla="*/ 19 w 19"/>
              <a:gd name="T24" fmla="*/ 26 h 26"/>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9" h="26">
                <a:moveTo>
                  <a:pt x="0" y="0"/>
                </a:moveTo>
                <a:lnTo>
                  <a:pt x="2" y="6"/>
                </a:lnTo>
                <a:lnTo>
                  <a:pt x="4" y="12"/>
                </a:lnTo>
                <a:lnTo>
                  <a:pt x="8" y="17"/>
                </a:lnTo>
                <a:lnTo>
                  <a:pt x="11" y="22"/>
                </a:lnTo>
                <a:lnTo>
                  <a:pt x="18" y="26"/>
                </a:lnTo>
                <a:lnTo>
                  <a:pt x="19"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7" name="Freeform 186">
            <a:extLst>
              <a:ext uri="{FF2B5EF4-FFF2-40B4-BE49-F238E27FC236}">
                <a16:creationId xmlns:a16="http://schemas.microsoft.com/office/drawing/2014/main" id="{00000000-0008-0000-0900-0000BB000000}"/>
              </a:ext>
            </a:extLst>
          </xdr:cNvPr>
          <xdr:cNvSpPr>
            <a:spLocks/>
          </xdr:cNvSpPr>
        </xdr:nvSpPr>
        <xdr:spPr bwMode="auto">
          <a:xfrm>
            <a:off x="1701" y="1014"/>
            <a:ext cx="1" cy="255"/>
          </a:xfrm>
          <a:custGeom>
            <a:avLst/>
            <a:gdLst>
              <a:gd name="T0" fmla="*/ 0 w 2"/>
              <a:gd name="T1" fmla="*/ 1 h 1020"/>
              <a:gd name="T2" fmla="*/ 0 w 2"/>
              <a:gd name="T3" fmla="*/ 0 h 1020"/>
              <a:gd name="T4" fmla="*/ 1 w 2"/>
              <a:gd name="T5" fmla="*/ 0 h 1020"/>
              <a:gd name="T6" fmla="*/ 0 60000 65536"/>
              <a:gd name="T7" fmla="*/ 0 60000 65536"/>
              <a:gd name="T8" fmla="*/ 0 60000 65536"/>
              <a:gd name="T9" fmla="*/ 0 w 2"/>
              <a:gd name="T10" fmla="*/ 0 h 1020"/>
              <a:gd name="T11" fmla="*/ 2 w 2"/>
              <a:gd name="T12" fmla="*/ 1020 h 1020"/>
            </a:gdLst>
            <a:ahLst/>
            <a:cxnLst>
              <a:cxn ang="T6">
                <a:pos x="T0" y="T1"/>
              </a:cxn>
              <a:cxn ang="T7">
                <a:pos x="T2" y="T3"/>
              </a:cxn>
              <a:cxn ang="T8">
                <a:pos x="T4" y="T5"/>
              </a:cxn>
            </a:cxnLst>
            <a:rect l="T9" t="T10" r="T11" b="T12"/>
            <a:pathLst>
              <a:path w="2" h="1020">
                <a:moveTo>
                  <a:pt x="0" y="102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8" name="Freeform 187">
            <a:extLst>
              <a:ext uri="{FF2B5EF4-FFF2-40B4-BE49-F238E27FC236}">
                <a16:creationId xmlns:a16="http://schemas.microsoft.com/office/drawing/2014/main" id="{00000000-0008-0000-0900-0000BC000000}"/>
              </a:ext>
            </a:extLst>
          </xdr:cNvPr>
          <xdr:cNvSpPr>
            <a:spLocks/>
          </xdr:cNvSpPr>
        </xdr:nvSpPr>
        <xdr:spPr bwMode="auto">
          <a:xfrm>
            <a:off x="1701" y="1003"/>
            <a:ext cx="9" cy="11"/>
          </a:xfrm>
          <a:custGeom>
            <a:avLst/>
            <a:gdLst>
              <a:gd name="T0" fmla="*/ 0 w 36"/>
              <a:gd name="T1" fmla="*/ 0 h 44"/>
              <a:gd name="T2" fmla="*/ 0 w 36"/>
              <a:gd name="T3" fmla="*/ 0 h 44"/>
              <a:gd name="T4" fmla="*/ 0 w 36"/>
              <a:gd name="T5" fmla="*/ 0 h 44"/>
              <a:gd name="T6" fmla="*/ 0 w 36"/>
              <a:gd name="T7" fmla="*/ 0 h 44"/>
              <a:gd name="T8" fmla="*/ 0 w 36"/>
              <a:gd name="T9" fmla="*/ 0 h 44"/>
              <a:gd name="T10" fmla="*/ 0 w 36"/>
              <a:gd name="T11" fmla="*/ 0 h 44"/>
              <a:gd name="T12" fmla="*/ 0 w 36"/>
              <a:gd name="T13" fmla="*/ 0 h 44"/>
              <a:gd name="T14" fmla="*/ 0 w 36"/>
              <a:gd name="T15" fmla="*/ 0 h 44"/>
              <a:gd name="T16" fmla="*/ 0 w 36"/>
              <a:gd name="T17" fmla="*/ 0 h 4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36"/>
              <a:gd name="T28" fmla="*/ 0 h 44"/>
              <a:gd name="T29" fmla="*/ 36 w 36"/>
              <a:gd name="T30" fmla="*/ 44 h 4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36" h="44">
                <a:moveTo>
                  <a:pt x="36" y="0"/>
                </a:moveTo>
                <a:lnTo>
                  <a:pt x="27" y="2"/>
                </a:lnTo>
                <a:lnTo>
                  <a:pt x="20" y="7"/>
                </a:lnTo>
                <a:lnTo>
                  <a:pt x="14" y="12"/>
                </a:lnTo>
                <a:lnTo>
                  <a:pt x="8" y="19"/>
                </a:lnTo>
                <a:lnTo>
                  <a:pt x="4" y="27"/>
                </a:lnTo>
                <a:lnTo>
                  <a:pt x="2" y="36"/>
                </a:lnTo>
                <a:lnTo>
                  <a:pt x="0" y="44"/>
                </a:lnTo>
                <a:lnTo>
                  <a:pt x="2" y="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89" name="Freeform 188">
            <a:extLst>
              <a:ext uri="{FF2B5EF4-FFF2-40B4-BE49-F238E27FC236}">
                <a16:creationId xmlns:a16="http://schemas.microsoft.com/office/drawing/2014/main" id="{00000000-0008-0000-0900-0000BD000000}"/>
              </a:ext>
            </a:extLst>
          </xdr:cNvPr>
          <xdr:cNvSpPr>
            <a:spLocks/>
          </xdr:cNvSpPr>
        </xdr:nvSpPr>
        <xdr:spPr bwMode="auto">
          <a:xfrm>
            <a:off x="1710" y="863"/>
            <a:ext cx="39" cy="140"/>
          </a:xfrm>
          <a:custGeom>
            <a:avLst/>
            <a:gdLst>
              <a:gd name="T0" fmla="*/ 0 w 159"/>
              <a:gd name="T1" fmla="*/ 1 h 559"/>
              <a:gd name="T2" fmla="*/ 0 w 159"/>
              <a:gd name="T3" fmla="*/ 1 h 559"/>
              <a:gd name="T4" fmla="*/ 0 w 159"/>
              <a:gd name="T5" fmla="*/ 1 h 559"/>
              <a:gd name="T6" fmla="*/ 0 w 159"/>
              <a:gd name="T7" fmla="*/ 1 h 559"/>
              <a:gd name="T8" fmla="*/ 0 w 159"/>
              <a:gd name="T9" fmla="*/ 1 h 559"/>
              <a:gd name="T10" fmla="*/ 0 w 159"/>
              <a:gd name="T11" fmla="*/ 1 h 559"/>
              <a:gd name="T12" fmla="*/ 0 w 159"/>
              <a:gd name="T13" fmla="*/ 1 h 559"/>
              <a:gd name="T14" fmla="*/ 0 w 159"/>
              <a:gd name="T15" fmla="*/ 1 h 559"/>
              <a:gd name="T16" fmla="*/ 0 w 159"/>
              <a:gd name="T17" fmla="*/ 0 h 559"/>
              <a:gd name="T18" fmla="*/ 0 w 159"/>
              <a:gd name="T19" fmla="*/ 0 h 559"/>
              <a:gd name="T20" fmla="*/ 0 w 159"/>
              <a:gd name="T21" fmla="*/ 0 h 559"/>
              <a:gd name="T22" fmla="*/ 0 w 159"/>
              <a:gd name="T23" fmla="*/ 0 h 559"/>
              <a:gd name="T24" fmla="*/ 0 w 159"/>
              <a:gd name="T25" fmla="*/ 0 h 559"/>
              <a:gd name="T26" fmla="*/ 0 w 159"/>
              <a:gd name="T27" fmla="*/ 0 h 559"/>
              <a:gd name="T28" fmla="*/ 0 w 159"/>
              <a:gd name="T29" fmla="*/ 0 h 559"/>
              <a:gd name="T30" fmla="*/ 0 w 159"/>
              <a:gd name="T31" fmla="*/ 0 h 559"/>
              <a:gd name="T32" fmla="*/ 0 w 159"/>
              <a:gd name="T33" fmla="*/ 0 h 559"/>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159"/>
              <a:gd name="T52" fmla="*/ 0 h 559"/>
              <a:gd name="T53" fmla="*/ 159 w 159"/>
              <a:gd name="T54" fmla="*/ 559 h 559"/>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159" h="559">
                <a:moveTo>
                  <a:pt x="0" y="559"/>
                </a:moveTo>
                <a:lnTo>
                  <a:pt x="138" y="544"/>
                </a:lnTo>
                <a:lnTo>
                  <a:pt x="144" y="543"/>
                </a:lnTo>
                <a:lnTo>
                  <a:pt x="149" y="540"/>
                </a:lnTo>
                <a:lnTo>
                  <a:pt x="154" y="537"/>
                </a:lnTo>
                <a:lnTo>
                  <a:pt x="157" y="532"/>
                </a:lnTo>
                <a:lnTo>
                  <a:pt x="159" y="525"/>
                </a:lnTo>
                <a:lnTo>
                  <a:pt x="159" y="519"/>
                </a:lnTo>
                <a:lnTo>
                  <a:pt x="159" y="54"/>
                </a:lnTo>
                <a:lnTo>
                  <a:pt x="159" y="45"/>
                </a:lnTo>
                <a:lnTo>
                  <a:pt x="157" y="36"/>
                </a:lnTo>
                <a:lnTo>
                  <a:pt x="153" y="27"/>
                </a:lnTo>
                <a:lnTo>
                  <a:pt x="148" y="19"/>
                </a:lnTo>
                <a:lnTo>
                  <a:pt x="142" y="11"/>
                </a:lnTo>
                <a:lnTo>
                  <a:pt x="134" y="5"/>
                </a:lnTo>
                <a:lnTo>
                  <a:pt x="126" y="0"/>
                </a:lnTo>
                <a:lnTo>
                  <a:pt x="12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0" name="Freeform 189">
            <a:extLst>
              <a:ext uri="{FF2B5EF4-FFF2-40B4-BE49-F238E27FC236}">
                <a16:creationId xmlns:a16="http://schemas.microsoft.com/office/drawing/2014/main" id="{00000000-0008-0000-0900-0000BE000000}"/>
              </a:ext>
            </a:extLst>
          </xdr:cNvPr>
          <xdr:cNvSpPr>
            <a:spLocks/>
          </xdr:cNvSpPr>
        </xdr:nvSpPr>
        <xdr:spPr bwMode="auto">
          <a:xfrm>
            <a:off x="1734" y="852"/>
            <a:ext cx="7" cy="11"/>
          </a:xfrm>
          <a:custGeom>
            <a:avLst/>
            <a:gdLst>
              <a:gd name="T0" fmla="*/ 0 w 27"/>
              <a:gd name="T1" fmla="*/ 0 h 43"/>
              <a:gd name="T2" fmla="*/ 0 w 27"/>
              <a:gd name="T3" fmla="*/ 0 h 43"/>
              <a:gd name="T4" fmla="*/ 0 w 27"/>
              <a:gd name="T5" fmla="*/ 0 h 43"/>
              <a:gd name="T6" fmla="*/ 0 w 27"/>
              <a:gd name="T7" fmla="*/ 0 h 43"/>
              <a:gd name="T8" fmla="*/ 0 w 27"/>
              <a:gd name="T9" fmla="*/ 0 h 43"/>
              <a:gd name="T10" fmla="*/ 0 w 27"/>
              <a:gd name="T11" fmla="*/ 0 h 43"/>
              <a:gd name="T12" fmla="*/ 0 w 27"/>
              <a:gd name="T13" fmla="*/ 0 h 43"/>
              <a:gd name="T14" fmla="*/ 0 w 27"/>
              <a:gd name="T15" fmla="*/ 0 h 43"/>
              <a:gd name="T16" fmla="*/ 0 60000 65536"/>
              <a:gd name="T17" fmla="*/ 0 60000 65536"/>
              <a:gd name="T18" fmla="*/ 0 60000 65536"/>
              <a:gd name="T19" fmla="*/ 0 60000 65536"/>
              <a:gd name="T20" fmla="*/ 0 60000 65536"/>
              <a:gd name="T21" fmla="*/ 0 60000 65536"/>
              <a:gd name="T22" fmla="*/ 0 60000 65536"/>
              <a:gd name="T23" fmla="*/ 0 60000 65536"/>
              <a:gd name="T24" fmla="*/ 0 w 27"/>
              <a:gd name="T25" fmla="*/ 0 h 43"/>
              <a:gd name="T26" fmla="*/ 27 w 27"/>
              <a:gd name="T27" fmla="*/ 43 h 43"/>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7" h="43">
                <a:moveTo>
                  <a:pt x="0" y="0"/>
                </a:moveTo>
                <a:lnTo>
                  <a:pt x="1" y="9"/>
                </a:lnTo>
                <a:lnTo>
                  <a:pt x="4" y="17"/>
                </a:lnTo>
                <a:lnTo>
                  <a:pt x="7" y="26"/>
                </a:lnTo>
                <a:lnTo>
                  <a:pt x="12" y="32"/>
                </a:lnTo>
                <a:lnTo>
                  <a:pt x="18" y="38"/>
                </a:lnTo>
                <a:lnTo>
                  <a:pt x="26" y="43"/>
                </a:lnTo>
                <a:lnTo>
                  <a:pt x="27" y="4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1" name="Freeform 190">
            <a:extLst>
              <a:ext uri="{FF2B5EF4-FFF2-40B4-BE49-F238E27FC236}">
                <a16:creationId xmlns:a16="http://schemas.microsoft.com/office/drawing/2014/main" id="{00000000-0008-0000-0900-0000BF000000}"/>
              </a:ext>
            </a:extLst>
          </xdr:cNvPr>
          <xdr:cNvSpPr>
            <a:spLocks/>
          </xdr:cNvSpPr>
        </xdr:nvSpPr>
        <xdr:spPr bwMode="auto">
          <a:xfrm>
            <a:off x="1740" y="1020"/>
            <a:ext cx="61" cy="256"/>
          </a:xfrm>
          <a:custGeom>
            <a:avLst/>
            <a:gdLst>
              <a:gd name="T0" fmla="*/ 0 w 243"/>
              <a:gd name="T1" fmla="*/ 1 h 1023"/>
              <a:gd name="T2" fmla="*/ 0 w 243"/>
              <a:gd name="T3" fmla="*/ 1 h 1023"/>
              <a:gd name="T4" fmla="*/ 0 w 243"/>
              <a:gd name="T5" fmla="*/ 1 h 1023"/>
              <a:gd name="T6" fmla="*/ 0 w 243"/>
              <a:gd name="T7" fmla="*/ 1 h 1023"/>
              <a:gd name="T8" fmla="*/ 0 w 243"/>
              <a:gd name="T9" fmla="*/ 1 h 1023"/>
              <a:gd name="T10" fmla="*/ 0 w 243"/>
              <a:gd name="T11" fmla="*/ 1 h 1023"/>
              <a:gd name="T12" fmla="*/ 0 w 243"/>
              <a:gd name="T13" fmla="*/ 1 h 1023"/>
              <a:gd name="T14" fmla="*/ 0 w 243"/>
              <a:gd name="T15" fmla="*/ 1 h 1023"/>
              <a:gd name="T16" fmla="*/ 0 w 243"/>
              <a:gd name="T17" fmla="*/ 1 h 1023"/>
              <a:gd name="T18" fmla="*/ 0 w 243"/>
              <a:gd name="T19" fmla="*/ 1 h 1023"/>
              <a:gd name="T20" fmla="*/ 0 w 243"/>
              <a:gd name="T21" fmla="*/ 1 h 1023"/>
              <a:gd name="T22" fmla="*/ 0 w 243"/>
              <a:gd name="T23" fmla="*/ 1 h 1023"/>
              <a:gd name="T24" fmla="*/ 0 w 243"/>
              <a:gd name="T25" fmla="*/ 1 h 1023"/>
              <a:gd name="T26" fmla="*/ 0 w 243"/>
              <a:gd name="T27" fmla="*/ 1 h 1023"/>
              <a:gd name="T28" fmla="*/ 0 w 243"/>
              <a:gd name="T29" fmla="*/ 1 h 1023"/>
              <a:gd name="T30" fmla="*/ 0 w 243"/>
              <a:gd name="T31" fmla="*/ 1 h 1023"/>
              <a:gd name="T32" fmla="*/ 0 w 243"/>
              <a:gd name="T33" fmla="*/ 1 h 1023"/>
              <a:gd name="T34" fmla="*/ 0 w 243"/>
              <a:gd name="T35" fmla="*/ 1 h 1023"/>
              <a:gd name="T36" fmla="*/ 0 w 243"/>
              <a:gd name="T37" fmla="*/ 1 h 1023"/>
              <a:gd name="T38" fmla="*/ 0 w 243"/>
              <a:gd name="T39" fmla="*/ 1 h 1023"/>
              <a:gd name="T40" fmla="*/ 0 w 243"/>
              <a:gd name="T41" fmla="*/ 1 h 1023"/>
              <a:gd name="T42" fmla="*/ 0 w 243"/>
              <a:gd name="T43" fmla="*/ 0 h 1023"/>
              <a:gd name="T44" fmla="*/ 0 w 243"/>
              <a:gd name="T45" fmla="*/ 0 h 1023"/>
              <a:gd name="T46" fmla="*/ 0 w 243"/>
              <a:gd name="T47" fmla="*/ 0 h 1023"/>
              <a:gd name="T48" fmla="*/ 0 w 243"/>
              <a:gd name="T49" fmla="*/ 0 h 1023"/>
              <a:gd name="T50" fmla="*/ 0 w 243"/>
              <a:gd name="T51" fmla="*/ 0 h 1023"/>
              <a:gd name="T52" fmla="*/ 0 w 243"/>
              <a:gd name="T53" fmla="*/ 0 h 1023"/>
              <a:gd name="T54" fmla="*/ 0 w 243"/>
              <a:gd name="T55" fmla="*/ 0 h 1023"/>
              <a:gd name="T56" fmla="*/ 0 w 243"/>
              <a:gd name="T57" fmla="*/ 0 h 1023"/>
              <a:gd name="T58" fmla="*/ 0 w 243"/>
              <a:gd name="T59" fmla="*/ 0 h 1023"/>
              <a:gd name="T60" fmla="*/ 0 w 243"/>
              <a:gd name="T61" fmla="*/ 0 h 1023"/>
              <a:gd name="T62" fmla="*/ 0 w 243"/>
              <a:gd name="T63" fmla="*/ 0 h 1023"/>
              <a:gd name="T64" fmla="*/ 0 w 243"/>
              <a:gd name="T65" fmla="*/ 0 h 1023"/>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60000 65536"/>
              <a:gd name="T79" fmla="*/ 0 60000 65536"/>
              <a:gd name="T80" fmla="*/ 0 60000 65536"/>
              <a:gd name="T81" fmla="*/ 0 60000 65536"/>
              <a:gd name="T82" fmla="*/ 0 60000 65536"/>
              <a:gd name="T83" fmla="*/ 0 60000 65536"/>
              <a:gd name="T84" fmla="*/ 0 60000 65536"/>
              <a:gd name="T85" fmla="*/ 0 60000 65536"/>
              <a:gd name="T86" fmla="*/ 0 60000 65536"/>
              <a:gd name="T87" fmla="*/ 0 60000 65536"/>
              <a:gd name="T88" fmla="*/ 0 60000 65536"/>
              <a:gd name="T89" fmla="*/ 0 60000 65536"/>
              <a:gd name="T90" fmla="*/ 0 60000 65536"/>
              <a:gd name="T91" fmla="*/ 0 60000 65536"/>
              <a:gd name="T92" fmla="*/ 0 60000 65536"/>
              <a:gd name="T93" fmla="*/ 0 60000 65536"/>
              <a:gd name="T94" fmla="*/ 0 60000 65536"/>
              <a:gd name="T95" fmla="*/ 0 60000 65536"/>
              <a:gd name="T96" fmla="*/ 0 60000 65536"/>
              <a:gd name="T97" fmla="*/ 0 60000 65536"/>
              <a:gd name="T98" fmla="*/ 0 60000 65536"/>
              <a:gd name="T99" fmla="*/ 0 w 243"/>
              <a:gd name="T100" fmla="*/ 0 h 1023"/>
              <a:gd name="T101" fmla="*/ 243 w 243"/>
              <a:gd name="T102" fmla="*/ 1023 h 1023"/>
            </a:gdLst>
            <a:ahLst/>
            <a:cxnLst>
              <a:cxn ang="T66">
                <a:pos x="T0" y="T1"/>
              </a:cxn>
              <a:cxn ang="T67">
                <a:pos x="T2" y="T3"/>
              </a:cxn>
              <a:cxn ang="T68">
                <a:pos x="T4" y="T5"/>
              </a:cxn>
              <a:cxn ang="T69">
                <a:pos x="T6" y="T7"/>
              </a:cxn>
              <a:cxn ang="T70">
                <a:pos x="T8" y="T9"/>
              </a:cxn>
              <a:cxn ang="T71">
                <a:pos x="T10" y="T11"/>
              </a:cxn>
              <a:cxn ang="T72">
                <a:pos x="T12" y="T13"/>
              </a:cxn>
              <a:cxn ang="T73">
                <a:pos x="T14" y="T15"/>
              </a:cxn>
              <a:cxn ang="T74">
                <a:pos x="T16" y="T17"/>
              </a:cxn>
              <a:cxn ang="T75">
                <a:pos x="T18" y="T19"/>
              </a:cxn>
              <a:cxn ang="T76">
                <a:pos x="T20" y="T21"/>
              </a:cxn>
              <a:cxn ang="T77">
                <a:pos x="T22" y="T23"/>
              </a:cxn>
              <a:cxn ang="T78">
                <a:pos x="T24" y="T25"/>
              </a:cxn>
              <a:cxn ang="T79">
                <a:pos x="T26" y="T27"/>
              </a:cxn>
              <a:cxn ang="T80">
                <a:pos x="T28" y="T29"/>
              </a:cxn>
              <a:cxn ang="T81">
                <a:pos x="T30" y="T31"/>
              </a:cxn>
              <a:cxn ang="T82">
                <a:pos x="T32" y="T33"/>
              </a:cxn>
              <a:cxn ang="T83">
                <a:pos x="T34" y="T35"/>
              </a:cxn>
              <a:cxn ang="T84">
                <a:pos x="T36" y="T37"/>
              </a:cxn>
              <a:cxn ang="T85">
                <a:pos x="T38" y="T39"/>
              </a:cxn>
              <a:cxn ang="T86">
                <a:pos x="T40" y="T41"/>
              </a:cxn>
              <a:cxn ang="T87">
                <a:pos x="T42" y="T43"/>
              </a:cxn>
              <a:cxn ang="T88">
                <a:pos x="T44" y="T45"/>
              </a:cxn>
              <a:cxn ang="T89">
                <a:pos x="T46" y="T47"/>
              </a:cxn>
              <a:cxn ang="T90">
                <a:pos x="T48" y="T49"/>
              </a:cxn>
              <a:cxn ang="T91">
                <a:pos x="T50" y="T51"/>
              </a:cxn>
              <a:cxn ang="T92">
                <a:pos x="T52" y="T53"/>
              </a:cxn>
              <a:cxn ang="T93">
                <a:pos x="T54" y="T55"/>
              </a:cxn>
              <a:cxn ang="T94">
                <a:pos x="T56" y="T57"/>
              </a:cxn>
              <a:cxn ang="T95">
                <a:pos x="T58" y="T59"/>
              </a:cxn>
              <a:cxn ang="T96">
                <a:pos x="T60" y="T61"/>
              </a:cxn>
              <a:cxn ang="T97">
                <a:pos x="T62" y="T63"/>
              </a:cxn>
              <a:cxn ang="T98">
                <a:pos x="T64" y="T65"/>
              </a:cxn>
            </a:cxnLst>
            <a:rect l="T99" t="T100" r="T101" b="T102"/>
            <a:pathLst>
              <a:path w="243" h="1023">
                <a:moveTo>
                  <a:pt x="0" y="1023"/>
                </a:moveTo>
                <a:lnTo>
                  <a:pt x="26" y="997"/>
                </a:lnTo>
                <a:lnTo>
                  <a:pt x="51" y="972"/>
                </a:lnTo>
                <a:lnTo>
                  <a:pt x="74" y="943"/>
                </a:lnTo>
                <a:lnTo>
                  <a:pt x="96" y="915"/>
                </a:lnTo>
                <a:lnTo>
                  <a:pt x="117" y="885"/>
                </a:lnTo>
                <a:lnTo>
                  <a:pt x="137" y="854"/>
                </a:lnTo>
                <a:lnTo>
                  <a:pt x="154" y="822"/>
                </a:lnTo>
                <a:lnTo>
                  <a:pt x="170" y="789"/>
                </a:lnTo>
                <a:lnTo>
                  <a:pt x="185" y="756"/>
                </a:lnTo>
                <a:lnTo>
                  <a:pt x="199" y="723"/>
                </a:lnTo>
                <a:lnTo>
                  <a:pt x="210" y="688"/>
                </a:lnTo>
                <a:lnTo>
                  <a:pt x="220" y="652"/>
                </a:lnTo>
                <a:lnTo>
                  <a:pt x="228" y="618"/>
                </a:lnTo>
                <a:lnTo>
                  <a:pt x="234" y="582"/>
                </a:lnTo>
                <a:lnTo>
                  <a:pt x="239" y="545"/>
                </a:lnTo>
                <a:lnTo>
                  <a:pt x="242" y="509"/>
                </a:lnTo>
                <a:lnTo>
                  <a:pt x="243" y="472"/>
                </a:lnTo>
                <a:lnTo>
                  <a:pt x="242" y="437"/>
                </a:lnTo>
                <a:lnTo>
                  <a:pt x="239" y="400"/>
                </a:lnTo>
                <a:lnTo>
                  <a:pt x="236" y="364"/>
                </a:lnTo>
                <a:lnTo>
                  <a:pt x="229" y="328"/>
                </a:lnTo>
                <a:lnTo>
                  <a:pt x="222" y="292"/>
                </a:lnTo>
                <a:lnTo>
                  <a:pt x="213" y="256"/>
                </a:lnTo>
                <a:lnTo>
                  <a:pt x="202" y="222"/>
                </a:lnTo>
                <a:lnTo>
                  <a:pt x="190" y="189"/>
                </a:lnTo>
                <a:lnTo>
                  <a:pt x="175" y="154"/>
                </a:lnTo>
                <a:lnTo>
                  <a:pt x="159" y="122"/>
                </a:lnTo>
                <a:lnTo>
                  <a:pt x="142" y="90"/>
                </a:lnTo>
                <a:lnTo>
                  <a:pt x="123" y="59"/>
                </a:lnTo>
                <a:lnTo>
                  <a:pt x="102" y="28"/>
                </a:lnTo>
                <a:lnTo>
                  <a:pt x="80" y="0"/>
                </a:lnTo>
                <a:lnTo>
                  <a:pt x="8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2" name="Freeform 191">
            <a:extLst>
              <a:ext uri="{FF2B5EF4-FFF2-40B4-BE49-F238E27FC236}">
                <a16:creationId xmlns:a16="http://schemas.microsoft.com/office/drawing/2014/main" id="{00000000-0008-0000-0900-0000C0000000}"/>
              </a:ext>
            </a:extLst>
          </xdr:cNvPr>
          <xdr:cNvSpPr>
            <a:spLocks/>
          </xdr:cNvSpPr>
        </xdr:nvSpPr>
        <xdr:spPr bwMode="auto">
          <a:xfrm>
            <a:off x="1552" y="1375"/>
            <a:ext cx="351" cy="106"/>
          </a:xfrm>
          <a:custGeom>
            <a:avLst/>
            <a:gdLst>
              <a:gd name="T0" fmla="*/ 1 w 1406"/>
              <a:gd name="T1" fmla="*/ 0 h 427"/>
              <a:gd name="T2" fmla="*/ 0 w 1406"/>
              <a:gd name="T3" fmla="*/ 0 h 427"/>
              <a:gd name="T4" fmla="*/ 0 w 1406"/>
              <a:gd name="T5" fmla="*/ 0 h 427"/>
              <a:gd name="T6" fmla="*/ 0 w 1406"/>
              <a:gd name="T7" fmla="*/ 0 h 427"/>
              <a:gd name="T8" fmla="*/ 0 w 1406"/>
              <a:gd name="T9" fmla="*/ 0 h 427"/>
              <a:gd name="T10" fmla="*/ 1 w 1406"/>
              <a:gd name="T11" fmla="*/ 0 h 427"/>
              <a:gd name="T12" fmla="*/ 1 w 1406"/>
              <a:gd name="T13" fmla="*/ 0 h 427"/>
              <a:gd name="T14" fmla="*/ 0 60000 65536"/>
              <a:gd name="T15" fmla="*/ 0 60000 65536"/>
              <a:gd name="T16" fmla="*/ 0 60000 65536"/>
              <a:gd name="T17" fmla="*/ 0 60000 65536"/>
              <a:gd name="T18" fmla="*/ 0 60000 65536"/>
              <a:gd name="T19" fmla="*/ 0 60000 65536"/>
              <a:gd name="T20" fmla="*/ 0 60000 65536"/>
              <a:gd name="T21" fmla="*/ 0 w 1406"/>
              <a:gd name="T22" fmla="*/ 0 h 427"/>
              <a:gd name="T23" fmla="*/ 1406 w 1406"/>
              <a:gd name="T24" fmla="*/ 427 h 427"/>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406" h="427">
                <a:moveTo>
                  <a:pt x="1405" y="0"/>
                </a:moveTo>
                <a:lnTo>
                  <a:pt x="36" y="0"/>
                </a:lnTo>
                <a:lnTo>
                  <a:pt x="0" y="36"/>
                </a:lnTo>
                <a:lnTo>
                  <a:pt x="0" y="392"/>
                </a:lnTo>
                <a:lnTo>
                  <a:pt x="34" y="427"/>
                </a:lnTo>
                <a:lnTo>
                  <a:pt x="1405" y="427"/>
                </a:lnTo>
                <a:lnTo>
                  <a:pt x="1406" y="42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3" name="Freeform 192">
            <a:extLst>
              <a:ext uri="{FF2B5EF4-FFF2-40B4-BE49-F238E27FC236}">
                <a16:creationId xmlns:a16="http://schemas.microsoft.com/office/drawing/2014/main" id="{00000000-0008-0000-0900-0000C1000000}"/>
              </a:ext>
            </a:extLst>
          </xdr:cNvPr>
          <xdr:cNvSpPr>
            <a:spLocks/>
          </xdr:cNvSpPr>
        </xdr:nvSpPr>
        <xdr:spPr bwMode="auto">
          <a:xfrm>
            <a:off x="1552" y="1473"/>
            <a:ext cx="351" cy="1"/>
          </a:xfrm>
          <a:custGeom>
            <a:avLst/>
            <a:gdLst>
              <a:gd name="T0" fmla="*/ 0 w 1406"/>
              <a:gd name="T1" fmla="*/ 0 h 1"/>
              <a:gd name="T2" fmla="*/ 1 w 1406"/>
              <a:gd name="T3" fmla="*/ 0 h 1"/>
              <a:gd name="T4" fmla="*/ 1 w 1406"/>
              <a:gd name="T5" fmla="*/ 0 h 1"/>
              <a:gd name="T6" fmla="*/ 0 60000 65536"/>
              <a:gd name="T7" fmla="*/ 0 60000 65536"/>
              <a:gd name="T8" fmla="*/ 0 60000 65536"/>
              <a:gd name="T9" fmla="*/ 0 w 1406"/>
              <a:gd name="T10" fmla="*/ 0 h 1"/>
              <a:gd name="T11" fmla="*/ 1406 w 1406"/>
              <a:gd name="T12" fmla="*/ 1 h 1"/>
            </a:gdLst>
            <a:ahLst/>
            <a:cxnLst>
              <a:cxn ang="T6">
                <a:pos x="T0" y="T1"/>
              </a:cxn>
              <a:cxn ang="T7">
                <a:pos x="T2" y="T3"/>
              </a:cxn>
              <a:cxn ang="T8">
                <a:pos x="T4" y="T5"/>
              </a:cxn>
            </a:cxnLst>
            <a:rect l="T9" t="T10" r="T11" b="T12"/>
            <a:pathLst>
              <a:path w="1406" h="1">
                <a:moveTo>
                  <a:pt x="0" y="0"/>
                </a:moveTo>
                <a:lnTo>
                  <a:pt x="1405" y="0"/>
                </a:lnTo>
                <a:lnTo>
                  <a:pt x="1406"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4" name="Freeform 193">
            <a:extLst>
              <a:ext uri="{FF2B5EF4-FFF2-40B4-BE49-F238E27FC236}">
                <a16:creationId xmlns:a16="http://schemas.microsoft.com/office/drawing/2014/main" id="{00000000-0008-0000-0900-0000C2000000}"/>
              </a:ext>
            </a:extLst>
          </xdr:cNvPr>
          <xdr:cNvSpPr>
            <a:spLocks/>
          </xdr:cNvSpPr>
        </xdr:nvSpPr>
        <xdr:spPr bwMode="auto">
          <a:xfrm>
            <a:off x="1552" y="1384"/>
            <a:ext cx="351" cy="1"/>
          </a:xfrm>
          <a:custGeom>
            <a:avLst/>
            <a:gdLst>
              <a:gd name="T0" fmla="*/ 0 w 1406"/>
              <a:gd name="T1" fmla="*/ 0 h 1"/>
              <a:gd name="T2" fmla="*/ 1 w 1406"/>
              <a:gd name="T3" fmla="*/ 0 h 1"/>
              <a:gd name="T4" fmla="*/ 1 w 1406"/>
              <a:gd name="T5" fmla="*/ 0 h 1"/>
              <a:gd name="T6" fmla="*/ 0 60000 65536"/>
              <a:gd name="T7" fmla="*/ 0 60000 65536"/>
              <a:gd name="T8" fmla="*/ 0 60000 65536"/>
              <a:gd name="T9" fmla="*/ 0 w 1406"/>
              <a:gd name="T10" fmla="*/ 0 h 1"/>
              <a:gd name="T11" fmla="*/ 1406 w 1406"/>
              <a:gd name="T12" fmla="*/ 1 h 1"/>
            </a:gdLst>
            <a:ahLst/>
            <a:cxnLst>
              <a:cxn ang="T6">
                <a:pos x="T0" y="T1"/>
              </a:cxn>
              <a:cxn ang="T7">
                <a:pos x="T2" y="T3"/>
              </a:cxn>
              <a:cxn ang="T8">
                <a:pos x="T4" y="T5"/>
              </a:cxn>
            </a:cxnLst>
            <a:rect l="T9" t="T10" r="T11" b="T12"/>
            <a:pathLst>
              <a:path w="1406" h="1">
                <a:moveTo>
                  <a:pt x="0" y="0"/>
                </a:moveTo>
                <a:lnTo>
                  <a:pt x="1405" y="0"/>
                </a:lnTo>
                <a:lnTo>
                  <a:pt x="1406"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5" name="Freeform 194">
            <a:extLst>
              <a:ext uri="{FF2B5EF4-FFF2-40B4-BE49-F238E27FC236}">
                <a16:creationId xmlns:a16="http://schemas.microsoft.com/office/drawing/2014/main" id="{00000000-0008-0000-0900-0000C3000000}"/>
              </a:ext>
            </a:extLst>
          </xdr:cNvPr>
          <xdr:cNvSpPr>
            <a:spLocks/>
          </xdr:cNvSpPr>
        </xdr:nvSpPr>
        <xdr:spPr bwMode="auto">
          <a:xfrm>
            <a:off x="1572" y="1330"/>
            <a:ext cx="60" cy="1"/>
          </a:xfrm>
          <a:custGeom>
            <a:avLst/>
            <a:gdLst>
              <a:gd name="T0" fmla="*/ 0 w 243"/>
              <a:gd name="T1" fmla="*/ 0 h 1"/>
              <a:gd name="T2" fmla="*/ 0 w 243"/>
              <a:gd name="T3" fmla="*/ 0 h 1"/>
              <a:gd name="T4" fmla="*/ 0 w 243"/>
              <a:gd name="T5" fmla="*/ 0 h 1"/>
              <a:gd name="T6" fmla="*/ 0 60000 65536"/>
              <a:gd name="T7" fmla="*/ 0 60000 65536"/>
              <a:gd name="T8" fmla="*/ 0 60000 65536"/>
              <a:gd name="T9" fmla="*/ 0 w 243"/>
              <a:gd name="T10" fmla="*/ 0 h 1"/>
              <a:gd name="T11" fmla="*/ 243 w 243"/>
              <a:gd name="T12" fmla="*/ 1 h 1"/>
            </a:gdLst>
            <a:ahLst/>
            <a:cxnLst>
              <a:cxn ang="T6">
                <a:pos x="T0" y="T1"/>
              </a:cxn>
              <a:cxn ang="T7">
                <a:pos x="T2" y="T3"/>
              </a:cxn>
              <a:cxn ang="T8">
                <a:pos x="T4" y="T5"/>
              </a:cxn>
            </a:cxnLst>
            <a:rect l="T9" t="T10" r="T11" b="T12"/>
            <a:pathLst>
              <a:path w="243" h="1">
                <a:moveTo>
                  <a:pt x="24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6" name="Freeform 195">
            <a:extLst>
              <a:ext uri="{FF2B5EF4-FFF2-40B4-BE49-F238E27FC236}">
                <a16:creationId xmlns:a16="http://schemas.microsoft.com/office/drawing/2014/main" id="{00000000-0008-0000-0900-0000C4000000}"/>
              </a:ext>
            </a:extLst>
          </xdr:cNvPr>
          <xdr:cNvSpPr>
            <a:spLocks/>
          </xdr:cNvSpPr>
        </xdr:nvSpPr>
        <xdr:spPr bwMode="auto">
          <a:xfrm>
            <a:off x="1621" y="1330"/>
            <a:ext cx="11" cy="9"/>
          </a:xfrm>
          <a:custGeom>
            <a:avLst/>
            <a:gdLst>
              <a:gd name="T0" fmla="*/ 0 w 44"/>
              <a:gd name="T1" fmla="*/ 0 h 34"/>
              <a:gd name="T2" fmla="*/ 0 w 44"/>
              <a:gd name="T3" fmla="*/ 0 h 34"/>
              <a:gd name="T4" fmla="*/ 0 w 44"/>
              <a:gd name="T5" fmla="*/ 0 h 34"/>
              <a:gd name="T6" fmla="*/ 0 w 44"/>
              <a:gd name="T7" fmla="*/ 0 h 34"/>
              <a:gd name="T8" fmla="*/ 0 w 44"/>
              <a:gd name="T9" fmla="*/ 0 h 34"/>
              <a:gd name="T10" fmla="*/ 0 w 44"/>
              <a:gd name="T11" fmla="*/ 0 h 34"/>
              <a:gd name="T12" fmla="*/ 0 w 44"/>
              <a:gd name="T13" fmla="*/ 0 h 34"/>
              <a:gd name="T14" fmla="*/ 0 w 44"/>
              <a:gd name="T15" fmla="*/ 0 h 34"/>
              <a:gd name="T16" fmla="*/ 0 60000 65536"/>
              <a:gd name="T17" fmla="*/ 0 60000 65536"/>
              <a:gd name="T18" fmla="*/ 0 60000 65536"/>
              <a:gd name="T19" fmla="*/ 0 60000 65536"/>
              <a:gd name="T20" fmla="*/ 0 60000 65536"/>
              <a:gd name="T21" fmla="*/ 0 60000 65536"/>
              <a:gd name="T22" fmla="*/ 0 60000 65536"/>
              <a:gd name="T23" fmla="*/ 0 60000 65536"/>
              <a:gd name="T24" fmla="*/ 0 w 44"/>
              <a:gd name="T25" fmla="*/ 0 h 34"/>
              <a:gd name="T26" fmla="*/ 44 w 44"/>
              <a:gd name="T27" fmla="*/ 34 h 3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4" h="34">
                <a:moveTo>
                  <a:pt x="44" y="0"/>
                </a:moveTo>
                <a:lnTo>
                  <a:pt x="34" y="2"/>
                </a:lnTo>
                <a:lnTo>
                  <a:pt x="24" y="5"/>
                </a:lnTo>
                <a:lnTo>
                  <a:pt x="17" y="10"/>
                </a:lnTo>
                <a:lnTo>
                  <a:pt x="9" y="16"/>
                </a:lnTo>
                <a:lnTo>
                  <a:pt x="3" y="24"/>
                </a:lnTo>
                <a:lnTo>
                  <a:pt x="0" y="34"/>
                </a:lnTo>
                <a:lnTo>
                  <a:pt x="1"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7" name="Freeform 196">
            <a:extLst>
              <a:ext uri="{FF2B5EF4-FFF2-40B4-BE49-F238E27FC236}">
                <a16:creationId xmlns:a16="http://schemas.microsoft.com/office/drawing/2014/main" id="{00000000-0008-0000-0900-0000C5000000}"/>
              </a:ext>
            </a:extLst>
          </xdr:cNvPr>
          <xdr:cNvSpPr>
            <a:spLocks/>
          </xdr:cNvSpPr>
        </xdr:nvSpPr>
        <xdr:spPr bwMode="auto">
          <a:xfrm>
            <a:off x="1540" y="1423"/>
            <a:ext cx="2" cy="6"/>
          </a:xfrm>
          <a:custGeom>
            <a:avLst/>
            <a:gdLst>
              <a:gd name="T0" fmla="*/ 0 w 10"/>
              <a:gd name="T1" fmla="*/ 0 h 24"/>
              <a:gd name="T2" fmla="*/ 0 w 10"/>
              <a:gd name="T3" fmla="*/ 0 h 24"/>
              <a:gd name="T4" fmla="*/ 0 w 10"/>
              <a:gd name="T5" fmla="*/ 0 h 24"/>
              <a:gd name="T6" fmla="*/ 0 w 10"/>
              <a:gd name="T7" fmla="*/ 0 h 24"/>
              <a:gd name="T8" fmla="*/ 0 w 10"/>
              <a:gd name="T9" fmla="*/ 0 h 24"/>
              <a:gd name="T10" fmla="*/ 0 w 10"/>
              <a:gd name="T11" fmla="*/ 0 h 24"/>
              <a:gd name="T12" fmla="*/ 0 w 10"/>
              <a:gd name="T13" fmla="*/ 0 h 24"/>
              <a:gd name="T14" fmla="*/ 0 w 10"/>
              <a:gd name="T15" fmla="*/ 0 h 24"/>
              <a:gd name="T16" fmla="*/ 0 w 10"/>
              <a:gd name="T17" fmla="*/ 0 h 2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0"/>
              <a:gd name="T28" fmla="*/ 0 h 24"/>
              <a:gd name="T29" fmla="*/ 10 w 10"/>
              <a:gd name="T30" fmla="*/ 24 h 2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0" h="24">
                <a:moveTo>
                  <a:pt x="8" y="0"/>
                </a:moveTo>
                <a:lnTo>
                  <a:pt x="5" y="3"/>
                </a:lnTo>
                <a:lnTo>
                  <a:pt x="1" y="5"/>
                </a:lnTo>
                <a:lnTo>
                  <a:pt x="0" y="9"/>
                </a:lnTo>
                <a:lnTo>
                  <a:pt x="0" y="14"/>
                </a:lnTo>
                <a:lnTo>
                  <a:pt x="1" y="18"/>
                </a:lnTo>
                <a:lnTo>
                  <a:pt x="5" y="21"/>
                </a:lnTo>
                <a:lnTo>
                  <a:pt x="8" y="24"/>
                </a:lnTo>
                <a:lnTo>
                  <a:pt x="10" y="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8" name="Freeform 197">
            <a:extLst>
              <a:ext uri="{FF2B5EF4-FFF2-40B4-BE49-F238E27FC236}">
                <a16:creationId xmlns:a16="http://schemas.microsoft.com/office/drawing/2014/main" id="{00000000-0008-0000-0900-0000C6000000}"/>
              </a:ext>
            </a:extLst>
          </xdr:cNvPr>
          <xdr:cNvSpPr>
            <a:spLocks/>
          </xdr:cNvSpPr>
        </xdr:nvSpPr>
        <xdr:spPr bwMode="auto">
          <a:xfrm>
            <a:off x="1540" y="1426"/>
            <a:ext cx="1" cy="8"/>
          </a:xfrm>
          <a:custGeom>
            <a:avLst/>
            <a:gdLst>
              <a:gd name="T0" fmla="*/ 0 w 1"/>
              <a:gd name="T1" fmla="*/ 0 h 35"/>
              <a:gd name="T2" fmla="*/ 0 w 1"/>
              <a:gd name="T3" fmla="*/ 0 h 35"/>
              <a:gd name="T4" fmla="*/ 1 w 1"/>
              <a:gd name="T5" fmla="*/ 0 h 35"/>
              <a:gd name="T6" fmla="*/ 0 60000 65536"/>
              <a:gd name="T7" fmla="*/ 0 60000 65536"/>
              <a:gd name="T8" fmla="*/ 0 60000 65536"/>
              <a:gd name="T9" fmla="*/ 0 w 1"/>
              <a:gd name="T10" fmla="*/ 0 h 35"/>
              <a:gd name="T11" fmla="*/ 1 w 1"/>
              <a:gd name="T12" fmla="*/ 35 h 35"/>
            </a:gdLst>
            <a:ahLst/>
            <a:cxnLst>
              <a:cxn ang="T6">
                <a:pos x="T0" y="T1"/>
              </a:cxn>
              <a:cxn ang="T7">
                <a:pos x="T2" y="T3"/>
              </a:cxn>
              <a:cxn ang="T8">
                <a:pos x="T4" y="T5"/>
              </a:cxn>
            </a:cxnLst>
            <a:rect l="T9" t="T10" r="T11" b="T12"/>
            <a:pathLst>
              <a:path w="1" h="35">
                <a:moveTo>
                  <a:pt x="0" y="3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199" name="Freeform 198">
            <a:extLst>
              <a:ext uri="{FF2B5EF4-FFF2-40B4-BE49-F238E27FC236}">
                <a16:creationId xmlns:a16="http://schemas.microsoft.com/office/drawing/2014/main" id="{00000000-0008-0000-0900-0000C7000000}"/>
              </a:ext>
            </a:extLst>
          </xdr:cNvPr>
          <xdr:cNvSpPr>
            <a:spLocks/>
          </xdr:cNvSpPr>
        </xdr:nvSpPr>
        <xdr:spPr bwMode="auto">
          <a:xfrm>
            <a:off x="1540" y="1423"/>
            <a:ext cx="2" cy="3"/>
          </a:xfrm>
          <a:custGeom>
            <a:avLst/>
            <a:gdLst>
              <a:gd name="T0" fmla="*/ 0 w 8"/>
              <a:gd name="T1" fmla="*/ 0 h 11"/>
              <a:gd name="T2" fmla="*/ 0 w 8"/>
              <a:gd name="T3" fmla="*/ 0 h 11"/>
              <a:gd name="T4" fmla="*/ 0 w 8"/>
              <a:gd name="T5" fmla="*/ 0 h 11"/>
              <a:gd name="T6" fmla="*/ 0 w 8"/>
              <a:gd name="T7" fmla="*/ 0 h 11"/>
              <a:gd name="T8" fmla="*/ 0 w 8"/>
              <a:gd name="T9" fmla="*/ 0 h 11"/>
              <a:gd name="T10" fmla="*/ 0 60000 65536"/>
              <a:gd name="T11" fmla="*/ 0 60000 65536"/>
              <a:gd name="T12" fmla="*/ 0 60000 65536"/>
              <a:gd name="T13" fmla="*/ 0 60000 65536"/>
              <a:gd name="T14" fmla="*/ 0 60000 65536"/>
              <a:gd name="T15" fmla="*/ 0 w 8"/>
              <a:gd name="T16" fmla="*/ 0 h 11"/>
              <a:gd name="T17" fmla="*/ 8 w 8"/>
              <a:gd name="T18" fmla="*/ 11 h 11"/>
            </a:gdLst>
            <a:ahLst/>
            <a:cxnLst>
              <a:cxn ang="T10">
                <a:pos x="T0" y="T1"/>
              </a:cxn>
              <a:cxn ang="T11">
                <a:pos x="T2" y="T3"/>
              </a:cxn>
              <a:cxn ang="T12">
                <a:pos x="T4" y="T5"/>
              </a:cxn>
              <a:cxn ang="T13">
                <a:pos x="T6" y="T7"/>
              </a:cxn>
              <a:cxn ang="T14">
                <a:pos x="T8" y="T9"/>
              </a:cxn>
            </a:cxnLst>
            <a:rect l="T15" t="T16" r="T17" b="T18"/>
            <a:pathLst>
              <a:path w="8" h="11">
                <a:moveTo>
                  <a:pt x="8" y="0"/>
                </a:moveTo>
                <a:lnTo>
                  <a:pt x="4" y="3"/>
                </a:lnTo>
                <a:lnTo>
                  <a:pt x="1" y="6"/>
                </a:lnTo>
                <a:lnTo>
                  <a:pt x="0" y="11"/>
                </a:lnTo>
                <a:lnTo>
                  <a:pt x="1" y="1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0" name="Freeform 199">
            <a:extLst>
              <a:ext uri="{FF2B5EF4-FFF2-40B4-BE49-F238E27FC236}">
                <a16:creationId xmlns:a16="http://schemas.microsoft.com/office/drawing/2014/main" id="{00000000-0008-0000-0900-0000C8000000}"/>
              </a:ext>
            </a:extLst>
          </xdr:cNvPr>
          <xdr:cNvSpPr>
            <a:spLocks/>
          </xdr:cNvSpPr>
        </xdr:nvSpPr>
        <xdr:spPr bwMode="auto">
          <a:xfrm>
            <a:off x="1542" y="1423"/>
            <a:ext cx="3" cy="1"/>
          </a:xfrm>
          <a:custGeom>
            <a:avLst/>
            <a:gdLst>
              <a:gd name="T0" fmla="*/ 0 w 12"/>
              <a:gd name="T1" fmla="*/ 0 h 1"/>
              <a:gd name="T2" fmla="*/ 0 w 12"/>
              <a:gd name="T3" fmla="*/ 0 h 1"/>
              <a:gd name="T4" fmla="*/ 0 w 12"/>
              <a:gd name="T5" fmla="*/ 0 h 1"/>
              <a:gd name="T6" fmla="*/ 0 60000 65536"/>
              <a:gd name="T7" fmla="*/ 0 60000 65536"/>
              <a:gd name="T8" fmla="*/ 0 60000 65536"/>
              <a:gd name="T9" fmla="*/ 0 w 12"/>
              <a:gd name="T10" fmla="*/ 0 h 1"/>
              <a:gd name="T11" fmla="*/ 12 w 12"/>
              <a:gd name="T12" fmla="*/ 1 h 1"/>
            </a:gdLst>
            <a:ahLst/>
            <a:cxnLst>
              <a:cxn ang="T6">
                <a:pos x="T0" y="T1"/>
              </a:cxn>
              <a:cxn ang="T7">
                <a:pos x="T2" y="T3"/>
              </a:cxn>
              <a:cxn ang="T8">
                <a:pos x="T4" y="T5"/>
              </a:cxn>
            </a:cxnLst>
            <a:rect l="T9" t="T10" r="T11" b="T12"/>
            <a:pathLst>
              <a:path w="12" h="1">
                <a:moveTo>
                  <a:pt x="0" y="0"/>
                </a:moveTo>
                <a:lnTo>
                  <a:pt x="10" y="0"/>
                </a:lnTo>
                <a:lnTo>
                  <a:pt x="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1" name="Freeform 200">
            <a:extLst>
              <a:ext uri="{FF2B5EF4-FFF2-40B4-BE49-F238E27FC236}">
                <a16:creationId xmlns:a16="http://schemas.microsoft.com/office/drawing/2014/main" id="{00000000-0008-0000-0900-0000C9000000}"/>
              </a:ext>
            </a:extLst>
          </xdr:cNvPr>
          <xdr:cNvSpPr>
            <a:spLocks/>
          </xdr:cNvSpPr>
        </xdr:nvSpPr>
        <xdr:spPr bwMode="auto">
          <a:xfrm>
            <a:off x="1522" y="1421"/>
            <a:ext cx="3" cy="7"/>
          </a:xfrm>
          <a:custGeom>
            <a:avLst/>
            <a:gdLst>
              <a:gd name="T0" fmla="*/ 0 w 11"/>
              <a:gd name="T1" fmla="*/ 0 h 27"/>
              <a:gd name="T2" fmla="*/ 0 w 11"/>
              <a:gd name="T3" fmla="*/ 0 h 27"/>
              <a:gd name="T4" fmla="*/ 0 w 11"/>
              <a:gd name="T5" fmla="*/ 0 h 27"/>
              <a:gd name="T6" fmla="*/ 0 w 11"/>
              <a:gd name="T7" fmla="*/ 0 h 27"/>
              <a:gd name="T8" fmla="*/ 0 w 11"/>
              <a:gd name="T9" fmla="*/ 0 h 27"/>
              <a:gd name="T10" fmla="*/ 0 w 11"/>
              <a:gd name="T11" fmla="*/ 0 h 27"/>
              <a:gd name="T12" fmla="*/ 0 w 11"/>
              <a:gd name="T13" fmla="*/ 0 h 27"/>
              <a:gd name="T14" fmla="*/ 0 w 11"/>
              <a:gd name="T15" fmla="*/ 0 h 27"/>
              <a:gd name="T16" fmla="*/ 0 w 11"/>
              <a:gd name="T17" fmla="*/ 0 h 27"/>
              <a:gd name="T18" fmla="*/ 0 w 11"/>
              <a:gd name="T19" fmla="*/ 0 h 27"/>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1"/>
              <a:gd name="T31" fmla="*/ 0 h 27"/>
              <a:gd name="T32" fmla="*/ 11 w 11"/>
              <a:gd name="T33" fmla="*/ 27 h 27"/>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1" h="27">
                <a:moveTo>
                  <a:pt x="10" y="0"/>
                </a:moveTo>
                <a:lnTo>
                  <a:pt x="6" y="2"/>
                </a:lnTo>
                <a:lnTo>
                  <a:pt x="2" y="5"/>
                </a:lnTo>
                <a:lnTo>
                  <a:pt x="1" y="10"/>
                </a:lnTo>
                <a:lnTo>
                  <a:pt x="0" y="13"/>
                </a:lnTo>
                <a:lnTo>
                  <a:pt x="1" y="18"/>
                </a:lnTo>
                <a:lnTo>
                  <a:pt x="2" y="22"/>
                </a:lnTo>
                <a:lnTo>
                  <a:pt x="6" y="25"/>
                </a:lnTo>
                <a:lnTo>
                  <a:pt x="10" y="27"/>
                </a:lnTo>
                <a:lnTo>
                  <a:pt x="11" y="2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2" name="Freeform 201">
            <a:extLst>
              <a:ext uri="{FF2B5EF4-FFF2-40B4-BE49-F238E27FC236}">
                <a16:creationId xmlns:a16="http://schemas.microsoft.com/office/drawing/2014/main" id="{00000000-0008-0000-0900-0000CA000000}"/>
              </a:ext>
            </a:extLst>
          </xdr:cNvPr>
          <xdr:cNvSpPr>
            <a:spLocks/>
          </xdr:cNvSpPr>
        </xdr:nvSpPr>
        <xdr:spPr bwMode="auto">
          <a:xfrm>
            <a:off x="1522" y="1424"/>
            <a:ext cx="1" cy="10"/>
          </a:xfrm>
          <a:custGeom>
            <a:avLst/>
            <a:gdLst>
              <a:gd name="T0" fmla="*/ 0 w 1"/>
              <a:gd name="T1" fmla="*/ 0 h 40"/>
              <a:gd name="T2" fmla="*/ 0 w 1"/>
              <a:gd name="T3" fmla="*/ 0 h 40"/>
              <a:gd name="T4" fmla="*/ 1 w 1"/>
              <a:gd name="T5" fmla="*/ 0 h 40"/>
              <a:gd name="T6" fmla="*/ 0 60000 65536"/>
              <a:gd name="T7" fmla="*/ 0 60000 65536"/>
              <a:gd name="T8" fmla="*/ 0 60000 65536"/>
              <a:gd name="T9" fmla="*/ 0 w 1"/>
              <a:gd name="T10" fmla="*/ 0 h 40"/>
              <a:gd name="T11" fmla="*/ 1 w 1"/>
              <a:gd name="T12" fmla="*/ 40 h 40"/>
            </a:gdLst>
            <a:ahLst/>
            <a:cxnLst>
              <a:cxn ang="T6">
                <a:pos x="T0" y="T1"/>
              </a:cxn>
              <a:cxn ang="T7">
                <a:pos x="T2" y="T3"/>
              </a:cxn>
              <a:cxn ang="T8">
                <a:pos x="T4" y="T5"/>
              </a:cxn>
            </a:cxnLst>
            <a:rect l="T9" t="T10" r="T11" b="T12"/>
            <a:pathLst>
              <a:path w="1" h="40">
                <a:moveTo>
                  <a:pt x="0" y="4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3" name="Freeform 202">
            <a:extLst>
              <a:ext uri="{FF2B5EF4-FFF2-40B4-BE49-F238E27FC236}">
                <a16:creationId xmlns:a16="http://schemas.microsoft.com/office/drawing/2014/main" id="{00000000-0008-0000-0900-0000CB000000}"/>
              </a:ext>
            </a:extLst>
          </xdr:cNvPr>
          <xdr:cNvSpPr>
            <a:spLocks/>
          </xdr:cNvSpPr>
        </xdr:nvSpPr>
        <xdr:spPr bwMode="auto">
          <a:xfrm>
            <a:off x="1522" y="1421"/>
            <a:ext cx="3" cy="3"/>
          </a:xfrm>
          <a:custGeom>
            <a:avLst/>
            <a:gdLst>
              <a:gd name="T0" fmla="*/ 0 w 10"/>
              <a:gd name="T1" fmla="*/ 0 h 13"/>
              <a:gd name="T2" fmla="*/ 0 w 10"/>
              <a:gd name="T3" fmla="*/ 0 h 13"/>
              <a:gd name="T4" fmla="*/ 0 w 10"/>
              <a:gd name="T5" fmla="*/ 0 h 13"/>
              <a:gd name="T6" fmla="*/ 0 w 10"/>
              <a:gd name="T7" fmla="*/ 0 h 13"/>
              <a:gd name="T8" fmla="*/ 0 w 10"/>
              <a:gd name="T9" fmla="*/ 0 h 13"/>
              <a:gd name="T10" fmla="*/ 0 w 10"/>
              <a:gd name="T11" fmla="*/ 0 h 13"/>
              <a:gd name="T12" fmla="*/ 0 60000 65536"/>
              <a:gd name="T13" fmla="*/ 0 60000 65536"/>
              <a:gd name="T14" fmla="*/ 0 60000 65536"/>
              <a:gd name="T15" fmla="*/ 0 60000 65536"/>
              <a:gd name="T16" fmla="*/ 0 60000 65536"/>
              <a:gd name="T17" fmla="*/ 0 60000 65536"/>
              <a:gd name="T18" fmla="*/ 0 w 10"/>
              <a:gd name="T19" fmla="*/ 0 h 13"/>
              <a:gd name="T20" fmla="*/ 10 w 10"/>
              <a:gd name="T21" fmla="*/ 13 h 13"/>
            </a:gdLst>
            <a:ahLst/>
            <a:cxnLst>
              <a:cxn ang="T12">
                <a:pos x="T0" y="T1"/>
              </a:cxn>
              <a:cxn ang="T13">
                <a:pos x="T2" y="T3"/>
              </a:cxn>
              <a:cxn ang="T14">
                <a:pos x="T4" y="T5"/>
              </a:cxn>
              <a:cxn ang="T15">
                <a:pos x="T6" y="T7"/>
              </a:cxn>
              <a:cxn ang="T16">
                <a:pos x="T8" y="T9"/>
              </a:cxn>
              <a:cxn ang="T17">
                <a:pos x="T10" y="T11"/>
              </a:cxn>
            </a:cxnLst>
            <a:rect l="T18" t="T19" r="T20" b="T21"/>
            <a:pathLst>
              <a:path w="10" h="13">
                <a:moveTo>
                  <a:pt x="10" y="0"/>
                </a:moveTo>
                <a:lnTo>
                  <a:pt x="6" y="2"/>
                </a:lnTo>
                <a:lnTo>
                  <a:pt x="2" y="5"/>
                </a:lnTo>
                <a:lnTo>
                  <a:pt x="1" y="10"/>
                </a:ln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4" name="Freeform 203">
            <a:extLst>
              <a:ext uri="{FF2B5EF4-FFF2-40B4-BE49-F238E27FC236}">
                <a16:creationId xmlns:a16="http://schemas.microsoft.com/office/drawing/2014/main" id="{00000000-0008-0000-0900-0000CC000000}"/>
              </a:ext>
            </a:extLst>
          </xdr:cNvPr>
          <xdr:cNvSpPr>
            <a:spLocks/>
          </xdr:cNvSpPr>
        </xdr:nvSpPr>
        <xdr:spPr bwMode="auto">
          <a:xfrm>
            <a:off x="1525" y="1421"/>
            <a:ext cx="11" cy="13"/>
          </a:xfrm>
          <a:custGeom>
            <a:avLst/>
            <a:gdLst>
              <a:gd name="T0" fmla="*/ 0 w 44"/>
              <a:gd name="T1" fmla="*/ 0 h 53"/>
              <a:gd name="T2" fmla="*/ 0 w 44"/>
              <a:gd name="T3" fmla="*/ 0 h 53"/>
              <a:gd name="T4" fmla="*/ 0 w 44"/>
              <a:gd name="T5" fmla="*/ 0 h 53"/>
              <a:gd name="T6" fmla="*/ 0 w 44"/>
              <a:gd name="T7" fmla="*/ 0 h 53"/>
              <a:gd name="T8" fmla="*/ 0 60000 65536"/>
              <a:gd name="T9" fmla="*/ 0 60000 65536"/>
              <a:gd name="T10" fmla="*/ 0 60000 65536"/>
              <a:gd name="T11" fmla="*/ 0 60000 65536"/>
              <a:gd name="T12" fmla="*/ 0 w 44"/>
              <a:gd name="T13" fmla="*/ 0 h 53"/>
              <a:gd name="T14" fmla="*/ 44 w 44"/>
              <a:gd name="T15" fmla="*/ 53 h 53"/>
            </a:gdLst>
            <a:ahLst/>
            <a:cxnLst>
              <a:cxn ang="T8">
                <a:pos x="T0" y="T1"/>
              </a:cxn>
              <a:cxn ang="T9">
                <a:pos x="T2" y="T3"/>
              </a:cxn>
              <a:cxn ang="T10">
                <a:pos x="T4" y="T5"/>
              </a:cxn>
              <a:cxn ang="T11">
                <a:pos x="T6" y="T7"/>
              </a:cxn>
            </a:cxnLst>
            <a:rect l="T12" t="T13" r="T14" b="T15"/>
            <a:pathLst>
              <a:path w="44" h="53">
                <a:moveTo>
                  <a:pt x="0" y="0"/>
                </a:moveTo>
                <a:lnTo>
                  <a:pt x="43" y="0"/>
                </a:lnTo>
                <a:lnTo>
                  <a:pt x="43" y="53"/>
                </a:lnTo>
                <a:lnTo>
                  <a:pt x="44" y="5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5" name="Freeform 204">
            <a:extLst>
              <a:ext uri="{FF2B5EF4-FFF2-40B4-BE49-F238E27FC236}">
                <a16:creationId xmlns:a16="http://schemas.microsoft.com/office/drawing/2014/main" id="{00000000-0008-0000-0900-0000CD000000}"/>
              </a:ext>
            </a:extLst>
          </xdr:cNvPr>
          <xdr:cNvSpPr>
            <a:spLocks/>
          </xdr:cNvSpPr>
        </xdr:nvSpPr>
        <xdr:spPr bwMode="auto">
          <a:xfrm>
            <a:off x="1546" y="1423"/>
            <a:ext cx="3" cy="6"/>
          </a:xfrm>
          <a:custGeom>
            <a:avLst/>
            <a:gdLst>
              <a:gd name="T0" fmla="*/ 0 w 9"/>
              <a:gd name="T1" fmla="*/ 0 h 24"/>
              <a:gd name="T2" fmla="*/ 0 w 9"/>
              <a:gd name="T3" fmla="*/ 0 h 24"/>
              <a:gd name="T4" fmla="*/ 0 w 9"/>
              <a:gd name="T5" fmla="*/ 0 h 24"/>
              <a:gd name="T6" fmla="*/ 0 w 9"/>
              <a:gd name="T7" fmla="*/ 0 h 24"/>
              <a:gd name="T8" fmla="*/ 0 w 9"/>
              <a:gd name="T9" fmla="*/ 0 h 24"/>
              <a:gd name="T10" fmla="*/ 0 w 9"/>
              <a:gd name="T11" fmla="*/ 0 h 24"/>
              <a:gd name="T12" fmla="*/ 0 w 9"/>
              <a:gd name="T13" fmla="*/ 0 h 24"/>
              <a:gd name="T14" fmla="*/ 0 w 9"/>
              <a:gd name="T15" fmla="*/ 0 h 24"/>
              <a:gd name="T16" fmla="*/ 0 w 9"/>
              <a:gd name="T17" fmla="*/ 0 h 2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9"/>
              <a:gd name="T28" fmla="*/ 0 h 24"/>
              <a:gd name="T29" fmla="*/ 9 w 9"/>
              <a:gd name="T30" fmla="*/ 24 h 2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9" h="24">
                <a:moveTo>
                  <a:pt x="0" y="24"/>
                </a:moveTo>
                <a:lnTo>
                  <a:pt x="5" y="21"/>
                </a:lnTo>
                <a:lnTo>
                  <a:pt x="7" y="18"/>
                </a:lnTo>
                <a:lnTo>
                  <a:pt x="9" y="14"/>
                </a:lnTo>
                <a:lnTo>
                  <a:pt x="9" y="9"/>
                </a:lnTo>
                <a:lnTo>
                  <a:pt x="7" y="5"/>
                </a:lnTo>
                <a:lnTo>
                  <a:pt x="5"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6" name="Freeform 205">
            <a:extLst>
              <a:ext uri="{FF2B5EF4-FFF2-40B4-BE49-F238E27FC236}">
                <a16:creationId xmlns:a16="http://schemas.microsoft.com/office/drawing/2014/main" id="{00000000-0008-0000-0900-0000CE000000}"/>
              </a:ext>
            </a:extLst>
          </xdr:cNvPr>
          <xdr:cNvSpPr>
            <a:spLocks/>
          </xdr:cNvSpPr>
        </xdr:nvSpPr>
        <xdr:spPr bwMode="auto">
          <a:xfrm>
            <a:off x="1544" y="1423"/>
            <a:ext cx="5" cy="11"/>
          </a:xfrm>
          <a:custGeom>
            <a:avLst/>
            <a:gdLst>
              <a:gd name="T0" fmla="*/ 0 w 18"/>
              <a:gd name="T1" fmla="*/ 0 h 46"/>
              <a:gd name="T2" fmla="*/ 0 w 18"/>
              <a:gd name="T3" fmla="*/ 0 h 46"/>
              <a:gd name="T4" fmla="*/ 0 w 18"/>
              <a:gd name="T5" fmla="*/ 0 h 46"/>
              <a:gd name="T6" fmla="*/ 0 w 18"/>
              <a:gd name="T7" fmla="*/ 0 h 46"/>
              <a:gd name="T8" fmla="*/ 0 w 18"/>
              <a:gd name="T9" fmla="*/ 0 h 46"/>
              <a:gd name="T10" fmla="*/ 0 w 18"/>
              <a:gd name="T11" fmla="*/ 0 h 46"/>
              <a:gd name="T12" fmla="*/ 0 w 18"/>
              <a:gd name="T13" fmla="*/ 0 h 46"/>
              <a:gd name="T14" fmla="*/ 0 60000 65536"/>
              <a:gd name="T15" fmla="*/ 0 60000 65536"/>
              <a:gd name="T16" fmla="*/ 0 60000 65536"/>
              <a:gd name="T17" fmla="*/ 0 60000 65536"/>
              <a:gd name="T18" fmla="*/ 0 60000 65536"/>
              <a:gd name="T19" fmla="*/ 0 60000 65536"/>
              <a:gd name="T20" fmla="*/ 0 60000 65536"/>
              <a:gd name="T21" fmla="*/ 0 w 18"/>
              <a:gd name="T22" fmla="*/ 0 h 46"/>
              <a:gd name="T23" fmla="*/ 18 w 18"/>
              <a:gd name="T24" fmla="*/ 46 h 46"/>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8" h="46">
                <a:moveTo>
                  <a:pt x="18" y="46"/>
                </a:moveTo>
                <a:lnTo>
                  <a:pt x="18" y="11"/>
                </a:lnTo>
                <a:lnTo>
                  <a:pt x="16" y="6"/>
                </a:lnTo>
                <a:lnTo>
                  <a:pt x="14" y="3"/>
                </a:lnTo>
                <a:lnTo>
                  <a:pt x="9" y="0"/>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7" name="Freeform 206">
            <a:extLst>
              <a:ext uri="{FF2B5EF4-FFF2-40B4-BE49-F238E27FC236}">
                <a16:creationId xmlns:a16="http://schemas.microsoft.com/office/drawing/2014/main" id="{00000000-0008-0000-0900-0000CF000000}"/>
              </a:ext>
            </a:extLst>
          </xdr:cNvPr>
          <xdr:cNvSpPr>
            <a:spLocks/>
          </xdr:cNvSpPr>
        </xdr:nvSpPr>
        <xdr:spPr bwMode="auto">
          <a:xfrm>
            <a:off x="1549" y="1441"/>
            <a:ext cx="3" cy="1"/>
          </a:xfrm>
          <a:custGeom>
            <a:avLst/>
            <a:gdLst>
              <a:gd name="T0" fmla="*/ 0 w 13"/>
              <a:gd name="T1" fmla="*/ 0 h 1"/>
              <a:gd name="T2" fmla="*/ 0 w 13"/>
              <a:gd name="T3" fmla="*/ 0 h 1"/>
              <a:gd name="T4" fmla="*/ 0 w 13"/>
              <a:gd name="T5" fmla="*/ 0 h 1"/>
              <a:gd name="T6" fmla="*/ 0 60000 65536"/>
              <a:gd name="T7" fmla="*/ 0 60000 65536"/>
              <a:gd name="T8" fmla="*/ 0 60000 65536"/>
              <a:gd name="T9" fmla="*/ 0 w 13"/>
              <a:gd name="T10" fmla="*/ 0 h 1"/>
              <a:gd name="T11" fmla="*/ 13 w 13"/>
              <a:gd name="T12" fmla="*/ 1 h 1"/>
            </a:gdLst>
            <a:ahLst/>
            <a:cxnLst>
              <a:cxn ang="T6">
                <a:pos x="T0" y="T1"/>
              </a:cxn>
              <a:cxn ang="T7">
                <a:pos x="T2" y="T3"/>
              </a:cxn>
              <a:cxn ang="T8">
                <a:pos x="T4" y="T5"/>
              </a:cxn>
            </a:cxnLst>
            <a:rect l="T9" t="T10" r="T11" b="T12"/>
            <a:pathLst>
              <a:path w="13" h="1">
                <a:moveTo>
                  <a:pt x="0" y="0"/>
                </a:moveTo>
                <a:lnTo>
                  <a:pt x="12" y="0"/>
                </a:lnTo>
                <a:lnTo>
                  <a:pt x="1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8" name="Freeform 207">
            <a:extLst>
              <a:ext uri="{FF2B5EF4-FFF2-40B4-BE49-F238E27FC236}">
                <a16:creationId xmlns:a16="http://schemas.microsoft.com/office/drawing/2014/main" id="{00000000-0008-0000-0900-0000D0000000}"/>
              </a:ext>
            </a:extLst>
          </xdr:cNvPr>
          <xdr:cNvSpPr>
            <a:spLocks/>
          </xdr:cNvSpPr>
        </xdr:nvSpPr>
        <xdr:spPr bwMode="auto">
          <a:xfrm>
            <a:off x="1549" y="1427"/>
            <a:ext cx="3" cy="1"/>
          </a:xfrm>
          <a:custGeom>
            <a:avLst/>
            <a:gdLst>
              <a:gd name="T0" fmla="*/ 0 w 13"/>
              <a:gd name="T1" fmla="*/ 0 h 1"/>
              <a:gd name="T2" fmla="*/ 0 w 13"/>
              <a:gd name="T3" fmla="*/ 0 h 1"/>
              <a:gd name="T4" fmla="*/ 0 w 13"/>
              <a:gd name="T5" fmla="*/ 0 h 1"/>
              <a:gd name="T6" fmla="*/ 0 60000 65536"/>
              <a:gd name="T7" fmla="*/ 0 60000 65536"/>
              <a:gd name="T8" fmla="*/ 0 60000 65536"/>
              <a:gd name="T9" fmla="*/ 0 w 13"/>
              <a:gd name="T10" fmla="*/ 0 h 1"/>
              <a:gd name="T11" fmla="*/ 13 w 13"/>
              <a:gd name="T12" fmla="*/ 1 h 1"/>
            </a:gdLst>
            <a:ahLst/>
            <a:cxnLst>
              <a:cxn ang="T6">
                <a:pos x="T0" y="T1"/>
              </a:cxn>
              <a:cxn ang="T7">
                <a:pos x="T2" y="T3"/>
              </a:cxn>
              <a:cxn ang="T8">
                <a:pos x="T4" y="T5"/>
              </a:cxn>
            </a:cxnLst>
            <a:rect l="T9" t="T10" r="T11" b="T12"/>
            <a:pathLst>
              <a:path w="13" h="1">
                <a:moveTo>
                  <a:pt x="0" y="0"/>
                </a:moveTo>
                <a:lnTo>
                  <a:pt x="12" y="0"/>
                </a:lnTo>
                <a:lnTo>
                  <a:pt x="1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09" name="Freeform 208">
            <a:extLst>
              <a:ext uri="{FF2B5EF4-FFF2-40B4-BE49-F238E27FC236}">
                <a16:creationId xmlns:a16="http://schemas.microsoft.com/office/drawing/2014/main" id="{00000000-0008-0000-0900-0000D1000000}"/>
              </a:ext>
            </a:extLst>
          </xdr:cNvPr>
          <xdr:cNvSpPr>
            <a:spLocks/>
          </xdr:cNvSpPr>
        </xdr:nvSpPr>
        <xdr:spPr bwMode="auto">
          <a:xfrm>
            <a:off x="1536" y="1443"/>
            <a:ext cx="4" cy="1"/>
          </a:xfrm>
          <a:custGeom>
            <a:avLst/>
            <a:gdLst>
              <a:gd name="T0" fmla="*/ 0 w 17"/>
              <a:gd name="T1" fmla="*/ 0 h 1"/>
              <a:gd name="T2" fmla="*/ 0 w 17"/>
              <a:gd name="T3" fmla="*/ 0 h 1"/>
              <a:gd name="T4" fmla="*/ 0 w 17"/>
              <a:gd name="T5" fmla="*/ 0 h 1"/>
              <a:gd name="T6" fmla="*/ 0 60000 65536"/>
              <a:gd name="T7" fmla="*/ 0 60000 65536"/>
              <a:gd name="T8" fmla="*/ 0 60000 65536"/>
              <a:gd name="T9" fmla="*/ 0 w 17"/>
              <a:gd name="T10" fmla="*/ 0 h 1"/>
              <a:gd name="T11" fmla="*/ 17 w 17"/>
              <a:gd name="T12" fmla="*/ 1 h 1"/>
            </a:gdLst>
            <a:ahLst/>
            <a:cxnLst>
              <a:cxn ang="T6">
                <a:pos x="T0" y="T1"/>
              </a:cxn>
              <a:cxn ang="T7">
                <a:pos x="T2" y="T3"/>
              </a:cxn>
              <a:cxn ang="T8">
                <a:pos x="T4" y="T5"/>
              </a:cxn>
            </a:cxnLst>
            <a:rect l="T9" t="T10" r="T11" b="T12"/>
            <a:pathLst>
              <a:path w="17" h="1">
                <a:moveTo>
                  <a:pt x="0" y="0"/>
                </a:moveTo>
                <a:lnTo>
                  <a:pt x="16" y="0"/>
                </a:lnTo>
                <a:lnTo>
                  <a:pt x="1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0" name="Freeform 209">
            <a:extLst>
              <a:ext uri="{FF2B5EF4-FFF2-40B4-BE49-F238E27FC236}">
                <a16:creationId xmlns:a16="http://schemas.microsoft.com/office/drawing/2014/main" id="{00000000-0008-0000-0900-0000D2000000}"/>
              </a:ext>
            </a:extLst>
          </xdr:cNvPr>
          <xdr:cNvSpPr>
            <a:spLocks/>
          </xdr:cNvSpPr>
        </xdr:nvSpPr>
        <xdr:spPr bwMode="auto">
          <a:xfrm>
            <a:off x="1542" y="1440"/>
            <a:ext cx="5" cy="1"/>
          </a:xfrm>
          <a:custGeom>
            <a:avLst/>
            <a:gdLst>
              <a:gd name="T0" fmla="*/ 0 w 22"/>
              <a:gd name="T1" fmla="*/ 0 h 1"/>
              <a:gd name="T2" fmla="*/ 0 w 22"/>
              <a:gd name="T3" fmla="*/ 0 h 1"/>
              <a:gd name="T4" fmla="*/ 0 w 22"/>
              <a:gd name="T5" fmla="*/ 0 h 1"/>
              <a:gd name="T6" fmla="*/ 0 60000 65536"/>
              <a:gd name="T7" fmla="*/ 0 60000 65536"/>
              <a:gd name="T8" fmla="*/ 0 60000 65536"/>
              <a:gd name="T9" fmla="*/ 0 w 22"/>
              <a:gd name="T10" fmla="*/ 0 h 1"/>
              <a:gd name="T11" fmla="*/ 22 w 22"/>
              <a:gd name="T12" fmla="*/ 1 h 1"/>
            </a:gdLst>
            <a:ahLst/>
            <a:cxnLst>
              <a:cxn ang="T6">
                <a:pos x="T0" y="T1"/>
              </a:cxn>
              <a:cxn ang="T7">
                <a:pos x="T2" y="T3"/>
              </a:cxn>
              <a:cxn ang="T8">
                <a:pos x="T4" y="T5"/>
              </a:cxn>
            </a:cxnLst>
            <a:rect l="T9" t="T10" r="T11" b="T12"/>
            <a:pathLst>
              <a:path w="22" h="1">
                <a:moveTo>
                  <a:pt x="0" y="0"/>
                </a:moveTo>
                <a:lnTo>
                  <a:pt x="21" y="0"/>
                </a:lnTo>
                <a:lnTo>
                  <a:pt x="2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1" name="Freeform 210">
            <a:extLst>
              <a:ext uri="{FF2B5EF4-FFF2-40B4-BE49-F238E27FC236}">
                <a16:creationId xmlns:a16="http://schemas.microsoft.com/office/drawing/2014/main" id="{00000000-0008-0000-0900-0000D3000000}"/>
              </a:ext>
            </a:extLst>
          </xdr:cNvPr>
          <xdr:cNvSpPr>
            <a:spLocks/>
          </xdr:cNvSpPr>
        </xdr:nvSpPr>
        <xdr:spPr bwMode="auto">
          <a:xfrm>
            <a:off x="1542" y="1429"/>
            <a:ext cx="4" cy="1"/>
          </a:xfrm>
          <a:custGeom>
            <a:avLst/>
            <a:gdLst>
              <a:gd name="T0" fmla="*/ 0 w 19"/>
              <a:gd name="T1" fmla="*/ 0 h 1"/>
              <a:gd name="T2" fmla="*/ 0 w 19"/>
              <a:gd name="T3" fmla="*/ 0 h 1"/>
              <a:gd name="T4" fmla="*/ 0 w 19"/>
              <a:gd name="T5" fmla="*/ 0 h 1"/>
              <a:gd name="T6" fmla="*/ 0 60000 65536"/>
              <a:gd name="T7" fmla="*/ 0 60000 65536"/>
              <a:gd name="T8" fmla="*/ 0 60000 65536"/>
              <a:gd name="T9" fmla="*/ 0 w 19"/>
              <a:gd name="T10" fmla="*/ 0 h 1"/>
              <a:gd name="T11" fmla="*/ 19 w 19"/>
              <a:gd name="T12" fmla="*/ 1 h 1"/>
            </a:gdLst>
            <a:ahLst/>
            <a:cxnLst>
              <a:cxn ang="T6">
                <a:pos x="T0" y="T1"/>
              </a:cxn>
              <a:cxn ang="T7">
                <a:pos x="T2" y="T3"/>
              </a:cxn>
              <a:cxn ang="T8">
                <a:pos x="T4" y="T5"/>
              </a:cxn>
            </a:cxnLst>
            <a:rect l="T9" t="T10" r="T11" b="T12"/>
            <a:pathLst>
              <a:path w="19" h="1">
                <a:moveTo>
                  <a:pt x="19"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2" name="Freeform 211">
            <a:extLst>
              <a:ext uri="{FF2B5EF4-FFF2-40B4-BE49-F238E27FC236}">
                <a16:creationId xmlns:a16="http://schemas.microsoft.com/office/drawing/2014/main" id="{00000000-0008-0000-0900-0000D4000000}"/>
              </a:ext>
            </a:extLst>
          </xdr:cNvPr>
          <xdr:cNvSpPr>
            <a:spLocks/>
          </xdr:cNvSpPr>
        </xdr:nvSpPr>
        <xdr:spPr bwMode="auto">
          <a:xfrm>
            <a:off x="1540" y="1440"/>
            <a:ext cx="2" cy="6"/>
          </a:xfrm>
          <a:custGeom>
            <a:avLst/>
            <a:gdLst>
              <a:gd name="T0" fmla="*/ 0 w 10"/>
              <a:gd name="T1" fmla="*/ 0 h 24"/>
              <a:gd name="T2" fmla="*/ 0 w 10"/>
              <a:gd name="T3" fmla="*/ 0 h 24"/>
              <a:gd name="T4" fmla="*/ 0 w 10"/>
              <a:gd name="T5" fmla="*/ 0 h 24"/>
              <a:gd name="T6" fmla="*/ 0 w 10"/>
              <a:gd name="T7" fmla="*/ 0 h 24"/>
              <a:gd name="T8" fmla="*/ 0 w 10"/>
              <a:gd name="T9" fmla="*/ 0 h 24"/>
              <a:gd name="T10" fmla="*/ 0 w 10"/>
              <a:gd name="T11" fmla="*/ 0 h 24"/>
              <a:gd name="T12" fmla="*/ 0 w 10"/>
              <a:gd name="T13" fmla="*/ 0 h 24"/>
              <a:gd name="T14" fmla="*/ 0 w 10"/>
              <a:gd name="T15" fmla="*/ 0 h 24"/>
              <a:gd name="T16" fmla="*/ 0 60000 65536"/>
              <a:gd name="T17" fmla="*/ 0 60000 65536"/>
              <a:gd name="T18" fmla="*/ 0 60000 65536"/>
              <a:gd name="T19" fmla="*/ 0 60000 65536"/>
              <a:gd name="T20" fmla="*/ 0 60000 65536"/>
              <a:gd name="T21" fmla="*/ 0 60000 65536"/>
              <a:gd name="T22" fmla="*/ 0 60000 65536"/>
              <a:gd name="T23" fmla="*/ 0 60000 65536"/>
              <a:gd name="T24" fmla="*/ 0 w 10"/>
              <a:gd name="T25" fmla="*/ 0 h 24"/>
              <a:gd name="T26" fmla="*/ 10 w 10"/>
              <a:gd name="T27" fmla="*/ 24 h 2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10" h="24">
                <a:moveTo>
                  <a:pt x="7" y="0"/>
                </a:moveTo>
                <a:lnTo>
                  <a:pt x="4" y="3"/>
                </a:lnTo>
                <a:lnTo>
                  <a:pt x="1" y="7"/>
                </a:lnTo>
                <a:lnTo>
                  <a:pt x="0" y="12"/>
                </a:lnTo>
                <a:lnTo>
                  <a:pt x="1" y="17"/>
                </a:lnTo>
                <a:lnTo>
                  <a:pt x="4" y="21"/>
                </a:lnTo>
                <a:lnTo>
                  <a:pt x="8" y="24"/>
                </a:lnTo>
                <a:lnTo>
                  <a:pt x="10" y="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3" name="Freeform 212">
            <a:extLst>
              <a:ext uri="{FF2B5EF4-FFF2-40B4-BE49-F238E27FC236}">
                <a16:creationId xmlns:a16="http://schemas.microsoft.com/office/drawing/2014/main" id="{00000000-0008-0000-0900-0000D5000000}"/>
              </a:ext>
            </a:extLst>
          </xdr:cNvPr>
          <xdr:cNvSpPr>
            <a:spLocks/>
          </xdr:cNvSpPr>
        </xdr:nvSpPr>
        <xdr:spPr bwMode="auto">
          <a:xfrm>
            <a:off x="1540" y="1429"/>
            <a:ext cx="2" cy="11"/>
          </a:xfrm>
          <a:custGeom>
            <a:avLst/>
            <a:gdLst>
              <a:gd name="T0" fmla="*/ 0 w 8"/>
              <a:gd name="T1" fmla="*/ 0 h 44"/>
              <a:gd name="T2" fmla="*/ 0 w 8"/>
              <a:gd name="T3" fmla="*/ 0 h 44"/>
              <a:gd name="T4" fmla="*/ 0 w 8"/>
              <a:gd name="T5" fmla="*/ 0 h 44"/>
              <a:gd name="T6" fmla="*/ 0 w 8"/>
              <a:gd name="T7" fmla="*/ 0 h 44"/>
              <a:gd name="T8" fmla="*/ 0 w 8"/>
              <a:gd name="T9" fmla="*/ 0 h 44"/>
              <a:gd name="T10" fmla="*/ 0 w 8"/>
              <a:gd name="T11" fmla="*/ 0 h 44"/>
              <a:gd name="T12" fmla="*/ 0 w 8"/>
              <a:gd name="T13" fmla="*/ 0 h 44"/>
              <a:gd name="T14" fmla="*/ 0 w 8"/>
              <a:gd name="T15" fmla="*/ 0 h 44"/>
              <a:gd name="T16" fmla="*/ 0 60000 65536"/>
              <a:gd name="T17" fmla="*/ 0 60000 65536"/>
              <a:gd name="T18" fmla="*/ 0 60000 65536"/>
              <a:gd name="T19" fmla="*/ 0 60000 65536"/>
              <a:gd name="T20" fmla="*/ 0 60000 65536"/>
              <a:gd name="T21" fmla="*/ 0 60000 65536"/>
              <a:gd name="T22" fmla="*/ 0 60000 65536"/>
              <a:gd name="T23" fmla="*/ 0 60000 65536"/>
              <a:gd name="T24" fmla="*/ 0 w 8"/>
              <a:gd name="T25" fmla="*/ 0 h 44"/>
              <a:gd name="T26" fmla="*/ 8 w 8"/>
              <a:gd name="T27" fmla="*/ 44 h 4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8" h="44">
                <a:moveTo>
                  <a:pt x="8" y="0"/>
                </a:moveTo>
                <a:lnTo>
                  <a:pt x="4" y="6"/>
                </a:lnTo>
                <a:lnTo>
                  <a:pt x="1" y="13"/>
                </a:lnTo>
                <a:lnTo>
                  <a:pt x="0" y="22"/>
                </a:lnTo>
                <a:lnTo>
                  <a:pt x="1" y="31"/>
                </a:lnTo>
                <a:lnTo>
                  <a:pt x="4" y="38"/>
                </a:lnTo>
                <a:lnTo>
                  <a:pt x="7" y="44"/>
                </a:lnTo>
                <a:lnTo>
                  <a:pt x="8" y="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4" name="Freeform 213">
            <a:extLst>
              <a:ext uri="{FF2B5EF4-FFF2-40B4-BE49-F238E27FC236}">
                <a16:creationId xmlns:a16="http://schemas.microsoft.com/office/drawing/2014/main" id="{00000000-0008-0000-0900-0000D6000000}"/>
              </a:ext>
            </a:extLst>
          </xdr:cNvPr>
          <xdr:cNvSpPr>
            <a:spLocks/>
          </xdr:cNvSpPr>
        </xdr:nvSpPr>
        <xdr:spPr bwMode="auto">
          <a:xfrm>
            <a:off x="1540" y="1434"/>
            <a:ext cx="5" cy="12"/>
          </a:xfrm>
          <a:custGeom>
            <a:avLst/>
            <a:gdLst>
              <a:gd name="T0" fmla="*/ 0 w 20"/>
              <a:gd name="T1" fmla="*/ 0 h 46"/>
              <a:gd name="T2" fmla="*/ 0 w 20"/>
              <a:gd name="T3" fmla="*/ 0 h 46"/>
              <a:gd name="T4" fmla="*/ 0 w 20"/>
              <a:gd name="T5" fmla="*/ 0 h 46"/>
              <a:gd name="T6" fmla="*/ 0 w 20"/>
              <a:gd name="T7" fmla="*/ 0 h 46"/>
              <a:gd name="T8" fmla="*/ 0 w 20"/>
              <a:gd name="T9" fmla="*/ 0 h 46"/>
              <a:gd name="T10" fmla="*/ 0 w 20"/>
              <a:gd name="T11" fmla="*/ 0 h 46"/>
              <a:gd name="T12" fmla="*/ 0 w 20"/>
              <a:gd name="T13" fmla="*/ 0 h 46"/>
              <a:gd name="T14" fmla="*/ 0 60000 65536"/>
              <a:gd name="T15" fmla="*/ 0 60000 65536"/>
              <a:gd name="T16" fmla="*/ 0 60000 65536"/>
              <a:gd name="T17" fmla="*/ 0 60000 65536"/>
              <a:gd name="T18" fmla="*/ 0 60000 65536"/>
              <a:gd name="T19" fmla="*/ 0 60000 65536"/>
              <a:gd name="T20" fmla="*/ 0 60000 65536"/>
              <a:gd name="T21" fmla="*/ 0 w 20"/>
              <a:gd name="T22" fmla="*/ 0 h 46"/>
              <a:gd name="T23" fmla="*/ 20 w 20"/>
              <a:gd name="T24" fmla="*/ 46 h 46"/>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20" h="46">
                <a:moveTo>
                  <a:pt x="0" y="0"/>
                </a:moveTo>
                <a:lnTo>
                  <a:pt x="0" y="34"/>
                </a:lnTo>
                <a:lnTo>
                  <a:pt x="1" y="39"/>
                </a:lnTo>
                <a:lnTo>
                  <a:pt x="4" y="43"/>
                </a:lnTo>
                <a:lnTo>
                  <a:pt x="8" y="46"/>
                </a:lnTo>
                <a:lnTo>
                  <a:pt x="18" y="46"/>
                </a:lnTo>
                <a:lnTo>
                  <a:pt x="20" y="4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5" name="Freeform 214">
            <a:extLst>
              <a:ext uri="{FF2B5EF4-FFF2-40B4-BE49-F238E27FC236}">
                <a16:creationId xmlns:a16="http://schemas.microsoft.com/office/drawing/2014/main" id="{00000000-0008-0000-0900-0000D7000000}"/>
              </a:ext>
            </a:extLst>
          </xdr:cNvPr>
          <xdr:cNvSpPr>
            <a:spLocks/>
          </xdr:cNvSpPr>
        </xdr:nvSpPr>
        <xdr:spPr bwMode="auto">
          <a:xfrm>
            <a:off x="1525" y="1428"/>
            <a:ext cx="11" cy="1"/>
          </a:xfrm>
          <a:custGeom>
            <a:avLst/>
            <a:gdLst>
              <a:gd name="T0" fmla="*/ 0 w 44"/>
              <a:gd name="T1" fmla="*/ 0 h 1"/>
              <a:gd name="T2" fmla="*/ 0 w 44"/>
              <a:gd name="T3" fmla="*/ 0 h 1"/>
              <a:gd name="T4" fmla="*/ 0 w 44"/>
              <a:gd name="T5" fmla="*/ 0 h 1"/>
              <a:gd name="T6" fmla="*/ 0 60000 65536"/>
              <a:gd name="T7" fmla="*/ 0 60000 65536"/>
              <a:gd name="T8" fmla="*/ 0 60000 65536"/>
              <a:gd name="T9" fmla="*/ 0 w 44"/>
              <a:gd name="T10" fmla="*/ 0 h 1"/>
              <a:gd name="T11" fmla="*/ 44 w 44"/>
              <a:gd name="T12" fmla="*/ 1 h 1"/>
            </a:gdLst>
            <a:ahLst/>
            <a:cxnLst>
              <a:cxn ang="T6">
                <a:pos x="T0" y="T1"/>
              </a:cxn>
              <a:cxn ang="T7">
                <a:pos x="T2" y="T3"/>
              </a:cxn>
              <a:cxn ang="T8">
                <a:pos x="T4" y="T5"/>
              </a:cxn>
            </a:cxnLst>
            <a:rect l="T9" t="T10" r="T11" b="T12"/>
            <a:pathLst>
              <a:path w="44" h="1">
                <a:moveTo>
                  <a:pt x="0" y="0"/>
                </a:moveTo>
                <a:lnTo>
                  <a:pt x="43" y="0"/>
                </a:lnTo>
                <a:lnTo>
                  <a:pt x="4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6" name="Freeform 215">
            <a:extLst>
              <a:ext uri="{FF2B5EF4-FFF2-40B4-BE49-F238E27FC236}">
                <a16:creationId xmlns:a16="http://schemas.microsoft.com/office/drawing/2014/main" id="{00000000-0008-0000-0900-0000D8000000}"/>
              </a:ext>
            </a:extLst>
          </xdr:cNvPr>
          <xdr:cNvSpPr>
            <a:spLocks/>
          </xdr:cNvSpPr>
        </xdr:nvSpPr>
        <xdr:spPr bwMode="auto">
          <a:xfrm>
            <a:off x="1525" y="1441"/>
            <a:ext cx="11" cy="1"/>
          </a:xfrm>
          <a:custGeom>
            <a:avLst/>
            <a:gdLst>
              <a:gd name="T0" fmla="*/ 0 w 44"/>
              <a:gd name="T1" fmla="*/ 0 h 1"/>
              <a:gd name="T2" fmla="*/ 0 w 44"/>
              <a:gd name="T3" fmla="*/ 0 h 1"/>
              <a:gd name="T4" fmla="*/ 0 w 44"/>
              <a:gd name="T5" fmla="*/ 0 h 1"/>
              <a:gd name="T6" fmla="*/ 0 60000 65536"/>
              <a:gd name="T7" fmla="*/ 0 60000 65536"/>
              <a:gd name="T8" fmla="*/ 0 60000 65536"/>
              <a:gd name="T9" fmla="*/ 0 w 44"/>
              <a:gd name="T10" fmla="*/ 0 h 1"/>
              <a:gd name="T11" fmla="*/ 44 w 44"/>
              <a:gd name="T12" fmla="*/ 1 h 1"/>
            </a:gdLst>
            <a:ahLst/>
            <a:cxnLst>
              <a:cxn ang="T6">
                <a:pos x="T0" y="T1"/>
              </a:cxn>
              <a:cxn ang="T7">
                <a:pos x="T2" y="T3"/>
              </a:cxn>
              <a:cxn ang="T8">
                <a:pos x="T4" y="T5"/>
              </a:cxn>
            </a:cxnLst>
            <a:rect l="T9" t="T10" r="T11" b="T12"/>
            <a:pathLst>
              <a:path w="44" h="1">
                <a:moveTo>
                  <a:pt x="0" y="0"/>
                </a:moveTo>
                <a:lnTo>
                  <a:pt x="43" y="0"/>
                </a:lnTo>
                <a:lnTo>
                  <a:pt x="4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7" name="Freeform 216">
            <a:extLst>
              <a:ext uri="{FF2B5EF4-FFF2-40B4-BE49-F238E27FC236}">
                <a16:creationId xmlns:a16="http://schemas.microsoft.com/office/drawing/2014/main" id="{00000000-0008-0000-0900-0000D9000000}"/>
              </a:ext>
            </a:extLst>
          </xdr:cNvPr>
          <xdr:cNvSpPr>
            <a:spLocks/>
          </xdr:cNvSpPr>
        </xdr:nvSpPr>
        <xdr:spPr bwMode="auto">
          <a:xfrm>
            <a:off x="1522" y="1441"/>
            <a:ext cx="3" cy="6"/>
          </a:xfrm>
          <a:custGeom>
            <a:avLst/>
            <a:gdLst>
              <a:gd name="T0" fmla="*/ 0 w 11"/>
              <a:gd name="T1" fmla="*/ 0 h 26"/>
              <a:gd name="T2" fmla="*/ 0 w 11"/>
              <a:gd name="T3" fmla="*/ 0 h 26"/>
              <a:gd name="T4" fmla="*/ 0 w 11"/>
              <a:gd name="T5" fmla="*/ 0 h 26"/>
              <a:gd name="T6" fmla="*/ 0 w 11"/>
              <a:gd name="T7" fmla="*/ 0 h 26"/>
              <a:gd name="T8" fmla="*/ 0 w 11"/>
              <a:gd name="T9" fmla="*/ 0 h 26"/>
              <a:gd name="T10" fmla="*/ 0 w 11"/>
              <a:gd name="T11" fmla="*/ 0 h 26"/>
              <a:gd name="T12" fmla="*/ 0 w 11"/>
              <a:gd name="T13" fmla="*/ 0 h 26"/>
              <a:gd name="T14" fmla="*/ 0 w 11"/>
              <a:gd name="T15" fmla="*/ 0 h 26"/>
              <a:gd name="T16" fmla="*/ 0 w 11"/>
              <a:gd name="T17" fmla="*/ 0 h 26"/>
              <a:gd name="T18" fmla="*/ 0 w 11"/>
              <a:gd name="T19" fmla="*/ 0 h 26"/>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1"/>
              <a:gd name="T31" fmla="*/ 0 h 26"/>
              <a:gd name="T32" fmla="*/ 11 w 11"/>
              <a:gd name="T33" fmla="*/ 26 h 2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1" h="26">
                <a:moveTo>
                  <a:pt x="10" y="0"/>
                </a:moveTo>
                <a:lnTo>
                  <a:pt x="6" y="2"/>
                </a:lnTo>
                <a:lnTo>
                  <a:pt x="2" y="5"/>
                </a:lnTo>
                <a:lnTo>
                  <a:pt x="1" y="10"/>
                </a:lnTo>
                <a:lnTo>
                  <a:pt x="0" y="13"/>
                </a:lnTo>
                <a:lnTo>
                  <a:pt x="1" y="17"/>
                </a:lnTo>
                <a:lnTo>
                  <a:pt x="2" y="21"/>
                </a:lnTo>
                <a:lnTo>
                  <a:pt x="6" y="24"/>
                </a:lnTo>
                <a:lnTo>
                  <a:pt x="10" y="26"/>
                </a:lnTo>
                <a:lnTo>
                  <a:pt x="11"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8" name="Freeform 217">
            <a:extLst>
              <a:ext uri="{FF2B5EF4-FFF2-40B4-BE49-F238E27FC236}">
                <a16:creationId xmlns:a16="http://schemas.microsoft.com/office/drawing/2014/main" id="{00000000-0008-0000-0900-0000DA000000}"/>
              </a:ext>
            </a:extLst>
          </xdr:cNvPr>
          <xdr:cNvSpPr>
            <a:spLocks/>
          </xdr:cNvSpPr>
        </xdr:nvSpPr>
        <xdr:spPr bwMode="auto">
          <a:xfrm>
            <a:off x="1522" y="1428"/>
            <a:ext cx="3" cy="13"/>
          </a:xfrm>
          <a:custGeom>
            <a:avLst/>
            <a:gdLst>
              <a:gd name="T0" fmla="*/ 0 w 11"/>
              <a:gd name="T1" fmla="*/ 0 h 52"/>
              <a:gd name="T2" fmla="*/ 0 w 11"/>
              <a:gd name="T3" fmla="*/ 0 h 52"/>
              <a:gd name="T4" fmla="*/ 0 w 11"/>
              <a:gd name="T5" fmla="*/ 0 h 52"/>
              <a:gd name="T6" fmla="*/ 0 w 11"/>
              <a:gd name="T7" fmla="*/ 0 h 52"/>
              <a:gd name="T8" fmla="*/ 0 w 11"/>
              <a:gd name="T9" fmla="*/ 0 h 52"/>
              <a:gd name="T10" fmla="*/ 0 w 11"/>
              <a:gd name="T11" fmla="*/ 0 h 52"/>
              <a:gd name="T12" fmla="*/ 0 w 11"/>
              <a:gd name="T13" fmla="*/ 0 h 52"/>
              <a:gd name="T14" fmla="*/ 0 w 11"/>
              <a:gd name="T15" fmla="*/ 0 h 52"/>
              <a:gd name="T16" fmla="*/ 0 w 11"/>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1"/>
              <a:gd name="T28" fmla="*/ 0 h 52"/>
              <a:gd name="T29" fmla="*/ 11 w 11"/>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1" h="52">
                <a:moveTo>
                  <a:pt x="10" y="0"/>
                </a:moveTo>
                <a:lnTo>
                  <a:pt x="5" y="6"/>
                </a:lnTo>
                <a:lnTo>
                  <a:pt x="2" y="14"/>
                </a:lnTo>
                <a:lnTo>
                  <a:pt x="0" y="22"/>
                </a:lnTo>
                <a:lnTo>
                  <a:pt x="0" y="30"/>
                </a:lnTo>
                <a:lnTo>
                  <a:pt x="1" y="38"/>
                </a:lnTo>
                <a:lnTo>
                  <a:pt x="5" y="46"/>
                </a:lnTo>
                <a:lnTo>
                  <a:pt x="10" y="52"/>
                </a:lnTo>
                <a:lnTo>
                  <a:pt x="11" y="5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19" name="Freeform 218">
            <a:extLst>
              <a:ext uri="{FF2B5EF4-FFF2-40B4-BE49-F238E27FC236}">
                <a16:creationId xmlns:a16="http://schemas.microsoft.com/office/drawing/2014/main" id="{00000000-0008-0000-0900-0000DB000000}"/>
              </a:ext>
            </a:extLst>
          </xdr:cNvPr>
          <xdr:cNvSpPr>
            <a:spLocks/>
          </xdr:cNvSpPr>
        </xdr:nvSpPr>
        <xdr:spPr bwMode="auto">
          <a:xfrm>
            <a:off x="1522" y="1434"/>
            <a:ext cx="14" cy="13"/>
          </a:xfrm>
          <a:custGeom>
            <a:avLst/>
            <a:gdLst>
              <a:gd name="T0" fmla="*/ 0 w 54"/>
              <a:gd name="T1" fmla="*/ 0 h 52"/>
              <a:gd name="T2" fmla="*/ 0 w 54"/>
              <a:gd name="T3" fmla="*/ 0 h 52"/>
              <a:gd name="T4" fmla="*/ 0 w 54"/>
              <a:gd name="T5" fmla="*/ 0 h 52"/>
              <a:gd name="T6" fmla="*/ 0 w 54"/>
              <a:gd name="T7" fmla="*/ 0 h 52"/>
              <a:gd name="T8" fmla="*/ 0 w 54"/>
              <a:gd name="T9" fmla="*/ 0 h 52"/>
              <a:gd name="T10" fmla="*/ 0 w 54"/>
              <a:gd name="T11" fmla="*/ 0 h 52"/>
              <a:gd name="T12" fmla="*/ 0 w 54"/>
              <a:gd name="T13" fmla="*/ 0 h 52"/>
              <a:gd name="T14" fmla="*/ 0 w 54"/>
              <a:gd name="T15" fmla="*/ 0 h 52"/>
              <a:gd name="T16" fmla="*/ 0 w 54"/>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54"/>
              <a:gd name="T28" fmla="*/ 0 h 52"/>
              <a:gd name="T29" fmla="*/ 54 w 54"/>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54" h="52">
                <a:moveTo>
                  <a:pt x="0" y="0"/>
                </a:moveTo>
                <a:lnTo>
                  <a:pt x="0" y="39"/>
                </a:lnTo>
                <a:lnTo>
                  <a:pt x="1" y="43"/>
                </a:lnTo>
                <a:lnTo>
                  <a:pt x="2" y="47"/>
                </a:lnTo>
                <a:lnTo>
                  <a:pt x="6" y="50"/>
                </a:lnTo>
                <a:lnTo>
                  <a:pt x="10" y="52"/>
                </a:lnTo>
                <a:lnTo>
                  <a:pt x="53" y="52"/>
                </a:lnTo>
                <a:lnTo>
                  <a:pt x="53" y="0"/>
                </a:lnTo>
                <a:lnTo>
                  <a:pt x="5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0" name="Freeform 219">
            <a:extLst>
              <a:ext uri="{FF2B5EF4-FFF2-40B4-BE49-F238E27FC236}">
                <a16:creationId xmlns:a16="http://schemas.microsoft.com/office/drawing/2014/main" id="{00000000-0008-0000-0900-0000DC000000}"/>
              </a:ext>
            </a:extLst>
          </xdr:cNvPr>
          <xdr:cNvSpPr>
            <a:spLocks/>
          </xdr:cNvSpPr>
        </xdr:nvSpPr>
        <xdr:spPr bwMode="auto">
          <a:xfrm>
            <a:off x="1546" y="1429"/>
            <a:ext cx="3" cy="11"/>
          </a:xfrm>
          <a:custGeom>
            <a:avLst/>
            <a:gdLst>
              <a:gd name="T0" fmla="*/ 0 w 9"/>
              <a:gd name="T1" fmla="*/ 0 h 44"/>
              <a:gd name="T2" fmla="*/ 0 w 9"/>
              <a:gd name="T3" fmla="*/ 0 h 44"/>
              <a:gd name="T4" fmla="*/ 0 w 9"/>
              <a:gd name="T5" fmla="*/ 0 h 44"/>
              <a:gd name="T6" fmla="*/ 0 w 9"/>
              <a:gd name="T7" fmla="*/ 0 h 44"/>
              <a:gd name="T8" fmla="*/ 0 w 9"/>
              <a:gd name="T9" fmla="*/ 0 h 44"/>
              <a:gd name="T10" fmla="*/ 0 w 9"/>
              <a:gd name="T11" fmla="*/ 0 h 44"/>
              <a:gd name="T12" fmla="*/ 0 w 9"/>
              <a:gd name="T13" fmla="*/ 0 h 44"/>
              <a:gd name="T14" fmla="*/ 0 w 9"/>
              <a:gd name="T15" fmla="*/ 0 h 44"/>
              <a:gd name="T16" fmla="*/ 0 60000 65536"/>
              <a:gd name="T17" fmla="*/ 0 60000 65536"/>
              <a:gd name="T18" fmla="*/ 0 60000 65536"/>
              <a:gd name="T19" fmla="*/ 0 60000 65536"/>
              <a:gd name="T20" fmla="*/ 0 60000 65536"/>
              <a:gd name="T21" fmla="*/ 0 60000 65536"/>
              <a:gd name="T22" fmla="*/ 0 60000 65536"/>
              <a:gd name="T23" fmla="*/ 0 60000 65536"/>
              <a:gd name="T24" fmla="*/ 0 w 9"/>
              <a:gd name="T25" fmla="*/ 0 h 44"/>
              <a:gd name="T26" fmla="*/ 9 w 9"/>
              <a:gd name="T27" fmla="*/ 44 h 4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9" h="44">
                <a:moveTo>
                  <a:pt x="1" y="44"/>
                </a:moveTo>
                <a:lnTo>
                  <a:pt x="5" y="38"/>
                </a:lnTo>
                <a:lnTo>
                  <a:pt x="9" y="31"/>
                </a:lnTo>
                <a:lnTo>
                  <a:pt x="9" y="22"/>
                </a:lnTo>
                <a:lnTo>
                  <a:pt x="7" y="13"/>
                </a:lnTo>
                <a:lnTo>
                  <a:pt x="5" y="6"/>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1" name="Freeform 220">
            <a:extLst>
              <a:ext uri="{FF2B5EF4-FFF2-40B4-BE49-F238E27FC236}">
                <a16:creationId xmlns:a16="http://schemas.microsoft.com/office/drawing/2014/main" id="{00000000-0008-0000-0900-0000DD000000}"/>
              </a:ext>
            </a:extLst>
          </xdr:cNvPr>
          <xdr:cNvSpPr>
            <a:spLocks/>
          </xdr:cNvSpPr>
        </xdr:nvSpPr>
        <xdr:spPr bwMode="auto">
          <a:xfrm>
            <a:off x="1546" y="1440"/>
            <a:ext cx="3" cy="6"/>
          </a:xfrm>
          <a:custGeom>
            <a:avLst/>
            <a:gdLst>
              <a:gd name="T0" fmla="*/ 0 w 9"/>
              <a:gd name="T1" fmla="*/ 0 h 24"/>
              <a:gd name="T2" fmla="*/ 0 w 9"/>
              <a:gd name="T3" fmla="*/ 0 h 24"/>
              <a:gd name="T4" fmla="*/ 0 w 9"/>
              <a:gd name="T5" fmla="*/ 0 h 24"/>
              <a:gd name="T6" fmla="*/ 0 w 9"/>
              <a:gd name="T7" fmla="*/ 0 h 24"/>
              <a:gd name="T8" fmla="*/ 0 w 9"/>
              <a:gd name="T9" fmla="*/ 0 h 24"/>
              <a:gd name="T10" fmla="*/ 0 w 9"/>
              <a:gd name="T11" fmla="*/ 0 h 24"/>
              <a:gd name="T12" fmla="*/ 0 w 9"/>
              <a:gd name="T13" fmla="*/ 0 h 24"/>
              <a:gd name="T14" fmla="*/ 0 w 9"/>
              <a:gd name="T15" fmla="*/ 0 h 24"/>
              <a:gd name="T16" fmla="*/ 0 60000 65536"/>
              <a:gd name="T17" fmla="*/ 0 60000 65536"/>
              <a:gd name="T18" fmla="*/ 0 60000 65536"/>
              <a:gd name="T19" fmla="*/ 0 60000 65536"/>
              <a:gd name="T20" fmla="*/ 0 60000 65536"/>
              <a:gd name="T21" fmla="*/ 0 60000 65536"/>
              <a:gd name="T22" fmla="*/ 0 60000 65536"/>
              <a:gd name="T23" fmla="*/ 0 60000 65536"/>
              <a:gd name="T24" fmla="*/ 0 w 9"/>
              <a:gd name="T25" fmla="*/ 0 h 24"/>
              <a:gd name="T26" fmla="*/ 9 w 9"/>
              <a:gd name="T27" fmla="*/ 24 h 2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9" h="24">
                <a:moveTo>
                  <a:pt x="0" y="24"/>
                </a:moveTo>
                <a:lnTo>
                  <a:pt x="5" y="21"/>
                </a:lnTo>
                <a:lnTo>
                  <a:pt x="7" y="17"/>
                </a:lnTo>
                <a:lnTo>
                  <a:pt x="9" y="12"/>
                </a:lnTo>
                <a:lnTo>
                  <a:pt x="9" y="7"/>
                </a:lnTo>
                <a:lnTo>
                  <a:pt x="5" y="3"/>
                </a:lnTo>
                <a:lnTo>
                  <a:pt x="1"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2" name="Freeform 221">
            <a:extLst>
              <a:ext uri="{FF2B5EF4-FFF2-40B4-BE49-F238E27FC236}">
                <a16:creationId xmlns:a16="http://schemas.microsoft.com/office/drawing/2014/main" id="{00000000-0008-0000-0900-0000DE000000}"/>
              </a:ext>
            </a:extLst>
          </xdr:cNvPr>
          <xdr:cNvSpPr>
            <a:spLocks/>
          </xdr:cNvSpPr>
        </xdr:nvSpPr>
        <xdr:spPr bwMode="auto">
          <a:xfrm>
            <a:off x="1549" y="1434"/>
            <a:ext cx="1" cy="9"/>
          </a:xfrm>
          <a:custGeom>
            <a:avLst/>
            <a:gdLst>
              <a:gd name="T0" fmla="*/ 0 w 1"/>
              <a:gd name="T1" fmla="*/ 0 h 34"/>
              <a:gd name="T2" fmla="*/ 0 w 1"/>
              <a:gd name="T3" fmla="*/ 0 h 34"/>
              <a:gd name="T4" fmla="*/ 1 w 1"/>
              <a:gd name="T5" fmla="*/ 0 h 34"/>
              <a:gd name="T6" fmla="*/ 0 60000 65536"/>
              <a:gd name="T7" fmla="*/ 0 60000 65536"/>
              <a:gd name="T8" fmla="*/ 0 60000 65536"/>
              <a:gd name="T9" fmla="*/ 0 w 1"/>
              <a:gd name="T10" fmla="*/ 0 h 34"/>
              <a:gd name="T11" fmla="*/ 1 w 1"/>
              <a:gd name="T12" fmla="*/ 34 h 34"/>
            </a:gdLst>
            <a:ahLst/>
            <a:cxnLst>
              <a:cxn ang="T6">
                <a:pos x="T0" y="T1"/>
              </a:cxn>
              <a:cxn ang="T7">
                <a:pos x="T2" y="T3"/>
              </a:cxn>
              <a:cxn ang="T8">
                <a:pos x="T4" y="T5"/>
              </a:cxn>
            </a:cxnLst>
            <a:rect l="T9" t="T10" r="T11" b="T12"/>
            <a:pathLst>
              <a:path w="1" h="34">
                <a:moveTo>
                  <a:pt x="0" y="0"/>
                </a:moveTo>
                <a:lnTo>
                  <a:pt x="0" y="34"/>
                </a:lnTo>
                <a:lnTo>
                  <a:pt x="1"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3" name="Freeform 222">
            <a:extLst>
              <a:ext uri="{FF2B5EF4-FFF2-40B4-BE49-F238E27FC236}">
                <a16:creationId xmlns:a16="http://schemas.microsoft.com/office/drawing/2014/main" id="{00000000-0008-0000-0900-0000DF000000}"/>
              </a:ext>
            </a:extLst>
          </xdr:cNvPr>
          <xdr:cNvSpPr>
            <a:spLocks/>
          </xdr:cNvSpPr>
        </xdr:nvSpPr>
        <xdr:spPr bwMode="auto">
          <a:xfrm>
            <a:off x="1546" y="1443"/>
            <a:ext cx="3" cy="3"/>
          </a:xfrm>
          <a:custGeom>
            <a:avLst/>
            <a:gdLst>
              <a:gd name="T0" fmla="*/ 0 w 10"/>
              <a:gd name="T1" fmla="*/ 0 h 12"/>
              <a:gd name="T2" fmla="*/ 0 w 10"/>
              <a:gd name="T3" fmla="*/ 0 h 12"/>
              <a:gd name="T4" fmla="*/ 0 w 10"/>
              <a:gd name="T5" fmla="*/ 0 h 12"/>
              <a:gd name="T6" fmla="*/ 0 w 10"/>
              <a:gd name="T7" fmla="*/ 0 h 12"/>
              <a:gd name="T8" fmla="*/ 0 w 10"/>
              <a:gd name="T9" fmla="*/ 0 h 12"/>
              <a:gd name="T10" fmla="*/ 0 60000 65536"/>
              <a:gd name="T11" fmla="*/ 0 60000 65536"/>
              <a:gd name="T12" fmla="*/ 0 60000 65536"/>
              <a:gd name="T13" fmla="*/ 0 60000 65536"/>
              <a:gd name="T14" fmla="*/ 0 60000 65536"/>
              <a:gd name="T15" fmla="*/ 0 w 10"/>
              <a:gd name="T16" fmla="*/ 0 h 12"/>
              <a:gd name="T17" fmla="*/ 10 w 10"/>
              <a:gd name="T18" fmla="*/ 12 h 12"/>
            </a:gdLst>
            <a:ahLst/>
            <a:cxnLst>
              <a:cxn ang="T10">
                <a:pos x="T0" y="T1"/>
              </a:cxn>
              <a:cxn ang="T11">
                <a:pos x="T2" y="T3"/>
              </a:cxn>
              <a:cxn ang="T12">
                <a:pos x="T4" y="T5"/>
              </a:cxn>
              <a:cxn ang="T13">
                <a:pos x="T6" y="T7"/>
              </a:cxn>
              <a:cxn ang="T14">
                <a:pos x="T8" y="T9"/>
              </a:cxn>
            </a:cxnLst>
            <a:rect l="T15" t="T16" r="T17" b="T18"/>
            <a:pathLst>
              <a:path w="10" h="12">
                <a:moveTo>
                  <a:pt x="0" y="12"/>
                </a:moveTo>
                <a:lnTo>
                  <a:pt x="5" y="9"/>
                </a:lnTo>
                <a:lnTo>
                  <a:pt x="7" y="5"/>
                </a:lnTo>
                <a:lnTo>
                  <a:pt x="9" y="0"/>
                </a:lnTo>
                <a:lnTo>
                  <a:pt x="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4" name="Freeform 223">
            <a:extLst>
              <a:ext uri="{FF2B5EF4-FFF2-40B4-BE49-F238E27FC236}">
                <a16:creationId xmlns:a16="http://schemas.microsoft.com/office/drawing/2014/main" id="{00000000-0008-0000-0900-0000E0000000}"/>
              </a:ext>
            </a:extLst>
          </xdr:cNvPr>
          <xdr:cNvSpPr>
            <a:spLocks/>
          </xdr:cNvSpPr>
        </xdr:nvSpPr>
        <xdr:spPr bwMode="auto">
          <a:xfrm>
            <a:off x="1544" y="1446"/>
            <a:ext cx="2" cy="1"/>
          </a:xfrm>
          <a:custGeom>
            <a:avLst/>
            <a:gdLst>
              <a:gd name="T0" fmla="*/ 0 w 9"/>
              <a:gd name="T1" fmla="*/ 0 h 1"/>
              <a:gd name="T2" fmla="*/ 0 w 9"/>
              <a:gd name="T3" fmla="*/ 0 h 1"/>
              <a:gd name="T4" fmla="*/ 0 w 9"/>
              <a:gd name="T5" fmla="*/ 0 h 1"/>
              <a:gd name="T6" fmla="*/ 0 60000 65536"/>
              <a:gd name="T7" fmla="*/ 0 60000 65536"/>
              <a:gd name="T8" fmla="*/ 0 60000 65536"/>
              <a:gd name="T9" fmla="*/ 0 w 9"/>
              <a:gd name="T10" fmla="*/ 0 h 1"/>
              <a:gd name="T11" fmla="*/ 9 w 9"/>
              <a:gd name="T12" fmla="*/ 1 h 1"/>
            </a:gdLst>
            <a:ahLst/>
            <a:cxnLst>
              <a:cxn ang="T6">
                <a:pos x="T0" y="T1"/>
              </a:cxn>
              <a:cxn ang="T7">
                <a:pos x="T2" y="T3"/>
              </a:cxn>
              <a:cxn ang="T8">
                <a:pos x="T4" y="T5"/>
              </a:cxn>
            </a:cxnLst>
            <a:rect l="T9" t="T10" r="T11" b="T12"/>
            <a:pathLst>
              <a:path w="9" h="1">
                <a:moveTo>
                  <a:pt x="9"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5" name="Freeform 224">
            <a:extLst>
              <a:ext uri="{FF2B5EF4-FFF2-40B4-BE49-F238E27FC236}">
                <a16:creationId xmlns:a16="http://schemas.microsoft.com/office/drawing/2014/main" id="{00000000-0008-0000-0900-0000E1000000}"/>
              </a:ext>
            </a:extLst>
          </xdr:cNvPr>
          <xdr:cNvSpPr>
            <a:spLocks/>
          </xdr:cNvSpPr>
        </xdr:nvSpPr>
        <xdr:spPr bwMode="auto">
          <a:xfrm>
            <a:off x="1552" y="1427"/>
            <a:ext cx="1" cy="14"/>
          </a:xfrm>
          <a:custGeom>
            <a:avLst/>
            <a:gdLst>
              <a:gd name="T0" fmla="*/ 0 w 1"/>
              <a:gd name="T1" fmla="*/ 0 h 56"/>
              <a:gd name="T2" fmla="*/ 0 w 1"/>
              <a:gd name="T3" fmla="*/ 0 h 56"/>
              <a:gd name="T4" fmla="*/ 1 w 1"/>
              <a:gd name="T5" fmla="*/ 0 h 56"/>
              <a:gd name="T6" fmla="*/ 0 60000 65536"/>
              <a:gd name="T7" fmla="*/ 0 60000 65536"/>
              <a:gd name="T8" fmla="*/ 0 60000 65536"/>
              <a:gd name="T9" fmla="*/ 0 w 1"/>
              <a:gd name="T10" fmla="*/ 0 h 56"/>
              <a:gd name="T11" fmla="*/ 1 w 1"/>
              <a:gd name="T12" fmla="*/ 56 h 56"/>
            </a:gdLst>
            <a:ahLst/>
            <a:cxnLst>
              <a:cxn ang="T6">
                <a:pos x="T0" y="T1"/>
              </a:cxn>
              <a:cxn ang="T7">
                <a:pos x="T2" y="T3"/>
              </a:cxn>
              <a:cxn ang="T8">
                <a:pos x="T4" y="T5"/>
              </a:cxn>
            </a:cxnLst>
            <a:rect l="T9" t="T10" r="T11" b="T12"/>
            <a:pathLst>
              <a:path w="1" h="56">
                <a:moveTo>
                  <a:pt x="0" y="5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6" name="Freeform 225">
            <a:extLst>
              <a:ext uri="{FF2B5EF4-FFF2-40B4-BE49-F238E27FC236}">
                <a16:creationId xmlns:a16="http://schemas.microsoft.com/office/drawing/2014/main" id="{00000000-0008-0000-0900-0000E2000000}"/>
              </a:ext>
            </a:extLst>
          </xdr:cNvPr>
          <xdr:cNvSpPr>
            <a:spLocks/>
          </xdr:cNvSpPr>
        </xdr:nvSpPr>
        <xdr:spPr bwMode="auto">
          <a:xfrm>
            <a:off x="1536" y="1426"/>
            <a:ext cx="4" cy="1"/>
          </a:xfrm>
          <a:custGeom>
            <a:avLst/>
            <a:gdLst>
              <a:gd name="T0" fmla="*/ 0 w 17"/>
              <a:gd name="T1" fmla="*/ 0 h 1"/>
              <a:gd name="T2" fmla="*/ 0 w 17"/>
              <a:gd name="T3" fmla="*/ 0 h 1"/>
              <a:gd name="T4" fmla="*/ 0 w 17"/>
              <a:gd name="T5" fmla="*/ 0 h 1"/>
              <a:gd name="T6" fmla="*/ 0 60000 65536"/>
              <a:gd name="T7" fmla="*/ 0 60000 65536"/>
              <a:gd name="T8" fmla="*/ 0 60000 65536"/>
              <a:gd name="T9" fmla="*/ 0 w 17"/>
              <a:gd name="T10" fmla="*/ 0 h 1"/>
              <a:gd name="T11" fmla="*/ 17 w 17"/>
              <a:gd name="T12" fmla="*/ 1 h 1"/>
            </a:gdLst>
            <a:ahLst/>
            <a:cxnLst>
              <a:cxn ang="T6">
                <a:pos x="T0" y="T1"/>
              </a:cxn>
              <a:cxn ang="T7">
                <a:pos x="T2" y="T3"/>
              </a:cxn>
              <a:cxn ang="T8">
                <a:pos x="T4" y="T5"/>
              </a:cxn>
            </a:cxnLst>
            <a:rect l="T9" t="T10" r="T11" b="T12"/>
            <a:pathLst>
              <a:path w="17" h="1">
                <a:moveTo>
                  <a:pt x="0" y="0"/>
                </a:moveTo>
                <a:lnTo>
                  <a:pt x="16" y="0"/>
                </a:lnTo>
                <a:lnTo>
                  <a:pt x="1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7" name="Freeform 226">
            <a:extLst>
              <a:ext uri="{FF2B5EF4-FFF2-40B4-BE49-F238E27FC236}">
                <a16:creationId xmlns:a16="http://schemas.microsoft.com/office/drawing/2014/main" id="{00000000-0008-0000-0900-0000E3000000}"/>
              </a:ext>
            </a:extLst>
          </xdr:cNvPr>
          <xdr:cNvSpPr>
            <a:spLocks/>
          </xdr:cNvSpPr>
        </xdr:nvSpPr>
        <xdr:spPr bwMode="auto">
          <a:xfrm>
            <a:off x="1561" y="1330"/>
            <a:ext cx="11" cy="9"/>
          </a:xfrm>
          <a:custGeom>
            <a:avLst/>
            <a:gdLst>
              <a:gd name="T0" fmla="*/ 0 w 44"/>
              <a:gd name="T1" fmla="*/ 0 h 34"/>
              <a:gd name="T2" fmla="*/ 0 w 44"/>
              <a:gd name="T3" fmla="*/ 0 h 34"/>
              <a:gd name="T4" fmla="*/ 0 w 44"/>
              <a:gd name="T5" fmla="*/ 0 h 34"/>
              <a:gd name="T6" fmla="*/ 0 w 44"/>
              <a:gd name="T7" fmla="*/ 0 h 34"/>
              <a:gd name="T8" fmla="*/ 0 w 44"/>
              <a:gd name="T9" fmla="*/ 0 h 34"/>
              <a:gd name="T10" fmla="*/ 0 w 44"/>
              <a:gd name="T11" fmla="*/ 0 h 34"/>
              <a:gd name="T12" fmla="*/ 0 w 44"/>
              <a:gd name="T13" fmla="*/ 0 h 34"/>
              <a:gd name="T14" fmla="*/ 0 w 44"/>
              <a:gd name="T15" fmla="*/ 0 h 34"/>
              <a:gd name="T16" fmla="*/ 0 60000 65536"/>
              <a:gd name="T17" fmla="*/ 0 60000 65536"/>
              <a:gd name="T18" fmla="*/ 0 60000 65536"/>
              <a:gd name="T19" fmla="*/ 0 60000 65536"/>
              <a:gd name="T20" fmla="*/ 0 60000 65536"/>
              <a:gd name="T21" fmla="*/ 0 60000 65536"/>
              <a:gd name="T22" fmla="*/ 0 60000 65536"/>
              <a:gd name="T23" fmla="*/ 0 60000 65536"/>
              <a:gd name="T24" fmla="*/ 0 w 44"/>
              <a:gd name="T25" fmla="*/ 0 h 34"/>
              <a:gd name="T26" fmla="*/ 44 w 44"/>
              <a:gd name="T27" fmla="*/ 34 h 3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4" h="34">
                <a:moveTo>
                  <a:pt x="44" y="0"/>
                </a:moveTo>
                <a:lnTo>
                  <a:pt x="34" y="2"/>
                </a:lnTo>
                <a:lnTo>
                  <a:pt x="24" y="5"/>
                </a:lnTo>
                <a:lnTo>
                  <a:pt x="16" y="10"/>
                </a:lnTo>
                <a:lnTo>
                  <a:pt x="10" y="16"/>
                </a:lnTo>
                <a:lnTo>
                  <a:pt x="3" y="24"/>
                </a:lnTo>
                <a:lnTo>
                  <a:pt x="0" y="34"/>
                </a:lnTo>
                <a:lnTo>
                  <a:pt x="1"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8" name="Freeform 227">
            <a:extLst>
              <a:ext uri="{FF2B5EF4-FFF2-40B4-BE49-F238E27FC236}">
                <a16:creationId xmlns:a16="http://schemas.microsoft.com/office/drawing/2014/main" id="{00000000-0008-0000-0900-0000E4000000}"/>
              </a:ext>
            </a:extLst>
          </xdr:cNvPr>
          <xdr:cNvSpPr>
            <a:spLocks/>
          </xdr:cNvSpPr>
        </xdr:nvSpPr>
        <xdr:spPr bwMode="auto">
          <a:xfrm>
            <a:off x="1583" y="1331"/>
            <a:ext cx="39" cy="8"/>
          </a:xfrm>
          <a:custGeom>
            <a:avLst/>
            <a:gdLst>
              <a:gd name="T0" fmla="*/ 0 w 157"/>
              <a:gd name="T1" fmla="*/ 0 h 32"/>
              <a:gd name="T2" fmla="*/ 0 w 157"/>
              <a:gd name="T3" fmla="*/ 0 h 32"/>
              <a:gd name="T4" fmla="*/ 0 w 157"/>
              <a:gd name="T5" fmla="*/ 0 h 32"/>
              <a:gd name="T6" fmla="*/ 0 w 157"/>
              <a:gd name="T7" fmla="*/ 0 h 32"/>
              <a:gd name="T8" fmla="*/ 0 w 157"/>
              <a:gd name="T9" fmla="*/ 0 h 32"/>
              <a:gd name="T10" fmla="*/ 0 w 157"/>
              <a:gd name="T11" fmla="*/ 0 h 32"/>
              <a:gd name="T12" fmla="*/ 0 w 157"/>
              <a:gd name="T13" fmla="*/ 0 h 32"/>
              <a:gd name="T14" fmla="*/ 0 w 157"/>
              <a:gd name="T15" fmla="*/ 0 h 32"/>
              <a:gd name="T16" fmla="*/ 0 w 157"/>
              <a:gd name="T17" fmla="*/ 0 h 32"/>
              <a:gd name="T18" fmla="*/ 0 w 157"/>
              <a:gd name="T19" fmla="*/ 0 h 32"/>
              <a:gd name="T20" fmla="*/ 0 w 157"/>
              <a:gd name="T21" fmla="*/ 0 h 32"/>
              <a:gd name="T22" fmla="*/ 0 w 157"/>
              <a:gd name="T23" fmla="*/ 0 h 32"/>
              <a:gd name="T24" fmla="*/ 0 w 157"/>
              <a:gd name="T25" fmla="*/ 0 h 32"/>
              <a:gd name="T26" fmla="*/ 0 w 157"/>
              <a:gd name="T27" fmla="*/ 0 h 32"/>
              <a:gd name="T28" fmla="*/ 0 w 157"/>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57"/>
              <a:gd name="T46" fmla="*/ 0 h 32"/>
              <a:gd name="T47" fmla="*/ 157 w 157"/>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57" h="32">
                <a:moveTo>
                  <a:pt x="157" y="32"/>
                </a:moveTo>
                <a:lnTo>
                  <a:pt x="146" y="22"/>
                </a:lnTo>
                <a:lnTo>
                  <a:pt x="136" y="14"/>
                </a:lnTo>
                <a:lnTo>
                  <a:pt x="123" y="8"/>
                </a:lnTo>
                <a:lnTo>
                  <a:pt x="111" y="3"/>
                </a:lnTo>
                <a:lnTo>
                  <a:pt x="98" y="1"/>
                </a:lnTo>
                <a:lnTo>
                  <a:pt x="85" y="0"/>
                </a:lnTo>
                <a:lnTo>
                  <a:pt x="72" y="0"/>
                </a:lnTo>
                <a:lnTo>
                  <a:pt x="58" y="1"/>
                </a:lnTo>
                <a:lnTo>
                  <a:pt x="46" y="3"/>
                </a:lnTo>
                <a:lnTo>
                  <a:pt x="32" y="8"/>
                </a:lnTo>
                <a:lnTo>
                  <a:pt x="21" y="14"/>
                </a:lnTo>
                <a:lnTo>
                  <a:pt x="10" y="22"/>
                </a:lnTo>
                <a:lnTo>
                  <a:pt x="0" y="32"/>
                </a:lnTo>
                <a:lnTo>
                  <a:pt x="1" y="3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29" name="Freeform 228">
            <a:extLst>
              <a:ext uri="{FF2B5EF4-FFF2-40B4-BE49-F238E27FC236}">
                <a16:creationId xmlns:a16="http://schemas.microsoft.com/office/drawing/2014/main" id="{00000000-0008-0000-0900-0000E5000000}"/>
              </a:ext>
            </a:extLst>
          </xdr:cNvPr>
          <xdr:cNvSpPr>
            <a:spLocks/>
          </xdr:cNvSpPr>
        </xdr:nvSpPr>
        <xdr:spPr bwMode="auto">
          <a:xfrm>
            <a:off x="1586" y="1326"/>
            <a:ext cx="32" cy="1"/>
          </a:xfrm>
          <a:custGeom>
            <a:avLst/>
            <a:gdLst>
              <a:gd name="T0" fmla="*/ 0 w 129"/>
              <a:gd name="T1" fmla="*/ 0 h 1"/>
              <a:gd name="T2" fmla="*/ 0 w 129"/>
              <a:gd name="T3" fmla="*/ 0 h 1"/>
              <a:gd name="T4" fmla="*/ 0 w 129"/>
              <a:gd name="T5" fmla="*/ 0 h 1"/>
              <a:gd name="T6" fmla="*/ 0 60000 65536"/>
              <a:gd name="T7" fmla="*/ 0 60000 65536"/>
              <a:gd name="T8" fmla="*/ 0 60000 65536"/>
              <a:gd name="T9" fmla="*/ 0 w 129"/>
              <a:gd name="T10" fmla="*/ 0 h 1"/>
              <a:gd name="T11" fmla="*/ 129 w 129"/>
              <a:gd name="T12" fmla="*/ 1 h 1"/>
            </a:gdLst>
            <a:ahLst/>
            <a:cxnLst>
              <a:cxn ang="T6">
                <a:pos x="T0" y="T1"/>
              </a:cxn>
              <a:cxn ang="T7">
                <a:pos x="T2" y="T3"/>
              </a:cxn>
              <a:cxn ang="T8">
                <a:pos x="T4" y="T5"/>
              </a:cxn>
            </a:cxnLst>
            <a:rect l="T9" t="T10" r="T11" b="T12"/>
            <a:pathLst>
              <a:path w="129" h="1">
                <a:moveTo>
                  <a:pt x="12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0" name="Freeform 229">
            <a:extLst>
              <a:ext uri="{FF2B5EF4-FFF2-40B4-BE49-F238E27FC236}">
                <a16:creationId xmlns:a16="http://schemas.microsoft.com/office/drawing/2014/main" id="{00000000-0008-0000-0900-0000E6000000}"/>
              </a:ext>
            </a:extLst>
          </xdr:cNvPr>
          <xdr:cNvSpPr>
            <a:spLocks/>
          </xdr:cNvSpPr>
        </xdr:nvSpPr>
        <xdr:spPr bwMode="auto">
          <a:xfrm>
            <a:off x="1561" y="1339"/>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0"/>
                </a:moveTo>
                <a:lnTo>
                  <a:pt x="0" y="144"/>
                </a:lnTo>
                <a:lnTo>
                  <a:pt x="1" y="1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1" name="Freeform 230">
            <a:extLst>
              <a:ext uri="{FF2B5EF4-FFF2-40B4-BE49-F238E27FC236}">
                <a16:creationId xmlns:a16="http://schemas.microsoft.com/office/drawing/2014/main" id="{00000000-0008-0000-0900-0000E7000000}"/>
              </a:ext>
            </a:extLst>
          </xdr:cNvPr>
          <xdr:cNvSpPr>
            <a:spLocks/>
          </xdr:cNvSpPr>
        </xdr:nvSpPr>
        <xdr:spPr bwMode="auto">
          <a:xfrm>
            <a:off x="1583" y="1339"/>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14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2" name="Freeform 231">
            <a:extLst>
              <a:ext uri="{FF2B5EF4-FFF2-40B4-BE49-F238E27FC236}">
                <a16:creationId xmlns:a16="http://schemas.microsoft.com/office/drawing/2014/main" id="{00000000-0008-0000-0900-0000E8000000}"/>
              </a:ext>
            </a:extLst>
          </xdr:cNvPr>
          <xdr:cNvSpPr>
            <a:spLocks/>
          </xdr:cNvSpPr>
        </xdr:nvSpPr>
        <xdr:spPr bwMode="auto">
          <a:xfrm>
            <a:off x="1581" y="1326"/>
            <a:ext cx="5" cy="4"/>
          </a:xfrm>
          <a:custGeom>
            <a:avLst/>
            <a:gdLst>
              <a:gd name="T0" fmla="*/ 0 w 20"/>
              <a:gd name="T1" fmla="*/ 0 h 17"/>
              <a:gd name="T2" fmla="*/ 0 w 20"/>
              <a:gd name="T3" fmla="*/ 0 h 17"/>
              <a:gd name="T4" fmla="*/ 0 w 20"/>
              <a:gd name="T5" fmla="*/ 0 h 17"/>
              <a:gd name="T6" fmla="*/ 0 60000 65536"/>
              <a:gd name="T7" fmla="*/ 0 60000 65536"/>
              <a:gd name="T8" fmla="*/ 0 60000 65536"/>
              <a:gd name="T9" fmla="*/ 0 w 20"/>
              <a:gd name="T10" fmla="*/ 0 h 17"/>
              <a:gd name="T11" fmla="*/ 20 w 20"/>
              <a:gd name="T12" fmla="*/ 17 h 17"/>
            </a:gdLst>
            <a:ahLst/>
            <a:cxnLst>
              <a:cxn ang="T6">
                <a:pos x="T0" y="T1"/>
              </a:cxn>
              <a:cxn ang="T7">
                <a:pos x="T2" y="T3"/>
              </a:cxn>
              <a:cxn ang="T8">
                <a:pos x="T4" y="T5"/>
              </a:cxn>
            </a:cxnLst>
            <a:rect l="T9" t="T10" r="T11" b="T12"/>
            <a:pathLst>
              <a:path w="20" h="17">
                <a:moveTo>
                  <a:pt x="20" y="0"/>
                </a:moveTo>
                <a:lnTo>
                  <a:pt x="0" y="17"/>
                </a:lnTo>
                <a:lnTo>
                  <a:pt x="1"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3" name="Freeform 232">
            <a:extLst>
              <a:ext uri="{FF2B5EF4-FFF2-40B4-BE49-F238E27FC236}">
                <a16:creationId xmlns:a16="http://schemas.microsoft.com/office/drawing/2014/main" id="{00000000-0008-0000-0900-0000E9000000}"/>
              </a:ext>
            </a:extLst>
          </xdr:cNvPr>
          <xdr:cNvSpPr>
            <a:spLocks/>
          </xdr:cNvSpPr>
        </xdr:nvSpPr>
        <xdr:spPr bwMode="auto">
          <a:xfrm>
            <a:off x="1572" y="1330"/>
            <a:ext cx="11" cy="9"/>
          </a:xfrm>
          <a:custGeom>
            <a:avLst/>
            <a:gdLst>
              <a:gd name="T0" fmla="*/ 0 w 43"/>
              <a:gd name="T1" fmla="*/ 0 h 34"/>
              <a:gd name="T2" fmla="*/ 0 w 43"/>
              <a:gd name="T3" fmla="*/ 0 h 34"/>
              <a:gd name="T4" fmla="*/ 0 w 43"/>
              <a:gd name="T5" fmla="*/ 0 h 34"/>
              <a:gd name="T6" fmla="*/ 0 w 43"/>
              <a:gd name="T7" fmla="*/ 0 h 34"/>
              <a:gd name="T8" fmla="*/ 0 w 43"/>
              <a:gd name="T9" fmla="*/ 0 h 34"/>
              <a:gd name="T10" fmla="*/ 0 w 43"/>
              <a:gd name="T11" fmla="*/ 0 h 34"/>
              <a:gd name="T12" fmla="*/ 0 w 43"/>
              <a:gd name="T13" fmla="*/ 0 h 34"/>
              <a:gd name="T14" fmla="*/ 0 w 43"/>
              <a:gd name="T15" fmla="*/ 0 h 34"/>
              <a:gd name="T16" fmla="*/ 0 60000 65536"/>
              <a:gd name="T17" fmla="*/ 0 60000 65536"/>
              <a:gd name="T18" fmla="*/ 0 60000 65536"/>
              <a:gd name="T19" fmla="*/ 0 60000 65536"/>
              <a:gd name="T20" fmla="*/ 0 60000 65536"/>
              <a:gd name="T21" fmla="*/ 0 60000 65536"/>
              <a:gd name="T22" fmla="*/ 0 60000 65536"/>
              <a:gd name="T23" fmla="*/ 0 60000 65536"/>
              <a:gd name="T24" fmla="*/ 0 w 43"/>
              <a:gd name="T25" fmla="*/ 0 h 34"/>
              <a:gd name="T26" fmla="*/ 43 w 43"/>
              <a:gd name="T27" fmla="*/ 34 h 3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3" h="34">
                <a:moveTo>
                  <a:pt x="43" y="34"/>
                </a:moveTo>
                <a:lnTo>
                  <a:pt x="39" y="24"/>
                </a:lnTo>
                <a:lnTo>
                  <a:pt x="35" y="16"/>
                </a:lnTo>
                <a:lnTo>
                  <a:pt x="27" y="10"/>
                </a:lnTo>
                <a:lnTo>
                  <a:pt x="19" y="5"/>
                </a:lnTo>
                <a:lnTo>
                  <a:pt x="9"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4" name="Freeform 233">
            <a:extLst>
              <a:ext uri="{FF2B5EF4-FFF2-40B4-BE49-F238E27FC236}">
                <a16:creationId xmlns:a16="http://schemas.microsoft.com/office/drawing/2014/main" id="{00000000-0008-0000-0900-0000EA000000}"/>
              </a:ext>
            </a:extLst>
          </xdr:cNvPr>
          <xdr:cNvSpPr>
            <a:spLocks/>
          </xdr:cNvSpPr>
        </xdr:nvSpPr>
        <xdr:spPr bwMode="auto">
          <a:xfrm>
            <a:off x="1622" y="1339"/>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14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5" name="Freeform 234">
            <a:extLst>
              <a:ext uri="{FF2B5EF4-FFF2-40B4-BE49-F238E27FC236}">
                <a16:creationId xmlns:a16="http://schemas.microsoft.com/office/drawing/2014/main" id="{00000000-0008-0000-0900-0000EB000000}"/>
              </a:ext>
            </a:extLst>
          </xdr:cNvPr>
          <xdr:cNvSpPr>
            <a:spLocks/>
          </xdr:cNvSpPr>
        </xdr:nvSpPr>
        <xdr:spPr bwMode="auto">
          <a:xfrm>
            <a:off x="1618" y="1326"/>
            <a:ext cx="5" cy="4"/>
          </a:xfrm>
          <a:custGeom>
            <a:avLst/>
            <a:gdLst>
              <a:gd name="T0" fmla="*/ 0 w 20"/>
              <a:gd name="T1" fmla="*/ 0 h 17"/>
              <a:gd name="T2" fmla="*/ 0 w 20"/>
              <a:gd name="T3" fmla="*/ 0 h 17"/>
              <a:gd name="T4" fmla="*/ 0 w 20"/>
              <a:gd name="T5" fmla="*/ 0 h 17"/>
              <a:gd name="T6" fmla="*/ 0 60000 65536"/>
              <a:gd name="T7" fmla="*/ 0 60000 65536"/>
              <a:gd name="T8" fmla="*/ 0 60000 65536"/>
              <a:gd name="T9" fmla="*/ 0 w 20"/>
              <a:gd name="T10" fmla="*/ 0 h 17"/>
              <a:gd name="T11" fmla="*/ 20 w 20"/>
              <a:gd name="T12" fmla="*/ 17 h 17"/>
            </a:gdLst>
            <a:ahLst/>
            <a:cxnLst>
              <a:cxn ang="T6">
                <a:pos x="T0" y="T1"/>
              </a:cxn>
              <a:cxn ang="T7">
                <a:pos x="T2" y="T3"/>
              </a:cxn>
              <a:cxn ang="T8">
                <a:pos x="T4" y="T5"/>
              </a:cxn>
            </a:cxnLst>
            <a:rect l="T9" t="T10" r="T11" b="T12"/>
            <a:pathLst>
              <a:path w="20" h="17">
                <a:moveTo>
                  <a:pt x="0" y="0"/>
                </a:moveTo>
                <a:lnTo>
                  <a:pt x="19" y="17"/>
                </a:lnTo>
                <a:lnTo>
                  <a:pt x="20"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6" name="Freeform 235">
            <a:extLst>
              <a:ext uri="{FF2B5EF4-FFF2-40B4-BE49-F238E27FC236}">
                <a16:creationId xmlns:a16="http://schemas.microsoft.com/office/drawing/2014/main" id="{00000000-0008-0000-0900-0000EC000000}"/>
              </a:ext>
            </a:extLst>
          </xdr:cNvPr>
          <xdr:cNvSpPr>
            <a:spLocks/>
          </xdr:cNvSpPr>
        </xdr:nvSpPr>
        <xdr:spPr bwMode="auto">
          <a:xfrm>
            <a:off x="1643" y="1339"/>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0"/>
                </a:moveTo>
                <a:lnTo>
                  <a:pt x="0" y="144"/>
                </a:lnTo>
                <a:lnTo>
                  <a:pt x="1" y="1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7" name="Freeform 236">
            <a:extLst>
              <a:ext uri="{FF2B5EF4-FFF2-40B4-BE49-F238E27FC236}">
                <a16:creationId xmlns:a16="http://schemas.microsoft.com/office/drawing/2014/main" id="{00000000-0008-0000-0900-0000ED000000}"/>
              </a:ext>
            </a:extLst>
          </xdr:cNvPr>
          <xdr:cNvSpPr>
            <a:spLocks/>
          </xdr:cNvSpPr>
        </xdr:nvSpPr>
        <xdr:spPr bwMode="auto">
          <a:xfrm>
            <a:off x="1632" y="1330"/>
            <a:ext cx="11" cy="9"/>
          </a:xfrm>
          <a:custGeom>
            <a:avLst/>
            <a:gdLst>
              <a:gd name="T0" fmla="*/ 0 w 43"/>
              <a:gd name="T1" fmla="*/ 0 h 34"/>
              <a:gd name="T2" fmla="*/ 0 w 43"/>
              <a:gd name="T3" fmla="*/ 0 h 34"/>
              <a:gd name="T4" fmla="*/ 0 w 43"/>
              <a:gd name="T5" fmla="*/ 0 h 34"/>
              <a:gd name="T6" fmla="*/ 0 w 43"/>
              <a:gd name="T7" fmla="*/ 0 h 34"/>
              <a:gd name="T8" fmla="*/ 0 w 43"/>
              <a:gd name="T9" fmla="*/ 0 h 34"/>
              <a:gd name="T10" fmla="*/ 0 w 43"/>
              <a:gd name="T11" fmla="*/ 0 h 34"/>
              <a:gd name="T12" fmla="*/ 0 w 43"/>
              <a:gd name="T13" fmla="*/ 0 h 34"/>
              <a:gd name="T14" fmla="*/ 0 w 43"/>
              <a:gd name="T15" fmla="*/ 0 h 34"/>
              <a:gd name="T16" fmla="*/ 0 60000 65536"/>
              <a:gd name="T17" fmla="*/ 0 60000 65536"/>
              <a:gd name="T18" fmla="*/ 0 60000 65536"/>
              <a:gd name="T19" fmla="*/ 0 60000 65536"/>
              <a:gd name="T20" fmla="*/ 0 60000 65536"/>
              <a:gd name="T21" fmla="*/ 0 60000 65536"/>
              <a:gd name="T22" fmla="*/ 0 60000 65536"/>
              <a:gd name="T23" fmla="*/ 0 60000 65536"/>
              <a:gd name="T24" fmla="*/ 0 w 43"/>
              <a:gd name="T25" fmla="*/ 0 h 34"/>
              <a:gd name="T26" fmla="*/ 43 w 43"/>
              <a:gd name="T27" fmla="*/ 34 h 3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3" h="34">
                <a:moveTo>
                  <a:pt x="43" y="34"/>
                </a:moveTo>
                <a:lnTo>
                  <a:pt x="39" y="24"/>
                </a:lnTo>
                <a:lnTo>
                  <a:pt x="34" y="16"/>
                </a:lnTo>
                <a:lnTo>
                  <a:pt x="27" y="10"/>
                </a:lnTo>
                <a:lnTo>
                  <a:pt x="18" y="5"/>
                </a:lnTo>
                <a:lnTo>
                  <a:pt x="10"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8" name="Freeform 237">
            <a:extLst>
              <a:ext uri="{FF2B5EF4-FFF2-40B4-BE49-F238E27FC236}">
                <a16:creationId xmlns:a16="http://schemas.microsoft.com/office/drawing/2014/main" id="{00000000-0008-0000-0900-0000EE000000}"/>
              </a:ext>
            </a:extLst>
          </xdr:cNvPr>
          <xdr:cNvSpPr>
            <a:spLocks/>
          </xdr:cNvSpPr>
        </xdr:nvSpPr>
        <xdr:spPr bwMode="auto">
          <a:xfrm>
            <a:off x="1693" y="1368"/>
            <a:ext cx="210" cy="1"/>
          </a:xfrm>
          <a:custGeom>
            <a:avLst/>
            <a:gdLst>
              <a:gd name="T0" fmla="*/ 0 w 843"/>
              <a:gd name="T1" fmla="*/ 0 h 1"/>
              <a:gd name="T2" fmla="*/ 1 w 843"/>
              <a:gd name="T3" fmla="*/ 0 h 1"/>
              <a:gd name="T4" fmla="*/ 1 w 843"/>
              <a:gd name="T5" fmla="*/ 0 h 1"/>
              <a:gd name="T6" fmla="*/ 0 60000 65536"/>
              <a:gd name="T7" fmla="*/ 0 60000 65536"/>
              <a:gd name="T8" fmla="*/ 0 60000 65536"/>
              <a:gd name="T9" fmla="*/ 0 w 843"/>
              <a:gd name="T10" fmla="*/ 0 h 1"/>
              <a:gd name="T11" fmla="*/ 843 w 843"/>
              <a:gd name="T12" fmla="*/ 1 h 1"/>
            </a:gdLst>
            <a:ahLst/>
            <a:cxnLst>
              <a:cxn ang="T6">
                <a:pos x="T0" y="T1"/>
              </a:cxn>
              <a:cxn ang="T7">
                <a:pos x="T2" y="T3"/>
              </a:cxn>
              <a:cxn ang="T8">
                <a:pos x="T4" y="T5"/>
              </a:cxn>
            </a:cxnLst>
            <a:rect l="T9" t="T10" r="T11" b="T12"/>
            <a:pathLst>
              <a:path w="843" h="1">
                <a:moveTo>
                  <a:pt x="0" y="0"/>
                </a:moveTo>
                <a:lnTo>
                  <a:pt x="842" y="0"/>
                </a:lnTo>
                <a:lnTo>
                  <a:pt x="84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39" name="Freeform 238">
            <a:extLst>
              <a:ext uri="{FF2B5EF4-FFF2-40B4-BE49-F238E27FC236}">
                <a16:creationId xmlns:a16="http://schemas.microsoft.com/office/drawing/2014/main" id="{00000000-0008-0000-0900-0000EF000000}"/>
              </a:ext>
            </a:extLst>
          </xdr:cNvPr>
          <xdr:cNvSpPr>
            <a:spLocks/>
          </xdr:cNvSpPr>
        </xdr:nvSpPr>
        <xdr:spPr bwMode="auto">
          <a:xfrm>
            <a:off x="1624" y="719"/>
            <a:ext cx="279" cy="133"/>
          </a:xfrm>
          <a:custGeom>
            <a:avLst/>
            <a:gdLst>
              <a:gd name="T0" fmla="*/ 1 w 1115"/>
              <a:gd name="T1" fmla="*/ 0 h 533"/>
              <a:gd name="T2" fmla="*/ 0 w 1115"/>
              <a:gd name="T3" fmla="*/ 0 h 533"/>
              <a:gd name="T4" fmla="*/ 0 w 1115"/>
              <a:gd name="T5" fmla="*/ 0 h 533"/>
              <a:gd name="T6" fmla="*/ 0 w 1115"/>
              <a:gd name="T7" fmla="*/ 0 h 533"/>
              <a:gd name="T8" fmla="*/ 0 w 1115"/>
              <a:gd name="T9" fmla="*/ 0 h 533"/>
              <a:gd name="T10" fmla="*/ 1 w 1115"/>
              <a:gd name="T11" fmla="*/ 0 h 533"/>
              <a:gd name="T12" fmla="*/ 1 w 1115"/>
              <a:gd name="T13" fmla="*/ 0 h 533"/>
              <a:gd name="T14" fmla="*/ 0 60000 65536"/>
              <a:gd name="T15" fmla="*/ 0 60000 65536"/>
              <a:gd name="T16" fmla="*/ 0 60000 65536"/>
              <a:gd name="T17" fmla="*/ 0 60000 65536"/>
              <a:gd name="T18" fmla="*/ 0 60000 65536"/>
              <a:gd name="T19" fmla="*/ 0 60000 65536"/>
              <a:gd name="T20" fmla="*/ 0 60000 65536"/>
              <a:gd name="T21" fmla="*/ 0 w 1115"/>
              <a:gd name="T22" fmla="*/ 0 h 533"/>
              <a:gd name="T23" fmla="*/ 1115 w 1115"/>
              <a:gd name="T24" fmla="*/ 533 h 533"/>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115" h="533">
                <a:moveTo>
                  <a:pt x="1114" y="0"/>
                </a:moveTo>
                <a:lnTo>
                  <a:pt x="36" y="0"/>
                </a:lnTo>
                <a:lnTo>
                  <a:pt x="0" y="36"/>
                </a:lnTo>
                <a:lnTo>
                  <a:pt x="0" y="499"/>
                </a:lnTo>
                <a:lnTo>
                  <a:pt x="36" y="533"/>
                </a:lnTo>
                <a:lnTo>
                  <a:pt x="1114" y="533"/>
                </a:lnTo>
                <a:lnTo>
                  <a:pt x="1115" y="5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0" name="Freeform 239">
            <a:extLst>
              <a:ext uri="{FF2B5EF4-FFF2-40B4-BE49-F238E27FC236}">
                <a16:creationId xmlns:a16="http://schemas.microsoft.com/office/drawing/2014/main" id="{00000000-0008-0000-0900-0000F0000000}"/>
              </a:ext>
            </a:extLst>
          </xdr:cNvPr>
          <xdr:cNvSpPr>
            <a:spLocks/>
          </xdr:cNvSpPr>
        </xdr:nvSpPr>
        <xdr:spPr bwMode="auto">
          <a:xfrm>
            <a:off x="1624" y="844"/>
            <a:ext cx="279" cy="1"/>
          </a:xfrm>
          <a:custGeom>
            <a:avLst/>
            <a:gdLst>
              <a:gd name="T0" fmla="*/ 0 w 1115"/>
              <a:gd name="T1" fmla="*/ 0 h 1"/>
              <a:gd name="T2" fmla="*/ 1 w 1115"/>
              <a:gd name="T3" fmla="*/ 0 h 1"/>
              <a:gd name="T4" fmla="*/ 1 w 1115"/>
              <a:gd name="T5" fmla="*/ 0 h 1"/>
              <a:gd name="T6" fmla="*/ 0 60000 65536"/>
              <a:gd name="T7" fmla="*/ 0 60000 65536"/>
              <a:gd name="T8" fmla="*/ 0 60000 65536"/>
              <a:gd name="T9" fmla="*/ 0 w 1115"/>
              <a:gd name="T10" fmla="*/ 0 h 1"/>
              <a:gd name="T11" fmla="*/ 1115 w 1115"/>
              <a:gd name="T12" fmla="*/ 1 h 1"/>
            </a:gdLst>
            <a:ahLst/>
            <a:cxnLst>
              <a:cxn ang="T6">
                <a:pos x="T0" y="T1"/>
              </a:cxn>
              <a:cxn ang="T7">
                <a:pos x="T2" y="T3"/>
              </a:cxn>
              <a:cxn ang="T8">
                <a:pos x="T4" y="T5"/>
              </a:cxn>
            </a:cxnLst>
            <a:rect l="T9" t="T10" r="T11" b="T12"/>
            <a:pathLst>
              <a:path w="1115" h="1">
                <a:moveTo>
                  <a:pt x="0" y="0"/>
                </a:moveTo>
                <a:lnTo>
                  <a:pt x="1114" y="0"/>
                </a:lnTo>
                <a:lnTo>
                  <a:pt x="111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1" name="Freeform 240">
            <a:extLst>
              <a:ext uri="{FF2B5EF4-FFF2-40B4-BE49-F238E27FC236}">
                <a16:creationId xmlns:a16="http://schemas.microsoft.com/office/drawing/2014/main" id="{00000000-0008-0000-0900-0000F1000000}"/>
              </a:ext>
            </a:extLst>
          </xdr:cNvPr>
          <xdr:cNvSpPr>
            <a:spLocks/>
          </xdr:cNvSpPr>
        </xdr:nvSpPr>
        <xdr:spPr bwMode="auto">
          <a:xfrm>
            <a:off x="1624" y="728"/>
            <a:ext cx="279" cy="1"/>
          </a:xfrm>
          <a:custGeom>
            <a:avLst/>
            <a:gdLst>
              <a:gd name="T0" fmla="*/ 0 w 1115"/>
              <a:gd name="T1" fmla="*/ 0 h 1"/>
              <a:gd name="T2" fmla="*/ 1 w 1115"/>
              <a:gd name="T3" fmla="*/ 0 h 1"/>
              <a:gd name="T4" fmla="*/ 1 w 1115"/>
              <a:gd name="T5" fmla="*/ 0 h 1"/>
              <a:gd name="T6" fmla="*/ 0 60000 65536"/>
              <a:gd name="T7" fmla="*/ 0 60000 65536"/>
              <a:gd name="T8" fmla="*/ 0 60000 65536"/>
              <a:gd name="T9" fmla="*/ 0 w 1115"/>
              <a:gd name="T10" fmla="*/ 0 h 1"/>
              <a:gd name="T11" fmla="*/ 1115 w 1115"/>
              <a:gd name="T12" fmla="*/ 1 h 1"/>
            </a:gdLst>
            <a:ahLst/>
            <a:cxnLst>
              <a:cxn ang="T6">
                <a:pos x="T0" y="T1"/>
              </a:cxn>
              <a:cxn ang="T7">
                <a:pos x="T2" y="T3"/>
              </a:cxn>
              <a:cxn ang="T8">
                <a:pos x="T4" y="T5"/>
              </a:cxn>
            </a:cxnLst>
            <a:rect l="T9" t="T10" r="T11" b="T12"/>
            <a:pathLst>
              <a:path w="1115" h="1">
                <a:moveTo>
                  <a:pt x="0" y="0"/>
                </a:moveTo>
                <a:lnTo>
                  <a:pt x="1114" y="0"/>
                </a:lnTo>
                <a:lnTo>
                  <a:pt x="111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2" name="Freeform 241">
            <a:extLst>
              <a:ext uri="{FF2B5EF4-FFF2-40B4-BE49-F238E27FC236}">
                <a16:creationId xmlns:a16="http://schemas.microsoft.com/office/drawing/2014/main" id="{00000000-0008-0000-0900-0000F2000000}"/>
              </a:ext>
            </a:extLst>
          </xdr:cNvPr>
          <xdr:cNvSpPr>
            <a:spLocks/>
          </xdr:cNvSpPr>
        </xdr:nvSpPr>
        <xdr:spPr bwMode="auto">
          <a:xfrm>
            <a:off x="1537" y="799"/>
            <a:ext cx="44" cy="8"/>
          </a:xfrm>
          <a:custGeom>
            <a:avLst/>
            <a:gdLst>
              <a:gd name="T0" fmla="*/ 0 w 176"/>
              <a:gd name="T1" fmla="*/ 0 h 33"/>
              <a:gd name="T2" fmla="*/ 0 w 176"/>
              <a:gd name="T3" fmla="*/ 0 h 33"/>
              <a:gd name="T4" fmla="*/ 0 w 176"/>
              <a:gd name="T5" fmla="*/ 0 h 33"/>
              <a:gd name="T6" fmla="*/ 0 w 176"/>
              <a:gd name="T7" fmla="*/ 0 h 33"/>
              <a:gd name="T8" fmla="*/ 0 60000 65536"/>
              <a:gd name="T9" fmla="*/ 0 60000 65536"/>
              <a:gd name="T10" fmla="*/ 0 60000 65536"/>
              <a:gd name="T11" fmla="*/ 0 60000 65536"/>
              <a:gd name="T12" fmla="*/ 0 w 176"/>
              <a:gd name="T13" fmla="*/ 0 h 33"/>
              <a:gd name="T14" fmla="*/ 176 w 176"/>
              <a:gd name="T15" fmla="*/ 33 h 33"/>
            </a:gdLst>
            <a:ahLst/>
            <a:cxnLst>
              <a:cxn ang="T8">
                <a:pos x="T0" y="T1"/>
              </a:cxn>
              <a:cxn ang="T9">
                <a:pos x="T2" y="T3"/>
              </a:cxn>
              <a:cxn ang="T10">
                <a:pos x="T4" y="T5"/>
              </a:cxn>
              <a:cxn ang="T11">
                <a:pos x="T6" y="T7"/>
              </a:cxn>
            </a:cxnLst>
            <a:rect l="T12" t="T13" r="T14" b="T15"/>
            <a:pathLst>
              <a:path w="176" h="33">
                <a:moveTo>
                  <a:pt x="0" y="0"/>
                </a:moveTo>
                <a:lnTo>
                  <a:pt x="175" y="0"/>
                </a:lnTo>
                <a:lnTo>
                  <a:pt x="175" y="33"/>
                </a:lnTo>
                <a:lnTo>
                  <a:pt x="176" y="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3" name="Freeform 242">
            <a:extLst>
              <a:ext uri="{FF2B5EF4-FFF2-40B4-BE49-F238E27FC236}">
                <a16:creationId xmlns:a16="http://schemas.microsoft.com/office/drawing/2014/main" id="{00000000-0008-0000-0900-0000F3000000}"/>
              </a:ext>
            </a:extLst>
          </xdr:cNvPr>
          <xdr:cNvSpPr>
            <a:spLocks/>
          </xdr:cNvSpPr>
        </xdr:nvSpPr>
        <xdr:spPr bwMode="auto">
          <a:xfrm>
            <a:off x="1537" y="768"/>
            <a:ext cx="44" cy="1"/>
          </a:xfrm>
          <a:custGeom>
            <a:avLst/>
            <a:gdLst>
              <a:gd name="T0" fmla="*/ 0 w 175"/>
              <a:gd name="T1" fmla="*/ 0 h 1"/>
              <a:gd name="T2" fmla="*/ 0 w 175"/>
              <a:gd name="T3" fmla="*/ 0 h 1"/>
              <a:gd name="T4" fmla="*/ 0 w 175"/>
              <a:gd name="T5" fmla="*/ 0 h 1"/>
              <a:gd name="T6" fmla="*/ 0 60000 65536"/>
              <a:gd name="T7" fmla="*/ 0 60000 65536"/>
              <a:gd name="T8" fmla="*/ 0 60000 65536"/>
              <a:gd name="T9" fmla="*/ 0 w 175"/>
              <a:gd name="T10" fmla="*/ 0 h 1"/>
              <a:gd name="T11" fmla="*/ 175 w 175"/>
              <a:gd name="T12" fmla="*/ 1 h 1"/>
            </a:gdLst>
            <a:ahLst/>
            <a:cxnLst>
              <a:cxn ang="T6">
                <a:pos x="T0" y="T1"/>
              </a:cxn>
              <a:cxn ang="T7">
                <a:pos x="T2" y="T3"/>
              </a:cxn>
              <a:cxn ang="T8">
                <a:pos x="T4" y="T5"/>
              </a:cxn>
            </a:cxnLst>
            <a:rect l="T9" t="T10" r="T11" b="T12"/>
            <a:pathLst>
              <a:path w="175" h="1">
                <a:moveTo>
                  <a:pt x="175"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4" name="Freeform 243">
            <a:extLst>
              <a:ext uri="{FF2B5EF4-FFF2-40B4-BE49-F238E27FC236}">
                <a16:creationId xmlns:a16="http://schemas.microsoft.com/office/drawing/2014/main" id="{00000000-0008-0000-0900-0000F4000000}"/>
              </a:ext>
            </a:extLst>
          </xdr:cNvPr>
          <xdr:cNvSpPr>
            <a:spLocks/>
          </xdr:cNvSpPr>
        </xdr:nvSpPr>
        <xdr:spPr bwMode="auto">
          <a:xfrm>
            <a:off x="1533" y="768"/>
            <a:ext cx="4" cy="13"/>
          </a:xfrm>
          <a:custGeom>
            <a:avLst/>
            <a:gdLst>
              <a:gd name="T0" fmla="*/ 0 w 16"/>
              <a:gd name="T1" fmla="*/ 0 h 51"/>
              <a:gd name="T2" fmla="*/ 0 w 16"/>
              <a:gd name="T3" fmla="*/ 0 h 51"/>
              <a:gd name="T4" fmla="*/ 0 w 16"/>
              <a:gd name="T5" fmla="*/ 0 h 51"/>
              <a:gd name="T6" fmla="*/ 0 w 16"/>
              <a:gd name="T7" fmla="*/ 0 h 51"/>
              <a:gd name="T8" fmla="*/ 0 w 16"/>
              <a:gd name="T9" fmla="*/ 0 h 51"/>
              <a:gd name="T10" fmla="*/ 0 w 16"/>
              <a:gd name="T11" fmla="*/ 0 h 51"/>
              <a:gd name="T12" fmla="*/ 0 w 16"/>
              <a:gd name="T13" fmla="*/ 0 h 51"/>
              <a:gd name="T14" fmla="*/ 0 w 16"/>
              <a:gd name="T15" fmla="*/ 0 h 51"/>
              <a:gd name="T16" fmla="*/ 0 w 16"/>
              <a:gd name="T17" fmla="*/ 0 h 51"/>
              <a:gd name="T18" fmla="*/ 0 w 16"/>
              <a:gd name="T19" fmla="*/ 0 h 51"/>
              <a:gd name="T20" fmla="*/ 0 w 16"/>
              <a:gd name="T21" fmla="*/ 0 h 51"/>
              <a:gd name="T22" fmla="*/ 0 w 16"/>
              <a:gd name="T23" fmla="*/ 0 h 51"/>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6"/>
              <a:gd name="T37" fmla="*/ 0 h 51"/>
              <a:gd name="T38" fmla="*/ 16 w 16"/>
              <a:gd name="T39" fmla="*/ 51 h 51"/>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6" h="51">
                <a:moveTo>
                  <a:pt x="15" y="0"/>
                </a:moveTo>
                <a:lnTo>
                  <a:pt x="10" y="4"/>
                </a:lnTo>
                <a:lnTo>
                  <a:pt x="6" y="8"/>
                </a:lnTo>
                <a:lnTo>
                  <a:pt x="2" y="14"/>
                </a:lnTo>
                <a:lnTo>
                  <a:pt x="0" y="19"/>
                </a:lnTo>
                <a:lnTo>
                  <a:pt x="0" y="25"/>
                </a:lnTo>
                <a:lnTo>
                  <a:pt x="0" y="31"/>
                </a:lnTo>
                <a:lnTo>
                  <a:pt x="2" y="37"/>
                </a:lnTo>
                <a:lnTo>
                  <a:pt x="6" y="44"/>
                </a:lnTo>
                <a:lnTo>
                  <a:pt x="10" y="47"/>
                </a:lnTo>
                <a:lnTo>
                  <a:pt x="15" y="51"/>
                </a:lnTo>
                <a:lnTo>
                  <a:pt x="16" y="5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5" name="Freeform 244">
            <a:extLst>
              <a:ext uri="{FF2B5EF4-FFF2-40B4-BE49-F238E27FC236}">
                <a16:creationId xmlns:a16="http://schemas.microsoft.com/office/drawing/2014/main" id="{00000000-0008-0000-0900-0000F5000000}"/>
              </a:ext>
            </a:extLst>
          </xdr:cNvPr>
          <xdr:cNvSpPr>
            <a:spLocks/>
          </xdr:cNvSpPr>
        </xdr:nvSpPr>
        <xdr:spPr bwMode="auto">
          <a:xfrm>
            <a:off x="1533" y="774"/>
            <a:ext cx="1" cy="19"/>
          </a:xfrm>
          <a:custGeom>
            <a:avLst/>
            <a:gdLst>
              <a:gd name="T0" fmla="*/ 0 w 1"/>
              <a:gd name="T1" fmla="*/ 0 h 74"/>
              <a:gd name="T2" fmla="*/ 0 w 1"/>
              <a:gd name="T3" fmla="*/ 0 h 74"/>
              <a:gd name="T4" fmla="*/ 1 w 1"/>
              <a:gd name="T5" fmla="*/ 0 h 74"/>
              <a:gd name="T6" fmla="*/ 0 60000 65536"/>
              <a:gd name="T7" fmla="*/ 0 60000 65536"/>
              <a:gd name="T8" fmla="*/ 0 60000 65536"/>
              <a:gd name="T9" fmla="*/ 0 w 1"/>
              <a:gd name="T10" fmla="*/ 0 h 74"/>
              <a:gd name="T11" fmla="*/ 1 w 1"/>
              <a:gd name="T12" fmla="*/ 74 h 74"/>
            </a:gdLst>
            <a:ahLst/>
            <a:cxnLst>
              <a:cxn ang="T6">
                <a:pos x="T0" y="T1"/>
              </a:cxn>
              <a:cxn ang="T7">
                <a:pos x="T2" y="T3"/>
              </a:cxn>
              <a:cxn ang="T8">
                <a:pos x="T4" y="T5"/>
              </a:cxn>
            </a:cxnLst>
            <a:rect l="T9" t="T10" r="T11" b="T12"/>
            <a:pathLst>
              <a:path w="1" h="74">
                <a:moveTo>
                  <a:pt x="0" y="0"/>
                </a:moveTo>
                <a:lnTo>
                  <a:pt x="0" y="74"/>
                </a:lnTo>
                <a:lnTo>
                  <a:pt x="1" y="7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6" name="Freeform 245">
            <a:extLst>
              <a:ext uri="{FF2B5EF4-FFF2-40B4-BE49-F238E27FC236}">
                <a16:creationId xmlns:a16="http://schemas.microsoft.com/office/drawing/2014/main" id="{00000000-0008-0000-0900-0000F6000000}"/>
              </a:ext>
            </a:extLst>
          </xdr:cNvPr>
          <xdr:cNvSpPr>
            <a:spLocks/>
          </xdr:cNvSpPr>
        </xdr:nvSpPr>
        <xdr:spPr bwMode="auto">
          <a:xfrm>
            <a:off x="1533" y="787"/>
            <a:ext cx="4" cy="12"/>
          </a:xfrm>
          <a:custGeom>
            <a:avLst/>
            <a:gdLst>
              <a:gd name="T0" fmla="*/ 0 w 16"/>
              <a:gd name="T1" fmla="*/ 0 h 50"/>
              <a:gd name="T2" fmla="*/ 0 w 16"/>
              <a:gd name="T3" fmla="*/ 0 h 50"/>
              <a:gd name="T4" fmla="*/ 0 w 16"/>
              <a:gd name="T5" fmla="*/ 0 h 50"/>
              <a:gd name="T6" fmla="*/ 0 w 16"/>
              <a:gd name="T7" fmla="*/ 0 h 50"/>
              <a:gd name="T8" fmla="*/ 0 w 16"/>
              <a:gd name="T9" fmla="*/ 0 h 50"/>
              <a:gd name="T10" fmla="*/ 0 w 16"/>
              <a:gd name="T11" fmla="*/ 0 h 50"/>
              <a:gd name="T12" fmla="*/ 0 w 16"/>
              <a:gd name="T13" fmla="*/ 0 h 50"/>
              <a:gd name="T14" fmla="*/ 0 w 16"/>
              <a:gd name="T15" fmla="*/ 0 h 50"/>
              <a:gd name="T16" fmla="*/ 0 w 16"/>
              <a:gd name="T17" fmla="*/ 0 h 50"/>
              <a:gd name="T18" fmla="*/ 0 w 16"/>
              <a:gd name="T19" fmla="*/ 0 h 50"/>
              <a:gd name="T20" fmla="*/ 0 w 16"/>
              <a:gd name="T21" fmla="*/ 0 h 50"/>
              <a:gd name="T22" fmla="*/ 0 w 16"/>
              <a:gd name="T23" fmla="*/ 0 h 50"/>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6"/>
              <a:gd name="T37" fmla="*/ 0 h 50"/>
              <a:gd name="T38" fmla="*/ 16 w 16"/>
              <a:gd name="T39" fmla="*/ 50 h 50"/>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6" h="50">
                <a:moveTo>
                  <a:pt x="15" y="0"/>
                </a:moveTo>
                <a:lnTo>
                  <a:pt x="10" y="3"/>
                </a:lnTo>
                <a:lnTo>
                  <a:pt x="6" y="8"/>
                </a:lnTo>
                <a:lnTo>
                  <a:pt x="2" y="13"/>
                </a:lnTo>
                <a:lnTo>
                  <a:pt x="0" y="19"/>
                </a:lnTo>
                <a:lnTo>
                  <a:pt x="0" y="25"/>
                </a:lnTo>
                <a:lnTo>
                  <a:pt x="0" y="31"/>
                </a:lnTo>
                <a:lnTo>
                  <a:pt x="2" y="37"/>
                </a:lnTo>
                <a:lnTo>
                  <a:pt x="6" y="42"/>
                </a:lnTo>
                <a:lnTo>
                  <a:pt x="10" y="47"/>
                </a:lnTo>
                <a:lnTo>
                  <a:pt x="15" y="50"/>
                </a:lnTo>
                <a:lnTo>
                  <a:pt x="16" y="5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7" name="Freeform 246">
            <a:extLst>
              <a:ext uri="{FF2B5EF4-FFF2-40B4-BE49-F238E27FC236}">
                <a16:creationId xmlns:a16="http://schemas.microsoft.com/office/drawing/2014/main" id="{00000000-0008-0000-0900-0000F7000000}"/>
              </a:ext>
            </a:extLst>
          </xdr:cNvPr>
          <xdr:cNvSpPr>
            <a:spLocks/>
          </xdr:cNvSpPr>
        </xdr:nvSpPr>
        <xdr:spPr bwMode="auto">
          <a:xfrm>
            <a:off x="1537" y="781"/>
            <a:ext cx="14" cy="6"/>
          </a:xfrm>
          <a:custGeom>
            <a:avLst/>
            <a:gdLst>
              <a:gd name="T0" fmla="*/ 0 w 56"/>
              <a:gd name="T1" fmla="*/ 0 h 23"/>
              <a:gd name="T2" fmla="*/ 0 w 56"/>
              <a:gd name="T3" fmla="*/ 0 h 23"/>
              <a:gd name="T4" fmla="*/ 0 w 56"/>
              <a:gd name="T5" fmla="*/ 0 h 23"/>
              <a:gd name="T6" fmla="*/ 0 w 56"/>
              <a:gd name="T7" fmla="*/ 0 h 23"/>
              <a:gd name="T8" fmla="*/ 0 w 56"/>
              <a:gd name="T9" fmla="*/ 0 h 23"/>
              <a:gd name="T10" fmla="*/ 0 60000 65536"/>
              <a:gd name="T11" fmla="*/ 0 60000 65536"/>
              <a:gd name="T12" fmla="*/ 0 60000 65536"/>
              <a:gd name="T13" fmla="*/ 0 60000 65536"/>
              <a:gd name="T14" fmla="*/ 0 60000 65536"/>
              <a:gd name="T15" fmla="*/ 0 w 56"/>
              <a:gd name="T16" fmla="*/ 0 h 23"/>
              <a:gd name="T17" fmla="*/ 56 w 56"/>
              <a:gd name="T18" fmla="*/ 23 h 23"/>
            </a:gdLst>
            <a:ahLst/>
            <a:cxnLst>
              <a:cxn ang="T10">
                <a:pos x="T0" y="T1"/>
              </a:cxn>
              <a:cxn ang="T11">
                <a:pos x="T2" y="T3"/>
              </a:cxn>
              <a:cxn ang="T12">
                <a:pos x="T4" y="T5"/>
              </a:cxn>
              <a:cxn ang="T13">
                <a:pos x="T6" y="T7"/>
              </a:cxn>
              <a:cxn ang="T14">
                <a:pos x="T8" y="T9"/>
              </a:cxn>
            </a:cxnLst>
            <a:rect l="T15" t="T16" r="T17" b="T18"/>
            <a:pathLst>
              <a:path w="56" h="23">
                <a:moveTo>
                  <a:pt x="55" y="0"/>
                </a:moveTo>
                <a:lnTo>
                  <a:pt x="0" y="0"/>
                </a:lnTo>
                <a:lnTo>
                  <a:pt x="0" y="23"/>
                </a:lnTo>
                <a:lnTo>
                  <a:pt x="55" y="23"/>
                </a:lnTo>
                <a:lnTo>
                  <a:pt x="56" y="2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8" name="Freeform 247">
            <a:extLst>
              <a:ext uri="{FF2B5EF4-FFF2-40B4-BE49-F238E27FC236}">
                <a16:creationId xmlns:a16="http://schemas.microsoft.com/office/drawing/2014/main" id="{00000000-0008-0000-0900-0000F8000000}"/>
              </a:ext>
            </a:extLst>
          </xdr:cNvPr>
          <xdr:cNvSpPr>
            <a:spLocks/>
          </xdr:cNvSpPr>
        </xdr:nvSpPr>
        <xdr:spPr bwMode="auto">
          <a:xfrm>
            <a:off x="1551" y="768"/>
            <a:ext cx="4" cy="13"/>
          </a:xfrm>
          <a:custGeom>
            <a:avLst/>
            <a:gdLst>
              <a:gd name="T0" fmla="*/ 0 w 16"/>
              <a:gd name="T1" fmla="*/ 0 h 51"/>
              <a:gd name="T2" fmla="*/ 0 w 16"/>
              <a:gd name="T3" fmla="*/ 0 h 51"/>
              <a:gd name="T4" fmla="*/ 0 w 16"/>
              <a:gd name="T5" fmla="*/ 0 h 51"/>
              <a:gd name="T6" fmla="*/ 0 w 16"/>
              <a:gd name="T7" fmla="*/ 0 h 51"/>
              <a:gd name="T8" fmla="*/ 0 w 16"/>
              <a:gd name="T9" fmla="*/ 0 h 51"/>
              <a:gd name="T10" fmla="*/ 0 w 16"/>
              <a:gd name="T11" fmla="*/ 0 h 51"/>
              <a:gd name="T12" fmla="*/ 0 w 16"/>
              <a:gd name="T13" fmla="*/ 0 h 51"/>
              <a:gd name="T14" fmla="*/ 0 w 16"/>
              <a:gd name="T15" fmla="*/ 0 h 51"/>
              <a:gd name="T16" fmla="*/ 0 w 16"/>
              <a:gd name="T17" fmla="*/ 0 h 51"/>
              <a:gd name="T18" fmla="*/ 0 w 16"/>
              <a:gd name="T19" fmla="*/ 0 h 51"/>
              <a:gd name="T20" fmla="*/ 0 w 16"/>
              <a:gd name="T21" fmla="*/ 0 h 51"/>
              <a:gd name="T22" fmla="*/ 0 w 16"/>
              <a:gd name="T23" fmla="*/ 0 h 51"/>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6"/>
              <a:gd name="T37" fmla="*/ 0 h 51"/>
              <a:gd name="T38" fmla="*/ 16 w 16"/>
              <a:gd name="T39" fmla="*/ 51 h 51"/>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6" h="51">
                <a:moveTo>
                  <a:pt x="0" y="51"/>
                </a:moveTo>
                <a:lnTo>
                  <a:pt x="6" y="47"/>
                </a:lnTo>
                <a:lnTo>
                  <a:pt x="10" y="44"/>
                </a:lnTo>
                <a:lnTo>
                  <a:pt x="14" y="37"/>
                </a:lnTo>
                <a:lnTo>
                  <a:pt x="15" y="31"/>
                </a:lnTo>
                <a:lnTo>
                  <a:pt x="16" y="25"/>
                </a:lnTo>
                <a:lnTo>
                  <a:pt x="15" y="19"/>
                </a:lnTo>
                <a:lnTo>
                  <a:pt x="14" y="14"/>
                </a:lnTo>
                <a:lnTo>
                  <a:pt x="10" y="8"/>
                </a:lnTo>
                <a:lnTo>
                  <a:pt x="6"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49" name="Freeform 248">
            <a:extLst>
              <a:ext uri="{FF2B5EF4-FFF2-40B4-BE49-F238E27FC236}">
                <a16:creationId xmlns:a16="http://schemas.microsoft.com/office/drawing/2014/main" id="{00000000-0008-0000-0900-0000F9000000}"/>
              </a:ext>
            </a:extLst>
          </xdr:cNvPr>
          <xdr:cNvSpPr>
            <a:spLocks/>
          </xdr:cNvSpPr>
        </xdr:nvSpPr>
        <xdr:spPr bwMode="auto">
          <a:xfrm>
            <a:off x="1551" y="787"/>
            <a:ext cx="4" cy="12"/>
          </a:xfrm>
          <a:custGeom>
            <a:avLst/>
            <a:gdLst>
              <a:gd name="T0" fmla="*/ 0 w 16"/>
              <a:gd name="T1" fmla="*/ 0 h 50"/>
              <a:gd name="T2" fmla="*/ 0 w 16"/>
              <a:gd name="T3" fmla="*/ 0 h 50"/>
              <a:gd name="T4" fmla="*/ 0 w 16"/>
              <a:gd name="T5" fmla="*/ 0 h 50"/>
              <a:gd name="T6" fmla="*/ 0 w 16"/>
              <a:gd name="T7" fmla="*/ 0 h 50"/>
              <a:gd name="T8" fmla="*/ 0 w 16"/>
              <a:gd name="T9" fmla="*/ 0 h 50"/>
              <a:gd name="T10" fmla="*/ 0 w 16"/>
              <a:gd name="T11" fmla="*/ 0 h 50"/>
              <a:gd name="T12" fmla="*/ 0 w 16"/>
              <a:gd name="T13" fmla="*/ 0 h 50"/>
              <a:gd name="T14" fmla="*/ 0 w 16"/>
              <a:gd name="T15" fmla="*/ 0 h 50"/>
              <a:gd name="T16" fmla="*/ 0 w 16"/>
              <a:gd name="T17" fmla="*/ 0 h 50"/>
              <a:gd name="T18" fmla="*/ 0 w 16"/>
              <a:gd name="T19" fmla="*/ 0 h 50"/>
              <a:gd name="T20" fmla="*/ 0 w 16"/>
              <a:gd name="T21" fmla="*/ 0 h 50"/>
              <a:gd name="T22" fmla="*/ 0 w 16"/>
              <a:gd name="T23" fmla="*/ 0 h 50"/>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6"/>
              <a:gd name="T37" fmla="*/ 0 h 50"/>
              <a:gd name="T38" fmla="*/ 16 w 16"/>
              <a:gd name="T39" fmla="*/ 50 h 50"/>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6" h="50">
                <a:moveTo>
                  <a:pt x="0" y="50"/>
                </a:moveTo>
                <a:lnTo>
                  <a:pt x="6" y="47"/>
                </a:lnTo>
                <a:lnTo>
                  <a:pt x="10" y="42"/>
                </a:lnTo>
                <a:lnTo>
                  <a:pt x="14" y="37"/>
                </a:lnTo>
                <a:lnTo>
                  <a:pt x="15" y="31"/>
                </a:lnTo>
                <a:lnTo>
                  <a:pt x="16" y="25"/>
                </a:lnTo>
                <a:lnTo>
                  <a:pt x="15" y="19"/>
                </a:lnTo>
                <a:lnTo>
                  <a:pt x="14" y="13"/>
                </a:lnTo>
                <a:lnTo>
                  <a:pt x="10" y="8"/>
                </a:lnTo>
                <a:lnTo>
                  <a:pt x="6"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0" name="Freeform 249">
            <a:extLst>
              <a:ext uri="{FF2B5EF4-FFF2-40B4-BE49-F238E27FC236}">
                <a16:creationId xmlns:a16="http://schemas.microsoft.com/office/drawing/2014/main" id="{00000000-0008-0000-0900-0000FA000000}"/>
              </a:ext>
            </a:extLst>
          </xdr:cNvPr>
          <xdr:cNvSpPr>
            <a:spLocks/>
          </xdr:cNvSpPr>
        </xdr:nvSpPr>
        <xdr:spPr bwMode="auto">
          <a:xfrm>
            <a:off x="1608" y="753"/>
            <a:ext cx="16" cy="61"/>
          </a:xfrm>
          <a:custGeom>
            <a:avLst/>
            <a:gdLst>
              <a:gd name="T0" fmla="*/ 0 w 67"/>
              <a:gd name="T1" fmla="*/ 0 h 245"/>
              <a:gd name="T2" fmla="*/ 0 w 67"/>
              <a:gd name="T3" fmla="*/ 0 h 245"/>
              <a:gd name="T4" fmla="*/ 0 w 67"/>
              <a:gd name="T5" fmla="*/ 0 h 245"/>
              <a:gd name="T6" fmla="*/ 0 w 67"/>
              <a:gd name="T7" fmla="*/ 0 h 245"/>
              <a:gd name="T8" fmla="*/ 0 w 67"/>
              <a:gd name="T9" fmla="*/ 0 h 245"/>
              <a:gd name="T10" fmla="*/ 0 w 67"/>
              <a:gd name="T11" fmla="*/ 0 h 245"/>
              <a:gd name="T12" fmla="*/ 0 w 67"/>
              <a:gd name="T13" fmla="*/ 0 h 245"/>
              <a:gd name="T14" fmla="*/ 0 60000 65536"/>
              <a:gd name="T15" fmla="*/ 0 60000 65536"/>
              <a:gd name="T16" fmla="*/ 0 60000 65536"/>
              <a:gd name="T17" fmla="*/ 0 60000 65536"/>
              <a:gd name="T18" fmla="*/ 0 60000 65536"/>
              <a:gd name="T19" fmla="*/ 0 60000 65536"/>
              <a:gd name="T20" fmla="*/ 0 60000 65536"/>
              <a:gd name="T21" fmla="*/ 0 w 67"/>
              <a:gd name="T22" fmla="*/ 0 h 245"/>
              <a:gd name="T23" fmla="*/ 67 w 67"/>
              <a:gd name="T24" fmla="*/ 245 h 24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67" h="245">
                <a:moveTo>
                  <a:pt x="0" y="27"/>
                </a:moveTo>
                <a:lnTo>
                  <a:pt x="40" y="27"/>
                </a:lnTo>
                <a:lnTo>
                  <a:pt x="67" y="0"/>
                </a:lnTo>
                <a:lnTo>
                  <a:pt x="67" y="245"/>
                </a:lnTo>
                <a:lnTo>
                  <a:pt x="40" y="217"/>
                </a:lnTo>
                <a:lnTo>
                  <a:pt x="0" y="217"/>
                </a:lnTo>
                <a:lnTo>
                  <a:pt x="2" y="2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1" name="Freeform 250">
            <a:extLst>
              <a:ext uri="{FF2B5EF4-FFF2-40B4-BE49-F238E27FC236}">
                <a16:creationId xmlns:a16="http://schemas.microsoft.com/office/drawing/2014/main" id="{00000000-0008-0000-0900-0000FB000000}"/>
              </a:ext>
            </a:extLst>
          </xdr:cNvPr>
          <xdr:cNvSpPr>
            <a:spLocks/>
          </xdr:cNvSpPr>
        </xdr:nvSpPr>
        <xdr:spPr bwMode="auto">
          <a:xfrm>
            <a:off x="1603" y="752"/>
            <a:ext cx="5" cy="16"/>
          </a:xfrm>
          <a:custGeom>
            <a:avLst/>
            <a:gdLst>
              <a:gd name="T0" fmla="*/ 0 w 19"/>
              <a:gd name="T1" fmla="*/ 0 h 65"/>
              <a:gd name="T2" fmla="*/ 0 w 19"/>
              <a:gd name="T3" fmla="*/ 0 h 65"/>
              <a:gd name="T4" fmla="*/ 0 w 19"/>
              <a:gd name="T5" fmla="*/ 0 h 65"/>
              <a:gd name="T6" fmla="*/ 0 w 19"/>
              <a:gd name="T7" fmla="*/ 0 h 65"/>
              <a:gd name="T8" fmla="*/ 0 w 19"/>
              <a:gd name="T9" fmla="*/ 0 h 65"/>
              <a:gd name="T10" fmla="*/ 0 w 19"/>
              <a:gd name="T11" fmla="*/ 0 h 65"/>
              <a:gd name="T12" fmla="*/ 0 w 19"/>
              <a:gd name="T13" fmla="*/ 0 h 65"/>
              <a:gd name="T14" fmla="*/ 0 w 19"/>
              <a:gd name="T15" fmla="*/ 0 h 65"/>
              <a:gd name="T16" fmla="*/ 0 w 19"/>
              <a:gd name="T17" fmla="*/ 0 h 65"/>
              <a:gd name="T18" fmla="*/ 0 w 19"/>
              <a:gd name="T19" fmla="*/ 0 h 65"/>
              <a:gd name="T20" fmla="*/ 0 w 19"/>
              <a:gd name="T21" fmla="*/ 0 h 65"/>
              <a:gd name="T22" fmla="*/ 0 w 19"/>
              <a:gd name="T23" fmla="*/ 0 h 65"/>
              <a:gd name="T24" fmla="*/ 0 w 19"/>
              <a:gd name="T25" fmla="*/ 0 h 6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9"/>
              <a:gd name="T40" fmla="*/ 0 h 65"/>
              <a:gd name="T41" fmla="*/ 19 w 19"/>
              <a:gd name="T42" fmla="*/ 65 h 65"/>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9" h="65">
                <a:moveTo>
                  <a:pt x="0" y="65"/>
                </a:moveTo>
                <a:lnTo>
                  <a:pt x="6" y="62"/>
                </a:lnTo>
                <a:lnTo>
                  <a:pt x="11" y="57"/>
                </a:lnTo>
                <a:lnTo>
                  <a:pt x="16" y="51"/>
                </a:lnTo>
                <a:lnTo>
                  <a:pt x="18" y="43"/>
                </a:lnTo>
                <a:lnTo>
                  <a:pt x="19" y="36"/>
                </a:lnTo>
                <a:lnTo>
                  <a:pt x="19" y="30"/>
                </a:lnTo>
                <a:lnTo>
                  <a:pt x="18" y="22"/>
                </a:lnTo>
                <a:lnTo>
                  <a:pt x="16" y="15"/>
                </a:lnTo>
                <a:lnTo>
                  <a:pt x="11" y="9"/>
                </a:lnTo>
                <a:lnTo>
                  <a:pt x="6"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2" name="Freeform 251">
            <a:extLst>
              <a:ext uri="{FF2B5EF4-FFF2-40B4-BE49-F238E27FC236}">
                <a16:creationId xmlns:a16="http://schemas.microsoft.com/office/drawing/2014/main" id="{00000000-0008-0000-0900-0000FC000000}"/>
              </a:ext>
            </a:extLst>
          </xdr:cNvPr>
          <xdr:cNvSpPr>
            <a:spLocks/>
          </xdr:cNvSpPr>
        </xdr:nvSpPr>
        <xdr:spPr bwMode="auto">
          <a:xfrm>
            <a:off x="1581" y="752"/>
            <a:ext cx="5" cy="16"/>
          </a:xfrm>
          <a:custGeom>
            <a:avLst/>
            <a:gdLst>
              <a:gd name="T0" fmla="*/ 0 w 20"/>
              <a:gd name="T1" fmla="*/ 0 h 65"/>
              <a:gd name="T2" fmla="*/ 0 w 20"/>
              <a:gd name="T3" fmla="*/ 0 h 65"/>
              <a:gd name="T4" fmla="*/ 0 w 20"/>
              <a:gd name="T5" fmla="*/ 0 h 65"/>
              <a:gd name="T6" fmla="*/ 0 w 20"/>
              <a:gd name="T7" fmla="*/ 0 h 65"/>
              <a:gd name="T8" fmla="*/ 0 w 20"/>
              <a:gd name="T9" fmla="*/ 0 h 65"/>
              <a:gd name="T10" fmla="*/ 0 w 20"/>
              <a:gd name="T11" fmla="*/ 0 h 65"/>
              <a:gd name="T12" fmla="*/ 0 w 20"/>
              <a:gd name="T13" fmla="*/ 0 h 65"/>
              <a:gd name="T14" fmla="*/ 0 w 20"/>
              <a:gd name="T15" fmla="*/ 0 h 65"/>
              <a:gd name="T16" fmla="*/ 0 w 20"/>
              <a:gd name="T17" fmla="*/ 0 h 65"/>
              <a:gd name="T18" fmla="*/ 0 w 20"/>
              <a:gd name="T19" fmla="*/ 0 h 65"/>
              <a:gd name="T20" fmla="*/ 0 w 20"/>
              <a:gd name="T21" fmla="*/ 0 h 65"/>
              <a:gd name="T22" fmla="*/ 0 w 20"/>
              <a:gd name="T23" fmla="*/ 0 h 65"/>
              <a:gd name="T24" fmla="*/ 0 w 20"/>
              <a:gd name="T25" fmla="*/ 0 h 65"/>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20"/>
              <a:gd name="T40" fmla="*/ 0 h 65"/>
              <a:gd name="T41" fmla="*/ 20 w 20"/>
              <a:gd name="T42" fmla="*/ 65 h 65"/>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20" h="65">
                <a:moveTo>
                  <a:pt x="19" y="0"/>
                </a:moveTo>
                <a:lnTo>
                  <a:pt x="12" y="4"/>
                </a:lnTo>
                <a:lnTo>
                  <a:pt x="7" y="9"/>
                </a:lnTo>
                <a:lnTo>
                  <a:pt x="4" y="15"/>
                </a:lnTo>
                <a:lnTo>
                  <a:pt x="1" y="22"/>
                </a:lnTo>
                <a:lnTo>
                  <a:pt x="0" y="30"/>
                </a:lnTo>
                <a:lnTo>
                  <a:pt x="0" y="36"/>
                </a:lnTo>
                <a:lnTo>
                  <a:pt x="1" y="43"/>
                </a:lnTo>
                <a:lnTo>
                  <a:pt x="4" y="51"/>
                </a:lnTo>
                <a:lnTo>
                  <a:pt x="7" y="57"/>
                </a:lnTo>
                <a:lnTo>
                  <a:pt x="12" y="62"/>
                </a:lnTo>
                <a:lnTo>
                  <a:pt x="19" y="65"/>
                </a:lnTo>
                <a:lnTo>
                  <a:pt x="20" y="6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3" name="Freeform 252">
            <a:extLst>
              <a:ext uri="{FF2B5EF4-FFF2-40B4-BE49-F238E27FC236}">
                <a16:creationId xmlns:a16="http://schemas.microsoft.com/office/drawing/2014/main" id="{00000000-0008-0000-0900-0000FD000000}"/>
              </a:ext>
            </a:extLst>
          </xdr:cNvPr>
          <xdr:cNvSpPr>
            <a:spLocks/>
          </xdr:cNvSpPr>
        </xdr:nvSpPr>
        <xdr:spPr bwMode="auto">
          <a:xfrm>
            <a:off x="1581" y="760"/>
            <a:ext cx="1" cy="8"/>
          </a:xfrm>
          <a:custGeom>
            <a:avLst/>
            <a:gdLst>
              <a:gd name="T0" fmla="*/ 0 w 1"/>
              <a:gd name="T1" fmla="*/ 0 h 32"/>
              <a:gd name="T2" fmla="*/ 0 w 1"/>
              <a:gd name="T3" fmla="*/ 0 h 32"/>
              <a:gd name="T4" fmla="*/ 1 w 1"/>
              <a:gd name="T5" fmla="*/ 0 h 32"/>
              <a:gd name="T6" fmla="*/ 0 60000 65536"/>
              <a:gd name="T7" fmla="*/ 0 60000 65536"/>
              <a:gd name="T8" fmla="*/ 0 60000 65536"/>
              <a:gd name="T9" fmla="*/ 0 w 1"/>
              <a:gd name="T10" fmla="*/ 0 h 32"/>
              <a:gd name="T11" fmla="*/ 1 w 1"/>
              <a:gd name="T12" fmla="*/ 32 h 32"/>
            </a:gdLst>
            <a:ahLst/>
            <a:cxnLst>
              <a:cxn ang="T6">
                <a:pos x="T0" y="T1"/>
              </a:cxn>
              <a:cxn ang="T7">
                <a:pos x="T2" y="T3"/>
              </a:cxn>
              <a:cxn ang="T8">
                <a:pos x="T4" y="T5"/>
              </a:cxn>
            </a:cxnLst>
            <a:rect l="T9" t="T10" r="T11" b="T12"/>
            <a:pathLst>
              <a:path w="1" h="32">
                <a:moveTo>
                  <a:pt x="0" y="0"/>
                </a:moveTo>
                <a:lnTo>
                  <a:pt x="0" y="32"/>
                </a:lnTo>
                <a:lnTo>
                  <a:pt x="1" y="3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4" name="Freeform 253">
            <a:extLst>
              <a:ext uri="{FF2B5EF4-FFF2-40B4-BE49-F238E27FC236}">
                <a16:creationId xmlns:a16="http://schemas.microsoft.com/office/drawing/2014/main" id="{00000000-0008-0000-0900-0000FE000000}"/>
              </a:ext>
            </a:extLst>
          </xdr:cNvPr>
          <xdr:cNvSpPr>
            <a:spLocks/>
          </xdr:cNvSpPr>
        </xdr:nvSpPr>
        <xdr:spPr bwMode="auto">
          <a:xfrm>
            <a:off x="1608" y="760"/>
            <a:ext cx="1" cy="47"/>
          </a:xfrm>
          <a:custGeom>
            <a:avLst/>
            <a:gdLst>
              <a:gd name="T0" fmla="*/ 0 w 2"/>
              <a:gd name="T1" fmla="*/ 0 h 190"/>
              <a:gd name="T2" fmla="*/ 0 w 2"/>
              <a:gd name="T3" fmla="*/ 0 h 190"/>
              <a:gd name="T4" fmla="*/ 1 w 2"/>
              <a:gd name="T5" fmla="*/ 0 h 190"/>
              <a:gd name="T6" fmla="*/ 0 60000 65536"/>
              <a:gd name="T7" fmla="*/ 0 60000 65536"/>
              <a:gd name="T8" fmla="*/ 0 60000 65536"/>
              <a:gd name="T9" fmla="*/ 0 w 2"/>
              <a:gd name="T10" fmla="*/ 0 h 190"/>
              <a:gd name="T11" fmla="*/ 2 w 2"/>
              <a:gd name="T12" fmla="*/ 190 h 190"/>
            </a:gdLst>
            <a:ahLst/>
            <a:cxnLst>
              <a:cxn ang="T6">
                <a:pos x="T0" y="T1"/>
              </a:cxn>
              <a:cxn ang="T7">
                <a:pos x="T2" y="T3"/>
              </a:cxn>
              <a:cxn ang="T8">
                <a:pos x="T4" y="T5"/>
              </a:cxn>
            </a:cxnLst>
            <a:rect l="T9" t="T10" r="T11" b="T12"/>
            <a:pathLst>
              <a:path w="2" h="190">
                <a:moveTo>
                  <a:pt x="0" y="0"/>
                </a:moveTo>
                <a:lnTo>
                  <a:pt x="0" y="190"/>
                </a:lnTo>
                <a:lnTo>
                  <a:pt x="2" y="19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5" name="Freeform 254">
            <a:extLst>
              <a:ext uri="{FF2B5EF4-FFF2-40B4-BE49-F238E27FC236}">
                <a16:creationId xmlns:a16="http://schemas.microsoft.com/office/drawing/2014/main" id="{00000000-0008-0000-0900-0000FF000000}"/>
              </a:ext>
            </a:extLst>
          </xdr:cNvPr>
          <xdr:cNvSpPr>
            <a:spLocks/>
          </xdr:cNvSpPr>
        </xdr:nvSpPr>
        <xdr:spPr bwMode="auto">
          <a:xfrm>
            <a:off x="1618" y="760"/>
            <a:ext cx="1" cy="47"/>
          </a:xfrm>
          <a:custGeom>
            <a:avLst/>
            <a:gdLst>
              <a:gd name="T0" fmla="*/ 0 w 1"/>
              <a:gd name="T1" fmla="*/ 0 h 190"/>
              <a:gd name="T2" fmla="*/ 0 w 1"/>
              <a:gd name="T3" fmla="*/ 0 h 190"/>
              <a:gd name="T4" fmla="*/ 1 w 1"/>
              <a:gd name="T5" fmla="*/ 0 h 190"/>
              <a:gd name="T6" fmla="*/ 0 60000 65536"/>
              <a:gd name="T7" fmla="*/ 0 60000 65536"/>
              <a:gd name="T8" fmla="*/ 0 60000 65536"/>
              <a:gd name="T9" fmla="*/ 0 w 1"/>
              <a:gd name="T10" fmla="*/ 0 h 190"/>
              <a:gd name="T11" fmla="*/ 1 w 1"/>
              <a:gd name="T12" fmla="*/ 190 h 190"/>
            </a:gdLst>
            <a:ahLst/>
            <a:cxnLst>
              <a:cxn ang="T6">
                <a:pos x="T0" y="T1"/>
              </a:cxn>
              <a:cxn ang="T7">
                <a:pos x="T2" y="T3"/>
              </a:cxn>
              <a:cxn ang="T8">
                <a:pos x="T4" y="T5"/>
              </a:cxn>
            </a:cxnLst>
            <a:rect l="T9" t="T10" r="T11" b="T12"/>
            <a:pathLst>
              <a:path w="1" h="190">
                <a:moveTo>
                  <a:pt x="0" y="0"/>
                </a:moveTo>
                <a:lnTo>
                  <a:pt x="0" y="190"/>
                </a:lnTo>
                <a:lnTo>
                  <a:pt x="1" y="19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6" name="Freeform 255">
            <a:extLst>
              <a:ext uri="{FF2B5EF4-FFF2-40B4-BE49-F238E27FC236}">
                <a16:creationId xmlns:a16="http://schemas.microsoft.com/office/drawing/2014/main" id="{00000000-0008-0000-0900-000000010000}"/>
              </a:ext>
            </a:extLst>
          </xdr:cNvPr>
          <xdr:cNvSpPr>
            <a:spLocks/>
          </xdr:cNvSpPr>
        </xdr:nvSpPr>
        <xdr:spPr bwMode="auto">
          <a:xfrm>
            <a:off x="1586" y="816"/>
            <a:ext cx="17" cy="1"/>
          </a:xfrm>
          <a:custGeom>
            <a:avLst/>
            <a:gdLst>
              <a:gd name="T0" fmla="*/ 0 w 69"/>
              <a:gd name="T1" fmla="*/ 0 h 1"/>
              <a:gd name="T2" fmla="*/ 0 w 69"/>
              <a:gd name="T3" fmla="*/ 0 h 1"/>
              <a:gd name="T4" fmla="*/ 0 w 69"/>
              <a:gd name="T5" fmla="*/ 0 h 1"/>
              <a:gd name="T6" fmla="*/ 0 60000 65536"/>
              <a:gd name="T7" fmla="*/ 0 60000 65536"/>
              <a:gd name="T8" fmla="*/ 0 60000 65536"/>
              <a:gd name="T9" fmla="*/ 0 w 69"/>
              <a:gd name="T10" fmla="*/ 0 h 1"/>
              <a:gd name="T11" fmla="*/ 69 w 69"/>
              <a:gd name="T12" fmla="*/ 1 h 1"/>
            </a:gdLst>
            <a:ahLst/>
            <a:cxnLst>
              <a:cxn ang="T6">
                <a:pos x="T0" y="T1"/>
              </a:cxn>
              <a:cxn ang="T7">
                <a:pos x="T2" y="T3"/>
              </a:cxn>
              <a:cxn ang="T8">
                <a:pos x="T4" y="T5"/>
              </a:cxn>
            </a:cxnLst>
            <a:rect l="T9" t="T10" r="T11" b="T12"/>
            <a:pathLst>
              <a:path w="69" h="1">
                <a:moveTo>
                  <a:pt x="6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7" name="Freeform 256">
            <a:extLst>
              <a:ext uri="{FF2B5EF4-FFF2-40B4-BE49-F238E27FC236}">
                <a16:creationId xmlns:a16="http://schemas.microsoft.com/office/drawing/2014/main" id="{00000000-0008-0000-0900-000001010000}"/>
              </a:ext>
            </a:extLst>
          </xdr:cNvPr>
          <xdr:cNvSpPr>
            <a:spLocks/>
          </xdr:cNvSpPr>
        </xdr:nvSpPr>
        <xdr:spPr bwMode="auto">
          <a:xfrm>
            <a:off x="1586" y="799"/>
            <a:ext cx="17" cy="1"/>
          </a:xfrm>
          <a:custGeom>
            <a:avLst/>
            <a:gdLst>
              <a:gd name="T0" fmla="*/ 0 w 70"/>
              <a:gd name="T1" fmla="*/ 0 h 1"/>
              <a:gd name="T2" fmla="*/ 0 w 70"/>
              <a:gd name="T3" fmla="*/ 0 h 1"/>
              <a:gd name="T4" fmla="*/ 0 w 70"/>
              <a:gd name="T5" fmla="*/ 0 h 1"/>
              <a:gd name="T6" fmla="*/ 0 60000 65536"/>
              <a:gd name="T7" fmla="*/ 0 60000 65536"/>
              <a:gd name="T8" fmla="*/ 0 60000 65536"/>
              <a:gd name="T9" fmla="*/ 0 w 70"/>
              <a:gd name="T10" fmla="*/ 0 h 1"/>
              <a:gd name="T11" fmla="*/ 70 w 70"/>
              <a:gd name="T12" fmla="*/ 1 h 1"/>
            </a:gdLst>
            <a:ahLst/>
            <a:cxnLst>
              <a:cxn ang="T6">
                <a:pos x="T0" y="T1"/>
              </a:cxn>
              <a:cxn ang="T7">
                <a:pos x="T2" y="T3"/>
              </a:cxn>
              <a:cxn ang="T8">
                <a:pos x="T4" y="T5"/>
              </a:cxn>
            </a:cxnLst>
            <a:rect l="T9" t="T10" r="T11" b="T12"/>
            <a:pathLst>
              <a:path w="70" h="1">
                <a:moveTo>
                  <a:pt x="0" y="0"/>
                </a:moveTo>
                <a:lnTo>
                  <a:pt x="69" y="0"/>
                </a:lnTo>
                <a:lnTo>
                  <a:pt x="7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8" name="Freeform 257">
            <a:extLst>
              <a:ext uri="{FF2B5EF4-FFF2-40B4-BE49-F238E27FC236}">
                <a16:creationId xmlns:a16="http://schemas.microsoft.com/office/drawing/2014/main" id="{00000000-0008-0000-0900-000002010000}"/>
              </a:ext>
            </a:extLst>
          </xdr:cNvPr>
          <xdr:cNvSpPr>
            <a:spLocks/>
          </xdr:cNvSpPr>
        </xdr:nvSpPr>
        <xdr:spPr bwMode="auto">
          <a:xfrm>
            <a:off x="1586" y="768"/>
            <a:ext cx="17" cy="1"/>
          </a:xfrm>
          <a:custGeom>
            <a:avLst/>
            <a:gdLst>
              <a:gd name="T0" fmla="*/ 0 w 69"/>
              <a:gd name="T1" fmla="*/ 0 h 1"/>
              <a:gd name="T2" fmla="*/ 0 w 69"/>
              <a:gd name="T3" fmla="*/ 0 h 1"/>
              <a:gd name="T4" fmla="*/ 0 w 69"/>
              <a:gd name="T5" fmla="*/ 0 h 1"/>
              <a:gd name="T6" fmla="*/ 0 60000 65536"/>
              <a:gd name="T7" fmla="*/ 0 60000 65536"/>
              <a:gd name="T8" fmla="*/ 0 60000 65536"/>
              <a:gd name="T9" fmla="*/ 0 w 69"/>
              <a:gd name="T10" fmla="*/ 0 h 1"/>
              <a:gd name="T11" fmla="*/ 69 w 69"/>
              <a:gd name="T12" fmla="*/ 1 h 1"/>
            </a:gdLst>
            <a:ahLst/>
            <a:cxnLst>
              <a:cxn ang="T6">
                <a:pos x="T0" y="T1"/>
              </a:cxn>
              <a:cxn ang="T7">
                <a:pos x="T2" y="T3"/>
              </a:cxn>
              <a:cxn ang="T8">
                <a:pos x="T4" y="T5"/>
              </a:cxn>
            </a:cxnLst>
            <a:rect l="T9" t="T10" r="T11" b="T12"/>
            <a:pathLst>
              <a:path w="69" h="1">
                <a:moveTo>
                  <a:pt x="6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59" name="Freeform 258">
            <a:extLst>
              <a:ext uri="{FF2B5EF4-FFF2-40B4-BE49-F238E27FC236}">
                <a16:creationId xmlns:a16="http://schemas.microsoft.com/office/drawing/2014/main" id="{00000000-0008-0000-0900-000003010000}"/>
              </a:ext>
            </a:extLst>
          </xdr:cNvPr>
          <xdr:cNvSpPr>
            <a:spLocks/>
          </xdr:cNvSpPr>
        </xdr:nvSpPr>
        <xdr:spPr bwMode="auto">
          <a:xfrm>
            <a:off x="1581" y="768"/>
            <a:ext cx="1" cy="31"/>
          </a:xfrm>
          <a:custGeom>
            <a:avLst/>
            <a:gdLst>
              <a:gd name="T0" fmla="*/ 0 w 1"/>
              <a:gd name="T1" fmla="*/ 0 h 124"/>
              <a:gd name="T2" fmla="*/ 0 w 1"/>
              <a:gd name="T3" fmla="*/ 0 h 124"/>
              <a:gd name="T4" fmla="*/ 1 w 1"/>
              <a:gd name="T5" fmla="*/ 0 h 124"/>
              <a:gd name="T6" fmla="*/ 0 60000 65536"/>
              <a:gd name="T7" fmla="*/ 0 60000 65536"/>
              <a:gd name="T8" fmla="*/ 0 60000 65536"/>
              <a:gd name="T9" fmla="*/ 0 w 1"/>
              <a:gd name="T10" fmla="*/ 0 h 124"/>
              <a:gd name="T11" fmla="*/ 1 w 1"/>
              <a:gd name="T12" fmla="*/ 124 h 124"/>
            </a:gdLst>
            <a:ahLst/>
            <a:cxnLst>
              <a:cxn ang="T6">
                <a:pos x="T0" y="T1"/>
              </a:cxn>
              <a:cxn ang="T7">
                <a:pos x="T2" y="T3"/>
              </a:cxn>
              <a:cxn ang="T8">
                <a:pos x="T4" y="T5"/>
              </a:cxn>
            </a:cxnLst>
            <a:rect l="T9" t="T10" r="T11" b="T12"/>
            <a:pathLst>
              <a:path w="1" h="124">
                <a:moveTo>
                  <a:pt x="0" y="12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0" name="Freeform 259">
            <a:extLst>
              <a:ext uri="{FF2B5EF4-FFF2-40B4-BE49-F238E27FC236}">
                <a16:creationId xmlns:a16="http://schemas.microsoft.com/office/drawing/2014/main" id="{00000000-0008-0000-0900-000004010000}"/>
              </a:ext>
            </a:extLst>
          </xdr:cNvPr>
          <xdr:cNvSpPr>
            <a:spLocks/>
          </xdr:cNvSpPr>
        </xdr:nvSpPr>
        <xdr:spPr bwMode="auto">
          <a:xfrm>
            <a:off x="1581" y="799"/>
            <a:ext cx="5" cy="17"/>
          </a:xfrm>
          <a:custGeom>
            <a:avLst/>
            <a:gdLst>
              <a:gd name="T0" fmla="*/ 0 w 20"/>
              <a:gd name="T1" fmla="*/ 0 h 66"/>
              <a:gd name="T2" fmla="*/ 0 w 20"/>
              <a:gd name="T3" fmla="*/ 0 h 66"/>
              <a:gd name="T4" fmla="*/ 0 w 20"/>
              <a:gd name="T5" fmla="*/ 0 h 66"/>
              <a:gd name="T6" fmla="*/ 0 w 20"/>
              <a:gd name="T7" fmla="*/ 0 h 66"/>
              <a:gd name="T8" fmla="*/ 0 w 20"/>
              <a:gd name="T9" fmla="*/ 0 h 66"/>
              <a:gd name="T10" fmla="*/ 0 w 20"/>
              <a:gd name="T11" fmla="*/ 0 h 66"/>
              <a:gd name="T12" fmla="*/ 0 w 20"/>
              <a:gd name="T13" fmla="*/ 0 h 66"/>
              <a:gd name="T14" fmla="*/ 0 w 20"/>
              <a:gd name="T15" fmla="*/ 0 h 66"/>
              <a:gd name="T16" fmla="*/ 0 w 20"/>
              <a:gd name="T17" fmla="*/ 0 h 66"/>
              <a:gd name="T18" fmla="*/ 0 w 20"/>
              <a:gd name="T19" fmla="*/ 0 h 66"/>
              <a:gd name="T20" fmla="*/ 0 w 20"/>
              <a:gd name="T21" fmla="*/ 0 h 66"/>
              <a:gd name="T22" fmla="*/ 0 w 20"/>
              <a:gd name="T23" fmla="*/ 0 h 66"/>
              <a:gd name="T24" fmla="*/ 0 w 20"/>
              <a:gd name="T25" fmla="*/ 0 h 6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20"/>
              <a:gd name="T40" fmla="*/ 0 h 66"/>
              <a:gd name="T41" fmla="*/ 20 w 20"/>
              <a:gd name="T42" fmla="*/ 66 h 6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20" h="66">
                <a:moveTo>
                  <a:pt x="19" y="0"/>
                </a:moveTo>
                <a:lnTo>
                  <a:pt x="12" y="5"/>
                </a:lnTo>
                <a:lnTo>
                  <a:pt x="7" y="10"/>
                </a:lnTo>
                <a:lnTo>
                  <a:pt x="4" y="16"/>
                </a:lnTo>
                <a:lnTo>
                  <a:pt x="1" y="22"/>
                </a:lnTo>
                <a:lnTo>
                  <a:pt x="0" y="29"/>
                </a:lnTo>
                <a:lnTo>
                  <a:pt x="0" y="37"/>
                </a:lnTo>
                <a:lnTo>
                  <a:pt x="1" y="44"/>
                </a:lnTo>
                <a:lnTo>
                  <a:pt x="4" y="50"/>
                </a:lnTo>
                <a:lnTo>
                  <a:pt x="7" y="57"/>
                </a:lnTo>
                <a:lnTo>
                  <a:pt x="12" y="61"/>
                </a:lnTo>
                <a:lnTo>
                  <a:pt x="19" y="66"/>
                </a:lnTo>
                <a:lnTo>
                  <a:pt x="20" y="6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1" name="Freeform 260">
            <a:extLst>
              <a:ext uri="{FF2B5EF4-FFF2-40B4-BE49-F238E27FC236}">
                <a16:creationId xmlns:a16="http://schemas.microsoft.com/office/drawing/2014/main" id="{00000000-0008-0000-0900-000005010000}"/>
              </a:ext>
            </a:extLst>
          </xdr:cNvPr>
          <xdr:cNvSpPr>
            <a:spLocks/>
          </xdr:cNvSpPr>
        </xdr:nvSpPr>
        <xdr:spPr bwMode="auto">
          <a:xfrm>
            <a:off x="1581" y="768"/>
            <a:ext cx="5" cy="31"/>
          </a:xfrm>
          <a:custGeom>
            <a:avLst/>
            <a:gdLst>
              <a:gd name="T0" fmla="*/ 0 w 21"/>
              <a:gd name="T1" fmla="*/ 0 h 124"/>
              <a:gd name="T2" fmla="*/ 0 w 21"/>
              <a:gd name="T3" fmla="*/ 0 h 124"/>
              <a:gd name="T4" fmla="*/ 0 w 21"/>
              <a:gd name="T5" fmla="*/ 0 h 124"/>
              <a:gd name="T6" fmla="*/ 0 w 21"/>
              <a:gd name="T7" fmla="*/ 0 h 124"/>
              <a:gd name="T8" fmla="*/ 0 w 21"/>
              <a:gd name="T9" fmla="*/ 0 h 124"/>
              <a:gd name="T10" fmla="*/ 0 w 21"/>
              <a:gd name="T11" fmla="*/ 0 h 124"/>
              <a:gd name="T12" fmla="*/ 0 w 21"/>
              <a:gd name="T13" fmla="*/ 0 h 124"/>
              <a:gd name="T14" fmla="*/ 0 w 21"/>
              <a:gd name="T15" fmla="*/ 0 h 124"/>
              <a:gd name="T16" fmla="*/ 0 w 21"/>
              <a:gd name="T17" fmla="*/ 0 h 124"/>
              <a:gd name="T18" fmla="*/ 0 w 21"/>
              <a:gd name="T19" fmla="*/ 0 h 124"/>
              <a:gd name="T20" fmla="*/ 0 w 21"/>
              <a:gd name="T21" fmla="*/ 0 h 124"/>
              <a:gd name="T22" fmla="*/ 0 w 21"/>
              <a:gd name="T23" fmla="*/ 0 h 124"/>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21"/>
              <a:gd name="T37" fmla="*/ 0 h 124"/>
              <a:gd name="T38" fmla="*/ 21 w 21"/>
              <a:gd name="T39" fmla="*/ 124 h 124"/>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21" h="124">
                <a:moveTo>
                  <a:pt x="20" y="0"/>
                </a:moveTo>
                <a:lnTo>
                  <a:pt x="13" y="12"/>
                </a:lnTo>
                <a:lnTo>
                  <a:pt x="7" y="24"/>
                </a:lnTo>
                <a:lnTo>
                  <a:pt x="3" y="36"/>
                </a:lnTo>
                <a:lnTo>
                  <a:pt x="1" y="50"/>
                </a:lnTo>
                <a:lnTo>
                  <a:pt x="0" y="62"/>
                </a:lnTo>
                <a:lnTo>
                  <a:pt x="1" y="76"/>
                </a:lnTo>
                <a:lnTo>
                  <a:pt x="3" y="88"/>
                </a:lnTo>
                <a:lnTo>
                  <a:pt x="7" y="102"/>
                </a:lnTo>
                <a:lnTo>
                  <a:pt x="13" y="113"/>
                </a:lnTo>
                <a:lnTo>
                  <a:pt x="20" y="124"/>
                </a:lnTo>
                <a:lnTo>
                  <a:pt x="21" y="1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2" name="Freeform 261">
            <a:extLst>
              <a:ext uri="{FF2B5EF4-FFF2-40B4-BE49-F238E27FC236}">
                <a16:creationId xmlns:a16="http://schemas.microsoft.com/office/drawing/2014/main" id="{00000000-0008-0000-0900-000006010000}"/>
              </a:ext>
            </a:extLst>
          </xdr:cNvPr>
          <xdr:cNvSpPr>
            <a:spLocks/>
          </xdr:cNvSpPr>
        </xdr:nvSpPr>
        <xdr:spPr bwMode="auto">
          <a:xfrm>
            <a:off x="1603" y="799"/>
            <a:ext cx="5" cy="17"/>
          </a:xfrm>
          <a:custGeom>
            <a:avLst/>
            <a:gdLst>
              <a:gd name="T0" fmla="*/ 0 w 19"/>
              <a:gd name="T1" fmla="*/ 0 h 66"/>
              <a:gd name="T2" fmla="*/ 0 w 19"/>
              <a:gd name="T3" fmla="*/ 0 h 66"/>
              <a:gd name="T4" fmla="*/ 0 w 19"/>
              <a:gd name="T5" fmla="*/ 0 h 66"/>
              <a:gd name="T6" fmla="*/ 0 w 19"/>
              <a:gd name="T7" fmla="*/ 0 h 66"/>
              <a:gd name="T8" fmla="*/ 0 w 19"/>
              <a:gd name="T9" fmla="*/ 0 h 66"/>
              <a:gd name="T10" fmla="*/ 0 w 19"/>
              <a:gd name="T11" fmla="*/ 0 h 66"/>
              <a:gd name="T12" fmla="*/ 0 w 19"/>
              <a:gd name="T13" fmla="*/ 0 h 66"/>
              <a:gd name="T14" fmla="*/ 0 w 19"/>
              <a:gd name="T15" fmla="*/ 0 h 66"/>
              <a:gd name="T16" fmla="*/ 0 w 19"/>
              <a:gd name="T17" fmla="*/ 0 h 66"/>
              <a:gd name="T18" fmla="*/ 0 w 19"/>
              <a:gd name="T19" fmla="*/ 0 h 66"/>
              <a:gd name="T20" fmla="*/ 0 w 19"/>
              <a:gd name="T21" fmla="*/ 0 h 66"/>
              <a:gd name="T22" fmla="*/ 0 w 19"/>
              <a:gd name="T23" fmla="*/ 0 h 66"/>
              <a:gd name="T24" fmla="*/ 0 w 19"/>
              <a:gd name="T25" fmla="*/ 0 h 6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9"/>
              <a:gd name="T40" fmla="*/ 0 h 66"/>
              <a:gd name="T41" fmla="*/ 19 w 19"/>
              <a:gd name="T42" fmla="*/ 66 h 66"/>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9" h="66">
                <a:moveTo>
                  <a:pt x="0" y="66"/>
                </a:moveTo>
                <a:lnTo>
                  <a:pt x="6" y="61"/>
                </a:lnTo>
                <a:lnTo>
                  <a:pt x="11" y="57"/>
                </a:lnTo>
                <a:lnTo>
                  <a:pt x="16" y="50"/>
                </a:lnTo>
                <a:lnTo>
                  <a:pt x="18" y="44"/>
                </a:lnTo>
                <a:lnTo>
                  <a:pt x="19" y="37"/>
                </a:lnTo>
                <a:lnTo>
                  <a:pt x="19" y="29"/>
                </a:lnTo>
                <a:lnTo>
                  <a:pt x="18" y="22"/>
                </a:lnTo>
                <a:lnTo>
                  <a:pt x="16" y="16"/>
                </a:lnTo>
                <a:lnTo>
                  <a:pt x="11" y="10"/>
                </a:lnTo>
                <a:lnTo>
                  <a:pt x="6" y="5"/>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3" name="Freeform 262">
            <a:extLst>
              <a:ext uri="{FF2B5EF4-FFF2-40B4-BE49-F238E27FC236}">
                <a16:creationId xmlns:a16="http://schemas.microsoft.com/office/drawing/2014/main" id="{00000000-0008-0000-0900-000007010000}"/>
              </a:ext>
            </a:extLst>
          </xdr:cNvPr>
          <xdr:cNvSpPr>
            <a:spLocks/>
          </xdr:cNvSpPr>
        </xdr:nvSpPr>
        <xdr:spPr bwMode="auto">
          <a:xfrm>
            <a:off x="1603" y="768"/>
            <a:ext cx="5" cy="31"/>
          </a:xfrm>
          <a:custGeom>
            <a:avLst/>
            <a:gdLst>
              <a:gd name="T0" fmla="*/ 0 w 19"/>
              <a:gd name="T1" fmla="*/ 0 h 124"/>
              <a:gd name="T2" fmla="*/ 0 w 19"/>
              <a:gd name="T3" fmla="*/ 0 h 124"/>
              <a:gd name="T4" fmla="*/ 0 w 19"/>
              <a:gd name="T5" fmla="*/ 0 h 124"/>
              <a:gd name="T6" fmla="*/ 0 w 19"/>
              <a:gd name="T7" fmla="*/ 0 h 124"/>
              <a:gd name="T8" fmla="*/ 0 w 19"/>
              <a:gd name="T9" fmla="*/ 0 h 124"/>
              <a:gd name="T10" fmla="*/ 0 w 19"/>
              <a:gd name="T11" fmla="*/ 0 h 124"/>
              <a:gd name="T12" fmla="*/ 0 w 19"/>
              <a:gd name="T13" fmla="*/ 0 h 124"/>
              <a:gd name="T14" fmla="*/ 0 w 19"/>
              <a:gd name="T15" fmla="*/ 0 h 124"/>
              <a:gd name="T16" fmla="*/ 0 w 19"/>
              <a:gd name="T17" fmla="*/ 0 h 124"/>
              <a:gd name="T18" fmla="*/ 0 w 19"/>
              <a:gd name="T19" fmla="*/ 0 h 124"/>
              <a:gd name="T20" fmla="*/ 0 w 19"/>
              <a:gd name="T21" fmla="*/ 0 h 124"/>
              <a:gd name="T22" fmla="*/ 0 w 19"/>
              <a:gd name="T23" fmla="*/ 0 h 124"/>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19"/>
              <a:gd name="T37" fmla="*/ 0 h 124"/>
              <a:gd name="T38" fmla="*/ 19 w 19"/>
              <a:gd name="T39" fmla="*/ 124 h 124"/>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19" h="124">
                <a:moveTo>
                  <a:pt x="0" y="124"/>
                </a:moveTo>
                <a:lnTo>
                  <a:pt x="7" y="113"/>
                </a:lnTo>
                <a:lnTo>
                  <a:pt x="12" y="102"/>
                </a:lnTo>
                <a:lnTo>
                  <a:pt x="17" y="88"/>
                </a:lnTo>
                <a:lnTo>
                  <a:pt x="18" y="76"/>
                </a:lnTo>
                <a:lnTo>
                  <a:pt x="19" y="62"/>
                </a:lnTo>
                <a:lnTo>
                  <a:pt x="18" y="50"/>
                </a:lnTo>
                <a:lnTo>
                  <a:pt x="17" y="36"/>
                </a:lnTo>
                <a:lnTo>
                  <a:pt x="12" y="24"/>
                </a:lnTo>
                <a:lnTo>
                  <a:pt x="7" y="1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4" name="Freeform 263">
            <a:extLst>
              <a:ext uri="{FF2B5EF4-FFF2-40B4-BE49-F238E27FC236}">
                <a16:creationId xmlns:a16="http://schemas.microsoft.com/office/drawing/2014/main" id="{00000000-0008-0000-0900-000008010000}"/>
              </a:ext>
            </a:extLst>
          </xdr:cNvPr>
          <xdr:cNvSpPr>
            <a:spLocks/>
          </xdr:cNvSpPr>
        </xdr:nvSpPr>
        <xdr:spPr bwMode="auto">
          <a:xfrm>
            <a:off x="1586" y="752"/>
            <a:ext cx="17" cy="1"/>
          </a:xfrm>
          <a:custGeom>
            <a:avLst/>
            <a:gdLst>
              <a:gd name="T0" fmla="*/ 0 w 70"/>
              <a:gd name="T1" fmla="*/ 0 h 1"/>
              <a:gd name="T2" fmla="*/ 0 w 70"/>
              <a:gd name="T3" fmla="*/ 0 h 1"/>
              <a:gd name="T4" fmla="*/ 0 w 70"/>
              <a:gd name="T5" fmla="*/ 0 h 1"/>
              <a:gd name="T6" fmla="*/ 0 60000 65536"/>
              <a:gd name="T7" fmla="*/ 0 60000 65536"/>
              <a:gd name="T8" fmla="*/ 0 60000 65536"/>
              <a:gd name="T9" fmla="*/ 0 w 70"/>
              <a:gd name="T10" fmla="*/ 0 h 1"/>
              <a:gd name="T11" fmla="*/ 70 w 70"/>
              <a:gd name="T12" fmla="*/ 1 h 1"/>
            </a:gdLst>
            <a:ahLst/>
            <a:cxnLst>
              <a:cxn ang="T6">
                <a:pos x="T0" y="T1"/>
              </a:cxn>
              <a:cxn ang="T7">
                <a:pos x="T2" y="T3"/>
              </a:cxn>
              <a:cxn ang="T8">
                <a:pos x="T4" y="T5"/>
              </a:cxn>
            </a:cxnLst>
            <a:rect l="T9" t="T10" r="T11" b="T12"/>
            <a:pathLst>
              <a:path w="70" h="1">
                <a:moveTo>
                  <a:pt x="0" y="0"/>
                </a:moveTo>
                <a:lnTo>
                  <a:pt x="69" y="0"/>
                </a:lnTo>
                <a:lnTo>
                  <a:pt x="7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5" name="Freeform 264">
            <a:extLst>
              <a:ext uri="{FF2B5EF4-FFF2-40B4-BE49-F238E27FC236}">
                <a16:creationId xmlns:a16="http://schemas.microsoft.com/office/drawing/2014/main" id="{00000000-0008-0000-0900-000009010000}"/>
              </a:ext>
            </a:extLst>
          </xdr:cNvPr>
          <xdr:cNvSpPr>
            <a:spLocks/>
          </xdr:cNvSpPr>
        </xdr:nvSpPr>
        <xdr:spPr bwMode="auto">
          <a:xfrm>
            <a:off x="1659" y="901"/>
            <a:ext cx="32" cy="1"/>
          </a:xfrm>
          <a:custGeom>
            <a:avLst/>
            <a:gdLst>
              <a:gd name="T0" fmla="*/ 0 w 129"/>
              <a:gd name="T1" fmla="*/ 0 h 1"/>
              <a:gd name="T2" fmla="*/ 0 w 129"/>
              <a:gd name="T3" fmla="*/ 0 h 1"/>
              <a:gd name="T4" fmla="*/ 0 w 129"/>
              <a:gd name="T5" fmla="*/ 0 h 1"/>
              <a:gd name="T6" fmla="*/ 0 60000 65536"/>
              <a:gd name="T7" fmla="*/ 0 60000 65536"/>
              <a:gd name="T8" fmla="*/ 0 60000 65536"/>
              <a:gd name="T9" fmla="*/ 0 w 129"/>
              <a:gd name="T10" fmla="*/ 0 h 1"/>
              <a:gd name="T11" fmla="*/ 129 w 129"/>
              <a:gd name="T12" fmla="*/ 1 h 1"/>
            </a:gdLst>
            <a:ahLst/>
            <a:cxnLst>
              <a:cxn ang="T6">
                <a:pos x="T0" y="T1"/>
              </a:cxn>
              <a:cxn ang="T7">
                <a:pos x="T2" y="T3"/>
              </a:cxn>
              <a:cxn ang="T8">
                <a:pos x="T4" y="T5"/>
              </a:cxn>
            </a:cxnLst>
            <a:rect l="T9" t="T10" r="T11" b="T12"/>
            <a:pathLst>
              <a:path w="129" h="1">
                <a:moveTo>
                  <a:pt x="12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6" name="Freeform 265">
            <a:extLst>
              <a:ext uri="{FF2B5EF4-FFF2-40B4-BE49-F238E27FC236}">
                <a16:creationId xmlns:a16="http://schemas.microsoft.com/office/drawing/2014/main" id="{00000000-0008-0000-0900-00000A010000}"/>
              </a:ext>
            </a:extLst>
          </xdr:cNvPr>
          <xdr:cNvSpPr>
            <a:spLocks/>
          </xdr:cNvSpPr>
        </xdr:nvSpPr>
        <xdr:spPr bwMode="auto">
          <a:xfrm>
            <a:off x="1655" y="889"/>
            <a:ext cx="40" cy="8"/>
          </a:xfrm>
          <a:custGeom>
            <a:avLst/>
            <a:gdLst>
              <a:gd name="T0" fmla="*/ 0 w 158"/>
              <a:gd name="T1" fmla="*/ 0 h 32"/>
              <a:gd name="T2" fmla="*/ 0 w 158"/>
              <a:gd name="T3" fmla="*/ 0 h 32"/>
              <a:gd name="T4" fmla="*/ 0 w 158"/>
              <a:gd name="T5" fmla="*/ 0 h 32"/>
              <a:gd name="T6" fmla="*/ 0 w 158"/>
              <a:gd name="T7" fmla="*/ 0 h 32"/>
              <a:gd name="T8" fmla="*/ 0 w 158"/>
              <a:gd name="T9" fmla="*/ 0 h 32"/>
              <a:gd name="T10" fmla="*/ 0 w 158"/>
              <a:gd name="T11" fmla="*/ 0 h 32"/>
              <a:gd name="T12" fmla="*/ 0 w 158"/>
              <a:gd name="T13" fmla="*/ 0 h 32"/>
              <a:gd name="T14" fmla="*/ 0 w 158"/>
              <a:gd name="T15" fmla="*/ 0 h 32"/>
              <a:gd name="T16" fmla="*/ 0 w 158"/>
              <a:gd name="T17" fmla="*/ 0 h 32"/>
              <a:gd name="T18" fmla="*/ 0 w 158"/>
              <a:gd name="T19" fmla="*/ 0 h 32"/>
              <a:gd name="T20" fmla="*/ 0 w 158"/>
              <a:gd name="T21" fmla="*/ 0 h 32"/>
              <a:gd name="T22" fmla="*/ 0 w 158"/>
              <a:gd name="T23" fmla="*/ 0 h 32"/>
              <a:gd name="T24" fmla="*/ 0 w 158"/>
              <a:gd name="T25" fmla="*/ 0 h 32"/>
              <a:gd name="T26" fmla="*/ 0 w 158"/>
              <a:gd name="T27" fmla="*/ 0 h 32"/>
              <a:gd name="T28" fmla="*/ 0 w 158"/>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58"/>
              <a:gd name="T46" fmla="*/ 0 h 32"/>
              <a:gd name="T47" fmla="*/ 158 w 158"/>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58" h="32">
                <a:moveTo>
                  <a:pt x="0" y="0"/>
                </a:moveTo>
                <a:lnTo>
                  <a:pt x="10" y="8"/>
                </a:lnTo>
                <a:lnTo>
                  <a:pt x="21" y="16"/>
                </a:lnTo>
                <a:lnTo>
                  <a:pt x="32" y="22"/>
                </a:lnTo>
                <a:lnTo>
                  <a:pt x="46" y="27"/>
                </a:lnTo>
                <a:lnTo>
                  <a:pt x="58" y="29"/>
                </a:lnTo>
                <a:lnTo>
                  <a:pt x="72" y="32"/>
                </a:lnTo>
                <a:lnTo>
                  <a:pt x="85" y="32"/>
                </a:lnTo>
                <a:lnTo>
                  <a:pt x="98" y="29"/>
                </a:lnTo>
                <a:lnTo>
                  <a:pt x="111" y="27"/>
                </a:lnTo>
                <a:lnTo>
                  <a:pt x="123" y="22"/>
                </a:lnTo>
                <a:lnTo>
                  <a:pt x="136" y="16"/>
                </a:lnTo>
                <a:lnTo>
                  <a:pt x="146" y="8"/>
                </a:lnTo>
                <a:lnTo>
                  <a:pt x="157" y="0"/>
                </a:lnTo>
                <a:lnTo>
                  <a:pt x="15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7" name="Freeform 266">
            <a:extLst>
              <a:ext uri="{FF2B5EF4-FFF2-40B4-BE49-F238E27FC236}">
                <a16:creationId xmlns:a16="http://schemas.microsoft.com/office/drawing/2014/main" id="{00000000-0008-0000-0900-00000B010000}"/>
              </a:ext>
            </a:extLst>
          </xdr:cNvPr>
          <xdr:cNvSpPr>
            <a:spLocks/>
          </xdr:cNvSpPr>
        </xdr:nvSpPr>
        <xdr:spPr bwMode="auto">
          <a:xfrm>
            <a:off x="1644" y="897"/>
            <a:ext cx="61" cy="1"/>
          </a:xfrm>
          <a:custGeom>
            <a:avLst/>
            <a:gdLst>
              <a:gd name="T0" fmla="*/ 0 w 243"/>
              <a:gd name="T1" fmla="*/ 0 h 1"/>
              <a:gd name="T2" fmla="*/ 0 w 243"/>
              <a:gd name="T3" fmla="*/ 0 h 1"/>
              <a:gd name="T4" fmla="*/ 0 w 243"/>
              <a:gd name="T5" fmla="*/ 0 h 1"/>
              <a:gd name="T6" fmla="*/ 0 60000 65536"/>
              <a:gd name="T7" fmla="*/ 0 60000 65536"/>
              <a:gd name="T8" fmla="*/ 0 60000 65536"/>
              <a:gd name="T9" fmla="*/ 0 w 243"/>
              <a:gd name="T10" fmla="*/ 0 h 1"/>
              <a:gd name="T11" fmla="*/ 243 w 243"/>
              <a:gd name="T12" fmla="*/ 1 h 1"/>
            </a:gdLst>
            <a:ahLst/>
            <a:cxnLst>
              <a:cxn ang="T6">
                <a:pos x="T0" y="T1"/>
              </a:cxn>
              <a:cxn ang="T7">
                <a:pos x="T2" y="T3"/>
              </a:cxn>
              <a:cxn ang="T8">
                <a:pos x="T4" y="T5"/>
              </a:cxn>
            </a:cxnLst>
            <a:rect l="T9" t="T10" r="T11" b="T12"/>
            <a:pathLst>
              <a:path w="243" h="1">
                <a:moveTo>
                  <a:pt x="24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8" name="Freeform 267">
            <a:extLst>
              <a:ext uri="{FF2B5EF4-FFF2-40B4-BE49-F238E27FC236}">
                <a16:creationId xmlns:a16="http://schemas.microsoft.com/office/drawing/2014/main" id="{00000000-0008-0000-0900-00000C010000}"/>
              </a:ext>
            </a:extLst>
          </xdr:cNvPr>
          <xdr:cNvSpPr>
            <a:spLocks/>
          </xdr:cNvSpPr>
        </xdr:nvSpPr>
        <xdr:spPr bwMode="auto">
          <a:xfrm>
            <a:off x="1644" y="889"/>
            <a:ext cx="12" cy="8"/>
          </a:xfrm>
          <a:custGeom>
            <a:avLst/>
            <a:gdLst>
              <a:gd name="T0" fmla="*/ 0 w 44"/>
              <a:gd name="T1" fmla="*/ 0 h 32"/>
              <a:gd name="T2" fmla="*/ 0 w 44"/>
              <a:gd name="T3" fmla="*/ 0 h 32"/>
              <a:gd name="T4" fmla="*/ 0 w 44"/>
              <a:gd name="T5" fmla="*/ 0 h 32"/>
              <a:gd name="T6" fmla="*/ 0 w 44"/>
              <a:gd name="T7" fmla="*/ 0 h 32"/>
              <a:gd name="T8" fmla="*/ 0 w 44"/>
              <a:gd name="T9" fmla="*/ 0 h 32"/>
              <a:gd name="T10" fmla="*/ 0 w 44"/>
              <a:gd name="T11" fmla="*/ 0 h 32"/>
              <a:gd name="T12" fmla="*/ 0 w 44"/>
              <a:gd name="T13" fmla="*/ 0 h 32"/>
              <a:gd name="T14" fmla="*/ 0 w 44"/>
              <a:gd name="T15" fmla="*/ 0 h 32"/>
              <a:gd name="T16" fmla="*/ 0 60000 65536"/>
              <a:gd name="T17" fmla="*/ 0 60000 65536"/>
              <a:gd name="T18" fmla="*/ 0 60000 65536"/>
              <a:gd name="T19" fmla="*/ 0 60000 65536"/>
              <a:gd name="T20" fmla="*/ 0 60000 65536"/>
              <a:gd name="T21" fmla="*/ 0 60000 65536"/>
              <a:gd name="T22" fmla="*/ 0 60000 65536"/>
              <a:gd name="T23" fmla="*/ 0 60000 65536"/>
              <a:gd name="T24" fmla="*/ 0 w 44"/>
              <a:gd name="T25" fmla="*/ 0 h 32"/>
              <a:gd name="T26" fmla="*/ 44 w 44"/>
              <a:gd name="T27" fmla="*/ 32 h 32"/>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4" h="32">
                <a:moveTo>
                  <a:pt x="0" y="32"/>
                </a:moveTo>
                <a:lnTo>
                  <a:pt x="9" y="30"/>
                </a:lnTo>
                <a:lnTo>
                  <a:pt x="18" y="27"/>
                </a:lnTo>
                <a:lnTo>
                  <a:pt x="27" y="22"/>
                </a:lnTo>
                <a:lnTo>
                  <a:pt x="34" y="16"/>
                </a:lnTo>
                <a:lnTo>
                  <a:pt x="39" y="8"/>
                </a:lnTo>
                <a:lnTo>
                  <a:pt x="43" y="0"/>
                </a:lnTo>
                <a:lnTo>
                  <a:pt x="4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69" name="Freeform 268">
            <a:extLst>
              <a:ext uri="{FF2B5EF4-FFF2-40B4-BE49-F238E27FC236}">
                <a16:creationId xmlns:a16="http://schemas.microsoft.com/office/drawing/2014/main" id="{00000000-0008-0000-0900-00000D010000}"/>
              </a:ext>
            </a:extLst>
          </xdr:cNvPr>
          <xdr:cNvSpPr>
            <a:spLocks/>
          </xdr:cNvSpPr>
        </xdr:nvSpPr>
        <xdr:spPr bwMode="auto">
          <a:xfrm>
            <a:off x="1633" y="852"/>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14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0" name="Freeform 269">
            <a:extLst>
              <a:ext uri="{FF2B5EF4-FFF2-40B4-BE49-F238E27FC236}">
                <a16:creationId xmlns:a16="http://schemas.microsoft.com/office/drawing/2014/main" id="{00000000-0008-0000-0900-00000E010000}"/>
              </a:ext>
            </a:extLst>
          </xdr:cNvPr>
          <xdr:cNvSpPr>
            <a:spLocks/>
          </xdr:cNvSpPr>
        </xdr:nvSpPr>
        <xdr:spPr bwMode="auto">
          <a:xfrm>
            <a:off x="1633" y="889"/>
            <a:ext cx="12" cy="8"/>
          </a:xfrm>
          <a:custGeom>
            <a:avLst/>
            <a:gdLst>
              <a:gd name="T0" fmla="*/ 0 w 45"/>
              <a:gd name="T1" fmla="*/ 0 h 32"/>
              <a:gd name="T2" fmla="*/ 0 w 45"/>
              <a:gd name="T3" fmla="*/ 0 h 32"/>
              <a:gd name="T4" fmla="*/ 0 w 45"/>
              <a:gd name="T5" fmla="*/ 0 h 32"/>
              <a:gd name="T6" fmla="*/ 0 w 45"/>
              <a:gd name="T7" fmla="*/ 0 h 32"/>
              <a:gd name="T8" fmla="*/ 0 w 45"/>
              <a:gd name="T9" fmla="*/ 0 h 32"/>
              <a:gd name="T10" fmla="*/ 0 w 45"/>
              <a:gd name="T11" fmla="*/ 0 h 32"/>
              <a:gd name="T12" fmla="*/ 0 w 45"/>
              <a:gd name="T13" fmla="*/ 0 h 32"/>
              <a:gd name="T14" fmla="*/ 0 w 45"/>
              <a:gd name="T15" fmla="*/ 0 h 32"/>
              <a:gd name="T16" fmla="*/ 0 60000 65536"/>
              <a:gd name="T17" fmla="*/ 0 60000 65536"/>
              <a:gd name="T18" fmla="*/ 0 60000 65536"/>
              <a:gd name="T19" fmla="*/ 0 60000 65536"/>
              <a:gd name="T20" fmla="*/ 0 60000 65536"/>
              <a:gd name="T21" fmla="*/ 0 60000 65536"/>
              <a:gd name="T22" fmla="*/ 0 60000 65536"/>
              <a:gd name="T23" fmla="*/ 0 60000 65536"/>
              <a:gd name="T24" fmla="*/ 0 w 45"/>
              <a:gd name="T25" fmla="*/ 0 h 32"/>
              <a:gd name="T26" fmla="*/ 45 w 45"/>
              <a:gd name="T27" fmla="*/ 32 h 32"/>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5" h="32">
                <a:moveTo>
                  <a:pt x="0" y="0"/>
                </a:moveTo>
                <a:lnTo>
                  <a:pt x="3" y="8"/>
                </a:lnTo>
                <a:lnTo>
                  <a:pt x="9" y="16"/>
                </a:lnTo>
                <a:lnTo>
                  <a:pt x="17" y="22"/>
                </a:lnTo>
                <a:lnTo>
                  <a:pt x="24" y="27"/>
                </a:lnTo>
                <a:lnTo>
                  <a:pt x="34" y="30"/>
                </a:lnTo>
                <a:lnTo>
                  <a:pt x="44" y="32"/>
                </a:lnTo>
                <a:lnTo>
                  <a:pt x="45" y="3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1" name="Freeform 270">
            <a:extLst>
              <a:ext uri="{FF2B5EF4-FFF2-40B4-BE49-F238E27FC236}">
                <a16:creationId xmlns:a16="http://schemas.microsoft.com/office/drawing/2014/main" id="{00000000-0008-0000-0900-00000F010000}"/>
              </a:ext>
            </a:extLst>
          </xdr:cNvPr>
          <xdr:cNvSpPr>
            <a:spLocks/>
          </xdr:cNvSpPr>
        </xdr:nvSpPr>
        <xdr:spPr bwMode="auto">
          <a:xfrm>
            <a:off x="1655" y="852"/>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0"/>
                </a:moveTo>
                <a:lnTo>
                  <a:pt x="0" y="144"/>
                </a:lnTo>
                <a:lnTo>
                  <a:pt x="1" y="1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2" name="Freeform 271">
            <a:extLst>
              <a:ext uri="{FF2B5EF4-FFF2-40B4-BE49-F238E27FC236}">
                <a16:creationId xmlns:a16="http://schemas.microsoft.com/office/drawing/2014/main" id="{00000000-0008-0000-0900-000010010000}"/>
              </a:ext>
            </a:extLst>
          </xdr:cNvPr>
          <xdr:cNvSpPr>
            <a:spLocks/>
          </xdr:cNvSpPr>
        </xdr:nvSpPr>
        <xdr:spPr bwMode="auto">
          <a:xfrm>
            <a:off x="1654" y="897"/>
            <a:ext cx="5" cy="4"/>
          </a:xfrm>
          <a:custGeom>
            <a:avLst/>
            <a:gdLst>
              <a:gd name="T0" fmla="*/ 0 w 20"/>
              <a:gd name="T1" fmla="*/ 0 h 17"/>
              <a:gd name="T2" fmla="*/ 0 w 20"/>
              <a:gd name="T3" fmla="*/ 0 h 17"/>
              <a:gd name="T4" fmla="*/ 0 w 20"/>
              <a:gd name="T5" fmla="*/ 0 h 17"/>
              <a:gd name="T6" fmla="*/ 0 60000 65536"/>
              <a:gd name="T7" fmla="*/ 0 60000 65536"/>
              <a:gd name="T8" fmla="*/ 0 60000 65536"/>
              <a:gd name="T9" fmla="*/ 0 w 20"/>
              <a:gd name="T10" fmla="*/ 0 h 17"/>
              <a:gd name="T11" fmla="*/ 20 w 20"/>
              <a:gd name="T12" fmla="*/ 17 h 17"/>
            </a:gdLst>
            <a:ahLst/>
            <a:cxnLst>
              <a:cxn ang="T6">
                <a:pos x="T0" y="T1"/>
              </a:cxn>
              <a:cxn ang="T7">
                <a:pos x="T2" y="T3"/>
              </a:cxn>
              <a:cxn ang="T8">
                <a:pos x="T4" y="T5"/>
              </a:cxn>
            </a:cxnLst>
            <a:rect l="T9" t="T10" r="T11" b="T12"/>
            <a:pathLst>
              <a:path w="20" h="17">
                <a:moveTo>
                  <a:pt x="20" y="1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3" name="Freeform 272">
            <a:extLst>
              <a:ext uri="{FF2B5EF4-FFF2-40B4-BE49-F238E27FC236}">
                <a16:creationId xmlns:a16="http://schemas.microsoft.com/office/drawing/2014/main" id="{00000000-0008-0000-0900-000011010000}"/>
              </a:ext>
            </a:extLst>
          </xdr:cNvPr>
          <xdr:cNvSpPr>
            <a:spLocks/>
          </xdr:cNvSpPr>
        </xdr:nvSpPr>
        <xdr:spPr bwMode="auto">
          <a:xfrm>
            <a:off x="1741" y="863"/>
            <a:ext cx="162" cy="1"/>
          </a:xfrm>
          <a:custGeom>
            <a:avLst/>
            <a:gdLst>
              <a:gd name="T0" fmla="*/ 0 w 649"/>
              <a:gd name="T1" fmla="*/ 0 h 1"/>
              <a:gd name="T2" fmla="*/ 0 w 649"/>
              <a:gd name="T3" fmla="*/ 0 h 1"/>
              <a:gd name="T4" fmla="*/ 0 w 649"/>
              <a:gd name="T5" fmla="*/ 0 h 1"/>
              <a:gd name="T6" fmla="*/ 0 60000 65536"/>
              <a:gd name="T7" fmla="*/ 0 60000 65536"/>
              <a:gd name="T8" fmla="*/ 0 60000 65536"/>
              <a:gd name="T9" fmla="*/ 0 w 649"/>
              <a:gd name="T10" fmla="*/ 0 h 1"/>
              <a:gd name="T11" fmla="*/ 649 w 649"/>
              <a:gd name="T12" fmla="*/ 1 h 1"/>
            </a:gdLst>
            <a:ahLst/>
            <a:cxnLst>
              <a:cxn ang="T6">
                <a:pos x="T0" y="T1"/>
              </a:cxn>
              <a:cxn ang="T7">
                <a:pos x="T2" y="T3"/>
              </a:cxn>
              <a:cxn ang="T8">
                <a:pos x="T4" y="T5"/>
              </a:cxn>
            </a:cxnLst>
            <a:rect l="T9" t="T10" r="T11" b="T12"/>
            <a:pathLst>
              <a:path w="649" h="1">
                <a:moveTo>
                  <a:pt x="0" y="0"/>
                </a:moveTo>
                <a:lnTo>
                  <a:pt x="648" y="0"/>
                </a:lnTo>
                <a:lnTo>
                  <a:pt x="64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4" name="Freeform 273">
            <a:extLst>
              <a:ext uri="{FF2B5EF4-FFF2-40B4-BE49-F238E27FC236}">
                <a16:creationId xmlns:a16="http://schemas.microsoft.com/office/drawing/2014/main" id="{00000000-0008-0000-0900-000012010000}"/>
              </a:ext>
            </a:extLst>
          </xdr:cNvPr>
          <xdr:cNvSpPr>
            <a:spLocks/>
          </xdr:cNvSpPr>
        </xdr:nvSpPr>
        <xdr:spPr bwMode="auto">
          <a:xfrm>
            <a:off x="1705" y="889"/>
            <a:ext cx="11" cy="8"/>
          </a:xfrm>
          <a:custGeom>
            <a:avLst/>
            <a:gdLst>
              <a:gd name="T0" fmla="*/ 0 w 44"/>
              <a:gd name="T1" fmla="*/ 0 h 32"/>
              <a:gd name="T2" fmla="*/ 0 w 44"/>
              <a:gd name="T3" fmla="*/ 0 h 32"/>
              <a:gd name="T4" fmla="*/ 0 w 44"/>
              <a:gd name="T5" fmla="*/ 0 h 32"/>
              <a:gd name="T6" fmla="*/ 0 w 44"/>
              <a:gd name="T7" fmla="*/ 0 h 32"/>
              <a:gd name="T8" fmla="*/ 0 w 44"/>
              <a:gd name="T9" fmla="*/ 0 h 32"/>
              <a:gd name="T10" fmla="*/ 0 w 44"/>
              <a:gd name="T11" fmla="*/ 0 h 32"/>
              <a:gd name="T12" fmla="*/ 0 w 44"/>
              <a:gd name="T13" fmla="*/ 0 h 32"/>
              <a:gd name="T14" fmla="*/ 0 w 44"/>
              <a:gd name="T15" fmla="*/ 0 h 32"/>
              <a:gd name="T16" fmla="*/ 0 60000 65536"/>
              <a:gd name="T17" fmla="*/ 0 60000 65536"/>
              <a:gd name="T18" fmla="*/ 0 60000 65536"/>
              <a:gd name="T19" fmla="*/ 0 60000 65536"/>
              <a:gd name="T20" fmla="*/ 0 60000 65536"/>
              <a:gd name="T21" fmla="*/ 0 60000 65536"/>
              <a:gd name="T22" fmla="*/ 0 60000 65536"/>
              <a:gd name="T23" fmla="*/ 0 60000 65536"/>
              <a:gd name="T24" fmla="*/ 0 w 44"/>
              <a:gd name="T25" fmla="*/ 0 h 32"/>
              <a:gd name="T26" fmla="*/ 44 w 44"/>
              <a:gd name="T27" fmla="*/ 32 h 32"/>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4" h="32">
                <a:moveTo>
                  <a:pt x="0" y="32"/>
                </a:moveTo>
                <a:lnTo>
                  <a:pt x="10" y="30"/>
                </a:lnTo>
                <a:lnTo>
                  <a:pt x="18" y="27"/>
                </a:lnTo>
                <a:lnTo>
                  <a:pt x="27" y="22"/>
                </a:lnTo>
                <a:lnTo>
                  <a:pt x="34" y="16"/>
                </a:lnTo>
                <a:lnTo>
                  <a:pt x="39" y="8"/>
                </a:lnTo>
                <a:lnTo>
                  <a:pt x="43" y="0"/>
                </a:lnTo>
                <a:lnTo>
                  <a:pt x="4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5" name="Freeform 274">
            <a:extLst>
              <a:ext uri="{FF2B5EF4-FFF2-40B4-BE49-F238E27FC236}">
                <a16:creationId xmlns:a16="http://schemas.microsoft.com/office/drawing/2014/main" id="{00000000-0008-0000-0900-000013010000}"/>
              </a:ext>
            </a:extLst>
          </xdr:cNvPr>
          <xdr:cNvSpPr>
            <a:spLocks/>
          </xdr:cNvSpPr>
        </xdr:nvSpPr>
        <xdr:spPr bwMode="auto">
          <a:xfrm>
            <a:off x="1694" y="852"/>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0"/>
                </a:moveTo>
                <a:lnTo>
                  <a:pt x="0" y="144"/>
                </a:lnTo>
                <a:lnTo>
                  <a:pt x="1" y="1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6" name="Freeform 275">
            <a:extLst>
              <a:ext uri="{FF2B5EF4-FFF2-40B4-BE49-F238E27FC236}">
                <a16:creationId xmlns:a16="http://schemas.microsoft.com/office/drawing/2014/main" id="{00000000-0008-0000-0900-000014010000}"/>
              </a:ext>
            </a:extLst>
          </xdr:cNvPr>
          <xdr:cNvSpPr>
            <a:spLocks/>
          </xdr:cNvSpPr>
        </xdr:nvSpPr>
        <xdr:spPr bwMode="auto">
          <a:xfrm>
            <a:off x="1691" y="897"/>
            <a:ext cx="5" cy="4"/>
          </a:xfrm>
          <a:custGeom>
            <a:avLst/>
            <a:gdLst>
              <a:gd name="T0" fmla="*/ 0 w 20"/>
              <a:gd name="T1" fmla="*/ 0 h 17"/>
              <a:gd name="T2" fmla="*/ 0 w 20"/>
              <a:gd name="T3" fmla="*/ 0 h 17"/>
              <a:gd name="T4" fmla="*/ 0 w 20"/>
              <a:gd name="T5" fmla="*/ 0 h 17"/>
              <a:gd name="T6" fmla="*/ 0 60000 65536"/>
              <a:gd name="T7" fmla="*/ 0 60000 65536"/>
              <a:gd name="T8" fmla="*/ 0 60000 65536"/>
              <a:gd name="T9" fmla="*/ 0 w 20"/>
              <a:gd name="T10" fmla="*/ 0 h 17"/>
              <a:gd name="T11" fmla="*/ 20 w 20"/>
              <a:gd name="T12" fmla="*/ 17 h 17"/>
            </a:gdLst>
            <a:ahLst/>
            <a:cxnLst>
              <a:cxn ang="T6">
                <a:pos x="T0" y="T1"/>
              </a:cxn>
              <a:cxn ang="T7">
                <a:pos x="T2" y="T3"/>
              </a:cxn>
              <a:cxn ang="T8">
                <a:pos x="T4" y="T5"/>
              </a:cxn>
            </a:cxnLst>
            <a:rect l="T9" t="T10" r="T11" b="T12"/>
            <a:pathLst>
              <a:path w="20" h="17">
                <a:moveTo>
                  <a:pt x="0" y="17"/>
                </a:moveTo>
                <a:lnTo>
                  <a:pt x="19" y="0"/>
                </a:lnTo>
                <a:lnTo>
                  <a:pt x="2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7" name="Freeform 276">
            <a:extLst>
              <a:ext uri="{FF2B5EF4-FFF2-40B4-BE49-F238E27FC236}">
                <a16:creationId xmlns:a16="http://schemas.microsoft.com/office/drawing/2014/main" id="{00000000-0008-0000-0900-000015010000}"/>
              </a:ext>
            </a:extLst>
          </xdr:cNvPr>
          <xdr:cNvSpPr>
            <a:spLocks/>
          </xdr:cNvSpPr>
        </xdr:nvSpPr>
        <xdr:spPr bwMode="auto">
          <a:xfrm>
            <a:off x="1694" y="889"/>
            <a:ext cx="12" cy="8"/>
          </a:xfrm>
          <a:custGeom>
            <a:avLst/>
            <a:gdLst>
              <a:gd name="T0" fmla="*/ 0 w 46"/>
              <a:gd name="T1" fmla="*/ 0 h 32"/>
              <a:gd name="T2" fmla="*/ 0 w 46"/>
              <a:gd name="T3" fmla="*/ 0 h 32"/>
              <a:gd name="T4" fmla="*/ 0 w 46"/>
              <a:gd name="T5" fmla="*/ 0 h 32"/>
              <a:gd name="T6" fmla="*/ 0 w 46"/>
              <a:gd name="T7" fmla="*/ 0 h 32"/>
              <a:gd name="T8" fmla="*/ 0 w 46"/>
              <a:gd name="T9" fmla="*/ 0 h 32"/>
              <a:gd name="T10" fmla="*/ 0 w 46"/>
              <a:gd name="T11" fmla="*/ 0 h 32"/>
              <a:gd name="T12" fmla="*/ 0 w 46"/>
              <a:gd name="T13" fmla="*/ 0 h 32"/>
              <a:gd name="T14" fmla="*/ 0 w 46"/>
              <a:gd name="T15" fmla="*/ 0 h 32"/>
              <a:gd name="T16" fmla="*/ 0 60000 65536"/>
              <a:gd name="T17" fmla="*/ 0 60000 65536"/>
              <a:gd name="T18" fmla="*/ 0 60000 65536"/>
              <a:gd name="T19" fmla="*/ 0 60000 65536"/>
              <a:gd name="T20" fmla="*/ 0 60000 65536"/>
              <a:gd name="T21" fmla="*/ 0 60000 65536"/>
              <a:gd name="T22" fmla="*/ 0 60000 65536"/>
              <a:gd name="T23" fmla="*/ 0 60000 65536"/>
              <a:gd name="T24" fmla="*/ 0 w 46"/>
              <a:gd name="T25" fmla="*/ 0 h 32"/>
              <a:gd name="T26" fmla="*/ 46 w 46"/>
              <a:gd name="T27" fmla="*/ 32 h 32"/>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6" h="32">
                <a:moveTo>
                  <a:pt x="0" y="0"/>
                </a:moveTo>
                <a:lnTo>
                  <a:pt x="4" y="8"/>
                </a:lnTo>
                <a:lnTo>
                  <a:pt x="10" y="16"/>
                </a:lnTo>
                <a:lnTo>
                  <a:pt x="18" y="22"/>
                </a:lnTo>
                <a:lnTo>
                  <a:pt x="26" y="27"/>
                </a:lnTo>
                <a:lnTo>
                  <a:pt x="35" y="30"/>
                </a:lnTo>
                <a:lnTo>
                  <a:pt x="45" y="32"/>
                </a:lnTo>
                <a:lnTo>
                  <a:pt x="46" y="3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8" name="Freeform 277">
            <a:extLst>
              <a:ext uri="{FF2B5EF4-FFF2-40B4-BE49-F238E27FC236}">
                <a16:creationId xmlns:a16="http://schemas.microsoft.com/office/drawing/2014/main" id="{00000000-0008-0000-0900-000016010000}"/>
              </a:ext>
            </a:extLst>
          </xdr:cNvPr>
          <xdr:cNvSpPr>
            <a:spLocks/>
          </xdr:cNvSpPr>
        </xdr:nvSpPr>
        <xdr:spPr bwMode="auto">
          <a:xfrm>
            <a:off x="1716" y="852"/>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14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79" name="Freeform 278">
            <a:extLst>
              <a:ext uri="{FF2B5EF4-FFF2-40B4-BE49-F238E27FC236}">
                <a16:creationId xmlns:a16="http://schemas.microsoft.com/office/drawing/2014/main" id="{00000000-0008-0000-0900-000017010000}"/>
              </a:ext>
            </a:extLst>
          </xdr:cNvPr>
          <xdr:cNvSpPr>
            <a:spLocks/>
          </xdr:cNvSpPr>
        </xdr:nvSpPr>
        <xdr:spPr bwMode="auto">
          <a:xfrm>
            <a:off x="2047" y="1103"/>
            <a:ext cx="52" cy="74"/>
          </a:xfrm>
          <a:custGeom>
            <a:avLst/>
            <a:gdLst>
              <a:gd name="T0" fmla="*/ 0 w 206"/>
              <a:gd name="T1" fmla="*/ 0 h 299"/>
              <a:gd name="T2" fmla="*/ 0 w 206"/>
              <a:gd name="T3" fmla="*/ 0 h 299"/>
              <a:gd name="T4" fmla="*/ 0 w 206"/>
              <a:gd name="T5" fmla="*/ 0 h 299"/>
              <a:gd name="T6" fmla="*/ 0 w 206"/>
              <a:gd name="T7" fmla="*/ 0 h 299"/>
              <a:gd name="T8" fmla="*/ 0 w 206"/>
              <a:gd name="T9" fmla="*/ 0 h 299"/>
              <a:gd name="T10" fmla="*/ 0 w 206"/>
              <a:gd name="T11" fmla="*/ 0 h 299"/>
              <a:gd name="T12" fmla="*/ 0 w 206"/>
              <a:gd name="T13" fmla="*/ 0 h 299"/>
              <a:gd name="T14" fmla="*/ 0 w 206"/>
              <a:gd name="T15" fmla="*/ 0 h 299"/>
              <a:gd name="T16" fmla="*/ 0 w 206"/>
              <a:gd name="T17" fmla="*/ 0 h 299"/>
              <a:gd name="T18" fmla="*/ 0 w 206"/>
              <a:gd name="T19" fmla="*/ 0 h 299"/>
              <a:gd name="T20" fmla="*/ 0 w 206"/>
              <a:gd name="T21" fmla="*/ 0 h 299"/>
              <a:gd name="T22" fmla="*/ 0 w 206"/>
              <a:gd name="T23" fmla="*/ 0 h 299"/>
              <a:gd name="T24" fmla="*/ 0 w 206"/>
              <a:gd name="T25" fmla="*/ 0 h 299"/>
              <a:gd name="T26" fmla="*/ 0 w 206"/>
              <a:gd name="T27" fmla="*/ 0 h 299"/>
              <a:gd name="T28" fmla="*/ 0 w 206"/>
              <a:gd name="T29" fmla="*/ 0 h 299"/>
              <a:gd name="T30" fmla="*/ 0 w 206"/>
              <a:gd name="T31" fmla="*/ 0 h 299"/>
              <a:gd name="T32" fmla="*/ 0 w 206"/>
              <a:gd name="T33" fmla="*/ 0 h 299"/>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206"/>
              <a:gd name="T52" fmla="*/ 0 h 299"/>
              <a:gd name="T53" fmla="*/ 206 w 206"/>
              <a:gd name="T54" fmla="*/ 299 h 299"/>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206" h="299">
                <a:moveTo>
                  <a:pt x="206" y="0"/>
                </a:moveTo>
                <a:lnTo>
                  <a:pt x="206" y="299"/>
                </a:lnTo>
                <a:lnTo>
                  <a:pt x="184" y="278"/>
                </a:lnTo>
                <a:lnTo>
                  <a:pt x="175" y="21"/>
                </a:lnTo>
                <a:lnTo>
                  <a:pt x="153" y="3"/>
                </a:lnTo>
                <a:lnTo>
                  <a:pt x="133" y="25"/>
                </a:lnTo>
                <a:lnTo>
                  <a:pt x="139" y="277"/>
                </a:lnTo>
                <a:lnTo>
                  <a:pt x="119" y="295"/>
                </a:lnTo>
                <a:lnTo>
                  <a:pt x="96" y="274"/>
                </a:lnTo>
                <a:lnTo>
                  <a:pt x="88" y="25"/>
                </a:lnTo>
                <a:lnTo>
                  <a:pt x="66" y="5"/>
                </a:lnTo>
                <a:lnTo>
                  <a:pt x="45" y="26"/>
                </a:lnTo>
                <a:lnTo>
                  <a:pt x="52" y="273"/>
                </a:lnTo>
                <a:lnTo>
                  <a:pt x="31" y="293"/>
                </a:lnTo>
                <a:lnTo>
                  <a:pt x="9" y="272"/>
                </a:lnTo>
                <a:lnTo>
                  <a:pt x="0" y="28"/>
                </a:lnTo>
                <a:lnTo>
                  <a:pt x="1" y="2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0" name="Freeform 279">
            <a:extLst>
              <a:ext uri="{FF2B5EF4-FFF2-40B4-BE49-F238E27FC236}">
                <a16:creationId xmlns:a16="http://schemas.microsoft.com/office/drawing/2014/main" id="{00000000-0008-0000-0900-000018010000}"/>
              </a:ext>
            </a:extLst>
          </xdr:cNvPr>
          <xdr:cNvSpPr>
            <a:spLocks/>
          </xdr:cNvSpPr>
        </xdr:nvSpPr>
        <xdr:spPr bwMode="auto">
          <a:xfrm>
            <a:off x="2114" y="1368"/>
            <a:ext cx="45" cy="7"/>
          </a:xfrm>
          <a:custGeom>
            <a:avLst/>
            <a:gdLst>
              <a:gd name="T0" fmla="*/ 0 w 184"/>
              <a:gd name="T1" fmla="*/ 0 h 28"/>
              <a:gd name="T2" fmla="*/ 0 w 184"/>
              <a:gd name="T3" fmla="*/ 0 h 28"/>
              <a:gd name="T4" fmla="*/ 0 w 184"/>
              <a:gd name="T5" fmla="*/ 0 h 28"/>
              <a:gd name="T6" fmla="*/ 0 w 184"/>
              <a:gd name="T7" fmla="*/ 0 h 28"/>
              <a:gd name="T8" fmla="*/ 0 60000 65536"/>
              <a:gd name="T9" fmla="*/ 0 60000 65536"/>
              <a:gd name="T10" fmla="*/ 0 60000 65536"/>
              <a:gd name="T11" fmla="*/ 0 60000 65536"/>
              <a:gd name="T12" fmla="*/ 0 w 184"/>
              <a:gd name="T13" fmla="*/ 0 h 28"/>
              <a:gd name="T14" fmla="*/ 184 w 184"/>
              <a:gd name="T15" fmla="*/ 28 h 28"/>
            </a:gdLst>
            <a:ahLst/>
            <a:cxnLst>
              <a:cxn ang="T8">
                <a:pos x="T0" y="T1"/>
              </a:cxn>
              <a:cxn ang="T9">
                <a:pos x="T2" y="T3"/>
              </a:cxn>
              <a:cxn ang="T10">
                <a:pos x="T4" y="T5"/>
              </a:cxn>
              <a:cxn ang="T11">
                <a:pos x="T6" y="T7"/>
              </a:cxn>
            </a:cxnLst>
            <a:rect l="T12" t="T13" r="T14" b="T15"/>
            <a:pathLst>
              <a:path w="184" h="28">
                <a:moveTo>
                  <a:pt x="184" y="28"/>
                </a:moveTo>
                <a:lnTo>
                  <a:pt x="156" y="0"/>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1" name="Freeform 280">
            <a:extLst>
              <a:ext uri="{FF2B5EF4-FFF2-40B4-BE49-F238E27FC236}">
                <a16:creationId xmlns:a16="http://schemas.microsoft.com/office/drawing/2014/main" id="{00000000-0008-0000-0900-000019010000}"/>
              </a:ext>
            </a:extLst>
          </xdr:cNvPr>
          <xdr:cNvSpPr>
            <a:spLocks/>
          </xdr:cNvSpPr>
        </xdr:nvSpPr>
        <xdr:spPr bwMode="auto">
          <a:xfrm>
            <a:off x="2100" y="1356"/>
            <a:ext cx="14" cy="12"/>
          </a:xfrm>
          <a:custGeom>
            <a:avLst/>
            <a:gdLst>
              <a:gd name="T0" fmla="*/ 0 w 56"/>
              <a:gd name="T1" fmla="*/ 0 h 49"/>
              <a:gd name="T2" fmla="*/ 0 w 56"/>
              <a:gd name="T3" fmla="*/ 0 h 49"/>
              <a:gd name="T4" fmla="*/ 0 w 56"/>
              <a:gd name="T5" fmla="*/ 0 h 49"/>
              <a:gd name="T6" fmla="*/ 0 w 56"/>
              <a:gd name="T7" fmla="*/ 0 h 49"/>
              <a:gd name="T8" fmla="*/ 0 w 56"/>
              <a:gd name="T9" fmla="*/ 0 h 49"/>
              <a:gd name="T10" fmla="*/ 0 w 56"/>
              <a:gd name="T11" fmla="*/ 0 h 49"/>
              <a:gd name="T12" fmla="*/ 0 w 56"/>
              <a:gd name="T13" fmla="*/ 0 h 49"/>
              <a:gd name="T14" fmla="*/ 0 w 56"/>
              <a:gd name="T15" fmla="*/ 0 h 49"/>
              <a:gd name="T16" fmla="*/ 0 w 56"/>
              <a:gd name="T17" fmla="*/ 0 h 49"/>
              <a:gd name="T18" fmla="*/ 0 w 56"/>
              <a:gd name="T19" fmla="*/ 0 h 49"/>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56"/>
              <a:gd name="T31" fmla="*/ 0 h 49"/>
              <a:gd name="T32" fmla="*/ 56 w 56"/>
              <a:gd name="T33" fmla="*/ 49 h 49"/>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56" h="49">
                <a:moveTo>
                  <a:pt x="0" y="0"/>
                </a:moveTo>
                <a:lnTo>
                  <a:pt x="2" y="10"/>
                </a:lnTo>
                <a:lnTo>
                  <a:pt x="6" y="19"/>
                </a:lnTo>
                <a:lnTo>
                  <a:pt x="12" y="28"/>
                </a:lnTo>
                <a:lnTo>
                  <a:pt x="18" y="35"/>
                </a:lnTo>
                <a:lnTo>
                  <a:pt x="27" y="40"/>
                </a:lnTo>
                <a:lnTo>
                  <a:pt x="36" y="45"/>
                </a:lnTo>
                <a:lnTo>
                  <a:pt x="45" y="47"/>
                </a:lnTo>
                <a:lnTo>
                  <a:pt x="55" y="49"/>
                </a:lnTo>
                <a:lnTo>
                  <a:pt x="56" y="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2" name="Freeform 281">
            <a:extLst>
              <a:ext uri="{FF2B5EF4-FFF2-40B4-BE49-F238E27FC236}">
                <a16:creationId xmlns:a16="http://schemas.microsoft.com/office/drawing/2014/main" id="{00000000-0008-0000-0900-00001A010000}"/>
              </a:ext>
            </a:extLst>
          </xdr:cNvPr>
          <xdr:cNvSpPr>
            <a:spLocks/>
          </xdr:cNvSpPr>
        </xdr:nvSpPr>
        <xdr:spPr bwMode="auto">
          <a:xfrm>
            <a:off x="2089" y="1287"/>
            <a:ext cx="11" cy="69"/>
          </a:xfrm>
          <a:custGeom>
            <a:avLst/>
            <a:gdLst>
              <a:gd name="T0" fmla="*/ 0 w 45"/>
              <a:gd name="T1" fmla="*/ 0 h 276"/>
              <a:gd name="T2" fmla="*/ 0 w 45"/>
              <a:gd name="T3" fmla="*/ 0 h 276"/>
              <a:gd name="T4" fmla="*/ 0 w 45"/>
              <a:gd name="T5" fmla="*/ 0 h 276"/>
              <a:gd name="T6" fmla="*/ 0 60000 65536"/>
              <a:gd name="T7" fmla="*/ 0 60000 65536"/>
              <a:gd name="T8" fmla="*/ 0 60000 65536"/>
              <a:gd name="T9" fmla="*/ 0 w 45"/>
              <a:gd name="T10" fmla="*/ 0 h 276"/>
              <a:gd name="T11" fmla="*/ 45 w 45"/>
              <a:gd name="T12" fmla="*/ 276 h 276"/>
            </a:gdLst>
            <a:ahLst/>
            <a:cxnLst>
              <a:cxn ang="T6">
                <a:pos x="T0" y="T1"/>
              </a:cxn>
              <a:cxn ang="T7">
                <a:pos x="T2" y="T3"/>
              </a:cxn>
              <a:cxn ang="T8">
                <a:pos x="T4" y="T5"/>
              </a:cxn>
            </a:cxnLst>
            <a:rect l="T9" t="T10" r="T11" b="T12"/>
            <a:pathLst>
              <a:path w="45" h="276">
                <a:moveTo>
                  <a:pt x="45" y="276"/>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3" name="Freeform 282">
            <a:extLst>
              <a:ext uri="{FF2B5EF4-FFF2-40B4-BE49-F238E27FC236}">
                <a16:creationId xmlns:a16="http://schemas.microsoft.com/office/drawing/2014/main" id="{00000000-0008-0000-0900-00001B010000}"/>
              </a:ext>
            </a:extLst>
          </xdr:cNvPr>
          <xdr:cNvSpPr>
            <a:spLocks/>
          </xdr:cNvSpPr>
        </xdr:nvSpPr>
        <xdr:spPr bwMode="auto">
          <a:xfrm>
            <a:off x="2089" y="1279"/>
            <a:ext cx="4" cy="8"/>
          </a:xfrm>
          <a:custGeom>
            <a:avLst/>
            <a:gdLst>
              <a:gd name="T0" fmla="*/ 0 w 16"/>
              <a:gd name="T1" fmla="*/ 0 h 29"/>
              <a:gd name="T2" fmla="*/ 0 w 16"/>
              <a:gd name="T3" fmla="*/ 0 h 29"/>
              <a:gd name="T4" fmla="*/ 0 w 16"/>
              <a:gd name="T5" fmla="*/ 0 h 29"/>
              <a:gd name="T6" fmla="*/ 0 w 16"/>
              <a:gd name="T7" fmla="*/ 0 h 29"/>
              <a:gd name="T8" fmla="*/ 0 w 16"/>
              <a:gd name="T9" fmla="*/ 0 h 29"/>
              <a:gd name="T10" fmla="*/ 0 w 16"/>
              <a:gd name="T11" fmla="*/ 0 h 29"/>
              <a:gd name="T12" fmla="*/ 0 w 16"/>
              <a:gd name="T13" fmla="*/ 0 h 29"/>
              <a:gd name="T14" fmla="*/ 0 w 16"/>
              <a:gd name="T15" fmla="*/ 0 h 29"/>
              <a:gd name="T16" fmla="*/ 0 60000 65536"/>
              <a:gd name="T17" fmla="*/ 0 60000 65536"/>
              <a:gd name="T18" fmla="*/ 0 60000 65536"/>
              <a:gd name="T19" fmla="*/ 0 60000 65536"/>
              <a:gd name="T20" fmla="*/ 0 60000 65536"/>
              <a:gd name="T21" fmla="*/ 0 60000 65536"/>
              <a:gd name="T22" fmla="*/ 0 60000 65536"/>
              <a:gd name="T23" fmla="*/ 0 60000 65536"/>
              <a:gd name="T24" fmla="*/ 0 w 16"/>
              <a:gd name="T25" fmla="*/ 0 h 29"/>
              <a:gd name="T26" fmla="*/ 16 w 16"/>
              <a:gd name="T27" fmla="*/ 29 h 29"/>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16" h="29">
                <a:moveTo>
                  <a:pt x="16" y="0"/>
                </a:moveTo>
                <a:lnTo>
                  <a:pt x="11" y="2"/>
                </a:lnTo>
                <a:lnTo>
                  <a:pt x="7" y="7"/>
                </a:lnTo>
                <a:lnTo>
                  <a:pt x="3" y="12"/>
                </a:lnTo>
                <a:lnTo>
                  <a:pt x="0" y="18"/>
                </a:lnTo>
                <a:lnTo>
                  <a:pt x="0" y="23"/>
                </a:lnTo>
                <a:lnTo>
                  <a:pt x="0" y="29"/>
                </a:lnTo>
                <a:lnTo>
                  <a:pt x="2" y="2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4" name="Freeform 283">
            <a:extLst>
              <a:ext uri="{FF2B5EF4-FFF2-40B4-BE49-F238E27FC236}">
                <a16:creationId xmlns:a16="http://schemas.microsoft.com/office/drawing/2014/main" id="{00000000-0008-0000-0900-00001C010000}"/>
              </a:ext>
            </a:extLst>
          </xdr:cNvPr>
          <xdr:cNvSpPr>
            <a:spLocks/>
          </xdr:cNvSpPr>
        </xdr:nvSpPr>
        <xdr:spPr bwMode="auto">
          <a:xfrm>
            <a:off x="2062" y="999"/>
            <a:ext cx="44" cy="280"/>
          </a:xfrm>
          <a:custGeom>
            <a:avLst/>
            <a:gdLst>
              <a:gd name="T0" fmla="*/ 0 w 174"/>
              <a:gd name="T1" fmla="*/ 1 h 1121"/>
              <a:gd name="T2" fmla="*/ 0 w 174"/>
              <a:gd name="T3" fmla="*/ 1 h 1121"/>
              <a:gd name="T4" fmla="*/ 0 w 174"/>
              <a:gd name="T5" fmla="*/ 1 h 1121"/>
              <a:gd name="T6" fmla="*/ 0 w 174"/>
              <a:gd name="T7" fmla="*/ 1 h 1121"/>
              <a:gd name="T8" fmla="*/ 0 w 174"/>
              <a:gd name="T9" fmla="*/ 1 h 1121"/>
              <a:gd name="T10" fmla="*/ 0 w 174"/>
              <a:gd name="T11" fmla="*/ 1 h 1121"/>
              <a:gd name="T12" fmla="*/ 0 w 174"/>
              <a:gd name="T13" fmla="*/ 1 h 1121"/>
              <a:gd name="T14" fmla="*/ 0 w 174"/>
              <a:gd name="T15" fmla="*/ 0 h 1121"/>
              <a:gd name="T16" fmla="*/ 0 w 174"/>
              <a:gd name="T17" fmla="*/ 0 h 1121"/>
              <a:gd name="T18" fmla="*/ 0 w 174"/>
              <a:gd name="T19" fmla="*/ 0 h 1121"/>
              <a:gd name="T20" fmla="*/ 0 w 174"/>
              <a:gd name="T21" fmla="*/ 0 h 1121"/>
              <a:gd name="T22" fmla="*/ 0 w 174"/>
              <a:gd name="T23" fmla="*/ 0 h 1121"/>
              <a:gd name="T24" fmla="*/ 0 w 174"/>
              <a:gd name="T25" fmla="*/ 0 h 1121"/>
              <a:gd name="T26" fmla="*/ 0 w 174"/>
              <a:gd name="T27" fmla="*/ 0 h 1121"/>
              <a:gd name="T28" fmla="*/ 0 w 174"/>
              <a:gd name="T29" fmla="*/ 0 h 1121"/>
              <a:gd name="T30" fmla="*/ 0 w 174"/>
              <a:gd name="T31" fmla="*/ 0 h 1121"/>
              <a:gd name="T32" fmla="*/ 0 w 174"/>
              <a:gd name="T33" fmla="*/ 0 h 1121"/>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w 174"/>
              <a:gd name="T52" fmla="*/ 0 h 1121"/>
              <a:gd name="T53" fmla="*/ 174 w 174"/>
              <a:gd name="T54" fmla="*/ 1121 h 1121"/>
            </a:gdLst>
            <a:ahLst/>
            <a:cxnLst>
              <a:cxn ang="T34">
                <a:pos x="T0" y="T1"/>
              </a:cxn>
              <a:cxn ang="T35">
                <a:pos x="T2" y="T3"/>
              </a:cxn>
              <a:cxn ang="T36">
                <a:pos x="T4" y="T5"/>
              </a:cxn>
              <a:cxn ang="T37">
                <a:pos x="T6" y="T7"/>
              </a:cxn>
              <a:cxn ang="T38">
                <a:pos x="T8" y="T9"/>
              </a:cxn>
              <a:cxn ang="T39">
                <a:pos x="T10" y="T11"/>
              </a:cxn>
              <a:cxn ang="T40">
                <a:pos x="T12" y="T13"/>
              </a:cxn>
              <a:cxn ang="T41">
                <a:pos x="T14" y="T15"/>
              </a:cxn>
              <a:cxn ang="T42">
                <a:pos x="T16" y="T17"/>
              </a:cxn>
              <a:cxn ang="T43">
                <a:pos x="T18" y="T19"/>
              </a:cxn>
              <a:cxn ang="T44">
                <a:pos x="T20" y="T21"/>
              </a:cxn>
              <a:cxn ang="T45">
                <a:pos x="T22" y="T23"/>
              </a:cxn>
              <a:cxn ang="T46">
                <a:pos x="T24" y="T25"/>
              </a:cxn>
              <a:cxn ang="T47">
                <a:pos x="T26" y="T27"/>
              </a:cxn>
              <a:cxn ang="T48">
                <a:pos x="T28" y="T29"/>
              </a:cxn>
              <a:cxn ang="T49">
                <a:pos x="T30" y="T31"/>
              </a:cxn>
              <a:cxn ang="T50">
                <a:pos x="T32" y="T33"/>
              </a:cxn>
            </a:cxnLst>
            <a:rect l="T51" t="T52" r="T53" b="T54"/>
            <a:pathLst>
              <a:path w="174" h="1121">
                <a:moveTo>
                  <a:pt x="122" y="1121"/>
                </a:moveTo>
                <a:lnTo>
                  <a:pt x="157" y="1105"/>
                </a:lnTo>
                <a:lnTo>
                  <a:pt x="163" y="1101"/>
                </a:lnTo>
                <a:lnTo>
                  <a:pt x="168" y="1096"/>
                </a:lnTo>
                <a:lnTo>
                  <a:pt x="170" y="1091"/>
                </a:lnTo>
                <a:lnTo>
                  <a:pt x="173" y="1085"/>
                </a:lnTo>
                <a:lnTo>
                  <a:pt x="174" y="1079"/>
                </a:lnTo>
                <a:lnTo>
                  <a:pt x="174" y="59"/>
                </a:lnTo>
                <a:lnTo>
                  <a:pt x="173" y="51"/>
                </a:lnTo>
                <a:lnTo>
                  <a:pt x="170" y="42"/>
                </a:lnTo>
                <a:lnTo>
                  <a:pt x="167" y="34"/>
                </a:lnTo>
                <a:lnTo>
                  <a:pt x="161" y="27"/>
                </a:lnTo>
                <a:lnTo>
                  <a:pt x="154" y="22"/>
                </a:lnTo>
                <a:lnTo>
                  <a:pt x="147" y="17"/>
                </a:lnTo>
                <a:lnTo>
                  <a:pt x="138" y="15"/>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5" name="Freeform 284">
            <a:extLst>
              <a:ext uri="{FF2B5EF4-FFF2-40B4-BE49-F238E27FC236}">
                <a16:creationId xmlns:a16="http://schemas.microsoft.com/office/drawing/2014/main" id="{00000000-0008-0000-0900-00001D010000}"/>
              </a:ext>
            </a:extLst>
          </xdr:cNvPr>
          <xdr:cNvSpPr>
            <a:spLocks/>
          </xdr:cNvSpPr>
        </xdr:nvSpPr>
        <xdr:spPr bwMode="auto">
          <a:xfrm>
            <a:off x="2057" y="993"/>
            <a:ext cx="5" cy="6"/>
          </a:xfrm>
          <a:custGeom>
            <a:avLst/>
            <a:gdLst>
              <a:gd name="T0" fmla="*/ 0 w 23"/>
              <a:gd name="T1" fmla="*/ 0 h 25"/>
              <a:gd name="T2" fmla="*/ 0 w 23"/>
              <a:gd name="T3" fmla="*/ 0 h 25"/>
              <a:gd name="T4" fmla="*/ 0 w 23"/>
              <a:gd name="T5" fmla="*/ 0 h 25"/>
              <a:gd name="T6" fmla="*/ 0 w 23"/>
              <a:gd name="T7" fmla="*/ 0 h 25"/>
              <a:gd name="T8" fmla="*/ 0 w 23"/>
              <a:gd name="T9" fmla="*/ 0 h 25"/>
              <a:gd name="T10" fmla="*/ 0 w 23"/>
              <a:gd name="T11" fmla="*/ 0 h 25"/>
              <a:gd name="T12" fmla="*/ 0 w 23"/>
              <a:gd name="T13" fmla="*/ 0 h 25"/>
              <a:gd name="T14" fmla="*/ 0 w 23"/>
              <a:gd name="T15" fmla="*/ 0 h 25"/>
              <a:gd name="T16" fmla="*/ 0 60000 65536"/>
              <a:gd name="T17" fmla="*/ 0 60000 65536"/>
              <a:gd name="T18" fmla="*/ 0 60000 65536"/>
              <a:gd name="T19" fmla="*/ 0 60000 65536"/>
              <a:gd name="T20" fmla="*/ 0 60000 65536"/>
              <a:gd name="T21" fmla="*/ 0 60000 65536"/>
              <a:gd name="T22" fmla="*/ 0 60000 65536"/>
              <a:gd name="T23" fmla="*/ 0 60000 65536"/>
              <a:gd name="T24" fmla="*/ 0 w 23"/>
              <a:gd name="T25" fmla="*/ 0 h 25"/>
              <a:gd name="T26" fmla="*/ 23 w 23"/>
              <a:gd name="T27" fmla="*/ 25 h 25"/>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3" h="25">
                <a:moveTo>
                  <a:pt x="0" y="0"/>
                </a:moveTo>
                <a:lnTo>
                  <a:pt x="0" y="6"/>
                </a:lnTo>
                <a:lnTo>
                  <a:pt x="3" y="13"/>
                </a:lnTo>
                <a:lnTo>
                  <a:pt x="5" y="18"/>
                </a:lnTo>
                <a:lnTo>
                  <a:pt x="10" y="21"/>
                </a:lnTo>
                <a:lnTo>
                  <a:pt x="15" y="24"/>
                </a:lnTo>
                <a:lnTo>
                  <a:pt x="21" y="25"/>
                </a:lnTo>
                <a:lnTo>
                  <a:pt x="23" y="2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6" name="Freeform 285">
            <a:extLst>
              <a:ext uri="{FF2B5EF4-FFF2-40B4-BE49-F238E27FC236}">
                <a16:creationId xmlns:a16="http://schemas.microsoft.com/office/drawing/2014/main" id="{00000000-0008-0000-0900-00001E010000}"/>
              </a:ext>
            </a:extLst>
          </xdr:cNvPr>
          <xdr:cNvSpPr>
            <a:spLocks/>
          </xdr:cNvSpPr>
        </xdr:nvSpPr>
        <xdr:spPr bwMode="auto">
          <a:xfrm>
            <a:off x="2057" y="877"/>
            <a:ext cx="1" cy="116"/>
          </a:xfrm>
          <a:custGeom>
            <a:avLst/>
            <a:gdLst>
              <a:gd name="T0" fmla="*/ 0 w 2"/>
              <a:gd name="T1" fmla="*/ 0 h 465"/>
              <a:gd name="T2" fmla="*/ 0 w 2"/>
              <a:gd name="T3" fmla="*/ 0 h 465"/>
              <a:gd name="T4" fmla="*/ 1 w 2"/>
              <a:gd name="T5" fmla="*/ 0 h 465"/>
              <a:gd name="T6" fmla="*/ 0 60000 65536"/>
              <a:gd name="T7" fmla="*/ 0 60000 65536"/>
              <a:gd name="T8" fmla="*/ 0 60000 65536"/>
              <a:gd name="T9" fmla="*/ 0 w 2"/>
              <a:gd name="T10" fmla="*/ 0 h 465"/>
              <a:gd name="T11" fmla="*/ 2 w 2"/>
              <a:gd name="T12" fmla="*/ 465 h 465"/>
            </a:gdLst>
            <a:ahLst/>
            <a:cxnLst>
              <a:cxn ang="T6">
                <a:pos x="T0" y="T1"/>
              </a:cxn>
              <a:cxn ang="T7">
                <a:pos x="T2" y="T3"/>
              </a:cxn>
              <a:cxn ang="T8">
                <a:pos x="T4" y="T5"/>
              </a:cxn>
            </a:cxnLst>
            <a:rect l="T9" t="T10" r="T11" b="T12"/>
            <a:pathLst>
              <a:path w="2" h="465">
                <a:moveTo>
                  <a:pt x="0" y="465"/>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7" name="Freeform 286">
            <a:extLst>
              <a:ext uri="{FF2B5EF4-FFF2-40B4-BE49-F238E27FC236}">
                <a16:creationId xmlns:a16="http://schemas.microsoft.com/office/drawing/2014/main" id="{00000000-0008-0000-0900-00001F010000}"/>
              </a:ext>
            </a:extLst>
          </xdr:cNvPr>
          <xdr:cNvSpPr>
            <a:spLocks/>
          </xdr:cNvSpPr>
        </xdr:nvSpPr>
        <xdr:spPr bwMode="auto">
          <a:xfrm>
            <a:off x="2057" y="863"/>
            <a:ext cx="8" cy="14"/>
          </a:xfrm>
          <a:custGeom>
            <a:avLst/>
            <a:gdLst>
              <a:gd name="T0" fmla="*/ 0 w 34"/>
              <a:gd name="T1" fmla="*/ 0 h 54"/>
              <a:gd name="T2" fmla="*/ 0 w 34"/>
              <a:gd name="T3" fmla="*/ 0 h 54"/>
              <a:gd name="T4" fmla="*/ 0 w 34"/>
              <a:gd name="T5" fmla="*/ 0 h 54"/>
              <a:gd name="T6" fmla="*/ 0 w 34"/>
              <a:gd name="T7" fmla="*/ 0 h 54"/>
              <a:gd name="T8" fmla="*/ 0 w 34"/>
              <a:gd name="T9" fmla="*/ 0 h 54"/>
              <a:gd name="T10" fmla="*/ 0 w 34"/>
              <a:gd name="T11" fmla="*/ 0 h 54"/>
              <a:gd name="T12" fmla="*/ 0 w 34"/>
              <a:gd name="T13" fmla="*/ 0 h 54"/>
              <a:gd name="T14" fmla="*/ 0 w 34"/>
              <a:gd name="T15" fmla="*/ 0 h 54"/>
              <a:gd name="T16" fmla="*/ 0 w 34"/>
              <a:gd name="T17" fmla="*/ 0 h 5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34"/>
              <a:gd name="T28" fmla="*/ 0 h 54"/>
              <a:gd name="T29" fmla="*/ 34 w 34"/>
              <a:gd name="T30" fmla="*/ 54 h 5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34" h="54">
                <a:moveTo>
                  <a:pt x="34" y="0"/>
                </a:moveTo>
                <a:lnTo>
                  <a:pt x="25" y="5"/>
                </a:lnTo>
                <a:lnTo>
                  <a:pt x="18" y="11"/>
                </a:lnTo>
                <a:lnTo>
                  <a:pt x="11" y="19"/>
                </a:lnTo>
                <a:lnTo>
                  <a:pt x="7" y="27"/>
                </a:lnTo>
                <a:lnTo>
                  <a:pt x="3" y="36"/>
                </a:lnTo>
                <a:lnTo>
                  <a:pt x="0" y="45"/>
                </a:lnTo>
                <a:lnTo>
                  <a:pt x="0" y="54"/>
                </a:lnTo>
                <a:lnTo>
                  <a:pt x="2" y="5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8" name="Freeform 287">
            <a:extLst>
              <a:ext uri="{FF2B5EF4-FFF2-40B4-BE49-F238E27FC236}">
                <a16:creationId xmlns:a16="http://schemas.microsoft.com/office/drawing/2014/main" id="{00000000-0008-0000-0900-000020010000}"/>
              </a:ext>
            </a:extLst>
          </xdr:cNvPr>
          <xdr:cNvSpPr>
            <a:spLocks/>
          </xdr:cNvSpPr>
        </xdr:nvSpPr>
        <xdr:spPr bwMode="auto">
          <a:xfrm>
            <a:off x="2065" y="852"/>
            <a:ext cx="7" cy="11"/>
          </a:xfrm>
          <a:custGeom>
            <a:avLst/>
            <a:gdLst>
              <a:gd name="T0" fmla="*/ 0 w 27"/>
              <a:gd name="T1" fmla="*/ 0 h 43"/>
              <a:gd name="T2" fmla="*/ 0 w 27"/>
              <a:gd name="T3" fmla="*/ 0 h 43"/>
              <a:gd name="T4" fmla="*/ 0 w 27"/>
              <a:gd name="T5" fmla="*/ 0 h 43"/>
              <a:gd name="T6" fmla="*/ 0 w 27"/>
              <a:gd name="T7" fmla="*/ 0 h 43"/>
              <a:gd name="T8" fmla="*/ 0 w 27"/>
              <a:gd name="T9" fmla="*/ 0 h 43"/>
              <a:gd name="T10" fmla="*/ 0 w 27"/>
              <a:gd name="T11" fmla="*/ 0 h 43"/>
              <a:gd name="T12" fmla="*/ 0 w 27"/>
              <a:gd name="T13" fmla="*/ 0 h 43"/>
              <a:gd name="T14" fmla="*/ 0 w 27"/>
              <a:gd name="T15" fmla="*/ 0 h 43"/>
              <a:gd name="T16" fmla="*/ 0 60000 65536"/>
              <a:gd name="T17" fmla="*/ 0 60000 65536"/>
              <a:gd name="T18" fmla="*/ 0 60000 65536"/>
              <a:gd name="T19" fmla="*/ 0 60000 65536"/>
              <a:gd name="T20" fmla="*/ 0 60000 65536"/>
              <a:gd name="T21" fmla="*/ 0 60000 65536"/>
              <a:gd name="T22" fmla="*/ 0 60000 65536"/>
              <a:gd name="T23" fmla="*/ 0 60000 65536"/>
              <a:gd name="T24" fmla="*/ 0 w 27"/>
              <a:gd name="T25" fmla="*/ 0 h 43"/>
              <a:gd name="T26" fmla="*/ 27 w 27"/>
              <a:gd name="T27" fmla="*/ 43 h 43"/>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27" h="43">
                <a:moveTo>
                  <a:pt x="0" y="43"/>
                </a:moveTo>
                <a:lnTo>
                  <a:pt x="7" y="38"/>
                </a:lnTo>
                <a:lnTo>
                  <a:pt x="13" y="32"/>
                </a:lnTo>
                <a:lnTo>
                  <a:pt x="18" y="26"/>
                </a:lnTo>
                <a:lnTo>
                  <a:pt x="23" y="17"/>
                </a:lnTo>
                <a:lnTo>
                  <a:pt x="26" y="9"/>
                </a:lnTo>
                <a:lnTo>
                  <a:pt x="26" y="0"/>
                </a:lnTo>
                <a:lnTo>
                  <a:pt x="2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89" name="Freeform 288">
            <a:extLst>
              <a:ext uri="{FF2B5EF4-FFF2-40B4-BE49-F238E27FC236}">
                <a16:creationId xmlns:a16="http://schemas.microsoft.com/office/drawing/2014/main" id="{00000000-0008-0000-0900-000021010000}"/>
              </a:ext>
            </a:extLst>
          </xdr:cNvPr>
          <xdr:cNvSpPr>
            <a:spLocks/>
          </xdr:cNvSpPr>
        </xdr:nvSpPr>
        <xdr:spPr bwMode="auto">
          <a:xfrm>
            <a:off x="2006" y="1103"/>
            <a:ext cx="100" cy="7"/>
          </a:xfrm>
          <a:custGeom>
            <a:avLst/>
            <a:gdLst>
              <a:gd name="T0" fmla="*/ 1 w 398"/>
              <a:gd name="T1" fmla="*/ 0 h 28"/>
              <a:gd name="T2" fmla="*/ 1 w 398"/>
              <a:gd name="T3" fmla="*/ 0 h 28"/>
              <a:gd name="T4" fmla="*/ 1 w 398"/>
              <a:gd name="T5" fmla="*/ 0 h 28"/>
              <a:gd name="T6" fmla="*/ 1 w 398"/>
              <a:gd name="T7" fmla="*/ 0 h 28"/>
              <a:gd name="T8" fmla="*/ 0 w 398"/>
              <a:gd name="T9" fmla="*/ 0 h 28"/>
              <a:gd name="T10" fmla="*/ 0 w 398"/>
              <a:gd name="T11" fmla="*/ 0 h 28"/>
              <a:gd name="T12" fmla="*/ 0 w 398"/>
              <a:gd name="T13" fmla="*/ 0 h 28"/>
              <a:gd name="T14" fmla="*/ 0 w 398"/>
              <a:gd name="T15" fmla="*/ 0 h 28"/>
              <a:gd name="T16" fmla="*/ 0 w 398"/>
              <a:gd name="T17" fmla="*/ 0 h 28"/>
              <a:gd name="T18" fmla="*/ 0 w 398"/>
              <a:gd name="T19" fmla="*/ 0 h 28"/>
              <a:gd name="T20" fmla="*/ 0 w 398"/>
              <a:gd name="T21" fmla="*/ 0 h 28"/>
              <a:gd name="T22" fmla="*/ 0 w 398"/>
              <a:gd name="T23" fmla="*/ 0 h 28"/>
              <a:gd name="T24" fmla="*/ 0 w 398"/>
              <a:gd name="T25" fmla="*/ 0 h 28"/>
              <a:gd name="T26" fmla="*/ 0 w 398"/>
              <a:gd name="T27" fmla="*/ 0 h 28"/>
              <a:gd name="T28" fmla="*/ 0 w 398"/>
              <a:gd name="T29" fmla="*/ 0 h 28"/>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398"/>
              <a:gd name="T46" fmla="*/ 0 h 28"/>
              <a:gd name="T47" fmla="*/ 398 w 398"/>
              <a:gd name="T48" fmla="*/ 28 h 28"/>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398" h="28">
                <a:moveTo>
                  <a:pt x="398" y="0"/>
                </a:moveTo>
                <a:lnTo>
                  <a:pt x="371" y="0"/>
                </a:lnTo>
                <a:lnTo>
                  <a:pt x="371" y="10"/>
                </a:lnTo>
                <a:lnTo>
                  <a:pt x="362" y="0"/>
                </a:lnTo>
                <a:lnTo>
                  <a:pt x="340" y="21"/>
                </a:lnTo>
                <a:lnTo>
                  <a:pt x="318" y="3"/>
                </a:lnTo>
                <a:lnTo>
                  <a:pt x="297" y="24"/>
                </a:lnTo>
                <a:lnTo>
                  <a:pt x="275" y="4"/>
                </a:lnTo>
                <a:lnTo>
                  <a:pt x="253" y="25"/>
                </a:lnTo>
                <a:lnTo>
                  <a:pt x="231" y="5"/>
                </a:lnTo>
                <a:lnTo>
                  <a:pt x="210" y="26"/>
                </a:lnTo>
                <a:lnTo>
                  <a:pt x="187" y="7"/>
                </a:lnTo>
                <a:lnTo>
                  <a:pt x="165" y="28"/>
                </a:lnTo>
                <a:lnTo>
                  <a:pt x="0" y="28"/>
                </a:lnTo>
                <a:lnTo>
                  <a:pt x="1" y="2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0" name="Freeform 289">
            <a:extLst>
              <a:ext uri="{FF2B5EF4-FFF2-40B4-BE49-F238E27FC236}">
                <a16:creationId xmlns:a16="http://schemas.microsoft.com/office/drawing/2014/main" id="{00000000-0008-0000-0900-000022010000}"/>
              </a:ext>
            </a:extLst>
          </xdr:cNvPr>
          <xdr:cNvSpPr>
            <a:spLocks/>
          </xdr:cNvSpPr>
        </xdr:nvSpPr>
        <xdr:spPr bwMode="auto">
          <a:xfrm>
            <a:off x="2006" y="719"/>
            <a:ext cx="22" cy="391"/>
          </a:xfrm>
          <a:custGeom>
            <a:avLst/>
            <a:gdLst>
              <a:gd name="T0" fmla="*/ 0 w 90"/>
              <a:gd name="T1" fmla="*/ 0 h 1563"/>
              <a:gd name="T2" fmla="*/ 0 w 90"/>
              <a:gd name="T3" fmla="*/ 0 h 1563"/>
              <a:gd name="T4" fmla="*/ 0 w 90"/>
              <a:gd name="T5" fmla="*/ 1 h 1563"/>
              <a:gd name="T6" fmla="*/ 0 w 90"/>
              <a:gd name="T7" fmla="*/ 1 h 1563"/>
              <a:gd name="T8" fmla="*/ 0 w 90"/>
              <a:gd name="T9" fmla="*/ 2 h 1563"/>
              <a:gd name="T10" fmla="*/ 0 w 90"/>
              <a:gd name="T11" fmla="*/ 2 h 1563"/>
              <a:gd name="T12" fmla="*/ 0 60000 65536"/>
              <a:gd name="T13" fmla="*/ 0 60000 65536"/>
              <a:gd name="T14" fmla="*/ 0 60000 65536"/>
              <a:gd name="T15" fmla="*/ 0 60000 65536"/>
              <a:gd name="T16" fmla="*/ 0 60000 65536"/>
              <a:gd name="T17" fmla="*/ 0 60000 65536"/>
              <a:gd name="T18" fmla="*/ 0 w 90"/>
              <a:gd name="T19" fmla="*/ 0 h 1563"/>
              <a:gd name="T20" fmla="*/ 90 w 90"/>
              <a:gd name="T21" fmla="*/ 1563 h 1563"/>
            </a:gdLst>
            <a:ahLst/>
            <a:cxnLst>
              <a:cxn ang="T12">
                <a:pos x="T0" y="T1"/>
              </a:cxn>
              <a:cxn ang="T13">
                <a:pos x="T2" y="T3"/>
              </a:cxn>
              <a:cxn ang="T14">
                <a:pos x="T4" y="T5"/>
              </a:cxn>
              <a:cxn ang="T15">
                <a:pos x="T6" y="T7"/>
              </a:cxn>
              <a:cxn ang="T16">
                <a:pos x="T8" y="T9"/>
              </a:cxn>
              <a:cxn ang="T17">
                <a:pos x="T10" y="T11"/>
              </a:cxn>
            </a:cxnLst>
            <a:rect l="T18" t="T19" r="T20" b="T21"/>
            <a:pathLst>
              <a:path w="90" h="1563">
                <a:moveTo>
                  <a:pt x="90" y="0"/>
                </a:moveTo>
                <a:lnTo>
                  <a:pt x="53" y="37"/>
                </a:lnTo>
                <a:lnTo>
                  <a:pt x="53" y="910"/>
                </a:lnTo>
                <a:lnTo>
                  <a:pt x="0" y="956"/>
                </a:lnTo>
                <a:lnTo>
                  <a:pt x="0" y="1563"/>
                </a:lnTo>
                <a:lnTo>
                  <a:pt x="1" y="156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1" name="Freeform 290">
            <a:extLst>
              <a:ext uri="{FF2B5EF4-FFF2-40B4-BE49-F238E27FC236}">
                <a16:creationId xmlns:a16="http://schemas.microsoft.com/office/drawing/2014/main" id="{00000000-0008-0000-0900-000023010000}"/>
              </a:ext>
            </a:extLst>
          </xdr:cNvPr>
          <xdr:cNvSpPr>
            <a:spLocks/>
          </xdr:cNvSpPr>
        </xdr:nvSpPr>
        <xdr:spPr bwMode="auto">
          <a:xfrm>
            <a:off x="2035" y="1439"/>
            <a:ext cx="219" cy="7"/>
          </a:xfrm>
          <a:custGeom>
            <a:avLst/>
            <a:gdLst>
              <a:gd name="T0" fmla="*/ 1 w 878"/>
              <a:gd name="T1" fmla="*/ 0 h 26"/>
              <a:gd name="T2" fmla="*/ 1 w 878"/>
              <a:gd name="T3" fmla="*/ 0 h 26"/>
              <a:gd name="T4" fmla="*/ 1 w 878"/>
              <a:gd name="T5" fmla="*/ 0 h 26"/>
              <a:gd name="T6" fmla="*/ 1 w 878"/>
              <a:gd name="T7" fmla="*/ 0 h 26"/>
              <a:gd name="T8" fmla="*/ 1 w 878"/>
              <a:gd name="T9" fmla="*/ 0 h 26"/>
              <a:gd name="T10" fmla="*/ 1 w 878"/>
              <a:gd name="T11" fmla="*/ 0 h 26"/>
              <a:gd name="T12" fmla="*/ 1 w 878"/>
              <a:gd name="T13" fmla="*/ 0 h 26"/>
              <a:gd name="T14" fmla="*/ 1 w 878"/>
              <a:gd name="T15" fmla="*/ 0 h 26"/>
              <a:gd name="T16" fmla="*/ 1 w 878"/>
              <a:gd name="T17" fmla="*/ 0 h 26"/>
              <a:gd name="T18" fmla="*/ 0 w 878"/>
              <a:gd name="T19" fmla="*/ 0 h 26"/>
              <a:gd name="T20" fmla="*/ 0 w 878"/>
              <a:gd name="T21" fmla="*/ 0 h 26"/>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878"/>
              <a:gd name="T34" fmla="*/ 0 h 26"/>
              <a:gd name="T35" fmla="*/ 878 w 878"/>
              <a:gd name="T36" fmla="*/ 26 h 2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878" h="26">
                <a:moveTo>
                  <a:pt x="878" y="8"/>
                </a:moveTo>
                <a:lnTo>
                  <a:pt x="863" y="26"/>
                </a:lnTo>
                <a:lnTo>
                  <a:pt x="849" y="8"/>
                </a:lnTo>
                <a:lnTo>
                  <a:pt x="834" y="26"/>
                </a:lnTo>
                <a:lnTo>
                  <a:pt x="821" y="8"/>
                </a:lnTo>
                <a:lnTo>
                  <a:pt x="806" y="26"/>
                </a:lnTo>
                <a:lnTo>
                  <a:pt x="793" y="8"/>
                </a:lnTo>
                <a:lnTo>
                  <a:pt x="756" y="8"/>
                </a:lnTo>
                <a:lnTo>
                  <a:pt x="741" y="0"/>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2" name="Freeform 291">
            <a:extLst>
              <a:ext uri="{FF2B5EF4-FFF2-40B4-BE49-F238E27FC236}">
                <a16:creationId xmlns:a16="http://schemas.microsoft.com/office/drawing/2014/main" id="{00000000-0008-0000-0900-000024010000}"/>
              </a:ext>
            </a:extLst>
          </xdr:cNvPr>
          <xdr:cNvSpPr>
            <a:spLocks/>
          </xdr:cNvSpPr>
        </xdr:nvSpPr>
        <xdr:spPr bwMode="auto">
          <a:xfrm>
            <a:off x="2122" y="1441"/>
            <a:ext cx="133" cy="40"/>
          </a:xfrm>
          <a:custGeom>
            <a:avLst/>
            <a:gdLst>
              <a:gd name="T0" fmla="*/ 0 w 529"/>
              <a:gd name="T1" fmla="*/ 0 h 161"/>
              <a:gd name="T2" fmla="*/ 0 w 529"/>
              <a:gd name="T3" fmla="*/ 0 h 161"/>
              <a:gd name="T4" fmla="*/ 0 w 529"/>
              <a:gd name="T5" fmla="*/ 0 h 161"/>
              <a:gd name="T6" fmla="*/ 0 w 529"/>
              <a:gd name="T7" fmla="*/ 0 h 161"/>
              <a:gd name="T8" fmla="*/ 1 w 529"/>
              <a:gd name="T9" fmla="*/ 0 h 161"/>
              <a:gd name="T10" fmla="*/ 1 w 529"/>
              <a:gd name="T11" fmla="*/ 0 h 161"/>
              <a:gd name="T12" fmla="*/ 1 w 529"/>
              <a:gd name="T13" fmla="*/ 0 h 161"/>
              <a:gd name="T14" fmla="*/ 1 w 529"/>
              <a:gd name="T15" fmla="*/ 0 h 161"/>
              <a:gd name="T16" fmla="*/ 0 60000 65536"/>
              <a:gd name="T17" fmla="*/ 0 60000 65536"/>
              <a:gd name="T18" fmla="*/ 0 60000 65536"/>
              <a:gd name="T19" fmla="*/ 0 60000 65536"/>
              <a:gd name="T20" fmla="*/ 0 60000 65536"/>
              <a:gd name="T21" fmla="*/ 0 60000 65536"/>
              <a:gd name="T22" fmla="*/ 0 60000 65536"/>
              <a:gd name="T23" fmla="*/ 0 60000 65536"/>
              <a:gd name="T24" fmla="*/ 0 w 529"/>
              <a:gd name="T25" fmla="*/ 0 h 161"/>
              <a:gd name="T26" fmla="*/ 529 w 529"/>
              <a:gd name="T27" fmla="*/ 161 h 161"/>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529" h="161">
                <a:moveTo>
                  <a:pt x="0" y="161"/>
                </a:moveTo>
                <a:lnTo>
                  <a:pt x="9" y="115"/>
                </a:lnTo>
                <a:lnTo>
                  <a:pt x="44" y="115"/>
                </a:lnTo>
                <a:lnTo>
                  <a:pt x="53" y="161"/>
                </a:lnTo>
                <a:lnTo>
                  <a:pt x="493" y="161"/>
                </a:lnTo>
                <a:lnTo>
                  <a:pt x="528" y="126"/>
                </a:lnTo>
                <a:lnTo>
                  <a:pt x="528" y="0"/>
                </a:lnTo>
                <a:lnTo>
                  <a:pt x="52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3" name="Freeform 292">
            <a:extLst>
              <a:ext uri="{FF2B5EF4-FFF2-40B4-BE49-F238E27FC236}">
                <a16:creationId xmlns:a16="http://schemas.microsoft.com/office/drawing/2014/main" id="{00000000-0008-0000-0900-000025010000}"/>
              </a:ext>
            </a:extLst>
          </xdr:cNvPr>
          <xdr:cNvSpPr>
            <a:spLocks/>
          </xdr:cNvSpPr>
        </xdr:nvSpPr>
        <xdr:spPr bwMode="auto">
          <a:xfrm>
            <a:off x="2114" y="1368"/>
            <a:ext cx="140" cy="59"/>
          </a:xfrm>
          <a:custGeom>
            <a:avLst/>
            <a:gdLst>
              <a:gd name="T0" fmla="*/ 0 w 564"/>
              <a:gd name="T1" fmla="*/ 0 h 238"/>
              <a:gd name="T2" fmla="*/ 0 w 564"/>
              <a:gd name="T3" fmla="*/ 0 h 238"/>
              <a:gd name="T4" fmla="*/ 0 w 564"/>
              <a:gd name="T5" fmla="*/ 0 h 238"/>
              <a:gd name="T6" fmla="*/ 0 w 564"/>
              <a:gd name="T7" fmla="*/ 0 h 238"/>
              <a:gd name="T8" fmla="*/ 0 w 564"/>
              <a:gd name="T9" fmla="*/ 0 h 238"/>
              <a:gd name="T10" fmla="*/ 0 w 564"/>
              <a:gd name="T11" fmla="*/ 0 h 238"/>
              <a:gd name="T12" fmla="*/ 0 w 564"/>
              <a:gd name="T13" fmla="*/ 0 h 238"/>
              <a:gd name="T14" fmla="*/ 0 60000 65536"/>
              <a:gd name="T15" fmla="*/ 0 60000 65536"/>
              <a:gd name="T16" fmla="*/ 0 60000 65536"/>
              <a:gd name="T17" fmla="*/ 0 60000 65536"/>
              <a:gd name="T18" fmla="*/ 0 60000 65536"/>
              <a:gd name="T19" fmla="*/ 0 60000 65536"/>
              <a:gd name="T20" fmla="*/ 0 60000 65536"/>
              <a:gd name="T21" fmla="*/ 0 w 564"/>
              <a:gd name="T22" fmla="*/ 0 h 238"/>
              <a:gd name="T23" fmla="*/ 564 w 564"/>
              <a:gd name="T24" fmla="*/ 238 h 238"/>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564" h="238">
                <a:moveTo>
                  <a:pt x="564" y="238"/>
                </a:moveTo>
                <a:lnTo>
                  <a:pt x="564" y="64"/>
                </a:lnTo>
                <a:lnTo>
                  <a:pt x="528" y="28"/>
                </a:lnTo>
                <a:lnTo>
                  <a:pt x="185" y="28"/>
                </a:lnTo>
                <a:lnTo>
                  <a:pt x="156" y="0"/>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4" name="Freeform 293">
            <a:extLst>
              <a:ext uri="{FF2B5EF4-FFF2-40B4-BE49-F238E27FC236}">
                <a16:creationId xmlns:a16="http://schemas.microsoft.com/office/drawing/2014/main" id="{00000000-0008-0000-0900-000026010000}"/>
              </a:ext>
            </a:extLst>
          </xdr:cNvPr>
          <xdr:cNvSpPr>
            <a:spLocks/>
          </xdr:cNvSpPr>
        </xdr:nvSpPr>
        <xdr:spPr bwMode="auto">
          <a:xfrm>
            <a:off x="2100" y="1356"/>
            <a:ext cx="14" cy="12"/>
          </a:xfrm>
          <a:custGeom>
            <a:avLst/>
            <a:gdLst>
              <a:gd name="T0" fmla="*/ 0 w 56"/>
              <a:gd name="T1" fmla="*/ 0 h 49"/>
              <a:gd name="T2" fmla="*/ 0 w 56"/>
              <a:gd name="T3" fmla="*/ 0 h 49"/>
              <a:gd name="T4" fmla="*/ 0 w 56"/>
              <a:gd name="T5" fmla="*/ 0 h 49"/>
              <a:gd name="T6" fmla="*/ 0 w 56"/>
              <a:gd name="T7" fmla="*/ 0 h 49"/>
              <a:gd name="T8" fmla="*/ 0 w 56"/>
              <a:gd name="T9" fmla="*/ 0 h 49"/>
              <a:gd name="T10" fmla="*/ 0 w 56"/>
              <a:gd name="T11" fmla="*/ 0 h 49"/>
              <a:gd name="T12" fmla="*/ 0 w 56"/>
              <a:gd name="T13" fmla="*/ 0 h 49"/>
              <a:gd name="T14" fmla="*/ 0 w 56"/>
              <a:gd name="T15" fmla="*/ 0 h 49"/>
              <a:gd name="T16" fmla="*/ 0 w 56"/>
              <a:gd name="T17" fmla="*/ 0 h 49"/>
              <a:gd name="T18" fmla="*/ 0 w 56"/>
              <a:gd name="T19" fmla="*/ 0 h 49"/>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56"/>
              <a:gd name="T31" fmla="*/ 0 h 49"/>
              <a:gd name="T32" fmla="*/ 56 w 56"/>
              <a:gd name="T33" fmla="*/ 49 h 49"/>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56" h="49">
                <a:moveTo>
                  <a:pt x="0" y="0"/>
                </a:moveTo>
                <a:lnTo>
                  <a:pt x="2" y="10"/>
                </a:lnTo>
                <a:lnTo>
                  <a:pt x="6" y="19"/>
                </a:lnTo>
                <a:lnTo>
                  <a:pt x="12" y="28"/>
                </a:lnTo>
                <a:lnTo>
                  <a:pt x="18" y="35"/>
                </a:lnTo>
                <a:lnTo>
                  <a:pt x="27" y="40"/>
                </a:lnTo>
                <a:lnTo>
                  <a:pt x="36" y="45"/>
                </a:lnTo>
                <a:lnTo>
                  <a:pt x="45" y="47"/>
                </a:lnTo>
                <a:lnTo>
                  <a:pt x="55" y="49"/>
                </a:lnTo>
                <a:lnTo>
                  <a:pt x="56" y="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5" name="Freeform 294">
            <a:extLst>
              <a:ext uri="{FF2B5EF4-FFF2-40B4-BE49-F238E27FC236}">
                <a16:creationId xmlns:a16="http://schemas.microsoft.com/office/drawing/2014/main" id="{00000000-0008-0000-0900-000027010000}"/>
              </a:ext>
            </a:extLst>
          </xdr:cNvPr>
          <xdr:cNvSpPr>
            <a:spLocks/>
          </xdr:cNvSpPr>
        </xdr:nvSpPr>
        <xdr:spPr bwMode="auto">
          <a:xfrm>
            <a:off x="2089" y="1287"/>
            <a:ext cx="11" cy="69"/>
          </a:xfrm>
          <a:custGeom>
            <a:avLst/>
            <a:gdLst>
              <a:gd name="T0" fmla="*/ 0 w 45"/>
              <a:gd name="T1" fmla="*/ 0 h 276"/>
              <a:gd name="T2" fmla="*/ 0 w 45"/>
              <a:gd name="T3" fmla="*/ 0 h 276"/>
              <a:gd name="T4" fmla="*/ 0 w 45"/>
              <a:gd name="T5" fmla="*/ 0 h 276"/>
              <a:gd name="T6" fmla="*/ 0 60000 65536"/>
              <a:gd name="T7" fmla="*/ 0 60000 65536"/>
              <a:gd name="T8" fmla="*/ 0 60000 65536"/>
              <a:gd name="T9" fmla="*/ 0 w 45"/>
              <a:gd name="T10" fmla="*/ 0 h 276"/>
              <a:gd name="T11" fmla="*/ 45 w 45"/>
              <a:gd name="T12" fmla="*/ 276 h 276"/>
            </a:gdLst>
            <a:ahLst/>
            <a:cxnLst>
              <a:cxn ang="T6">
                <a:pos x="T0" y="T1"/>
              </a:cxn>
              <a:cxn ang="T7">
                <a:pos x="T2" y="T3"/>
              </a:cxn>
              <a:cxn ang="T8">
                <a:pos x="T4" y="T5"/>
              </a:cxn>
            </a:cxnLst>
            <a:rect l="T9" t="T10" r="T11" b="T12"/>
            <a:pathLst>
              <a:path w="45" h="276">
                <a:moveTo>
                  <a:pt x="45" y="276"/>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6" name="Freeform 295">
            <a:extLst>
              <a:ext uri="{FF2B5EF4-FFF2-40B4-BE49-F238E27FC236}">
                <a16:creationId xmlns:a16="http://schemas.microsoft.com/office/drawing/2014/main" id="{00000000-0008-0000-0900-000028010000}"/>
              </a:ext>
            </a:extLst>
          </xdr:cNvPr>
          <xdr:cNvSpPr>
            <a:spLocks/>
          </xdr:cNvSpPr>
        </xdr:nvSpPr>
        <xdr:spPr bwMode="auto">
          <a:xfrm>
            <a:off x="2089" y="1279"/>
            <a:ext cx="4" cy="8"/>
          </a:xfrm>
          <a:custGeom>
            <a:avLst/>
            <a:gdLst>
              <a:gd name="T0" fmla="*/ 0 w 16"/>
              <a:gd name="T1" fmla="*/ 0 h 29"/>
              <a:gd name="T2" fmla="*/ 0 w 16"/>
              <a:gd name="T3" fmla="*/ 0 h 29"/>
              <a:gd name="T4" fmla="*/ 0 w 16"/>
              <a:gd name="T5" fmla="*/ 0 h 29"/>
              <a:gd name="T6" fmla="*/ 0 w 16"/>
              <a:gd name="T7" fmla="*/ 0 h 29"/>
              <a:gd name="T8" fmla="*/ 0 w 16"/>
              <a:gd name="T9" fmla="*/ 0 h 29"/>
              <a:gd name="T10" fmla="*/ 0 w 16"/>
              <a:gd name="T11" fmla="*/ 0 h 29"/>
              <a:gd name="T12" fmla="*/ 0 w 16"/>
              <a:gd name="T13" fmla="*/ 0 h 29"/>
              <a:gd name="T14" fmla="*/ 0 w 16"/>
              <a:gd name="T15" fmla="*/ 0 h 29"/>
              <a:gd name="T16" fmla="*/ 0 60000 65536"/>
              <a:gd name="T17" fmla="*/ 0 60000 65536"/>
              <a:gd name="T18" fmla="*/ 0 60000 65536"/>
              <a:gd name="T19" fmla="*/ 0 60000 65536"/>
              <a:gd name="T20" fmla="*/ 0 60000 65536"/>
              <a:gd name="T21" fmla="*/ 0 60000 65536"/>
              <a:gd name="T22" fmla="*/ 0 60000 65536"/>
              <a:gd name="T23" fmla="*/ 0 60000 65536"/>
              <a:gd name="T24" fmla="*/ 0 w 16"/>
              <a:gd name="T25" fmla="*/ 0 h 29"/>
              <a:gd name="T26" fmla="*/ 16 w 16"/>
              <a:gd name="T27" fmla="*/ 29 h 29"/>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16" h="29">
                <a:moveTo>
                  <a:pt x="16" y="0"/>
                </a:moveTo>
                <a:lnTo>
                  <a:pt x="11" y="2"/>
                </a:lnTo>
                <a:lnTo>
                  <a:pt x="7" y="7"/>
                </a:lnTo>
                <a:lnTo>
                  <a:pt x="3" y="12"/>
                </a:lnTo>
                <a:lnTo>
                  <a:pt x="0" y="18"/>
                </a:lnTo>
                <a:lnTo>
                  <a:pt x="0" y="23"/>
                </a:lnTo>
                <a:lnTo>
                  <a:pt x="0" y="29"/>
                </a:lnTo>
                <a:lnTo>
                  <a:pt x="2" y="2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7" name="Freeform 296">
            <a:extLst>
              <a:ext uri="{FF2B5EF4-FFF2-40B4-BE49-F238E27FC236}">
                <a16:creationId xmlns:a16="http://schemas.microsoft.com/office/drawing/2014/main" id="{00000000-0008-0000-0900-000029010000}"/>
              </a:ext>
            </a:extLst>
          </xdr:cNvPr>
          <xdr:cNvSpPr>
            <a:spLocks/>
          </xdr:cNvSpPr>
        </xdr:nvSpPr>
        <xdr:spPr bwMode="auto">
          <a:xfrm>
            <a:off x="1996" y="1171"/>
            <a:ext cx="110" cy="108"/>
          </a:xfrm>
          <a:custGeom>
            <a:avLst/>
            <a:gdLst>
              <a:gd name="T0" fmla="*/ 1 w 439"/>
              <a:gd name="T1" fmla="*/ 0 h 434"/>
              <a:gd name="T2" fmla="*/ 1 w 439"/>
              <a:gd name="T3" fmla="*/ 0 h 434"/>
              <a:gd name="T4" fmla="*/ 1 w 439"/>
              <a:gd name="T5" fmla="*/ 0 h 434"/>
              <a:gd name="T6" fmla="*/ 1 w 439"/>
              <a:gd name="T7" fmla="*/ 0 h 434"/>
              <a:gd name="T8" fmla="*/ 1 w 439"/>
              <a:gd name="T9" fmla="*/ 0 h 434"/>
              <a:gd name="T10" fmla="*/ 1 w 439"/>
              <a:gd name="T11" fmla="*/ 0 h 434"/>
              <a:gd name="T12" fmla="*/ 1 w 439"/>
              <a:gd name="T13" fmla="*/ 0 h 434"/>
              <a:gd name="T14" fmla="*/ 1 w 439"/>
              <a:gd name="T15" fmla="*/ 0 h 434"/>
              <a:gd name="T16" fmla="*/ 1 w 439"/>
              <a:gd name="T17" fmla="*/ 0 h 434"/>
              <a:gd name="T18" fmla="*/ 1 w 439"/>
              <a:gd name="T19" fmla="*/ 0 h 434"/>
              <a:gd name="T20" fmla="*/ 1 w 439"/>
              <a:gd name="T21" fmla="*/ 0 h 434"/>
              <a:gd name="T22" fmla="*/ 1 w 439"/>
              <a:gd name="T23" fmla="*/ 0 h 434"/>
              <a:gd name="T24" fmla="*/ 1 w 439"/>
              <a:gd name="T25" fmla="*/ 0 h 434"/>
              <a:gd name="T26" fmla="*/ 0 w 439"/>
              <a:gd name="T27" fmla="*/ 0 h 434"/>
              <a:gd name="T28" fmla="*/ 0 w 439"/>
              <a:gd name="T29" fmla="*/ 0 h 434"/>
              <a:gd name="T30" fmla="*/ 0 w 439"/>
              <a:gd name="T31" fmla="*/ 0 h 434"/>
              <a:gd name="T32" fmla="*/ 0 w 439"/>
              <a:gd name="T33" fmla="*/ 0 h 434"/>
              <a:gd name="T34" fmla="*/ 0 w 439"/>
              <a:gd name="T35" fmla="*/ 0 h 434"/>
              <a:gd name="T36" fmla="*/ 0 w 439"/>
              <a:gd name="T37" fmla="*/ 0 h 434"/>
              <a:gd name="T38" fmla="*/ 0 w 439"/>
              <a:gd name="T39" fmla="*/ 0 h 434"/>
              <a:gd name="T40" fmla="*/ 0 w 439"/>
              <a:gd name="T41" fmla="*/ 0 h 434"/>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w 439"/>
              <a:gd name="T64" fmla="*/ 0 h 434"/>
              <a:gd name="T65" fmla="*/ 439 w 439"/>
              <a:gd name="T66" fmla="*/ 434 h 434"/>
            </a:gdLst>
            <a:ahLst/>
            <a:cxnLst>
              <a:cxn ang="T42">
                <a:pos x="T0" y="T1"/>
              </a:cxn>
              <a:cxn ang="T43">
                <a:pos x="T2" y="T3"/>
              </a:cxn>
              <a:cxn ang="T44">
                <a:pos x="T4" y="T5"/>
              </a:cxn>
              <a:cxn ang="T45">
                <a:pos x="T6" y="T7"/>
              </a:cxn>
              <a:cxn ang="T46">
                <a:pos x="T8" y="T9"/>
              </a:cxn>
              <a:cxn ang="T47">
                <a:pos x="T10" y="T11"/>
              </a:cxn>
              <a:cxn ang="T48">
                <a:pos x="T12" y="T13"/>
              </a:cxn>
              <a:cxn ang="T49">
                <a:pos x="T14" y="T15"/>
              </a:cxn>
              <a:cxn ang="T50">
                <a:pos x="T16" y="T17"/>
              </a:cxn>
              <a:cxn ang="T51">
                <a:pos x="T18" y="T19"/>
              </a:cxn>
              <a:cxn ang="T52">
                <a:pos x="T20" y="T21"/>
              </a:cxn>
              <a:cxn ang="T53">
                <a:pos x="T22" y="T23"/>
              </a:cxn>
              <a:cxn ang="T54">
                <a:pos x="T24" y="T25"/>
              </a:cxn>
              <a:cxn ang="T55">
                <a:pos x="T26" y="T27"/>
              </a:cxn>
              <a:cxn ang="T56">
                <a:pos x="T28" y="T29"/>
              </a:cxn>
              <a:cxn ang="T57">
                <a:pos x="T30" y="T31"/>
              </a:cxn>
              <a:cxn ang="T58">
                <a:pos x="T32" y="T33"/>
              </a:cxn>
              <a:cxn ang="T59">
                <a:pos x="T34" y="T35"/>
              </a:cxn>
              <a:cxn ang="T60">
                <a:pos x="T36" y="T37"/>
              </a:cxn>
              <a:cxn ang="T61">
                <a:pos x="T38" y="T39"/>
              </a:cxn>
              <a:cxn ang="T62">
                <a:pos x="T40" y="T41"/>
              </a:cxn>
            </a:cxnLst>
            <a:rect l="T63" t="T64" r="T65" b="T66"/>
            <a:pathLst>
              <a:path w="439" h="434">
                <a:moveTo>
                  <a:pt x="387" y="434"/>
                </a:moveTo>
                <a:lnTo>
                  <a:pt x="422" y="418"/>
                </a:lnTo>
                <a:lnTo>
                  <a:pt x="428" y="414"/>
                </a:lnTo>
                <a:lnTo>
                  <a:pt x="433" y="409"/>
                </a:lnTo>
                <a:lnTo>
                  <a:pt x="435" y="404"/>
                </a:lnTo>
                <a:lnTo>
                  <a:pt x="438" y="398"/>
                </a:lnTo>
                <a:lnTo>
                  <a:pt x="439" y="392"/>
                </a:lnTo>
                <a:lnTo>
                  <a:pt x="439" y="386"/>
                </a:lnTo>
                <a:lnTo>
                  <a:pt x="439" y="27"/>
                </a:lnTo>
                <a:lnTo>
                  <a:pt x="412" y="27"/>
                </a:lnTo>
                <a:lnTo>
                  <a:pt x="390" y="6"/>
                </a:lnTo>
                <a:lnTo>
                  <a:pt x="369" y="24"/>
                </a:lnTo>
                <a:lnTo>
                  <a:pt x="345" y="5"/>
                </a:lnTo>
                <a:lnTo>
                  <a:pt x="325" y="23"/>
                </a:lnTo>
                <a:lnTo>
                  <a:pt x="302" y="2"/>
                </a:lnTo>
                <a:lnTo>
                  <a:pt x="283" y="23"/>
                </a:lnTo>
                <a:lnTo>
                  <a:pt x="258" y="1"/>
                </a:lnTo>
                <a:lnTo>
                  <a:pt x="237" y="21"/>
                </a:lnTo>
                <a:lnTo>
                  <a:pt x="215" y="0"/>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8" name="Freeform 297">
            <a:extLst>
              <a:ext uri="{FF2B5EF4-FFF2-40B4-BE49-F238E27FC236}">
                <a16:creationId xmlns:a16="http://schemas.microsoft.com/office/drawing/2014/main" id="{00000000-0008-0000-0900-00002A010000}"/>
              </a:ext>
            </a:extLst>
          </xdr:cNvPr>
          <xdr:cNvSpPr>
            <a:spLocks/>
          </xdr:cNvSpPr>
        </xdr:nvSpPr>
        <xdr:spPr bwMode="auto">
          <a:xfrm>
            <a:off x="2035" y="1423"/>
            <a:ext cx="219" cy="6"/>
          </a:xfrm>
          <a:custGeom>
            <a:avLst/>
            <a:gdLst>
              <a:gd name="T0" fmla="*/ 1 w 878"/>
              <a:gd name="T1" fmla="*/ 0 h 26"/>
              <a:gd name="T2" fmla="*/ 1 w 878"/>
              <a:gd name="T3" fmla="*/ 0 h 26"/>
              <a:gd name="T4" fmla="*/ 1 w 878"/>
              <a:gd name="T5" fmla="*/ 0 h 26"/>
              <a:gd name="T6" fmla="*/ 1 w 878"/>
              <a:gd name="T7" fmla="*/ 0 h 26"/>
              <a:gd name="T8" fmla="*/ 1 w 878"/>
              <a:gd name="T9" fmla="*/ 0 h 26"/>
              <a:gd name="T10" fmla="*/ 1 w 878"/>
              <a:gd name="T11" fmla="*/ 0 h 26"/>
              <a:gd name="T12" fmla="*/ 1 w 878"/>
              <a:gd name="T13" fmla="*/ 0 h 26"/>
              <a:gd name="T14" fmla="*/ 1 w 878"/>
              <a:gd name="T15" fmla="*/ 0 h 26"/>
              <a:gd name="T16" fmla="*/ 1 w 878"/>
              <a:gd name="T17" fmla="*/ 0 h 26"/>
              <a:gd name="T18" fmla="*/ 0 w 878"/>
              <a:gd name="T19" fmla="*/ 0 h 26"/>
              <a:gd name="T20" fmla="*/ 0 w 878"/>
              <a:gd name="T21" fmla="*/ 0 h 26"/>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878"/>
              <a:gd name="T34" fmla="*/ 0 h 26"/>
              <a:gd name="T35" fmla="*/ 878 w 878"/>
              <a:gd name="T36" fmla="*/ 26 h 26"/>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878" h="26">
                <a:moveTo>
                  <a:pt x="878" y="18"/>
                </a:moveTo>
                <a:lnTo>
                  <a:pt x="863" y="0"/>
                </a:lnTo>
                <a:lnTo>
                  <a:pt x="849" y="18"/>
                </a:lnTo>
                <a:lnTo>
                  <a:pt x="834" y="0"/>
                </a:lnTo>
                <a:lnTo>
                  <a:pt x="821" y="18"/>
                </a:lnTo>
                <a:lnTo>
                  <a:pt x="806" y="0"/>
                </a:lnTo>
                <a:lnTo>
                  <a:pt x="793" y="18"/>
                </a:lnTo>
                <a:lnTo>
                  <a:pt x="756" y="18"/>
                </a:lnTo>
                <a:lnTo>
                  <a:pt x="741" y="26"/>
                </a:lnTo>
                <a:lnTo>
                  <a:pt x="0" y="26"/>
                </a:lnTo>
                <a:lnTo>
                  <a:pt x="1"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299" name="Freeform 298">
            <a:extLst>
              <a:ext uri="{FF2B5EF4-FFF2-40B4-BE49-F238E27FC236}">
                <a16:creationId xmlns:a16="http://schemas.microsoft.com/office/drawing/2014/main" id="{00000000-0008-0000-0900-00002B010000}"/>
              </a:ext>
            </a:extLst>
          </xdr:cNvPr>
          <xdr:cNvSpPr>
            <a:spLocks/>
          </xdr:cNvSpPr>
        </xdr:nvSpPr>
        <xdr:spPr bwMode="auto">
          <a:xfrm>
            <a:off x="2174" y="1330"/>
            <a:ext cx="61" cy="1"/>
          </a:xfrm>
          <a:custGeom>
            <a:avLst/>
            <a:gdLst>
              <a:gd name="T0" fmla="*/ 0 w 244"/>
              <a:gd name="T1" fmla="*/ 0 h 1"/>
              <a:gd name="T2" fmla="*/ 0 w 244"/>
              <a:gd name="T3" fmla="*/ 0 h 1"/>
              <a:gd name="T4" fmla="*/ 0 w 244"/>
              <a:gd name="T5" fmla="*/ 0 h 1"/>
              <a:gd name="T6" fmla="*/ 0 60000 65536"/>
              <a:gd name="T7" fmla="*/ 0 60000 65536"/>
              <a:gd name="T8" fmla="*/ 0 60000 65536"/>
              <a:gd name="T9" fmla="*/ 0 w 244"/>
              <a:gd name="T10" fmla="*/ 0 h 1"/>
              <a:gd name="T11" fmla="*/ 244 w 244"/>
              <a:gd name="T12" fmla="*/ 1 h 1"/>
            </a:gdLst>
            <a:ahLst/>
            <a:cxnLst>
              <a:cxn ang="T6">
                <a:pos x="T0" y="T1"/>
              </a:cxn>
              <a:cxn ang="T7">
                <a:pos x="T2" y="T3"/>
              </a:cxn>
              <a:cxn ang="T8">
                <a:pos x="T4" y="T5"/>
              </a:cxn>
            </a:cxnLst>
            <a:rect l="T9" t="T10" r="T11" b="T12"/>
            <a:pathLst>
              <a:path w="244" h="1">
                <a:moveTo>
                  <a:pt x="244"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0" name="Freeform 299">
            <a:extLst>
              <a:ext uri="{FF2B5EF4-FFF2-40B4-BE49-F238E27FC236}">
                <a16:creationId xmlns:a16="http://schemas.microsoft.com/office/drawing/2014/main" id="{00000000-0008-0000-0900-00002C010000}"/>
              </a:ext>
            </a:extLst>
          </xdr:cNvPr>
          <xdr:cNvSpPr>
            <a:spLocks/>
          </xdr:cNvSpPr>
        </xdr:nvSpPr>
        <xdr:spPr bwMode="auto">
          <a:xfrm>
            <a:off x="2185" y="1331"/>
            <a:ext cx="39" cy="8"/>
          </a:xfrm>
          <a:custGeom>
            <a:avLst/>
            <a:gdLst>
              <a:gd name="T0" fmla="*/ 0 w 155"/>
              <a:gd name="T1" fmla="*/ 0 h 32"/>
              <a:gd name="T2" fmla="*/ 0 w 155"/>
              <a:gd name="T3" fmla="*/ 0 h 32"/>
              <a:gd name="T4" fmla="*/ 0 w 155"/>
              <a:gd name="T5" fmla="*/ 0 h 32"/>
              <a:gd name="T6" fmla="*/ 0 w 155"/>
              <a:gd name="T7" fmla="*/ 0 h 32"/>
              <a:gd name="T8" fmla="*/ 0 w 155"/>
              <a:gd name="T9" fmla="*/ 0 h 32"/>
              <a:gd name="T10" fmla="*/ 0 w 155"/>
              <a:gd name="T11" fmla="*/ 0 h 32"/>
              <a:gd name="T12" fmla="*/ 0 w 155"/>
              <a:gd name="T13" fmla="*/ 0 h 32"/>
              <a:gd name="T14" fmla="*/ 0 w 155"/>
              <a:gd name="T15" fmla="*/ 0 h 32"/>
              <a:gd name="T16" fmla="*/ 0 w 155"/>
              <a:gd name="T17" fmla="*/ 0 h 32"/>
              <a:gd name="T18" fmla="*/ 0 w 155"/>
              <a:gd name="T19" fmla="*/ 0 h 32"/>
              <a:gd name="T20" fmla="*/ 0 w 155"/>
              <a:gd name="T21" fmla="*/ 0 h 32"/>
              <a:gd name="T22" fmla="*/ 0 w 155"/>
              <a:gd name="T23" fmla="*/ 0 h 32"/>
              <a:gd name="T24" fmla="*/ 0 w 155"/>
              <a:gd name="T25" fmla="*/ 0 h 32"/>
              <a:gd name="T26" fmla="*/ 0 w 155"/>
              <a:gd name="T27" fmla="*/ 0 h 32"/>
              <a:gd name="T28" fmla="*/ 0 w 155"/>
              <a:gd name="T29" fmla="*/ 0 h 32"/>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w 155"/>
              <a:gd name="T46" fmla="*/ 0 h 32"/>
              <a:gd name="T47" fmla="*/ 155 w 155"/>
              <a:gd name="T48" fmla="*/ 32 h 32"/>
            </a:gdLst>
            <a:ahLst/>
            <a:cxnLst>
              <a:cxn ang="T30">
                <a:pos x="T0" y="T1"/>
              </a:cxn>
              <a:cxn ang="T31">
                <a:pos x="T2" y="T3"/>
              </a:cxn>
              <a:cxn ang="T32">
                <a:pos x="T4" y="T5"/>
              </a:cxn>
              <a:cxn ang="T33">
                <a:pos x="T6" y="T7"/>
              </a:cxn>
              <a:cxn ang="T34">
                <a:pos x="T8" y="T9"/>
              </a:cxn>
              <a:cxn ang="T35">
                <a:pos x="T10" y="T11"/>
              </a:cxn>
              <a:cxn ang="T36">
                <a:pos x="T12" y="T13"/>
              </a:cxn>
              <a:cxn ang="T37">
                <a:pos x="T14" y="T15"/>
              </a:cxn>
              <a:cxn ang="T38">
                <a:pos x="T16" y="T17"/>
              </a:cxn>
              <a:cxn ang="T39">
                <a:pos x="T18" y="T19"/>
              </a:cxn>
              <a:cxn ang="T40">
                <a:pos x="T20" y="T21"/>
              </a:cxn>
              <a:cxn ang="T41">
                <a:pos x="T22" y="T23"/>
              </a:cxn>
              <a:cxn ang="T42">
                <a:pos x="T24" y="T25"/>
              </a:cxn>
              <a:cxn ang="T43">
                <a:pos x="T26" y="T27"/>
              </a:cxn>
              <a:cxn ang="T44">
                <a:pos x="T28" y="T29"/>
              </a:cxn>
            </a:cxnLst>
            <a:rect l="T45" t="T46" r="T47" b="T48"/>
            <a:pathLst>
              <a:path w="155" h="32">
                <a:moveTo>
                  <a:pt x="155" y="32"/>
                </a:moveTo>
                <a:lnTo>
                  <a:pt x="145" y="22"/>
                </a:lnTo>
                <a:lnTo>
                  <a:pt x="134" y="14"/>
                </a:lnTo>
                <a:lnTo>
                  <a:pt x="123" y="8"/>
                </a:lnTo>
                <a:lnTo>
                  <a:pt x="111" y="3"/>
                </a:lnTo>
                <a:lnTo>
                  <a:pt x="97" y="1"/>
                </a:lnTo>
                <a:lnTo>
                  <a:pt x="84" y="0"/>
                </a:lnTo>
                <a:lnTo>
                  <a:pt x="71" y="0"/>
                </a:lnTo>
                <a:lnTo>
                  <a:pt x="58" y="1"/>
                </a:lnTo>
                <a:lnTo>
                  <a:pt x="44" y="3"/>
                </a:lnTo>
                <a:lnTo>
                  <a:pt x="32" y="8"/>
                </a:lnTo>
                <a:lnTo>
                  <a:pt x="21" y="14"/>
                </a:lnTo>
                <a:lnTo>
                  <a:pt x="10" y="22"/>
                </a:lnTo>
                <a:lnTo>
                  <a:pt x="0" y="32"/>
                </a:lnTo>
                <a:lnTo>
                  <a:pt x="1" y="3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1" name="Freeform 300">
            <a:extLst>
              <a:ext uri="{FF2B5EF4-FFF2-40B4-BE49-F238E27FC236}">
                <a16:creationId xmlns:a16="http://schemas.microsoft.com/office/drawing/2014/main" id="{00000000-0008-0000-0900-00002D010000}"/>
              </a:ext>
            </a:extLst>
          </xdr:cNvPr>
          <xdr:cNvSpPr>
            <a:spLocks/>
          </xdr:cNvSpPr>
        </xdr:nvSpPr>
        <xdr:spPr bwMode="auto">
          <a:xfrm>
            <a:off x="2188" y="1326"/>
            <a:ext cx="32" cy="1"/>
          </a:xfrm>
          <a:custGeom>
            <a:avLst/>
            <a:gdLst>
              <a:gd name="T0" fmla="*/ 0 w 129"/>
              <a:gd name="T1" fmla="*/ 0 h 1"/>
              <a:gd name="T2" fmla="*/ 0 w 129"/>
              <a:gd name="T3" fmla="*/ 0 h 1"/>
              <a:gd name="T4" fmla="*/ 0 w 129"/>
              <a:gd name="T5" fmla="*/ 0 h 1"/>
              <a:gd name="T6" fmla="*/ 0 60000 65536"/>
              <a:gd name="T7" fmla="*/ 0 60000 65536"/>
              <a:gd name="T8" fmla="*/ 0 60000 65536"/>
              <a:gd name="T9" fmla="*/ 0 w 129"/>
              <a:gd name="T10" fmla="*/ 0 h 1"/>
              <a:gd name="T11" fmla="*/ 129 w 129"/>
              <a:gd name="T12" fmla="*/ 1 h 1"/>
            </a:gdLst>
            <a:ahLst/>
            <a:cxnLst>
              <a:cxn ang="T6">
                <a:pos x="T0" y="T1"/>
              </a:cxn>
              <a:cxn ang="T7">
                <a:pos x="T2" y="T3"/>
              </a:cxn>
              <a:cxn ang="T8">
                <a:pos x="T4" y="T5"/>
              </a:cxn>
            </a:cxnLst>
            <a:rect l="T9" t="T10" r="T11" b="T12"/>
            <a:pathLst>
              <a:path w="129" h="1">
                <a:moveTo>
                  <a:pt x="12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2" name="Freeform 301">
            <a:extLst>
              <a:ext uri="{FF2B5EF4-FFF2-40B4-BE49-F238E27FC236}">
                <a16:creationId xmlns:a16="http://schemas.microsoft.com/office/drawing/2014/main" id="{00000000-0008-0000-0900-00002E010000}"/>
              </a:ext>
            </a:extLst>
          </xdr:cNvPr>
          <xdr:cNvSpPr>
            <a:spLocks/>
          </xdr:cNvSpPr>
        </xdr:nvSpPr>
        <xdr:spPr bwMode="auto">
          <a:xfrm>
            <a:off x="1996" y="1110"/>
            <a:ext cx="10" cy="61"/>
          </a:xfrm>
          <a:custGeom>
            <a:avLst/>
            <a:gdLst>
              <a:gd name="T0" fmla="*/ 0 w 41"/>
              <a:gd name="T1" fmla="*/ 0 h 244"/>
              <a:gd name="T2" fmla="*/ 0 w 41"/>
              <a:gd name="T3" fmla="*/ 0 h 244"/>
              <a:gd name="T4" fmla="*/ 0 w 41"/>
              <a:gd name="T5" fmla="*/ 0 h 244"/>
              <a:gd name="T6" fmla="*/ 0 60000 65536"/>
              <a:gd name="T7" fmla="*/ 0 60000 65536"/>
              <a:gd name="T8" fmla="*/ 0 60000 65536"/>
              <a:gd name="T9" fmla="*/ 0 w 41"/>
              <a:gd name="T10" fmla="*/ 0 h 244"/>
              <a:gd name="T11" fmla="*/ 41 w 41"/>
              <a:gd name="T12" fmla="*/ 244 h 244"/>
            </a:gdLst>
            <a:ahLst/>
            <a:cxnLst>
              <a:cxn ang="T6">
                <a:pos x="T0" y="T1"/>
              </a:cxn>
              <a:cxn ang="T7">
                <a:pos x="T2" y="T3"/>
              </a:cxn>
              <a:cxn ang="T8">
                <a:pos x="T4" y="T5"/>
              </a:cxn>
            </a:cxnLst>
            <a:rect l="T9" t="T10" r="T11" b="T12"/>
            <a:pathLst>
              <a:path w="41" h="244">
                <a:moveTo>
                  <a:pt x="41" y="0"/>
                </a:moveTo>
                <a:lnTo>
                  <a:pt x="0" y="244"/>
                </a:lnTo>
                <a:lnTo>
                  <a:pt x="2" y="2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3" name="Freeform 302">
            <a:extLst>
              <a:ext uri="{FF2B5EF4-FFF2-40B4-BE49-F238E27FC236}">
                <a16:creationId xmlns:a16="http://schemas.microsoft.com/office/drawing/2014/main" id="{00000000-0008-0000-0900-00002F010000}"/>
              </a:ext>
            </a:extLst>
          </xdr:cNvPr>
          <xdr:cNvSpPr>
            <a:spLocks/>
          </xdr:cNvSpPr>
        </xdr:nvSpPr>
        <xdr:spPr bwMode="auto">
          <a:xfrm>
            <a:off x="2035" y="1352"/>
            <a:ext cx="1" cy="108"/>
          </a:xfrm>
          <a:custGeom>
            <a:avLst/>
            <a:gdLst>
              <a:gd name="T0" fmla="*/ 0 w 1"/>
              <a:gd name="T1" fmla="*/ 1 h 431"/>
              <a:gd name="T2" fmla="*/ 0 w 1"/>
              <a:gd name="T3" fmla="*/ 0 h 431"/>
              <a:gd name="T4" fmla="*/ 1 w 1"/>
              <a:gd name="T5" fmla="*/ 0 h 431"/>
              <a:gd name="T6" fmla="*/ 0 60000 65536"/>
              <a:gd name="T7" fmla="*/ 0 60000 65536"/>
              <a:gd name="T8" fmla="*/ 0 60000 65536"/>
              <a:gd name="T9" fmla="*/ 0 w 1"/>
              <a:gd name="T10" fmla="*/ 0 h 431"/>
              <a:gd name="T11" fmla="*/ 1 w 1"/>
              <a:gd name="T12" fmla="*/ 431 h 431"/>
            </a:gdLst>
            <a:ahLst/>
            <a:cxnLst>
              <a:cxn ang="T6">
                <a:pos x="T0" y="T1"/>
              </a:cxn>
              <a:cxn ang="T7">
                <a:pos x="T2" y="T3"/>
              </a:cxn>
              <a:cxn ang="T8">
                <a:pos x="T4" y="T5"/>
              </a:cxn>
            </a:cxnLst>
            <a:rect l="T9" t="T10" r="T11" b="T12"/>
            <a:pathLst>
              <a:path w="1" h="431">
                <a:moveTo>
                  <a:pt x="0" y="43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4" name="Freeform 303">
            <a:extLst>
              <a:ext uri="{FF2B5EF4-FFF2-40B4-BE49-F238E27FC236}">
                <a16:creationId xmlns:a16="http://schemas.microsoft.com/office/drawing/2014/main" id="{00000000-0008-0000-0900-000030010000}"/>
              </a:ext>
            </a:extLst>
          </xdr:cNvPr>
          <xdr:cNvSpPr>
            <a:spLocks/>
          </xdr:cNvSpPr>
        </xdr:nvSpPr>
        <xdr:spPr bwMode="auto">
          <a:xfrm>
            <a:off x="2035" y="1439"/>
            <a:ext cx="1" cy="21"/>
          </a:xfrm>
          <a:custGeom>
            <a:avLst/>
            <a:gdLst>
              <a:gd name="T0" fmla="*/ 0 w 1"/>
              <a:gd name="T1" fmla="*/ 0 h 82"/>
              <a:gd name="T2" fmla="*/ 0 w 1"/>
              <a:gd name="T3" fmla="*/ 0 h 82"/>
              <a:gd name="T4" fmla="*/ 1 w 1"/>
              <a:gd name="T5" fmla="*/ 0 h 82"/>
              <a:gd name="T6" fmla="*/ 0 60000 65536"/>
              <a:gd name="T7" fmla="*/ 0 60000 65536"/>
              <a:gd name="T8" fmla="*/ 0 60000 65536"/>
              <a:gd name="T9" fmla="*/ 0 w 1"/>
              <a:gd name="T10" fmla="*/ 0 h 82"/>
              <a:gd name="T11" fmla="*/ 1 w 1"/>
              <a:gd name="T12" fmla="*/ 82 h 82"/>
            </a:gdLst>
            <a:ahLst/>
            <a:cxnLst>
              <a:cxn ang="T6">
                <a:pos x="T0" y="T1"/>
              </a:cxn>
              <a:cxn ang="T7">
                <a:pos x="T2" y="T3"/>
              </a:cxn>
              <a:cxn ang="T8">
                <a:pos x="T4" y="T5"/>
              </a:cxn>
            </a:cxnLst>
            <a:rect l="T9" t="T10" r="T11" b="T12"/>
            <a:pathLst>
              <a:path w="1" h="82">
                <a:moveTo>
                  <a:pt x="0" y="0"/>
                </a:moveTo>
                <a:lnTo>
                  <a:pt x="0" y="82"/>
                </a:lnTo>
                <a:lnTo>
                  <a:pt x="1" y="8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5" name="Freeform 304">
            <a:extLst>
              <a:ext uri="{FF2B5EF4-FFF2-40B4-BE49-F238E27FC236}">
                <a16:creationId xmlns:a16="http://schemas.microsoft.com/office/drawing/2014/main" id="{00000000-0008-0000-0900-000031010000}"/>
              </a:ext>
            </a:extLst>
          </xdr:cNvPr>
          <xdr:cNvSpPr>
            <a:spLocks/>
          </xdr:cNvSpPr>
        </xdr:nvSpPr>
        <xdr:spPr bwMode="auto">
          <a:xfrm>
            <a:off x="1987" y="1481"/>
            <a:ext cx="135" cy="1"/>
          </a:xfrm>
          <a:custGeom>
            <a:avLst/>
            <a:gdLst>
              <a:gd name="T0" fmla="*/ 0 w 544"/>
              <a:gd name="T1" fmla="*/ 0 h 1"/>
              <a:gd name="T2" fmla="*/ 0 w 544"/>
              <a:gd name="T3" fmla="*/ 0 h 1"/>
              <a:gd name="T4" fmla="*/ 0 w 544"/>
              <a:gd name="T5" fmla="*/ 0 h 1"/>
              <a:gd name="T6" fmla="*/ 0 60000 65536"/>
              <a:gd name="T7" fmla="*/ 0 60000 65536"/>
              <a:gd name="T8" fmla="*/ 0 60000 65536"/>
              <a:gd name="T9" fmla="*/ 0 w 544"/>
              <a:gd name="T10" fmla="*/ 0 h 1"/>
              <a:gd name="T11" fmla="*/ 544 w 544"/>
              <a:gd name="T12" fmla="*/ 1 h 1"/>
            </a:gdLst>
            <a:ahLst/>
            <a:cxnLst>
              <a:cxn ang="T6">
                <a:pos x="T0" y="T1"/>
              </a:cxn>
              <a:cxn ang="T7">
                <a:pos x="T2" y="T3"/>
              </a:cxn>
              <a:cxn ang="T8">
                <a:pos x="T4" y="T5"/>
              </a:cxn>
            </a:cxnLst>
            <a:rect l="T9" t="T10" r="T11" b="T12"/>
            <a:pathLst>
              <a:path w="544" h="1">
                <a:moveTo>
                  <a:pt x="544"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6" name="Freeform 305">
            <a:extLst>
              <a:ext uri="{FF2B5EF4-FFF2-40B4-BE49-F238E27FC236}">
                <a16:creationId xmlns:a16="http://schemas.microsoft.com/office/drawing/2014/main" id="{00000000-0008-0000-0900-000032010000}"/>
              </a:ext>
            </a:extLst>
          </xdr:cNvPr>
          <xdr:cNvSpPr>
            <a:spLocks/>
          </xdr:cNvSpPr>
        </xdr:nvSpPr>
        <xdr:spPr bwMode="auto">
          <a:xfrm>
            <a:off x="1987" y="1476"/>
            <a:ext cx="48" cy="1"/>
          </a:xfrm>
          <a:custGeom>
            <a:avLst/>
            <a:gdLst>
              <a:gd name="T0" fmla="*/ 0 w 194"/>
              <a:gd name="T1" fmla="*/ 0 h 1"/>
              <a:gd name="T2" fmla="*/ 0 w 194"/>
              <a:gd name="T3" fmla="*/ 0 h 1"/>
              <a:gd name="T4" fmla="*/ 0 w 194"/>
              <a:gd name="T5" fmla="*/ 0 h 1"/>
              <a:gd name="T6" fmla="*/ 0 60000 65536"/>
              <a:gd name="T7" fmla="*/ 0 60000 65536"/>
              <a:gd name="T8" fmla="*/ 0 60000 65536"/>
              <a:gd name="T9" fmla="*/ 0 w 194"/>
              <a:gd name="T10" fmla="*/ 0 h 1"/>
              <a:gd name="T11" fmla="*/ 194 w 194"/>
              <a:gd name="T12" fmla="*/ 1 h 1"/>
            </a:gdLst>
            <a:ahLst/>
            <a:cxnLst>
              <a:cxn ang="T6">
                <a:pos x="T0" y="T1"/>
              </a:cxn>
              <a:cxn ang="T7">
                <a:pos x="T2" y="T3"/>
              </a:cxn>
              <a:cxn ang="T8">
                <a:pos x="T4" y="T5"/>
              </a:cxn>
            </a:cxnLst>
            <a:rect l="T9" t="T10" r="T11" b="T12"/>
            <a:pathLst>
              <a:path w="194" h="1">
                <a:moveTo>
                  <a:pt x="194"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7" name="Freeform 306">
            <a:extLst>
              <a:ext uri="{FF2B5EF4-FFF2-40B4-BE49-F238E27FC236}">
                <a16:creationId xmlns:a16="http://schemas.microsoft.com/office/drawing/2014/main" id="{00000000-0008-0000-0900-000033010000}"/>
              </a:ext>
            </a:extLst>
          </xdr:cNvPr>
          <xdr:cNvSpPr>
            <a:spLocks/>
          </xdr:cNvSpPr>
        </xdr:nvSpPr>
        <xdr:spPr bwMode="auto">
          <a:xfrm>
            <a:off x="1987" y="1471"/>
            <a:ext cx="48" cy="1"/>
          </a:xfrm>
          <a:custGeom>
            <a:avLst/>
            <a:gdLst>
              <a:gd name="T0" fmla="*/ 0 w 194"/>
              <a:gd name="T1" fmla="*/ 0 h 1"/>
              <a:gd name="T2" fmla="*/ 0 w 194"/>
              <a:gd name="T3" fmla="*/ 0 h 1"/>
              <a:gd name="T4" fmla="*/ 0 w 194"/>
              <a:gd name="T5" fmla="*/ 0 h 1"/>
              <a:gd name="T6" fmla="*/ 0 60000 65536"/>
              <a:gd name="T7" fmla="*/ 0 60000 65536"/>
              <a:gd name="T8" fmla="*/ 0 60000 65536"/>
              <a:gd name="T9" fmla="*/ 0 w 194"/>
              <a:gd name="T10" fmla="*/ 0 h 1"/>
              <a:gd name="T11" fmla="*/ 194 w 194"/>
              <a:gd name="T12" fmla="*/ 1 h 1"/>
            </a:gdLst>
            <a:ahLst/>
            <a:cxnLst>
              <a:cxn ang="T6">
                <a:pos x="T0" y="T1"/>
              </a:cxn>
              <a:cxn ang="T7">
                <a:pos x="T2" y="T3"/>
              </a:cxn>
              <a:cxn ang="T8">
                <a:pos x="T4" y="T5"/>
              </a:cxn>
            </a:cxnLst>
            <a:rect l="T9" t="T10" r="T11" b="T12"/>
            <a:pathLst>
              <a:path w="194" h="1">
                <a:moveTo>
                  <a:pt x="194"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8" name="Freeform 307">
            <a:extLst>
              <a:ext uri="{FF2B5EF4-FFF2-40B4-BE49-F238E27FC236}">
                <a16:creationId xmlns:a16="http://schemas.microsoft.com/office/drawing/2014/main" id="{00000000-0008-0000-0900-000034010000}"/>
              </a:ext>
            </a:extLst>
          </xdr:cNvPr>
          <xdr:cNvSpPr>
            <a:spLocks/>
          </xdr:cNvSpPr>
        </xdr:nvSpPr>
        <xdr:spPr bwMode="auto">
          <a:xfrm>
            <a:off x="2035" y="1471"/>
            <a:ext cx="6" cy="10"/>
          </a:xfrm>
          <a:custGeom>
            <a:avLst/>
            <a:gdLst>
              <a:gd name="T0" fmla="*/ 0 w 22"/>
              <a:gd name="T1" fmla="*/ 0 h 41"/>
              <a:gd name="T2" fmla="*/ 0 w 22"/>
              <a:gd name="T3" fmla="*/ 0 h 41"/>
              <a:gd name="T4" fmla="*/ 0 w 22"/>
              <a:gd name="T5" fmla="*/ 0 h 41"/>
              <a:gd name="T6" fmla="*/ 0 w 22"/>
              <a:gd name="T7" fmla="*/ 0 h 41"/>
              <a:gd name="T8" fmla="*/ 0 60000 65536"/>
              <a:gd name="T9" fmla="*/ 0 60000 65536"/>
              <a:gd name="T10" fmla="*/ 0 60000 65536"/>
              <a:gd name="T11" fmla="*/ 0 60000 65536"/>
              <a:gd name="T12" fmla="*/ 0 w 22"/>
              <a:gd name="T13" fmla="*/ 0 h 41"/>
              <a:gd name="T14" fmla="*/ 22 w 22"/>
              <a:gd name="T15" fmla="*/ 41 h 41"/>
            </a:gdLst>
            <a:ahLst/>
            <a:cxnLst>
              <a:cxn ang="T8">
                <a:pos x="T0" y="T1"/>
              </a:cxn>
              <a:cxn ang="T9">
                <a:pos x="T2" y="T3"/>
              </a:cxn>
              <a:cxn ang="T10">
                <a:pos x="T4" y="T5"/>
              </a:cxn>
              <a:cxn ang="T11">
                <a:pos x="T6" y="T7"/>
              </a:cxn>
            </a:cxnLst>
            <a:rect l="T12" t="T13" r="T14" b="T15"/>
            <a:pathLst>
              <a:path w="22" h="41">
                <a:moveTo>
                  <a:pt x="0" y="0"/>
                </a:moveTo>
                <a:lnTo>
                  <a:pt x="0" y="20"/>
                </a:lnTo>
                <a:lnTo>
                  <a:pt x="21" y="41"/>
                </a:lnTo>
                <a:lnTo>
                  <a:pt x="22" y="4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09" name="Freeform 308">
            <a:extLst>
              <a:ext uri="{FF2B5EF4-FFF2-40B4-BE49-F238E27FC236}">
                <a16:creationId xmlns:a16="http://schemas.microsoft.com/office/drawing/2014/main" id="{00000000-0008-0000-0900-000035010000}"/>
              </a:ext>
            </a:extLst>
          </xdr:cNvPr>
          <xdr:cNvSpPr>
            <a:spLocks/>
          </xdr:cNvSpPr>
        </xdr:nvSpPr>
        <xdr:spPr bwMode="auto">
          <a:xfrm>
            <a:off x="2029" y="1460"/>
            <a:ext cx="12" cy="11"/>
          </a:xfrm>
          <a:custGeom>
            <a:avLst/>
            <a:gdLst>
              <a:gd name="T0" fmla="*/ 0 w 47"/>
              <a:gd name="T1" fmla="*/ 0 h 46"/>
              <a:gd name="T2" fmla="*/ 0 w 47"/>
              <a:gd name="T3" fmla="*/ 0 h 46"/>
              <a:gd name="T4" fmla="*/ 0 w 47"/>
              <a:gd name="T5" fmla="*/ 0 h 46"/>
              <a:gd name="T6" fmla="*/ 0 w 47"/>
              <a:gd name="T7" fmla="*/ 0 h 46"/>
              <a:gd name="T8" fmla="*/ 0 w 47"/>
              <a:gd name="T9" fmla="*/ 0 h 46"/>
              <a:gd name="T10" fmla="*/ 0 w 47"/>
              <a:gd name="T11" fmla="*/ 0 h 46"/>
              <a:gd name="T12" fmla="*/ 0 w 47"/>
              <a:gd name="T13" fmla="*/ 0 h 46"/>
              <a:gd name="T14" fmla="*/ 0 w 47"/>
              <a:gd name="T15" fmla="*/ 0 h 46"/>
              <a:gd name="T16" fmla="*/ 0 w 47"/>
              <a:gd name="T17" fmla="*/ 0 h 46"/>
              <a:gd name="T18" fmla="*/ 0 w 47"/>
              <a:gd name="T19" fmla="*/ 0 h 46"/>
              <a:gd name="T20" fmla="*/ 0 w 47"/>
              <a:gd name="T21" fmla="*/ 0 h 46"/>
              <a:gd name="T22" fmla="*/ 0 w 47"/>
              <a:gd name="T23" fmla="*/ 0 h 46"/>
              <a:gd name="T24" fmla="*/ 0 w 47"/>
              <a:gd name="T25" fmla="*/ 0 h 46"/>
              <a:gd name="T26" fmla="*/ 0 w 47"/>
              <a:gd name="T27" fmla="*/ 0 h 46"/>
              <a:gd name="T28" fmla="*/ 0 w 47"/>
              <a:gd name="T29" fmla="*/ 0 h 46"/>
              <a:gd name="T30" fmla="*/ 0 w 47"/>
              <a:gd name="T31" fmla="*/ 0 h 46"/>
              <a:gd name="T32" fmla="*/ 0 w 47"/>
              <a:gd name="T33" fmla="*/ 0 h 46"/>
              <a:gd name="T34" fmla="*/ 0 w 47"/>
              <a:gd name="T35" fmla="*/ 0 h 46"/>
              <a:gd name="T36" fmla="*/ 0 w 47"/>
              <a:gd name="T37" fmla="*/ 0 h 46"/>
              <a:gd name="T38" fmla="*/ 0 w 47"/>
              <a:gd name="T39" fmla="*/ 0 h 46"/>
              <a:gd name="T40" fmla="*/ 0 w 47"/>
              <a:gd name="T41" fmla="*/ 0 h 46"/>
              <a:gd name="T42" fmla="*/ 0 w 47"/>
              <a:gd name="T43" fmla="*/ 0 h 46"/>
              <a:gd name="T44" fmla="*/ 0 w 47"/>
              <a:gd name="T45" fmla="*/ 0 h 46"/>
              <a:gd name="T46" fmla="*/ 0 w 47"/>
              <a:gd name="T47" fmla="*/ 0 h 46"/>
              <a:gd name="T48" fmla="*/ 0 w 47"/>
              <a:gd name="T49" fmla="*/ 0 h 46"/>
              <a:gd name="T50" fmla="*/ 0 w 47"/>
              <a:gd name="T51" fmla="*/ 0 h 46"/>
              <a:gd name="T52" fmla="*/ 0 60000 65536"/>
              <a:gd name="T53" fmla="*/ 0 60000 65536"/>
              <a:gd name="T54" fmla="*/ 0 60000 65536"/>
              <a:gd name="T55" fmla="*/ 0 60000 65536"/>
              <a:gd name="T56" fmla="*/ 0 60000 65536"/>
              <a:gd name="T57" fmla="*/ 0 60000 65536"/>
              <a:gd name="T58" fmla="*/ 0 60000 65536"/>
              <a:gd name="T59" fmla="*/ 0 60000 65536"/>
              <a:gd name="T60" fmla="*/ 0 60000 65536"/>
              <a:gd name="T61" fmla="*/ 0 60000 65536"/>
              <a:gd name="T62" fmla="*/ 0 60000 65536"/>
              <a:gd name="T63" fmla="*/ 0 60000 65536"/>
              <a:gd name="T64" fmla="*/ 0 60000 65536"/>
              <a:gd name="T65" fmla="*/ 0 60000 65536"/>
              <a:gd name="T66" fmla="*/ 0 60000 65536"/>
              <a:gd name="T67" fmla="*/ 0 60000 65536"/>
              <a:gd name="T68" fmla="*/ 0 60000 65536"/>
              <a:gd name="T69" fmla="*/ 0 60000 65536"/>
              <a:gd name="T70" fmla="*/ 0 60000 65536"/>
              <a:gd name="T71" fmla="*/ 0 60000 65536"/>
              <a:gd name="T72" fmla="*/ 0 60000 65536"/>
              <a:gd name="T73" fmla="*/ 0 60000 65536"/>
              <a:gd name="T74" fmla="*/ 0 60000 65536"/>
              <a:gd name="T75" fmla="*/ 0 60000 65536"/>
              <a:gd name="T76" fmla="*/ 0 60000 65536"/>
              <a:gd name="T77" fmla="*/ 0 60000 65536"/>
              <a:gd name="T78" fmla="*/ 0 w 47"/>
              <a:gd name="T79" fmla="*/ 0 h 46"/>
              <a:gd name="T80" fmla="*/ 47 w 47"/>
              <a:gd name="T81" fmla="*/ 46 h 46"/>
            </a:gdLst>
            <a:ahLst/>
            <a:cxnLst>
              <a:cxn ang="T52">
                <a:pos x="T0" y="T1"/>
              </a:cxn>
              <a:cxn ang="T53">
                <a:pos x="T2" y="T3"/>
              </a:cxn>
              <a:cxn ang="T54">
                <a:pos x="T4" y="T5"/>
              </a:cxn>
              <a:cxn ang="T55">
                <a:pos x="T6" y="T7"/>
              </a:cxn>
              <a:cxn ang="T56">
                <a:pos x="T8" y="T9"/>
              </a:cxn>
              <a:cxn ang="T57">
                <a:pos x="T10" y="T11"/>
              </a:cxn>
              <a:cxn ang="T58">
                <a:pos x="T12" y="T13"/>
              </a:cxn>
              <a:cxn ang="T59">
                <a:pos x="T14" y="T15"/>
              </a:cxn>
              <a:cxn ang="T60">
                <a:pos x="T16" y="T17"/>
              </a:cxn>
              <a:cxn ang="T61">
                <a:pos x="T18" y="T19"/>
              </a:cxn>
              <a:cxn ang="T62">
                <a:pos x="T20" y="T21"/>
              </a:cxn>
              <a:cxn ang="T63">
                <a:pos x="T22" y="T23"/>
              </a:cxn>
              <a:cxn ang="T64">
                <a:pos x="T24" y="T25"/>
              </a:cxn>
              <a:cxn ang="T65">
                <a:pos x="T26" y="T27"/>
              </a:cxn>
              <a:cxn ang="T66">
                <a:pos x="T28" y="T29"/>
              </a:cxn>
              <a:cxn ang="T67">
                <a:pos x="T30" y="T31"/>
              </a:cxn>
              <a:cxn ang="T68">
                <a:pos x="T32" y="T33"/>
              </a:cxn>
              <a:cxn ang="T69">
                <a:pos x="T34" y="T35"/>
              </a:cxn>
              <a:cxn ang="T70">
                <a:pos x="T36" y="T37"/>
              </a:cxn>
              <a:cxn ang="T71">
                <a:pos x="T38" y="T39"/>
              </a:cxn>
              <a:cxn ang="T72">
                <a:pos x="T40" y="T41"/>
              </a:cxn>
              <a:cxn ang="T73">
                <a:pos x="T42" y="T43"/>
              </a:cxn>
              <a:cxn ang="T74">
                <a:pos x="T44" y="T45"/>
              </a:cxn>
              <a:cxn ang="T75">
                <a:pos x="T46" y="T47"/>
              </a:cxn>
              <a:cxn ang="T76">
                <a:pos x="T48" y="T49"/>
              </a:cxn>
              <a:cxn ang="T77">
                <a:pos x="T50" y="T51"/>
              </a:cxn>
            </a:cxnLst>
            <a:rect l="T78" t="T79" r="T80" b="T81"/>
            <a:pathLst>
              <a:path w="47" h="46">
                <a:moveTo>
                  <a:pt x="46" y="24"/>
                </a:moveTo>
                <a:lnTo>
                  <a:pt x="46" y="17"/>
                </a:lnTo>
                <a:lnTo>
                  <a:pt x="44" y="13"/>
                </a:lnTo>
                <a:lnTo>
                  <a:pt x="40" y="8"/>
                </a:lnTo>
                <a:lnTo>
                  <a:pt x="35" y="4"/>
                </a:lnTo>
                <a:lnTo>
                  <a:pt x="30" y="1"/>
                </a:lnTo>
                <a:lnTo>
                  <a:pt x="24" y="0"/>
                </a:lnTo>
                <a:lnTo>
                  <a:pt x="18" y="1"/>
                </a:lnTo>
                <a:lnTo>
                  <a:pt x="12" y="4"/>
                </a:lnTo>
                <a:lnTo>
                  <a:pt x="8" y="8"/>
                </a:lnTo>
                <a:lnTo>
                  <a:pt x="4" y="13"/>
                </a:lnTo>
                <a:lnTo>
                  <a:pt x="2" y="17"/>
                </a:lnTo>
                <a:lnTo>
                  <a:pt x="0" y="24"/>
                </a:lnTo>
                <a:lnTo>
                  <a:pt x="2" y="30"/>
                </a:lnTo>
                <a:lnTo>
                  <a:pt x="4" y="35"/>
                </a:lnTo>
                <a:lnTo>
                  <a:pt x="8" y="40"/>
                </a:lnTo>
                <a:lnTo>
                  <a:pt x="12" y="43"/>
                </a:lnTo>
                <a:lnTo>
                  <a:pt x="18" y="46"/>
                </a:lnTo>
                <a:lnTo>
                  <a:pt x="24" y="46"/>
                </a:lnTo>
                <a:lnTo>
                  <a:pt x="30" y="46"/>
                </a:lnTo>
                <a:lnTo>
                  <a:pt x="35" y="43"/>
                </a:lnTo>
                <a:lnTo>
                  <a:pt x="40" y="40"/>
                </a:lnTo>
                <a:lnTo>
                  <a:pt x="44" y="35"/>
                </a:lnTo>
                <a:lnTo>
                  <a:pt x="46" y="30"/>
                </a:lnTo>
                <a:lnTo>
                  <a:pt x="46" y="24"/>
                </a:lnTo>
                <a:lnTo>
                  <a:pt x="47" y="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0" name="Freeform 309">
            <a:extLst>
              <a:ext uri="{FF2B5EF4-FFF2-40B4-BE49-F238E27FC236}">
                <a16:creationId xmlns:a16="http://schemas.microsoft.com/office/drawing/2014/main" id="{00000000-0008-0000-0900-000036010000}"/>
              </a:ext>
            </a:extLst>
          </xdr:cNvPr>
          <xdr:cNvSpPr>
            <a:spLocks/>
          </xdr:cNvSpPr>
        </xdr:nvSpPr>
        <xdr:spPr bwMode="auto">
          <a:xfrm>
            <a:off x="2011" y="1343"/>
            <a:ext cx="24" cy="86"/>
          </a:xfrm>
          <a:custGeom>
            <a:avLst/>
            <a:gdLst>
              <a:gd name="T0" fmla="*/ 0 w 99"/>
              <a:gd name="T1" fmla="*/ 0 h 345"/>
              <a:gd name="T2" fmla="*/ 0 w 99"/>
              <a:gd name="T3" fmla="*/ 0 h 345"/>
              <a:gd name="T4" fmla="*/ 0 w 99"/>
              <a:gd name="T5" fmla="*/ 0 h 345"/>
              <a:gd name="T6" fmla="*/ 0 w 99"/>
              <a:gd name="T7" fmla="*/ 0 h 345"/>
              <a:gd name="T8" fmla="*/ 0 w 99"/>
              <a:gd name="T9" fmla="*/ 0 h 345"/>
              <a:gd name="T10" fmla="*/ 0 w 99"/>
              <a:gd name="T11" fmla="*/ 0 h 345"/>
              <a:gd name="T12" fmla="*/ 0 60000 65536"/>
              <a:gd name="T13" fmla="*/ 0 60000 65536"/>
              <a:gd name="T14" fmla="*/ 0 60000 65536"/>
              <a:gd name="T15" fmla="*/ 0 60000 65536"/>
              <a:gd name="T16" fmla="*/ 0 60000 65536"/>
              <a:gd name="T17" fmla="*/ 0 60000 65536"/>
              <a:gd name="T18" fmla="*/ 0 w 99"/>
              <a:gd name="T19" fmla="*/ 0 h 345"/>
              <a:gd name="T20" fmla="*/ 99 w 99"/>
              <a:gd name="T21" fmla="*/ 345 h 345"/>
            </a:gdLst>
            <a:ahLst/>
            <a:cxnLst>
              <a:cxn ang="T12">
                <a:pos x="T0" y="T1"/>
              </a:cxn>
              <a:cxn ang="T13">
                <a:pos x="T2" y="T3"/>
              </a:cxn>
              <a:cxn ang="T14">
                <a:pos x="T4" y="T5"/>
              </a:cxn>
              <a:cxn ang="T15">
                <a:pos x="T6" y="T7"/>
              </a:cxn>
              <a:cxn ang="T16">
                <a:pos x="T8" y="T9"/>
              </a:cxn>
              <a:cxn ang="T17">
                <a:pos x="T10" y="T11"/>
              </a:cxn>
            </a:cxnLst>
            <a:rect l="T18" t="T19" r="T20" b="T21"/>
            <a:pathLst>
              <a:path w="99" h="345">
                <a:moveTo>
                  <a:pt x="0" y="0"/>
                </a:moveTo>
                <a:lnTo>
                  <a:pt x="0" y="15"/>
                </a:lnTo>
                <a:lnTo>
                  <a:pt x="21" y="36"/>
                </a:lnTo>
                <a:lnTo>
                  <a:pt x="98" y="36"/>
                </a:lnTo>
                <a:lnTo>
                  <a:pt x="98" y="345"/>
                </a:lnTo>
                <a:lnTo>
                  <a:pt x="99" y="34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1" name="Freeform 310">
            <a:extLst>
              <a:ext uri="{FF2B5EF4-FFF2-40B4-BE49-F238E27FC236}">
                <a16:creationId xmlns:a16="http://schemas.microsoft.com/office/drawing/2014/main" id="{00000000-0008-0000-0900-000037010000}"/>
              </a:ext>
            </a:extLst>
          </xdr:cNvPr>
          <xdr:cNvSpPr>
            <a:spLocks/>
          </xdr:cNvSpPr>
        </xdr:nvSpPr>
        <xdr:spPr bwMode="auto">
          <a:xfrm>
            <a:off x="1996" y="1171"/>
            <a:ext cx="15" cy="161"/>
          </a:xfrm>
          <a:custGeom>
            <a:avLst/>
            <a:gdLst>
              <a:gd name="T0" fmla="*/ 0 w 61"/>
              <a:gd name="T1" fmla="*/ 0 h 643"/>
              <a:gd name="T2" fmla="*/ 0 w 61"/>
              <a:gd name="T3" fmla="*/ 1 h 643"/>
              <a:gd name="T4" fmla="*/ 0 w 61"/>
              <a:gd name="T5" fmla="*/ 1 h 643"/>
              <a:gd name="T6" fmla="*/ 0 w 61"/>
              <a:gd name="T7" fmla="*/ 1 h 643"/>
              <a:gd name="T8" fmla="*/ 0 w 61"/>
              <a:gd name="T9" fmla="*/ 1 h 643"/>
              <a:gd name="T10" fmla="*/ 0 w 61"/>
              <a:gd name="T11" fmla="*/ 1 h 643"/>
              <a:gd name="T12" fmla="*/ 0 60000 65536"/>
              <a:gd name="T13" fmla="*/ 0 60000 65536"/>
              <a:gd name="T14" fmla="*/ 0 60000 65536"/>
              <a:gd name="T15" fmla="*/ 0 60000 65536"/>
              <a:gd name="T16" fmla="*/ 0 60000 65536"/>
              <a:gd name="T17" fmla="*/ 0 60000 65536"/>
              <a:gd name="T18" fmla="*/ 0 w 61"/>
              <a:gd name="T19" fmla="*/ 0 h 643"/>
              <a:gd name="T20" fmla="*/ 61 w 61"/>
              <a:gd name="T21" fmla="*/ 643 h 643"/>
            </a:gdLst>
            <a:ahLst/>
            <a:cxnLst>
              <a:cxn ang="T12">
                <a:pos x="T0" y="T1"/>
              </a:cxn>
              <a:cxn ang="T13">
                <a:pos x="T2" y="T3"/>
              </a:cxn>
              <a:cxn ang="T14">
                <a:pos x="T4" y="T5"/>
              </a:cxn>
              <a:cxn ang="T15">
                <a:pos x="T6" y="T7"/>
              </a:cxn>
              <a:cxn ang="T16">
                <a:pos x="T8" y="T9"/>
              </a:cxn>
              <a:cxn ang="T17">
                <a:pos x="T10" y="T11"/>
              </a:cxn>
            </a:cxnLst>
            <a:rect l="T18" t="T19" r="T20" b="T21"/>
            <a:pathLst>
              <a:path w="61" h="643">
                <a:moveTo>
                  <a:pt x="0" y="0"/>
                </a:moveTo>
                <a:lnTo>
                  <a:pt x="0" y="412"/>
                </a:lnTo>
                <a:lnTo>
                  <a:pt x="21" y="432"/>
                </a:lnTo>
                <a:lnTo>
                  <a:pt x="59" y="432"/>
                </a:lnTo>
                <a:lnTo>
                  <a:pt x="59" y="643"/>
                </a:lnTo>
                <a:lnTo>
                  <a:pt x="61" y="64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2" name="Freeform 311">
            <a:extLst>
              <a:ext uri="{FF2B5EF4-FFF2-40B4-BE49-F238E27FC236}">
                <a16:creationId xmlns:a16="http://schemas.microsoft.com/office/drawing/2014/main" id="{00000000-0008-0000-0900-000038010000}"/>
              </a:ext>
            </a:extLst>
          </xdr:cNvPr>
          <xdr:cNvSpPr>
            <a:spLocks/>
          </xdr:cNvSpPr>
        </xdr:nvSpPr>
        <xdr:spPr bwMode="auto">
          <a:xfrm>
            <a:off x="2011" y="1332"/>
            <a:ext cx="5" cy="11"/>
          </a:xfrm>
          <a:custGeom>
            <a:avLst/>
            <a:gdLst>
              <a:gd name="T0" fmla="*/ 0 w 24"/>
              <a:gd name="T1" fmla="*/ 0 h 46"/>
              <a:gd name="T2" fmla="*/ 0 w 24"/>
              <a:gd name="T3" fmla="*/ 0 h 46"/>
              <a:gd name="T4" fmla="*/ 0 w 24"/>
              <a:gd name="T5" fmla="*/ 0 h 46"/>
              <a:gd name="T6" fmla="*/ 0 w 24"/>
              <a:gd name="T7" fmla="*/ 0 h 46"/>
              <a:gd name="T8" fmla="*/ 0 w 24"/>
              <a:gd name="T9" fmla="*/ 0 h 46"/>
              <a:gd name="T10" fmla="*/ 0 w 24"/>
              <a:gd name="T11" fmla="*/ 0 h 46"/>
              <a:gd name="T12" fmla="*/ 0 w 24"/>
              <a:gd name="T13" fmla="*/ 0 h 46"/>
              <a:gd name="T14" fmla="*/ 0 w 24"/>
              <a:gd name="T15" fmla="*/ 0 h 46"/>
              <a:gd name="T16" fmla="*/ 0 w 24"/>
              <a:gd name="T17" fmla="*/ 0 h 46"/>
              <a:gd name="T18" fmla="*/ 0 w 24"/>
              <a:gd name="T19" fmla="*/ 0 h 46"/>
              <a:gd name="T20" fmla="*/ 0 w 24"/>
              <a:gd name="T21" fmla="*/ 0 h 46"/>
              <a:gd name="T22" fmla="*/ 0 w 24"/>
              <a:gd name="T23" fmla="*/ 0 h 46"/>
              <a:gd name="T24" fmla="*/ 0 w 24"/>
              <a:gd name="T25" fmla="*/ 0 h 46"/>
              <a:gd name="T26" fmla="*/ 0 w 24"/>
              <a:gd name="T27" fmla="*/ 0 h 4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w 24"/>
              <a:gd name="T43" fmla="*/ 0 h 46"/>
              <a:gd name="T44" fmla="*/ 24 w 24"/>
              <a:gd name="T45" fmla="*/ 46 h 46"/>
            </a:gdLst>
            <a:ahLst/>
            <a:cxnLst>
              <a:cxn ang="T28">
                <a:pos x="T0" y="T1"/>
              </a:cxn>
              <a:cxn ang="T29">
                <a:pos x="T2" y="T3"/>
              </a:cxn>
              <a:cxn ang="T30">
                <a:pos x="T4" y="T5"/>
              </a:cxn>
              <a:cxn ang="T31">
                <a:pos x="T6" y="T7"/>
              </a:cxn>
              <a:cxn ang="T32">
                <a:pos x="T8" y="T9"/>
              </a:cxn>
              <a:cxn ang="T33">
                <a:pos x="T10" y="T11"/>
              </a:cxn>
              <a:cxn ang="T34">
                <a:pos x="T12" y="T13"/>
              </a:cxn>
              <a:cxn ang="T35">
                <a:pos x="T14" y="T15"/>
              </a:cxn>
              <a:cxn ang="T36">
                <a:pos x="T16" y="T17"/>
              </a:cxn>
              <a:cxn ang="T37">
                <a:pos x="T18" y="T19"/>
              </a:cxn>
              <a:cxn ang="T38">
                <a:pos x="T20" y="T21"/>
              </a:cxn>
              <a:cxn ang="T39">
                <a:pos x="T22" y="T23"/>
              </a:cxn>
              <a:cxn ang="T40">
                <a:pos x="T24" y="T25"/>
              </a:cxn>
              <a:cxn ang="T41">
                <a:pos x="T26" y="T27"/>
              </a:cxn>
            </a:cxnLst>
            <a:rect l="T42" t="T43" r="T44" b="T45"/>
            <a:pathLst>
              <a:path w="24" h="46">
                <a:moveTo>
                  <a:pt x="0" y="46"/>
                </a:moveTo>
                <a:lnTo>
                  <a:pt x="7" y="45"/>
                </a:lnTo>
                <a:lnTo>
                  <a:pt x="13" y="42"/>
                </a:lnTo>
                <a:lnTo>
                  <a:pt x="17" y="39"/>
                </a:lnTo>
                <a:lnTo>
                  <a:pt x="20" y="35"/>
                </a:lnTo>
                <a:lnTo>
                  <a:pt x="23" y="29"/>
                </a:lnTo>
                <a:lnTo>
                  <a:pt x="24" y="23"/>
                </a:lnTo>
                <a:lnTo>
                  <a:pt x="23" y="18"/>
                </a:lnTo>
                <a:lnTo>
                  <a:pt x="20" y="11"/>
                </a:lnTo>
                <a:lnTo>
                  <a:pt x="17" y="6"/>
                </a:lnTo>
                <a:lnTo>
                  <a:pt x="13" y="3"/>
                </a:lnTo>
                <a:lnTo>
                  <a:pt x="7" y="0"/>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3" name="Freeform 312">
            <a:extLst>
              <a:ext uri="{FF2B5EF4-FFF2-40B4-BE49-F238E27FC236}">
                <a16:creationId xmlns:a16="http://schemas.microsoft.com/office/drawing/2014/main" id="{00000000-0008-0000-0900-000039010000}"/>
              </a:ext>
            </a:extLst>
          </xdr:cNvPr>
          <xdr:cNvSpPr>
            <a:spLocks/>
          </xdr:cNvSpPr>
        </xdr:nvSpPr>
        <xdr:spPr bwMode="auto">
          <a:xfrm>
            <a:off x="1996" y="1171"/>
            <a:ext cx="1" cy="103"/>
          </a:xfrm>
          <a:custGeom>
            <a:avLst/>
            <a:gdLst>
              <a:gd name="T0" fmla="*/ 0 w 2"/>
              <a:gd name="T1" fmla="*/ 1 h 412"/>
              <a:gd name="T2" fmla="*/ 0 w 2"/>
              <a:gd name="T3" fmla="*/ 0 h 412"/>
              <a:gd name="T4" fmla="*/ 1 w 2"/>
              <a:gd name="T5" fmla="*/ 0 h 412"/>
              <a:gd name="T6" fmla="*/ 0 60000 65536"/>
              <a:gd name="T7" fmla="*/ 0 60000 65536"/>
              <a:gd name="T8" fmla="*/ 0 60000 65536"/>
              <a:gd name="T9" fmla="*/ 0 w 2"/>
              <a:gd name="T10" fmla="*/ 0 h 412"/>
              <a:gd name="T11" fmla="*/ 2 w 2"/>
              <a:gd name="T12" fmla="*/ 412 h 412"/>
            </a:gdLst>
            <a:ahLst/>
            <a:cxnLst>
              <a:cxn ang="T6">
                <a:pos x="T0" y="T1"/>
              </a:cxn>
              <a:cxn ang="T7">
                <a:pos x="T2" y="T3"/>
              </a:cxn>
              <a:cxn ang="T8">
                <a:pos x="T4" y="T5"/>
              </a:cxn>
            </a:cxnLst>
            <a:rect l="T9" t="T10" r="T11" b="T12"/>
            <a:pathLst>
              <a:path w="2" h="412">
                <a:moveTo>
                  <a:pt x="0" y="412"/>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4" name="Freeform 313">
            <a:extLst>
              <a:ext uri="{FF2B5EF4-FFF2-40B4-BE49-F238E27FC236}">
                <a16:creationId xmlns:a16="http://schemas.microsoft.com/office/drawing/2014/main" id="{00000000-0008-0000-0900-00003A010000}"/>
              </a:ext>
            </a:extLst>
          </xdr:cNvPr>
          <xdr:cNvSpPr>
            <a:spLocks/>
          </xdr:cNvSpPr>
        </xdr:nvSpPr>
        <xdr:spPr bwMode="auto">
          <a:xfrm>
            <a:off x="2163" y="1339"/>
            <a:ext cx="1" cy="36"/>
          </a:xfrm>
          <a:custGeom>
            <a:avLst/>
            <a:gdLst>
              <a:gd name="T0" fmla="*/ 0 w 2"/>
              <a:gd name="T1" fmla="*/ 0 h 144"/>
              <a:gd name="T2" fmla="*/ 0 w 2"/>
              <a:gd name="T3" fmla="*/ 0 h 144"/>
              <a:gd name="T4" fmla="*/ 1 w 2"/>
              <a:gd name="T5" fmla="*/ 0 h 144"/>
              <a:gd name="T6" fmla="*/ 0 60000 65536"/>
              <a:gd name="T7" fmla="*/ 0 60000 65536"/>
              <a:gd name="T8" fmla="*/ 0 60000 65536"/>
              <a:gd name="T9" fmla="*/ 0 w 2"/>
              <a:gd name="T10" fmla="*/ 0 h 144"/>
              <a:gd name="T11" fmla="*/ 2 w 2"/>
              <a:gd name="T12" fmla="*/ 144 h 144"/>
            </a:gdLst>
            <a:ahLst/>
            <a:cxnLst>
              <a:cxn ang="T6">
                <a:pos x="T0" y="T1"/>
              </a:cxn>
              <a:cxn ang="T7">
                <a:pos x="T2" y="T3"/>
              </a:cxn>
              <a:cxn ang="T8">
                <a:pos x="T4" y="T5"/>
              </a:cxn>
            </a:cxnLst>
            <a:rect l="T9" t="T10" r="T11" b="T12"/>
            <a:pathLst>
              <a:path w="2" h="144">
                <a:moveTo>
                  <a:pt x="0" y="0"/>
                </a:moveTo>
                <a:lnTo>
                  <a:pt x="0" y="144"/>
                </a:lnTo>
                <a:lnTo>
                  <a:pt x="2" y="1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5" name="Freeform 314">
            <a:extLst>
              <a:ext uri="{FF2B5EF4-FFF2-40B4-BE49-F238E27FC236}">
                <a16:creationId xmlns:a16="http://schemas.microsoft.com/office/drawing/2014/main" id="{00000000-0008-0000-0900-00003B010000}"/>
              </a:ext>
            </a:extLst>
          </xdr:cNvPr>
          <xdr:cNvSpPr>
            <a:spLocks/>
          </xdr:cNvSpPr>
        </xdr:nvSpPr>
        <xdr:spPr bwMode="auto">
          <a:xfrm>
            <a:off x="2185" y="1339"/>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14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6" name="Freeform 315">
            <a:extLst>
              <a:ext uri="{FF2B5EF4-FFF2-40B4-BE49-F238E27FC236}">
                <a16:creationId xmlns:a16="http://schemas.microsoft.com/office/drawing/2014/main" id="{00000000-0008-0000-0900-00003C010000}"/>
              </a:ext>
            </a:extLst>
          </xdr:cNvPr>
          <xdr:cNvSpPr>
            <a:spLocks/>
          </xdr:cNvSpPr>
        </xdr:nvSpPr>
        <xdr:spPr bwMode="auto">
          <a:xfrm>
            <a:off x="2163" y="1330"/>
            <a:ext cx="11" cy="9"/>
          </a:xfrm>
          <a:custGeom>
            <a:avLst/>
            <a:gdLst>
              <a:gd name="T0" fmla="*/ 0 w 44"/>
              <a:gd name="T1" fmla="*/ 0 h 34"/>
              <a:gd name="T2" fmla="*/ 0 w 44"/>
              <a:gd name="T3" fmla="*/ 0 h 34"/>
              <a:gd name="T4" fmla="*/ 0 w 44"/>
              <a:gd name="T5" fmla="*/ 0 h 34"/>
              <a:gd name="T6" fmla="*/ 0 w 44"/>
              <a:gd name="T7" fmla="*/ 0 h 34"/>
              <a:gd name="T8" fmla="*/ 0 w 44"/>
              <a:gd name="T9" fmla="*/ 0 h 34"/>
              <a:gd name="T10" fmla="*/ 0 w 44"/>
              <a:gd name="T11" fmla="*/ 0 h 34"/>
              <a:gd name="T12" fmla="*/ 0 w 44"/>
              <a:gd name="T13" fmla="*/ 0 h 34"/>
              <a:gd name="T14" fmla="*/ 0 w 44"/>
              <a:gd name="T15" fmla="*/ 0 h 34"/>
              <a:gd name="T16" fmla="*/ 0 60000 65536"/>
              <a:gd name="T17" fmla="*/ 0 60000 65536"/>
              <a:gd name="T18" fmla="*/ 0 60000 65536"/>
              <a:gd name="T19" fmla="*/ 0 60000 65536"/>
              <a:gd name="T20" fmla="*/ 0 60000 65536"/>
              <a:gd name="T21" fmla="*/ 0 60000 65536"/>
              <a:gd name="T22" fmla="*/ 0 60000 65536"/>
              <a:gd name="T23" fmla="*/ 0 60000 65536"/>
              <a:gd name="T24" fmla="*/ 0 w 44"/>
              <a:gd name="T25" fmla="*/ 0 h 34"/>
              <a:gd name="T26" fmla="*/ 44 w 44"/>
              <a:gd name="T27" fmla="*/ 34 h 3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4" h="34">
                <a:moveTo>
                  <a:pt x="44" y="0"/>
                </a:moveTo>
                <a:lnTo>
                  <a:pt x="35" y="2"/>
                </a:lnTo>
                <a:lnTo>
                  <a:pt x="25" y="5"/>
                </a:lnTo>
                <a:lnTo>
                  <a:pt x="16" y="10"/>
                </a:lnTo>
                <a:lnTo>
                  <a:pt x="9" y="16"/>
                </a:lnTo>
                <a:lnTo>
                  <a:pt x="4" y="24"/>
                </a:lnTo>
                <a:lnTo>
                  <a:pt x="0" y="34"/>
                </a:lnTo>
                <a:lnTo>
                  <a:pt x="2"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7" name="Freeform 316">
            <a:extLst>
              <a:ext uri="{FF2B5EF4-FFF2-40B4-BE49-F238E27FC236}">
                <a16:creationId xmlns:a16="http://schemas.microsoft.com/office/drawing/2014/main" id="{00000000-0008-0000-0900-00003D010000}"/>
              </a:ext>
            </a:extLst>
          </xdr:cNvPr>
          <xdr:cNvSpPr>
            <a:spLocks/>
          </xdr:cNvSpPr>
        </xdr:nvSpPr>
        <xdr:spPr bwMode="auto">
          <a:xfrm>
            <a:off x="2183" y="1326"/>
            <a:ext cx="5" cy="4"/>
          </a:xfrm>
          <a:custGeom>
            <a:avLst/>
            <a:gdLst>
              <a:gd name="T0" fmla="*/ 0 w 20"/>
              <a:gd name="T1" fmla="*/ 0 h 17"/>
              <a:gd name="T2" fmla="*/ 0 w 20"/>
              <a:gd name="T3" fmla="*/ 0 h 17"/>
              <a:gd name="T4" fmla="*/ 0 w 20"/>
              <a:gd name="T5" fmla="*/ 0 h 17"/>
              <a:gd name="T6" fmla="*/ 0 60000 65536"/>
              <a:gd name="T7" fmla="*/ 0 60000 65536"/>
              <a:gd name="T8" fmla="*/ 0 60000 65536"/>
              <a:gd name="T9" fmla="*/ 0 w 20"/>
              <a:gd name="T10" fmla="*/ 0 h 17"/>
              <a:gd name="T11" fmla="*/ 20 w 20"/>
              <a:gd name="T12" fmla="*/ 17 h 17"/>
            </a:gdLst>
            <a:ahLst/>
            <a:cxnLst>
              <a:cxn ang="T6">
                <a:pos x="T0" y="T1"/>
              </a:cxn>
              <a:cxn ang="T7">
                <a:pos x="T2" y="T3"/>
              </a:cxn>
              <a:cxn ang="T8">
                <a:pos x="T4" y="T5"/>
              </a:cxn>
            </a:cxnLst>
            <a:rect l="T9" t="T10" r="T11" b="T12"/>
            <a:pathLst>
              <a:path w="20" h="17">
                <a:moveTo>
                  <a:pt x="20" y="0"/>
                </a:moveTo>
                <a:lnTo>
                  <a:pt x="0" y="17"/>
                </a:lnTo>
                <a:lnTo>
                  <a:pt x="1"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8" name="Freeform 317">
            <a:extLst>
              <a:ext uri="{FF2B5EF4-FFF2-40B4-BE49-F238E27FC236}">
                <a16:creationId xmlns:a16="http://schemas.microsoft.com/office/drawing/2014/main" id="{00000000-0008-0000-0900-00003E010000}"/>
              </a:ext>
            </a:extLst>
          </xdr:cNvPr>
          <xdr:cNvSpPr>
            <a:spLocks/>
          </xdr:cNvSpPr>
        </xdr:nvSpPr>
        <xdr:spPr bwMode="auto">
          <a:xfrm>
            <a:off x="2174" y="1330"/>
            <a:ext cx="11" cy="9"/>
          </a:xfrm>
          <a:custGeom>
            <a:avLst/>
            <a:gdLst>
              <a:gd name="T0" fmla="*/ 0 w 44"/>
              <a:gd name="T1" fmla="*/ 0 h 34"/>
              <a:gd name="T2" fmla="*/ 0 w 44"/>
              <a:gd name="T3" fmla="*/ 0 h 34"/>
              <a:gd name="T4" fmla="*/ 0 w 44"/>
              <a:gd name="T5" fmla="*/ 0 h 34"/>
              <a:gd name="T6" fmla="*/ 0 w 44"/>
              <a:gd name="T7" fmla="*/ 0 h 34"/>
              <a:gd name="T8" fmla="*/ 0 w 44"/>
              <a:gd name="T9" fmla="*/ 0 h 34"/>
              <a:gd name="T10" fmla="*/ 0 w 44"/>
              <a:gd name="T11" fmla="*/ 0 h 34"/>
              <a:gd name="T12" fmla="*/ 0 w 44"/>
              <a:gd name="T13" fmla="*/ 0 h 34"/>
              <a:gd name="T14" fmla="*/ 0 w 44"/>
              <a:gd name="T15" fmla="*/ 0 h 34"/>
              <a:gd name="T16" fmla="*/ 0 60000 65536"/>
              <a:gd name="T17" fmla="*/ 0 60000 65536"/>
              <a:gd name="T18" fmla="*/ 0 60000 65536"/>
              <a:gd name="T19" fmla="*/ 0 60000 65536"/>
              <a:gd name="T20" fmla="*/ 0 60000 65536"/>
              <a:gd name="T21" fmla="*/ 0 60000 65536"/>
              <a:gd name="T22" fmla="*/ 0 60000 65536"/>
              <a:gd name="T23" fmla="*/ 0 60000 65536"/>
              <a:gd name="T24" fmla="*/ 0 w 44"/>
              <a:gd name="T25" fmla="*/ 0 h 34"/>
              <a:gd name="T26" fmla="*/ 44 w 44"/>
              <a:gd name="T27" fmla="*/ 34 h 3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4" h="34">
                <a:moveTo>
                  <a:pt x="44" y="34"/>
                </a:moveTo>
                <a:lnTo>
                  <a:pt x="40" y="24"/>
                </a:lnTo>
                <a:lnTo>
                  <a:pt x="34" y="16"/>
                </a:lnTo>
                <a:lnTo>
                  <a:pt x="27" y="10"/>
                </a:lnTo>
                <a:lnTo>
                  <a:pt x="19" y="5"/>
                </a:lnTo>
                <a:lnTo>
                  <a:pt x="9"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19" name="Freeform 318">
            <a:extLst>
              <a:ext uri="{FF2B5EF4-FFF2-40B4-BE49-F238E27FC236}">
                <a16:creationId xmlns:a16="http://schemas.microsoft.com/office/drawing/2014/main" id="{00000000-0008-0000-0900-00003F010000}"/>
              </a:ext>
            </a:extLst>
          </xdr:cNvPr>
          <xdr:cNvSpPr>
            <a:spLocks/>
          </xdr:cNvSpPr>
        </xdr:nvSpPr>
        <xdr:spPr bwMode="auto">
          <a:xfrm>
            <a:off x="2264" y="1440"/>
            <a:ext cx="2" cy="6"/>
          </a:xfrm>
          <a:custGeom>
            <a:avLst/>
            <a:gdLst>
              <a:gd name="T0" fmla="*/ 0 w 9"/>
              <a:gd name="T1" fmla="*/ 0 h 24"/>
              <a:gd name="T2" fmla="*/ 0 w 9"/>
              <a:gd name="T3" fmla="*/ 0 h 24"/>
              <a:gd name="T4" fmla="*/ 0 w 9"/>
              <a:gd name="T5" fmla="*/ 0 h 24"/>
              <a:gd name="T6" fmla="*/ 0 w 9"/>
              <a:gd name="T7" fmla="*/ 0 h 24"/>
              <a:gd name="T8" fmla="*/ 0 w 9"/>
              <a:gd name="T9" fmla="*/ 0 h 24"/>
              <a:gd name="T10" fmla="*/ 0 w 9"/>
              <a:gd name="T11" fmla="*/ 0 h 24"/>
              <a:gd name="T12" fmla="*/ 0 w 9"/>
              <a:gd name="T13" fmla="*/ 0 h 24"/>
              <a:gd name="T14" fmla="*/ 0 w 9"/>
              <a:gd name="T15" fmla="*/ 0 h 24"/>
              <a:gd name="T16" fmla="*/ 0 w 9"/>
              <a:gd name="T17" fmla="*/ 0 h 2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9"/>
              <a:gd name="T28" fmla="*/ 0 h 24"/>
              <a:gd name="T29" fmla="*/ 9 w 9"/>
              <a:gd name="T30" fmla="*/ 24 h 2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9" h="24">
                <a:moveTo>
                  <a:pt x="0" y="24"/>
                </a:moveTo>
                <a:lnTo>
                  <a:pt x="4" y="21"/>
                </a:lnTo>
                <a:lnTo>
                  <a:pt x="7" y="19"/>
                </a:lnTo>
                <a:lnTo>
                  <a:pt x="9" y="14"/>
                </a:lnTo>
                <a:lnTo>
                  <a:pt x="9" y="10"/>
                </a:lnTo>
                <a:lnTo>
                  <a:pt x="7" y="5"/>
                </a:lnTo>
                <a:lnTo>
                  <a:pt x="4"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0" name="Freeform 319">
            <a:extLst>
              <a:ext uri="{FF2B5EF4-FFF2-40B4-BE49-F238E27FC236}">
                <a16:creationId xmlns:a16="http://schemas.microsoft.com/office/drawing/2014/main" id="{00000000-0008-0000-0900-000040010000}"/>
              </a:ext>
            </a:extLst>
          </xdr:cNvPr>
          <xdr:cNvSpPr>
            <a:spLocks/>
          </xdr:cNvSpPr>
        </xdr:nvSpPr>
        <xdr:spPr bwMode="auto">
          <a:xfrm>
            <a:off x="2266" y="1434"/>
            <a:ext cx="1" cy="9"/>
          </a:xfrm>
          <a:custGeom>
            <a:avLst/>
            <a:gdLst>
              <a:gd name="T0" fmla="*/ 0 w 1"/>
              <a:gd name="T1" fmla="*/ 0 h 34"/>
              <a:gd name="T2" fmla="*/ 0 w 1"/>
              <a:gd name="T3" fmla="*/ 0 h 34"/>
              <a:gd name="T4" fmla="*/ 1 w 1"/>
              <a:gd name="T5" fmla="*/ 0 h 34"/>
              <a:gd name="T6" fmla="*/ 0 60000 65536"/>
              <a:gd name="T7" fmla="*/ 0 60000 65536"/>
              <a:gd name="T8" fmla="*/ 0 60000 65536"/>
              <a:gd name="T9" fmla="*/ 0 w 1"/>
              <a:gd name="T10" fmla="*/ 0 h 34"/>
              <a:gd name="T11" fmla="*/ 1 w 1"/>
              <a:gd name="T12" fmla="*/ 34 h 34"/>
            </a:gdLst>
            <a:ahLst/>
            <a:cxnLst>
              <a:cxn ang="T6">
                <a:pos x="T0" y="T1"/>
              </a:cxn>
              <a:cxn ang="T7">
                <a:pos x="T2" y="T3"/>
              </a:cxn>
              <a:cxn ang="T8">
                <a:pos x="T4" y="T5"/>
              </a:cxn>
            </a:cxnLst>
            <a:rect l="T9" t="T10" r="T11" b="T12"/>
            <a:pathLst>
              <a:path w="1" h="34">
                <a:moveTo>
                  <a:pt x="0" y="0"/>
                </a:moveTo>
                <a:lnTo>
                  <a:pt x="0" y="34"/>
                </a:lnTo>
                <a:lnTo>
                  <a:pt x="1"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1" name="Freeform 320">
            <a:extLst>
              <a:ext uri="{FF2B5EF4-FFF2-40B4-BE49-F238E27FC236}">
                <a16:creationId xmlns:a16="http://schemas.microsoft.com/office/drawing/2014/main" id="{00000000-0008-0000-0900-000041010000}"/>
              </a:ext>
            </a:extLst>
          </xdr:cNvPr>
          <xdr:cNvSpPr>
            <a:spLocks/>
          </xdr:cNvSpPr>
        </xdr:nvSpPr>
        <xdr:spPr bwMode="auto">
          <a:xfrm>
            <a:off x="2264" y="1443"/>
            <a:ext cx="3" cy="3"/>
          </a:xfrm>
          <a:custGeom>
            <a:avLst/>
            <a:gdLst>
              <a:gd name="T0" fmla="*/ 0 w 10"/>
              <a:gd name="T1" fmla="*/ 0 h 12"/>
              <a:gd name="T2" fmla="*/ 0 w 10"/>
              <a:gd name="T3" fmla="*/ 0 h 12"/>
              <a:gd name="T4" fmla="*/ 0 w 10"/>
              <a:gd name="T5" fmla="*/ 0 h 12"/>
              <a:gd name="T6" fmla="*/ 0 w 10"/>
              <a:gd name="T7" fmla="*/ 0 h 12"/>
              <a:gd name="T8" fmla="*/ 0 w 10"/>
              <a:gd name="T9" fmla="*/ 0 h 12"/>
              <a:gd name="T10" fmla="*/ 0 60000 65536"/>
              <a:gd name="T11" fmla="*/ 0 60000 65536"/>
              <a:gd name="T12" fmla="*/ 0 60000 65536"/>
              <a:gd name="T13" fmla="*/ 0 60000 65536"/>
              <a:gd name="T14" fmla="*/ 0 60000 65536"/>
              <a:gd name="T15" fmla="*/ 0 w 10"/>
              <a:gd name="T16" fmla="*/ 0 h 12"/>
              <a:gd name="T17" fmla="*/ 10 w 10"/>
              <a:gd name="T18" fmla="*/ 12 h 12"/>
            </a:gdLst>
            <a:ahLst/>
            <a:cxnLst>
              <a:cxn ang="T10">
                <a:pos x="T0" y="T1"/>
              </a:cxn>
              <a:cxn ang="T11">
                <a:pos x="T2" y="T3"/>
              </a:cxn>
              <a:cxn ang="T12">
                <a:pos x="T4" y="T5"/>
              </a:cxn>
              <a:cxn ang="T13">
                <a:pos x="T6" y="T7"/>
              </a:cxn>
              <a:cxn ang="T14">
                <a:pos x="T8" y="T9"/>
              </a:cxn>
            </a:cxnLst>
            <a:rect l="T15" t="T16" r="T17" b="T18"/>
            <a:pathLst>
              <a:path w="10" h="12">
                <a:moveTo>
                  <a:pt x="0" y="12"/>
                </a:moveTo>
                <a:lnTo>
                  <a:pt x="5" y="9"/>
                </a:lnTo>
                <a:lnTo>
                  <a:pt x="7" y="5"/>
                </a:lnTo>
                <a:lnTo>
                  <a:pt x="9" y="0"/>
                </a:lnTo>
                <a:lnTo>
                  <a:pt x="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2" name="Freeform 321">
            <a:extLst>
              <a:ext uri="{FF2B5EF4-FFF2-40B4-BE49-F238E27FC236}">
                <a16:creationId xmlns:a16="http://schemas.microsoft.com/office/drawing/2014/main" id="{00000000-0008-0000-0900-000042010000}"/>
              </a:ext>
            </a:extLst>
          </xdr:cNvPr>
          <xdr:cNvSpPr>
            <a:spLocks/>
          </xdr:cNvSpPr>
        </xdr:nvSpPr>
        <xdr:spPr bwMode="auto">
          <a:xfrm>
            <a:off x="2262" y="1446"/>
            <a:ext cx="2" cy="1"/>
          </a:xfrm>
          <a:custGeom>
            <a:avLst/>
            <a:gdLst>
              <a:gd name="T0" fmla="*/ 0 w 10"/>
              <a:gd name="T1" fmla="*/ 0 h 1"/>
              <a:gd name="T2" fmla="*/ 0 w 10"/>
              <a:gd name="T3" fmla="*/ 0 h 1"/>
              <a:gd name="T4" fmla="*/ 0 w 10"/>
              <a:gd name="T5" fmla="*/ 0 h 1"/>
              <a:gd name="T6" fmla="*/ 0 60000 65536"/>
              <a:gd name="T7" fmla="*/ 0 60000 65536"/>
              <a:gd name="T8" fmla="*/ 0 60000 65536"/>
              <a:gd name="T9" fmla="*/ 0 w 10"/>
              <a:gd name="T10" fmla="*/ 0 h 1"/>
              <a:gd name="T11" fmla="*/ 10 w 10"/>
              <a:gd name="T12" fmla="*/ 1 h 1"/>
            </a:gdLst>
            <a:ahLst/>
            <a:cxnLst>
              <a:cxn ang="T6">
                <a:pos x="T0" y="T1"/>
              </a:cxn>
              <a:cxn ang="T7">
                <a:pos x="T2" y="T3"/>
              </a:cxn>
              <a:cxn ang="T8">
                <a:pos x="T4" y="T5"/>
              </a:cxn>
            </a:cxnLst>
            <a:rect l="T9" t="T10" r="T11" b="T12"/>
            <a:pathLst>
              <a:path w="10" h="1">
                <a:moveTo>
                  <a:pt x="1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3" name="Freeform 322">
            <a:extLst>
              <a:ext uri="{FF2B5EF4-FFF2-40B4-BE49-F238E27FC236}">
                <a16:creationId xmlns:a16="http://schemas.microsoft.com/office/drawing/2014/main" id="{00000000-0008-0000-0900-000043010000}"/>
              </a:ext>
            </a:extLst>
          </xdr:cNvPr>
          <xdr:cNvSpPr>
            <a:spLocks/>
          </xdr:cNvSpPr>
        </xdr:nvSpPr>
        <xdr:spPr bwMode="auto">
          <a:xfrm>
            <a:off x="2281" y="1441"/>
            <a:ext cx="3" cy="6"/>
          </a:xfrm>
          <a:custGeom>
            <a:avLst/>
            <a:gdLst>
              <a:gd name="T0" fmla="*/ 0 w 10"/>
              <a:gd name="T1" fmla="*/ 0 h 26"/>
              <a:gd name="T2" fmla="*/ 0 w 10"/>
              <a:gd name="T3" fmla="*/ 0 h 26"/>
              <a:gd name="T4" fmla="*/ 0 w 10"/>
              <a:gd name="T5" fmla="*/ 0 h 26"/>
              <a:gd name="T6" fmla="*/ 0 w 10"/>
              <a:gd name="T7" fmla="*/ 0 h 26"/>
              <a:gd name="T8" fmla="*/ 0 w 10"/>
              <a:gd name="T9" fmla="*/ 0 h 26"/>
              <a:gd name="T10" fmla="*/ 0 w 10"/>
              <a:gd name="T11" fmla="*/ 0 h 26"/>
              <a:gd name="T12" fmla="*/ 0 w 10"/>
              <a:gd name="T13" fmla="*/ 0 h 26"/>
              <a:gd name="T14" fmla="*/ 0 w 10"/>
              <a:gd name="T15" fmla="*/ 0 h 26"/>
              <a:gd name="T16" fmla="*/ 0 w 10"/>
              <a:gd name="T17" fmla="*/ 0 h 26"/>
              <a:gd name="T18" fmla="*/ 0 w 10"/>
              <a:gd name="T19" fmla="*/ 0 h 26"/>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0"/>
              <a:gd name="T31" fmla="*/ 0 h 26"/>
              <a:gd name="T32" fmla="*/ 10 w 10"/>
              <a:gd name="T33" fmla="*/ 26 h 26"/>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0" h="26">
                <a:moveTo>
                  <a:pt x="0" y="26"/>
                </a:moveTo>
                <a:lnTo>
                  <a:pt x="4" y="24"/>
                </a:lnTo>
                <a:lnTo>
                  <a:pt x="7" y="21"/>
                </a:lnTo>
                <a:lnTo>
                  <a:pt x="8" y="17"/>
                </a:lnTo>
                <a:lnTo>
                  <a:pt x="10" y="13"/>
                </a:lnTo>
                <a:lnTo>
                  <a:pt x="8" y="8"/>
                </a:lnTo>
                <a:lnTo>
                  <a:pt x="7" y="5"/>
                </a:lnTo>
                <a:lnTo>
                  <a:pt x="4"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4" name="Freeform 323">
            <a:extLst>
              <a:ext uri="{FF2B5EF4-FFF2-40B4-BE49-F238E27FC236}">
                <a16:creationId xmlns:a16="http://schemas.microsoft.com/office/drawing/2014/main" id="{00000000-0008-0000-0900-000044010000}"/>
              </a:ext>
            </a:extLst>
          </xdr:cNvPr>
          <xdr:cNvSpPr>
            <a:spLocks/>
          </xdr:cNvSpPr>
        </xdr:nvSpPr>
        <xdr:spPr bwMode="auto">
          <a:xfrm>
            <a:off x="2284" y="1434"/>
            <a:ext cx="1" cy="10"/>
          </a:xfrm>
          <a:custGeom>
            <a:avLst/>
            <a:gdLst>
              <a:gd name="T0" fmla="*/ 0 w 1"/>
              <a:gd name="T1" fmla="*/ 0 h 39"/>
              <a:gd name="T2" fmla="*/ 0 w 1"/>
              <a:gd name="T3" fmla="*/ 0 h 39"/>
              <a:gd name="T4" fmla="*/ 1 w 1"/>
              <a:gd name="T5" fmla="*/ 0 h 39"/>
              <a:gd name="T6" fmla="*/ 0 60000 65536"/>
              <a:gd name="T7" fmla="*/ 0 60000 65536"/>
              <a:gd name="T8" fmla="*/ 0 60000 65536"/>
              <a:gd name="T9" fmla="*/ 0 w 1"/>
              <a:gd name="T10" fmla="*/ 0 h 39"/>
              <a:gd name="T11" fmla="*/ 1 w 1"/>
              <a:gd name="T12" fmla="*/ 39 h 39"/>
            </a:gdLst>
            <a:ahLst/>
            <a:cxnLst>
              <a:cxn ang="T6">
                <a:pos x="T0" y="T1"/>
              </a:cxn>
              <a:cxn ang="T7">
                <a:pos x="T2" y="T3"/>
              </a:cxn>
              <a:cxn ang="T8">
                <a:pos x="T4" y="T5"/>
              </a:cxn>
            </a:cxnLst>
            <a:rect l="T9" t="T10" r="T11" b="T12"/>
            <a:pathLst>
              <a:path w="1" h="39">
                <a:moveTo>
                  <a:pt x="0" y="0"/>
                </a:moveTo>
                <a:lnTo>
                  <a:pt x="0" y="39"/>
                </a:lnTo>
                <a:lnTo>
                  <a:pt x="1" y="3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5" name="Freeform 324">
            <a:extLst>
              <a:ext uri="{FF2B5EF4-FFF2-40B4-BE49-F238E27FC236}">
                <a16:creationId xmlns:a16="http://schemas.microsoft.com/office/drawing/2014/main" id="{00000000-0008-0000-0900-000045010000}"/>
              </a:ext>
            </a:extLst>
          </xdr:cNvPr>
          <xdr:cNvSpPr>
            <a:spLocks/>
          </xdr:cNvSpPr>
        </xdr:nvSpPr>
        <xdr:spPr bwMode="auto">
          <a:xfrm>
            <a:off x="2281" y="1444"/>
            <a:ext cx="3" cy="3"/>
          </a:xfrm>
          <a:custGeom>
            <a:avLst/>
            <a:gdLst>
              <a:gd name="T0" fmla="*/ 0 w 11"/>
              <a:gd name="T1" fmla="*/ 0 h 13"/>
              <a:gd name="T2" fmla="*/ 0 w 11"/>
              <a:gd name="T3" fmla="*/ 0 h 13"/>
              <a:gd name="T4" fmla="*/ 0 w 11"/>
              <a:gd name="T5" fmla="*/ 0 h 13"/>
              <a:gd name="T6" fmla="*/ 0 w 11"/>
              <a:gd name="T7" fmla="*/ 0 h 13"/>
              <a:gd name="T8" fmla="*/ 0 w 11"/>
              <a:gd name="T9" fmla="*/ 0 h 13"/>
              <a:gd name="T10" fmla="*/ 0 w 11"/>
              <a:gd name="T11" fmla="*/ 0 h 13"/>
              <a:gd name="T12" fmla="*/ 0 60000 65536"/>
              <a:gd name="T13" fmla="*/ 0 60000 65536"/>
              <a:gd name="T14" fmla="*/ 0 60000 65536"/>
              <a:gd name="T15" fmla="*/ 0 60000 65536"/>
              <a:gd name="T16" fmla="*/ 0 60000 65536"/>
              <a:gd name="T17" fmla="*/ 0 60000 65536"/>
              <a:gd name="T18" fmla="*/ 0 w 11"/>
              <a:gd name="T19" fmla="*/ 0 h 13"/>
              <a:gd name="T20" fmla="*/ 11 w 11"/>
              <a:gd name="T21" fmla="*/ 13 h 13"/>
            </a:gdLst>
            <a:ahLst/>
            <a:cxnLst>
              <a:cxn ang="T12">
                <a:pos x="T0" y="T1"/>
              </a:cxn>
              <a:cxn ang="T13">
                <a:pos x="T2" y="T3"/>
              </a:cxn>
              <a:cxn ang="T14">
                <a:pos x="T4" y="T5"/>
              </a:cxn>
              <a:cxn ang="T15">
                <a:pos x="T6" y="T7"/>
              </a:cxn>
              <a:cxn ang="T16">
                <a:pos x="T8" y="T9"/>
              </a:cxn>
              <a:cxn ang="T17">
                <a:pos x="T10" y="T11"/>
              </a:cxn>
            </a:cxnLst>
            <a:rect l="T18" t="T19" r="T20" b="T21"/>
            <a:pathLst>
              <a:path w="11" h="13">
                <a:moveTo>
                  <a:pt x="0" y="13"/>
                </a:moveTo>
                <a:lnTo>
                  <a:pt x="4" y="11"/>
                </a:lnTo>
                <a:lnTo>
                  <a:pt x="7" y="8"/>
                </a:lnTo>
                <a:lnTo>
                  <a:pt x="8" y="4"/>
                </a:lnTo>
                <a:lnTo>
                  <a:pt x="10" y="0"/>
                </a:lnTo>
                <a:lnTo>
                  <a:pt x="1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6" name="Freeform 325">
            <a:extLst>
              <a:ext uri="{FF2B5EF4-FFF2-40B4-BE49-F238E27FC236}">
                <a16:creationId xmlns:a16="http://schemas.microsoft.com/office/drawing/2014/main" id="{00000000-0008-0000-0900-000046010000}"/>
              </a:ext>
            </a:extLst>
          </xdr:cNvPr>
          <xdr:cNvSpPr>
            <a:spLocks/>
          </xdr:cNvSpPr>
        </xdr:nvSpPr>
        <xdr:spPr bwMode="auto">
          <a:xfrm>
            <a:off x="2270" y="1434"/>
            <a:ext cx="11" cy="13"/>
          </a:xfrm>
          <a:custGeom>
            <a:avLst/>
            <a:gdLst>
              <a:gd name="T0" fmla="*/ 0 w 43"/>
              <a:gd name="T1" fmla="*/ 0 h 52"/>
              <a:gd name="T2" fmla="*/ 0 w 43"/>
              <a:gd name="T3" fmla="*/ 0 h 52"/>
              <a:gd name="T4" fmla="*/ 0 w 43"/>
              <a:gd name="T5" fmla="*/ 0 h 52"/>
              <a:gd name="T6" fmla="*/ 0 w 43"/>
              <a:gd name="T7" fmla="*/ 0 h 52"/>
              <a:gd name="T8" fmla="*/ 0 60000 65536"/>
              <a:gd name="T9" fmla="*/ 0 60000 65536"/>
              <a:gd name="T10" fmla="*/ 0 60000 65536"/>
              <a:gd name="T11" fmla="*/ 0 60000 65536"/>
              <a:gd name="T12" fmla="*/ 0 w 43"/>
              <a:gd name="T13" fmla="*/ 0 h 52"/>
              <a:gd name="T14" fmla="*/ 43 w 43"/>
              <a:gd name="T15" fmla="*/ 52 h 52"/>
            </a:gdLst>
            <a:ahLst/>
            <a:cxnLst>
              <a:cxn ang="T8">
                <a:pos x="T0" y="T1"/>
              </a:cxn>
              <a:cxn ang="T9">
                <a:pos x="T2" y="T3"/>
              </a:cxn>
              <a:cxn ang="T10">
                <a:pos x="T4" y="T5"/>
              </a:cxn>
              <a:cxn ang="T11">
                <a:pos x="T6" y="T7"/>
              </a:cxn>
            </a:cxnLst>
            <a:rect l="T12" t="T13" r="T14" b="T15"/>
            <a:pathLst>
              <a:path w="43" h="52">
                <a:moveTo>
                  <a:pt x="43" y="52"/>
                </a:moveTo>
                <a:lnTo>
                  <a:pt x="0" y="5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7" name="Freeform 326">
            <a:extLst>
              <a:ext uri="{FF2B5EF4-FFF2-40B4-BE49-F238E27FC236}">
                <a16:creationId xmlns:a16="http://schemas.microsoft.com/office/drawing/2014/main" id="{00000000-0008-0000-0900-000047010000}"/>
              </a:ext>
            </a:extLst>
          </xdr:cNvPr>
          <xdr:cNvSpPr>
            <a:spLocks/>
          </xdr:cNvSpPr>
        </xdr:nvSpPr>
        <xdr:spPr bwMode="auto">
          <a:xfrm>
            <a:off x="2257" y="1440"/>
            <a:ext cx="3" cy="6"/>
          </a:xfrm>
          <a:custGeom>
            <a:avLst/>
            <a:gdLst>
              <a:gd name="T0" fmla="*/ 0 w 10"/>
              <a:gd name="T1" fmla="*/ 0 h 24"/>
              <a:gd name="T2" fmla="*/ 0 w 10"/>
              <a:gd name="T3" fmla="*/ 0 h 24"/>
              <a:gd name="T4" fmla="*/ 0 w 10"/>
              <a:gd name="T5" fmla="*/ 0 h 24"/>
              <a:gd name="T6" fmla="*/ 0 w 10"/>
              <a:gd name="T7" fmla="*/ 0 h 24"/>
              <a:gd name="T8" fmla="*/ 0 w 10"/>
              <a:gd name="T9" fmla="*/ 0 h 24"/>
              <a:gd name="T10" fmla="*/ 0 w 10"/>
              <a:gd name="T11" fmla="*/ 0 h 24"/>
              <a:gd name="T12" fmla="*/ 0 w 10"/>
              <a:gd name="T13" fmla="*/ 0 h 24"/>
              <a:gd name="T14" fmla="*/ 0 w 10"/>
              <a:gd name="T15" fmla="*/ 0 h 24"/>
              <a:gd name="T16" fmla="*/ 0 w 10"/>
              <a:gd name="T17" fmla="*/ 0 h 24"/>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0"/>
              <a:gd name="T28" fmla="*/ 0 h 24"/>
              <a:gd name="T29" fmla="*/ 10 w 10"/>
              <a:gd name="T30" fmla="*/ 24 h 24"/>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0" h="24">
                <a:moveTo>
                  <a:pt x="9" y="0"/>
                </a:moveTo>
                <a:lnTo>
                  <a:pt x="5" y="3"/>
                </a:lnTo>
                <a:lnTo>
                  <a:pt x="1" y="5"/>
                </a:lnTo>
                <a:lnTo>
                  <a:pt x="0" y="10"/>
                </a:lnTo>
                <a:lnTo>
                  <a:pt x="0" y="14"/>
                </a:lnTo>
                <a:lnTo>
                  <a:pt x="1" y="19"/>
                </a:lnTo>
                <a:lnTo>
                  <a:pt x="5" y="21"/>
                </a:lnTo>
                <a:lnTo>
                  <a:pt x="9" y="24"/>
                </a:lnTo>
                <a:lnTo>
                  <a:pt x="10" y="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8" name="Freeform 327">
            <a:extLst>
              <a:ext uri="{FF2B5EF4-FFF2-40B4-BE49-F238E27FC236}">
                <a16:creationId xmlns:a16="http://schemas.microsoft.com/office/drawing/2014/main" id="{00000000-0008-0000-0900-000048010000}"/>
              </a:ext>
            </a:extLst>
          </xdr:cNvPr>
          <xdr:cNvSpPr>
            <a:spLocks/>
          </xdr:cNvSpPr>
        </xdr:nvSpPr>
        <xdr:spPr bwMode="auto">
          <a:xfrm>
            <a:off x="2257" y="1434"/>
            <a:ext cx="5" cy="12"/>
          </a:xfrm>
          <a:custGeom>
            <a:avLst/>
            <a:gdLst>
              <a:gd name="T0" fmla="*/ 0 w 18"/>
              <a:gd name="T1" fmla="*/ 0 h 46"/>
              <a:gd name="T2" fmla="*/ 0 w 18"/>
              <a:gd name="T3" fmla="*/ 0 h 46"/>
              <a:gd name="T4" fmla="*/ 0 w 18"/>
              <a:gd name="T5" fmla="*/ 0 h 46"/>
              <a:gd name="T6" fmla="*/ 0 w 18"/>
              <a:gd name="T7" fmla="*/ 0 h 46"/>
              <a:gd name="T8" fmla="*/ 0 w 18"/>
              <a:gd name="T9" fmla="*/ 0 h 46"/>
              <a:gd name="T10" fmla="*/ 0 w 18"/>
              <a:gd name="T11" fmla="*/ 0 h 46"/>
              <a:gd name="T12" fmla="*/ 0 w 18"/>
              <a:gd name="T13" fmla="*/ 0 h 46"/>
              <a:gd name="T14" fmla="*/ 0 60000 65536"/>
              <a:gd name="T15" fmla="*/ 0 60000 65536"/>
              <a:gd name="T16" fmla="*/ 0 60000 65536"/>
              <a:gd name="T17" fmla="*/ 0 60000 65536"/>
              <a:gd name="T18" fmla="*/ 0 60000 65536"/>
              <a:gd name="T19" fmla="*/ 0 60000 65536"/>
              <a:gd name="T20" fmla="*/ 0 60000 65536"/>
              <a:gd name="T21" fmla="*/ 0 w 18"/>
              <a:gd name="T22" fmla="*/ 0 h 46"/>
              <a:gd name="T23" fmla="*/ 18 w 18"/>
              <a:gd name="T24" fmla="*/ 46 h 46"/>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8" h="46">
                <a:moveTo>
                  <a:pt x="0" y="0"/>
                </a:moveTo>
                <a:lnTo>
                  <a:pt x="0" y="34"/>
                </a:lnTo>
                <a:lnTo>
                  <a:pt x="1" y="39"/>
                </a:lnTo>
                <a:lnTo>
                  <a:pt x="4" y="43"/>
                </a:lnTo>
                <a:lnTo>
                  <a:pt x="9" y="46"/>
                </a:lnTo>
                <a:lnTo>
                  <a:pt x="17" y="46"/>
                </a:lnTo>
                <a:lnTo>
                  <a:pt x="18" y="4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29" name="Freeform 328">
            <a:extLst>
              <a:ext uri="{FF2B5EF4-FFF2-40B4-BE49-F238E27FC236}">
                <a16:creationId xmlns:a16="http://schemas.microsoft.com/office/drawing/2014/main" id="{00000000-0008-0000-0900-000049010000}"/>
              </a:ext>
            </a:extLst>
          </xdr:cNvPr>
          <xdr:cNvSpPr>
            <a:spLocks/>
          </xdr:cNvSpPr>
        </xdr:nvSpPr>
        <xdr:spPr bwMode="auto">
          <a:xfrm>
            <a:off x="2254" y="1427"/>
            <a:ext cx="3" cy="1"/>
          </a:xfrm>
          <a:custGeom>
            <a:avLst/>
            <a:gdLst>
              <a:gd name="T0" fmla="*/ 0 w 12"/>
              <a:gd name="T1" fmla="*/ 0 h 1"/>
              <a:gd name="T2" fmla="*/ 0 w 12"/>
              <a:gd name="T3" fmla="*/ 0 h 1"/>
              <a:gd name="T4" fmla="*/ 0 w 12"/>
              <a:gd name="T5" fmla="*/ 0 h 1"/>
              <a:gd name="T6" fmla="*/ 0 60000 65536"/>
              <a:gd name="T7" fmla="*/ 0 60000 65536"/>
              <a:gd name="T8" fmla="*/ 0 60000 65536"/>
              <a:gd name="T9" fmla="*/ 0 w 12"/>
              <a:gd name="T10" fmla="*/ 0 h 1"/>
              <a:gd name="T11" fmla="*/ 12 w 12"/>
              <a:gd name="T12" fmla="*/ 1 h 1"/>
            </a:gdLst>
            <a:ahLst/>
            <a:cxnLst>
              <a:cxn ang="T6">
                <a:pos x="T0" y="T1"/>
              </a:cxn>
              <a:cxn ang="T7">
                <a:pos x="T2" y="T3"/>
              </a:cxn>
              <a:cxn ang="T8">
                <a:pos x="T4" y="T5"/>
              </a:cxn>
            </a:cxnLst>
            <a:rect l="T9" t="T10" r="T11" b="T12"/>
            <a:pathLst>
              <a:path w="12" h="1">
                <a:moveTo>
                  <a:pt x="12"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0" name="Freeform 329">
            <a:extLst>
              <a:ext uri="{FF2B5EF4-FFF2-40B4-BE49-F238E27FC236}">
                <a16:creationId xmlns:a16="http://schemas.microsoft.com/office/drawing/2014/main" id="{00000000-0008-0000-0900-00004A010000}"/>
              </a:ext>
            </a:extLst>
          </xdr:cNvPr>
          <xdr:cNvSpPr>
            <a:spLocks/>
          </xdr:cNvSpPr>
        </xdr:nvSpPr>
        <xdr:spPr bwMode="auto">
          <a:xfrm>
            <a:off x="2254" y="1441"/>
            <a:ext cx="3" cy="1"/>
          </a:xfrm>
          <a:custGeom>
            <a:avLst/>
            <a:gdLst>
              <a:gd name="T0" fmla="*/ 0 w 12"/>
              <a:gd name="T1" fmla="*/ 0 h 1"/>
              <a:gd name="T2" fmla="*/ 0 w 12"/>
              <a:gd name="T3" fmla="*/ 0 h 1"/>
              <a:gd name="T4" fmla="*/ 0 w 12"/>
              <a:gd name="T5" fmla="*/ 0 h 1"/>
              <a:gd name="T6" fmla="*/ 0 60000 65536"/>
              <a:gd name="T7" fmla="*/ 0 60000 65536"/>
              <a:gd name="T8" fmla="*/ 0 60000 65536"/>
              <a:gd name="T9" fmla="*/ 0 w 12"/>
              <a:gd name="T10" fmla="*/ 0 h 1"/>
              <a:gd name="T11" fmla="*/ 12 w 12"/>
              <a:gd name="T12" fmla="*/ 1 h 1"/>
            </a:gdLst>
            <a:ahLst/>
            <a:cxnLst>
              <a:cxn ang="T6">
                <a:pos x="T0" y="T1"/>
              </a:cxn>
              <a:cxn ang="T7">
                <a:pos x="T2" y="T3"/>
              </a:cxn>
              <a:cxn ang="T8">
                <a:pos x="T4" y="T5"/>
              </a:cxn>
            </a:cxnLst>
            <a:rect l="T9" t="T10" r="T11" b="T12"/>
            <a:pathLst>
              <a:path w="12" h="1">
                <a:moveTo>
                  <a:pt x="12"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1" name="Freeform 330">
            <a:extLst>
              <a:ext uri="{FF2B5EF4-FFF2-40B4-BE49-F238E27FC236}">
                <a16:creationId xmlns:a16="http://schemas.microsoft.com/office/drawing/2014/main" id="{00000000-0008-0000-0900-00004B010000}"/>
              </a:ext>
            </a:extLst>
          </xdr:cNvPr>
          <xdr:cNvSpPr>
            <a:spLocks/>
          </xdr:cNvSpPr>
        </xdr:nvSpPr>
        <xdr:spPr bwMode="auto">
          <a:xfrm>
            <a:off x="2266" y="1426"/>
            <a:ext cx="4" cy="1"/>
          </a:xfrm>
          <a:custGeom>
            <a:avLst/>
            <a:gdLst>
              <a:gd name="T0" fmla="*/ 0 w 16"/>
              <a:gd name="T1" fmla="*/ 0 h 1"/>
              <a:gd name="T2" fmla="*/ 0 w 16"/>
              <a:gd name="T3" fmla="*/ 0 h 1"/>
              <a:gd name="T4" fmla="*/ 0 w 16"/>
              <a:gd name="T5" fmla="*/ 0 h 1"/>
              <a:gd name="T6" fmla="*/ 0 60000 65536"/>
              <a:gd name="T7" fmla="*/ 0 60000 65536"/>
              <a:gd name="T8" fmla="*/ 0 60000 65536"/>
              <a:gd name="T9" fmla="*/ 0 w 16"/>
              <a:gd name="T10" fmla="*/ 0 h 1"/>
              <a:gd name="T11" fmla="*/ 16 w 16"/>
              <a:gd name="T12" fmla="*/ 1 h 1"/>
            </a:gdLst>
            <a:ahLst/>
            <a:cxnLst>
              <a:cxn ang="T6">
                <a:pos x="T0" y="T1"/>
              </a:cxn>
              <a:cxn ang="T7">
                <a:pos x="T2" y="T3"/>
              </a:cxn>
              <a:cxn ang="T8">
                <a:pos x="T4" y="T5"/>
              </a:cxn>
            </a:cxnLst>
            <a:rect l="T9" t="T10" r="T11" b="T12"/>
            <a:pathLst>
              <a:path w="16" h="1">
                <a:moveTo>
                  <a:pt x="16"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2" name="Freeform 331">
            <a:extLst>
              <a:ext uri="{FF2B5EF4-FFF2-40B4-BE49-F238E27FC236}">
                <a16:creationId xmlns:a16="http://schemas.microsoft.com/office/drawing/2014/main" id="{00000000-0008-0000-0900-00004C010000}"/>
              </a:ext>
            </a:extLst>
          </xdr:cNvPr>
          <xdr:cNvSpPr>
            <a:spLocks/>
          </xdr:cNvSpPr>
        </xdr:nvSpPr>
        <xdr:spPr bwMode="auto">
          <a:xfrm>
            <a:off x="2259" y="1429"/>
            <a:ext cx="6" cy="1"/>
          </a:xfrm>
          <a:custGeom>
            <a:avLst/>
            <a:gdLst>
              <a:gd name="T0" fmla="*/ 0 w 21"/>
              <a:gd name="T1" fmla="*/ 0 h 1"/>
              <a:gd name="T2" fmla="*/ 0 w 21"/>
              <a:gd name="T3" fmla="*/ 0 h 1"/>
              <a:gd name="T4" fmla="*/ 0 w 21"/>
              <a:gd name="T5" fmla="*/ 0 h 1"/>
              <a:gd name="T6" fmla="*/ 0 60000 65536"/>
              <a:gd name="T7" fmla="*/ 0 60000 65536"/>
              <a:gd name="T8" fmla="*/ 0 60000 65536"/>
              <a:gd name="T9" fmla="*/ 0 w 21"/>
              <a:gd name="T10" fmla="*/ 0 h 1"/>
              <a:gd name="T11" fmla="*/ 21 w 21"/>
              <a:gd name="T12" fmla="*/ 1 h 1"/>
            </a:gdLst>
            <a:ahLst/>
            <a:cxnLst>
              <a:cxn ang="T6">
                <a:pos x="T0" y="T1"/>
              </a:cxn>
              <a:cxn ang="T7">
                <a:pos x="T2" y="T3"/>
              </a:cxn>
              <a:cxn ang="T8">
                <a:pos x="T4" y="T5"/>
              </a:cxn>
            </a:cxnLst>
            <a:rect l="T9" t="T10" r="T11" b="T12"/>
            <a:pathLst>
              <a:path w="21" h="1">
                <a:moveTo>
                  <a:pt x="21"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3" name="Freeform 332">
            <a:extLst>
              <a:ext uri="{FF2B5EF4-FFF2-40B4-BE49-F238E27FC236}">
                <a16:creationId xmlns:a16="http://schemas.microsoft.com/office/drawing/2014/main" id="{00000000-0008-0000-0900-00004D010000}"/>
              </a:ext>
            </a:extLst>
          </xdr:cNvPr>
          <xdr:cNvSpPr>
            <a:spLocks/>
          </xdr:cNvSpPr>
        </xdr:nvSpPr>
        <xdr:spPr bwMode="auto">
          <a:xfrm>
            <a:off x="2260" y="1440"/>
            <a:ext cx="5" cy="1"/>
          </a:xfrm>
          <a:custGeom>
            <a:avLst/>
            <a:gdLst>
              <a:gd name="T0" fmla="*/ 0 w 19"/>
              <a:gd name="T1" fmla="*/ 0 h 1"/>
              <a:gd name="T2" fmla="*/ 0 w 19"/>
              <a:gd name="T3" fmla="*/ 0 h 1"/>
              <a:gd name="T4" fmla="*/ 0 w 19"/>
              <a:gd name="T5" fmla="*/ 0 h 1"/>
              <a:gd name="T6" fmla="*/ 0 60000 65536"/>
              <a:gd name="T7" fmla="*/ 0 60000 65536"/>
              <a:gd name="T8" fmla="*/ 0 60000 65536"/>
              <a:gd name="T9" fmla="*/ 0 w 19"/>
              <a:gd name="T10" fmla="*/ 0 h 1"/>
              <a:gd name="T11" fmla="*/ 19 w 19"/>
              <a:gd name="T12" fmla="*/ 1 h 1"/>
            </a:gdLst>
            <a:ahLst/>
            <a:cxnLst>
              <a:cxn ang="T6">
                <a:pos x="T0" y="T1"/>
              </a:cxn>
              <a:cxn ang="T7">
                <a:pos x="T2" y="T3"/>
              </a:cxn>
              <a:cxn ang="T8">
                <a:pos x="T4" y="T5"/>
              </a:cxn>
            </a:cxnLst>
            <a:rect l="T9" t="T10" r="T11" b="T12"/>
            <a:pathLst>
              <a:path w="19" h="1">
                <a:moveTo>
                  <a:pt x="0" y="0"/>
                </a:moveTo>
                <a:lnTo>
                  <a:pt x="18" y="0"/>
                </a:lnTo>
                <a:lnTo>
                  <a:pt x="1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4" name="Freeform 333">
            <a:extLst>
              <a:ext uri="{FF2B5EF4-FFF2-40B4-BE49-F238E27FC236}">
                <a16:creationId xmlns:a16="http://schemas.microsoft.com/office/drawing/2014/main" id="{00000000-0008-0000-0900-00004E010000}"/>
              </a:ext>
            </a:extLst>
          </xdr:cNvPr>
          <xdr:cNvSpPr>
            <a:spLocks/>
          </xdr:cNvSpPr>
        </xdr:nvSpPr>
        <xdr:spPr bwMode="auto">
          <a:xfrm>
            <a:off x="2264" y="1423"/>
            <a:ext cx="2" cy="6"/>
          </a:xfrm>
          <a:custGeom>
            <a:avLst/>
            <a:gdLst>
              <a:gd name="T0" fmla="*/ 0 w 9"/>
              <a:gd name="T1" fmla="*/ 0 h 24"/>
              <a:gd name="T2" fmla="*/ 0 w 9"/>
              <a:gd name="T3" fmla="*/ 0 h 24"/>
              <a:gd name="T4" fmla="*/ 0 w 9"/>
              <a:gd name="T5" fmla="*/ 0 h 24"/>
              <a:gd name="T6" fmla="*/ 0 w 9"/>
              <a:gd name="T7" fmla="*/ 0 h 24"/>
              <a:gd name="T8" fmla="*/ 0 w 9"/>
              <a:gd name="T9" fmla="*/ 0 h 24"/>
              <a:gd name="T10" fmla="*/ 0 w 9"/>
              <a:gd name="T11" fmla="*/ 0 h 24"/>
              <a:gd name="T12" fmla="*/ 0 w 9"/>
              <a:gd name="T13" fmla="*/ 0 h 24"/>
              <a:gd name="T14" fmla="*/ 0 w 9"/>
              <a:gd name="T15" fmla="*/ 0 h 24"/>
              <a:gd name="T16" fmla="*/ 0 60000 65536"/>
              <a:gd name="T17" fmla="*/ 0 60000 65536"/>
              <a:gd name="T18" fmla="*/ 0 60000 65536"/>
              <a:gd name="T19" fmla="*/ 0 60000 65536"/>
              <a:gd name="T20" fmla="*/ 0 60000 65536"/>
              <a:gd name="T21" fmla="*/ 0 60000 65536"/>
              <a:gd name="T22" fmla="*/ 0 60000 65536"/>
              <a:gd name="T23" fmla="*/ 0 60000 65536"/>
              <a:gd name="T24" fmla="*/ 0 w 9"/>
              <a:gd name="T25" fmla="*/ 0 h 24"/>
              <a:gd name="T26" fmla="*/ 9 w 9"/>
              <a:gd name="T27" fmla="*/ 24 h 2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9" h="24">
                <a:moveTo>
                  <a:pt x="1" y="24"/>
                </a:moveTo>
                <a:lnTo>
                  <a:pt x="5" y="20"/>
                </a:lnTo>
                <a:lnTo>
                  <a:pt x="7" y="16"/>
                </a:lnTo>
                <a:lnTo>
                  <a:pt x="9" y="11"/>
                </a:lnTo>
                <a:lnTo>
                  <a:pt x="7" y="6"/>
                </a:lnTo>
                <a:lnTo>
                  <a:pt x="5"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5" name="Freeform 334">
            <a:extLst>
              <a:ext uri="{FF2B5EF4-FFF2-40B4-BE49-F238E27FC236}">
                <a16:creationId xmlns:a16="http://schemas.microsoft.com/office/drawing/2014/main" id="{00000000-0008-0000-0900-00004F010000}"/>
              </a:ext>
            </a:extLst>
          </xdr:cNvPr>
          <xdr:cNvSpPr>
            <a:spLocks/>
          </xdr:cNvSpPr>
        </xdr:nvSpPr>
        <xdr:spPr bwMode="auto">
          <a:xfrm>
            <a:off x="2264" y="1428"/>
            <a:ext cx="2" cy="12"/>
          </a:xfrm>
          <a:custGeom>
            <a:avLst/>
            <a:gdLst>
              <a:gd name="T0" fmla="*/ 0 w 9"/>
              <a:gd name="T1" fmla="*/ 0 h 46"/>
              <a:gd name="T2" fmla="*/ 0 w 9"/>
              <a:gd name="T3" fmla="*/ 0 h 46"/>
              <a:gd name="T4" fmla="*/ 0 w 9"/>
              <a:gd name="T5" fmla="*/ 0 h 46"/>
              <a:gd name="T6" fmla="*/ 0 w 9"/>
              <a:gd name="T7" fmla="*/ 0 h 46"/>
              <a:gd name="T8" fmla="*/ 0 w 9"/>
              <a:gd name="T9" fmla="*/ 0 h 46"/>
              <a:gd name="T10" fmla="*/ 0 w 9"/>
              <a:gd name="T11" fmla="*/ 0 h 46"/>
              <a:gd name="T12" fmla="*/ 0 w 9"/>
              <a:gd name="T13" fmla="*/ 0 h 46"/>
              <a:gd name="T14" fmla="*/ 0 w 9"/>
              <a:gd name="T15" fmla="*/ 0 h 46"/>
              <a:gd name="T16" fmla="*/ 0 60000 65536"/>
              <a:gd name="T17" fmla="*/ 0 60000 65536"/>
              <a:gd name="T18" fmla="*/ 0 60000 65536"/>
              <a:gd name="T19" fmla="*/ 0 60000 65536"/>
              <a:gd name="T20" fmla="*/ 0 60000 65536"/>
              <a:gd name="T21" fmla="*/ 0 60000 65536"/>
              <a:gd name="T22" fmla="*/ 0 60000 65536"/>
              <a:gd name="T23" fmla="*/ 0 60000 65536"/>
              <a:gd name="T24" fmla="*/ 0 w 9"/>
              <a:gd name="T25" fmla="*/ 0 h 46"/>
              <a:gd name="T26" fmla="*/ 9 w 9"/>
              <a:gd name="T27" fmla="*/ 46 h 4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9" h="46">
                <a:moveTo>
                  <a:pt x="0" y="46"/>
                </a:moveTo>
                <a:lnTo>
                  <a:pt x="5" y="40"/>
                </a:lnTo>
                <a:lnTo>
                  <a:pt x="7" y="33"/>
                </a:lnTo>
                <a:lnTo>
                  <a:pt x="9" y="24"/>
                </a:lnTo>
                <a:lnTo>
                  <a:pt x="7" y="15"/>
                </a:lnTo>
                <a:lnTo>
                  <a:pt x="5" y="8"/>
                </a:lnTo>
                <a:lnTo>
                  <a:pt x="1" y="0"/>
                </a:lnTo>
                <a:lnTo>
                  <a:pt x="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6" name="Freeform 335">
            <a:extLst>
              <a:ext uri="{FF2B5EF4-FFF2-40B4-BE49-F238E27FC236}">
                <a16:creationId xmlns:a16="http://schemas.microsoft.com/office/drawing/2014/main" id="{00000000-0008-0000-0900-000050010000}"/>
              </a:ext>
            </a:extLst>
          </xdr:cNvPr>
          <xdr:cNvSpPr>
            <a:spLocks/>
          </xdr:cNvSpPr>
        </xdr:nvSpPr>
        <xdr:spPr bwMode="auto">
          <a:xfrm>
            <a:off x="2262" y="1423"/>
            <a:ext cx="4" cy="11"/>
          </a:xfrm>
          <a:custGeom>
            <a:avLst/>
            <a:gdLst>
              <a:gd name="T0" fmla="*/ 0 w 19"/>
              <a:gd name="T1" fmla="*/ 0 h 46"/>
              <a:gd name="T2" fmla="*/ 0 w 19"/>
              <a:gd name="T3" fmla="*/ 0 h 46"/>
              <a:gd name="T4" fmla="*/ 0 w 19"/>
              <a:gd name="T5" fmla="*/ 0 h 46"/>
              <a:gd name="T6" fmla="*/ 0 w 19"/>
              <a:gd name="T7" fmla="*/ 0 h 46"/>
              <a:gd name="T8" fmla="*/ 0 w 19"/>
              <a:gd name="T9" fmla="*/ 0 h 46"/>
              <a:gd name="T10" fmla="*/ 0 w 19"/>
              <a:gd name="T11" fmla="*/ 0 h 46"/>
              <a:gd name="T12" fmla="*/ 0 w 19"/>
              <a:gd name="T13" fmla="*/ 0 h 46"/>
              <a:gd name="T14" fmla="*/ 0 60000 65536"/>
              <a:gd name="T15" fmla="*/ 0 60000 65536"/>
              <a:gd name="T16" fmla="*/ 0 60000 65536"/>
              <a:gd name="T17" fmla="*/ 0 60000 65536"/>
              <a:gd name="T18" fmla="*/ 0 60000 65536"/>
              <a:gd name="T19" fmla="*/ 0 60000 65536"/>
              <a:gd name="T20" fmla="*/ 0 60000 65536"/>
              <a:gd name="T21" fmla="*/ 0 w 19"/>
              <a:gd name="T22" fmla="*/ 0 h 46"/>
              <a:gd name="T23" fmla="*/ 19 w 19"/>
              <a:gd name="T24" fmla="*/ 46 h 46"/>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9" h="46">
                <a:moveTo>
                  <a:pt x="19" y="46"/>
                </a:moveTo>
                <a:lnTo>
                  <a:pt x="19" y="11"/>
                </a:lnTo>
                <a:lnTo>
                  <a:pt x="17" y="6"/>
                </a:lnTo>
                <a:lnTo>
                  <a:pt x="15" y="3"/>
                </a:lnTo>
                <a:lnTo>
                  <a:pt x="10" y="0"/>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7" name="Freeform 336">
            <a:extLst>
              <a:ext uri="{FF2B5EF4-FFF2-40B4-BE49-F238E27FC236}">
                <a16:creationId xmlns:a16="http://schemas.microsoft.com/office/drawing/2014/main" id="{00000000-0008-0000-0900-000051010000}"/>
              </a:ext>
            </a:extLst>
          </xdr:cNvPr>
          <xdr:cNvSpPr>
            <a:spLocks/>
          </xdr:cNvSpPr>
        </xdr:nvSpPr>
        <xdr:spPr bwMode="auto">
          <a:xfrm>
            <a:off x="2270" y="1441"/>
            <a:ext cx="11" cy="1"/>
          </a:xfrm>
          <a:custGeom>
            <a:avLst/>
            <a:gdLst>
              <a:gd name="T0" fmla="*/ 0 w 43"/>
              <a:gd name="T1" fmla="*/ 0 h 1"/>
              <a:gd name="T2" fmla="*/ 0 w 43"/>
              <a:gd name="T3" fmla="*/ 0 h 1"/>
              <a:gd name="T4" fmla="*/ 0 w 43"/>
              <a:gd name="T5" fmla="*/ 0 h 1"/>
              <a:gd name="T6" fmla="*/ 0 60000 65536"/>
              <a:gd name="T7" fmla="*/ 0 60000 65536"/>
              <a:gd name="T8" fmla="*/ 0 60000 65536"/>
              <a:gd name="T9" fmla="*/ 0 w 43"/>
              <a:gd name="T10" fmla="*/ 0 h 1"/>
              <a:gd name="T11" fmla="*/ 43 w 43"/>
              <a:gd name="T12" fmla="*/ 1 h 1"/>
            </a:gdLst>
            <a:ahLst/>
            <a:cxnLst>
              <a:cxn ang="T6">
                <a:pos x="T0" y="T1"/>
              </a:cxn>
              <a:cxn ang="T7">
                <a:pos x="T2" y="T3"/>
              </a:cxn>
              <a:cxn ang="T8">
                <a:pos x="T4" y="T5"/>
              </a:cxn>
            </a:cxnLst>
            <a:rect l="T9" t="T10" r="T11" b="T12"/>
            <a:pathLst>
              <a:path w="43" h="1">
                <a:moveTo>
                  <a:pt x="4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8" name="Freeform 337">
            <a:extLst>
              <a:ext uri="{FF2B5EF4-FFF2-40B4-BE49-F238E27FC236}">
                <a16:creationId xmlns:a16="http://schemas.microsoft.com/office/drawing/2014/main" id="{00000000-0008-0000-0900-000052010000}"/>
              </a:ext>
            </a:extLst>
          </xdr:cNvPr>
          <xdr:cNvSpPr>
            <a:spLocks/>
          </xdr:cNvSpPr>
        </xdr:nvSpPr>
        <xdr:spPr bwMode="auto">
          <a:xfrm>
            <a:off x="2270" y="1428"/>
            <a:ext cx="12" cy="1"/>
          </a:xfrm>
          <a:custGeom>
            <a:avLst/>
            <a:gdLst>
              <a:gd name="T0" fmla="*/ 0 w 44"/>
              <a:gd name="T1" fmla="*/ 0 h 1"/>
              <a:gd name="T2" fmla="*/ 0 w 44"/>
              <a:gd name="T3" fmla="*/ 0 h 1"/>
              <a:gd name="T4" fmla="*/ 0 w 44"/>
              <a:gd name="T5" fmla="*/ 0 h 1"/>
              <a:gd name="T6" fmla="*/ 0 60000 65536"/>
              <a:gd name="T7" fmla="*/ 0 60000 65536"/>
              <a:gd name="T8" fmla="*/ 0 60000 65536"/>
              <a:gd name="T9" fmla="*/ 0 w 44"/>
              <a:gd name="T10" fmla="*/ 0 h 1"/>
              <a:gd name="T11" fmla="*/ 44 w 44"/>
              <a:gd name="T12" fmla="*/ 1 h 1"/>
            </a:gdLst>
            <a:ahLst/>
            <a:cxnLst>
              <a:cxn ang="T6">
                <a:pos x="T0" y="T1"/>
              </a:cxn>
              <a:cxn ang="T7">
                <a:pos x="T2" y="T3"/>
              </a:cxn>
              <a:cxn ang="T8">
                <a:pos x="T4" y="T5"/>
              </a:cxn>
            </a:cxnLst>
            <a:rect l="T9" t="T10" r="T11" b="T12"/>
            <a:pathLst>
              <a:path w="44" h="1">
                <a:moveTo>
                  <a:pt x="44"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39" name="Freeform 338">
            <a:extLst>
              <a:ext uri="{FF2B5EF4-FFF2-40B4-BE49-F238E27FC236}">
                <a16:creationId xmlns:a16="http://schemas.microsoft.com/office/drawing/2014/main" id="{00000000-0008-0000-0900-000053010000}"/>
              </a:ext>
            </a:extLst>
          </xdr:cNvPr>
          <xdr:cNvSpPr>
            <a:spLocks/>
          </xdr:cNvSpPr>
        </xdr:nvSpPr>
        <xdr:spPr bwMode="auto">
          <a:xfrm>
            <a:off x="2281" y="1421"/>
            <a:ext cx="3" cy="7"/>
          </a:xfrm>
          <a:custGeom>
            <a:avLst/>
            <a:gdLst>
              <a:gd name="T0" fmla="*/ 0 w 10"/>
              <a:gd name="T1" fmla="*/ 0 h 27"/>
              <a:gd name="T2" fmla="*/ 0 w 10"/>
              <a:gd name="T3" fmla="*/ 0 h 27"/>
              <a:gd name="T4" fmla="*/ 0 w 10"/>
              <a:gd name="T5" fmla="*/ 0 h 27"/>
              <a:gd name="T6" fmla="*/ 0 w 10"/>
              <a:gd name="T7" fmla="*/ 0 h 27"/>
              <a:gd name="T8" fmla="*/ 0 w 10"/>
              <a:gd name="T9" fmla="*/ 0 h 27"/>
              <a:gd name="T10" fmla="*/ 0 w 10"/>
              <a:gd name="T11" fmla="*/ 0 h 27"/>
              <a:gd name="T12" fmla="*/ 0 w 10"/>
              <a:gd name="T13" fmla="*/ 0 h 27"/>
              <a:gd name="T14" fmla="*/ 0 w 10"/>
              <a:gd name="T15" fmla="*/ 0 h 27"/>
              <a:gd name="T16" fmla="*/ 0 w 10"/>
              <a:gd name="T17" fmla="*/ 0 h 27"/>
              <a:gd name="T18" fmla="*/ 0 w 10"/>
              <a:gd name="T19" fmla="*/ 0 h 27"/>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0"/>
              <a:gd name="T31" fmla="*/ 0 h 27"/>
              <a:gd name="T32" fmla="*/ 10 w 10"/>
              <a:gd name="T33" fmla="*/ 27 h 27"/>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0" h="27">
                <a:moveTo>
                  <a:pt x="1" y="27"/>
                </a:moveTo>
                <a:lnTo>
                  <a:pt x="5" y="25"/>
                </a:lnTo>
                <a:lnTo>
                  <a:pt x="7" y="21"/>
                </a:lnTo>
                <a:lnTo>
                  <a:pt x="10" y="17"/>
                </a:lnTo>
                <a:lnTo>
                  <a:pt x="10" y="13"/>
                </a:lnTo>
                <a:lnTo>
                  <a:pt x="8" y="9"/>
                </a:lnTo>
                <a:lnTo>
                  <a:pt x="7" y="5"/>
                </a:lnTo>
                <a:lnTo>
                  <a:pt x="4"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0" name="Freeform 339">
            <a:extLst>
              <a:ext uri="{FF2B5EF4-FFF2-40B4-BE49-F238E27FC236}">
                <a16:creationId xmlns:a16="http://schemas.microsoft.com/office/drawing/2014/main" id="{00000000-0008-0000-0900-000054010000}"/>
              </a:ext>
            </a:extLst>
          </xdr:cNvPr>
          <xdr:cNvSpPr>
            <a:spLocks/>
          </xdr:cNvSpPr>
        </xdr:nvSpPr>
        <xdr:spPr bwMode="auto">
          <a:xfrm>
            <a:off x="2281" y="1428"/>
            <a:ext cx="3" cy="13"/>
          </a:xfrm>
          <a:custGeom>
            <a:avLst/>
            <a:gdLst>
              <a:gd name="T0" fmla="*/ 0 w 10"/>
              <a:gd name="T1" fmla="*/ 0 h 52"/>
              <a:gd name="T2" fmla="*/ 0 w 10"/>
              <a:gd name="T3" fmla="*/ 0 h 52"/>
              <a:gd name="T4" fmla="*/ 0 w 10"/>
              <a:gd name="T5" fmla="*/ 0 h 52"/>
              <a:gd name="T6" fmla="*/ 0 w 10"/>
              <a:gd name="T7" fmla="*/ 0 h 52"/>
              <a:gd name="T8" fmla="*/ 0 w 10"/>
              <a:gd name="T9" fmla="*/ 0 h 52"/>
              <a:gd name="T10" fmla="*/ 0 w 10"/>
              <a:gd name="T11" fmla="*/ 0 h 52"/>
              <a:gd name="T12" fmla="*/ 0 w 10"/>
              <a:gd name="T13" fmla="*/ 0 h 52"/>
              <a:gd name="T14" fmla="*/ 0 w 10"/>
              <a:gd name="T15" fmla="*/ 0 h 52"/>
              <a:gd name="T16" fmla="*/ 0 w 10"/>
              <a:gd name="T17" fmla="*/ 0 h 52"/>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10"/>
              <a:gd name="T28" fmla="*/ 0 h 52"/>
              <a:gd name="T29" fmla="*/ 10 w 10"/>
              <a:gd name="T30" fmla="*/ 52 h 52"/>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10" h="52">
                <a:moveTo>
                  <a:pt x="0" y="52"/>
                </a:moveTo>
                <a:lnTo>
                  <a:pt x="5" y="46"/>
                </a:lnTo>
                <a:lnTo>
                  <a:pt x="7" y="38"/>
                </a:lnTo>
                <a:lnTo>
                  <a:pt x="10" y="30"/>
                </a:lnTo>
                <a:lnTo>
                  <a:pt x="10" y="22"/>
                </a:lnTo>
                <a:lnTo>
                  <a:pt x="8" y="14"/>
                </a:lnTo>
                <a:lnTo>
                  <a:pt x="5" y="6"/>
                </a:lnTo>
                <a:lnTo>
                  <a:pt x="1"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1" name="Freeform 340">
            <a:extLst>
              <a:ext uri="{FF2B5EF4-FFF2-40B4-BE49-F238E27FC236}">
                <a16:creationId xmlns:a16="http://schemas.microsoft.com/office/drawing/2014/main" id="{00000000-0008-0000-0900-000055010000}"/>
              </a:ext>
            </a:extLst>
          </xdr:cNvPr>
          <xdr:cNvSpPr>
            <a:spLocks/>
          </xdr:cNvSpPr>
        </xdr:nvSpPr>
        <xdr:spPr bwMode="auto">
          <a:xfrm>
            <a:off x="2270" y="1421"/>
            <a:ext cx="14" cy="13"/>
          </a:xfrm>
          <a:custGeom>
            <a:avLst/>
            <a:gdLst>
              <a:gd name="T0" fmla="*/ 0 w 53"/>
              <a:gd name="T1" fmla="*/ 0 h 53"/>
              <a:gd name="T2" fmla="*/ 0 w 53"/>
              <a:gd name="T3" fmla="*/ 0 h 53"/>
              <a:gd name="T4" fmla="*/ 0 w 53"/>
              <a:gd name="T5" fmla="*/ 0 h 53"/>
              <a:gd name="T6" fmla="*/ 0 w 53"/>
              <a:gd name="T7" fmla="*/ 0 h 53"/>
              <a:gd name="T8" fmla="*/ 0 w 53"/>
              <a:gd name="T9" fmla="*/ 0 h 53"/>
              <a:gd name="T10" fmla="*/ 0 w 53"/>
              <a:gd name="T11" fmla="*/ 0 h 53"/>
              <a:gd name="T12" fmla="*/ 0 w 53"/>
              <a:gd name="T13" fmla="*/ 0 h 53"/>
              <a:gd name="T14" fmla="*/ 0 w 53"/>
              <a:gd name="T15" fmla="*/ 0 h 53"/>
              <a:gd name="T16" fmla="*/ 0 w 53"/>
              <a:gd name="T17" fmla="*/ 0 h 53"/>
              <a:gd name="T18" fmla="*/ 0 60000 65536"/>
              <a:gd name="T19" fmla="*/ 0 60000 65536"/>
              <a:gd name="T20" fmla="*/ 0 60000 65536"/>
              <a:gd name="T21" fmla="*/ 0 60000 65536"/>
              <a:gd name="T22" fmla="*/ 0 60000 65536"/>
              <a:gd name="T23" fmla="*/ 0 60000 65536"/>
              <a:gd name="T24" fmla="*/ 0 60000 65536"/>
              <a:gd name="T25" fmla="*/ 0 60000 65536"/>
              <a:gd name="T26" fmla="*/ 0 60000 65536"/>
              <a:gd name="T27" fmla="*/ 0 w 53"/>
              <a:gd name="T28" fmla="*/ 0 h 53"/>
              <a:gd name="T29" fmla="*/ 53 w 53"/>
              <a:gd name="T30" fmla="*/ 53 h 53"/>
            </a:gdLst>
            <a:ahLst/>
            <a:cxnLst>
              <a:cxn ang="T18">
                <a:pos x="T0" y="T1"/>
              </a:cxn>
              <a:cxn ang="T19">
                <a:pos x="T2" y="T3"/>
              </a:cxn>
              <a:cxn ang="T20">
                <a:pos x="T4" y="T5"/>
              </a:cxn>
              <a:cxn ang="T21">
                <a:pos x="T6" y="T7"/>
              </a:cxn>
              <a:cxn ang="T22">
                <a:pos x="T8" y="T9"/>
              </a:cxn>
              <a:cxn ang="T23">
                <a:pos x="T10" y="T11"/>
              </a:cxn>
              <a:cxn ang="T24">
                <a:pos x="T12" y="T13"/>
              </a:cxn>
              <a:cxn ang="T25">
                <a:pos x="T14" y="T15"/>
              </a:cxn>
              <a:cxn ang="T26">
                <a:pos x="T16" y="T17"/>
              </a:cxn>
            </a:cxnLst>
            <a:rect l="T27" t="T28" r="T29" b="T30"/>
            <a:pathLst>
              <a:path w="53" h="53">
                <a:moveTo>
                  <a:pt x="53" y="53"/>
                </a:moveTo>
                <a:lnTo>
                  <a:pt x="53" y="13"/>
                </a:lnTo>
                <a:lnTo>
                  <a:pt x="51" y="10"/>
                </a:lnTo>
                <a:lnTo>
                  <a:pt x="50" y="5"/>
                </a:lnTo>
                <a:lnTo>
                  <a:pt x="47" y="2"/>
                </a:lnTo>
                <a:lnTo>
                  <a:pt x="43" y="0"/>
                </a:lnTo>
                <a:lnTo>
                  <a:pt x="0" y="0"/>
                </a:lnTo>
                <a:lnTo>
                  <a:pt x="0" y="53"/>
                </a:lnTo>
                <a:lnTo>
                  <a:pt x="1" y="5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2" name="Freeform 341">
            <a:extLst>
              <a:ext uri="{FF2B5EF4-FFF2-40B4-BE49-F238E27FC236}">
                <a16:creationId xmlns:a16="http://schemas.microsoft.com/office/drawing/2014/main" id="{00000000-0008-0000-0900-000056010000}"/>
              </a:ext>
            </a:extLst>
          </xdr:cNvPr>
          <xdr:cNvSpPr>
            <a:spLocks/>
          </xdr:cNvSpPr>
        </xdr:nvSpPr>
        <xdr:spPr bwMode="auto">
          <a:xfrm>
            <a:off x="2257" y="1428"/>
            <a:ext cx="3" cy="12"/>
          </a:xfrm>
          <a:custGeom>
            <a:avLst/>
            <a:gdLst>
              <a:gd name="T0" fmla="*/ 0 w 10"/>
              <a:gd name="T1" fmla="*/ 0 h 46"/>
              <a:gd name="T2" fmla="*/ 0 w 10"/>
              <a:gd name="T3" fmla="*/ 0 h 46"/>
              <a:gd name="T4" fmla="*/ 0 w 10"/>
              <a:gd name="T5" fmla="*/ 0 h 46"/>
              <a:gd name="T6" fmla="*/ 0 w 10"/>
              <a:gd name="T7" fmla="*/ 0 h 46"/>
              <a:gd name="T8" fmla="*/ 0 w 10"/>
              <a:gd name="T9" fmla="*/ 0 h 46"/>
              <a:gd name="T10" fmla="*/ 0 w 10"/>
              <a:gd name="T11" fmla="*/ 0 h 46"/>
              <a:gd name="T12" fmla="*/ 0 w 10"/>
              <a:gd name="T13" fmla="*/ 0 h 46"/>
              <a:gd name="T14" fmla="*/ 0 w 10"/>
              <a:gd name="T15" fmla="*/ 0 h 46"/>
              <a:gd name="T16" fmla="*/ 0 60000 65536"/>
              <a:gd name="T17" fmla="*/ 0 60000 65536"/>
              <a:gd name="T18" fmla="*/ 0 60000 65536"/>
              <a:gd name="T19" fmla="*/ 0 60000 65536"/>
              <a:gd name="T20" fmla="*/ 0 60000 65536"/>
              <a:gd name="T21" fmla="*/ 0 60000 65536"/>
              <a:gd name="T22" fmla="*/ 0 60000 65536"/>
              <a:gd name="T23" fmla="*/ 0 60000 65536"/>
              <a:gd name="T24" fmla="*/ 0 w 10"/>
              <a:gd name="T25" fmla="*/ 0 h 46"/>
              <a:gd name="T26" fmla="*/ 10 w 10"/>
              <a:gd name="T27" fmla="*/ 46 h 46"/>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10" h="46">
                <a:moveTo>
                  <a:pt x="7" y="0"/>
                </a:moveTo>
                <a:lnTo>
                  <a:pt x="4" y="8"/>
                </a:lnTo>
                <a:lnTo>
                  <a:pt x="0" y="15"/>
                </a:lnTo>
                <a:lnTo>
                  <a:pt x="0" y="24"/>
                </a:lnTo>
                <a:lnTo>
                  <a:pt x="1" y="33"/>
                </a:lnTo>
                <a:lnTo>
                  <a:pt x="4" y="40"/>
                </a:lnTo>
                <a:lnTo>
                  <a:pt x="9" y="46"/>
                </a:lnTo>
                <a:lnTo>
                  <a:pt x="10" y="4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3" name="Freeform 342">
            <a:extLst>
              <a:ext uri="{FF2B5EF4-FFF2-40B4-BE49-F238E27FC236}">
                <a16:creationId xmlns:a16="http://schemas.microsoft.com/office/drawing/2014/main" id="{00000000-0008-0000-0900-000057010000}"/>
              </a:ext>
            </a:extLst>
          </xdr:cNvPr>
          <xdr:cNvSpPr>
            <a:spLocks/>
          </xdr:cNvSpPr>
        </xdr:nvSpPr>
        <xdr:spPr bwMode="auto">
          <a:xfrm>
            <a:off x="2257" y="1423"/>
            <a:ext cx="3" cy="6"/>
          </a:xfrm>
          <a:custGeom>
            <a:avLst/>
            <a:gdLst>
              <a:gd name="T0" fmla="*/ 0 w 9"/>
              <a:gd name="T1" fmla="*/ 0 h 24"/>
              <a:gd name="T2" fmla="*/ 0 w 9"/>
              <a:gd name="T3" fmla="*/ 0 h 24"/>
              <a:gd name="T4" fmla="*/ 0 w 9"/>
              <a:gd name="T5" fmla="*/ 0 h 24"/>
              <a:gd name="T6" fmla="*/ 0 w 9"/>
              <a:gd name="T7" fmla="*/ 0 h 24"/>
              <a:gd name="T8" fmla="*/ 0 w 9"/>
              <a:gd name="T9" fmla="*/ 0 h 24"/>
              <a:gd name="T10" fmla="*/ 0 w 9"/>
              <a:gd name="T11" fmla="*/ 0 h 24"/>
              <a:gd name="T12" fmla="*/ 0 w 9"/>
              <a:gd name="T13" fmla="*/ 0 h 24"/>
              <a:gd name="T14" fmla="*/ 0 w 9"/>
              <a:gd name="T15" fmla="*/ 0 h 24"/>
              <a:gd name="T16" fmla="*/ 0 60000 65536"/>
              <a:gd name="T17" fmla="*/ 0 60000 65536"/>
              <a:gd name="T18" fmla="*/ 0 60000 65536"/>
              <a:gd name="T19" fmla="*/ 0 60000 65536"/>
              <a:gd name="T20" fmla="*/ 0 60000 65536"/>
              <a:gd name="T21" fmla="*/ 0 60000 65536"/>
              <a:gd name="T22" fmla="*/ 0 60000 65536"/>
              <a:gd name="T23" fmla="*/ 0 60000 65536"/>
              <a:gd name="T24" fmla="*/ 0 w 9"/>
              <a:gd name="T25" fmla="*/ 0 h 24"/>
              <a:gd name="T26" fmla="*/ 9 w 9"/>
              <a:gd name="T27" fmla="*/ 24 h 2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9" h="24">
                <a:moveTo>
                  <a:pt x="9" y="0"/>
                </a:moveTo>
                <a:lnTo>
                  <a:pt x="4" y="3"/>
                </a:lnTo>
                <a:lnTo>
                  <a:pt x="1" y="6"/>
                </a:lnTo>
                <a:lnTo>
                  <a:pt x="0" y="11"/>
                </a:lnTo>
                <a:lnTo>
                  <a:pt x="1" y="16"/>
                </a:lnTo>
                <a:lnTo>
                  <a:pt x="4" y="20"/>
                </a:lnTo>
                <a:lnTo>
                  <a:pt x="7" y="24"/>
                </a:lnTo>
                <a:lnTo>
                  <a:pt x="9" y="2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4" name="Freeform 343">
            <a:extLst>
              <a:ext uri="{FF2B5EF4-FFF2-40B4-BE49-F238E27FC236}">
                <a16:creationId xmlns:a16="http://schemas.microsoft.com/office/drawing/2014/main" id="{00000000-0008-0000-0900-000058010000}"/>
              </a:ext>
            </a:extLst>
          </xdr:cNvPr>
          <xdr:cNvSpPr>
            <a:spLocks/>
          </xdr:cNvSpPr>
        </xdr:nvSpPr>
        <xdr:spPr bwMode="auto">
          <a:xfrm>
            <a:off x="2257" y="1426"/>
            <a:ext cx="1" cy="8"/>
          </a:xfrm>
          <a:custGeom>
            <a:avLst/>
            <a:gdLst>
              <a:gd name="T0" fmla="*/ 0 w 1"/>
              <a:gd name="T1" fmla="*/ 0 h 35"/>
              <a:gd name="T2" fmla="*/ 0 w 1"/>
              <a:gd name="T3" fmla="*/ 0 h 35"/>
              <a:gd name="T4" fmla="*/ 1 w 1"/>
              <a:gd name="T5" fmla="*/ 0 h 35"/>
              <a:gd name="T6" fmla="*/ 0 60000 65536"/>
              <a:gd name="T7" fmla="*/ 0 60000 65536"/>
              <a:gd name="T8" fmla="*/ 0 60000 65536"/>
              <a:gd name="T9" fmla="*/ 0 w 1"/>
              <a:gd name="T10" fmla="*/ 0 h 35"/>
              <a:gd name="T11" fmla="*/ 1 w 1"/>
              <a:gd name="T12" fmla="*/ 35 h 35"/>
            </a:gdLst>
            <a:ahLst/>
            <a:cxnLst>
              <a:cxn ang="T6">
                <a:pos x="T0" y="T1"/>
              </a:cxn>
              <a:cxn ang="T7">
                <a:pos x="T2" y="T3"/>
              </a:cxn>
              <a:cxn ang="T8">
                <a:pos x="T4" y="T5"/>
              </a:cxn>
            </a:cxnLst>
            <a:rect l="T9" t="T10" r="T11" b="T12"/>
            <a:pathLst>
              <a:path w="1" h="35">
                <a:moveTo>
                  <a:pt x="0" y="3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5" name="Freeform 344">
            <a:extLst>
              <a:ext uri="{FF2B5EF4-FFF2-40B4-BE49-F238E27FC236}">
                <a16:creationId xmlns:a16="http://schemas.microsoft.com/office/drawing/2014/main" id="{00000000-0008-0000-0900-000059010000}"/>
              </a:ext>
            </a:extLst>
          </xdr:cNvPr>
          <xdr:cNvSpPr>
            <a:spLocks/>
          </xdr:cNvSpPr>
        </xdr:nvSpPr>
        <xdr:spPr bwMode="auto">
          <a:xfrm>
            <a:off x="2257" y="1423"/>
            <a:ext cx="3" cy="3"/>
          </a:xfrm>
          <a:custGeom>
            <a:avLst/>
            <a:gdLst>
              <a:gd name="T0" fmla="*/ 0 w 9"/>
              <a:gd name="T1" fmla="*/ 0 h 11"/>
              <a:gd name="T2" fmla="*/ 0 w 9"/>
              <a:gd name="T3" fmla="*/ 0 h 11"/>
              <a:gd name="T4" fmla="*/ 0 w 9"/>
              <a:gd name="T5" fmla="*/ 0 h 11"/>
              <a:gd name="T6" fmla="*/ 0 w 9"/>
              <a:gd name="T7" fmla="*/ 0 h 11"/>
              <a:gd name="T8" fmla="*/ 0 w 9"/>
              <a:gd name="T9" fmla="*/ 0 h 11"/>
              <a:gd name="T10" fmla="*/ 0 60000 65536"/>
              <a:gd name="T11" fmla="*/ 0 60000 65536"/>
              <a:gd name="T12" fmla="*/ 0 60000 65536"/>
              <a:gd name="T13" fmla="*/ 0 60000 65536"/>
              <a:gd name="T14" fmla="*/ 0 60000 65536"/>
              <a:gd name="T15" fmla="*/ 0 w 9"/>
              <a:gd name="T16" fmla="*/ 0 h 11"/>
              <a:gd name="T17" fmla="*/ 9 w 9"/>
              <a:gd name="T18" fmla="*/ 11 h 11"/>
            </a:gdLst>
            <a:ahLst/>
            <a:cxnLst>
              <a:cxn ang="T10">
                <a:pos x="T0" y="T1"/>
              </a:cxn>
              <a:cxn ang="T11">
                <a:pos x="T2" y="T3"/>
              </a:cxn>
              <a:cxn ang="T12">
                <a:pos x="T4" y="T5"/>
              </a:cxn>
              <a:cxn ang="T13">
                <a:pos x="T6" y="T7"/>
              </a:cxn>
              <a:cxn ang="T14">
                <a:pos x="T8" y="T9"/>
              </a:cxn>
            </a:cxnLst>
            <a:rect l="T15" t="T16" r="T17" b="T18"/>
            <a:pathLst>
              <a:path w="9" h="11">
                <a:moveTo>
                  <a:pt x="9" y="0"/>
                </a:moveTo>
                <a:lnTo>
                  <a:pt x="4" y="3"/>
                </a:lnTo>
                <a:lnTo>
                  <a:pt x="1" y="6"/>
                </a:lnTo>
                <a:lnTo>
                  <a:pt x="0" y="11"/>
                </a:lnTo>
                <a:lnTo>
                  <a:pt x="1" y="1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6" name="Freeform 345">
            <a:extLst>
              <a:ext uri="{FF2B5EF4-FFF2-40B4-BE49-F238E27FC236}">
                <a16:creationId xmlns:a16="http://schemas.microsoft.com/office/drawing/2014/main" id="{00000000-0008-0000-0900-00005A010000}"/>
              </a:ext>
            </a:extLst>
          </xdr:cNvPr>
          <xdr:cNvSpPr>
            <a:spLocks/>
          </xdr:cNvSpPr>
        </xdr:nvSpPr>
        <xdr:spPr bwMode="auto">
          <a:xfrm>
            <a:off x="2260" y="1423"/>
            <a:ext cx="2" cy="1"/>
          </a:xfrm>
          <a:custGeom>
            <a:avLst/>
            <a:gdLst>
              <a:gd name="T0" fmla="*/ 0 w 9"/>
              <a:gd name="T1" fmla="*/ 0 h 1"/>
              <a:gd name="T2" fmla="*/ 0 w 9"/>
              <a:gd name="T3" fmla="*/ 0 h 1"/>
              <a:gd name="T4" fmla="*/ 0 w 9"/>
              <a:gd name="T5" fmla="*/ 0 h 1"/>
              <a:gd name="T6" fmla="*/ 0 60000 65536"/>
              <a:gd name="T7" fmla="*/ 0 60000 65536"/>
              <a:gd name="T8" fmla="*/ 0 60000 65536"/>
              <a:gd name="T9" fmla="*/ 0 w 9"/>
              <a:gd name="T10" fmla="*/ 0 h 1"/>
              <a:gd name="T11" fmla="*/ 9 w 9"/>
              <a:gd name="T12" fmla="*/ 1 h 1"/>
            </a:gdLst>
            <a:ahLst/>
            <a:cxnLst>
              <a:cxn ang="T6">
                <a:pos x="T0" y="T1"/>
              </a:cxn>
              <a:cxn ang="T7">
                <a:pos x="T2" y="T3"/>
              </a:cxn>
              <a:cxn ang="T8">
                <a:pos x="T4" y="T5"/>
              </a:cxn>
            </a:cxnLst>
            <a:rect l="T9" t="T10" r="T11" b="T12"/>
            <a:pathLst>
              <a:path w="9" h="1">
                <a:moveTo>
                  <a:pt x="0" y="0"/>
                </a:moveTo>
                <a:lnTo>
                  <a:pt x="8" y="0"/>
                </a:lnTo>
                <a:lnTo>
                  <a:pt x="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7" name="Freeform 346">
            <a:extLst>
              <a:ext uri="{FF2B5EF4-FFF2-40B4-BE49-F238E27FC236}">
                <a16:creationId xmlns:a16="http://schemas.microsoft.com/office/drawing/2014/main" id="{00000000-0008-0000-0900-00005B010000}"/>
              </a:ext>
            </a:extLst>
          </xdr:cNvPr>
          <xdr:cNvSpPr>
            <a:spLocks/>
          </xdr:cNvSpPr>
        </xdr:nvSpPr>
        <xdr:spPr bwMode="auto">
          <a:xfrm>
            <a:off x="2254" y="1427"/>
            <a:ext cx="1" cy="14"/>
          </a:xfrm>
          <a:custGeom>
            <a:avLst/>
            <a:gdLst>
              <a:gd name="T0" fmla="*/ 0 w 1"/>
              <a:gd name="T1" fmla="*/ 0 h 56"/>
              <a:gd name="T2" fmla="*/ 0 w 1"/>
              <a:gd name="T3" fmla="*/ 0 h 56"/>
              <a:gd name="T4" fmla="*/ 1 w 1"/>
              <a:gd name="T5" fmla="*/ 0 h 56"/>
              <a:gd name="T6" fmla="*/ 0 60000 65536"/>
              <a:gd name="T7" fmla="*/ 0 60000 65536"/>
              <a:gd name="T8" fmla="*/ 0 60000 65536"/>
              <a:gd name="T9" fmla="*/ 0 w 1"/>
              <a:gd name="T10" fmla="*/ 0 h 56"/>
              <a:gd name="T11" fmla="*/ 1 w 1"/>
              <a:gd name="T12" fmla="*/ 56 h 56"/>
            </a:gdLst>
            <a:ahLst/>
            <a:cxnLst>
              <a:cxn ang="T6">
                <a:pos x="T0" y="T1"/>
              </a:cxn>
              <a:cxn ang="T7">
                <a:pos x="T2" y="T3"/>
              </a:cxn>
              <a:cxn ang="T8">
                <a:pos x="T4" y="T5"/>
              </a:cxn>
            </a:cxnLst>
            <a:rect l="T9" t="T10" r="T11" b="T12"/>
            <a:pathLst>
              <a:path w="1" h="56">
                <a:moveTo>
                  <a:pt x="0" y="0"/>
                </a:moveTo>
                <a:lnTo>
                  <a:pt x="0" y="56"/>
                </a:lnTo>
                <a:lnTo>
                  <a:pt x="1" y="5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8" name="Freeform 347">
            <a:extLst>
              <a:ext uri="{FF2B5EF4-FFF2-40B4-BE49-F238E27FC236}">
                <a16:creationId xmlns:a16="http://schemas.microsoft.com/office/drawing/2014/main" id="{00000000-0008-0000-0900-00005C010000}"/>
              </a:ext>
            </a:extLst>
          </xdr:cNvPr>
          <xdr:cNvSpPr>
            <a:spLocks/>
          </xdr:cNvSpPr>
        </xdr:nvSpPr>
        <xdr:spPr bwMode="auto">
          <a:xfrm>
            <a:off x="2266" y="1443"/>
            <a:ext cx="4" cy="1"/>
          </a:xfrm>
          <a:custGeom>
            <a:avLst/>
            <a:gdLst>
              <a:gd name="T0" fmla="*/ 0 w 16"/>
              <a:gd name="T1" fmla="*/ 0 h 1"/>
              <a:gd name="T2" fmla="*/ 0 w 16"/>
              <a:gd name="T3" fmla="*/ 0 h 1"/>
              <a:gd name="T4" fmla="*/ 0 w 16"/>
              <a:gd name="T5" fmla="*/ 0 h 1"/>
              <a:gd name="T6" fmla="*/ 0 60000 65536"/>
              <a:gd name="T7" fmla="*/ 0 60000 65536"/>
              <a:gd name="T8" fmla="*/ 0 60000 65536"/>
              <a:gd name="T9" fmla="*/ 0 w 16"/>
              <a:gd name="T10" fmla="*/ 0 h 1"/>
              <a:gd name="T11" fmla="*/ 16 w 16"/>
              <a:gd name="T12" fmla="*/ 1 h 1"/>
            </a:gdLst>
            <a:ahLst/>
            <a:cxnLst>
              <a:cxn ang="T6">
                <a:pos x="T0" y="T1"/>
              </a:cxn>
              <a:cxn ang="T7">
                <a:pos x="T2" y="T3"/>
              </a:cxn>
              <a:cxn ang="T8">
                <a:pos x="T4" y="T5"/>
              </a:cxn>
            </a:cxnLst>
            <a:rect l="T9" t="T10" r="T11" b="T12"/>
            <a:pathLst>
              <a:path w="16" h="1">
                <a:moveTo>
                  <a:pt x="16"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49" name="Freeform 348">
            <a:extLst>
              <a:ext uri="{FF2B5EF4-FFF2-40B4-BE49-F238E27FC236}">
                <a16:creationId xmlns:a16="http://schemas.microsoft.com/office/drawing/2014/main" id="{00000000-0008-0000-0900-00005D010000}"/>
              </a:ext>
            </a:extLst>
          </xdr:cNvPr>
          <xdr:cNvSpPr>
            <a:spLocks/>
          </xdr:cNvSpPr>
        </xdr:nvSpPr>
        <xdr:spPr bwMode="auto">
          <a:xfrm>
            <a:off x="2254" y="1384"/>
            <a:ext cx="1" cy="89"/>
          </a:xfrm>
          <a:custGeom>
            <a:avLst/>
            <a:gdLst>
              <a:gd name="T0" fmla="*/ 0 w 1"/>
              <a:gd name="T1" fmla="*/ 1 h 356"/>
              <a:gd name="T2" fmla="*/ 0 w 1"/>
              <a:gd name="T3" fmla="*/ 0 h 356"/>
              <a:gd name="T4" fmla="*/ 1 w 1"/>
              <a:gd name="T5" fmla="*/ 0 h 356"/>
              <a:gd name="T6" fmla="*/ 0 60000 65536"/>
              <a:gd name="T7" fmla="*/ 0 60000 65536"/>
              <a:gd name="T8" fmla="*/ 0 60000 65536"/>
              <a:gd name="T9" fmla="*/ 0 w 1"/>
              <a:gd name="T10" fmla="*/ 0 h 356"/>
              <a:gd name="T11" fmla="*/ 1 w 1"/>
              <a:gd name="T12" fmla="*/ 356 h 356"/>
            </a:gdLst>
            <a:ahLst/>
            <a:cxnLst>
              <a:cxn ang="T6">
                <a:pos x="T0" y="T1"/>
              </a:cxn>
              <a:cxn ang="T7">
                <a:pos x="T2" y="T3"/>
              </a:cxn>
              <a:cxn ang="T8">
                <a:pos x="T4" y="T5"/>
              </a:cxn>
            </a:cxnLst>
            <a:rect l="T9" t="T10" r="T11" b="T12"/>
            <a:pathLst>
              <a:path w="1" h="356">
                <a:moveTo>
                  <a:pt x="0" y="35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0" name="Freeform 349">
            <a:extLst>
              <a:ext uri="{FF2B5EF4-FFF2-40B4-BE49-F238E27FC236}">
                <a16:creationId xmlns:a16="http://schemas.microsoft.com/office/drawing/2014/main" id="{00000000-0008-0000-0900-00005E010000}"/>
              </a:ext>
            </a:extLst>
          </xdr:cNvPr>
          <xdr:cNvSpPr>
            <a:spLocks/>
          </xdr:cNvSpPr>
        </xdr:nvSpPr>
        <xdr:spPr bwMode="auto">
          <a:xfrm>
            <a:off x="2220" y="1423"/>
            <a:ext cx="27" cy="23"/>
          </a:xfrm>
          <a:custGeom>
            <a:avLst/>
            <a:gdLst>
              <a:gd name="T0" fmla="*/ 0 w 108"/>
              <a:gd name="T1" fmla="*/ 0 h 92"/>
              <a:gd name="T2" fmla="*/ 0 w 108"/>
              <a:gd name="T3" fmla="*/ 0 h 92"/>
              <a:gd name="T4" fmla="*/ 0 w 108"/>
              <a:gd name="T5" fmla="*/ 0 h 92"/>
              <a:gd name="T6" fmla="*/ 0 w 108"/>
              <a:gd name="T7" fmla="*/ 0 h 92"/>
              <a:gd name="T8" fmla="*/ 0 w 108"/>
              <a:gd name="T9" fmla="*/ 0 h 92"/>
              <a:gd name="T10" fmla="*/ 0 w 108"/>
              <a:gd name="T11" fmla="*/ 0 h 92"/>
              <a:gd name="T12" fmla="*/ 0 w 108"/>
              <a:gd name="T13" fmla="*/ 0 h 92"/>
              <a:gd name="T14" fmla="*/ 0 w 108"/>
              <a:gd name="T15" fmla="*/ 0 h 92"/>
              <a:gd name="T16" fmla="*/ 0 w 108"/>
              <a:gd name="T17" fmla="*/ 0 h 92"/>
              <a:gd name="T18" fmla="*/ 0 w 108"/>
              <a:gd name="T19" fmla="*/ 0 h 92"/>
              <a:gd name="T20" fmla="*/ 0 w 108"/>
              <a:gd name="T21" fmla="*/ 0 h 92"/>
              <a:gd name="T22" fmla="*/ 0 w 108"/>
              <a:gd name="T23" fmla="*/ 0 h 92"/>
              <a:gd name="T24" fmla="*/ 0 w 108"/>
              <a:gd name="T25" fmla="*/ 0 h 92"/>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60000 65536"/>
              <a:gd name="T37" fmla="*/ 0 60000 65536"/>
              <a:gd name="T38" fmla="*/ 0 60000 65536"/>
              <a:gd name="T39" fmla="*/ 0 w 108"/>
              <a:gd name="T40" fmla="*/ 0 h 92"/>
              <a:gd name="T41" fmla="*/ 108 w 108"/>
              <a:gd name="T42" fmla="*/ 92 h 92"/>
            </a:gdLst>
            <a:ahLst/>
            <a:cxnLst>
              <a:cxn ang="T26">
                <a:pos x="T0" y="T1"/>
              </a:cxn>
              <a:cxn ang="T27">
                <a:pos x="T2" y="T3"/>
              </a:cxn>
              <a:cxn ang="T28">
                <a:pos x="T4" y="T5"/>
              </a:cxn>
              <a:cxn ang="T29">
                <a:pos x="T6" y="T7"/>
              </a:cxn>
              <a:cxn ang="T30">
                <a:pos x="T8" y="T9"/>
              </a:cxn>
              <a:cxn ang="T31">
                <a:pos x="T10" y="T11"/>
              </a:cxn>
              <a:cxn ang="T32">
                <a:pos x="T12" y="T13"/>
              </a:cxn>
              <a:cxn ang="T33">
                <a:pos x="T14" y="T15"/>
              </a:cxn>
              <a:cxn ang="T34">
                <a:pos x="T16" y="T17"/>
              </a:cxn>
              <a:cxn ang="T35">
                <a:pos x="T18" y="T19"/>
              </a:cxn>
              <a:cxn ang="T36">
                <a:pos x="T20" y="T21"/>
              </a:cxn>
              <a:cxn ang="T37">
                <a:pos x="T22" y="T23"/>
              </a:cxn>
              <a:cxn ang="T38">
                <a:pos x="T24" y="T25"/>
              </a:cxn>
            </a:cxnLst>
            <a:rect l="T39" t="T40" r="T41" b="T42"/>
            <a:pathLst>
              <a:path w="108" h="92">
                <a:moveTo>
                  <a:pt x="108" y="74"/>
                </a:moveTo>
                <a:lnTo>
                  <a:pt x="108" y="18"/>
                </a:lnTo>
                <a:lnTo>
                  <a:pt x="93" y="0"/>
                </a:lnTo>
                <a:lnTo>
                  <a:pt x="80" y="18"/>
                </a:lnTo>
                <a:lnTo>
                  <a:pt x="80" y="74"/>
                </a:lnTo>
                <a:lnTo>
                  <a:pt x="65" y="92"/>
                </a:lnTo>
                <a:lnTo>
                  <a:pt x="52" y="74"/>
                </a:lnTo>
                <a:lnTo>
                  <a:pt x="52" y="18"/>
                </a:lnTo>
                <a:lnTo>
                  <a:pt x="15" y="18"/>
                </a:lnTo>
                <a:lnTo>
                  <a:pt x="15" y="74"/>
                </a:lnTo>
                <a:lnTo>
                  <a:pt x="0" y="66"/>
                </a:lnTo>
                <a:lnTo>
                  <a:pt x="0" y="26"/>
                </a:lnTo>
                <a:lnTo>
                  <a:pt x="1"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1" name="Freeform 350">
            <a:extLst>
              <a:ext uri="{FF2B5EF4-FFF2-40B4-BE49-F238E27FC236}">
                <a16:creationId xmlns:a16="http://schemas.microsoft.com/office/drawing/2014/main" id="{00000000-0008-0000-0900-00005F010000}"/>
              </a:ext>
            </a:extLst>
          </xdr:cNvPr>
          <xdr:cNvSpPr>
            <a:spLocks/>
          </xdr:cNvSpPr>
        </xdr:nvSpPr>
        <xdr:spPr bwMode="auto">
          <a:xfrm>
            <a:off x="2254" y="1427"/>
            <a:ext cx="1" cy="14"/>
          </a:xfrm>
          <a:custGeom>
            <a:avLst/>
            <a:gdLst>
              <a:gd name="T0" fmla="*/ 0 w 1"/>
              <a:gd name="T1" fmla="*/ 0 h 56"/>
              <a:gd name="T2" fmla="*/ 0 w 1"/>
              <a:gd name="T3" fmla="*/ 0 h 56"/>
              <a:gd name="T4" fmla="*/ 1 w 1"/>
              <a:gd name="T5" fmla="*/ 0 h 56"/>
              <a:gd name="T6" fmla="*/ 0 60000 65536"/>
              <a:gd name="T7" fmla="*/ 0 60000 65536"/>
              <a:gd name="T8" fmla="*/ 0 60000 65536"/>
              <a:gd name="T9" fmla="*/ 0 w 1"/>
              <a:gd name="T10" fmla="*/ 0 h 56"/>
              <a:gd name="T11" fmla="*/ 1 w 1"/>
              <a:gd name="T12" fmla="*/ 56 h 56"/>
            </a:gdLst>
            <a:ahLst/>
            <a:cxnLst>
              <a:cxn ang="T6">
                <a:pos x="T0" y="T1"/>
              </a:cxn>
              <a:cxn ang="T7">
                <a:pos x="T2" y="T3"/>
              </a:cxn>
              <a:cxn ang="T8">
                <a:pos x="T4" y="T5"/>
              </a:cxn>
            </a:cxnLst>
            <a:rect l="T9" t="T10" r="T11" b="T12"/>
            <a:pathLst>
              <a:path w="1" h="56">
                <a:moveTo>
                  <a:pt x="0" y="5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2" name="Freeform 351">
            <a:extLst>
              <a:ext uri="{FF2B5EF4-FFF2-40B4-BE49-F238E27FC236}">
                <a16:creationId xmlns:a16="http://schemas.microsoft.com/office/drawing/2014/main" id="{00000000-0008-0000-0900-000060010000}"/>
              </a:ext>
            </a:extLst>
          </xdr:cNvPr>
          <xdr:cNvSpPr>
            <a:spLocks/>
          </xdr:cNvSpPr>
        </xdr:nvSpPr>
        <xdr:spPr bwMode="auto">
          <a:xfrm>
            <a:off x="2224" y="1339"/>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14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3" name="Freeform 352">
            <a:extLst>
              <a:ext uri="{FF2B5EF4-FFF2-40B4-BE49-F238E27FC236}">
                <a16:creationId xmlns:a16="http://schemas.microsoft.com/office/drawing/2014/main" id="{00000000-0008-0000-0900-000061010000}"/>
              </a:ext>
            </a:extLst>
          </xdr:cNvPr>
          <xdr:cNvSpPr>
            <a:spLocks/>
          </xdr:cNvSpPr>
        </xdr:nvSpPr>
        <xdr:spPr bwMode="auto">
          <a:xfrm>
            <a:off x="2245" y="1339"/>
            <a:ext cx="1" cy="36"/>
          </a:xfrm>
          <a:custGeom>
            <a:avLst/>
            <a:gdLst>
              <a:gd name="T0" fmla="*/ 0 w 1"/>
              <a:gd name="T1" fmla="*/ 0 h 144"/>
              <a:gd name="T2" fmla="*/ 0 w 1"/>
              <a:gd name="T3" fmla="*/ 0 h 144"/>
              <a:gd name="T4" fmla="*/ 1 w 1"/>
              <a:gd name="T5" fmla="*/ 0 h 144"/>
              <a:gd name="T6" fmla="*/ 0 60000 65536"/>
              <a:gd name="T7" fmla="*/ 0 60000 65536"/>
              <a:gd name="T8" fmla="*/ 0 60000 65536"/>
              <a:gd name="T9" fmla="*/ 0 w 1"/>
              <a:gd name="T10" fmla="*/ 0 h 144"/>
              <a:gd name="T11" fmla="*/ 1 w 1"/>
              <a:gd name="T12" fmla="*/ 144 h 144"/>
            </a:gdLst>
            <a:ahLst/>
            <a:cxnLst>
              <a:cxn ang="T6">
                <a:pos x="T0" y="T1"/>
              </a:cxn>
              <a:cxn ang="T7">
                <a:pos x="T2" y="T3"/>
              </a:cxn>
              <a:cxn ang="T8">
                <a:pos x="T4" y="T5"/>
              </a:cxn>
            </a:cxnLst>
            <a:rect l="T9" t="T10" r="T11" b="T12"/>
            <a:pathLst>
              <a:path w="1" h="144">
                <a:moveTo>
                  <a:pt x="0" y="0"/>
                </a:moveTo>
                <a:lnTo>
                  <a:pt x="0" y="144"/>
                </a:lnTo>
                <a:lnTo>
                  <a:pt x="1" y="14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4" name="Freeform 353">
            <a:extLst>
              <a:ext uri="{FF2B5EF4-FFF2-40B4-BE49-F238E27FC236}">
                <a16:creationId xmlns:a16="http://schemas.microsoft.com/office/drawing/2014/main" id="{00000000-0008-0000-0900-000062010000}"/>
              </a:ext>
            </a:extLst>
          </xdr:cNvPr>
          <xdr:cNvSpPr>
            <a:spLocks/>
          </xdr:cNvSpPr>
        </xdr:nvSpPr>
        <xdr:spPr bwMode="auto">
          <a:xfrm>
            <a:off x="2224" y="1330"/>
            <a:ext cx="11" cy="9"/>
          </a:xfrm>
          <a:custGeom>
            <a:avLst/>
            <a:gdLst>
              <a:gd name="T0" fmla="*/ 0 w 45"/>
              <a:gd name="T1" fmla="*/ 0 h 34"/>
              <a:gd name="T2" fmla="*/ 0 w 45"/>
              <a:gd name="T3" fmla="*/ 0 h 34"/>
              <a:gd name="T4" fmla="*/ 0 w 45"/>
              <a:gd name="T5" fmla="*/ 0 h 34"/>
              <a:gd name="T6" fmla="*/ 0 w 45"/>
              <a:gd name="T7" fmla="*/ 0 h 34"/>
              <a:gd name="T8" fmla="*/ 0 w 45"/>
              <a:gd name="T9" fmla="*/ 0 h 34"/>
              <a:gd name="T10" fmla="*/ 0 w 45"/>
              <a:gd name="T11" fmla="*/ 0 h 34"/>
              <a:gd name="T12" fmla="*/ 0 w 45"/>
              <a:gd name="T13" fmla="*/ 0 h 34"/>
              <a:gd name="T14" fmla="*/ 0 w 45"/>
              <a:gd name="T15" fmla="*/ 0 h 34"/>
              <a:gd name="T16" fmla="*/ 0 60000 65536"/>
              <a:gd name="T17" fmla="*/ 0 60000 65536"/>
              <a:gd name="T18" fmla="*/ 0 60000 65536"/>
              <a:gd name="T19" fmla="*/ 0 60000 65536"/>
              <a:gd name="T20" fmla="*/ 0 60000 65536"/>
              <a:gd name="T21" fmla="*/ 0 60000 65536"/>
              <a:gd name="T22" fmla="*/ 0 60000 65536"/>
              <a:gd name="T23" fmla="*/ 0 60000 65536"/>
              <a:gd name="T24" fmla="*/ 0 w 45"/>
              <a:gd name="T25" fmla="*/ 0 h 34"/>
              <a:gd name="T26" fmla="*/ 45 w 45"/>
              <a:gd name="T27" fmla="*/ 34 h 3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5" h="34">
                <a:moveTo>
                  <a:pt x="45" y="0"/>
                </a:moveTo>
                <a:lnTo>
                  <a:pt x="35" y="2"/>
                </a:lnTo>
                <a:lnTo>
                  <a:pt x="25" y="5"/>
                </a:lnTo>
                <a:lnTo>
                  <a:pt x="16" y="10"/>
                </a:lnTo>
                <a:lnTo>
                  <a:pt x="10" y="16"/>
                </a:lnTo>
                <a:lnTo>
                  <a:pt x="4" y="24"/>
                </a:lnTo>
                <a:lnTo>
                  <a:pt x="0" y="34"/>
                </a:lnTo>
                <a:lnTo>
                  <a:pt x="2"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5" name="Freeform 354">
            <a:extLst>
              <a:ext uri="{FF2B5EF4-FFF2-40B4-BE49-F238E27FC236}">
                <a16:creationId xmlns:a16="http://schemas.microsoft.com/office/drawing/2014/main" id="{00000000-0008-0000-0900-000063010000}"/>
              </a:ext>
            </a:extLst>
          </xdr:cNvPr>
          <xdr:cNvSpPr>
            <a:spLocks/>
          </xdr:cNvSpPr>
        </xdr:nvSpPr>
        <xdr:spPr bwMode="auto">
          <a:xfrm>
            <a:off x="2220" y="1326"/>
            <a:ext cx="5" cy="4"/>
          </a:xfrm>
          <a:custGeom>
            <a:avLst/>
            <a:gdLst>
              <a:gd name="T0" fmla="*/ 0 w 20"/>
              <a:gd name="T1" fmla="*/ 0 h 17"/>
              <a:gd name="T2" fmla="*/ 0 w 20"/>
              <a:gd name="T3" fmla="*/ 0 h 17"/>
              <a:gd name="T4" fmla="*/ 0 w 20"/>
              <a:gd name="T5" fmla="*/ 0 h 17"/>
              <a:gd name="T6" fmla="*/ 0 60000 65536"/>
              <a:gd name="T7" fmla="*/ 0 60000 65536"/>
              <a:gd name="T8" fmla="*/ 0 60000 65536"/>
              <a:gd name="T9" fmla="*/ 0 w 20"/>
              <a:gd name="T10" fmla="*/ 0 h 17"/>
              <a:gd name="T11" fmla="*/ 20 w 20"/>
              <a:gd name="T12" fmla="*/ 17 h 17"/>
            </a:gdLst>
            <a:ahLst/>
            <a:cxnLst>
              <a:cxn ang="T6">
                <a:pos x="T0" y="T1"/>
              </a:cxn>
              <a:cxn ang="T7">
                <a:pos x="T2" y="T3"/>
              </a:cxn>
              <a:cxn ang="T8">
                <a:pos x="T4" y="T5"/>
              </a:cxn>
            </a:cxnLst>
            <a:rect l="T9" t="T10" r="T11" b="T12"/>
            <a:pathLst>
              <a:path w="20" h="17">
                <a:moveTo>
                  <a:pt x="0" y="0"/>
                </a:moveTo>
                <a:lnTo>
                  <a:pt x="18" y="17"/>
                </a:lnTo>
                <a:lnTo>
                  <a:pt x="20"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6" name="Freeform 355">
            <a:extLst>
              <a:ext uri="{FF2B5EF4-FFF2-40B4-BE49-F238E27FC236}">
                <a16:creationId xmlns:a16="http://schemas.microsoft.com/office/drawing/2014/main" id="{00000000-0008-0000-0900-000064010000}"/>
              </a:ext>
            </a:extLst>
          </xdr:cNvPr>
          <xdr:cNvSpPr>
            <a:spLocks/>
          </xdr:cNvSpPr>
        </xdr:nvSpPr>
        <xdr:spPr bwMode="auto">
          <a:xfrm>
            <a:off x="2235" y="1330"/>
            <a:ext cx="10" cy="9"/>
          </a:xfrm>
          <a:custGeom>
            <a:avLst/>
            <a:gdLst>
              <a:gd name="T0" fmla="*/ 0 w 43"/>
              <a:gd name="T1" fmla="*/ 0 h 34"/>
              <a:gd name="T2" fmla="*/ 0 w 43"/>
              <a:gd name="T3" fmla="*/ 0 h 34"/>
              <a:gd name="T4" fmla="*/ 0 w 43"/>
              <a:gd name="T5" fmla="*/ 0 h 34"/>
              <a:gd name="T6" fmla="*/ 0 w 43"/>
              <a:gd name="T7" fmla="*/ 0 h 34"/>
              <a:gd name="T8" fmla="*/ 0 w 43"/>
              <a:gd name="T9" fmla="*/ 0 h 34"/>
              <a:gd name="T10" fmla="*/ 0 w 43"/>
              <a:gd name="T11" fmla="*/ 0 h 34"/>
              <a:gd name="T12" fmla="*/ 0 w 43"/>
              <a:gd name="T13" fmla="*/ 0 h 34"/>
              <a:gd name="T14" fmla="*/ 0 w 43"/>
              <a:gd name="T15" fmla="*/ 0 h 34"/>
              <a:gd name="T16" fmla="*/ 0 60000 65536"/>
              <a:gd name="T17" fmla="*/ 0 60000 65536"/>
              <a:gd name="T18" fmla="*/ 0 60000 65536"/>
              <a:gd name="T19" fmla="*/ 0 60000 65536"/>
              <a:gd name="T20" fmla="*/ 0 60000 65536"/>
              <a:gd name="T21" fmla="*/ 0 60000 65536"/>
              <a:gd name="T22" fmla="*/ 0 60000 65536"/>
              <a:gd name="T23" fmla="*/ 0 60000 65536"/>
              <a:gd name="T24" fmla="*/ 0 w 43"/>
              <a:gd name="T25" fmla="*/ 0 h 34"/>
              <a:gd name="T26" fmla="*/ 43 w 43"/>
              <a:gd name="T27" fmla="*/ 34 h 34"/>
            </a:gdLst>
            <a:ahLst/>
            <a:cxnLst>
              <a:cxn ang="T16">
                <a:pos x="T0" y="T1"/>
              </a:cxn>
              <a:cxn ang="T17">
                <a:pos x="T2" y="T3"/>
              </a:cxn>
              <a:cxn ang="T18">
                <a:pos x="T4" y="T5"/>
              </a:cxn>
              <a:cxn ang="T19">
                <a:pos x="T6" y="T7"/>
              </a:cxn>
              <a:cxn ang="T20">
                <a:pos x="T8" y="T9"/>
              </a:cxn>
              <a:cxn ang="T21">
                <a:pos x="T10" y="T11"/>
              </a:cxn>
              <a:cxn ang="T22">
                <a:pos x="T12" y="T13"/>
              </a:cxn>
              <a:cxn ang="T23">
                <a:pos x="T14" y="T15"/>
              </a:cxn>
            </a:cxnLst>
            <a:rect l="T24" t="T25" r="T26" b="T27"/>
            <a:pathLst>
              <a:path w="43" h="34">
                <a:moveTo>
                  <a:pt x="43" y="34"/>
                </a:moveTo>
                <a:lnTo>
                  <a:pt x="39" y="24"/>
                </a:lnTo>
                <a:lnTo>
                  <a:pt x="33" y="16"/>
                </a:lnTo>
                <a:lnTo>
                  <a:pt x="27" y="10"/>
                </a:lnTo>
                <a:lnTo>
                  <a:pt x="18" y="5"/>
                </a:lnTo>
                <a:lnTo>
                  <a:pt x="8"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7" name="Freeform 356">
            <a:extLst>
              <a:ext uri="{FF2B5EF4-FFF2-40B4-BE49-F238E27FC236}">
                <a16:creationId xmlns:a16="http://schemas.microsoft.com/office/drawing/2014/main" id="{00000000-0008-0000-0900-000065010000}"/>
              </a:ext>
            </a:extLst>
          </xdr:cNvPr>
          <xdr:cNvSpPr>
            <a:spLocks/>
          </xdr:cNvSpPr>
        </xdr:nvSpPr>
        <xdr:spPr bwMode="auto">
          <a:xfrm>
            <a:off x="2203" y="816"/>
            <a:ext cx="18" cy="1"/>
          </a:xfrm>
          <a:custGeom>
            <a:avLst/>
            <a:gdLst>
              <a:gd name="T0" fmla="*/ 0 w 70"/>
              <a:gd name="T1" fmla="*/ 0 h 1"/>
              <a:gd name="T2" fmla="*/ 0 w 70"/>
              <a:gd name="T3" fmla="*/ 0 h 1"/>
              <a:gd name="T4" fmla="*/ 0 w 70"/>
              <a:gd name="T5" fmla="*/ 0 h 1"/>
              <a:gd name="T6" fmla="*/ 0 60000 65536"/>
              <a:gd name="T7" fmla="*/ 0 60000 65536"/>
              <a:gd name="T8" fmla="*/ 0 60000 65536"/>
              <a:gd name="T9" fmla="*/ 0 w 70"/>
              <a:gd name="T10" fmla="*/ 0 h 1"/>
              <a:gd name="T11" fmla="*/ 70 w 70"/>
              <a:gd name="T12" fmla="*/ 1 h 1"/>
            </a:gdLst>
            <a:ahLst/>
            <a:cxnLst>
              <a:cxn ang="T6">
                <a:pos x="T0" y="T1"/>
              </a:cxn>
              <a:cxn ang="T7">
                <a:pos x="T2" y="T3"/>
              </a:cxn>
              <a:cxn ang="T8">
                <a:pos x="T4" y="T5"/>
              </a:cxn>
            </a:cxnLst>
            <a:rect l="T9" t="T10" r="T11" b="T12"/>
            <a:pathLst>
              <a:path w="70" h="1">
                <a:moveTo>
                  <a:pt x="0" y="0"/>
                </a:moveTo>
                <a:lnTo>
                  <a:pt x="69" y="0"/>
                </a:lnTo>
                <a:lnTo>
                  <a:pt x="7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8" name="Freeform 357">
            <a:extLst>
              <a:ext uri="{FF2B5EF4-FFF2-40B4-BE49-F238E27FC236}">
                <a16:creationId xmlns:a16="http://schemas.microsoft.com/office/drawing/2014/main" id="{00000000-0008-0000-0900-000066010000}"/>
              </a:ext>
            </a:extLst>
          </xdr:cNvPr>
          <xdr:cNvSpPr>
            <a:spLocks/>
          </xdr:cNvSpPr>
        </xdr:nvSpPr>
        <xdr:spPr bwMode="auto">
          <a:xfrm>
            <a:off x="2203" y="768"/>
            <a:ext cx="18" cy="1"/>
          </a:xfrm>
          <a:custGeom>
            <a:avLst/>
            <a:gdLst>
              <a:gd name="T0" fmla="*/ 0 w 70"/>
              <a:gd name="T1" fmla="*/ 0 h 1"/>
              <a:gd name="T2" fmla="*/ 0 w 70"/>
              <a:gd name="T3" fmla="*/ 0 h 1"/>
              <a:gd name="T4" fmla="*/ 0 w 70"/>
              <a:gd name="T5" fmla="*/ 0 h 1"/>
              <a:gd name="T6" fmla="*/ 0 60000 65536"/>
              <a:gd name="T7" fmla="*/ 0 60000 65536"/>
              <a:gd name="T8" fmla="*/ 0 60000 65536"/>
              <a:gd name="T9" fmla="*/ 0 w 70"/>
              <a:gd name="T10" fmla="*/ 0 h 1"/>
              <a:gd name="T11" fmla="*/ 70 w 70"/>
              <a:gd name="T12" fmla="*/ 1 h 1"/>
            </a:gdLst>
            <a:ahLst/>
            <a:cxnLst>
              <a:cxn ang="T6">
                <a:pos x="T0" y="T1"/>
              </a:cxn>
              <a:cxn ang="T7">
                <a:pos x="T2" y="T3"/>
              </a:cxn>
              <a:cxn ang="T8">
                <a:pos x="T4" y="T5"/>
              </a:cxn>
            </a:cxnLst>
            <a:rect l="T9" t="T10" r="T11" b="T12"/>
            <a:pathLst>
              <a:path w="70" h="1">
                <a:moveTo>
                  <a:pt x="0" y="0"/>
                </a:moveTo>
                <a:lnTo>
                  <a:pt x="69" y="0"/>
                </a:lnTo>
                <a:lnTo>
                  <a:pt x="7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59" name="Freeform 358">
            <a:extLst>
              <a:ext uri="{FF2B5EF4-FFF2-40B4-BE49-F238E27FC236}">
                <a16:creationId xmlns:a16="http://schemas.microsoft.com/office/drawing/2014/main" id="{00000000-0008-0000-0900-000067010000}"/>
              </a:ext>
            </a:extLst>
          </xdr:cNvPr>
          <xdr:cNvSpPr>
            <a:spLocks/>
          </xdr:cNvSpPr>
        </xdr:nvSpPr>
        <xdr:spPr bwMode="auto">
          <a:xfrm>
            <a:off x="2203" y="799"/>
            <a:ext cx="17" cy="1"/>
          </a:xfrm>
          <a:custGeom>
            <a:avLst/>
            <a:gdLst>
              <a:gd name="T0" fmla="*/ 0 w 69"/>
              <a:gd name="T1" fmla="*/ 0 h 1"/>
              <a:gd name="T2" fmla="*/ 0 w 69"/>
              <a:gd name="T3" fmla="*/ 0 h 1"/>
              <a:gd name="T4" fmla="*/ 0 w 69"/>
              <a:gd name="T5" fmla="*/ 0 h 1"/>
              <a:gd name="T6" fmla="*/ 0 60000 65536"/>
              <a:gd name="T7" fmla="*/ 0 60000 65536"/>
              <a:gd name="T8" fmla="*/ 0 60000 65536"/>
              <a:gd name="T9" fmla="*/ 0 w 69"/>
              <a:gd name="T10" fmla="*/ 0 h 1"/>
              <a:gd name="T11" fmla="*/ 69 w 69"/>
              <a:gd name="T12" fmla="*/ 1 h 1"/>
            </a:gdLst>
            <a:ahLst/>
            <a:cxnLst>
              <a:cxn ang="T6">
                <a:pos x="T0" y="T1"/>
              </a:cxn>
              <a:cxn ang="T7">
                <a:pos x="T2" y="T3"/>
              </a:cxn>
              <a:cxn ang="T8">
                <a:pos x="T4" y="T5"/>
              </a:cxn>
            </a:cxnLst>
            <a:rect l="T9" t="T10" r="T11" b="T12"/>
            <a:pathLst>
              <a:path w="69" h="1">
                <a:moveTo>
                  <a:pt x="6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60" name="Freeform 359">
            <a:extLst>
              <a:ext uri="{FF2B5EF4-FFF2-40B4-BE49-F238E27FC236}">
                <a16:creationId xmlns:a16="http://schemas.microsoft.com/office/drawing/2014/main" id="{00000000-0008-0000-0900-000068010000}"/>
              </a:ext>
            </a:extLst>
          </xdr:cNvPr>
          <xdr:cNvSpPr>
            <a:spLocks/>
          </xdr:cNvSpPr>
        </xdr:nvSpPr>
        <xdr:spPr bwMode="auto">
          <a:xfrm>
            <a:off x="2203" y="752"/>
            <a:ext cx="17" cy="1"/>
          </a:xfrm>
          <a:custGeom>
            <a:avLst/>
            <a:gdLst>
              <a:gd name="T0" fmla="*/ 0 w 69"/>
              <a:gd name="T1" fmla="*/ 0 h 1"/>
              <a:gd name="T2" fmla="*/ 0 w 69"/>
              <a:gd name="T3" fmla="*/ 0 h 1"/>
              <a:gd name="T4" fmla="*/ 0 w 69"/>
              <a:gd name="T5" fmla="*/ 0 h 1"/>
              <a:gd name="T6" fmla="*/ 0 60000 65536"/>
              <a:gd name="T7" fmla="*/ 0 60000 65536"/>
              <a:gd name="T8" fmla="*/ 0 60000 65536"/>
              <a:gd name="T9" fmla="*/ 0 w 69"/>
              <a:gd name="T10" fmla="*/ 0 h 1"/>
              <a:gd name="T11" fmla="*/ 69 w 69"/>
              <a:gd name="T12" fmla="*/ 1 h 1"/>
            </a:gdLst>
            <a:ahLst/>
            <a:cxnLst>
              <a:cxn ang="T6">
                <a:pos x="T0" y="T1"/>
              </a:cxn>
              <a:cxn ang="T7">
                <a:pos x="T2" y="T3"/>
              </a:cxn>
              <a:cxn ang="T8">
                <a:pos x="T4" y="T5"/>
              </a:cxn>
            </a:cxnLst>
            <a:rect l="T9" t="T10" r="T11" b="T12"/>
            <a:pathLst>
              <a:path w="69" h="1">
                <a:moveTo>
                  <a:pt x="6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61" name="Freeform 360">
            <a:extLst>
              <a:ext uri="{FF2B5EF4-FFF2-40B4-BE49-F238E27FC236}">
                <a16:creationId xmlns:a16="http://schemas.microsoft.com/office/drawing/2014/main" id="{00000000-0008-0000-0900-000069010000}"/>
              </a:ext>
            </a:extLst>
          </xdr:cNvPr>
          <xdr:cNvSpPr>
            <a:spLocks/>
          </xdr:cNvSpPr>
        </xdr:nvSpPr>
        <xdr:spPr bwMode="auto">
          <a:xfrm>
            <a:off x="2019" y="719"/>
            <a:ext cx="163" cy="133"/>
          </a:xfrm>
          <a:custGeom>
            <a:avLst/>
            <a:gdLst>
              <a:gd name="T0" fmla="*/ 0 w 650"/>
              <a:gd name="T1" fmla="*/ 0 h 533"/>
              <a:gd name="T2" fmla="*/ 0 w 650"/>
              <a:gd name="T3" fmla="*/ 0 h 533"/>
              <a:gd name="T4" fmla="*/ 0 w 650"/>
              <a:gd name="T5" fmla="*/ 0 h 533"/>
              <a:gd name="T6" fmla="*/ 0 w 650"/>
              <a:gd name="T7" fmla="*/ 0 h 533"/>
              <a:gd name="T8" fmla="*/ 0 w 650"/>
              <a:gd name="T9" fmla="*/ 0 h 533"/>
              <a:gd name="T10" fmla="*/ 1 w 650"/>
              <a:gd name="T11" fmla="*/ 0 h 533"/>
              <a:gd name="T12" fmla="*/ 1 w 650"/>
              <a:gd name="T13" fmla="*/ 0 h 533"/>
              <a:gd name="T14" fmla="*/ 1 w 650"/>
              <a:gd name="T15" fmla="*/ 0 h 533"/>
              <a:gd name="T16" fmla="*/ 1 w 650"/>
              <a:gd name="T17" fmla="*/ 0 h 533"/>
              <a:gd name="T18" fmla="*/ 0 w 650"/>
              <a:gd name="T19" fmla="*/ 0 h 533"/>
              <a:gd name="T20" fmla="*/ 0 w 650"/>
              <a:gd name="T21" fmla="*/ 0 h 533"/>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650"/>
              <a:gd name="T34" fmla="*/ 0 h 533"/>
              <a:gd name="T35" fmla="*/ 650 w 650"/>
              <a:gd name="T36" fmla="*/ 533 h 533"/>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650" h="533">
                <a:moveTo>
                  <a:pt x="0" y="0"/>
                </a:moveTo>
                <a:lnTo>
                  <a:pt x="152" y="0"/>
                </a:lnTo>
                <a:lnTo>
                  <a:pt x="161" y="46"/>
                </a:lnTo>
                <a:lnTo>
                  <a:pt x="196" y="46"/>
                </a:lnTo>
                <a:lnTo>
                  <a:pt x="206" y="0"/>
                </a:lnTo>
                <a:lnTo>
                  <a:pt x="616" y="0"/>
                </a:lnTo>
                <a:lnTo>
                  <a:pt x="650" y="36"/>
                </a:lnTo>
                <a:lnTo>
                  <a:pt x="650" y="499"/>
                </a:lnTo>
                <a:lnTo>
                  <a:pt x="614" y="533"/>
                </a:lnTo>
                <a:lnTo>
                  <a:pt x="210" y="533"/>
                </a:lnTo>
                <a:lnTo>
                  <a:pt x="211" y="5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62" name="Freeform 361">
            <a:extLst>
              <a:ext uri="{FF2B5EF4-FFF2-40B4-BE49-F238E27FC236}">
                <a16:creationId xmlns:a16="http://schemas.microsoft.com/office/drawing/2014/main" id="{00000000-0008-0000-0900-00006A010000}"/>
              </a:ext>
            </a:extLst>
          </xdr:cNvPr>
          <xdr:cNvSpPr>
            <a:spLocks/>
          </xdr:cNvSpPr>
        </xdr:nvSpPr>
        <xdr:spPr bwMode="auto">
          <a:xfrm>
            <a:off x="2101" y="897"/>
            <a:ext cx="61" cy="1"/>
          </a:xfrm>
          <a:custGeom>
            <a:avLst/>
            <a:gdLst>
              <a:gd name="T0" fmla="*/ 0 w 245"/>
              <a:gd name="T1" fmla="*/ 0 h 1"/>
              <a:gd name="T2" fmla="*/ 0 w 245"/>
              <a:gd name="T3" fmla="*/ 0 h 1"/>
              <a:gd name="T4" fmla="*/ 0 w 245"/>
              <a:gd name="T5" fmla="*/ 0 h 1"/>
              <a:gd name="T6" fmla="*/ 0 60000 65536"/>
              <a:gd name="T7" fmla="*/ 0 60000 65536"/>
              <a:gd name="T8" fmla="*/ 0 60000 65536"/>
              <a:gd name="T9" fmla="*/ 0 w 245"/>
              <a:gd name="T10" fmla="*/ 0 h 1"/>
              <a:gd name="T11" fmla="*/ 245 w 245"/>
              <a:gd name="T12" fmla="*/ 1 h 1"/>
            </a:gdLst>
            <a:ahLst/>
            <a:cxnLst>
              <a:cxn ang="T6">
                <a:pos x="T0" y="T1"/>
              </a:cxn>
              <a:cxn ang="T7">
                <a:pos x="T2" y="T3"/>
              </a:cxn>
              <a:cxn ang="T8">
                <a:pos x="T4" y="T5"/>
              </a:cxn>
            </a:cxnLst>
            <a:rect l="T9" t="T10" r="T11" b="T12"/>
            <a:pathLst>
              <a:path w="245" h="1">
                <a:moveTo>
                  <a:pt x="0" y="0"/>
                </a:moveTo>
                <a:lnTo>
                  <a:pt x="244" y="0"/>
                </a:lnTo>
                <a:lnTo>
                  <a:pt x="24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63" name="Freeform 362">
            <a:extLst>
              <a:ext uri="{FF2B5EF4-FFF2-40B4-BE49-F238E27FC236}">
                <a16:creationId xmlns:a16="http://schemas.microsoft.com/office/drawing/2014/main" id="{00000000-0008-0000-0900-00006B010000}"/>
              </a:ext>
            </a:extLst>
          </xdr:cNvPr>
          <xdr:cNvSpPr>
            <a:spLocks/>
          </xdr:cNvSpPr>
        </xdr:nvSpPr>
        <xdr:spPr bwMode="auto">
          <a:xfrm>
            <a:off x="2115" y="901"/>
            <a:ext cx="33" cy="1"/>
          </a:xfrm>
          <a:custGeom>
            <a:avLst/>
            <a:gdLst>
              <a:gd name="T0" fmla="*/ 0 w 131"/>
              <a:gd name="T1" fmla="*/ 0 h 1"/>
              <a:gd name="T2" fmla="*/ 0 w 131"/>
              <a:gd name="T3" fmla="*/ 0 h 1"/>
              <a:gd name="T4" fmla="*/ 0 w 131"/>
              <a:gd name="T5" fmla="*/ 0 h 1"/>
              <a:gd name="T6" fmla="*/ 0 60000 65536"/>
              <a:gd name="T7" fmla="*/ 0 60000 65536"/>
              <a:gd name="T8" fmla="*/ 0 60000 65536"/>
              <a:gd name="T9" fmla="*/ 0 w 131"/>
              <a:gd name="T10" fmla="*/ 0 h 1"/>
              <a:gd name="T11" fmla="*/ 131 w 131"/>
              <a:gd name="T12" fmla="*/ 1 h 1"/>
            </a:gdLst>
            <a:ahLst/>
            <a:cxnLst>
              <a:cxn ang="T6">
                <a:pos x="T0" y="T1"/>
              </a:cxn>
              <a:cxn ang="T7">
                <a:pos x="T2" y="T3"/>
              </a:cxn>
              <a:cxn ang="T8">
                <a:pos x="T4" y="T5"/>
              </a:cxn>
            </a:cxnLst>
            <a:rect l="T9" t="T10" r="T11" b="T12"/>
            <a:pathLst>
              <a:path w="131" h="1">
                <a:moveTo>
                  <a:pt x="0" y="0"/>
                </a:moveTo>
                <a:lnTo>
                  <a:pt x="130" y="0"/>
                </a:lnTo>
                <a:lnTo>
                  <a:pt x="13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grpSp>
        <xdr:nvGrpSpPr>
          <xdr:cNvPr id="364" name="Group 363">
            <a:extLst>
              <a:ext uri="{FF2B5EF4-FFF2-40B4-BE49-F238E27FC236}">
                <a16:creationId xmlns:a16="http://schemas.microsoft.com/office/drawing/2014/main" id="{00000000-0008-0000-0900-00006C010000}"/>
              </a:ext>
            </a:extLst>
          </xdr:cNvPr>
          <xdr:cNvGrpSpPr>
            <a:grpSpLocks/>
          </xdr:cNvGrpSpPr>
        </xdr:nvGrpSpPr>
        <xdr:grpSpPr bwMode="auto">
          <a:xfrm>
            <a:off x="1986" y="1356"/>
            <a:ext cx="50" cy="110"/>
            <a:chOff x="2428" y="1356"/>
            <a:chExt cx="50" cy="110"/>
          </a:xfrm>
        </xdr:grpSpPr>
        <xdr:sp macro="" textlink="">
          <xdr:nvSpPr>
            <xdr:cNvPr id="365" name="Freeform 364">
              <a:extLst>
                <a:ext uri="{FF2B5EF4-FFF2-40B4-BE49-F238E27FC236}">
                  <a16:creationId xmlns:a16="http://schemas.microsoft.com/office/drawing/2014/main" id="{00000000-0008-0000-0900-00006D010000}"/>
                </a:ext>
              </a:extLst>
            </xdr:cNvPr>
            <xdr:cNvSpPr>
              <a:spLocks/>
            </xdr:cNvSpPr>
          </xdr:nvSpPr>
          <xdr:spPr bwMode="auto">
            <a:xfrm>
              <a:off x="2428" y="1356"/>
              <a:ext cx="1" cy="100"/>
            </a:xfrm>
            <a:custGeom>
              <a:avLst/>
              <a:gdLst>
                <a:gd name="T0" fmla="*/ 0 w 1"/>
                <a:gd name="T1" fmla="*/ 1 h 397"/>
                <a:gd name="T2" fmla="*/ 0 w 1"/>
                <a:gd name="T3" fmla="*/ 0 h 397"/>
                <a:gd name="T4" fmla="*/ 1 w 1"/>
                <a:gd name="T5" fmla="*/ 0 h 397"/>
                <a:gd name="T6" fmla="*/ 0 60000 65536"/>
                <a:gd name="T7" fmla="*/ 0 60000 65536"/>
                <a:gd name="T8" fmla="*/ 0 60000 65536"/>
                <a:gd name="T9" fmla="*/ 0 w 1"/>
                <a:gd name="T10" fmla="*/ 0 h 397"/>
                <a:gd name="T11" fmla="*/ 1 w 1"/>
                <a:gd name="T12" fmla="*/ 397 h 397"/>
              </a:gdLst>
              <a:ahLst/>
              <a:cxnLst>
                <a:cxn ang="T6">
                  <a:pos x="T0" y="T1"/>
                </a:cxn>
                <a:cxn ang="T7">
                  <a:pos x="T2" y="T3"/>
                </a:cxn>
                <a:cxn ang="T8">
                  <a:pos x="T4" y="T5"/>
                </a:cxn>
              </a:cxnLst>
              <a:rect l="T9" t="T10" r="T11" b="T12"/>
              <a:pathLst>
                <a:path w="1" h="397">
                  <a:moveTo>
                    <a:pt x="0" y="39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66" name="Freeform 365">
              <a:extLst>
                <a:ext uri="{FF2B5EF4-FFF2-40B4-BE49-F238E27FC236}">
                  <a16:creationId xmlns:a16="http://schemas.microsoft.com/office/drawing/2014/main" id="{00000000-0008-0000-0900-00006E010000}"/>
                </a:ext>
              </a:extLst>
            </xdr:cNvPr>
            <xdr:cNvSpPr>
              <a:spLocks/>
            </xdr:cNvSpPr>
          </xdr:nvSpPr>
          <xdr:spPr bwMode="auto">
            <a:xfrm>
              <a:off x="2428" y="1356"/>
              <a:ext cx="1" cy="100"/>
            </a:xfrm>
            <a:custGeom>
              <a:avLst/>
              <a:gdLst>
                <a:gd name="T0" fmla="*/ 0 w 1"/>
                <a:gd name="T1" fmla="*/ 0 h 397"/>
                <a:gd name="T2" fmla="*/ 0 w 1"/>
                <a:gd name="T3" fmla="*/ 1 h 397"/>
                <a:gd name="T4" fmla="*/ 1 w 1"/>
                <a:gd name="T5" fmla="*/ 1 h 397"/>
                <a:gd name="T6" fmla="*/ 0 60000 65536"/>
                <a:gd name="T7" fmla="*/ 0 60000 65536"/>
                <a:gd name="T8" fmla="*/ 0 60000 65536"/>
                <a:gd name="T9" fmla="*/ 0 w 1"/>
                <a:gd name="T10" fmla="*/ 0 h 397"/>
                <a:gd name="T11" fmla="*/ 1 w 1"/>
                <a:gd name="T12" fmla="*/ 397 h 397"/>
              </a:gdLst>
              <a:ahLst/>
              <a:cxnLst>
                <a:cxn ang="T6">
                  <a:pos x="T0" y="T1"/>
                </a:cxn>
                <a:cxn ang="T7">
                  <a:pos x="T2" y="T3"/>
                </a:cxn>
                <a:cxn ang="T8">
                  <a:pos x="T4" y="T5"/>
                </a:cxn>
              </a:cxnLst>
              <a:rect l="T9" t="T10" r="T11" b="T12"/>
              <a:pathLst>
                <a:path w="1" h="397">
                  <a:moveTo>
                    <a:pt x="0" y="0"/>
                  </a:moveTo>
                  <a:lnTo>
                    <a:pt x="0" y="397"/>
                  </a:lnTo>
                  <a:lnTo>
                    <a:pt x="1" y="39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67" name="Freeform 366">
              <a:extLst>
                <a:ext uri="{FF2B5EF4-FFF2-40B4-BE49-F238E27FC236}">
                  <a16:creationId xmlns:a16="http://schemas.microsoft.com/office/drawing/2014/main" id="{00000000-0008-0000-0900-00006F010000}"/>
                </a:ext>
              </a:extLst>
            </xdr:cNvPr>
            <xdr:cNvSpPr>
              <a:spLocks/>
            </xdr:cNvSpPr>
          </xdr:nvSpPr>
          <xdr:spPr bwMode="auto">
            <a:xfrm>
              <a:off x="2471" y="1400"/>
              <a:ext cx="1" cy="35"/>
            </a:xfrm>
            <a:custGeom>
              <a:avLst/>
              <a:gdLst>
                <a:gd name="T0" fmla="*/ 0 w 1"/>
                <a:gd name="T1" fmla="*/ 0 h 137"/>
                <a:gd name="T2" fmla="*/ 0 w 1"/>
                <a:gd name="T3" fmla="*/ 0 h 137"/>
                <a:gd name="T4" fmla="*/ 1 w 1"/>
                <a:gd name="T5" fmla="*/ 0 h 137"/>
                <a:gd name="T6" fmla="*/ 0 60000 65536"/>
                <a:gd name="T7" fmla="*/ 0 60000 65536"/>
                <a:gd name="T8" fmla="*/ 0 60000 65536"/>
                <a:gd name="T9" fmla="*/ 0 w 1"/>
                <a:gd name="T10" fmla="*/ 0 h 137"/>
                <a:gd name="T11" fmla="*/ 1 w 1"/>
                <a:gd name="T12" fmla="*/ 137 h 137"/>
              </a:gdLst>
              <a:ahLst/>
              <a:cxnLst>
                <a:cxn ang="T6">
                  <a:pos x="T0" y="T1"/>
                </a:cxn>
                <a:cxn ang="T7">
                  <a:pos x="T2" y="T3"/>
                </a:cxn>
                <a:cxn ang="T8">
                  <a:pos x="T4" y="T5"/>
                </a:cxn>
              </a:cxnLst>
              <a:rect l="T9" t="T10" r="T11" b="T12"/>
              <a:pathLst>
                <a:path w="1" h="137">
                  <a:moveTo>
                    <a:pt x="0" y="0"/>
                  </a:moveTo>
                  <a:lnTo>
                    <a:pt x="0" y="137"/>
                  </a:lnTo>
                  <a:lnTo>
                    <a:pt x="1" y="13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68" name="Freeform 367">
              <a:extLst>
                <a:ext uri="{FF2B5EF4-FFF2-40B4-BE49-F238E27FC236}">
                  <a16:creationId xmlns:a16="http://schemas.microsoft.com/office/drawing/2014/main" id="{00000000-0008-0000-0900-000070010000}"/>
                </a:ext>
              </a:extLst>
            </xdr:cNvPr>
            <xdr:cNvSpPr>
              <a:spLocks/>
            </xdr:cNvSpPr>
          </xdr:nvSpPr>
          <xdr:spPr bwMode="auto">
            <a:xfrm>
              <a:off x="2477" y="1363"/>
              <a:ext cx="1" cy="92"/>
            </a:xfrm>
            <a:custGeom>
              <a:avLst/>
              <a:gdLst>
                <a:gd name="T0" fmla="*/ 0 w 1"/>
                <a:gd name="T1" fmla="*/ 0 h 365"/>
                <a:gd name="T2" fmla="*/ 0 w 1"/>
                <a:gd name="T3" fmla="*/ 1 h 365"/>
                <a:gd name="T4" fmla="*/ 1 w 1"/>
                <a:gd name="T5" fmla="*/ 1 h 365"/>
                <a:gd name="T6" fmla="*/ 0 60000 65536"/>
                <a:gd name="T7" fmla="*/ 0 60000 65536"/>
                <a:gd name="T8" fmla="*/ 0 60000 65536"/>
                <a:gd name="T9" fmla="*/ 0 w 1"/>
                <a:gd name="T10" fmla="*/ 0 h 365"/>
                <a:gd name="T11" fmla="*/ 1 w 1"/>
                <a:gd name="T12" fmla="*/ 365 h 365"/>
              </a:gdLst>
              <a:ahLst/>
              <a:cxnLst>
                <a:cxn ang="T6">
                  <a:pos x="T0" y="T1"/>
                </a:cxn>
                <a:cxn ang="T7">
                  <a:pos x="T2" y="T3"/>
                </a:cxn>
                <a:cxn ang="T8">
                  <a:pos x="T4" y="T5"/>
                </a:cxn>
              </a:cxnLst>
              <a:rect l="T9" t="T10" r="T11" b="T12"/>
              <a:pathLst>
                <a:path w="1" h="365">
                  <a:moveTo>
                    <a:pt x="0" y="0"/>
                  </a:moveTo>
                  <a:lnTo>
                    <a:pt x="0" y="365"/>
                  </a:lnTo>
                  <a:lnTo>
                    <a:pt x="1" y="36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69" name="Freeform 368">
              <a:extLst>
                <a:ext uri="{FF2B5EF4-FFF2-40B4-BE49-F238E27FC236}">
                  <a16:creationId xmlns:a16="http://schemas.microsoft.com/office/drawing/2014/main" id="{00000000-0008-0000-0900-000071010000}"/>
                </a:ext>
              </a:extLst>
            </xdr:cNvPr>
            <xdr:cNvSpPr>
              <a:spLocks/>
            </xdr:cNvSpPr>
          </xdr:nvSpPr>
          <xdr:spPr bwMode="auto">
            <a:xfrm>
              <a:off x="2477" y="1363"/>
              <a:ext cx="1" cy="72"/>
            </a:xfrm>
            <a:custGeom>
              <a:avLst/>
              <a:gdLst>
                <a:gd name="T0" fmla="*/ 0 w 1"/>
                <a:gd name="T1" fmla="*/ 0 h 285"/>
                <a:gd name="T2" fmla="*/ 0 w 1"/>
                <a:gd name="T3" fmla="*/ 0 h 285"/>
                <a:gd name="T4" fmla="*/ 1 w 1"/>
                <a:gd name="T5" fmla="*/ 0 h 285"/>
                <a:gd name="T6" fmla="*/ 0 60000 65536"/>
                <a:gd name="T7" fmla="*/ 0 60000 65536"/>
                <a:gd name="T8" fmla="*/ 0 60000 65536"/>
                <a:gd name="T9" fmla="*/ 0 w 1"/>
                <a:gd name="T10" fmla="*/ 0 h 285"/>
                <a:gd name="T11" fmla="*/ 1 w 1"/>
                <a:gd name="T12" fmla="*/ 285 h 285"/>
              </a:gdLst>
              <a:ahLst/>
              <a:cxnLst>
                <a:cxn ang="T6">
                  <a:pos x="T0" y="T1"/>
                </a:cxn>
                <a:cxn ang="T7">
                  <a:pos x="T2" y="T3"/>
                </a:cxn>
                <a:cxn ang="T8">
                  <a:pos x="T4" y="T5"/>
                </a:cxn>
              </a:cxnLst>
              <a:rect l="T9" t="T10" r="T11" b="T12"/>
              <a:pathLst>
                <a:path w="1" h="285">
                  <a:moveTo>
                    <a:pt x="0" y="28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0" name="Freeform 369">
              <a:extLst>
                <a:ext uri="{FF2B5EF4-FFF2-40B4-BE49-F238E27FC236}">
                  <a16:creationId xmlns:a16="http://schemas.microsoft.com/office/drawing/2014/main" id="{00000000-0008-0000-0900-000072010000}"/>
                </a:ext>
              </a:extLst>
            </xdr:cNvPr>
            <xdr:cNvSpPr>
              <a:spLocks/>
            </xdr:cNvSpPr>
          </xdr:nvSpPr>
          <xdr:spPr bwMode="auto">
            <a:xfrm>
              <a:off x="2466" y="1438"/>
              <a:ext cx="11" cy="11"/>
            </a:xfrm>
            <a:custGeom>
              <a:avLst/>
              <a:gdLst>
                <a:gd name="T0" fmla="*/ 0 w 43"/>
                <a:gd name="T1" fmla="*/ 0 h 43"/>
                <a:gd name="T2" fmla="*/ 0 w 43"/>
                <a:gd name="T3" fmla="*/ 0 h 43"/>
                <a:gd name="T4" fmla="*/ 0 w 43"/>
                <a:gd name="T5" fmla="*/ 0 h 43"/>
                <a:gd name="T6" fmla="*/ 0 w 43"/>
                <a:gd name="T7" fmla="*/ 0 h 43"/>
                <a:gd name="T8" fmla="*/ 0 60000 65536"/>
                <a:gd name="T9" fmla="*/ 0 60000 65536"/>
                <a:gd name="T10" fmla="*/ 0 60000 65536"/>
                <a:gd name="T11" fmla="*/ 0 60000 65536"/>
                <a:gd name="T12" fmla="*/ 0 w 43"/>
                <a:gd name="T13" fmla="*/ 0 h 43"/>
                <a:gd name="T14" fmla="*/ 43 w 43"/>
                <a:gd name="T15" fmla="*/ 43 h 43"/>
              </a:gdLst>
              <a:ahLst/>
              <a:cxnLst>
                <a:cxn ang="T8">
                  <a:pos x="T0" y="T1"/>
                </a:cxn>
                <a:cxn ang="T9">
                  <a:pos x="T2" y="T3"/>
                </a:cxn>
                <a:cxn ang="T10">
                  <a:pos x="T4" y="T5"/>
                </a:cxn>
                <a:cxn ang="T11">
                  <a:pos x="T6" y="T7"/>
                </a:cxn>
              </a:cxnLst>
              <a:rect l="T12" t="T13" r="T14" b="T15"/>
              <a:pathLst>
                <a:path w="43" h="43">
                  <a:moveTo>
                    <a:pt x="43" y="43"/>
                  </a:moveTo>
                  <a:lnTo>
                    <a:pt x="43" y="0"/>
                  </a:lnTo>
                  <a:lnTo>
                    <a:pt x="0" y="43"/>
                  </a:lnTo>
                  <a:lnTo>
                    <a:pt x="43" y="43"/>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1" name="Freeform 370">
              <a:extLst>
                <a:ext uri="{FF2B5EF4-FFF2-40B4-BE49-F238E27FC236}">
                  <a16:creationId xmlns:a16="http://schemas.microsoft.com/office/drawing/2014/main" id="{00000000-0008-0000-0900-000073010000}"/>
                </a:ext>
              </a:extLst>
            </xdr:cNvPr>
            <xdr:cNvSpPr>
              <a:spLocks/>
            </xdr:cNvSpPr>
          </xdr:nvSpPr>
          <xdr:spPr bwMode="auto">
            <a:xfrm>
              <a:off x="2466" y="1438"/>
              <a:ext cx="11" cy="11"/>
            </a:xfrm>
            <a:custGeom>
              <a:avLst/>
              <a:gdLst>
                <a:gd name="T0" fmla="*/ 0 w 43"/>
                <a:gd name="T1" fmla="*/ 0 h 43"/>
                <a:gd name="T2" fmla="*/ 0 w 43"/>
                <a:gd name="T3" fmla="*/ 0 h 43"/>
                <a:gd name="T4" fmla="*/ 0 w 43"/>
                <a:gd name="T5" fmla="*/ 0 h 43"/>
                <a:gd name="T6" fmla="*/ 0 w 43"/>
                <a:gd name="T7" fmla="*/ 0 h 43"/>
                <a:gd name="T8" fmla="*/ 0 60000 65536"/>
                <a:gd name="T9" fmla="*/ 0 60000 65536"/>
                <a:gd name="T10" fmla="*/ 0 60000 65536"/>
                <a:gd name="T11" fmla="*/ 0 60000 65536"/>
                <a:gd name="T12" fmla="*/ 0 w 43"/>
                <a:gd name="T13" fmla="*/ 0 h 43"/>
                <a:gd name="T14" fmla="*/ 43 w 43"/>
                <a:gd name="T15" fmla="*/ 43 h 43"/>
              </a:gdLst>
              <a:ahLst/>
              <a:cxnLst>
                <a:cxn ang="T8">
                  <a:pos x="T0" y="T1"/>
                </a:cxn>
                <a:cxn ang="T9">
                  <a:pos x="T2" y="T3"/>
                </a:cxn>
                <a:cxn ang="T10">
                  <a:pos x="T4" y="T5"/>
                </a:cxn>
                <a:cxn ang="T11">
                  <a:pos x="T6" y="T7"/>
                </a:cxn>
              </a:cxnLst>
              <a:rect l="T12" t="T13" r="T14" b="T15"/>
              <a:pathLst>
                <a:path w="43" h="43">
                  <a:moveTo>
                    <a:pt x="43" y="0"/>
                  </a:moveTo>
                  <a:lnTo>
                    <a:pt x="0" y="43"/>
                  </a:lnTo>
                  <a:lnTo>
                    <a:pt x="0" y="0"/>
                  </a:lnTo>
                  <a:lnTo>
                    <a:pt x="43"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2" name="Freeform 371">
              <a:extLst>
                <a:ext uri="{FF2B5EF4-FFF2-40B4-BE49-F238E27FC236}">
                  <a16:creationId xmlns:a16="http://schemas.microsoft.com/office/drawing/2014/main" id="{00000000-0008-0000-0900-000074010000}"/>
                </a:ext>
              </a:extLst>
            </xdr:cNvPr>
            <xdr:cNvSpPr>
              <a:spLocks/>
            </xdr:cNvSpPr>
          </xdr:nvSpPr>
          <xdr:spPr bwMode="auto">
            <a:xfrm>
              <a:off x="2466" y="1449"/>
              <a:ext cx="7" cy="3"/>
            </a:xfrm>
            <a:custGeom>
              <a:avLst/>
              <a:gdLst>
                <a:gd name="T0" fmla="*/ 0 w 31"/>
                <a:gd name="T1" fmla="*/ 0 h 13"/>
                <a:gd name="T2" fmla="*/ 0 w 31"/>
                <a:gd name="T3" fmla="*/ 0 h 13"/>
                <a:gd name="T4" fmla="*/ 0 w 31"/>
                <a:gd name="T5" fmla="*/ 0 h 13"/>
                <a:gd name="T6" fmla="*/ 0 w 31"/>
                <a:gd name="T7" fmla="*/ 0 h 13"/>
                <a:gd name="T8" fmla="*/ 0 60000 65536"/>
                <a:gd name="T9" fmla="*/ 0 60000 65536"/>
                <a:gd name="T10" fmla="*/ 0 60000 65536"/>
                <a:gd name="T11" fmla="*/ 0 60000 65536"/>
                <a:gd name="T12" fmla="*/ 0 w 31"/>
                <a:gd name="T13" fmla="*/ 0 h 13"/>
                <a:gd name="T14" fmla="*/ 31 w 31"/>
                <a:gd name="T15" fmla="*/ 13 h 13"/>
              </a:gdLst>
              <a:ahLst/>
              <a:cxnLst>
                <a:cxn ang="T8">
                  <a:pos x="T0" y="T1"/>
                </a:cxn>
                <a:cxn ang="T9">
                  <a:pos x="T2" y="T3"/>
                </a:cxn>
                <a:cxn ang="T10">
                  <a:pos x="T4" y="T5"/>
                </a:cxn>
                <a:cxn ang="T11">
                  <a:pos x="T6" y="T7"/>
                </a:cxn>
              </a:cxnLst>
              <a:rect l="T12" t="T13" r="T14" b="T15"/>
              <a:pathLst>
                <a:path w="31" h="13">
                  <a:moveTo>
                    <a:pt x="31" y="13"/>
                  </a:moveTo>
                  <a:lnTo>
                    <a:pt x="31" y="0"/>
                  </a:lnTo>
                  <a:lnTo>
                    <a:pt x="0" y="13"/>
                  </a:lnTo>
                  <a:lnTo>
                    <a:pt x="31" y="13"/>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3" name="Freeform 372">
              <a:extLst>
                <a:ext uri="{FF2B5EF4-FFF2-40B4-BE49-F238E27FC236}">
                  <a16:creationId xmlns:a16="http://schemas.microsoft.com/office/drawing/2014/main" id="{00000000-0008-0000-0900-000075010000}"/>
                </a:ext>
              </a:extLst>
            </xdr:cNvPr>
            <xdr:cNvSpPr>
              <a:spLocks/>
            </xdr:cNvSpPr>
          </xdr:nvSpPr>
          <xdr:spPr bwMode="auto">
            <a:xfrm>
              <a:off x="2466" y="1449"/>
              <a:ext cx="7" cy="3"/>
            </a:xfrm>
            <a:custGeom>
              <a:avLst/>
              <a:gdLst>
                <a:gd name="T0" fmla="*/ 0 w 31"/>
                <a:gd name="T1" fmla="*/ 0 h 13"/>
                <a:gd name="T2" fmla="*/ 0 w 31"/>
                <a:gd name="T3" fmla="*/ 0 h 13"/>
                <a:gd name="T4" fmla="*/ 0 w 31"/>
                <a:gd name="T5" fmla="*/ 0 h 13"/>
                <a:gd name="T6" fmla="*/ 0 w 31"/>
                <a:gd name="T7" fmla="*/ 0 h 13"/>
                <a:gd name="T8" fmla="*/ 0 60000 65536"/>
                <a:gd name="T9" fmla="*/ 0 60000 65536"/>
                <a:gd name="T10" fmla="*/ 0 60000 65536"/>
                <a:gd name="T11" fmla="*/ 0 60000 65536"/>
                <a:gd name="T12" fmla="*/ 0 w 31"/>
                <a:gd name="T13" fmla="*/ 0 h 13"/>
                <a:gd name="T14" fmla="*/ 31 w 31"/>
                <a:gd name="T15" fmla="*/ 13 h 13"/>
              </a:gdLst>
              <a:ahLst/>
              <a:cxnLst>
                <a:cxn ang="T8">
                  <a:pos x="T0" y="T1"/>
                </a:cxn>
                <a:cxn ang="T9">
                  <a:pos x="T2" y="T3"/>
                </a:cxn>
                <a:cxn ang="T10">
                  <a:pos x="T4" y="T5"/>
                </a:cxn>
                <a:cxn ang="T11">
                  <a:pos x="T6" y="T7"/>
                </a:cxn>
              </a:cxnLst>
              <a:rect l="T12" t="T13" r="T14" b="T15"/>
              <a:pathLst>
                <a:path w="31" h="13">
                  <a:moveTo>
                    <a:pt x="31" y="0"/>
                  </a:moveTo>
                  <a:lnTo>
                    <a:pt x="0" y="13"/>
                  </a:lnTo>
                  <a:lnTo>
                    <a:pt x="0" y="0"/>
                  </a:lnTo>
                  <a:lnTo>
                    <a:pt x="31"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4" name="Freeform 373">
              <a:extLst>
                <a:ext uri="{FF2B5EF4-FFF2-40B4-BE49-F238E27FC236}">
                  <a16:creationId xmlns:a16="http://schemas.microsoft.com/office/drawing/2014/main" id="{00000000-0008-0000-0900-000076010000}"/>
                </a:ext>
              </a:extLst>
            </xdr:cNvPr>
            <xdr:cNvSpPr>
              <a:spLocks/>
            </xdr:cNvSpPr>
          </xdr:nvSpPr>
          <xdr:spPr bwMode="auto">
            <a:xfrm>
              <a:off x="2466" y="1452"/>
              <a:ext cx="11" cy="1"/>
            </a:xfrm>
            <a:custGeom>
              <a:avLst/>
              <a:gdLst>
                <a:gd name="T0" fmla="*/ 0 w 44"/>
                <a:gd name="T1" fmla="*/ 0 h 1"/>
                <a:gd name="T2" fmla="*/ 0 w 44"/>
                <a:gd name="T3" fmla="*/ 0 h 1"/>
                <a:gd name="T4" fmla="*/ 0 w 44"/>
                <a:gd name="T5" fmla="*/ 0 h 1"/>
                <a:gd name="T6" fmla="*/ 0 60000 65536"/>
                <a:gd name="T7" fmla="*/ 0 60000 65536"/>
                <a:gd name="T8" fmla="*/ 0 60000 65536"/>
                <a:gd name="T9" fmla="*/ 0 w 44"/>
                <a:gd name="T10" fmla="*/ 0 h 1"/>
                <a:gd name="T11" fmla="*/ 44 w 44"/>
                <a:gd name="T12" fmla="*/ 1 h 1"/>
              </a:gdLst>
              <a:ahLst/>
              <a:cxnLst>
                <a:cxn ang="T6">
                  <a:pos x="T0" y="T1"/>
                </a:cxn>
                <a:cxn ang="T7">
                  <a:pos x="T2" y="T3"/>
                </a:cxn>
                <a:cxn ang="T8">
                  <a:pos x="T4" y="T5"/>
                </a:cxn>
              </a:cxnLst>
              <a:rect l="T9" t="T10" r="T11" b="T12"/>
              <a:pathLst>
                <a:path w="44" h="1">
                  <a:moveTo>
                    <a:pt x="0" y="0"/>
                  </a:moveTo>
                  <a:lnTo>
                    <a:pt x="43" y="0"/>
                  </a:lnTo>
                  <a:lnTo>
                    <a:pt x="4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5" name="Freeform 374">
              <a:extLst>
                <a:ext uri="{FF2B5EF4-FFF2-40B4-BE49-F238E27FC236}">
                  <a16:creationId xmlns:a16="http://schemas.microsoft.com/office/drawing/2014/main" id="{00000000-0008-0000-0900-000077010000}"/>
                </a:ext>
              </a:extLst>
            </xdr:cNvPr>
            <xdr:cNvSpPr>
              <a:spLocks/>
            </xdr:cNvSpPr>
          </xdr:nvSpPr>
          <xdr:spPr bwMode="auto">
            <a:xfrm>
              <a:off x="2466" y="1438"/>
              <a:ext cx="11" cy="1"/>
            </a:xfrm>
            <a:custGeom>
              <a:avLst/>
              <a:gdLst>
                <a:gd name="T0" fmla="*/ 0 w 43"/>
                <a:gd name="T1" fmla="*/ 0 h 1"/>
                <a:gd name="T2" fmla="*/ 0 w 43"/>
                <a:gd name="T3" fmla="*/ 0 h 1"/>
                <a:gd name="T4" fmla="*/ 0 w 43"/>
                <a:gd name="T5" fmla="*/ 0 h 1"/>
                <a:gd name="T6" fmla="*/ 0 60000 65536"/>
                <a:gd name="T7" fmla="*/ 0 60000 65536"/>
                <a:gd name="T8" fmla="*/ 0 60000 65536"/>
                <a:gd name="T9" fmla="*/ 0 w 43"/>
                <a:gd name="T10" fmla="*/ 0 h 1"/>
                <a:gd name="T11" fmla="*/ 43 w 43"/>
                <a:gd name="T12" fmla="*/ 1 h 1"/>
              </a:gdLst>
              <a:ahLst/>
              <a:cxnLst>
                <a:cxn ang="T6">
                  <a:pos x="T0" y="T1"/>
                </a:cxn>
                <a:cxn ang="T7">
                  <a:pos x="T2" y="T3"/>
                </a:cxn>
                <a:cxn ang="T8">
                  <a:pos x="T4" y="T5"/>
                </a:cxn>
              </a:cxnLst>
              <a:rect l="T9" t="T10" r="T11" b="T12"/>
              <a:pathLst>
                <a:path w="43" h="1">
                  <a:moveTo>
                    <a:pt x="4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6" name="Freeform 375">
              <a:extLst>
                <a:ext uri="{FF2B5EF4-FFF2-40B4-BE49-F238E27FC236}">
                  <a16:creationId xmlns:a16="http://schemas.microsoft.com/office/drawing/2014/main" id="{00000000-0008-0000-0900-000078010000}"/>
                </a:ext>
              </a:extLst>
            </xdr:cNvPr>
            <xdr:cNvSpPr>
              <a:spLocks/>
            </xdr:cNvSpPr>
          </xdr:nvSpPr>
          <xdr:spPr bwMode="auto">
            <a:xfrm>
              <a:off x="2470" y="1455"/>
              <a:ext cx="7" cy="10"/>
            </a:xfrm>
            <a:custGeom>
              <a:avLst/>
              <a:gdLst>
                <a:gd name="T0" fmla="*/ 0 w 27"/>
                <a:gd name="T1" fmla="*/ 0 h 39"/>
                <a:gd name="T2" fmla="*/ 0 w 27"/>
                <a:gd name="T3" fmla="*/ 0 h 39"/>
                <a:gd name="T4" fmla="*/ 0 w 27"/>
                <a:gd name="T5" fmla="*/ 0 h 39"/>
                <a:gd name="T6" fmla="*/ 0 60000 65536"/>
                <a:gd name="T7" fmla="*/ 0 60000 65536"/>
                <a:gd name="T8" fmla="*/ 0 60000 65536"/>
                <a:gd name="T9" fmla="*/ 0 w 27"/>
                <a:gd name="T10" fmla="*/ 0 h 39"/>
                <a:gd name="T11" fmla="*/ 27 w 27"/>
                <a:gd name="T12" fmla="*/ 39 h 39"/>
              </a:gdLst>
              <a:ahLst/>
              <a:cxnLst>
                <a:cxn ang="T6">
                  <a:pos x="T0" y="T1"/>
                </a:cxn>
                <a:cxn ang="T7">
                  <a:pos x="T2" y="T3"/>
                </a:cxn>
                <a:cxn ang="T8">
                  <a:pos x="T4" y="T5"/>
                </a:cxn>
              </a:cxnLst>
              <a:rect l="T9" t="T10" r="T11" b="T12"/>
              <a:pathLst>
                <a:path w="27" h="39">
                  <a:moveTo>
                    <a:pt x="27" y="0"/>
                  </a:moveTo>
                  <a:lnTo>
                    <a:pt x="0" y="39"/>
                  </a:lnTo>
                  <a:lnTo>
                    <a:pt x="1" y="3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7" name="Freeform 376">
              <a:extLst>
                <a:ext uri="{FF2B5EF4-FFF2-40B4-BE49-F238E27FC236}">
                  <a16:creationId xmlns:a16="http://schemas.microsoft.com/office/drawing/2014/main" id="{00000000-0008-0000-0900-000079010000}"/>
                </a:ext>
              </a:extLst>
            </xdr:cNvPr>
            <xdr:cNvSpPr>
              <a:spLocks/>
            </xdr:cNvSpPr>
          </xdr:nvSpPr>
          <xdr:spPr bwMode="auto">
            <a:xfrm>
              <a:off x="2428" y="1414"/>
              <a:ext cx="13" cy="7"/>
            </a:xfrm>
            <a:custGeom>
              <a:avLst/>
              <a:gdLst>
                <a:gd name="T0" fmla="*/ 0 w 51"/>
                <a:gd name="T1" fmla="*/ 0 h 31"/>
                <a:gd name="T2" fmla="*/ 0 w 51"/>
                <a:gd name="T3" fmla="*/ 0 h 31"/>
                <a:gd name="T4" fmla="*/ 0 w 51"/>
                <a:gd name="T5" fmla="*/ 0 h 31"/>
                <a:gd name="T6" fmla="*/ 0 w 51"/>
                <a:gd name="T7" fmla="*/ 0 h 31"/>
                <a:gd name="T8" fmla="*/ 0 60000 65536"/>
                <a:gd name="T9" fmla="*/ 0 60000 65536"/>
                <a:gd name="T10" fmla="*/ 0 60000 65536"/>
                <a:gd name="T11" fmla="*/ 0 60000 65536"/>
                <a:gd name="T12" fmla="*/ 0 w 51"/>
                <a:gd name="T13" fmla="*/ 0 h 31"/>
                <a:gd name="T14" fmla="*/ 51 w 51"/>
                <a:gd name="T15" fmla="*/ 31 h 31"/>
              </a:gdLst>
              <a:ahLst/>
              <a:cxnLst>
                <a:cxn ang="T8">
                  <a:pos x="T0" y="T1"/>
                </a:cxn>
                <a:cxn ang="T9">
                  <a:pos x="T2" y="T3"/>
                </a:cxn>
                <a:cxn ang="T10">
                  <a:pos x="T4" y="T5"/>
                </a:cxn>
                <a:cxn ang="T11">
                  <a:pos x="T6" y="T7"/>
                </a:cxn>
              </a:cxnLst>
              <a:rect l="T12" t="T13" r="T14" b="T15"/>
              <a:pathLst>
                <a:path w="51" h="31">
                  <a:moveTo>
                    <a:pt x="51" y="0"/>
                  </a:moveTo>
                  <a:lnTo>
                    <a:pt x="51" y="31"/>
                  </a:lnTo>
                  <a:lnTo>
                    <a:pt x="0" y="0"/>
                  </a:lnTo>
                  <a:lnTo>
                    <a:pt x="51"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8" name="Freeform 377">
              <a:extLst>
                <a:ext uri="{FF2B5EF4-FFF2-40B4-BE49-F238E27FC236}">
                  <a16:creationId xmlns:a16="http://schemas.microsoft.com/office/drawing/2014/main" id="{00000000-0008-0000-0900-00007A010000}"/>
                </a:ext>
              </a:extLst>
            </xdr:cNvPr>
            <xdr:cNvSpPr>
              <a:spLocks/>
            </xdr:cNvSpPr>
          </xdr:nvSpPr>
          <xdr:spPr bwMode="auto">
            <a:xfrm>
              <a:off x="2428" y="1414"/>
              <a:ext cx="13" cy="7"/>
            </a:xfrm>
            <a:custGeom>
              <a:avLst/>
              <a:gdLst>
                <a:gd name="T0" fmla="*/ 0 w 51"/>
                <a:gd name="T1" fmla="*/ 0 h 31"/>
                <a:gd name="T2" fmla="*/ 0 w 51"/>
                <a:gd name="T3" fmla="*/ 0 h 31"/>
                <a:gd name="T4" fmla="*/ 0 w 51"/>
                <a:gd name="T5" fmla="*/ 0 h 31"/>
                <a:gd name="T6" fmla="*/ 0 w 51"/>
                <a:gd name="T7" fmla="*/ 0 h 31"/>
                <a:gd name="T8" fmla="*/ 0 60000 65536"/>
                <a:gd name="T9" fmla="*/ 0 60000 65536"/>
                <a:gd name="T10" fmla="*/ 0 60000 65536"/>
                <a:gd name="T11" fmla="*/ 0 60000 65536"/>
                <a:gd name="T12" fmla="*/ 0 w 51"/>
                <a:gd name="T13" fmla="*/ 0 h 31"/>
                <a:gd name="T14" fmla="*/ 51 w 51"/>
                <a:gd name="T15" fmla="*/ 31 h 31"/>
              </a:gdLst>
              <a:ahLst/>
              <a:cxnLst>
                <a:cxn ang="T8">
                  <a:pos x="T0" y="T1"/>
                </a:cxn>
                <a:cxn ang="T9">
                  <a:pos x="T2" y="T3"/>
                </a:cxn>
                <a:cxn ang="T10">
                  <a:pos x="T4" y="T5"/>
                </a:cxn>
                <a:cxn ang="T11">
                  <a:pos x="T6" y="T7"/>
                </a:cxn>
              </a:cxnLst>
              <a:rect l="T12" t="T13" r="T14" b="T15"/>
              <a:pathLst>
                <a:path w="51" h="31">
                  <a:moveTo>
                    <a:pt x="51" y="31"/>
                  </a:moveTo>
                  <a:lnTo>
                    <a:pt x="0" y="0"/>
                  </a:lnTo>
                  <a:lnTo>
                    <a:pt x="0" y="31"/>
                  </a:lnTo>
                  <a:lnTo>
                    <a:pt x="51" y="31"/>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79" name="Freeform 378">
              <a:extLst>
                <a:ext uri="{FF2B5EF4-FFF2-40B4-BE49-F238E27FC236}">
                  <a16:creationId xmlns:a16="http://schemas.microsoft.com/office/drawing/2014/main" id="{00000000-0008-0000-0900-00007B010000}"/>
                </a:ext>
              </a:extLst>
            </xdr:cNvPr>
            <xdr:cNvSpPr>
              <a:spLocks/>
            </xdr:cNvSpPr>
          </xdr:nvSpPr>
          <xdr:spPr bwMode="auto">
            <a:xfrm>
              <a:off x="2441" y="1414"/>
              <a:ext cx="1" cy="7"/>
            </a:xfrm>
            <a:custGeom>
              <a:avLst/>
              <a:gdLst>
                <a:gd name="T0" fmla="*/ 0 w 2"/>
                <a:gd name="T1" fmla="*/ 0 h 31"/>
                <a:gd name="T2" fmla="*/ 0 w 2"/>
                <a:gd name="T3" fmla="*/ 0 h 31"/>
                <a:gd name="T4" fmla="*/ 1 w 2"/>
                <a:gd name="T5" fmla="*/ 0 h 31"/>
                <a:gd name="T6" fmla="*/ 0 60000 65536"/>
                <a:gd name="T7" fmla="*/ 0 60000 65536"/>
                <a:gd name="T8" fmla="*/ 0 60000 65536"/>
                <a:gd name="T9" fmla="*/ 0 w 2"/>
                <a:gd name="T10" fmla="*/ 0 h 31"/>
                <a:gd name="T11" fmla="*/ 2 w 2"/>
                <a:gd name="T12" fmla="*/ 31 h 31"/>
              </a:gdLst>
              <a:ahLst/>
              <a:cxnLst>
                <a:cxn ang="T6">
                  <a:pos x="T0" y="T1"/>
                </a:cxn>
                <a:cxn ang="T7">
                  <a:pos x="T2" y="T3"/>
                </a:cxn>
                <a:cxn ang="T8">
                  <a:pos x="T4" y="T5"/>
                </a:cxn>
              </a:cxnLst>
              <a:rect l="T9" t="T10" r="T11" b="T12"/>
              <a:pathLst>
                <a:path w="2" h="31">
                  <a:moveTo>
                    <a:pt x="0" y="31"/>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0" name="Freeform 379">
              <a:extLst>
                <a:ext uri="{FF2B5EF4-FFF2-40B4-BE49-F238E27FC236}">
                  <a16:creationId xmlns:a16="http://schemas.microsoft.com/office/drawing/2014/main" id="{00000000-0008-0000-0900-00007C010000}"/>
                </a:ext>
              </a:extLst>
            </xdr:cNvPr>
            <xdr:cNvSpPr>
              <a:spLocks/>
            </xdr:cNvSpPr>
          </xdr:nvSpPr>
          <xdr:spPr bwMode="auto">
            <a:xfrm>
              <a:off x="2450" y="1402"/>
              <a:ext cx="1" cy="31"/>
            </a:xfrm>
            <a:custGeom>
              <a:avLst/>
              <a:gdLst>
                <a:gd name="T0" fmla="*/ 0 w 2"/>
                <a:gd name="T1" fmla="*/ 0 h 123"/>
                <a:gd name="T2" fmla="*/ 0 w 2"/>
                <a:gd name="T3" fmla="*/ 0 h 123"/>
                <a:gd name="T4" fmla="*/ 1 w 2"/>
                <a:gd name="T5" fmla="*/ 0 h 123"/>
                <a:gd name="T6" fmla="*/ 0 60000 65536"/>
                <a:gd name="T7" fmla="*/ 0 60000 65536"/>
                <a:gd name="T8" fmla="*/ 0 60000 65536"/>
                <a:gd name="T9" fmla="*/ 0 w 2"/>
                <a:gd name="T10" fmla="*/ 0 h 123"/>
                <a:gd name="T11" fmla="*/ 2 w 2"/>
                <a:gd name="T12" fmla="*/ 123 h 123"/>
              </a:gdLst>
              <a:ahLst/>
              <a:cxnLst>
                <a:cxn ang="T6">
                  <a:pos x="T0" y="T1"/>
                </a:cxn>
                <a:cxn ang="T7">
                  <a:pos x="T2" y="T3"/>
                </a:cxn>
                <a:cxn ang="T8">
                  <a:pos x="T4" y="T5"/>
                </a:cxn>
              </a:cxnLst>
              <a:rect l="T9" t="T10" r="T11" b="T12"/>
              <a:pathLst>
                <a:path w="2" h="123">
                  <a:moveTo>
                    <a:pt x="0" y="12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1" name="Freeform 380">
              <a:extLst>
                <a:ext uri="{FF2B5EF4-FFF2-40B4-BE49-F238E27FC236}">
                  <a16:creationId xmlns:a16="http://schemas.microsoft.com/office/drawing/2014/main" id="{00000000-0008-0000-0900-00007D010000}"/>
                </a:ext>
              </a:extLst>
            </xdr:cNvPr>
            <xdr:cNvSpPr>
              <a:spLocks/>
            </xdr:cNvSpPr>
          </xdr:nvSpPr>
          <xdr:spPr bwMode="auto">
            <a:xfrm>
              <a:off x="2433" y="1428"/>
              <a:ext cx="13" cy="5"/>
            </a:xfrm>
            <a:custGeom>
              <a:avLst/>
              <a:gdLst>
                <a:gd name="T0" fmla="*/ 0 w 53"/>
                <a:gd name="T1" fmla="*/ 0 h 21"/>
                <a:gd name="T2" fmla="*/ 0 w 53"/>
                <a:gd name="T3" fmla="*/ 0 h 21"/>
                <a:gd name="T4" fmla="*/ 0 w 53"/>
                <a:gd name="T5" fmla="*/ 0 h 21"/>
                <a:gd name="T6" fmla="*/ 0 w 53"/>
                <a:gd name="T7" fmla="*/ 0 h 21"/>
                <a:gd name="T8" fmla="*/ 0 60000 65536"/>
                <a:gd name="T9" fmla="*/ 0 60000 65536"/>
                <a:gd name="T10" fmla="*/ 0 60000 65536"/>
                <a:gd name="T11" fmla="*/ 0 60000 65536"/>
                <a:gd name="T12" fmla="*/ 0 w 53"/>
                <a:gd name="T13" fmla="*/ 0 h 21"/>
                <a:gd name="T14" fmla="*/ 53 w 53"/>
                <a:gd name="T15" fmla="*/ 21 h 21"/>
              </a:gdLst>
              <a:ahLst/>
              <a:cxnLst>
                <a:cxn ang="T8">
                  <a:pos x="T0" y="T1"/>
                </a:cxn>
                <a:cxn ang="T9">
                  <a:pos x="T2" y="T3"/>
                </a:cxn>
                <a:cxn ang="T10">
                  <a:pos x="T4" y="T5"/>
                </a:cxn>
                <a:cxn ang="T11">
                  <a:pos x="T6" y="T7"/>
                </a:cxn>
              </a:cxnLst>
              <a:rect l="T12" t="T13" r="T14" b="T15"/>
              <a:pathLst>
                <a:path w="53" h="21">
                  <a:moveTo>
                    <a:pt x="53" y="0"/>
                  </a:moveTo>
                  <a:lnTo>
                    <a:pt x="53" y="21"/>
                  </a:lnTo>
                  <a:lnTo>
                    <a:pt x="0" y="0"/>
                  </a:lnTo>
                  <a:lnTo>
                    <a:pt x="53"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2" name="Freeform 381">
              <a:extLst>
                <a:ext uri="{FF2B5EF4-FFF2-40B4-BE49-F238E27FC236}">
                  <a16:creationId xmlns:a16="http://schemas.microsoft.com/office/drawing/2014/main" id="{00000000-0008-0000-0900-00007E010000}"/>
                </a:ext>
              </a:extLst>
            </xdr:cNvPr>
            <xdr:cNvSpPr>
              <a:spLocks/>
            </xdr:cNvSpPr>
          </xdr:nvSpPr>
          <xdr:spPr bwMode="auto">
            <a:xfrm>
              <a:off x="2433" y="1428"/>
              <a:ext cx="13" cy="5"/>
            </a:xfrm>
            <a:custGeom>
              <a:avLst/>
              <a:gdLst>
                <a:gd name="T0" fmla="*/ 0 w 53"/>
                <a:gd name="T1" fmla="*/ 0 h 21"/>
                <a:gd name="T2" fmla="*/ 0 w 53"/>
                <a:gd name="T3" fmla="*/ 0 h 21"/>
                <a:gd name="T4" fmla="*/ 0 w 53"/>
                <a:gd name="T5" fmla="*/ 0 h 21"/>
                <a:gd name="T6" fmla="*/ 0 w 53"/>
                <a:gd name="T7" fmla="*/ 0 h 21"/>
                <a:gd name="T8" fmla="*/ 0 60000 65536"/>
                <a:gd name="T9" fmla="*/ 0 60000 65536"/>
                <a:gd name="T10" fmla="*/ 0 60000 65536"/>
                <a:gd name="T11" fmla="*/ 0 60000 65536"/>
                <a:gd name="T12" fmla="*/ 0 w 53"/>
                <a:gd name="T13" fmla="*/ 0 h 21"/>
                <a:gd name="T14" fmla="*/ 53 w 53"/>
                <a:gd name="T15" fmla="*/ 21 h 21"/>
              </a:gdLst>
              <a:ahLst/>
              <a:cxnLst>
                <a:cxn ang="T8">
                  <a:pos x="T0" y="T1"/>
                </a:cxn>
                <a:cxn ang="T9">
                  <a:pos x="T2" y="T3"/>
                </a:cxn>
                <a:cxn ang="T10">
                  <a:pos x="T4" y="T5"/>
                </a:cxn>
                <a:cxn ang="T11">
                  <a:pos x="T6" y="T7"/>
                </a:cxn>
              </a:cxnLst>
              <a:rect l="T12" t="T13" r="T14" b="T15"/>
              <a:pathLst>
                <a:path w="53" h="21">
                  <a:moveTo>
                    <a:pt x="53" y="21"/>
                  </a:moveTo>
                  <a:lnTo>
                    <a:pt x="0" y="0"/>
                  </a:lnTo>
                  <a:lnTo>
                    <a:pt x="0" y="21"/>
                  </a:lnTo>
                  <a:lnTo>
                    <a:pt x="53" y="21"/>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3" name="Freeform 382">
              <a:extLst>
                <a:ext uri="{FF2B5EF4-FFF2-40B4-BE49-F238E27FC236}">
                  <a16:creationId xmlns:a16="http://schemas.microsoft.com/office/drawing/2014/main" id="{00000000-0008-0000-0900-00007F010000}"/>
                </a:ext>
              </a:extLst>
            </xdr:cNvPr>
            <xdr:cNvSpPr>
              <a:spLocks/>
            </xdr:cNvSpPr>
          </xdr:nvSpPr>
          <xdr:spPr bwMode="auto">
            <a:xfrm>
              <a:off x="2428" y="1421"/>
              <a:ext cx="18" cy="7"/>
            </a:xfrm>
            <a:custGeom>
              <a:avLst/>
              <a:gdLst>
                <a:gd name="T0" fmla="*/ 0 w 71"/>
                <a:gd name="T1" fmla="*/ 0 h 24"/>
                <a:gd name="T2" fmla="*/ 0 w 71"/>
                <a:gd name="T3" fmla="*/ 0 h 24"/>
                <a:gd name="T4" fmla="*/ 0 w 71"/>
                <a:gd name="T5" fmla="*/ 0 h 24"/>
                <a:gd name="T6" fmla="*/ 0 w 71"/>
                <a:gd name="T7" fmla="*/ 0 h 24"/>
                <a:gd name="T8" fmla="*/ 0 60000 65536"/>
                <a:gd name="T9" fmla="*/ 0 60000 65536"/>
                <a:gd name="T10" fmla="*/ 0 60000 65536"/>
                <a:gd name="T11" fmla="*/ 0 60000 65536"/>
                <a:gd name="T12" fmla="*/ 0 w 71"/>
                <a:gd name="T13" fmla="*/ 0 h 24"/>
                <a:gd name="T14" fmla="*/ 71 w 71"/>
                <a:gd name="T15" fmla="*/ 24 h 24"/>
              </a:gdLst>
              <a:ahLst/>
              <a:cxnLst>
                <a:cxn ang="T8">
                  <a:pos x="T0" y="T1"/>
                </a:cxn>
                <a:cxn ang="T9">
                  <a:pos x="T2" y="T3"/>
                </a:cxn>
                <a:cxn ang="T10">
                  <a:pos x="T4" y="T5"/>
                </a:cxn>
                <a:cxn ang="T11">
                  <a:pos x="T6" y="T7"/>
                </a:cxn>
              </a:cxnLst>
              <a:rect l="T12" t="T13" r="T14" b="T15"/>
              <a:pathLst>
                <a:path w="71" h="24">
                  <a:moveTo>
                    <a:pt x="51" y="0"/>
                  </a:moveTo>
                  <a:lnTo>
                    <a:pt x="71" y="24"/>
                  </a:lnTo>
                  <a:lnTo>
                    <a:pt x="0" y="0"/>
                  </a:lnTo>
                  <a:lnTo>
                    <a:pt x="51"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4" name="Freeform 383">
              <a:extLst>
                <a:ext uri="{FF2B5EF4-FFF2-40B4-BE49-F238E27FC236}">
                  <a16:creationId xmlns:a16="http://schemas.microsoft.com/office/drawing/2014/main" id="{00000000-0008-0000-0900-000080010000}"/>
                </a:ext>
              </a:extLst>
            </xdr:cNvPr>
            <xdr:cNvSpPr>
              <a:spLocks/>
            </xdr:cNvSpPr>
          </xdr:nvSpPr>
          <xdr:spPr bwMode="auto">
            <a:xfrm>
              <a:off x="2428" y="1421"/>
              <a:ext cx="18" cy="7"/>
            </a:xfrm>
            <a:custGeom>
              <a:avLst/>
              <a:gdLst>
                <a:gd name="T0" fmla="*/ 0 w 71"/>
                <a:gd name="T1" fmla="*/ 0 h 24"/>
                <a:gd name="T2" fmla="*/ 0 w 71"/>
                <a:gd name="T3" fmla="*/ 0 h 24"/>
                <a:gd name="T4" fmla="*/ 0 w 71"/>
                <a:gd name="T5" fmla="*/ 0 h 24"/>
                <a:gd name="T6" fmla="*/ 0 w 71"/>
                <a:gd name="T7" fmla="*/ 0 h 24"/>
                <a:gd name="T8" fmla="*/ 0 60000 65536"/>
                <a:gd name="T9" fmla="*/ 0 60000 65536"/>
                <a:gd name="T10" fmla="*/ 0 60000 65536"/>
                <a:gd name="T11" fmla="*/ 0 60000 65536"/>
                <a:gd name="T12" fmla="*/ 0 w 71"/>
                <a:gd name="T13" fmla="*/ 0 h 24"/>
                <a:gd name="T14" fmla="*/ 71 w 71"/>
                <a:gd name="T15" fmla="*/ 24 h 24"/>
              </a:gdLst>
              <a:ahLst/>
              <a:cxnLst>
                <a:cxn ang="T8">
                  <a:pos x="T0" y="T1"/>
                </a:cxn>
                <a:cxn ang="T9">
                  <a:pos x="T2" y="T3"/>
                </a:cxn>
                <a:cxn ang="T10">
                  <a:pos x="T4" y="T5"/>
                </a:cxn>
                <a:cxn ang="T11">
                  <a:pos x="T6" y="T7"/>
                </a:cxn>
              </a:cxnLst>
              <a:rect l="T12" t="T13" r="T14" b="T15"/>
              <a:pathLst>
                <a:path w="71" h="24">
                  <a:moveTo>
                    <a:pt x="71" y="24"/>
                  </a:moveTo>
                  <a:lnTo>
                    <a:pt x="0" y="0"/>
                  </a:lnTo>
                  <a:lnTo>
                    <a:pt x="0" y="24"/>
                  </a:lnTo>
                  <a:lnTo>
                    <a:pt x="71" y="24"/>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5" name="Freeform 384">
              <a:extLst>
                <a:ext uri="{FF2B5EF4-FFF2-40B4-BE49-F238E27FC236}">
                  <a16:creationId xmlns:a16="http://schemas.microsoft.com/office/drawing/2014/main" id="{00000000-0008-0000-0900-000081010000}"/>
                </a:ext>
              </a:extLst>
            </xdr:cNvPr>
            <xdr:cNvSpPr>
              <a:spLocks/>
            </xdr:cNvSpPr>
          </xdr:nvSpPr>
          <xdr:spPr bwMode="auto">
            <a:xfrm>
              <a:off x="2441" y="1421"/>
              <a:ext cx="5" cy="7"/>
            </a:xfrm>
            <a:custGeom>
              <a:avLst/>
              <a:gdLst>
                <a:gd name="T0" fmla="*/ 0 w 20"/>
                <a:gd name="T1" fmla="*/ 0 h 24"/>
                <a:gd name="T2" fmla="*/ 0 w 20"/>
                <a:gd name="T3" fmla="*/ 0 h 24"/>
                <a:gd name="T4" fmla="*/ 0 w 20"/>
                <a:gd name="T5" fmla="*/ 0 h 24"/>
                <a:gd name="T6" fmla="*/ 0 60000 65536"/>
                <a:gd name="T7" fmla="*/ 0 60000 65536"/>
                <a:gd name="T8" fmla="*/ 0 60000 65536"/>
                <a:gd name="T9" fmla="*/ 0 w 20"/>
                <a:gd name="T10" fmla="*/ 0 h 24"/>
                <a:gd name="T11" fmla="*/ 20 w 20"/>
                <a:gd name="T12" fmla="*/ 24 h 24"/>
              </a:gdLst>
              <a:ahLst/>
              <a:cxnLst>
                <a:cxn ang="T6">
                  <a:pos x="T0" y="T1"/>
                </a:cxn>
                <a:cxn ang="T7">
                  <a:pos x="T2" y="T3"/>
                </a:cxn>
                <a:cxn ang="T8">
                  <a:pos x="T4" y="T5"/>
                </a:cxn>
              </a:cxnLst>
              <a:rect l="T9" t="T10" r="T11" b="T12"/>
              <a:pathLst>
                <a:path w="20" h="24">
                  <a:moveTo>
                    <a:pt x="20" y="24"/>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6" name="Freeform 385">
              <a:extLst>
                <a:ext uri="{FF2B5EF4-FFF2-40B4-BE49-F238E27FC236}">
                  <a16:creationId xmlns:a16="http://schemas.microsoft.com/office/drawing/2014/main" id="{00000000-0008-0000-0900-000082010000}"/>
                </a:ext>
              </a:extLst>
            </xdr:cNvPr>
            <xdr:cNvSpPr>
              <a:spLocks/>
            </xdr:cNvSpPr>
          </xdr:nvSpPr>
          <xdr:spPr bwMode="auto">
            <a:xfrm>
              <a:off x="2428" y="1433"/>
              <a:ext cx="23" cy="1"/>
            </a:xfrm>
            <a:custGeom>
              <a:avLst/>
              <a:gdLst>
                <a:gd name="T0" fmla="*/ 0 w 90"/>
                <a:gd name="T1" fmla="*/ 0 h 1"/>
                <a:gd name="T2" fmla="*/ 0 w 90"/>
                <a:gd name="T3" fmla="*/ 0 h 1"/>
                <a:gd name="T4" fmla="*/ 0 w 90"/>
                <a:gd name="T5" fmla="*/ 0 h 1"/>
                <a:gd name="T6" fmla="*/ 0 60000 65536"/>
                <a:gd name="T7" fmla="*/ 0 60000 65536"/>
                <a:gd name="T8" fmla="*/ 0 60000 65536"/>
                <a:gd name="T9" fmla="*/ 0 w 90"/>
                <a:gd name="T10" fmla="*/ 0 h 1"/>
                <a:gd name="T11" fmla="*/ 90 w 90"/>
                <a:gd name="T12" fmla="*/ 1 h 1"/>
              </a:gdLst>
              <a:ahLst/>
              <a:cxnLst>
                <a:cxn ang="T6">
                  <a:pos x="T0" y="T1"/>
                </a:cxn>
                <a:cxn ang="T7">
                  <a:pos x="T2" y="T3"/>
                </a:cxn>
                <a:cxn ang="T8">
                  <a:pos x="T4" y="T5"/>
                </a:cxn>
              </a:cxnLst>
              <a:rect l="T9" t="T10" r="T11" b="T12"/>
              <a:pathLst>
                <a:path w="90" h="1">
                  <a:moveTo>
                    <a:pt x="0" y="0"/>
                  </a:moveTo>
                  <a:lnTo>
                    <a:pt x="88" y="0"/>
                  </a:lnTo>
                  <a:lnTo>
                    <a:pt x="9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7" name="Freeform 386">
              <a:extLst>
                <a:ext uri="{FF2B5EF4-FFF2-40B4-BE49-F238E27FC236}">
                  <a16:creationId xmlns:a16="http://schemas.microsoft.com/office/drawing/2014/main" id="{00000000-0008-0000-0900-000083010000}"/>
                </a:ext>
              </a:extLst>
            </xdr:cNvPr>
            <xdr:cNvSpPr>
              <a:spLocks/>
            </xdr:cNvSpPr>
          </xdr:nvSpPr>
          <xdr:spPr bwMode="auto">
            <a:xfrm>
              <a:off x="2434" y="1465"/>
              <a:ext cx="36" cy="1"/>
            </a:xfrm>
            <a:custGeom>
              <a:avLst/>
              <a:gdLst>
                <a:gd name="T0" fmla="*/ 0 w 142"/>
                <a:gd name="T1" fmla="*/ 0 h 1"/>
                <a:gd name="T2" fmla="*/ 0 w 142"/>
                <a:gd name="T3" fmla="*/ 0 h 1"/>
                <a:gd name="T4" fmla="*/ 0 w 142"/>
                <a:gd name="T5" fmla="*/ 0 h 1"/>
                <a:gd name="T6" fmla="*/ 0 60000 65536"/>
                <a:gd name="T7" fmla="*/ 0 60000 65536"/>
                <a:gd name="T8" fmla="*/ 0 60000 65536"/>
                <a:gd name="T9" fmla="*/ 0 w 142"/>
                <a:gd name="T10" fmla="*/ 0 h 1"/>
                <a:gd name="T11" fmla="*/ 142 w 142"/>
                <a:gd name="T12" fmla="*/ 1 h 1"/>
              </a:gdLst>
              <a:ahLst/>
              <a:cxnLst>
                <a:cxn ang="T6">
                  <a:pos x="T0" y="T1"/>
                </a:cxn>
                <a:cxn ang="T7">
                  <a:pos x="T2" y="T3"/>
                </a:cxn>
                <a:cxn ang="T8">
                  <a:pos x="T4" y="T5"/>
                </a:cxn>
              </a:cxnLst>
              <a:rect l="T9" t="T10" r="T11" b="T12"/>
              <a:pathLst>
                <a:path w="142" h="1">
                  <a:moveTo>
                    <a:pt x="142"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8" name="Freeform 387">
              <a:extLst>
                <a:ext uri="{FF2B5EF4-FFF2-40B4-BE49-F238E27FC236}">
                  <a16:creationId xmlns:a16="http://schemas.microsoft.com/office/drawing/2014/main" id="{00000000-0008-0000-0900-000084010000}"/>
                </a:ext>
              </a:extLst>
            </xdr:cNvPr>
            <xdr:cNvSpPr>
              <a:spLocks/>
            </xdr:cNvSpPr>
          </xdr:nvSpPr>
          <xdr:spPr bwMode="auto">
            <a:xfrm>
              <a:off x="2433" y="1428"/>
              <a:ext cx="1" cy="5"/>
            </a:xfrm>
            <a:custGeom>
              <a:avLst/>
              <a:gdLst>
                <a:gd name="T0" fmla="*/ 0 w 1"/>
                <a:gd name="T1" fmla="*/ 0 h 21"/>
                <a:gd name="T2" fmla="*/ 0 w 1"/>
                <a:gd name="T3" fmla="*/ 0 h 21"/>
                <a:gd name="T4" fmla="*/ 1 w 1"/>
                <a:gd name="T5" fmla="*/ 0 h 21"/>
                <a:gd name="T6" fmla="*/ 0 60000 65536"/>
                <a:gd name="T7" fmla="*/ 0 60000 65536"/>
                <a:gd name="T8" fmla="*/ 0 60000 65536"/>
                <a:gd name="T9" fmla="*/ 0 w 1"/>
                <a:gd name="T10" fmla="*/ 0 h 21"/>
                <a:gd name="T11" fmla="*/ 1 w 1"/>
                <a:gd name="T12" fmla="*/ 21 h 21"/>
              </a:gdLst>
              <a:ahLst/>
              <a:cxnLst>
                <a:cxn ang="T6">
                  <a:pos x="T0" y="T1"/>
                </a:cxn>
                <a:cxn ang="T7">
                  <a:pos x="T2" y="T3"/>
                </a:cxn>
                <a:cxn ang="T8">
                  <a:pos x="T4" y="T5"/>
                </a:cxn>
              </a:cxnLst>
              <a:rect l="T9" t="T10" r="T11" b="T12"/>
              <a:pathLst>
                <a:path w="1" h="21">
                  <a:moveTo>
                    <a:pt x="0" y="0"/>
                  </a:moveTo>
                  <a:lnTo>
                    <a:pt x="0" y="21"/>
                  </a:lnTo>
                  <a:lnTo>
                    <a:pt x="1" y="2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89" name="Freeform 388">
              <a:extLst>
                <a:ext uri="{FF2B5EF4-FFF2-40B4-BE49-F238E27FC236}">
                  <a16:creationId xmlns:a16="http://schemas.microsoft.com/office/drawing/2014/main" id="{00000000-0008-0000-0900-000085010000}"/>
                </a:ext>
              </a:extLst>
            </xdr:cNvPr>
            <xdr:cNvSpPr>
              <a:spLocks/>
            </xdr:cNvSpPr>
          </xdr:nvSpPr>
          <xdr:spPr bwMode="auto">
            <a:xfrm>
              <a:off x="2428" y="1428"/>
              <a:ext cx="5" cy="1"/>
            </a:xfrm>
            <a:custGeom>
              <a:avLst/>
              <a:gdLst>
                <a:gd name="T0" fmla="*/ 0 w 19"/>
                <a:gd name="T1" fmla="*/ 0 h 1"/>
                <a:gd name="T2" fmla="*/ 0 w 19"/>
                <a:gd name="T3" fmla="*/ 0 h 1"/>
                <a:gd name="T4" fmla="*/ 0 w 19"/>
                <a:gd name="T5" fmla="*/ 0 h 1"/>
                <a:gd name="T6" fmla="*/ 0 60000 65536"/>
                <a:gd name="T7" fmla="*/ 0 60000 65536"/>
                <a:gd name="T8" fmla="*/ 0 60000 65536"/>
                <a:gd name="T9" fmla="*/ 0 w 19"/>
                <a:gd name="T10" fmla="*/ 0 h 1"/>
                <a:gd name="T11" fmla="*/ 19 w 19"/>
                <a:gd name="T12" fmla="*/ 1 h 1"/>
              </a:gdLst>
              <a:ahLst/>
              <a:cxnLst>
                <a:cxn ang="T6">
                  <a:pos x="T0" y="T1"/>
                </a:cxn>
                <a:cxn ang="T7">
                  <a:pos x="T2" y="T3"/>
                </a:cxn>
                <a:cxn ang="T8">
                  <a:pos x="T4" y="T5"/>
                </a:cxn>
              </a:cxnLst>
              <a:rect l="T9" t="T10" r="T11" b="T12"/>
              <a:pathLst>
                <a:path w="19" h="1">
                  <a:moveTo>
                    <a:pt x="0" y="0"/>
                  </a:moveTo>
                  <a:lnTo>
                    <a:pt x="18" y="0"/>
                  </a:lnTo>
                  <a:lnTo>
                    <a:pt x="1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0" name="Freeform 389">
              <a:extLst>
                <a:ext uri="{FF2B5EF4-FFF2-40B4-BE49-F238E27FC236}">
                  <a16:creationId xmlns:a16="http://schemas.microsoft.com/office/drawing/2014/main" id="{00000000-0008-0000-0900-000086010000}"/>
                </a:ext>
              </a:extLst>
            </xdr:cNvPr>
            <xdr:cNvSpPr>
              <a:spLocks/>
            </xdr:cNvSpPr>
          </xdr:nvSpPr>
          <xdr:spPr bwMode="auto">
            <a:xfrm>
              <a:off x="2428" y="1465"/>
              <a:ext cx="6" cy="1"/>
            </a:xfrm>
            <a:custGeom>
              <a:avLst/>
              <a:gdLst>
                <a:gd name="T0" fmla="*/ 0 w 24"/>
                <a:gd name="T1" fmla="*/ 0 h 1"/>
                <a:gd name="T2" fmla="*/ 0 w 24"/>
                <a:gd name="T3" fmla="*/ 0 h 1"/>
                <a:gd name="T4" fmla="*/ 0 w 24"/>
                <a:gd name="T5" fmla="*/ 0 h 1"/>
                <a:gd name="T6" fmla="*/ 0 60000 65536"/>
                <a:gd name="T7" fmla="*/ 0 60000 65536"/>
                <a:gd name="T8" fmla="*/ 0 60000 65536"/>
                <a:gd name="T9" fmla="*/ 0 w 24"/>
                <a:gd name="T10" fmla="*/ 0 h 1"/>
                <a:gd name="T11" fmla="*/ 24 w 24"/>
                <a:gd name="T12" fmla="*/ 1 h 1"/>
              </a:gdLst>
              <a:ahLst/>
              <a:cxnLst>
                <a:cxn ang="T6">
                  <a:pos x="T0" y="T1"/>
                </a:cxn>
                <a:cxn ang="T7">
                  <a:pos x="T2" y="T3"/>
                </a:cxn>
                <a:cxn ang="T8">
                  <a:pos x="T4" y="T5"/>
                </a:cxn>
              </a:cxnLst>
              <a:rect l="T9" t="T10" r="T11" b="T12"/>
              <a:pathLst>
                <a:path w="24" h="1">
                  <a:moveTo>
                    <a:pt x="24"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1" name="Freeform 390">
              <a:extLst>
                <a:ext uri="{FF2B5EF4-FFF2-40B4-BE49-F238E27FC236}">
                  <a16:creationId xmlns:a16="http://schemas.microsoft.com/office/drawing/2014/main" id="{00000000-0008-0000-0900-000087010000}"/>
                </a:ext>
              </a:extLst>
            </xdr:cNvPr>
            <xdr:cNvSpPr>
              <a:spLocks/>
            </xdr:cNvSpPr>
          </xdr:nvSpPr>
          <xdr:spPr bwMode="auto">
            <a:xfrm>
              <a:off x="2428" y="1456"/>
              <a:ext cx="6" cy="9"/>
            </a:xfrm>
            <a:custGeom>
              <a:avLst/>
              <a:gdLst>
                <a:gd name="T0" fmla="*/ 0 w 24"/>
                <a:gd name="T1" fmla="*/ 0 h 35"/>
                <a:gd name="T2" fmla="*/ 0 w 24"/>
                <a:gd name="T3" fmla="*/ 0 h 35"/>
                <a:gd name="T4" fmla="*/ 0 w 24"/>
                <a:gd name="T5" fmla="*/ 0 h 35"/>
                <a:gd name="T6" fmla="*/ 0 60000 65536"/>
                <a:gd name="T7" fmla="*/ 0 60000 65536"/>
                <a:gd name="T8" fmla="*/ 0 60000 65536"/>
                <a:gd name="T9" fmla="*/ 0 w 24"/>
                <a:gd name="T10" fmla="*/ 0 h 35"/>
                <a:gd name="T11" fmla="*/ 24 w 24"/>
                <a:gd name="T12" fmla="*/ 35 h 35"/>
              </a:gdLst>
              <a:ahLst/>
              <a:cxnLst>
                <a:cxn ang="T6">
                  <a:pos x="T0" y="T1"/>
                </a:cxn>
                <a:cxn ang="T7">
                  <a:pos x="T2" y="T3"/>
                </a:cxn>
                <a:cxn ang="T8">
                  <a:pos x="T4" y="T5"/>
                </a:cxn>
              </a:cxnLst>
              <a:rect l="T9" t="T10" r="T11" b="T12"/>
              <a:pathLst>
                <a:path w="24" h="35">
                  <a:moveTo>
                    <a:pt x="24" y="3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2" name="Freeform 391">
              <a:extLst>
                <a:ext uri="{FF2B5EF4-FFF2-40B4-BE49-F238E27FC236}">
                  <a16:creationId xmlns:a16="http://schemas.microsoft.com/office/drawing/2014/main" id="{00000000-0008-0000-0900-000088010000}"/>
                </a:ext>
              </a:extLst>
            </xdr:cNvPr>
            <xdr:cNvSpPr>
              <a:spLocks/>
            </xdr:cNvSpPr>
          </xdr:nvSpPr>
          <xdr:spPr bwMode="auto">
            <a:xfrm>
              <a:off x="2466" y="1438"/>
              <a:ext cx="1" cy="14"/>
            </a:xfrm>
            <a:custGeom>
              <a:avLst/>
              <a:gdLst>
                <a:gd name="T0" fmla="*/ 0 w 1"/>
                <a:gd name="T1" fmla="*/ 0 h 56"/>
                <a:gd name="T2" fmla="*/ 0 w 1"/>
                <a:gd name="T3" fmla="*/ 0 h 56"/>
                <a:gd name="T4" fmla="*/ 1 w 1"/>
                <a:gd name="T5" fmla="*/ 0 h 56"/>
                <a:gd name="T6" fmla="*/ 0 60000 65536"/>
                <a:gd name="T7" fmla="*/ 0 60000 65536"/>
                <a:gd name="T8" fmla="*/ 0 60000 65536"/>
                <a:gd name="T9" fmla="*/ 0 w 1"/>
                <a:gd name="T10" fmla="*/ 0 h 56"/>
                <a:gd name="T11" fmla="*/ 1 w 1"/>
                <a:gd name="T12" fmla="*/ 56 h 56"/>
              </a:gdLst>
              <a:ahLst/>
              <a:cxnLst>
                <a:cxn ang="T6">
                  <a:pos x="T0" y="T1"/>
                </a:cxn>
                <a:cxn ang="T7">
                  <a:pos x="T2" y="T3"/>
                </a:cxn>
                <a:cxn ang="T8">
                  <a:pos x="T4" y="T5"/>
                </a:cxn>
              </a:cxnLst>
              <a:rect l="T9" t="T10" r="T11" b="T12"/>
              <a:pathLst>
                <a:path w="1" h="56">
                  <a:moveTo>
                    <a:pt x="0" y="0"/>
                  </a:moveTo>
                  <a:lnTo>
                    <a:pt x="0" y="56"/>
                  </a:lnTo>
                  <a:lnTo>
                    <a:pt x="1" y="5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3" name="Freeform 392">
              <a:extLst>
                <a:ext uri="{FF2B5EF4-FFF2-40B4-BE49-F238E27FC236}">
                  <a16:creationId xmlns:a16="http://schemas.microsoft.com/office/drawing/2014/main" id="{00000000-0008-0000-0900-000089010000}"/>
                </a:ext>
              </a:extLst>
            </xdr:cNvPr>
            <xdr:cNvSpPr>
              <a:spLocks/>
            </xdr:cNvSpPr>
          </xdr:nvSpPr>
          <xdr:spPr bwMode="auto">
            <a:xfrm>
              <a:off x="2446" y="1428"/>
              <a:ext cx="1" cy="5"/>
            </a:xfrm>
            <a:custGeom>
              <a:avLst/>
              <a:gdLst>
                <a:gd name="T0" fmla="*/ 0 w 1"/>
                <a:gd name="T1" fmla="*/ 0 h 21"/>
                <a:gd name="T2" fmla="*/ 0 w 1"/>
                <a:gd name="T3" fmla="*/ 0 h 21"/>
                <a:gd name="T4" fmla="*/ 1 w 1"/>
                <a:gd name="T5" fmla="*/ 0 h 21"/>
                <a:gd name="T6" fmla="*/ 0 60000 65536"/>
                <a:gd name="T7" fmla="*/ 0 60000 65536"/>
                <a:gd name="T8" fmla="*/ 0 60000 65536"/>
                <a:gd name="T9" fmla="*/ 0 w 1"/>
                <a:gd name="T10" fmla="*/ 0 h 21"/>
                <a:gd name="T11" fmla="*/ 1 w 1"/>
                <a:gd name="T12" fmla="*/ 21 h 21"/>
              </a:gdLst>
              <a:ahLst/>
              <a:cxnLst>
                <a:cxn ang="T6">
                  <a:pos x="T0" y="T1"/>
                </a:cxn>
                <a:cxn ang="T7">
                  <a:pos x="T2" y="T3"/>
                </a:cxn>
                <a:cxn ang="T8">
                  <a:pos x="T4" y="T5"/>
                </a:cxn>
              </a:cxnLst>
              <a:rect l="T9" t="T10" r="T11" b="T12"/>
              <a:pathLst>
                <a:path w="1" h="21">
                  <a:moveTo>
                    <a:pt x="0" y="2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4" name="Freeform 393">
              <a:extLst>
                <a:ext uri="{FF2B5EF4-FFF2-40B4-BE49-F238E27FC236}">
                  <a16:creationId xmlns:a16="http://schemas.microsoft.com/office/drawing/2014/main" id="{00000000-0008-0000-0900-00008A010000}"/>
                </a:ext>
              </a:extLst>
            </xdr:cNvPr>
            <xdr:cNvSpPr>
              <a:spLocks/>
            </xdr:cNvSpPr>
          </xdr:nvSpPr>
          <xdr:spPr bwMode="auto">
            <a:xfrm>
              <a:off x="2428" y="1407"/>
              <a:ext cx="18" cy="7"/>
            </a:xfrm>
            <a:custGeom>
              <a:avLst/>
              <a:gdLst>
                <a:gd name="T0" fmla="*/ 0 w 71"/>
                <a:gd name="T1" fmla="*/ 0 h 26"/>
                <a:gd name="T2" fmla="*/ 0 w 71"/>
                <a:gd name="T3" fmla="*/ 0 h 26"/>
                <a:gd name="T4" fmla="*/ 0 w 71"/>
                <a:gd name="T5" fmla="*/ 0 h 26"/>
                <a:gd name="T6" fmla="*/ 0 w 71"/>
                <a:gd name="T7" fmla="*/ 0 h 26"/>
                <a:gd name="T8" fmla="*/ 0 60000 65536"/>
                <a:gd name="T9" fmla="*/ 0 60000 65536"/>
                <a:gd name="T10" fmla="*/ 0 60000 65536"/>
                <a:gd name="T11" fmla="*/ 0 60000 65536"/>
                <a:gd name="T12" fmla="*/ 0 w 71"/>
                <a:gd name="T13" fmla="*/ 0 h 26"/>
                <a:gd name="T14" fmla="*/ 71 w 71"/>
                <a:gd name="T15" fmla="*/ 26 h 26"/>
              </a:gdLst>
              <a:ahLst/>
              <a:cxnLst>
                <a:cxn ang="T8">
                  <a:pos x="T0" y="T1"/>
                </a:cxn>
                <a:cxn ang="T9">
                  <a:pos x="T2" y="T3"/>
                </a:cxn>
                <a:cxn ang="T10">
                  <a:pos x="T4" y="T5"/>
                </a:cxn>
                <a:cxn ang="T11">
                  <a:pos x="T6" y="T7"/>
                </a:cxn>
              </a:cxnLst>
              <a:rect l="T12" t="T13" r="T14" b="T15"/>
              <a:pathLst>
                <a:path w="71" h="26">
                  <a:moveTo>
                    <a:pt x="71" y="0"/>
                  </a:moveTo>
                  <a:lnTo>
                    <a:pt x="51" y="26"/>
                  </a:lnTo>
                  <a:lnTo>
                    <a:pt x="0" y="0"/>
                  </a:lnTo>
                  <a:lnTo>
                    <a:pt x="71"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5" name="Freeform 394">
              <a:extLst>
                <a:ext uri="{FF2B5EF4-FFF2-40B4-BE49-F238E27FC236}">
                  <a16:creationId xmlns:a16="http://schemas.microsoft.com/office/drawing/2014/main" id="{00000000-0008-0000-0900-00008B010000}"/>
                </a:ext>
              </a:extLst>
            </xdr:cNvPr>
            <xdr:cNvSpPr>
              <a:spLocks/>
            </xdr:cNvSpPr>
          </xdr:nvSpPr>
          <xdr:spPr bwMode="auto">
            <a:xfrm>
              <a:off x="2428" y="1407"/>
              <a:ext cx="13" cy="7"/>
            </a:xfrm>
            <a:custGeom>
              <a:avLst/>
              <a:gdLst>
                <a:gd name="T0" fmla="*/ 0 w 51"/>
                <a:gd name="T1" fmla="*/ 0 h 26"/>
                <a:gd name="T2" fmla="*/ 0 w 51"/>
                <a:gd name="T3" fmla="*/ 0 h 26"/>
                <a:gd name="T4" fmla="*/ 0 w 51"/>
                <a:gd name="T5" fmla="*/ 0 h 26"/>
                <a:gd name="T6" fmla="*/ 0 w 51"/>
                <a:gd name="T7" fmla="*/ 0 h 26"/>
                <a:gd name="T8" fmla="*/ 0 60000 65536"/>
                <a:gd name="T9" fmla="*/ 0 60000 65536"/>
                <a:gd name="T10" fmla="*/ 0 60000 65536"/>
                <a:gd name="T11" fmla="*/ 0 60000 65536"/>
                <a:gd name="T12" fmla="*/ 0 w 51"/>
                <a:gd name="T13" fmla="*/ 0 h 26"/>
                <a:gd name="T14" fmla="*/ 51 w 51"/>
                <a:gd name="T15" fmla="*/ 26 h 26"/>
              </a:gdLst>
              <a:ahLst/>
              <a:cxnLst>
                <a:cxn ang="T8">
                  <a:pos x="T0" y="T1"/>
                </a:cxn>
                <a:cxn ang="T9">
                  <a:pos x="T2" y="T3"/>
                </a:cxn>
                <a:cxn ang="T10">
                  <a:pos x="T4" y="T5"/>
                </a:cxn>
                <a:cxn ang="T11">
                  <a:pos x="T6" y="T7"/>
                </a:cxn>
              </a:cxnLst>
              <a:rect l="T12" t="T13" r="T14" b="T15"/>
              <a:pathLst>
                <a:path w="51" h="26">
                  <a:moveTo>
                    <a:pt x="51" y="26"/>
                  </a:moveTo>
                  <a:lnTo>
                    <a:pt x="0" y="0"/>
                  </a:lnTo>
                  <a:lnTo>
                    <a:pt x="0" y="26"/>
                  </a:lnTo>
                  <a:lnTo>
                    <a:pt x="51" y="26"/>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6" name="Freeform 395">
              <a:extLst>
                <a:ext uri="{FF2B5EF4-FFF2-40B4-BE49-F238E27FC236}">
                  <a16:creationId xmlns:a16="http://schemas.microsoft.com/office/drawing/2014/main" id="{00000000-0008-0000-0900-00008C010000}"/>
                </a:ext>
              </a:extLst>
            </xdr:cNvPr>
            <xdr:cNvSpPr>
              <a:spLocks/>
            </xdr:cNvSpPr>
          </xdr:nvSpPr>
          <xdr:spPr bwMode="auto">
            <a:xfrm>
              <a:off x="2433" y="1402"/>
              <a:ext cx="13" cy="5"/>
            </a:xfrm>
            <a:custGeom>
              <a:avLst/>
              <a:gdLst>
                <a:gd name="T0" fmla="*/ 0 w 53"/>
                <a:gd name="T1" fmla="*/ 0 h 21"/>
                <a:gd name="T2" fmla="*/ 0 w 53"/>
                <a:gd name="T3" fmla="*/ 0 h 21"/>
                <a:gd name="T4" fmla="*/ 0 w 53"/>
                <a:gd name="T5" fmla="*/ 0 h 21"/>
                <a:gd name="T6" fmla="*/ 0 w 53"/>
                <a:gd name="T7" fmla="*/ 0 h 21"/>
                <a:gd name="T8" fmla="*/ 0 60000 65536"/>
                <a:gd name="T9" fmla="*/ 0 60000 65536"/>
                <a:gd name="T10" fmla="*/ 0 60000 65536"/>
                <a:gd name="T11" fmla="*/ 0 60000 65536"/>
                <a:gd name="T12" fmla="*/ 0 w 53"/>
                <a:gd name="T13" fmla="*/ 0 h 21"/>
                <a:gd name="T14" fmla="*/ 53 w 53"/>
                <a:gd name="T15" fmla="*/ 21 h 21"/>
              </a:gdLst>
              <a:ahLst/>
              <a:cxnLst>
                <a:cxn ang="T8">
                  <a:pos x="T0" y="T1"/>
                </a:cxn>
                <a:cxn ang="T9">
                  <a:pos x="T2" y="T3"/>
                </a:cxn>
                <a:cxn ang="T10">
                  <a:pos x="T4" y="T5"/>
                </a:cxn>
                <a:cxn ang="T11">
                  <a:pos x="T6" y="T7"/>
                </a:cxn>
              </a:cxnLst>
              <a:rect l="T12" t="T13" r="T14" b="T15"/>
              <a:pathLst>
                <a:path w="53" h="21">
                  <a:moveTo>
                    <a:pt x="53" y="0"/>
                  </a:moveTo>
                  <a:lnTo>
                    <a:pt x="53" y="21"/>
                  </a:lnTo>
                  <a:lnTo>
                    <a:pt x="0" y="0"/>
                  </a:lnTo>
                  <a:lnTo>
                    <a:pt x="53"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7" name="Freeform 396">
              <a:extLst>
                <a:ext uri="{FF2B5EF4-FFF2-40B4-BE49-F238E27FC236}">
                  <a16:creationId xmlns:a16="http://schemas.microsoft.com/office/drawing/2014/main" id="{00000000-0008-0000-0900-00008D010000}"/>
                </a:ext>
              </a:extLst>
            </xdr:cNvPr>
            <xdr:cNvSpPr>
              <a:spLocks/>
            </xdr:cNvSpPr>
          </xdr:nvSpPr>
          <xdr:spPr bwMode="auto">
            <a:xfrm>
              <a:off x="2433" y="1402"/>
              <a:ext cx="13" cy="5"/>
            </a:xfrm>
            <a:custGeom>
              <a:avLst/>
              <a:gdLst>
                <a:gd name="T0" fmla="*/ 0 w 53"/>
                <a:gd name="T1" fmla="*/ 0 h 21"/>
                <a:gd name="T2" fmla="*/ 0 w 53"/>
                <a:gd name="T3" fmla="*/ 0 h 21"/>
                <a:gd name="T4" fmla="*/ 0 w 53"/>
                <a:gd name="T5" fmla="*/ 0 h 21"/>
                <a:gd name="T6" fmla="*/ 0 w 53"/>
                <a:gd name="T7" fmla="*/ 0 h 21"/>
                <a:gd name="T8" fmla="*/ 0 60000 65536"/>
                <a:gd name="T9" fmla="*/ 0 60000 65536"/>
                <a:gd name="T10" fmla="*/ 0 60000 65536"/>
                <a:gd name="T11" fmla="*/ 0 60000 65536"/>
                <a:gd name="T12" fmla="*/ 0 w 53"/>
                <a:gd name="T13" fmla="*/ 0 h 21"/>
                <a:gd name="T14" fmla="*/ 53 w 53"/>
                <a:gd name="T15" fmla="*/ 21 h 21"/>
              </a:gdLst>
              <a:ahLst/>
              <a:cxnLst>
                <a:cxn ang="T8">
                  <a:pos x="T0" y="T1"/>
                </a:cxn>
                <a:cxn ang="T9">
                  <a:pos x="T2" y="T3"/>
                </a:cxn>
                <a:cxn ang="T10">
                  <a:pos x="T4" y="T5"/>
                </a:cxn>
                <a:cxn ang="T11">
                  <a:pos x="T6" y="T7"/>
                </a:cxn>
              </a:cxnLst>
              <a:rect l="T12" t="T13" r="T14" b="T15"/>
              <a:pathLst>
                <a:path w="53" h="21">
                  <a:moveTo>
                    <a:pt x="53" y="21"/>
                  </a:moveTo>
                  <a:lnTo>
                    <a:pt x="0" y="0"/>
                  </a:lnTo>
                  <a:lnTo>
                    <a:pt x="0" y="21"/>
                  </a:lnTo>
                  <a:lnTo>
                    <a:pt x="53" y="21"/>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8" name="Freeform 397">
              <a:extLst>
                <a:ext uri="{FF2B5EF4-FFF2-40B4-BE49-F238E27FC236}">
                  <a16:creationId xmlns:a16="http://schemas.microsoft.com/office/drawing/2014/main" id="{00000000-0008-0000-0900-00008E010000}"/>
                </a:ext>
              </a:extLst>
            </xdr:cNvPr>
            <xdr:cNvSpPr>
              <a:spLocks/>
            </xdr:cNvSpPr>
          </xdr:nvSpPr>
          <xdr:spPr bwMode="auto">
            <a:xfrm>
              <a:off x="2441" y="1407"/>
              <a:ext cx="5" cy="7"/>
            </a:xfrm>
            <a:custGeom>
              <a:avLst/>
              <a:gdLst>
                <a:gd name="T0" fmla="*/ 0 w 21"/>
                <a:gd name="T1" fmla="*/ 0 h 26"/>
                <a:gd name="T2" fmla="*/ 0 w 21"/>
                <a:gd name="T3" fmla="*/ 0 h 26"/>
                <a:gd name="T4" fmla="*/ 0 w 21"/>
                <a:gd name="T5" fmla="*/ 0 h 26"/>
                <a:gd name="T6" fmla="*/ 0 60000 65536"/>
                <a:gd name="T7" fmla="*/ 0 60000 65536"/>
                <a:gd name="T8" fmla="*/ 0 60000 65536"/>
                <a:gd name="T9" fmla="*/ 0 w 21"/>
                <a:gd name="T10" fmla="*/ 0 h 26"/>
                <a:gd name="T11" fmla="*/ 21 w 21"/>
                <a:gd name="T12" fmla="*/ 26 h 26"/>
              </a:gdLst>
              <a:ahLst/>
              <a:cxnLst>
                <a:cxn ang="T6">
                  <a:pos x="T0" y="T1"/>
                </a:cxn>
                <a:cxn ang="T7">
                  <a:pos x="T2" y="T3"/>
                </a:cxn>
                <a:cxn ang="T8">
                  <a:pos x="T4" y="T5"/>
                </a:cxn>
              </a:cxnLst>
              <a:rect l="T9" t="T10" r="T11" b="T12"/>
              <a:pathLst>
                <a:path w="21" h="26">
                  <a:moveTo>
                    <a:pt x="0" y="26"/>
                  </a:moveTo>
                  <a:lnTo>
                    <a:pt x="20" y="0"/>
                  </a:lnTo>
                  <a:lnTo>
                    <a:pt x="2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399" name="Freeform 398">
              <a:extLst>
                <a:ext uri="{FF2B5EF4-FFF2-40B4-BE49-F238E27FC236}">
                  <a16:creationId xmlns:a16="http://schemas.microsoft.com/office/drawing/2014/main" id="{00000000-0008-0000-0900-00008F010000}"/>
                </a:ext>
              </a:extLst>
            </xdr:cNvPr>
            <xdr:cNvSpPr>
              <a:spLocks/>
            </xdr:cNvSpPr>
          </xdr:nvSpPr>
          <xdr:spPr bwMode="auto">
            <a:xfrm>
              <a:off x="2428" y="1402"/>
              <a:ext cx="22" cy="1"/>
            </a:xfrm>
            <a:custGeom>
              <a:avLst/>
              <a:gdLst>
                <a:gd name="T0" fmla="*/ 0 w 88"/>
                <a:gd name="T1" fmla="*/ 0 h 1"/>
                <a:gd name="T2" fmla="*/ 0 w 88"/>
                <a:gd name="T3" fmla="*/ 0 h 1"/>
                <a:gd name="T4" fmla="*/ 0 w 88"/>
                <a:gd name="T5" fmla="*/ 0 h 1"/>
                <a:gd name="T6" fmla="*/ 0 60000 65536"/>
                <a:gd name="T7" fmla="*/ 0 60000 65536"/>
                <a:gd name="T8" fmla="*/ 0 60000 65536"/>
                <a:gd name="T9" fmla="*/ 0 w 88"/>
                <a:gd name="T10" fmla="*/ 0 h 1"/>
                <a:gd name="T11" fmla="*/ 88 w 88"/>
                <a:gd name="T12" fmla="*/ 1 h 1"/>
              </a:gdLst>
              <a:ahLst/>
              <a:cxnLst>
                <a:cxn ang="T6">
                  <a:pos x="T0" y="T1"/>
                </a:cxn>
                <a:cxn ang="T7">
                  <a:pos x="T2" y="T3"/>
                </a:cxn>
                <a:cxn ang="T8">
                  <a:pos x="T4" y="T5"/>
                </a:cxn>
              </a:cxnLst>
              <a:rect l="T9" t="T10" r="T11" b="T12"/>
              <a:pathLst>
                <a:path w="88" h="1">
                  <a:moveTo>
                    <a:pt x="88"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0" name="Freeform 399">
              <a:extLst>
                <a:ext uri="{FF2B5EF4-FFF2-40B4-BE49-F238E27FC236}">
                  <a16:creationId xmlns:a16="http://schemas.microsoft.com/office/drawing/2014/main" id="{00000000-0008-0000-0900-000090010000}"/>
                </a:ext>
              </a:extLst>
            </xdr:cNvPr>
            <xdr:cNvSpPr>
              <a:spLocks/>
            </xdr:cNvSpPr>
          </xdr:nvSpPr>
          <xdr:spPr bwMode="auto">
            <a:xfrm>
              <a:off x="2433" y="1402"/>
              <a:ext cx="1" cy="5"/>
            </a:xfrm>
            <a:custGeom>
              <a:avLst/>
              <a:gdLst>
                <a:gd name="T0" fmla="*/ 0 w 1"/>
                <a:gd name="T1" fmla="*/ 0 h 21"/>
                <a:gd name="T2" fmla="*/ 0 w 1"/>
                <a:gd name="T3" fmla="*/ 0 h 21"/>
                <a:gd name="T4" fmla="*/ 1 w 1"/>
                <a:gd name="T5" fmla="*/ 0 h 21"/>
                <a:gd name="T6" fmla="*/ 0 60000 65536"/>
                <a:gd name="T7" fmla="*/ 0 60000 65536"/>
                <a:gd name="T8" fmla="*/ 0 60000 65536"/>
                <a:gd name="T9" fmla="*/ 0 w 1"/>
                <a:gd name="T10" fmla="*/ 0 h 21"/>
                <a:gd name="T11" fmla="*/ 1 w 1"/>
                <a:gd name="T12" fmla="*/ 21 h 21"/>
              </a:gdLst>
              <a:ahLst/>
              <a:cxnLst>
                <a:cxn ang="T6">
                  <a:pos x="T0" y="T1"/>
                </a:cxn>
                <a:cxn ang="T7">
                  <a:pos x="T2" y="T3"/>
                </a:cxn>
                <a:cxn ang="T8">
                  <a:pos x="T4" y="T5"/>
                </a:cxn>
              </a:cxnLst>
              <a:rect l="T9" t="T10" r="T11" b="T12"/>
              <a:pathLst>
                <a:path w="1" h="21">
                  <a:moveTo>
                    <a:pt x="0" y="2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1" name="Freeform 400">
              <a:extLst>
                <a:ext uri="{FF2B5EF4-FFF2-40B4-BE49-F238E27FC236}">
                  <a16:creationId xmlns:a16="http://schemas.microsoft.com/office/drawing/2014/main" id="{00000000-0008-0000-0900-000091010000}"/>
                </a:ext>
              </a:extLst>
            </xdr:cNvPr>
            <xdr:cNvSpPr>
              <a:spLocks/>
            </xdr:cNvSpPr>
          </xdr:nvSpPr>
          <xdr:spPr bwMode="auto">
            <a:xfrm>
              <a:off x="2428" y="1407"/>
              <a:ext cx="5" cy="1"/>
            </a:xfrm>
            <a:custGeom>
              <a:avLst/>
              <a:gdLst>
                <a:gd name="T0" fmla="*/ 0 w 19"/>
                <a:gd name="T1" fmla="*/ 0 h 1"/>
                <a:gd name="T2" fmla="*/ 0 w 19"/>
                <a:gd name="T3" fmla="*/ 0 h 1"/>
                <a:gd name="T4" fmla="*/ 0 w 19"/>
                <a:gd name="T5" fmla="*/ 0 h 1"/>
                <a:gd name="T6" fmla="*/ 0 60000 65536"/>
                <a:gd name="T7" fmla="*/ 0 60000 65536"/>
                <a:gd name="T8" fmla="*/ 0 60000 65536"/>
                <a:gd name="T9" fmla="*/ 0 w 19"/>
                <a:gd name="T10" fmla="*/ 0 h 1"/>
                <a:gd name="T11" fmla="*/ 19 w 19"/>
                <a:gd name="T12" fmla="*/ 1 h 1"/>
              </a:gdLst>
              <a:ahLst/>
              <a:cxnLst>
                <a:cxn ang="T6">
                  <a:pos x="T0" y="T1"/>
                </a:cxn>
                <a:cxn ang="T7">
                  <a:pos x="T2" y="T3"/>
                </a:cxn>
                <a:cxn ang="T8">
                  <a:pos x="T4" y="T5"/>
                </a:cxn>
              </a:cxnLst>
              <a:rect l="T9" t="T10" r="T11" b="T12"/>
              <a:pathLst>
                <a:path w="19" h="1">
                  <a:moveTo>
                    <a:pt x="0" y="0"/>
                  </a:moveTo>
                  <a:lnTo>
                    <a:pt x="18" y="0"/>
                  </a:lnTo>
                  <a:lnTo>
                    <a:pt x="1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2" name="Freeform 401">
              <a:extLst>
                <a:ext uri="{FF2B5EF4-FFF2-40B4-BE49-F238E27FC236}">
                  <a16:creationId xmlns:a16="http://schemas.microsoft.com/office/drawing/2014/main" id="{00000000-0008-0000-0900-000092010000}"/>
                </a:ext>
              </a:extLst>
            </xdr:cNvPr>
            <xdr:cNvSpPr>
              <a:spLocks/>
            </xdr:cNvSpPr>
          </xdr:nvSpPr>
          <xdr:spPr bwMode="auto">
            <a:xfrm>
              <a:off x="2446" y="1402"/>
              <a:ext cx="1" cy="5"/>
            </a:xfrm>
            <a:custGeom>
              <a:avLst/>
              <a:gdLst>
                <a:gd name="T0" fmla="*/ 0 w 1"/>
                <a:gd name="T1" fmla="*/ 0 h 21"/>
                <a:gd name="T2" fmla="*/ 0 w 1"/>
                <a:gd name="T3" fmla="*/ 0 h 21"/>
                <a:gd name="T4" fmla="*/ 1 w 1"/>
                <a:gd name="T5" fmla="*/ 0 h 21"/>
                <a:gd name="T6" fmla="*/ 0 60000 65536"/>
                <a:gd name="T7" fmla="*/ 0 60000 65536"/>
                <a:gd name="T8" fmla="*/ 0 60000 65536"/>
                <a:gd name="T9" fmla="*/ 0 w 1"/>
                <a:gd name="T10" fmla="*/ 0 h 21"/>
                <a:gd name="T11" fmla="*/ 1 w 1"/>
                <a:gd name="T12" fmla="*/ 21 h 21"/>
              </a:gdLst>
              <a:ahLst/>
              <a:cxnLst>
                <a:cxn ang="T6">
                  <a:pos x="T0" y="T1"/>
                </a:cxn>
                <a:cxn ang="T7">
                  <a:pos x="T2" y="T3"/>
                </a:cxn>
                <a:cxn ang="T8">
                  <a:pos x="T4" y="T5"/>
                </a:cxn>
              </a:cxnLst>
              <a:rect l="T9" t="T10" r="T11" b="T12"/>
              <a:pathLst>
                <a:path w="1" h="21">
                  <a:moveTo>
                    <a:pt x="0" y="2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3" name="Freeform 402">
              <a:extLst>
                <a:ext uri="{FF2B5EF4-FFF2-40B4-BE49-F238E27FC236}">
                  <a16:creationId xmlns:a16="http://schemas.microsoft.com/office/drawing/2014/main" id="{00000000-0008-0000-0900-000093010000}"/>
                </a:ext>
              </a:extLst>
            </xdr:cNvPr>
            <xdr:cNvSpPr>
              <a:spLocks/>
            </xdr:cNvSpPr>
          </xdr:nvSpPr>
          <xdr:spPr bwMode="auto">
            <a:xfrm>
              <a:off x="2473" y="1449"/>
              <a:ext cx="4" cy="1"/>
            </a:xfrm>
            <a:custGeom>
              <a:avLst/>
              <a:gdLst>
                <a:gd name="T0" fmla="*/ 0 w 13"/>
                <a:gd name="T1" fmla="*/ 0 h 1"/>
                <a:gd name="T2" fmla="*/ 0 w 13"/>
                <a:gd name="T3" fmla="*/ 0 h 1"/>
                <a:gd name="T4" fmla="*/ 0 w 13"/>
                <a:gd name="T5" fmla="*/ 0 h 1"/>
                <a:gd name="T6" fmla="*/ 0 60000 65536"/>
                <a:gd name="T7" fmla="*/ 0 60000 65536"/>
                <a:gd name="T8" fmla="*/ 0 60000 65536"/>
                <a:gd name="T9" fmla="*/ 0 w 13"/>
                <a:gd name="T10" fmla="*/ 0 h 1"/>
                <a:gd name="T11" fmla="*/ 13 w 13"/>
                <a:gd name="T12" fmla="*/ 1 h 1"/>
              </a:gdLst>
              <a:ahLst/>
              <a:cxnLst>
                <a:cxn ang="T6">
                  <a:pos x="T0" y="T1"/>
                </a:cxn>
                <a:cxn ang="T7">
                  <a:pos x="T2" y="T3"/>
                </a:cxn>
                <a:cxn ang="T8">
                  <a:pos x="T4" y="T5"/>
                </a:cxn>
              </a:cxnLst>
              <a:rect l="T9" t="T10" r="T11" b="T12"/>
              <a:pathLst>
                <a:path w="13" h="1">
                  <a:moveTo>
                    <a:pt x="0" y="0"/>
                  </a:moveTo>
                  <a:lnTo>
                    <a:pt x="12" y="0"/>
                  </a:lnTo>
                  <a:lnTo>
                    <a:pt x="1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4" name="Freeform 403">
              <a:extLst>
                <a:ext uri="{FF2B5EF4-FFF2-40B4-BE49-F238E27FC236}">
                  <a16:creationId xmlns:a16="http://schemas.microsoft.com/office/drawing/2014/main" id="{00000000-0008-0000-0900-000094010000}"/>
                </a:ext>
              </a:extLst>
            </xdr:cNvPr>
            <xdr:cNvSpPr>
              <a:spLocks/>
            </xdr:cNvSpPr>
          </xdr:nvSpPr>
          <xdr:spPr bwMode="auto">
            <a:xfrm>
              <a:off x="2473" y="1449"/>
              <a:ext cx="1" cy="3"/>
            </a:xfrm>
            <a:custGeom>
              <a:avLst/>
              <a:gdLst>
                <a:gd name="T0" fmla="*/ 0 w 1"/>
                <a:gd name="T1" fmla="*/ 0 h 13"/>
                <a:gd name="T2" fmla="*/ 0 w 1"/>
                <a:gd name="T3" fmla="*/ 0 h 13"/>
                <a:gd name="T4" fmla="*/ 1 w 1"/>
                <a:gd name="T5" fmla="*/ 0 h 13"/>
                <a:gd name="T6" fmla="*/ 0 60000 65536"/>
                <a:gd name="T7" fmla="*/ 0 60000 65536"/>
                <a:gd name="T8" fmla="*/ 0 60000 65536"/>
                <a:gd name="T9" fmla="*/ 0 w 1"/>
                <a:gd name="T10" fmla="*/ 0 h 13"/>
                <a:gd name="T11" fmla="*/ 1 w 1"/>
                <a:gd name="T12" fmla="*/ 13 h 13"/>
              </a:gdLst>
              <a:ahLst/>
              <a:cxnLst>
                <a:cxn ang="T6">
                  <a:pos x="T0" y="T1"/>
                </a:cxn>
                <a:cxn ang="T7">
                  <a:pos x="T2" y="T3"/>
                </a:cxn>
                <a:cxn ang="T8">
                  <a:pos x="T4" y="T5"/>
                </a:cxn>
              </a:cxnLst>
              <a:rect l="T9" t="T10" r="T11" b="T12"/>
              <a:pathLst>
                <a:path w="1" h="13">
                  <a:moveTo>
                    <a:pt x="0" y="13"/>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5" name="Freeform 404">
              <a:extLst>
                <a:ext uri="{FF2B5EF4-FFF2-40B4-BE49-F238E27FC236}">
                  <a16:creationId xmlns:a16="http://schemas.microsoft.com/office/drawing/2014/main" id="{00000000-0008-0000-0900-000095010000}"/>
                </a:ext>
              </a:extLst>
            </xdr:cNvPr>
            <xdr:cNvSpPr>
              <a:spLocks/>
            </xdr:cNvSpPr>
          </xdr:nvSpPr>
          <xdr:spPr bwMode="auto">
            <a:xfrm>
              <a:off x="2471" y="1435"/>
              <a:ext cx="6" cy="1"/>
            </a:xfrm>
            <a:custGeom>
              <a:avLst/>
              <a:gdLst>
                <a:gd name="T0" fmla="*/ 0 w 22"/>
                <a:gd name="T1" fmla="*/ 0 h 1"/>
                <a:gd name="T2" fmla="*/ 0 w 22"/>
                <a:gd name="T3" fmla="*/ 0 h 1"/>
                <a:gd name="T4" fmla="*/ 0 w 22"/>
                <a:gd name="T5" fmla="*/ 0 h 1"/>
                <a:gd name="T6" fmla="*/ 0 60000 65536"/>
                <a:gd name="T7" fmla="*/ 0 60000 65536"/>
                <a:gd name="T8" fmla="*/ 0 60000 65536"/>
                <a:gd name="T9" fmla="*/ 0 w 22"/>
                <a:gd name="T10" fmla="*/ 0 h 1"/>
                <a:gd name="T11" fmla="*/ 22 w 22"/>
                <a:gd name="T12" fmla="*/ 1 h 1"/>
              </a:gdLst>
              <a:ahLst/>
              <a:cxnLst>
                <a:cxn ang="T6">
                  <a:pos x="T0" y="T1"/>
                </a:cxn>
                <a:cxn ang="T7">
                  <a:pos x="T2" y="T3"/>
                </a:cxn>
                <a:cxn ang="T8">
                  <a:pos x="T4" y="T5"/>
                </a:cxn>
              </a:cxnLst>
              <a:rect l="T9" t="T10" r="T11" b="T12"/>
              <a:pathLst>
                <a:path w="22" h="1">
                  <a:moveTo>
                    <a:pt x="0" y="0"/>
                  </a:moveTo>
                  <a:lnTo>
                    <a:pt x="21" y="0"/>
                  </a:lnTo>
                  <a:lnTo>
                    <a:pt x="2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6" name="Freeform 405">
              <a:extLst>
                <a:ext uri="{FF2B5EF4-FFF2-40B4-BE49-F238E27FC236}">
                  <a16:creationId xmlns:a16="http://schemas.microsoft.com/office/drawing/2014/main" id="{00000000-0008-0000-0900-000096010000}"/>
                </a:ext>
              </a:extLst>
            </xdr:cNvPr>
            <xdr:cNvSpPr>
              <a:spLocks/>
            </xdr:cNvSpPr>
          </xdr:nvSpPr>
          <xdr:spPr bwMode="auto">
            <a:xfrm>
              <a:off x="2466" y="1387"/>
              <a:ext cx="11" cy="10"/>
            </a:xfrm>
            <a:custGeom>
              <a:avLst/>
              <a:gdLst>
                <a:gd name="T0" fmla="*/ 0 w 43"/>
                <a:gd name="T1" fmla="*/ 0 h 44"/>
                <a:gd name="T2" fmla="*/ 0 w 43"/>
                <a:gd name="T3" fmla="*/ 0 h 44"/>
                <a:gd name="T4" fmla="*/ 0 w 43"/>
                <a:gd name="T5" fmla="*/ 0 h 44"/>
                <a:gd name="T6" fmla="*/ 0 w 43"/>
                <a:gd name="T7" fmla="*/ 0 h 44"/>
                <a:gd name="T8" fmla="*/ 0 60000 65536"/>
                <a:gd name="T9" fmla="*/ 0 60000 65536"/>
                <a:gd name="T10" fmla="*/ 0 60000 65536"/>
                <a:gd name="T11" fmla="*/ 0 60000 65536"/>
                <a:gd name="T12" fmla="*/ 0 w 43"/>
                <a:gd name="T13" fmla="*/ 0 h 44"/>
                <a:gd name="T14" fmla="*/ 43 w 43"/>
                <a:gd name="T15" fmla="*/ 44 h 44"/>
              </a:gdLst>
              <a:ahLst/>
              <a:cxnLst>
                <a:cxn ang="T8">
                  <a:pos x="T0" y="T1"/>
                </a:cxn>
                <a:cxn ang="T9">
                  <a:pos x="T2" y="T3"/>
                </a:cxn>
                <a:cxn ang="T10">
                  <a:pos x="T4" y="T5"/>
                </a:cxn>
                <a:cxn ang="T11">
                  <a:pos x="T6" y="T7"/>
                </a:cxn>
              </a:cxnLst>
              <a:rect l="T12" t="T13" r="T14" b="T15"/>
              <a:pathLst>
                <a:path w="43" h="44">
                  <a:moveTo>
                    <a:pt x="43" y="0"/>
                  </a:moveTo>
                  <a:lnTo>
                    <a:pt x="43" y="44"/>
                  </a:lnTo>
                  <a:lnTo>
                    <a:pt x="0" y="0"/>
                  </a:lnTo>
                  <a:lnTo>
                    <a:pt x="43"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7" name="Freeform 406">
              <a:extLst>
                <a:ext uri="{FF2B5EF4-FFF2-40B4-BE49-F238E27FC236}">
                  <a16:creationId xmlns:a16="http://schemas.microsoft.com/office/drawing/2014/main" id="{00000000-0008-0000-0900-000097010000}"/>
                </a:ext>
              </a:extLst>
            </xdr:cNvPr>
            <xdr:cNvSpPr>
              <a:spLocks/>
            </xdr:cNvSpPr>
          </xdr:nvSpPr>
          <xdr:spPr bwMode="auto">
            <a:xfrm>
              <a:off x="2466" y="1387"/>
              <a:ext cx="11" cy="10"/>
            </a:xfrm>
            <a:custGeom>
              <a:avLst/>
              <a:gdLst>
                <a:gd name="T0" fmla="*/ 0 w 43"/>
                <a:gd name="T1" fmla="*/ 0 h 44"/>
                <a:gd name="T2" fmla="*/ 0 w 43"/>
                <a:gd name="T3" fmla="*/ 0 h 44"/>
                <a:gd name="T4" fmla="*/ 0 w 43"/>
                <a:gd name="T5" fmla="*/ 0 h 44"/>
                <a:gd name="T6" fmla="*/ 0 w 43"/>
                <a:gd name="T7" fmla="*/ 0 h 44"/>
                <a:gd name="T8" fmla="*/ 0 60000 65536"/>
                <a:gd name="T9" fmla="*/ 0 60000 65536"/>
                <a:gd name="T10" fmla="*/ 0 60000 65536"/>
                <a:gd name="T11" fmla="*/ 0 60000 65536"/>
                <a:gd name="T12" fmla="*/ 0 w 43"/>
                <a:gd name="T13" fmla="*/ 0 h 44"/>
                <a:gd name="T14" fmla="*/ 43 w 43"/>
                <a:gd name="T15" fmla="*/ 44 h 44"/>
              </a:gdLst>
              <a:ahLst/>
              <a:cxnLst>
                <a:cxn ang="T8">
                  <a:pos x="T0" y="T1"/>
                </a:cxn>
                <a:cxn ang="T9">
                  <a:pos x="T2" y="T3"/>
                </a:cxn>
                <a:cxn ang="T10">
                  <a:pos x="T4" y="T5"/>
                </a:cxn>
                <a:cxn ang="T11">
                  <a:pos x="T6" y="T7"/>
                </a:cxn>
              </a:cxnLst>
              <a:rect l="T12" t="T13" r="T14" b="T15"/>
              <a:pathLst>
                <a:path w="43" h="44">
                  <a:moveTo>
                    <a:pt x="43" y="44"/>
                  </a:moveTo>
                  <a:lnTo>
                    <a:pt x="0" y="0"/>
                  </a:lnTo>
                  <a:lnTo>
                    <a:pt x="0" y="44"/>
                  </a:lnTo>
                  <a:lnTo>
                    <a:pt x="43" y="44"/>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8" name="Freeform 407">
              <a:extLst>
                <a:ext uri="{FF2B5EF4-FFF2-40B4-BE49-F238E27FC236}">
                  <a16:creationId xmlns:a16="http://schemas.microsoft.com/office/drawing/2014/main" id="{00000000-0008-0000-0900-000098010000}"/>
                </a:ext>
              </a:extLst>
            </xdr:cNvPr>
            <xdr:cNvSpPr>
              <a:spLocks/>
            </xdr:cNvSpPr>
          </xdr:nvSpPr>
          <xdr:spPr bwMode="auto">
            <a:xfrm>
              <a:off x="2466" y="1383"/>
              <a:ext cx="7" cy="4"/>
            </a:xfrm>
            <a:custGeom>
              <a:avLst/>
              <a:gdLst>
                <a:gd name="T0" fmla="*/ 0 w 31"/>
                <a:gd name="T1" fmla="*/ 0 h 13"/>
                <a:gd name="T2" fmla="*/ 0 w 31"/>
                <a:gd name="T3" fmla="*/ 0 h 13"/>
                <a:gd name="T4" fmla="*/ 0 w 31"/>
                <a:gd name="T5" fmla="*/ 0 h 13"/>
                <a:gd name="T6" fmla="*/ 0 w 31"/>
                <a:gd name="T7" fmla="*/ 0 h 13"/>
                <a:gd name="T8" fmla="*/ 0 60000 65536"/>
                <a:gd name="T9" fmla="*/ 0 60000 65536"/>
                <a:gd name="T10" fmla="*/ 0 60000 65536"/>
                <a:gd name="T11" fmla="*/ 0 60000 65536"/>
                <a:gd name="T12" fmla="*/ 0 w 31"/>
                <a:gd name="T13" fmla="*/ 0 h 13"/>
                <a:gd name="T14" fmla="*/ 31 w 31"/>
                <a:gd name="T15" fmla="*/ 13 h 13"/>
              </a:gdLst>
              <a:ahLst/>
              <a:cxnLst>
                <a:cxn ang="T8">
                  <a:pos x="T0" y="T1"/>
                </a:cxn>
                <a:cxn ang="T9">
                  <a:pos x="T2" y="T3"/>
                </a:cxn>
                <a:cxn ang="T10">
                  <a:pos x="T4" y="T5"/>
                </a:cxn>
                <a:cxn ang="T11">
                  <a:pos x="T6" y="T7"/>
                </a:cxn>
              </a:cxnLst>
              <a:rect l="T12" t="T13" r="T14" b="T15"/>
              <a:pathLst>
                <a:path w="31" h="13">
                  <a:moveTo>
                    <a:pt x="31" y="0"/>
                  </a:moveTo>
                  <a:lnTo>
                    <a:pt x="31" y="13"/>
                  </a:lnTo>
                  <a:lnTo>
                    <a:pt x="0" y="0"/>
                  </a:lnTo>
                  <a:lnTo>
                    <a:pt x="31" y="0"/>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09" name="Freeform 408">
              <a:extLst>
                <a:ext uri="{FF2B5EF4-FFF2-40B4-BE49-F238E27FC236}">
                  <a16:creationId xmlns:a16="http://schemas.microsoft.com/office/drawing/2014/main" id="{00000000-0008-0000-0900-000099010000}"/>
                </a:ext>
              </a:extLst>
            </xdr:cNvPr>
            <xdr:cNvSpPr>
              <a:spLocks/>
            </xdr:cNvSpPr>
          </xdr:nvSpPr>
          <xdr:spPr bwMode="auto">
            <a:xfrm>
              <a:off x="2466" y="1383"/>
              <a:ext cx="7" cy="4"/>
            </a:xfrm>
            <a:custGeom>
              <a:avLst/>
              <a:gdLst>
                <a:gd name="T0" fmla="*/ 0 w 31"/>
                <a:gd name="T1" fmla="*/ 0 h 13"/>
                <a:gd name="T2" fmla="*/ 0 w 31"/>
                <a:gd name="T3" fmla="*/ 0 h 13"/>
                <a:gd name="T4" fmla="*/ 0 w 31"/>
                <a:gd name="T5" fmla="*/ 0 h 13"/>
                <a:gd name="T6" fmla="*/ 0 w 31"/>
                <a:gd name="T7" fmla="*/ 0 h 13"/>
                <a:gd name="T8" fmla="*/ 0 60000 65536"/>
                <a:gd name="T9" fmla="*/ 0 60000 65536"/>
                <a:gd name="T10" fmla="*/ 0 60000 65536"/>
                <a:gd name="T11" fmla="*/ 0 60000 65536"/>
                <a:gd name="T12" fmla="*/ 0 w 31"/>
                <a:gd name="T13" fmla="*/ 0 h 13"/>
                <a:gd name="T14" fmla="*/ 31 w 31"/>
                <a:gd name="T15" fmla="*/ 13 h 13"/>
              </a:gdLst>
              <a:ahLst/>
              <a:cxnLst>
                <a:cxn ang="T8">
                  <a:pos x="T0" y="T1"/>
                </a:cxn>
                <a:cxn ang="T9">
                  <a:pos x="T2" y="T3"/>
                </a:cxn>
                <a:cxn ang="T10">
                  <a:pos x="T4" y="T5"/>
                </a:cxn>
                <a:cxn ang="T11">
                  <a:pos x="T6" y="T7"/>
                </a:cxn>
              </a:cxnLst>
              <a:rect l="T12" t="T13" r="T14" b="T15"/>
              <a:pathLst>
                <a:path w="31" h="13">
                  <a:moveTo>
                    <a:pt x="31" y="13"/>
                  </a:moveTo>
                  <a:lnTo>
                    <a:pt x="0" y="0"/>
                  </a:lnTo>
                  <a:lnTo>
                    <a:pt x="0" y="13"/>
                  </a:lnTo>
                  <a:lnTo>
                    <a:pt x="31" y="13"/>
                  </a:lnTo>
                  <a:close/>
                </a:path>
              </a:pathLst>
            </a:custGeom>
            <a:solidFill>
              <a:srgbClr val="070707"/>
            </a:solidFill>
            <a:ln>
              <a:noFill/>
            </a:ln>
            <a:extLst>
              <a:ext uri="{91240B29-F687-4F45-9708-019B960494DF}">
                <a14:hiddenLine xmlns:a14="http://schemas.microsoft.com/office/drawing/2010/main" w="9525">
                  <a:solidFill>
                    <a:srgbClr val="000000"/>
                  </a:solidFill>
                  <a:round/>
                  <a:headEnd/>
                  <a:tailEnd/>
                </a14:hiddenLine>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10" name="Freeform 409">
              <a:extLst>
                <a:ext uri="{FF2B5EF4-FFF2-40B4-BE49-F238E27FC236}">
                  <a16:creationId xmlns:a16="http://schemas.microsoft.com/office/drawing/2014/main" id="{00000000-0008-0000-0900-00009A010000}"/>
                </a:ext>
              </a:extLst>
            </xdr:cNvPr>
            <xdr:cNvSpPr>
              <a:spLocks/>
            </xdr:cNvSpPr>
          </xdr:nvSpPr>
          <xdr:spPr bwMode="auto">
            <a:xfrm>
              <a:off x="2466" y="1397"/>
              <a:ext cx="11" cy="1"/>
            </a:xfrm>
            <a:custGeom>
              <a:avLst/>
              <a:gdLst>
                <a:gd name="T0" fmla="*/ 0 w 44"/>
                <a:gd name="T1" fmla="*/ 0 h 1"/>
                <a:gd name="T2" fmla="*/ 0 w 44"/>
                <a:gd name="T3" fmla="*/ 0 h 1"/>
                <a:gd name="T4" fmla="*/ 0 w 44"/>
                <a:gd name="T5" fmla="*/ 0 h 1"/>
                <a:gd name="T6" fmla="*/ 0 60000 65536"/>
                <a:gd name="T7" fmla="*/ 0 60000 65536"/>
                <a:gd name="T8" fmla="*/ 0 60000 65536"/>
                <a:gd name="T9" fmla="*/ 0 w 44"/>
                <a:gd name="T10" fmla="*/ 0 h 1"/>
                <a:gd name="T11" fmla="*/ 44 w 44"/>
                <a:gd name="T12" fmla="*/ 1 h 1"/>
              </a:gdLst>
              <a:ahLst/>
              <a:cxnLst>
                <a:cxn ang="T6">
                  <a:pos x="T0" y="T1"/>
                </a:cxn>
                <a:cxn ang="T7">
                  <a:pos x="T2" y="T3"/>
                </a:cxn>
                <a:cxn ang="T8">
                  <a:pos x="T4" y="T5"/>
                </a:cxn>
              </a:cxnLst>
              <a:rect l="T9" t="T10" r="T11" b="T12"/>
              <a:pathLst>
                <a:path w="44" h="1">
                  <a:moveTo>
                    <a:pt x="0" y="0"/>
                  </a:moveTo>
                  <a:lnTo>
                    <a:pt x="43" y="0"/>
                  </a:lnTo>
                  <a:lnTo>
                    <a:pt x="4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11" name="Freeform 410">
              <a:extLst>
                <a:ext uri="{FF2B5EF4-FFF2-40B4-BE49-F238E27FC236}">
                  <a16:creationId xmlns:a16="http://schemas.microsoft.com/office/drawing/2014/main" id="{00000000-0008-0000-0900-00009B010000}"/>
                </a:ext>
              </a:extLst>
            </xdr:cNvPr>
            <xdr:cNvSpPr>
              <a:spLocks/>
            </xdr:cNvSpPr>
          </xdr:nvSpPr>
          <xdr:spPr bwMode="auto">
            <a:xfrm>
              <a:off x="2466" y="1383"/>
              <a:ext cx="11" cy="1"/>
            </a:xfrm>
            <a:custGeom>
              <a:avLst/>
              <a:gdLst>
                <a:gd name="T0" fmla="*/ 0 w 43"/>
                <a:gd name="T1" fmla="*/ 0 h 1"/>
                <a:gd name="T2" fmla="*/ 0 w 43"/>
                <a:gd name="T3" fmla="*/ 0 h 1"/>
                <a:gd name="T4" fmla="*/ 0 w 43"/>
                <a:gd name="T5" fmla="*/ 0 h 1"/>
                <a:gd name="T6" fmla="*/ 0 60000 65536"/>
                <a:gd name="T7" fmla="*/ 0 60000 65536"/>
                <a:gd name="T8" fmla="*/ 0 60000 65536"/>
                <a:gd name="T9" fmla="*/ 0 w 43"/>
                <a:gd name="T10" fmla="*/ 0 h 1"/>
                <a:gd name="T11" fmla="*/ 43 w 43"/>
                <a:gd name="T12" fmla="*/ 1 h 1"/>
              </a:gdLst>
              <a:ahLst/>
              <a:cxnLst>
                <a:cxn ang="T6">
                  <a:pos x="T0" y="T1"/>
                </a:cxn>
                <a:cxn ang="T7">
                  <a:pos x="T2" y="T3"/>
                </a:cxn>
                <a:cxn ang="T8">
                  <a:pos x="T4" y="T5"/>
                </a:cxn>
              </a:cxnLst>
              <a:rect l="T9" t="T10" r="T11" b="T12"/>
              <a:pathLst>
                <a:path w="43" h="1">
                  <a:moveTo>
                    <a:pt x="4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12" name="Freeform 411">
              <a:extLst>
                <a:ext uri="{FF2B5EF4-FFF2-40B4-BE49-F238E27FC236}">
                  <a16:creationId xmlns:a16="http://schemas.microsoft.com/office/drawing/2014/main" id="{00000000-0008-0000-0900-00009C010000}"/>
                </a:ext>
              </a:extLst>
            </xdr:cNvPr>
            <xdr:cNvSpPr>
              <a:spLocks/>
            </xdr:cNvSpPr>
          </xdr:nvSpPr>
          <xdr:spPr bwMode="auto">
            <a:xfrm>
              <a:off x="2471" y="1356"/>
              <a:ext cx="6" cy="7"/>
            </a:xfrm>
            <a:custGeom>
              <a:avLst/>
              <a:gdLst>
                <a:gd name="T0" fmla="*/ 0 w 24"/>
                <a:gd name="T1" fmla="*/ 0 h 28"/>
                <a:gd name="T2" fmla="*/ 0 w 24"/>
                <a:gd name="T3" fmla="*/ 0 h 28"/>
                <a:gd name="T4" fmla="*/ 0 w 24"/>
                <a:gd name="T5" fmla="*/ 0 h 28"/>
                <a:gd name="T6" fmla="*/ 0 60000 65536"/>
                <a:gd name="T7" fmla="*/ 0 60000 65536"/>
                <a:gd name="T8" fmla="*/ 0 60000 65536"/>
                <a:gd name="T9" fmla="*/ 0 w 24"/>
                <a:gd name="T10" fmla="*/ 0 h 28"/>
                <a:gd name="T11" fmla="*/ 24 w 24"/>
                <a:gd name="T12" fmla="*/ 28 h 28"/>
              </a:gdLst>
              <a:ahLst/>
              <a:cxnLst>
                <a:cxn ang="T6">
                  <a:pos x="T0" y="T1"/>
                </a:cxn>
                <a:cxn ang="T7">
                  <a:pos x="T2" y="T3"/>
                </a:cxn>
                <a:cxn ang="T8">
                  <a:pos x="T4" y="T5"/>
                </a:cxn>
              </a:cxnLst>
              <a:rect l="T9" t="T10" r="T11" b="T12"/>
              <a:pathLst>
                <a:path w="24" h="28">
                  <a:moveTo>
                    <a:pt x="0" y="0"/>
                  </a:moveTo>
                  <a:lnTo>
                    <a:pt x="23" y="28"/>
                  </a:lnTo>
                  <a:lnTo>
                    <a:pt x="24" y="2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13" name="Freeform 412">
              <a:extLst>
                <a:ext uri="{FF2B5EF4-FFF2-40B4-BE49-F238E27FC236}">
                  <a16:creationId xmlns:a16="http://schemas.microsoft.com/office/drawing/2014/main" id="{00000000-0008-0000-0900-00009D010000}"/>
                </a:ext>
              </a:extLst>
            </xdr:cNvPr>
            <xdr:cNvSpPr>
              <a:spLocks/>
            </xdr:cNvSpPr>
          </xdr:nvSpPr>
          <xdr:spPr bwMode="auto">
            <a:xfrm>
              <a:off x="2428" y="1356"/>
              <a:ext cx="43" cy="1"/>
            </a:xfrm>
            <a:custGeom>
              <a:avLst/>
              <a:gdLst>
                <a:gd name="T0" fmla="*/ 0 w 171"/>
                <a:gd name="T1" fmla="*/ 0 h 1"/>
                <a:gd name="T2" fmla="*/ 0 w 171"/>
                <a:gd name="T3" fmla="*/ 0 h 1"/>
                <a:gd name="T4" fmla="*/ 0 w 171"/>
                <a:gd name="T5" fmla="*/ 0 h 1"/>
                <a:gd name="T6" fmla="*/ 0 60000 65536"/>
                <a:gd name="T7" fmla="*/ 0 60000 65536"/>
                <a:gd name="T8" fmla="*/ 0 60000 65536"/>
                <a:gd name="T9" fmla="*/ 0 w 171"/>
                <a:gd name="T10" fmla="*/ 0 h 1"/>
                <a:gd name="T11" fmla="*/ 171 w 171"/>
                <a:gd name="T12" fmla="*/ 1 h 1"/>
              </a:gdLst>
              <a:ahLst/>
              <a:cxnLst>
                <a:cxn ang="T6">
                  <a:pos x="T0" y="T1"/>
                </a:cxn>
                <a:cxn ang="T7">
                  <a:pos x="T2" y="T3"/>
                </a:cxn>
                <a:cxn ang="T8">
                  <a:pos x="T4" y="T5"/>
                </a:cxn>
              </a:cxnLst>
              <a:rect l="T9" t="T10" r="T11" b="T12"/>
              <a:pathLst>
                <a:path w="171" h="1">
                  <a:moveTo>
                    <a:pt x="0" y="0"/>
                  </a:moveTo>
                  <a:lnTo>
                    <a:pt x="170" y="0"/>
                  </a:lnTo>
                  <a:lnTo>
                    <a:pt x="17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14" name="Freeform 413">
              <a:extLst>
                <a:ext uri="{FF2B5EF4-FFF2-40B4-BE49-F238E27FC236}">
                  <a16:creationId xmlns:a16="http://schemas.microsoft.com/office/drawing/2014/main" id="{00000000-0008-0000-0900-00009E010000}"/>
                </a:ext>
              </a:extLst>
            </xdr:cNvPr>
            <xdr:cNvSpPr>
              <a:spLocks/>
            </xdr:cNvSpPr>
          </xdr:nvSpPr>
          <xdr:spPr bwMode="auto">
            <a:xfrm>
              <a:off x="2466" y="1383"/>
              <a:ext cx="1" cy="14"/>
            </a:xfrm>
            <a:custGeom>
              <a:avLst/>
              <a:gdLst>
                <a:gd name="T0" fmla="*/ 0 w 1"/>
                <a:gd name="T1" fmla="*/ 0 h 57"/>
                <a:gd name="T2" fmla="*/ 0 w 1"/>
                <a:gd name="T3" fmla="*/ 0 h 57"/>
                <a:gd name="T4" fmla="*/ 1 w 1"/>
                <a:gd name="T5" fmla="*/ 0 h 57"/>
                <a:gd name="T6" fmla="*/ 0 60000 65536"/>
                <a:gd name="T7" fmla="*/ 0 60000 65536"/>
                <a:gd name="T8" fmla="*/ 0 60000 65536"/>
                <a:gd name="T9" fmla="*/ 0 w 1"/>
                <a:gd name="T10" fmla="*/ 0 h 57"/>
                <a:gd name="T11" fmla="*/ 1 w 1"/>
                <a:gd name="T12" fmla="*/ 57 h 57"/>
              </a:gdLst>
              <a:ahLst/>
              <a:cxnLst>
                <a:cxn ang="T6">
                  <a:pos x="T0" y="T1"/>
                </a:cxn>
                <a:cxn ang="T7">
                  <a:pos x="T2" y="T3"/>
                </a:cxn>
                <a:cxn ang="T8">
                  <a:pos x="T4" y="T5"/>
                </a:cxn>
              </a:cxnLst>
              <a:rect l="T9" t="T10" r="T11" b="T12"/>
              <a:pathLst>
                <a:path w="1" h="57">
                  <a:moveTo>
                    <a:pt x="0" y="0"/>
                  </a:moveTo>
                  <a:lnTo>
                    <a:pt x="0" y="57"/>
                  </a:lnTo>
                  <a:lnTo>
                    <a:pt x="1" y="5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15" name="Freeform 414">
              <a:extLst>
                <a:ext uri="{FF2B5EF4-FFF2-40B4-BE49-F238E27FC236}">
                  <a16:creationId xmlns:a16="http://schemas.microsoft.com/office/drawing/2014/main" id="{00000000-0008-0000-0900-00009F010000}"/>
                </a:ext>
              </a:extLst>
            </xdr:cNvPr>
            <xdr:cNvSpPr>
              <a:spLocks/>
            </xdr:cNvSpPr>
          </xdr:nvSpPr>
          <xdr:spPr bwMode="auto">
            <a:xfrm>
              <a:off x="2471" y="1400"/>
              <a:ext cx="6" cy="1"/>
            </a:xfrm>
            <a:custGeom>
              <a:avLst/>
              <a:gdLst>
                <a:gd name="T0" fmla="*/ 0 w 21"/>
                <a:gd name="T1" fmla="*/ 0 h 1"/>
                <a:gd name="T2" fmla="*/ 0 w 21"/>
                <a:gd name="T3" fmla="*/ 0 h 1"/>
                <a:gd name="T4" fmla="*/ 0 w 21"/>
                <a:gd name="T5" fmla="*/ 0 h 1"/>
                <a:gd name="T6" fmla="*/ 0 60000 65536"/>
                <a:gd name="T7" fmla="*/ 0 60000 65536"/>
                <a:gd name="T8" fmla="*/ 0 60000 65536"/>
                <a:gd name="T9" fmla="*/ 0 w 21"/>
                <a:gd name="T10" fmla="*/ 0 h 1"/>
                <a:gd name="T11" fmla="*/ 21 w 21"/>
                <a:gd name="T12" fmla="*/ 1 h 1"/>
              </a:gdLst>
              <a:ahLst/>
              <a:cxnLst>
                <a:cxn ang="T6">
                  <a:pos x="T0" y="T1"/>
                </a:cxn>
                <a:cxn ang="T7">
                  <a:pos x="T2" y="T3"/>
                </a:cxn>
                <a:cxn ang="T8">
                  <a:pos x="T4" y="T5"/>
                </a:cxn>
              </a:cxnLst>
              <a:rect l="T9" t="T10" r="T11" b="T12"/>
              <a:pathLst>
                <a:path w="21" h="1">
                  <a:moveTo>
                    <a:pt x="21"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16" name="Freeform 415">
              <a:extLst>
                <a:ext uri="{FF2B5EF4-FFF2-40B4-BE49-F238E27FC236}">
                  <a16:creationId xmlns:a16="http://schemas.microsoft.com/office/drawing/2014/main" id="{00000000-0008-0000-0900-0000A0010000}"/>
                </a:ext>
              </a:extLst>
            </xdr:cNvPr>
            <xdr:cNvSpPr>
              <a:spLocks/>
            </xdr:cNvSpPr>
          </xdr:nvSpPr>
          <xdr:spPr bwMode="auto">
            <a:xfrm>
              <a:off x="2473" y="1387"/>
              <a:ext cx="4" cy="1"/>
            </a:xfrm>
            <a:custGeom>
              <a:avLst/>
              <a:gdLst>
                <a:gd name="T0" fmla="*/ 0 w 13"/>
                <a:gd name="T1" fmla="*/ 0 h 1"/>
                <a:gd name="T2" fmla="*/ 0 w 13"/>
                <a:gd name="T3" fmla="*/ 0 h 1"/>
                <a:gd name="T4" fmla="*/ 0 w 13"/>
                <a:gd name="T5" fmla="*/ 0 h 1"/>
                <a:gd name="T6" fmla="*/ 0 60000 65536"/>
                <a:gd name="T7" fmla="*/ 0 60000 65536"/>
                <a:gd name="T8" fmla="*/ 0 60000 65536"/>
                <a:gd name="T9" fmla="*/ 0 w 13"/>
                <a:gd name="T10" fmla="*/ 0 h 1"/>
                <a:gd name="T11" fmla="*/ 13 w 13"/>
                <a:gd name="T12" fmla="*/ 1 h 1"/>
              </a:gdLst>
              <a:ahLst/>
              <a:cxnLst>
                <a:cxn ang="T6">
                  <a:pos x="T0" y="T1"/>
                </a:cxn>
                <a:cxn ang="T7">
                  <a:pos x="T2" y="T3"/>
                </a:cxn>
                <a:cxn ang="T8">
                  <a:pos x="T4" y="T5"/>
                </a:cxn>
              </a:cxnLst>
              <a:rect l="T9" t="T10" r="T11" b="T12"/>
              <a:pathLst>
                <a:path w="13" h="1">
                  <a:moveTo>
                    <a:pt x="0" y="0"/>
                  </a:moveTo>
                  <a:lnTo>
                    <a:pt x="12" y="0"/>
                  </a:lnTo>
                  <a:lnTo>
                    <a:pt x="13"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17" name="Freeform 416">
              <a:extLst>
                <a:ext uri="{FF2B5EF4-FFF2-40B4-BE49-F238E27FC236}">
                  <a16:creationId xmlns:a16="http://schemas.microsoft.com/office/drawing/2014/main" id="{00000000-0008-0000-0900-0000A1010000}"/>
                </a:ext>
              </a:extLst>
            </xdr:cNvPr>
            <xdr:cNvSpPr>
              <a:spLocks/>
            </xdr:cNvSpPr>
          </xdr:nvSpPr>
          <xdr:spPr bwMode="auto">
            <a:xfrm>
              <a:off x="2473" y="1383"/>
              <a:ext cx="1" cy="4"/>
            </a:xfrm>
            <a:custGeom>
              <a:avLst/>
              <a:gdLst>
                <a:gd name="T0" fmla="*/ 0 w 1"/>
                <a:gd name="T1" fmla="*/ 0 h 13"/>
                <a:gd name="T2" fmla="*/ 0 w 1"/>
                <a:gd name="T3" fmla="*/ 0 h 13"/>
                <a:gd name="T4" fmla="*/ 1 w 1"/>
                <a:gd name="T5" fmla="*/ 0 h 13"/>
                <a:gd name="T6" fmla="*/ 0 60000 65536"/>
                <a:gd name="T7" fmla="*/ 0 60000 65536"/>
                <a:gd name="T8" fmla="*/ 0 60000 65536"/>
                <a:gd name="T9" fmla="*/ 0 w 1"/>
                <a:gd name="T10" fmla="*/ 0 h 13"/>
                <a:gd name="T11" fmla="*/ 1 w 1"/>
                <a:gd name="T12" fmla="*/ 13 h 13"/>
              </a:gdLst>
              <a:ahLst/>
              <a:cxnLst>
                <a:cxn ang="T6">
                  <a:pos x="T0" y="T1"/>
                </a:cxn>
                <a:cxn ang="T7">
                  <a:pos x="T2" y="T3"/>
                </a:cxn>
                <a:cxn ang="T8">
                  <a:pos x="T4" y="T5"/>
                </a:cxn>
              </a:cxnLst>
              <a:rect l="T9" t="T10" r="T11" b="T12"/>
              <a:pathLst>
                <a:path w="1" h="13">
                  <a:moveTo>
                    <a:pt x="0" y="0"/>
                  </a:move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grpSp>
    </xdr:grpSp>
    <xdr:clientData/>
  </xdr:twoCellAnchor>
  <xdr:twoCellAnchor>
    <xdr:from>
      <xdr:col>4</xdr:col>
      <xdr:colOff>220663</xdr:colOff>
      <xdr:row>28</xdr:row>
      <xdr:rowOff>4762</xdr:rowOff>
    </xdr:from>
    <xdr:to>
      <xdr:col>4</xdr:col>
      <xdr:colOff>488950</xdr:colOff>
      <xdr:row>28</xdr:row>
      <xdr:rowOff>147637</xdr:rowOff>
    </xdr:to>
    <xdr:grpSp>
      <xdr:nvGrpSpPr>
        <xdr:cNvPr id="418" name="Group 417">
          <a:extLst>
            <a:ext uri="{FF2B5EF4-FFF2-40B4-BE49-F238E27FC236}">
              <a16:creationId xmlns:a16="http://schemas.microsoft.com/office/drawing/2014/main" id="{00000000-0008-0000-0900-0000A2010000}"/>
            </a:ext>
          </a:extLst>
        </xdr:cNvPr>
        <xdr:cNvGrpSpPr>
          <a:grpSpLocks/>
        </xdr:cNvGrpSpPr>
      </xdr:nvGrpSpPr>
      <xdr:grpSpPr bwMode="auto">
        <a:xfrm>
          <a:off x="2726796" y="5220229"/>
          <a:ext cx="268287" cy="142875"/>
          <a:chOff x="1579" y="5721"/>
          <a:chExt cx="113" cy="75"/>
        </a:xfrm>
      </xdr:grpSpPr>
      <xdr:sp macro="" textlink="">
        <xdr:nvSpPr>
          <xdr:cNvPr id="419" name="Freeform 418">
            <a:extLst>
              <a:ext uri="{FF2B5EF4-FFF2-40B4-BE49-F238E27FC236}">
                <a16:creationId xmlns:a16="http://schemas.microsoft.com/office/drawing/2014/main" id="{00000000-0008-0000-0900-0000A3010000}"/>
              </a:ext>
            </a:extLst>
          </xdr:cNvPr>
          <xdr:cNvSpPr>
            <a:spLocks/>
          </xdr:cNvSpPr>
        </xdr:nvSpPr>
        <xdr:spPr bwMode="auto">
          <a:xfrm>
            <a:off x="1586" y="5721"/>
            <a:ext cx="105" cy="1"/>
          </a:xfrm>
          <a:custGeom>
            <a:avLst/>
            <a:gdLst>
              <a:gd name="T0" fmla="*/ 1 w 420"/>
              <a:gd name="T1" fmla="*/ 0 h 1"/>
              <a:gd name="T2" fmla="*/ 0 w 420"/>
              <a:gd name="T3" fmla="*/ 0 h 1"/>
              <a:gd name="T4" fmla="*/ 0 w 420"/>
              <a:gd name="T5" fmla="*/ 0 h 1"/>
              <a:gd name="T6" fmla="*/ 0 60000 65536"/>
              <a:gd name="T7" fmla="*/ 0 60000 65536"/>
              <a:gd name="T8" fmla="*/ 0 60000 65536"/>
              <a:gd name="T9" fmla="*/ 0 w 420"/>
              <a:gd name="T10" fmla="*/ 0 h 1"/>
              <a:gd name="T11" fmla="*/ 420 w 420"/>
              <a:gd name="T12" fmla="*/ 1 h 1"/>
            </a:gdLst>
            <a:ahLst/>
            <a:cxnLst>
              <a:cxn ang="T6">
                <a:pos x="T0" y="T1"/>
              </a:cxn>
              <a:cxn ang="T7">
                <a:pos x="T2" y="T3"/>
              </a:cxn>
              <a:cxn ang="T8">
                <a:pos x="T4" y="T5"/>
              </a:cxn>
            </a:cxnLst>
            <a:rect l="T9" t="T10" r="T11" b="T12"/>
            <a:pathLst>
              <a:path w="420" h="1">
                <a:moveTo>
                  <a:pt x="42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0" name="Freeform 419">
            <a:extLst>
              <a:ext uri="{FF2B5EF4-FFF2-40B4-BE49-F238E27FC236}">
                <a16:creationId xmlns:a16="http://schemas.microsoft.com/office/drawing/2014/main" id="{00000000-0008-0000-0900-0000A4010000}"/>
              </a:ext>
            </a:extLst>
          </xdr:cNvPr>
          <xdr:cNvSpPr>
            <a:spLocks/>
          </xdr:cNvSpPr>
        </xdr:nvSpPr>
        <xdr:spPr bwMode="auto">
          <a:xfrm>
            <a:off x="1586" y="5795"/>
            <a:ext cx="96" cy="1"/>
          </a:xfrm>
          <a:custGeom>
            <a:avLst/>
            <a:gdLst>
              <a:gd name="T0" fmla="*/ 0 w 384"/>
              <a:gd name="T1" fmla="*/ 0 h 1"/>
              <a:gd name="T2" fmla="*/ 1 w 384"/>
              <a:gd name="T3" fmla="*/ 0 h 1"/>
              <a:gd name="T4" fmla="*/ 1 w 384"/>
              <a:gd name="T5" fmla="*/ 0 h 1"/>
              <a:gd name="T6" fmla="*/ 0 60000 65536"/>
              <a:gd name="T7" fmla="*/ 0 60000 65536"/>
              <a:gd name="T8" fmla="*/ 0 60000 65536"/>
              <a:gd name="T9" fmla="*/ 0 w 384"/>
              <a:gd name="T10" fmla="*/ 0 h 1"/>
              <a:gd name="T11" fmla="*/ 384 w 384"/>
              <a:gd name="T12" fmla="*/ 1 h 1"/>
            </a:gdLst>
            <a:ahLst/>
            <a:cxnLst>
              <a:cxn ang="T6">
                <a:pos x="T0" y="T1"/>
              </a:cxn>
              <a:cxn ang="T7">
                <a:pos x="T2" y="T3"/>
              </a:cxn>
              <a:cxn ang="T8">
                <a:pos x="T4" y="T5"/>
              </a:cxn>
            </a:cxnLst>
            <a:rect l="T9" t="T10" r="T11" b="T12"/>
            <a:pathLst>
              <a:path w="384" h="1">
                <a:moveTo>
                  <a:pt x="0" y="0"/>
                </a:moveTo>
                <a:lnTo>
                  <a:pt x="383" y="0"/>
                </a:lnTo>
                <a:lnTo>
                  <a:pt x="38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1" name="Freeform 420">
            <a:extLst>
              <a:ext uri="{FF2B5EF4-FFF2-40B4-BE49-F238E27FC236}">
                <a16:creationId xmlns:a16="http://schemas.microsoft.com/office/drawing/2014/main" id="{00000000-0008-0000-0900-0000A5010000}"/>
              </a:ext>
            </a:extLst>
          </xdr:cNvPr>
          <xdr:cNvSpPr>
            <a:spLocks/>
          </xdr:cNvSpPr>
        </xdr:nvSpPr>
        <xdr:spPr bwMode="auto">
          <a:xfrm>
            <a:off x="1586"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0"/>
                </a:moveTo>
                <a:lnTo>
                  <a:pt x="0" y="294"/>
                </a:lnTo>
                <a:lnTo>
                  <a:pt x="1"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2" name="Freeform 421">
            <a:extLst>
              <a:ext uri="{FF2B5EF4-FFF2-40B4-BE49-F238E27FC236}">
                <a16:creationId xmlns:a16="http://schemas.microsoft.com/office/drawing/2014/main" id="{00000000-0008-0000-0900-0000A6010000}"/>
              </a:ext>
            </a:extLst>
          </xdr:cNvPr>
          <xdr:cNvSpPr>
            <a:spLocks/>
          </xdr:cNvSpPr>
        </xdr:nvSpPr>
        <xdr:spPr bwMode="auto">
          <a:xfrm>
            <a:off x="1579" y="5728"/>
            <a:ext cx="1" cy="60"/>
          </a:xfrm>
          <a:custGeom>
            <a:avLst/>
            <a:gdLst>
              <a:gd name="T0" fmla="*/ 0 w 2"/>
              <a:gd name="T1" fmla="*/ 0 h 239"/>
              <a:gd name="T2" fmla="*/ 0 w 2"/>
              <a:gd name="T3" fmla="*/ 0 h 239"/>
              <a:gd name="T4" fmla="*/ 1 w 2"/>
              <a:gd name="T5" fmla="*/ 0 h 239"/>
              <a:gd name="T6" fmla="*/ 0 60000 65536"/>
              <a:gd name="T7" fmla="*/ 0 60000 65536"/>
              <a:gd name="T8" fmla="*/ 0 60000 65536"/>
              <a:gd name="T9" fmla="*/ 0 w 2"/>
              <a:gd name="T10" fmla="*/ 0 h 239"/>
              <a:gd name="T11" fmla="*/ 2 w 2"/>
              <a:gd name="T12" fmla="*/ 239 h 239"/>
            </a:gdLst>
            <a:ahLst/>
            <a:cxnLst>
              <a:cxn ang="T6">
                <a:pos x="T0" y="T1"/>
              </a:cxn>
              <a:cxn ang="T7">
                <a:pos x="T2" y="T3"/>
              </a:cxn>
              <a:cxn ang="T8">
                <a:pos x="T4" y="T5"/>
              </a:cxn>
            </a:cxnLst>
            <a:rect l="T9" t="T10" r="T11" b="T12"/>
            <a:pathLst>
              <a:path w="2" h="239">
                <a:moveTo>
                  <a:pt x="0" y="239"/>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3" name="Freeform 422">
            <a:extLst>
              <a:ext uri="{FF2B5EF4-FFF2-40B4-BE49-F238E27FC236}">
                <a16:creationId xmlns:a16="http://schemas.microsoft.com/office/drawing/2014/main" id="{00000000-0008-0000-0900-0000A7010000}"/>
              </a:ext>
            </a:extLst>
          </xdr:cNvPr>
          <xdr:cNvSpPr>
            <a:spLocks/>
          </xdr:cNvSpPr>
        </xdr:nvSpPr>
        <xdr:spPr bwMode="auto">
          <a:xfrm>
            <a:off x="1579" y="5788"/>
            <a:ext cx="7" cy="7"/>
          </a:xfrm>
          <a:custGeom>
            <a:avLst/>
            <a:gdLst>
              <a:gd name="T0" fmla="*/ 0 w 29"/>
              <a:gd name="T1" fmla="*/ 0 h 28"/>
              <a:gd name="T2" fmla="*/ 0 w 29"/>
              <a:gd name="T3" fmla="*/ 0 h 28"/>
              <a:gd name="T4" fmla="*/ 0 w 29"/>
              <a:gd name="T5" fmla="*/ 0 h 28"/>
              <a:gd name="T6" fmla="*/ 0 60000 65536"/>
              <a:gd name="T7" fmla="*/ 0 60000 65536"/>
              <a:gd name="T8" fmla="*/ 0 60000 65536"/>
              <a:gd name="T9" fmla="*/ 0 w 29"/>
              <a:gd name="T10" fmla="*/ 0 h 28"/>
              <a:gd name="T11" fmla="*/ 29 w 29"/>
              <a:gd name="T12" fmla="*/ 28 h 28"/>
            </a:gdLst>
            <a:ahLst/>
            <a:cxnLst>
              <a:cxn ang="T6">
                <a:pos x="T0" y="T1"/>
              </a:cxn>
              <a:cxn ang="T7">
                <a:pos x="T2" y="T3"/>
              </a:cxn>
              <a:cxn ang="T8">
                <a:pos x="T4" y="T5"/>
              </a:cxn>
            </a:cxnLst>
            <a:rect l="T9" t="T10" r="T11" b="T12"/>
            <a:pathLst>
              <a:path w="29" h="28">
                <a:moveTo>
                  <a:pt x="29" y="28"/>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4" name="Freeform 423">
            <a:extLst>
              <a:ext uri="{FF2B5EF4-FFF2-40B4-BE49-F238E27FC236}">
                <a16:creationId xmlns:a16="http://schemas.microsoft.com/office/drawing/2014/main" id="{00000000-0008-0000-0900-0000A8010000}"/>
              </a:ext>
            </a:extLst>
          </xdr:cNvPr>
          <xdr:cNvSpPr>
            <a:spLocks/>
          </xdr:cNvSpPr>
        </xdr:nvSpPr>
        <xdr:spPr bwMode="auto">
          <a:xfrm>
            <a:off x="1579" y="5721"/>
            <a:ext cx="7" cy="7"/>
          </a:xfrm>
          <a:custGeom>
            <a:avLst/>
            <a:gdLst>
              <a:gd name="T0" fmla="*/ 0 w 30"/>
              <a:gd name="T1" fmla="*/ 0 h 27"/>
              <a:gd name="T2" fmla="*/ 0 w 30"/>
              <a:gd name="T3" fmla="*/ 0 h 27"/>
              <a:gd name="T4" fmla="*/ 0 w 30"/>
              <a:gd name="T5" fmla="*/ 0 h 27"/>
              <a:gd name="T6" fmla="*/ 0 60000 65536"/>
              <a:gd name="T7" fmla="*/ 0 60000 65536"/>
              <a:gd name="T8" fmla="*/ 0 60000 65536"/>
              <a:gd name="T9" fmla="*/ 0 w 30"/>
              <a:gd name="T10" fmla="*/ 0 h 27"/>
              <a:gd name="T11" fmla="*/ 30 w 30"/>
              <a:gd name="T12" fmla="*/ 27 h 27"/>
            </a:gdLst>
            <a:ahLst/>
            <a:cxnLst>
              <a:cxn ang="T6">
                <a:pos x="T0" y="T1"/>
              </a:cxn>
              <a:cxn ang="T7">
                <a:pos x="T2" y="T3"/>
              </a:cxn>
              <a:cxn ang="T8">
                <a:pos x="T4" y="T5"/>
              </a:cxn>
            </a:cxnLst>
            <a:rect l="T9" t="T10" r="T11" b="T12"/>
            <a:pathLst>
              <a:path w="30" h="27">
                <a:moveTo>
                  <a:pt x="0" y="27"/>
                </a:moveTo>
                <a:lnTo>
                  <a:pt x="29" y="0"/>
                </a:lnTo>
                <a:lnTo>
                  <a:pt x="3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5" name="Freeform 424">
            <a:extLst>
              <a:ext uri="{FF2B5EF4-FFF2-40B4-BE49-F238E27FC236}">
                <a16:creationId xmlns:a16="http://schemas.microsoft.com/office/drawing/2014/main" id="{00000000-0008-0000-0900-0000A9010000}"/>
              </a:ext>
            </a:extLst>
          </xdr:cNvPr>
          <xdr:cNvSpPr>
            <a:spLocks/>
          </xdr:cNvSpPr>
        </xdr:nvSpPr>
        <xdr:spPr bwMode="auto">
          <a:xfrm>
            <a:off x="1586"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0"/>
                </a:moveTo>
                <a:lnTo>
                  <a:pt x="0" y="294"/>
                </a:lnTo>
                <a:lnTo>
                  <a:pt x="1"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6" name="Freeform 425">
            <a:extLst>
              <a:ext uri="{FF2B5EF4-FFF2-40B4-BE49-F238E27FC236}">
                <a16:creationId xmlns:a16="http://schemas.microsoft.com/office/drawing/2014/main" id="{00000000-0008-0000-0900-0000AA010000}"/>
              </a:ext>
            </a:extLst>
          </xdr:cNvPr>
          <xdr:cNvSpPr>
            <a:spLocks/>
          </xdr:cNvSpPr>
        </xdr:nvSpPr>
        <xdr:spPr bwMode="auto">
          <a:xfrm>
            <a:off x="1682" y="5795"/>
            <a:ext cx="9" cy="1"/>
          </a:xfrm>
          <a:custGeom>
            <a:avLst/>
            <a:gdLst>
              <a:gd name="T0" fmla="*/ 0 w 38"/>
              <a:gd name="T1" fmla="*/ 0 h 1"/>
              <a:gd name="T2" fmla="*/ 0 w 38"/>
              <a:gd name="T3" fmla="*/ 0 h 1"/>
              <a:gd name="T4" fmla="*/ 0 w 38"/>
              <a:gd name="T5" fmla="*/ 0 h 1"/>
              <a:gd name="T6" fmla="*/ 0 60000 65536"/>
              <a:gd name="T7" fmla="*/ 0 60000 65536"/>
              <a:gd name="T8" fmla="*/ 0 60000 65536"/>
              <a:gd name="T9" fmla="*/ 0 w 38"/>
              <a:gd name="T10" fmla="*/ 0 h 1"/>
              <a:gd name="T11" fmla="*/ 38 w 38"/>
              <a:gd name="T12" fmla="*/ 1 h 1"/>
            </a:gdLst>
            <a:ahLst/>
            <a:cxnLst>
              <a:cxn ang="T6">
                <a:pos x="T0" y="T1"/>
              </a:cxn>
              <a:cxn ang="T7">
                <a:pos x="T2" y="T3"/>
              </a:cxn>
              <a:cxn ang="T8">
                <a:pos x="T4" y="T5"/>
              </a:cxn>
            </a:cxnLst>
            <a:rect l="T9" t="T10" r="T11" b="T12"/>
            <a:pathLst>
              <a:path w="38" h="1">
                <a:moveTo>
                  <a:pt x="0" y="0"/>
                </a:moveTo>
                <a:lnTo>
                  <a:pt x="37" y="0"/>
                </a:lnTo>
                <a:lnTo>
                  <a:pt x="3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7" name="Freeform 426">
            <a:extLst>
              <a:ext uri="{FF2B5EF4-FFF2-40B4-BE49-F238E27FC236}">
                <a16:creationId xmlns:a16="http://schemas.microsoft.com/office/drawing/2014/main" id="{00000000-0008-0000-0900-0000AB010000}"/>
              </a:ext>
            </a:extLst>
          </xdr:cNvPr>
          <xdr:cNvSpPr>
            <a:spLocks/>
          </xdr:cNvSpPr>
        </xdr:nvSpPr>
        <xdr:spPr bwMode="auto">
          <a:xfrm>
            <a:off x="1691"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29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8" name="Freeform 427">
            <a:extLst>
              <a:ext uri="{FF2B5EF4-FFF2-40B4-BE49-F238E27FC236}">
                <a16:creationId xmlns:a16="http://schemas.microsoft.com/office/drawing/2014/main" id="{00000000-0008-0000-0900-0000AC010000}"/>
              </a:ext>
            </a:extLst>
          </xdr:cNvPr>
          <xdr:cNvSpPr>
            <a:spLocks/>
          </xdr:cNvSpPr>
        </xdr:nvSpPr>
        <xdr:spPr bwMode="auto">
          <a:xfrm>
            <a:off x="1684"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0"/>
                </a:moveTo>
                <a:lnTo>
                  <a:pt x="0" y="294"/>
                </a:lnTo>
                <a:lnTo>
                  <a:pt x="1"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29" name="Freeform 428">
            <a:extLst>
              <a:ext uri="{FF2B5EF4-FFF2-40B4-BE49-F238E27FC236}">
                <a16:creationId xmlns:a16="http://schemas.microsoft.com/office/drawing/2014/main" id="{00000000-0008-0000-0900-0000AD010000}"/>
              </a:ext>
            </a:extLst>
          </xdr:cNvPr>
          <xdr:cNvSpPr>
            <a:spLocks/>
          </xdr:cNvSpPr>
        </xdr:nvSpPr>
        <xdr:spPr bwMode="auto">
          <a:xfrm>
            <a:off x="1677"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0"/>
                </a:moveTo>
                <a:lnTo>
                  <a:pt x="0" y="294"/>
                </a:lnTo>
                <a:lnTo>
                  <a:pt x="1"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grpSp>
    <xdr:clientData/>
  </xdr:twoCellAnchor>
  <xdr:twoCellAnchor>
    <xdr:from>
      <xdr:col>6</xdr:col>
      <xdr:colOff>303885</xdr:colOff>
      <xdr:row>26</xdr:row>
      <xdr:rowOff>170370</xdr:rowOff>
    </xdr:from>
    <xdr:to>
      <xdr:col>8</xdr:col>
      <xdr:colOff>44940</xdr:colOff>
      <xdr:row>29</xdr:row>
      <xdr:rowOff>43391</xdr:rowOff>
    </xdr:to>
    <xdr:grpSp>
      <xdr:nvGrpSpPr>
        <xdr:cNvPr id="430" name="Group 429">
          <a:extLst>
            <a:ext uri="{FF2B5EF4-FFF2-40B4-BE49-F238E27FC236}">
              <a16:creationId xmlns:a16="http://schemas.microsoft.com/office/drawing/2014/main" id="{00000000-0008-0000-0900-0000AE010000}"/>
            </a:ext>
          </a:extLst>
        </xdr:cNvPr>
        <xdr:cNvGrpSpPr>
          <a:grpSpLocks/>
        </xdr:cNvGrpSpPr>
      </xdr:nvGrpSpPr>
      <xdr:grpSpPr bwMode="auto">
        <a:xfrm>
          <a:off x="4063085" y="5013303"/>
          <a:ext cx="994122" cy="431821"/>
          <a:chOff x="2024" y="5602"/>
          <a:chExt cx="405" cy="231"/>
        </a:xfrm>
      </xdr:grpSpPr>
      <xdr:sp macro="" textlink="">
        <xdr:nvSpPr>
          <xdr:cNvPr id="431" name="Freeform 430">
            <a:extLst>
              <a:ext uri="{FF2B5EF4-FFF2-40B4-BE49-F238E27FC236}">
                <a16:creationId xmlns:a16="http://schemas.microsoft.com/office/drawing/2014/main" id="{00000000-0008-0000-0900-0000AF010000}"/>
              </a:ext>
            </a:extLst>
          </xdr:cNvPr>
          <xdr:cNvSpPr>
            <a:spLocks/>
          </xdr:cNvSpPr>
        </xdr:nvSpPr>
        <xdr:spPr bwMode="auto">
          <a:xfrm>
            <a:off x="2330" y="5829"/>
            <a:ext cx="1" cy="3"/>
          </a:xfrm>
          <a:custGeom>
            <a:avLst/>
            <a:gdLst>
              <a:gd name="T0" fmla="*/ 0 w 1"/>
              <a:gd name="T1" fmla="*/ 0 h 12"/>
              <a:gd name="T2" fmla="*/ 0 w 1"/>
              <a:gd name="T3" fmla="*/ 0 h 12"/>
              <a:gd name="T4" fmla="*/ 1 w 1"/>
              <a:gd name="T5" fmla="*/ 0 h 12"/>
              <a:gd name="T6" fmla="*/ 0 60000 65536"/>
              <a:gd name="T7" fmla="*/ 0 60000 65536"/>
              <a:gd name="T8" fmla="*/ 0 60000 65536"/>
              <a:gd name="T9" fmla="*/ 0 w 1"/>
              <a:gd name="T10" fmla="*/ 0 h 12"/>
              <a:gd name="T11" fmla="*/ 1 w 1"/>
              <a:gd name="T12" fmla="*/ 12 h 12"/>
            </a:gdLst>
            <a:ahLst/>
            <a:cxnLst>
              <a:cxn ang="T6">
                <a:pos x="T0" y="T1"/>
              </a:cxn>
              <a:cxn ang="T7">
                <a:pos x="T2" y="T3"/>
              </a:cxn>
              <a:cxn ang="T8">
                <a:pos x="T4" y="T5"/>
              </a:cxn>
            </a:cxnLst>
            <a:rect l="T9" t="T10" r="T11" b="T12"/>
            <a:pathLst>
              <a:path w="1" h="12">
                <a:moveTo>
                  <a:pt x="0" y="1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32" name="Freeform 431">
            <a:extLst>
              <a:ext uri="{FF2B5EF4-FFF2-40B4-BE49-F238E27FC236}">
                <a16:creationId xmlns:a16="http://schemas.microsoft.com/office/drawing/2014/main" id="{00000000-0008-0000-0900-0000B0010000}"/>
              </a:ext>
            </a:extLst>
          </xdr:cNvPr>
          <xdr:cNvSpPr>
            <a:spLocks/>
          </xdr:cNvSpPr>
        </xdr:nvSpPr>
        <xdr:spPr bwMode="auto">
          <a:xfrm>
            <a:off x="2330" y="5829"/>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0" y="0"/>
                </a:moveTo>
                <a:lnTo>
                  <a:pt x="49" y="0"/>
                </a:lnTo>
                <a:lnTo>
                  <a:pt x="5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33" name="Freeform 432">
            <a:extLst>
              <a:ext uri="{FF2B5EF4-FFF2-40B4-BE49-F238E27FC236}">
                <a16:creationId xmlns:a16="http://schemas.microsoft.com/office/drawing/2014/main" id="{00000000-0008-0000-0900-0000B1010000}"/>
              </a:ext>
            </a:extLst>
          </xdr:cNvPr>
          <xdr:cNvSpPr>
            <a:spLocks/>
          </xdr:cNvSpPr>
        </xdr:nvSpPr>
        <xdr:spPr bwMode="auto">
          <a:xfrm>
            <a:off x="2342" y="5825"/>
            <a:ext cx="4" cy="4"/>
          </a:xfrm>
          <a:custGeom>
            <a:avLst/>
            <a:gdLst>
              <a:gd name="T0" fmla="*/ 0 w 15"/>
              <a:gd name="T1" fmla="*/ 0 h 17"/>
              <a:gd name="T2" fmla="*/ 0 w 15"/>
              <a:gd name="T3" fmla="*/ 0 h 17"/>
              <a:gd name="T4" fmla="*/ 0 w 15"/>
              <a:gd name="T5" fmla="*/ 0 h 17"/>
              <a:gd name="T6" fmla="*/ 0 w 15"/>
              <a:gd name="T7" fmla="*/ 0 h 17"/>
              <a:gd name="T8" fmla="*/ 0 w 15"/>
              <a:gd name="T9" fmla="*/ 0 h 17"/>
              <a:gd name="T10" fmla="*/ 0 w 15"/>
              <a:gd name="T11" fmla="*/ 0 h 17"/>
              <a:gd name="T12" fmla="*/ 0 60000 65536"/>
              <a:gd name="T13" fmla="*/ 0 60000 65536"/>
              <a:gd name="T14" fmla="*/ 0 60000 65536"/>
              <a:gd name="T15" fmla="*/ 0 60000 65536"/>
              <a:gd name="T16" fmla="*/ 0 60000 65536"/>
              <a:gd name="T17" fmla="*/ 0 60000 65536"/>
              <a:gd name="T18" fmla="*/ 0 w 15"/>
              <a:gd name="T19" fmla="*/ 0 h 17"/>
              <a:gd name="T20" fmla="*/ 15 w 15"/>
              <a:gd name="T21" fmla="*/ 17 h 17"/>
            </a:gdLst>
            <a:ahLst/>
            <a:cxnLst>
              <a:cxn ang="T12">
                <a:pos x="T0" y="T1"/>
              </a:cxn>
              <a:cxn ang="T13">
                <a:pos x="T2" y="T3"/>
              </a:cxn>
              <a:cxn ang="T14">
                <a:pos x="T4" y="T5"/>
              </a:cxn>
              <a:cxn ang="T15">
                <a:pos x="T6" y="T7"/>
              </a:cxn>
              <a:cxn ang="T16">
                <a:pos x="T8" y="T9"/>
              </a:cxn>
              <a:cxn ang="T17">
                <a:pos x="T10" y="T11"/>
              </a:cxn>
            </a:cxnLst>
            <a:rect l="T18" t="T19" r="T20" b="T21"/>
            <a:pathLst>
              <a:path w="15" h="17">
                <a:moveTo>
                  <a:pt x="0" y="17"/>
                </a:moveTo>
                <a:lnTo>
                  <a:pt x="6" y="15"/>
                </a:lnTo>
                <a:lnTo>
                  <a:pt x="10" y="11"/>
                </a:lnTo>
                <a:lnTo>
                  <a:pt x="12" y="6"/>
                </a:lnTo>
                <a:lnTo>
                  <a:pt x="13" y="0"/>
                </a:lnTo>
                <a:lnTo>
                  <a:pt x="1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34" name="Freeform 433">
            <a:extLst>
              <a:ext uri="{FF2B5EF4-FFF2-40B4-BE49-F238E27FC236}">
                <a16:creationId xmlns:a16="http://schemas.microsoft.com/office/drawing/2014/main" id="{00000000-0008-0000-0900-0000B2010000}"/>
              </a:ext>
            </a:extLst>
          </xdr:cNvPr>
          <xdr:cNvSpPr>
            <a:spLocks/>
          </xdr:cNvSpPr>
        </xdr:nvSpPr>
        <xdr:spPr bwMode="auto">
          <a:xfrm>
            <a:off x="2346" y="5822"/>
            <a:ext cx="1" cy="3"/>
          </a:xfrm>
          <a:custGeom>
            <a:avLst/>
            <a:gdLst>
              <a:gd name="T0" fmla="*/ 0 w 2"/>
              <a:gd name="T1" fmla="*/ 0 h 13"/>
              <a:gd name="T2" fmla="*/ 0 w 2"/>
              <a:gd name="T3" fmla="*/ 0 h 13"/>
              <a:gd name="T4" fmla="*/ 1 w 2"/>
              <a:gd name="T5" fmla="*/ 0 h 13"/>
              <a:gd name="T6" fmla="*/ 0 60000 65536"/>
              <a:gd name="T7" fmla="*/ 0 60000 65536"/>
              <a:gd name="T8" fmla="*/ 0 60000 65536"/>
              <a:gd name="T9" fmla="*/ 0 w 2"/>
              <a:gd name="T10" fmla="*/ 0 h 13"/>
              <a:gd name="T11" fmla="*/ 2 w 2"/>
              <a:gd name="T12" fmla="*/ 13 h 13"/>
            </a:gdLst>
            <a:ahLst/>
            <a:cxnLst>
              <a:cxn ang="T6">
                <a:pos x="T0" y="T1"/>
              </a:cxn>
              <a:cxn ang="T7">
                <a:pos x="T2" y="T3"/>
              </a:cxn>
              <a:cxn ang="T8">
                <a:pos x="T4" y="T5"/>
              </a:cxn>
            </a:cxnLst>
            <a:rect l="T9" t="T10" r="T11" b="T12"/>
            <a:pathLst>
              <a:path w="2" h="13">
                <a:moveTo>
                  <a:pt x="0" y="1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35" name="Freeform 434">
            <a:extLst>
              <a:ext uri="{FF2B5EF4-FFF2-40B4-BE49-F238E27FC236}">
                <a16:creationId xmlns:a16="http://schemas.microsoft.com/office/drawing/2014/main" id="{00000000-0008-0000-0900-0000B3010000}"/>
              </a:ext>
            </a:extLst>
          </xdr:cNvPr>
          <xdr:cNvSpPr>
            <a:spLocks/>
          </xdr:cNvSpPr>
        </xdr:nvSpPr>
        <xdr:spPr bwMode="auto">
          <a:xfrm>
            <a:off x="2346" y="5819"/>
            <a:ext cx="2" cy="3"/>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9"/>
                </a:moveTo>
                <a:lnTo>
                  <a:pt x="9" y="0"/>
                </a:lnTo>
                <a:lnTo>
                  <a:pt x="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36" name="Freeform 435">
            <a:extLst>
              <a:ext uri="{FF2B5EF4-FFF2-40B4-BE49-F238E27FC236}">
                <a16:creationId xmlns:a16="http://schemas.microsoft.com/office/drawing/2014/main" id="{00000000-0008-0000-0900-0000B4010000}"/>
              </a:ext>
            </a:extLst>
          </xdr:cNvPr>
          <xdr:cNvSpPr>
            <a:spLocks/>
          </xdr:cNvSpPr>
        </xdr:nvSpPr>
        <xdr:spPr bwMode="auto">
          <a:xfrm>
            <a:off x="2348" y="5813"/>
            <a:ext cx="1" cy="6"/>
          </a:xfrm>
          <a:custGeom>
            <a:avLst/>
            <a:gdLst>
              <a:gd name="T0" fmla="*/ 0 w 1"/>
              <a:gd name="T1" fmla="*/ 0 h 25"/>
              <a:gd name="T2" fmla="*/ 0 w 1"/>
              <a:gd name="T3" fmla="*/ 0 h 25"/>
              <a:gd name="T4" fmla="*/ 1 w 1"/>
              <a:gd name="T5" fmla="*/ 0 h 25"/>
              <a:gd name="T6" fmla="*/ 0 60000 65536"/>
              <a:gd name="T7" fmla="*/ 0 60000 65536"/>
              <a:gd name="T8" fmla="*/ 0 60000 65536"/>
              <a:gd name="T9" fmla="*/ 0 w 1"/>
              <a:gd name="T10" fmla="*/ 0 h 25"/>
              <a:gd name="T11" fmla="*/ 1 w 1"/>
              <a:gd name="T12" fmla="*/ 25 h 25"/>
            </a:gdLst>
            <a:ahLst/>
            <a:cxnLst>
              <a:cxn ang="T6">
                <a:pos x="T0" y="T1"/>
              </a:cxn>
              <a:cxn ang="T7">
                <a:pos x="T2" y="T3"/>
              </a:cxn>
              <a:cxn ang="T8">
                <a:pos x="T4" y="T5"/>
              </a:cxn>
            </a:cxnLst>
            <a:rect l="T9" t="T10" r="T11" b="T12"/>
            <a:pathLst>
              <a:path w="1" h="25">
                <a:moveTo>
                  <a:pt x="0" y="2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37" name="Freeform 436">
            <a:extLst>
              <a:ext uri="{FF2B5EF4-FFF2-40B4-BE49-F238E27FC236}">
                <a16:creationId xmlns:a16="http://schemas.microsoft.com/office/drawing/2014/main" id="{00000000-0008-0000-0900-0000B5010000}"/>
              </a:ext>
            </a:extLst>
          </xdr:cNvPr>
          <xdr:cNvSpPr>
            <a:spLocks/>
          </xdr:cNvSpPr>
        </xdr:nvSpPr>
        <xdr:spPr bwMode="auto">
          <a:xfrm>
            <a:off x="2348" y="5813"/>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38" name="Freeform 437">
            <a:extLst>
              <a:ext uri="{FF2B5EF4-FFF2-40B4-BE49-F238E27FC236}">
                <a16:creationId xmlns:a16="http://schemas.microsoft.com/office/drawing/2014/main" id="{00000000-0008-0000-0900-0000B6010000}"/>
              </a:ext>
            </a:extLst>
          </xdr:cNvPr>
          <xdr:cNvSpPr>
            <a:spLocks/>
          </xdr:cNvSpPr>
        </xdr:nvSpPr>
        <xdr:spPr bwMode="auto">
          <a:xfrm>
            <a:off x="2364" y="5804"/>
            <a:ext cx="10" cy="9"/>
          </a:xfrm>
          <a:custGeom>
            <a:avLst/>
            <a:gdLst>
              <a:gd name="T0" fmla="*/ 0 w 37"/>
              <a:gd name="T1" fmla="*/ 0 h 35"/>
              <a:gd name="T2" fmla="*/ 0 w 37"/>
              <a:gd name="T3" fmla="*/ 0 h 35"/>
              <a:gd name="T4" fmla="*/ 0 w 37"/>
              <a:gd name="T5" fmla="*/ 0 h 35"/>
              <a:gd name="T6" fmla="*/ 0 60000 65536"/>
              <a:gd name="T7" fmla="*/ 0 60000 65536"/>
              <a:gd name="T8" fmla="*/ 0 60000 65536"/>
              <a:gd name="T9" fmla="*/ 0 w 37"/>
              <a:gd name="T10" fmla="*/ 0 h 35"/>
              <a:gd name="T11" fmla="*/ 37 w 37"/>
              <a:gd name="T12" fmla="*/ 35 h 35"/>
            </a:gdLst>
            <a:ahLst/>
            <a:cxnLst>
              <a:cxn ang="T6">
                <a:pos x="T0" y="T1"/>
              </a:cxn>
              <a:cxn ang="T7">
                <a:pos x="T2" y="T3"/>
              </a:cxn>
              <a:cxn ang="T8">
                <a:pos x="T4" y="T5"/>
              </a:cxn>
            </a:cxnLst>
            <a:rect l="T9" t="T10" r="T11" b="T12"/>
            <a:pathLst>
              <a:path w="37" h="35">
                <a:moveTo>
                  <a:pt x="0" y="35"/>
                </a:moveTo>
                <a:lnTo>
                  <a:pt x="35" y="0"/>
                </a:lnTo>
                <a:lnTo>
                  <a:pt x="3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39" name="Freeform 438">
            <a:extLst>
              <a:ext uri="{FF2B5EF4-FFF2-40B4-BE49-F238E27FC236}">
                <a16:creationId xmlns:a16="http://schemas.microsoft.com/office/drawing/2014/main" id="{00000000-0008-0000-0900-0000B7010000}"/>
              </a:ext>
            </a:extLst>
          </xdr:cNvPr>
          <xdr:cNvSpPr>
            <a:spLocks/>
          </xdr:cNvSpPr>
        </xdr:nvSpPr>
        <xdr:spPr bwMode="auto">
          <a:xfrm>
            <a:off x="2373" y="5711"/>
            <a:ext cx="1" cy="93"/>
          </a:xfrm>
          <a:custGeom>
            <a:avLst/>
            <a:gdLst>
              <a:gd name="T0" fmla="*/ 0 w 2"/>
              <a:gd name="T1" fmla="*/ 0 h 373"/>
              <a:gd name="T2" fmla="*/ 0 w 2"/>
              <a:gd name="T3" fmla="*/ 0 h 373"/>
              <a:gd name="T4" fmla="*/ 1 w 2"/>
              <a:gd name="T5" fmla="*/ 0 h 373"/>
              <a:gd name="T6" fmla="*/ 0 60000 65536"/>
              <a:gd name="T7" fmla="*/ 0 60000 65536"/>
              <a:gd name="T8" fmla="*/ 0 60000 65536"/>
              <a:gd name="T9" fmla="*/ 0 w 2"/>
              <a:gd name="T10" fmla="*/ 0 h 373"/>
              <a:gd name="T11" fmla="*/ 2 w 2"/>
              <a:gd name="T12" fmla="*/ 373 h 373"/>
            </a:gdLst>
            <a:ahLst/>
            <a:cxnLst>
              <a:cxn ang="T6">
                <a:pos x="T0" y="T1"/>
              </a:cxn>
              <a:cxn ang="T7">
                <a:pos x="T2" y="T3"/>
              </a:cxn>
              <a:cxn ang="T8">
                <a:pos x="T4" y="T5"/>
              </a:cxn>
            </a:cxnLst>
            <a:rect l="T9" t="T10" r="T11" b="T12"/>
            <a:pathLst>
              <a:path w="2" h="373">
                <a:moveTo>
                  <a:pt x="0" y="37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0" name="Freeform 439">
            <a:extLst>
              <a:ext uri="{FF2B5EF4-FFF2-40B4-BE49-F238E27FC236}">
                <a16:creationId xmlns:a16="http://schemas.microsoft.com/office/drawing/2014/main" id="{00000000-0008-0000-0900-0000B8010000}"/>
              </a:ext>
            </a:extLst>
          </xdr:cNvPr>
          <xdr:cNvSpPr>
            <a:spLocks/>
          </xdr:cNvSpPr>
        </xdr:nvSpPr>
        <xdr:spPr bwMode="auto">
          <a:xfrm>
            <a:off x="2364" y="5703"/>
            <a:ext cx="9" cy="8"/>
          </a:xfrm>
          <a:custGeom>
            <a:avLst/>
            <a:gdLst>
              <a:gd name="T0" fmla="*/ 0 w 35"/>
              <a:gd name="T1" fmla="*/ 0 h 34"/>
              <a:gd name="T2" fmla="*/ 0 w 35"/>
              <a:gd name="T3" fmla="*/ 0 h 34"/>
              <a:gd name="T4" fmla="*/ 0 w 35"/>
              <a:gd name="T5" fmla="*/ 0 h 34"/>
              <a:gd name="T6" fmla="*/ 0 60000 65536"/>
              <a:gd name="T7" fmla="*/ 0 60000 65536"/>
              <a:gd name="T8" fmla="*/ 0 60000 65536"/>
              <a:gd name="T9" fmla="*/ 0 w 35"/>
              <a:gd name="T10" fmla="*/ 0 h 34"/>
              <a:gd name="T11" fmla="*/ 35 w 35"/>
              <a:gd name="T12" fmla="*/ 34 h 34"/>
            </a:gdLst>
            <a:ahLst/>
            <a:cxnLst>
              <a:cxn ang="T6">
                <a:pos x="T0" y="T1"/>
              </a:cxn>
              <a:cxn ang="T7">
                <a:pos x="T2" y="T3"/>
              </a:cxn>
              <a:cxn ang="T8">
                <a:pos x="T4" y="T5"/>
              </a:cxn>
            </a:cxnLst>
            <a:rect l="T9" t="T10" r="T11" b="T12"/>
            <a:pathLst>
              <a:path w="35" h="34">
                <a:moveTo>
                  <a:pt x="35" y="3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1" name="Freeform 440">
            <a:extLst>
              <a:ext uri="{FF2B5EF4-FFF2-40B4-BE49-F238E27FC236}">
                <a16:creationId xmlns:a16="http://schemas.microsoft.com/office/drawing/2014/main" id="{00000000-0008-0000-0900-0000B9010000}"/>
              </a:ext>
            </a:extLst>
          </xdr:cNvPr>
          <xdr:cNvSpPr>
            <a:spLocks/>
          </xdr:cNvSpPr>
        </xdr:nvSpPr>
        <xdr:spPr bwMode="auto">
          <a:xfrm>
            <a:off x="2348" y="5703"/>
            <a:ext cx="16" cy="1"/>
          </a:xfrm>
          <a:custGeom>
            <a:avLst/>
            <a:gdLst>
              <a:gd name="T0" fmla="*/ 0 w 67"/>
              <a:gd name="T1" fmla="*/ 0 h 1"/>
              <a:gd name="T2" fmla="*/ 0 w 67"/>
              <a:gd name="T3" fmla="*/ 0 h 1"/>
              <a:gd name="T4" fmla="*/ 0 w 67"/>
              <a:gd name="T5" fmla="*/ 0 h 1"/>
              <a:gd name="T6" fmla="*/ 0 60000 65536"/>
              <a:gd name="T7" fmla="*/ 0 60000 65536"/>
              <a:gd name="T8" fmla="*/ 0 60000 65536"/>
              <a:gd name="T9" fmla="*/ 0 w 67"/>
              <a:gd name="T10" fmla="*/ 0 h 1"/>
              <a:gd name="T11" fmla="*/ 67 w 67"/>
              <a:gd name="T12" fmla="*/ 1 h 1"/>
            </a:gdLst>
            <a:ahLst/>
            <a:cxnLst>
              <a:cxn ang="T6">
                <a:pos x="T0" y="T1"/>
              </a:cxn>
              <a:cxn ang="T7">
                <a:pos x="T2" y="T3"/>
              </a:cxn>
              <a:cxn ang="T8">
                <a:pos x="T4" y="T5"/>
              </a:cxn>
            </a:cxnLst>
            <a:rect l="T9" t="T10" r="T11" b="T12"/>
            <a:pathLst>
              <a:path w="67" h="1">
                <a:moveTo>
                  <a:pt x="67"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2" name="Freeform 441">
            <a:extLst>
              <a:ext uri="{FF2B5EF4-FFF2-40B4-BE49-F238E27FC236}">
                <a16:creationId xmlns:a16="http://schemas.microsoft.com/office/drawing/2014/main" id="{00000000-0008-0000-0900-0000BA010000}"/>
              </a:ext>
            </a:extLst>
          </xdr:cNvPr>
          <xdr:cNvSpPr>
            <a:spLocks/>
          </xdr:cNvSpPr>
        </xdr:nvSpPr>
        <xdr:spPr bwMode="auto">
          <a:xfrm>
            <a:off x="2348" y="5696"/>
            <a:ext cx="1" cy="7"/>
          </a:xfrm>
          <a:custGeom>
            <a:avLst/>
            <a:gdLst>
              <a:gd name="T0" fmla="*/ 0 w 1"/>
              <a:gd name="T1" fmla="*/ 0 h 26"/>
              <a:gd name="T2" fmla="*/ 0 w 1"/>
              <a:gd name="T3" fmla="*/ 0 h 26"/>
              <a:gd name="T4" fmla="*/ 1 w 1"/>
              <a:gd name="T5" fmla="*/ 0 h 26"/>
              <a:gd name="T6" fmla="*/ 0 60000 65536"/>
              <a:gd name="T7" fmla="*/ 0 60000 65536"/>
              <a:gd name="T8" fmla="*/ 0 60000 65536"/>
              <a:gd name="T9" fmla="*/ 0 w 1"/>
              <a:gd name="T10" fmla="*/ 0 h 26"/>
              <a:gd name="T11" fmla="*/ 1 w 1"/>
              <a:gd name="T12" fmla="*/ 26 h 26"/>
            </a:gdLst>
            <a:ahLst/>
            <a:cxnLst>
              <a:cxn ang="T6">
                <a:pos x="T0" y="T1"/>
              </a:cxn>
              <a:cxn ang="T7">
                <a:pos x="T2" y="T3"/>
              </a:cxn>
              <a:cxn ang="T8">
                <a:pos x="T4" y="T5"/>
              </a:cxn>
            </a:cxnLst>
            <a:rect l="T9" t="T10" r="T11" b="T12"/>
            <a:pathLst>
              <a:path w="1" h="26">
                <a:moveTo>
                  <a:pt x="0" y="2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3" name="Freeform 442">
            <a:extLst>
              <a:ext uri="{FF2B5EF4-FFF2-40B4-BE49-F238E27FC236}">
                <a16:creationId xmlns:a16="http://schemas.microsoft.com/office/drawing/2014/main" id="{00000000-0008-0000-0900-0000BB010000}"/>
              </a:ext>
            </a:extLst>
          </xdr:cNvPr>
          <xdr:cNvSpPr>
            <a:spLocks/>
          </xdr:cNvSpPr>
        </xdr:nvSpPr>
        <xdr:spPr bwMode="auto">
          <a:xfrm>
            <a:off x="2346" y="5694"/>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9"/>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4" name="Freeform 443">
            <a:extLst>
              <a:ext uri="{FF2B5EF4-FFF2-40B4-BE49-F238E27FC236}">
                <a16:creationId xmlns:a16="http://schemas.microsoft.com/office/drawing/2014/main" id="{00000000-0008-0000-0900-0000BC010000}"/>
              </a:ext>
            </a:extLst>
          </xdr:cNvPr>
          <xdr:cNvSpPr>
            <a:spLocks/>
          </xdr:cNvSpPr>
        </xdr:nvSpPr>
        <xdr:spPr bwMode="auto">
          <a:xfrm>
            <a:off x="2346" y="5691"/>
            <a:ext cx="1" cy="3"/>
          </a:xfrm>
          <a:custGeom>
            <a:avLst/>
            <a:gdLst>
              <a:gd name="T0" fmla="*/ 0 w 2"/>
              <a:gd name="T1" fmla="*/ 0 h 13"/>
              <a:gd name="T2" fmla="*/ 0 w 2"/>
              <a:gd name="T3" fmla="*/ 0 h 13"/>
              <a:gd name="T4" fmla="*/ 1 w 2"/>
              <a:gd name="T5" fmla="*/ 0 h 13"/>
              <a:gd name="T6" fmla="*/ 0 60000 65536"/>
              <a:gd name="T7" fmla="*/ 0 60000 65536"/>
              <a:gd name="T8" fmla="*/ 0 60000 65536"/>
              <a:gd name="T9" fmla="*/ 0 w 2"/>
              <a:gd name="T10" fmla="*/ 0 h 13"/>
              <a:gd name="T11" fmla="*/ 2 w 2"/>
              <a:gd name="T12" fmla="*/ 13 h 13"/>
            </a:gdLst>
            <a:ahLst/>
            <a:cxnLst>
              <a:cxn ang="T6">
                <a:pos x="T0" y="T1"/>
              </a:cxn>
              <a:cxn ang="T7">
                <a:pos x="T2" y="T3"/>
              </a:cxn>
              <a:cxn ang="T8">
                <a:pos x="T4" y="T5"/>
              </a:cxn>
            </a:cxnLst>
            <a:rect l="T9" t="T10" r="T11" b="T12"/>
            <a:pathLst>
              <a:path w="2" h="13">
                <a:moveTo>
                  <a:pt x="0" y="1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5" name="Freeform 444">
            <a:extLst>
              <a:ext uri="{FF2B5EF4-FFF2-40B4-BE49-F238E27FC236}">
                <a16:creationId xmlns:a16="http://schemas.microsoft.com/office/drawing/2014/main" id="{00000000-0008-0000-0900-0000BD010000}"/>
              </a:ext>
            </a:extLst>
          </xdr:cNvPr>
          <xdr:cNvSpPr>
            <a:spLocks/>
          </xdr:cNvSpPr>
        </xdr:nvSpPr>
        <xdr:spPr bwMode="auto">
          <a:xfrm>
            <a:off x="2342" y="5686"/>
            <a:ext cx="4" cy="5"/>
          </a:xfrm>
          <a:custGeom>
            <a:avLst/>
            <a:gdLst>
              <a:gd name="T0" fmla="*/ 0 w 13"/>
              <a:gd name="T1" fmla="*/ 0 h 18"/>
              <a:gd name="T2" fmla="*/ 0 w 13"/>
              <a:gd name="T3" fmla="*/ 0 h 18"/>
              <a:gd name="T4" fmla="*/ 0 w 13"/>
              <a:gd name="T5" fmla="*/ 0 h 18"/>
              <a:gd name="T6" fmla="*/ 0 w 13"/>
              <a:gd name="T7" fmla="*/ 0 h 18"/>
              <a:gd name="T8" fmla="*/ 0 w 13"/>
              <a:gd name="T9" fmla="*/ 0 h 18"/>
              <a:gd name="T10" fmla="*/ 0 w 13"/>
              <a:gd name="T11" fmla="*/ 0 h 18"/>
              <a:gd name="T12" fmla="*/ 0 60000 65536"/>
              <a:gd name="T13" fmla="*/ 0 60000 65536"/>
              <a:gd name="T14" fmla="*/ 0 60000 65536"/>
              <a:gd name="T15" fmla="*/ 0 60000 65536"/>
              <a:gd name="T16" fmla="*/ 0 60000 65536"/>
              <a:gd name="T17" fmla="*/ 0 60000 65536"/>
              <a:gd name="T18" fmla="*/ 0 w 13"/>
              <a:gd name="T19" fmla="*/ 0 h 18"/>
              <a:gd name="T20" fmla="*/ 13 w 13"/>
              <a:gd name="T21" fmla="*/ 18 h 18"/>
            </a:gdLst>
            <a:ahLst/>
            <a:cxnLst>
              <a:cxn ang="T12">
                <a:pos x="T0" y="T1"/>
              </a:cxn>
              <a:cxn ang="T13">
                <a:pos x="T2" y="T3"/>
              </a:cxn>
              <a:cxn ang="T14">
                <a:pos x="T4" y="T5"/>
              </a:cxn>
              <a:cxn ang="T15">
                <a:pos x="T6" y="T7"/>
              </a:cxn>
              <a:cxn ang="T16">
                <a:pos x="T8" y="T9"/>
              </a:cxn>
              <a:cxn ang="T17">
                <a:pos x="T10" y="T11"/>
              </a:cxn>
            </a:cxnLst>
            <a:rect l="T18" t="T19" r="T20" b="T21"/>
            <a:pathLst>
              <a:path w="13" h="18">
                <a:moveTo>
                  <a:pt x="13" y="18"/>
                </a:moveTo>
                <a:lnTo>
                  <a:pt x="12" y="11"/>
                </a:lnTo>
                <a:lnTo>
                  <a:pt x="10" y="7"/>
                </a:lnTo>
                <a:lnTo>
                  <a:pt x="6"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6" name="Freeform 445">
            <a:extLst>
              <a:ext uri="{FF2B5EF4-FFF2-40B4-BE49-F238E27FC236}">
                <a16:creationId xmlns:a16="http://schemas.microsoft.com/office/drawing/2014/main" id="{00000000-0008-0000-0900-0000BE010000}"/>
              </a:ext>
            </a:extLst>
          </xdr:cNvPr>
          <xdr:cNvSpPr>
            <a:spLocks/>
          </xdr:cNvSpPr>
        </xdr:nvSpPr>
        <xdr:spPr bwMode="auto">
          <a:xfrm>
            <a:off x="2330" y="5686"/>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7" name="Freeform 446">
            <a:extLst>
              <a:ext uri="{FF2B5EF4-FFF2-40B4-BE49-F238E27FC236}">
                <a16:creationId xmlns:a16="http://schemas.microsoft.com/office/drawing/2014/main" id="{00000000-0008-0000-0900-0000BF010000}"/>
              </a:ext>
            </a:extLst>
          </xdr:cNvPr>
          <xdr:cNvSpPr>
            <a:spLocks/>
          </xdr:cNvSpPr>
        </xdr:nvSpPr>
        <xdr:spPr bwMode="auto">
          <a:xfrm>
            <a:off x="2330" y="5684"/>
            <a:ext cx="1" cy="2"/>
          </a:xfrm>
          <a:custGeom>
            <a:avLst/>
            <a:gdLst>
              <a:gd name="T0" fmla="*/ 0 w 1"/>
              <a:gd name="T1" fmla="*/ 0 h 8"/>
              <a:gd name="T2" fmla="*/ 0 w 1"/>
              <a:gd name="T3" fmla="*/ 0 h 8"/>
              <a:gd name="T4" fmla="*/ 1 w 1"/>
              <a:gd name="T5" fmla="*/ 0 h 8"/>
              <a:gd name="T6" fmla="*/ 0 60000 65536"/>
              <a:gd name="T7" fmla="*/ 0 60000 65536"/>
              <a:gd name="T8" fmla="*/ 0 60000 65536"/>
              <a:gd name="T9" fmla="*/ 0 w 1"/>
              <a:gd name="T10" fmla="*/ 0 h 8"/>
              <a:gd name="T11" fmla="*/ 1 w 1"/>
              <a:gd name="T12" fmla="*/ 8 h 8"/>
            </a:gdLst>
            <a:ahLst/>
            <a:cxnLst>
              <a:cxn ang="T6">
                <a:pos x="T0" y="T1"/>
              </a:cxn>
              <a:cxn ang="T7">
                <a:pos x="T2" y="T3"/>
              </a:cxn>
              <a:cxn ang="T8">
                <a:pos x="T4" y="T5"/>
              </a:cxn>
            </a:cxnLst>
            <a:rect l="T9" t="T10" r="T11" b="T12"/>
            <a:pathLst>
              <a:path w="1" h="8">
                <a:moveTo>
                  <a:pt x="0" y="8"/>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8" name="Freeform 447">
            <a:extLst>
              <a:ext uri="{FF2B5EF4-FFF2-40B4-BE49-F238E27FC236}">
                <a16:creationId xmlns:a16="http://schemas.microsoft.com/office/drawing/2014/main" id="{00000000-0008-0000-0900-0000C0010000}"/>
              </a:ext>
            </a:extLst>
          </xdr:cNvPr>
          <xdr:cNvSpPr>
            <a:spLocks/>
          </xdr:cNvSpPr>
        </xdr:nvSpPr>
        <xdr:spPr bwMode="auto">
          <a:xfrm>
            <a:off x="2297" y="5684"/>
            <a:ext cx="33" cy="1"/>
          </a:xfrm>
          <a:custGeom>
            <a:avLst/>
            <a:gdLst>
              <a:gd name="T0" fmla="*/ 0 w 131"/>
              <a:gd name="T1" fmla="*/ 0 h 1"/>
              <a:gd name="T2" fmla="*/ 0 w 131"/>
              <a:gd name="T3" fmla="*/ 0 h 1"/>
              <a:gd name="T4" fmla="*/ 0 w 131"/>
              <a:gd name="T5" fmla="*/ 0 h 1"/>
              <a:gd name="T6" fmla="*/ 0 60000 65536"/>
              <a:gd name="T7" fmla="*/ 0 60000 65536"/>
              <a:gd name="T8" fmla="*/ 0 60000 65536"/>
              <a:gd name="T9" fmla="*/ 0 w 131"/>
              <a:gd name="T10" fmla="*/ 0 h 1"/>
              <a:gd name="T11" fmla="*/ 131 w 131"/>
              <a:gd name="T12" fmla="*/ 1 h 1"/>
            </a:gdLst>
            <a:ahLst/>
            <a:cxnLst>
              <a:cxn ang="T6">
                <a:pos x="T0" y="T1"/>
              </a:cxn>
              <a:cxn ang="T7">
                <a:pos x="T2" y="T3"/>
              </a:cxn>
              <a:cxn ang="T8">
                <a:pos x="T4" y="T5"/>
              </a:cxn>
            </a:cxnLst>
            <a:rect l="T9" t="T10" r="T11" b="T12"/>
            <a:pathLst>
              <a:path w="131" h="1">
                <a:moveTo>
                  <a:pt x="131"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49" name="Freeform 448">
            <a:extLst>
              <a:ext uri="{FF2B5EF4-FFF2-40B4-BE49-F238E27FC236}">
                <a16:creationId xmlns:a16="http://schemas.microsoft.com/office/drawing/2014/main" id="{00000000-0008-0000-0900-0000C1010000}"/>
              </a:ext>
            </a:extLst>
          </xdr:cNvPr>
          <xdr:cNvSpPr>
            <a:spLocks/>
          </xdr:cNvSpPr>
        </xdr:nvSpPr>
        <xdr:spPr bwMode="auto">
          <a:xfrm>
            <a:off x="2290" y="5684"/>
            <a:ext cx="7" cy="1"/>
          </a:xfrm>
          <a:custGeom>
            <a:avLst/>
            <a:gdLst>
              <a:gd name="T0" fmla="*/ 0 w 27"/>
              <a:gd name="T1" fmla="*/ 0 h 1"/>
              <a:gd name="T2" fmla="*/ 0 w 27"/>
              <a:gd name="T3" fmla="*/ 0 h 1"/>
              <a:gd name="T4" fmla="*/ 0 w 27"/>
              <a:gd name="T5" fmla="*/ 0 h 1"/>
              <a:gd name="T6" fmla="*/ 0 60000 65536"/>
              <a:gd name="T7" fmla="*/ 0 60000 65536"/>
              <a:gd name="T8" fmla="*/ 0 60000 65536"/>
              <a:gd name="T9" fmla="*/ 0 w 27"/>
              <a:gd name="T10" fmla="*/ 0 h 1"/>
              <a:gd name="T11" fmla="*/ 27 w 27"/>
              <a:gd name="T12" fmla="*/ 1 h 1"/>
            </a:gdLst>
            <a:ahLst/>
            <a:cxnLst>
              <a:cxn ang="T6">
                <a:pos x="T0" y="T1"/>
              </a:cxn>
              <a:cxn ang="T7">
                <a:pos x="T2" y="T3"/>
              </a:cxn>
              <a:cxn ang="T8">
                <a:pos x="T4" y="T5"/>
              </a:cxn>
            </a:cxnLst>
            <a:rect l="T9" t="T10" r="T11" b="T12"/>
            <a:pathLst>
              <a:path w="27" h="1">
                <a:moveTo>
                  <a:pt x="27"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0" name="Freeform 449">
            <a:extLst>
              <a:ext uri="{FF2B5EF4-FFF2-40B4-BE49-F238E27FC236}">
                <a16:creationId xmlns:a16="http://schemas.microsoft.com/office/drawing/2014/main" id="{00000000-0008-0000-0900-0000C2010000}"/>
              </a:ext>
            </a:extLst>
          </xdr:cNvPr>
          <xdr:cNvSpPr>
            <a:spLocks/>
          </xdr:cNvSpPr>
        </xdr:nvSpPr>
        <xdr:spPr bwMode="auto">
          <a:xfrm>
            <a:off x="2290" y="5679"/>
            <a:ext cx="1" cy="5"/>
          </a:xfrm>
          <a:custGeom>
            <a:avLst/>
            <a:gdLst>
              <a:gd name="T0" fmla="*/ 0 w 1"/>
              <a:gd name="T1" fmla="*/ 0 h 21"/>
              <a:gd name="T2" fmla="*/ 0 w 1"/>
              <a:gd name="T3" fmla="*/ 0 h 21"/>
              <a:gd name="T4" fmla="*/ 1 w 1"/>
              <a:gd name="T5" fmla="*/ 0 h 21"/>
              <a:gd name="T6" fmla="*/ 0 60000 65536"/>
              <a:gd name="T7" fmla="*/ 0 60000 65536"/>
              <a:gd name="T8" fmla="*/ 0 60000 65536"/>
              <a:gd name="T9" fmla="*/ 0 w 1"/>
              <a:gd name="T10" fmla="*/ 0 h 21"/>
              <a:gd name="T11" fmla="*/ 1 w 1"/>
              <a:gd name="T12" fmla="*/ 21 h 21"/>
            </a:gdLst>
            <a:ahLst/>
            <a:cxnLst>
              <a:cxn ang="T6">
                <a:pos x="T0" y="T1"/>
              </a:cxn>
              <a:cxn ang="T7">
                <a:pos x="T2" y="T3"/>
              </a:cxn>
              <a:cxn ang="T8">
                <a:pos x="T4" y="T5"/>
              </a:cxn>
            </a:cxnLst>
            <a:rect l="T9" t="T10" r="T11" b="T12"/>
            <a:pathLst>
              <a:path w="1" h="21">
                <a:moveTo>
                  <a:pt x="0" y="2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1" name="Freeform 450">
            <a:extLst>
              <a:ext uri="{FF2B5EF4-FFF2-40B4-BE49-F238E27FC236}">
                <a16:creationId xmlns:a16="http://schemas.microsoft.com/office/drawing/2014/main" id="{00000000-0008-0000-0900-0000C3010000}"/>
              </a:ext>
            </a:extLst>
          </xdr:cNvPr>
          <xdr:cNvSpPr>
            <a:spLocks/>
          </xdr:cNvSpPr>
        </xdr:nvSpPr>
        <xdr:spPr bwMode="auto">
          <a:xfrm>
            <a:off x="2290" y="5679"/>
            <a:ext cx="8" cy="1"/>
          </a:xfrm>
          <a:custGeom>
            <a:avLst/>
            <a:gdLst>
              <a:gd name="T0" fmla="*/ 0 w 28"/>
              <a:gd name="T1" fmla="*/ 0 h 1"/>
              <a:gd name="T2" fmla="*/ 0 w 28"/>
              <a:gd name="T3" fmla="*/ 0 h 1"/>
              <a:gd name="T4" fmla="*/ 0 w 28"/>
              <a:gd name="T5" fmla="*/ 0 h 1"/>
              <a:gd name="T6" fmla="*/ 0 60000 65536"/>
              <a:gd name="T7" fmla="*/ 0 60000 65536"/>
              <a:gd name="T8" fmla="*/ 0 60000 65536"/>
              <a:gd name="T9" fmla="*/ 0 w 28"/>
              <a:gd name="T10" fmla="*/ 0 h 1"/>
              <a:gd name="T11" fmla="*/ 28 w 28"/>
              <a:gd name="T12" fmla="*/ 1 h 1"/>
            </a:gdLst>
            <a:ahLst/>
            <a:cxnLst>
              <a:cxn ang="T6">
                <a:pos x="T0" y="T1"/>
              </a:cxn>
              <a:cxn ang="T7">
                <a:pos x="T2" y="T3"/>
              </a:cxn>
              <a:cxn ang="T8">
                <a:pos x="T4" y="T5"/>
              </a:cxn>
            </a:cxnLst>
            <a:rect l="T9" t="T10" r="T11" b="T12"/>
            <a:pathLst>
              <a:path w="28" h="1">
                <a:moveTo>
                  <a:pt x="0" y="0"/>
                </a:moveTo>
                <a:lnTo>
                  <a:pt x="27" y="0"/>
                </a:lnTo>
                <a:lnTo>
                  <a:pt x="2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2" name="Freeform 451">
            <a:extLst>
              <a:ext uri="{FF2B5EF4-FFF2-40B4-BE49-F238E27FC236}">
                <a16:creationId xmlns:a16="http://schemas.microsoft.com/office/drawing/2014/main" id="{00000000-0008-0000-0900-0000C4010000}"/>
              </a:ext>
            </a:extLst>
          </xdr:cNvPr>
          <xdr:cNvSpPr>
            <a:spLocks/>
          </xdr:cNvSpPr>
        </xdr:nvSpPr>
        <xdr:spPr bwMode="auto">
          <a:xfrm>
            <a:off x="2297" y="5675"/>
            <a:ext cx="1" cy="4"/>
          </a:xfrm>
          <a:custGeom>
            <a:avLst/>
            <a:gdLst>
              <a:gd name="T0" fmla="*/ 0 w 1"/>
              <a:gd name="T1" fmla="*/ 0 h 17"/>
              <a:gd name="T2" fmla="*/ 0 w 1"/>
              <a:gd name="T3" fmla="*/ 0 h 17"/>
              <a:gd name="T4" fmla="*/ 1 w 1"/>
              <a:gd name="T5" fmla="*/ 0 h 17"/>
              <a:gd name="T6" fmla="*/ 0 60000 65536"/>
              <a:gd name="T7" fmla="*/ 0 60000 65536"/>
              <a:gd name="T8" fmla="*/ 0 60000 65536"/>
              <a:gd name="T9" fmla="*/ 0 w 1"/>
              <a:gd name="T10" fmla="*/ 0 h 17"/>
              <a:gd name="T11" fmla="*/ 1 w 1"/>
              <a:gd name="T12" fmla="*/ 17 h 17"/>
            </a:gdLst>
            <a:ahLst/>
            <a:cxnLst>
              <a:cxn ang="T6">
                <a:pos x="T0" y="T1"/>
              </a:cxn>
              <a:cxn ang="T7">
                <a:pos x="T2" y="T3"/>
              </a:cxn>
              <a:cxn ang="T8">
                <a:pos x="T4" y="T5"/>
              </a:cxn>
            </a:cxnLst>
            <a:rect l="T9" t="T10" r="T11" b="T12"/>
            <a:pathLst>
              <a:path w="1" h="17">
                <a:moveTo>
                  <a:pt x="0" y="1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3" name="Freeform 452">
            <a:extLst>
              <a:ext uri="{FF2B5EF4-FFF2-40B4-BE49-F238E27FC236}">
                <a16:creationId xmlns:a16="http://schemas.microsoft.com/office/drawing/2014/main" id="{00000000-0008-0000-0900-0000C5010000}"/>
              </a:ext>
            </a:extLst>
          </xdr:cNvPr>
          <xdr:cNvSpPr>
            <a:spLocks/>
          </xdr:cNvSpPr>
        </xdr:nvSpPr>
        <xdr:spPr bwMode="auto">
          <a:xfrm>
            <a:off x="2297" y="5675"/>
            <a:ext cx="3" cy="1"/>
          </a:xfrm>
          <a:custGeom>
            <a:avLst/>
            <a:gdLst>
              <a:gd name="T0" fmla="*/ 0 w 12"/>
              <a:gd name="T1" fmla="*/ 0 h 1"/>
              <a:gd name="T2" fmla="*/ 0 w 12"/>
              <a:gd name="T3" fmla="*/ 0 h 1"/>
              <a:gd name="T4" fmla="*/ 0 w 12"/>
              <a:gd name="T5" fmla="*/ 0 h 1"/>
              <a:gd name="T6" fmla="*/ 0 60000 65536"/>
              <a:gd name="T7" fmla="*/ 0 60000 65536"/>
              <a:gd name="T8" fmla="*/ 0 60000 65536"/>
              <a:gd name="T9" fmla="*/ 0 w 12"/>
              <a:gd name="T10" fmla="*/ 0 h 1"/>
              <a:gd name="T11" fmla="*/ 12 w 12"/>
              <a:gd name="T12" fmla="*/ 1 h 1"/>
            </a:gdLst>
            <a:ahLst/>
            <a:cxnLst>
              <a:cxn ang="T6">
                <a:pos x="T0" y="T1"/>
              </a:cxn>
              <a:cxn ang="T7">
                <a:pos x="T2" y="T3"/>
              </a:cxn>
              <a:cxn ang="T8">
                <a:pos x="T4" y="T5"/>
              </a:cxn>
            </a:cxnLst>
            <a:rect l="T9" t="T10" r="T11" b="T12"/>
            <a:pathLst>
              <a:path w="12" h="1">
                <a:moveTo>
                  <a:pt x="0" y="0"/>
                </a:moveTo>
                <a:lnTo>
                  <a:pt x="11" y="0"/>
                </a:lnTo>
                <a:lnTo>
                  <a:pt x="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4" name="Freeform 453">
            <a:extLst>
              <a:ext uri="{FF2B5EF4-FFF2-40B4-BE49-F238E27FC236}">
                <a16:creationId xmlns:a16="http://schemas.microsoft.com/office/drawing/2014/main" id="{00000000-0008-0000-0900-0000C6010000}"/>
              </a:ext>
            </a:extLst>
          </xdr:cNvPr>
          <xdr:cNvSpPr>
            <a:spLocks/>
          </xdr:cNvSpPr>
        </xdr:nvSpPr>
        <xdr:spPr bwMode="auto">
          <a:xfrm>
            <a:off x="2300" y="5613"/>
            <a:ext cx="26" cy="62"/>
          </a:xfrm>
          <a:custGeom>
            <a:avLst/>
            <a:gdLst>
              <a:gd name="T0" fmla="*/ 0 w 105"/>
              <a:gd name="T1" fmla="*/ 0 h 248"/>
              <a:gd name="T2" fmla="*/ 0 w 105"/>
              <a:gd name="T3" fmla="*/ 0 h 248"/>
              <a:gd name="T4" fmla="*/ 0 w 105"/>
              <a:gd name="T5" fmla="*/ 0 h 248"/>
              <a:gd name="T6" fmla="*/ 0 60000 65536"/>
              <a:gd name="T7" fmla="*/ 0 60000 65536"/>
              <a:gd name="T8" fmla="*/ 0 60000 65536"/>
              <a:gd name="T9" fmla="*/ 0 w 105"/>
              <a:gd name="T10" fmla="*/ 0 h 248"/>
              <a:gd name="T11" fmla="*/ 105 w 105"/>
              <a:gd name="T12" fmla="*/ 248 h 248"/>
            </a:gdLst>
            <a:ahLst/>
            <a:cxnLst>
              <a:cxn ang="T6">
                <a:pos x="T0" y="T1"/>
              </a:cxn>
              <a:cxn ang="T7">
                <a:pos x="T2" y="T3"/>
              </a:cxn>
              <a:cxn ang="T8">
                <a:pos x="T4" y="T5"/>
              </a:cxn>
            </a:cxnLst>
            <a:rect l="T9" t="T10" r="T11" b="T12"/>
            <a:pathLst>
              <a:path w="105" h="248">
                <a:moveTo>
                  <a:pt x="0" y="248"/>
                </a:moveTo>
                <a:lnTo>
                  <a:pt x="104" y="0"/>
                </a:lnTo>
                <a:lnTo>
                  <a:pt x="10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5" name="Freeform 454">
            <a:extLst>
              <a:ext uri="{FF2B5EF4-FFF2-40B4-BE49-F238E27FC236}">
                <a16:creationId xmlns:a16="http://schemas.microsoft.com/office/drawing/2014/main" id="{00000000-0008-0000-0900-0000C7010000}"/>
              </a:ext>
            </a:extLst>
          </xdr:cNvPr>
          <xdr:cNvSpPr>
            <a:spLocks/>
          </xdr:cNvSpPr>
        </xdr:nvSpPr>
        <xdr:spPr bwMode="auto">
          <a:xfrm>
            <a:off x="2326" y="5613"/>
            <a:ext cx="103" cy="1"/>
          </a:xfrm>
          <a:custGeom>
            <a:avLst/>
            <a:gdLst>
              <a:gd name="T0" fmla="*/ 0 w 410"/>
              <a:gd name="T1" fmla="*/ 0 h 1"/>
              <a:gd name="T2" fmla="*/ 1 w 410"/>
              <a:gd name="T3" fmla="*/ 0 h 1"/>
              <a:gd name="T4" fmla="*/ 1 w 410"/>
              <a:gd name="T5" fmla="*/ 0 h 1"/>
              <a:gd name="T6" fmla="*/ 0 60000 65536"/>
              <a:gd name="T7" fmla="*/ 0 60000 65536"/>
              <a:gd name="T8" fmla="*/ 0 60000 65536"/>
              <a:gd name="T9" fmla="*/ 0 w 410"/>
              <a:gd name="T10" fmla="*/ 0 h 1"/>
              <a:gd name="T11" fmla="*/ 410 w 410"/>
              <a:gd name="T12" fmla="*/ 1 h 1"/>
            </a:gdLst>
            <a:ahLst/>
            <a:cxnLst>
              <a:cxn ang="T6">
                <a:pos x="T0" y="T1"/>
              </a:cxn>
              <a:cxn ang="T7">
                <a:pos x="T2" y="T3"/>
              </a:cxn>
              <a:cxn ang="T8">
                <a:pos x="T4" y="T5"/>
              </a:cxn>
            </a:cxnLst>
            <a:rect l="T9" t="T10" r="T11" b="T12"/>
            <a:pathLst>
              <a:path w="410" h="1">
                <a:moveTo>
                  <a:pt x="0" y="0"/>
                </a:moveTo>
                <a:lnTo>
                  <a:pt x="409" y="0"/>
                </a:lnTo>
                <a:lnTo>
                  <a:pt x="4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6" name="Freeform 455">
            <a:extLst>
              <a:ext uri="{FF2B5EF4-FFF2-40B4-BE49-F238E27FC236}">
                <a16:creationId xmlns:a16="http://schemas.microsoft.com/office/drawing/2014/main" id="{00000000-0008-0000-0900-0000C8010000}"/>
              </a:ext>
            </a:extLst>
          </xdr:cNvPr>
          <xdr:cNvSpPr>
            <a:spLocks/>
          </xdr:cNvSpPr>
        </xdr:nvSpPr>
        <xdr:spPr bwMode="auto">
          <a:xfrm>
            <a:off x="2428" y="5602"/>
            <a:ext cx="1" cy="11"/>
          </a:xfrm>
          <a:custGeom>
            <a:avLst/>
            <a:gdLst>
              <a:gd name="T0" fmla="*/ 0 w 1"/>
              <a:gd name="T1" fmla="*/ 0 h 42"/>
              <a:gd name="T2" fmla="*/ 0 w 1"/>
              <a:gd name="T3" fmla="*/ 0 h 42"/>
              <a:gd name="T4" fmla="*/ 1 w 1"/>
              <a:gd name="T5" fmla="*/ 0 h 42"/>
              <a:gd name="T6" fmla="*/ 0 60000 65536"/>
              <a:gd name="T7" fmla="*/ 0 60000 65536"/>
              <a:gd name="T8" fmla="*/ 0 60000 65536"/>
              <a:gd name="T9" fmla="*/ 0 w 1"/>
              <a:gd name="T10" fmla="*/ 0 h 42"/>
              <a:gd name="T11" fmla="*/ 1 w 1"/>
              <a:gd name="T12" fmla="*/ 42 h 42"/>
            </a:gdLst>
            <a:ahLst/>
            <a:cxnLst>
              <a:cxn ang="T6">
                <a:pos x="T0" y="T1"/>
              </a:cxn>
              <a:cxn ang="T7">
                <a:pos x="T2" y="T3"/>
              </a:cxn>
              <a:cxn ang="T8">
                <a:pos x="T4" y="T5"/>
              </a:cxn>
            </a:cxnLst>
            <a:rect l="T9" t="T10" r="T11" b="T12"/>
            <a:pathLst>
              <a:path w="1" h="42">
                <a:moveTo>
                  <a:pt x="0" y="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7" name="Freeform 456">
            <a:extLst>
              <a:ext uri="{FF2B5EF4-FFF2-40B4-BE49-F238E27FC236}">
                <a16:creationId xmlns:a16="http://schemas.microsoft.com/office/drawing/2014/main" id="{00000000-0008-0000-0900-0000C9010000}"/>
              </a:ext>
            </a:extLst>
          </xdr:cNvPr>
          <xdr:cNvSpPr>
            <a:spLocks/>
          </xdr:cNvSpPr>
        </xdr:nvSpPr>
        <xdr:spPr bwMode="auto">
          <a:xfrm>
            <a:off x="2319" y="5602"/>
            <a:ext cx="109" cy="1"/>
          </a:xfrm>
          <a:custGeom>
            <a:avLst/>
            <a:gdLst>
              <a:gd name="T0" fmla="*/ 0 w 437"/>
              <a:gd name="T1" fmla="*/ 0 h 1"/>
              <a:gd name="T2" fmla="*/ 0 w 437"/>
              <a:gd name="T3" fmla="*/ 0 h 1"/>
              <a:gd name="T4" fmla="*/ 0 w 437"/>
              <a:gd name="T5" fmla="*/ 0 h 1"/>
              <a:gd name="T6" fmla="*/ 0 60000 65536"/>
              <a:gd name="T7" fmla="*/ 0 60000 65536"/>
              <a:gd name="T8" fmla="*/ 0 60000 65536"/>
              <a:gd name="T9" fmla="*/ 0 w 437"/>
              <a:gd name="T10" fmla="*/ 0 h 1"/>
              <a:gd name="T11" fmla="*/ 437 w 437"/>
              <a:gd name="T12" fmla="*/ 1 h 1"/>
            </a:gdLst>
            <a:ahLst/>
            <a:cxnLst>
              <a:cxn ang="T6">
                <a:pos x="T0" y="T1"/>
              </a:cxn>
              <a:cxn ang="T7">
                <a:pos x="T2" y="T3"/>
              </a:cxn>
              <a:cxn ang="T8">
                <a:pos x="T4" y="T5"/>
              </a:cxn>
            </a:cxnLst>
            <a:rect l="T9" t="T10" r="T11" b="T12"/>
            <a:pathLst>
              <a:path w="437" h="1">
                <a:moveTo>
                  <a:pt x="437"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8" name="Freeform 457">
            <a:extLst>
              <a:ext uri="{FF2B5EF4-FFF2-40B4-BE49-F238E27FC236}">
                <a16:creationId xmlns:a16="http://schemas.microsoft.com/office/drawing/2014/main" id="{00000000-0008-0000-0900-0000CA010000}"/>
              </a:ext>
            </a:extLst>
          </xdr:cNvPr>
          <xdr:cNvSpPr>
            <a:spLocks/>
          </xdr:cNvSpPr>
        </xdr:nvSpPr>
        <xdr:spPr bwMode="auto">
          <a:xfrm>
            <a:off x="2293" y="5602"/>
            <a:ext cx="26" cy="62"/>
          </a:xfrm>
          <a:custGeom>
            <a:avLst/>
            <a:gdLst>
              <a:gd name="T0" fmla="*/ 0 w 104"/>
              <a:gd name="T1" fmla="*/ 0 h 249"/>
              <a:gd name="T2" fmla="*/ 0 w 104"/>
              <a:gd name="T3" fmla="*/ 0 h 249"/>
              <a:gd name="T4" fmla="*/ 0 w 104"/>
              <a:gd name="T5" fmla="*/ 0 h 249"/>
              <a:gd name="T6" fmla="*/ 0 60000 65536"/>
              <a:gd name="T7" fmla="*/ 0 60000 65536"/>
              <a:gd name="T8" fmla="*/ 0 60000 65536"/>
              <a:gd name="T9" fmla="*/ 0 w 104"/>
              <a:gd name="T10" fmla="*/ 0 h 249"/>
              <a:gd name="T11" fmla="*/ 104 w 104"/>
              <a:gd name="T12" fmla="*/ 249 h 249"/>
            </a:gdLst>
            <a:ahLst/>
            <a:cxnLst>
              <a:cxn ang="T6">
                <a:pos x="T0" y="T1"/>
              </a:cxn>
              <a:cxn ang="T7">
                <a:pos x="T2" y="T3"/>
              </a:cxn>
              <a:cxn ang="T8">
                <a:pos x="T4" y="T5"/>
              </a:cxn>
            </a:cxnLst>
            <a:rect l="T9" t="T10" r="T11" b="T12"/>
            <a:pathLst>
              <a:path w="104" h="249">
                <a:moveTo>
                  <a:pt x="104" y="0"/>
                </a:moveTo>
                <a:lnTo>
                  <a:pt x="0" y="249"/>
                </a:lnTo>
                <a:lnTo>
                  <a:pt x="1" y="2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59" name="Freeform 458">
            <a:extLst>
              <a:ext uri="{FF2B5EF4-FFF2-40B4-BE49-F238E27FC236}">
                <a16:creationId xmlns:a16="http://schemas.microsoft.com/office/drawing/2014/main" id="{00000000-0008-0000-0900-0000CB010000}"/>
              </a:ext>
            </a:extLst>
          </xdr:cNvPr>
          <xdr:cNvSpPr>
            <a:spLocks/>
          </xdr:cNvSpPr>
        </xdr:nvSpPr>
        <xdr:spPr bwMode="auto">
          <a:xfrm>
            <a:off x="2274" y="5664"/>
            <a:ext cx="19" cy="1"/>
          </a:xfrm>
          <a:custGeom>
            <a:avLst/>
            <a:gdLst>
              <a:gd name="T0" fmla="*/ 0 w 74"/>
              <a:gd name="T1" fmla="*/ 0 h 1"/>
              <a:gd name="T2" fmla="*/ 0 w 74"/>
              <a:gd name="T3" fmla="*/ 0 h 1"/>
              <a:gd name="T4" fmla="*/ 0 w 74"/>
              <a:gd name="T5" fmla="*/ 0 h 1"/>
              <a:gd name="T6" fmla="*/ 0 60000 65536"/>
              <a:gd name="T7" fmla="*/ 0 60000 65536"/>
              <a:gd name="T8" fmla="*/ 0 60000 65536"/>
              <a:gd name="T9" fmla="*/ 0 w 74"/>
              <a:gd name="T10" fmla="*/ 0 h 1"/>
              <a:gd name="T11" fmla="*/ 74 w 74"/>
              <a:gd name="T12" fmla="*/ 1 h 1"/>
            </a:gdLst>
            <a:ahLst/>
            <a:cxnLst>
              <a:cxn ang="T6">
                <a:pos x="T0" y="T1"/>
              </a:cxn>
              <a:cxn ang="T7">
                <a:pos x="T2" y="T3"/>
              </a:cxn>
              <a:cxn ang="T8">
                <a:pos x="T4" y="T5"/>
              </a:cxn>
            </a:cxnLst>
            <a:rect l="T9" t="T10" r="T11" b="T12"/>
            <a:pathLst>
              <a:path w="74" h="1">
                <a:moveTo>
                  <a:pt x="74"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0" name="Freeform 459">
            <a:extLst>
              <a:ext uri="{FF2B5EF4-FFF2-40B4-BE49-F238E27FC236}">
                <a16:creationId xmlns:a16="http://schemas.microsoft.com/office/drawing/2014/main" id="{00000000-0008-0000-0900-0000CC010000}"/>
              </a:ext>
            </a:extLst>
          </xdr:cNvPr>
          <xdr:cNvSpPr>
            <a:spLocks/>
          </xdr:cNvSpPr>
        </xdr:nvSpPr>
        <xdr:spPr bwMode="auto">
          <a:xfrm>
            <a:off x="2274" y="5652"/>
            <a:ext cx="1" cy="12"/>
          </a:xfrm>
          <a:custGeom>
            <a:avLst/>
            <a:gdLst>
              <a:gd name="T0" fmla="*/ 0 w 1"/>
              <a:gd name="T1" fmla="*/ 0 h 51"/>
              <a:gd name="T2" fmla="*/ 0 w 1"/>
              <a:gd name="T3" fmla="*/ 0 h 51"/>
              <a:gd name="T4" fmla="*/ 1 w 1"/>
              <a:gd name="T5" fmla="*/ 0 h 51"/>
              <a:gd name="T6" fmla="*/ 0 60000 65536"/>
              <a:gd name="T7" fmla="*/ 0 60000 65536"/>
              <a:gd name="T8" fmla="*/ 0 60000 65536"/>
              <a:gd name="T9" fmla="*/ 0 w 1"/>
              <a:gd name="T10" fmla="*/ 0 h 51"/>
              <a:gd name="T11" fmla="*/ 1 w 1"/>
              <a:gd name="T12" fmla="*/ 51 h 51"/>
            </a:gdLst>
            <a:ahLst/>
            <a:cxnLst>
              <a:cxn ang="T6">
                <a:pos x="T0" y="T1"/>
              </a:cxn>
              <a:cxn ang="T7">
                <a:pos x="T2" y="T3"/>
              </a:cxn>
              <a:cxn ang="T8">
                <a:pos x="T4" y="T5"/>
              </a:cxn>
            </a:cxnLst>
            <a:rect l="T9" t="T10" r="T11" b="T12"/>
            <a:pathLst>
              <a:path w="1" h="51">
                <a:moveTo>
                  <a:pt x="0" y="5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1" name="Freeform 460">
            <a:extLst>
              <a:ext uri="{FF2B5EF4-FFF2-40B4-BE49-F238E27FC236}">
                <a16:creationId xmlns:a16="http://schemas.microsoft.com/office/drawing/2014/main" id="{00000000-0008-0000-0900-0000CD010000}"/>
              </a:ext>
            </a:extLst>
          </xdr:cNvPr>
          <xdr:cNvSpPr>
            <a:spLocks/>
          </xdr:cNvSpPr>
        </xdr:nvSpPr>
        <xdr:spPr bwMode="auto">
          <a:xfrm>
            <a:off x="2270" y="5649"/>
            <a:ext cx="4" cy="3"/>
          </a:xfrm>
          <a:custGeom>
            <a:avLst/>
            <a:gdLst>
              <a:gd name="T0" fmla="*/ 0 w 18"/>
              <a:gd name="T1" fmla="*/ 0 h 12"/>
              <a:gd name="T2" fmla="*/ 0 w 18"/>
              <a:gd name="T3" fmla="*/ 0 h 12"/>
              <a:gd name="T4" fmla="*/ 0 w 18"/>
              <a:gd name="T5" fmla="*/ 0 h 12"/>
              <a:gd name="T6" fmla="*/ 0 w 18"/>
              <a:gd name="T7" fmla="*/ 0 h 12"/>
              <a:gd name="T8" fmla="*/ 0 w 18"/>
              <a:gd name="T9" fmla="*/ 0 h 12"/>
              <a:gd name="T10" fmla="*/ 0 w 18"/>
              <a:gd name="T11" fmla="*/ 0 h 12"/>
              <a:gd name="T12" fmla="*/ 0 60000 65536"/>
              <a:gd name="T13" fmla="*/ 0 60000 65536"/>
              <a:gd name="T14" fmla="*/ 0 60000 65536"/>
              <a:gd name="T15" fmla="*/ 0 60000 65536"/>
              <a:gd name="T16" fmla="*/ 0 60000 65536"/>
              <a:gd name="T17" fmla="*/ 0 60000 65536"/>
              <a:gd name="T18" fmla="*/ 0 w 18"/>
              <a:gd name="T19" fmla="*/ 0 h 12"/>
              <a:gd name="T20" fmla="*/ 18 w 18"/>
              <a:gd name="T21" fmla="*/ 12 h 12"/>
            </a:gdLst>
            <a:ahLst/>
            <a:cxnLst>
              <a:cxn ang="T12">
                <a:pos x="T0" y="T1"/>
              </a:cxn>
              <a:cxn ang="T13">
                <a:pos x="T2" y="T3"/>
              </a:cxn>
              <a:cxn ang="T14">
                <a:pos x="T4" y="T5"/>
              </a:cxn>
              <a:cxn ang="T15">
                <a:pos x="T6" y="T7"/>
              </a:cxn>
              <a:cxn ang="T16">
                <a:pos x="T8" y="T9"/>
              </a:cxn>
              <a:cxn ang="T17">
                <a:pos x="T10" y="T11"/>
              </a:cxn>
            </a:cxnLst>
            <a:rect l="T18" t="T19" r="T20" b="T21"/>
            <a:pathLst>
              <a:path w="18" h="12">
                <a:moveTo>
                  <a:pt x="18" y="12"/>
                </a:moveTo>
                <a:lnTo>
                  <a:pt x="15" y="7"/>
                </a:lnTo>
                <a:lnTo>
                  <a:pt x="12" y="4"/>
                </a:lnTo>
                <a:lnTo>
                  <a:pt x="7" y="1"/>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2" name="Freeform 461">
            <a:extLst>
              <a:ext uri="{FF2B5EF4-FFF2-40B4-BE49-F238E27FC236}">
                <a16:creationId xmlns:a16="http://schemas.microsoft.com/office/drawing/2014/main" id="{00000000-0008-0000-0900-0000CE010000}"/>
              </a:ext>
            </a:extLst>
          </xdr:cNvPr>
          <xdr:cNvSpPr>
            <a:spLocks/>
          </xdr:cNvSpPr>
        </xdr:nvSpPr>
        <xdr:spPr bwMode="auto">
          <a:xfrm>
            <a:off x="2267" y="5649"/>
            <a:ext cx="3" cy="1"/>
          </a:xfrm>
          <a:custGeom>
            <a:avLst/>
            <a:gdLst>
              <a:gd name="T0" fmla="*/ 0 w 13"/>
              <a:gd name="T1" fmla="*/ 0 h 1"/>
              <a:gd name="T2" fmla="*/ 0 w 13"/>
              <a:gd name="T3" fmla="*/ 0 h 1"/>
              <a:gd name="T4" fmla="*/ 0 w 13"/>
              <a:gd name="T5" fmla="*/ 0 h 1"/>
              <a:gd name="T6" fmla="*/ 0 60000 65536"/>
              <a:gd name="T7" fmla="*/ 0 60000 65536"/>
              <a:gd name="T8" fmla="*/ 0 60000 65536"/>
              <a:gd name="T9" fmla="*/ 0 w 13"/>
              <a:gd name="T10" fmla="*/ 0 h 1"/>
              <a:gd name="T11" fmla="*/ 13 w 13"/>
              <a:gd name="T12" fmla="*/ 1 h 1"/>
            </a:gdLst>
            <a:ahLst/>
            <a:cxnLst>
              <a:cxn ang="T6">
                <a:pos x="T0" y="T1"/>
              </a:cxn>
              <a:cxn ang="T7">
                <a:pos x="T2" y="T3"/>
              </a:cxn>
              <a:cxn ang="T8">
                <a:pos x="T4" y="T5"/>
              </a:cxn>
            </a:cxnLst>
            <a:rect l="T9" t="T10" r="T11" b="T12"/>
            <a:pathLst>
              <a:path w="13" h="1">
                <a:moveTo>
                  <a:pt x="1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3" name="Freeform 462">
            <a:extLst>
              <a:ext uri="{FF2B5EF4-FFF2-40B4-BE49-F238E27FC236}">
                <a16:creationId xmlns:a16="http://schemas.microsoft.com/office/drawing/2014/main" id="{00000000-0008-0000-0900-0000CF010000}"/>
              </a:ext>
            </a:extLst>
          </xdr:cNvPr>
          <xdr:cNvSpPr>
            <a:spLocks/>
          </xdr:cNvSpPr>
        </xdr:nvSpPr>
        <xdr:spPr bwMode="auto">
          <a:xfrm>
            <a:off x="2267" y="5647"/>
            <a:ext cx="1" cy="2"/>
          </a:xfrm>
          <a:custGeom>
            <a:avLst/>
            <a:gdLst>
              <a:gd name="T0" fmla="*/ 0 w 1"/>
              <a:gd name="T1" fmla="*/ 0 h 7"/>
              <a:gd name="T2" fmla="*/ 0 w 1"/>
              <a:gd name="T3" fmla="*/ 0 h 7"/>
              <a:gd name="T4" fmla="*/ 1 w 1"/>
              <a:gd name="T5" fmla="*/ 0 h 7"/>
              <a:gd name="T6" fmla="*/ 0 60000 65536"/>
              <a:gd name="T7" fmla="*/ 0 60000 65536"/>
              <a:gd name="T8" fmla="*/ 0 60000 65536"/>
              <a:gd name="T9" fmla="*/ 0 w 1"/>
              <a:gd name="T10" fmla="*/ 0 h 7"/>
              <a:gd name="T11" fmla="*/ 1 w 1"/>
              <a:gd name="T12" fmla="*/ 7 h 7"/>
            </a:gdLst>
            <a:ahLst/>
            <a:cxnLst>
              <a:cxn ang="T6">
                <a:pos x="T0" y="T1"/>
              </a:cxn>
              <a:cxn ang="T7">
                <a:pos x="T2" y="T3"/>
              </a:cxn>
              <a:cxn ang="T8">
                <a:pos x="T4" y="T5"/>
              </a:cxn>
            </a:cxnLst>
            <a:rect l="T9" t="T10" r="T11" b="T12"/>
            <a:pathLst>
              <a:path w="1" h="7">
                <a:moveTo>
                  <a:pt x="0" y="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4" name="Freeform 463">
            <a:extLst>
              <a:ext uri="{FF2B5EF4-FFF2-40B4-BE49-F238E27FC236}">
                <a16:creationId xmlns:a16="http://schemas.microsoft.com/office/drawing/2014/main" id="{00000000-0008-0000-0900-0000D0010000}"/>
              </a:ext>
            </a:extLst>
          </xdr:cNvPr>
          <xdr:cNvSpPr>
            <a:spLocks/>
          </xdr:cNvSpPr>
        </xdr:nvSpPr>
        <xdr:spPr bwMode="auto">
          <a:xfrm>
            <a:off x="2267" y="5643"/>
            <a:ext cx="1" cy="4"/>
          </a:xfrm>
          <a:custGeom>
            <a:avLst/>
            <a:gdLst>
              <a:gd name="T0" fmla="*/ 0 w 1"/>
              <a:gd name="T1" fmla="*/ 0 h 16"/>
              <a:gd name="T2" fmla="*/ 0 w 1"/>
              <a:gd name="T3" fmla="*/ 0 h 16"/>
              <a:gd name="T4" fmla="*/ 1 w 1"/>
              <a:gd name="T5" fmla="*/ 0 h 16"/>
              <a:gd name="T6" fmla="*/ 0 60000 65536"/>
              <a:gd name="T7" fmla="*/ 0 60000 65536"/>
              <a:gd name="T8" fmla="*/ 0 60000 65536"/>
              <a:gd name="T9" fmla="*/ 0 w 1"/>
              <a:gd name="T10" fmla="*/ 0 h 16"/>
              <a:gd name="T11" fmla="*/ 1 w 1"/>
              <a:gd name="T12" fmla="*/ 16 h 16"/>
            </a:gdLst>
            <a:ahLst/>
            <a:cxnLst>
              <a:cxn ang="T6">
                <a:pos x="T0" y="T1"/>
              </a:cxn>
              <a:cxn ang="T7">
                <a:pos x="T2" y="T3"/>
              </a:cxn>
              <a:cxn ang="T8">
                <a:pos x="T4" y="T5"/>
              </a:cxn>
            </a:cxnLst>
            <a:rect l="T9" t="T10" r="T11" b="T12"/>
            <a:pathLst>
              <a:path w="1" h="16">
                <a:moveTo>
                  <a:pt x="0" y="1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5" name="Freeform 464">
            <a:extLst>
              <a:ext uri="{FF2B5EF4-FFF2-40B4-BE49-F238E27FC236}">
                <a16:creationId xmlns:a16="http://schemas.microsoft.com/office/drawing/2014/main" id="{00000000-0008-0000-0900-0000D1010000}"/>
              </a:ext>
            </a:extLst>
          </xdr:cNvPr>
          <xdr:cNvSpPr>
            <a:spLocks/>
          </xdr:cNvSpPr>
        </xdr:nvSpPr>
        <xdr:spPr bwMode="auto">
          <a:xfrm>
            <a:off x="2265" y="5641"/>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9"/>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6" name="Freeform 465">
            <a:extLst>
              <a:ext uri="{FF2B5EF4-FFF2-40B4-BE49-F238E27FC236}">
                <a16:creationId xmlns:a16="http://schemas.microsoft.com/office/drawing/2014/main" id="{00000000-0008-0000-0900-0000D2010000}"/>
              </a:ext>
            </a:extLst>
          </xdr:cNvPr>
          <xdr:cNvSpPr>
            <a:spLocks/>
          </xdr:cNvSpPr>
        </xdr:nvSpPr>
        <xdr:spPr bwMode="auto">
          <a:xfrm>
            <a:off x="2252" y="5641"/>
            <a:ext cx="13"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7" name="Freeform 466">
            <a:extLst>
              <a:ext uri="{FF2B5EF4-FFF2-40B4-BE49-F238E27FC236}">
                <a16:creationId xmlns:a16="http://schemas.microsoft.com/office/drawing/2014/main" id="{00000000-0008-0000-0900-0000D3010000}"/>
              </a:ext>
            </a:extLst>
          </xdr:cNvPr>
          <xdr:cNvSpPr>
            <a:spLocks/>
          </xdr:cNvSpPr>
        </xdr:nvSpPr>
        <xdr:spPr bwMode="auto">
          <a:xfrm>
            <a:off x="2250" y="5641"/>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0"/>
                </a:moveTo>
                <a:lnTo>
                  <a:pt x="0" y="9"/>
                </a:lnTo>
                <a:lnTo>
                  <a:pt x="2"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8" name="Freeform 467">
            <a:extLst>
              <a:ext uri="{FF2B5EF4-FFF2-40B4-BE49-F238E27FC236}">
                <a16:creationId xmlns:a16="http://schemas.microsoft.com/office/drawing/2014/main" id="{00000000-0008-0000-0900-0000D4010000}"/>
              </a:ext>
            </a:extLst>
          </xdr:cNvPr>
          <xdr:cNvSpPr>
            <a:spLocks/>
          </xdr:cNvSpPr>
        </xdr:nvSpPr>
        <xdr:spPr bwMode="auto">
          <a:xfrm>
            <a:off x="2250" y="5643"/>
            <a:ext cx="1" cy="6"/>
          </a:xfrm>
          <a:custGeom>
            <a:avLst/>
            <a:gdLst>
              <a:gd name="T0" fmla="*/ 0 w 2"/>
              <a:gd name="T1" fmla="*/ 0 h 23"/>
              <a:gd name="T2" fmla="*/ 0 w 2"/>
              <a:gd name="T3" fmla="*/ 0 h 23"/>
              <a:gd name="T4" fmla="*/ 1 w 2"/>
              <a:gd name="T5" fmla="*/ 0 h 23"/>
              <a:gd name="T6" fmla="*/ 0 60000 65536"/>
              <a:gd name="T7" fmla="*/ 0 60000 65536"/>
              <a:gd name="T8" fmla="*/ 0 60000 65536"/>
              <a:gd name="T9" fmla="*/ 0 w 2"/>
              <a:gd name="T10" fmla="*/ 0 h 23"/>
              <a:gd name="T11" fmla="*/ 2 w 2"/>
              <a:gd name="T12" fmla="*/ 23 h 23"/>
            </a:gdLst>
            <a:ahLst/>
            <a:cxnLst>
              <a:cxn ang="T6">
                <a:pos x="T0" y="T1"/>
              </a:cxn>
              <a:cxn ang="T7">
                <a:pos x="T2" y="T3"/>
              </a:cxn>
              <a:cxn ang="T8">
                <a:pos x="T4" y="T5"/>
              </a:cxn>
            </a:cxnLst>
            <a:rect l="T9" t="T10" r="T11" b="T12"/>
            <a:pathLst>
              <a:path w="2" h="23">
                <a:moveTo>
                  <a:pt x="0" y="0"/>
                </a:moveTo>
                <a:lnTo>
                  <a:pt x="0" y="23"/>
                </a:lnTo>
                <a:lnTo>
                  <a:pt x="2" y="2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69" name="Freeform 468">
            <a:extLst>
              <a:ext uri="{FF2B5EF4-FFF2-40B4-BE49-F238E27FC236}">
                <a16:creationId xmlns:a16="http://schemas.microsoft.com/office/drawing/2014/main" id="{00000000-0008-0000-0900-0000D5010000}"/>
              </a:ext>
            </a:extLst>
          </xdr:cNvPr>
          <xdr:cNvSpPr>
            <a:spLocks/>
          </xdr:cNvSpPr>
        </xdr:nvSpPr>
        <xdr:spPr bwMode="auto">
          <a:xfrm>
            <a:off x="2247" y="5649"/>
            <a:ext cx="3" cy="1"/>
          </a:xfrm>
          <a:custGeom>
            <a:avLst/>
            <a:gdLst>
              <a:gd name="T0" fmla="*/ 0 w 13"/>
              <a:gd name="T1" fmla="*/ 0 h 1"/>
              <a:gd name="T2" fmla="*/ 0 w 13"/>
              <a:gd name="T3" fmla="*/ 0 h 1"/>
              <a:gd name="T4" fmla="*/ 0 w 13"/>
              <a:gd name="T5" fmla="*/ 0 h 1"/>
              <a:gd name="T6" fmla="*/ 0 60000 65536"/>
              <a:gd name="T7" fmla="*/ 0 60000 65536"/>
              <a:gd name="T8" fmla="*/ 0 60000 65536"/>
              <a:gd name="T9" fmla="*/ 0 w 13"/>
              <a:gd name="T10" fmla="*/ 0 h 1"/>
              <a:gd name="T11" fmla="*/ 13 w 13"/>
              <a:gd name="T12" fmla="*/ 1 h 1"/>
            </a:gdLst>
            <a:ahLst/>
            <a:cxnLst>
              <a:cxn ang="T6">
                <a:pos x="T0" y="T1"/>
              </a:cxn>
              <a:cxn ang="T7">
                <a:pos x="T2" y="T3"/>
              </a:cxn>
              <a:cxn ang="T8">
                <a:pos x="T4" y="T5"/>
              </a:cxn>
            </a:cxnLst>
            <a:rect l="T9" t="T10" r="T11" b="T12"/>
            <a:pathLst>
              <a:path w="13" h="1">
                <a:moveTo>
                  <a:pt x="1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0" name="Freeform 469">
            <a:extLst>
              <a:ext uri="{FF2B5EF4-FFF2-40B4-BE49-F238E27FC236}">
                <a16:creationId xmlns:a16="http://schemas.microsoft.com/office/drawing/2014/main" id="{00000000-0008-0000-0900-0000D6010000}"/>
              </a:ext>
            </a:extLst>
          </xdr:cNvPr>
          <xdr:cNvSpPr>
            <a:spLocks/>
          </xdr:cNvSpPr>
        </xdr:nvSpPr>
        <xdr:spPr bwMode="auto">
          <a:xfrm>
            <a:off x="2242" y="5649"/>
            <a:ext cx="5" cy="3"/>
          </a:xfrm>
          <a:custGeom>
            <a:avLst/>
            <a:gdLst>
              <a:gd name="T0" fmla="*/ 0 w 17"/>
              <a:gd name="T1" fmla="*/ 0 h 12"/>
              <a:gd name="T2" fmla="*/ 0 w 17"/>
              <a:gd name="T3" fmla="*/ 0 h 12"/>
              <a:gd name="T4" fmla="*/ 0 w 17"/>
              <a:gd name="T5" fmla="*/ 0 h 12"/>
              <a:gd name="T6" fmla="*/ 0 w 17"/>
              <a:gd name="T7" fmla="*/ 0 h 12"/>
              <a:gd name="T8" fmla="*/ 0 w 17"/>
              <a:gd name="T9" fmla="*/ 0 h 12"/>
              <a:gd name="T10" fmla="*/ 0 w 17"/>
              <a:gd name="T11" fmla="*/ 0 h 12"/>
              <a:gd name="T12" fmla="*/ 0 60000 65536"/>
              <a:gd name="T13" fmla="*/ 0 60000 65536"/>
              <a:gd name="T14" fmla="*/ 0 60000 65536"/>
              <a:gd name="T15" fmla="*/ 0 60000 65536"/>
              <a:gd name="T16" fmla="*/ 0 60000 65536"/>
              <a:gd name="T17" fmla="*/ 0 60000 65536"/>
              <a:gd name="T18" fmla="*/ 0 w 17"/>
              <a:gd name="T19" fmla="*/ 0 h 12"/>
              <a:gd name="T20" fmla="*/ 17 w 17"/>
              <a:gd name="T21" fmla="*/ 12 h 12"/>
            </a:gdLst>
            <a:ahLst/>
            <a:cxnLst>
              <a:cxn ang="T12">
                <a:pos x="T0" y="T1"/>
              </a:cxn>
              <a:cxn ang="T13">
                <a:pos x="T2" y="T3"/>
              </a:cxn>
              <a:cxn ang="T14">
                <a:pos x="T4" y="T5"/>
              </a:cxn>
              <a:cxn ang="T15">
                <a:pos x="T6" y="T7"/>
              </a:cxn>
              <a:cxn ang="T16">
                <a:pos x="T8" y="T9"/>
              </a:cxn>
              <a:cxn ang="T17">
                <a:pos x="T10" y="T11"/>
              </a:cxn>
            </a:cxnLst>
            <a:rect l="T18" t="T19" r="T20" b="T21"/>
            <a:pathLst>
              <a:path w="17" h="12">
                <a:moveTo>
                  <a:pt x="17" y="0"/>
                </a:moveTo>
                <a:lnTo>
                  <a:pt x="11" y="1"/>
                </a:lnTo>
                <a:lnTo>
                  <a:pt x="6" y="4"/>
                </a:lnTo>
                <a:lnTo>
                  <a:pt x="2" y="7"/>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1" name="Freeform 470">
            <a:extLst>
              <a:ext uri="{FF2B5EF4-FFF2-40B4-BE49-F238E27FC236}">
                <a16:creationId xmlns:a16="http://schemas.microsoft.com/office/drawing/2014/main" id="{00000000-0008-0000-0900-0000D7010000}"/>
              </a:ext>
            </a:extLst>
          </xdr:cNvPr>
          <xdr:cNvSpPr>
            <a:spLocks/>
          </xdr:cNvSpPr>
        </xdr:nvSpPr>
        <xdr:spPr bwMode="auto">
          <a:xfrm>
            <a:off x="2242" y="5652"/>
            <a:ext cx="1" cy="10"/>
          </a:xfrm>
          <a:custGeom>
            <a:avLst/>
            <a:gdLst>
              <a:gd name="T0" fmla="*/ 0 w 1"/>
              <a:gd name="T1" fmla="*/ 0 h 42"/>
              <a:gd name="T2" fmla="*/ 0 w 1"/>
              <a:gd name="T3" fmla="*/ 0 h 42"/>
              <a:gd name="T4" fmla="*/ 1 w 1"/>
              <a:gd name="T5" fmla="*/ 0 h 42"/>
              <a:gd name="T6" fmla="*/ 0 60000 65536"/>
              <a:gd name="T7" fmla="*/ 0 60000 65536"/>
              <a:gd name="T8" fmla="*/ 0 60000 65536"/>
              <a:gd name="T9" fmla="*/ 0 w 1"/>
              <a:gd name="T10" fmla="*/ 0 h 42"/>
              <a:gd name="T11" fmla="*/ 1 w 1"/>
              <a:gd name="T12" fmla="*/ 42 h 42"/>
            </a:gdLst>
            <a:ahLst/>
            <a:cxnLst>
              <a:cxn ang="T6">
                <a:pos x="T0" y="T1"/>
              </a:cxn>
              <a:cxn ang="T7">
                <a:pos x="T2" y="T3"/>
              </a:cxn>
              <a:cxn ang="T8">
                <a:pos x="T4" y="T5"/>
              </a:cxn>
            </a:cxnLst>
            <a:rect l="T9" t="T10" r="T11" b="T12"/>
            <a:pathLst>
              <a:path w="1" h="42">
                <a:moveTo>
                  <a:pt x="0" y="0"/>
                </a:moveTo>
                <a:lnTo>
                  <a:pt x="0" y="42"/>
                </a:lnTo>
                <a:lnTo>
                  <a:pt x="1" y="4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2" name="Freeform 471">
            <a:extLst>
              <a:ext uri="{FF2B5EF4-FFF2-40B4-BE49-F238E27FC236}">
                <a16:creationId xmlns:a16="http://schemas.microsoft.com/office/drawing/2014/main" id="{00000000-0008-0000-0900-0000D8010000}"/>
              </a:ext>
            </a:extLst>
          </xdr:cNvPr>
          <xdr:cNvSpPr>
            <a:spLocks/>
          </xdr:cNvSpPr>
        </xdr:nvSpPr>
        <xdr:spPr bwMode="auto">
          <a:xfrm>
            <a:off x="2238" y="5662"/>
            <a:ext cx="4" cy="1"/>
          </a:xfrm>
          <a:custGeom>
            <a:avLst/>
            <a:gdLst>
              <a:gd name="T0" fmla="*/ 0 w 17"/>
              <a:gd name="T1" fmla="*/ 0 h 1"/>
              <a:gd name="T2" fmla="*/ 0 w 17"/>
              <a:gd name="T3" fmla="*/ 0 h 1"/>
              <a:gd name="T4" fmla="*/ 0 w 17"/>
              <a:gd name="T5" fmla="*/ 0 h 1"/>
              <a:gd name="T6" fmla="*/ 0 60000 65536"/>
              <a:gd name="T7" fmla="*/ 0 60000 65536"/>
              <a:gd name="T8" fmla="*/ 0 60000 65536"/>
              <a:gd name="T9" fmla="*/ 0 w 17"/>
              <a:gd name="T10" fmla="*/ 0 h 1"/>
              <a:gd name="T11" fmla="*/ 17 w 17"/>
              <a:gd name="T12" fmla="*/ 1 h 1"/>
            </a:gdLst>
            <a:ahLst/>
            <a:cxnLst>
              <a:cxn ang="T6">
                <a:pos x="T0" y="T1"/>
              </a:cxn>
              <a:cxn ang="T7">
                <a:pos x="T2" y="T3"/>
              </a:cxn>
              <a:cxn ang="T8">
                <a:pos x="T4" y="T5"/>
              </a:cxn>
            </a:cxnLst>
            <a:rect l="T9" t="T10" r="T11" b="T12"/>
            <a:pathLst>
              <a:path w="17" h="1">
                <a:moveTo>
                  <a:pt x="17"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3" name="Freeform 472">
            <a:extLst>
              <a:ext uri="{FF2B5EF4-FFF2-40B4-BE49-F238E27FC236}">
                <a16:creationId xmlns:a16="http://schemas.microsoft.com/office/drawing/2014/main" id="{00000000-0008-0000-0900-0000D9010000}"/>
              </a:ext>
            </a:extLst>
          </xdr:cNvPr>
          <xdr:cNvSpPr>
            <a:spLocks/>
          </xdr:cNvSpPr>
        </xdr:nvSpPr>
        <xdr:spPr bwMode="auto">
          <a:xfrm>
            <a:off x="2238" y="5662"/>
            <a:ext cx="1" cy="2"/>
          </a:xfrm>
          <a:custGeom>
            <a:avLst/>
            <a:gdLst>
              <a:gd name="T0" fmla="*/ 0 w 2"/>
              <a:gd name="T1" fmla="*/ 0 h 9"/>
              <a:gd name="T2" fmla="*/ 0 w 2"/>
              <a:gd name="T3" fmla="*/ 0 h 9"/>
              <a:gd name="T4" fmla="*/ 1 w 2"/>
              <a:gd name="T5" fmla="*/ 0 h 9"/>
              <a:gd name="T6" fmla="*/ 0 60000 65536"/>
              <a:gd name="T7" fmla="*/ 0 60000 65536"/>
              <a:gd name="T8" fmla="*/ 0 60000 65536"/>
              <a:gd name="T9" fmla="*/ 0 w 2"/>
              <a:gd name="T10" fmla="*/ 0 h 9"/>
              <a:gd name="T11" fmla="*/ 2 w 2"/>
              <a:gd name="T12" fmla="*/ 9 h 9"/>
            </a:gdLst>
            <a:ahLst/>
            <a:cxnLst>
              <a:cxn ang="T6">
                <a:pos x="T0" y="T1"/>
              </a:cxn>
              <a:cxn ang="T7">
                <a:pos x="T2" y="T3"/>
              </a:cxn>
              <a:cxn ang="T8">
                <a:pos x="T4" y="T5"/>
              </a:cxn>
            </a:cxnLst>
            <a:rect l="T9" t="T10" r="T11" b="T12"/>
            <a:pathLst>
              <a:path w="2" h="9">
                <a:moveTo>
                  <a:pt x="0" y="0"/>
                </a:moveTo>
                <a:lnTo>
                  <a:pt x="0" y="9"/>
                </a:lnTo>
                <a:lnTo>
                  <a:pt x="2"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4" name="Freeform 473">
            <a:extLst>
              <a:ext uri="{FF2B5EF4-FFF2-40B4-BE49-F238E27FC236}">
                <a16:creationId xmlns:a16="http://schemas.microsoft.com/office/drawing/2014/main" id="{00000000-0008-0000-0900-0000DA010000}"/>
              </a:ext>
            </a:extLst>
          </xdr:cNvPr>
          <xdr:cNvSpPr>
            <a:spLocks/>
          </xdr:cNvSpPr>
        </xdr:nvSpPr>
        <xdr:spPr bwMode="auto">
          <a:xfrm>
            <a:off x="2216" y="5664"/>
            <a:ext cx="22" cy="1"/>
          </a:xfrm>
          <a:custGeom>
            <a:avLst/>
            <a:gdLst>
              <a:gd name="T0" fmla="*/ 0 w 91"/>
              <a:gd name="T1" fmla="*/ 0 h 1"/>
              <a:gd name="T2" fmla="*/ 0 w 91"/>
              <a:gd name="T3" fmla="*/ 0 h 1"/>
              <a:gd name="T4" fmla="*/ 0 w 91"/>
              <a:gd name="T5" fmla="*/ 0 h 1"/>
              <a:gd name="T6" fmla="*/ 0 60000 65536"/>
              <a:gd name="T7" fmla="*/ 0 60000 65536"/>
              <a:gd name="T8" fmla="*/ 0 60000 65536"/>
              <a:gd name="T9" fmla="*/ 0 w 91"/>
              <a:gd name="T10" fmla="*/ 0 h 1"/>
              <a:gd name="T11" fmla="*/ 91 w 91"/>
              <a:gd name="T12" fmla="*/ 1 h 1"/>
            </a:gdLst>
            <a:ahLst/>
            <a:cxnLst>
              <a:cxn ang="T6">
                <a:pos x="T0" y="T1"/>
              </a:cxn>
              <a:cxn ang="T7">
                <a:pos x="T2" y="T3"/>
              </a:cxn>
              <a:cxn ang="T8">
                <a:pos x="T4" y="T5"/>
              </a:cxn>
            </a:cxnLst>
            <a:rect l="T9" t="T10" r="T11" b="T12"/>
            <a:pathLst>
              <a:path w="91" h="1">
                <a:moveTo>
                  <a:pt x="91"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5" name="Freeform 474">
            <a:extLst>
              <a:ext uri="{FF2B5EF4-FFF2-40B4-BE49-F238E27FC236}">
                <a16:creationId xmlns:a16="http://schemas.microsoft.com/office/drawing/2014/main" id="{00000000-0008-0000-0900-0000DB010000}"/>
              </a:ext>
            </a:extLst>
          </xdr:cNvPr>
          <xdr:cNvSpPr>
            <a:spLocks/>
          </xdr:cNvSpPr>
        </xdr:nvSpPr>
        <xdr:spPr bwMode="auto">
          <a:xfrm>
            <a:off x="2216" y="5664"/>
            <a:ext cx="1" cy="11"/>
          </a:xfrm>
          <a:custGeom>
            <a:avLst/>
            <a:gdLst>
              <a:gd name="T0" fmla="*/ 0 w 2"/>
              <a:gd name="T1" fmla="*/ 0 h 41"/>
              <a:gd name="T2" fmla="*/ 0 w 2"/>
              <a:gd name="T3" fmla="*/ 0 h 41"/>
              <a:gd name="T4" fmla="*/ 1 w 2"/>
              <a:gd name="T5" fmla="*/ 0 h 41"/>
              <a:gd name="T6" fmla="*/ 0 60000 65536"/>
              <a:gd name="T7" fmla="*/ 0 60000 65536"/>
              <a:gd name="T8" fmla="*/ 0 60000 65536"/>
              <a:gd name="T9" fmla="*/ 0 w 2"/>
              <a:gd name="T10" fmla="*/ 0 h 41"/>
              <a:gd name="T11" fmla="*/ 2 w 2"/>
              <a:gd name="T12" fmla="*/ 41 h 41"/>
            </a:gdLst>
            <a:ahLst/>
            <a:cxnLst>
              <a:cxn ang="T6">
                <a:pos x="T0" y="T1"/>
              </a:cxn>
              <a:cxn ang="T7">
                <a:pos x="T2" y="T3"/>
              </a:cxn>
              <a:cxn ang="T8">
                <a:pos x="T4" y="T5"/>
              </a:cxn>
            </a:cxnLst>
            <a:rect l="T9" t="T10" r="T11" b="T12"/>
            <a:pathLst>
              <a:path w="2" h="41">
                <a:moveTo>
                  <a:pt x="0" y="0"/>
                </a:moveTo>
                <a:lnTo>
                  <a:pt x="0" y="41"/>
                </a:lnTo>
                <a:lnTo>
                  <a:pt x="2" y="4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6" name="Freeform 475">
            <a:extLst>
              <a:ext uri="{FF2B5EF4-FFF2-40B4-BE49-F238E27FC236}">
                <a16:creationId xmlns:a16="http://schemas.microsoft.com/office/drawing/2014/main" id="{00000000-0008-0000-0900-0000DC010000}"/>
              </a:ext>
            </a:extLst>
          </xdr:cNvPr>
          <xdr:cNvSpPr>
            <a:spLocks/>
          </xdr:cNvSpPr>
        </xdr:nvSpPr>
        <xdr:spPr bwMode="auto">
          <a:xfrm>
            <a:off x="2216" y="5675"/>
            <a:ext cx="4" cy="1"/>
          </a:xfrm>
          <a:custGeom>
            <a:avLst/>
            <a:gdLst>
              <a:gd name="T0" fmla="*/ 0 w 18"/>
              <a:gd name="T1" fmla="*/ 0 h 1"/>
              <a:gd name="T2" fmla="*/ 0 w 18"/>
              <a:gd name="T3" fmla="*/ 0 h 1"/>
              <a:gd name="T4" fmla="*/ 0 w 18"/>
              <a:gd name="T5" fmla="*/ 0 h 1"/>
              <a:gd name="T6" fmla="*/ 0 60000 65536"/>
              <a:gd name="T7" fmla="*/ 0 60000 65536"/>
              <a:gd name="T8" fmla="*/ 0 60000 65536"/>
              <a:gd name="T9" fmla="*/ 0 w 18"/>
              <a:gd name="T10" fmla="*/ 0 h 1"/>
              <a:gd name="T11" fmla="*/ 18 w 18"/>
              <a:gd name="T12" fmla="*/ 1 h 1"/>
            </a:gdLst>
            <a:ahLst/>
            <a:cxnLst>
              <a:cxn ang="T6">
                <a:pos x="T0" y="T1"/>
              </a:cxn>
              <a:cxn ang="T7">
                <a:pos x="T2" y="T3"/>
              </a:cxn>
              <a:cxn ang="T8">
                <a:pos x="T4" y="T5"/>
              </a:cxn>
            </a:cxnLst>
            <a:rect l="T9" t="T10" r="T11" b="T12"/>
            <a:pathLst>
              <a:path w="18" h="1">
                <a:moveTo>
                  <a:pt x="0" y="0"/>
                </a:moveTo>
                <a:lnTo>
                  <a:pt x="16" y="0"/>
                </a:lnTo>
                <a:lnTo>
                  <a:pt x="1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7" name="Freeform 476">
            <a:extLst>
              <a:ext uri="{FF2B5EF4-FFF2-40B4-BE49-F238E27FC236}">
                <a16:creationId xmlns:a16="http://schemas.microsoft.com/office/drawing/2014/main" id="{00000000-0008-0000-0900-0000DD010000}"/>
              </a:ext>
            </a:extLst>
          </xdr:cNvPr>
          <xdr:cNvSpPr>
            <a:spLocks/>
          </xdr:cNvSpPr>
        </xdr:nvSpPr>
        <xdr:spPr bwMode="auto">
          <a:xfrm>
            <a:off x="2220" y="5675"/>
            <a:ext cx="1" cy="4"/>
          </a:xfrm>
          <a:custGeom>
            <a:avLst/>
            <a:gdLst>
              <a:gd name="T0" fmla="*/ 0 w 2"/>
              <a:gd name="T1" fmla="*/ 0 h 17"/>
              <a:gd name="T2" fmla="*/ 0 w 2"/>
              <a:gd name="T3" fmla="*/ 0 h 17"/>
              <a:gd name="T4" fmla="*/ 1 w 2"/>
              <a:gd name="T5" fmla="*/ 0 h 17"/>
              <a:gd name="T6" fmla="*/ 0 60000 65536"/>
              <a:gd name="T7" fmla="*/ 0 60000 65536"/>
              <a:gd name="T8" fmla="*/ 0 60000 65536"/>
              <a:gd name="T9" fmla="*/ 0 w 2"/>
              <a:gd name="T10" fmla="*/ 0 h 17"/>
              <a:gd name="T11" fmla="*/ 2 w 2"/>
              <a:gd name="T12" fmla="*/ 17 h 17"/>
            </a:gdLst>
            <a:ahLst/>
            <a:cxnLst>
              <a:cxn ang="T6">
                <a:pos x="T0" y="T1"/>
              </a:cxn>
              <a:cxn ang="T7">
                <a:pos x="T2" y="T3"/>
              </a:cxn>
              <a:cxn ang="T8">
                <a:pos x="T4" y="T5"/>
              </a:cxn>
            </a:cxnLst>
            <a:rect l="T9" t="T10" r="T11" b="T12"/>
            <a:pathLst>
              <a:path w="2" h="17">
                <a:moveTo>
                  <a:pt x="0" y="0"/>
                </a:moveTo>
                <a:lnTo>
                  <a:pt x="0" y="17"/>
                </a:lnTo>
                <a:lnTo>
                  <a:pt x="2"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8" name="Freeform 477">
            <a:extLst>
              <a:ext uri="{FF2B5EF4-FFF2-40B4-BE49-F238E27FC236}">
                <a16:creationId xmlns:a16="http://schemas.microsoft.com/office/drawing/2014/main" id="{00000000-0008-0000-0900-0000DE010000}"/>
              </a:ext>
            </a:extLst>
          </xdr:cNvPr>
          <xdr:cNvSpPr>
            <a:spLocks/>
          </xdr:cNvSpPr>
        </xdr:nvSpPr>
        <xdr:spPr bwMode="auto">
          <a:xfrm>
            <a:off x="2220" y="5679"/>
            <a:ext cx="7" cy="1"/>
          </a:xfrm>
          <a:custGeom>
            <a:avLst/>
            <a:gdLst>
              <a:gd name="T0" fmla="*/ 0 w 29"/>
              <a:gd name="T1" fmla="*/ 0 h 1"/>
              <a:gd name="T2" fmla="*/ 0 w 29"/>
              <a:gd name="T3" fmla="*/ 0 h 1"/>
              <a:gd name="T4" fmla="*/ 0 w 29"/>
              <a:gd name="T5" fmla="*/ 0 h 1"/>
              <a:gd name="T6" fmla="*/ 0 60000 65536"/>
              <a:gd name="T7" fmla="*/ 0 60000 65536"/>
              <a:gd name="T8" fmla="*/ 0 60000 65536"/>
              <a:gd name="T9" fmla="*/ 0 w 29"/>
              <a:gd name="T10" fmla="*/ 0 h 1"/>
              <a:gd name="T11" fmla="*/ 29 w 29"/>
              <a:gd name="T12" fmla="*/ 1 h 1"/>
            </a:gdLst>
            <a:ahLst/>
            <a:cxnLst>
              <a:cxn ang="T6">
                <a:pos x="T0" y="T1"/>
              </a:cxn>
              <a:cxn ang="T7">
                <a:pos x="T2" y="T3"/>
              </a:cxn>
              <a:cxn ang="T8">
                <a:pos x="T4" y="T5"/>
              </a:cxn>
            </a:cxnLst>
            <a:rect l="T9" t="T10" r="T11" b="T12"/>
            <a:pathLst>
              <a:path w="29" h="1">
                <a:moveTo>
                  <a:pt x="0" y="0"/>
                </a:moveTo>
                <a:lnTo>
                  <a:pt x="27" y="0"/>
                </a:lnTo>
                <a:lnTo>
                  <a:pt x="2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79" name="Freeform 478">
            <a:extLst>
              <a:ext uri="{FF2B5EF4-FFF2-40B4-BE49-F238E27FC236}">
                <a16:creationId xmlns:a16="http://schemas.microsoft.com/office/drawing/2014/main" id="{00000000-0008-0000-0900-0000DF010000}"/>
              </a:ext>
            </a:extLst>
          </xdr:cNvPr>
          <xdr:cNvSpPr>
            <a:spLocks/>
          </xdr:cNvSpPr>
        </xdr:nvSpPr>
        <xdr:spPr bwMode="auto">
          <a:xfrm>
            <a:off x="2226" y="5679"/>
            <a:ext cx="1" cy="5"/>
          </a:xfrm>
          <a:custGeom>
            <a:avLst/>
            <a:gdLst>
              <a:gd name="T0" fmla="*/ 0 w 2"/>
              <a:gd name="T1" fmla="*/ 0 h 21"/>
              <a:gd name="T2" fmla="*/ 0 w 2"/>
              <a:gd name="T3" fmla="*/ 0 h 21"/>
              <a:gd name="T4" fmla="*/ 1 w 2"/>
              <a:gd name="T5" fmla="*/ 0 h 21"/>
              <a:gd name="T6" fmla="*/ 0 60000 65536"/>
              <a:gd name="T7" fmla="*/ 0 60000 65536"/>
              <a:gd name="T8" fmla="*/ 0 60000 65536"/>
              <a:gd name="T9" fmla="*/ 0 w 2"/>
              <a:gd name="T10" fmla="*/ 0 h 21"/>
              <a:gd name="T11" fmla="*/ 2 w 2"/>
              <a:gd name="T12" fmla="*/ 21 h 21"/>
            </a:gdLst>
            <a:ahLst/>
            <a:cxnLst>
              <a:cxn ang="T6">
                <a:pos x="T0" y="T1"/>
              </a:cxn>
              <a:cxn ang="T7">
                <a:pos x="T2" y="T3"/>
              </a:cxn>
              <a:cxn ang="T8">
                <a:pos x="T4" y="T5"/>
              </a:cxn>
            </a:cxnLst>
            <a:rect l="T9" t="T10" r="T11" b="T12"/>
            <a:pathLst>
              <a:path w="2" h="21">
                <a:moveTo>
                  <a:pt x="0" y="0"/>
                </a:moveTo>
                <a:lnTo>
                  <a:pt x="0" y="21"/>
                </a:lnTo>
                <a:lnTo>
                  <a:pt x="2" y="2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0" name="Freeform 479">
            <a:extLst>
              <a:ext uri="{FF2B5EF4-FFF2-40B4-BE49-F238E27FC236}">
                <a16:creationId xmlns:a16="http://schemas.microsoft.com/office/drawing/2014/main" id="{00000000-0008-0000-0900-0000E0010000}"/>
              </a:ext>
            </a:extLst>
          </xdr:cNvPr>
          <xdr:cNvSpPr>
            <a:spLocks/>
          </xdr:cNvSpPr>
        </xdr:nvSpPr>
        <xdr:spPr bwMode="auto">
          <a:xfrm>
            <a:off x="2220" y="5684"/>
            <a:ext cx="6" cy="1"/>
          </a:xfrm>
          <a:custGeom>
            <a:avLst/>
            <a:gdLst>
              <a:gd name="T0" fmla="*/ 0 w 27"/>
              <a:gd name="T1" fmla="*/ 0 h 1"/>
              <a:gd name="T2" fmla="*/ 0 w 27"/>
              <a:gd name="T3" fmla="*/ 0 h 1"/>
              <a:gd name="T4" fmla="*/ 0 w 27"/>
              <a:gd name="T5" fmla="*/ 0 h 1"/>
              <a:gd name="T6" fmla="*/ 0 60000 65536"/>
              <a:gd name="T7" fmla="*/ 0 60000 65536"/>
              <a:gd name="T8" fmla="*/ 0 60000 65536"/>
              <a:gd name="T9" fmla="*/ 0 w 27"/>
              <a:gd name="T10" fmla="*/ 0 h 1"/>
              <a:gd name="T11" fmla="*/ 27 w 27"/>
              <a:gd name="T12" fmla="*/ 1 h 1"/>
            </a:gdLst>
            <a:ahLst/>
            <a:cxnLst>
              <a:cxn ang="T6">
                <a:pos x="T0" y="T1"/>
              </a:cxn>
              <a:cxn ang="T7">
                <a:pos x="T2" y="T3"/>
              </a:cxn>
              <a:cxn ang="T8">
                <a:pos x="T4" y="T5"/>
              </a:cxn>
            </a:cxnLst>
            <a:rect l="T9" t="T10" r="T11" b="T12"/>
            <a:pathLst>
              <a:path w="27" h="1">
                <a:moveTo>
                  <a:pt x="27"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1" name="Freeform 480">
            <a:extLst>
              <a:ext uri="{FF2B5EF4-FFF2-40B4-BE49-F238E27FC236}">
                <a16:creationId xmlns:a16="http://schemas.microsoft.com/office/drawing/2014/main" id="{00000000-0008-0000-0900-0000E1010000}"/>
              </a:ext>
            </a:extLst>
          </xdr:cNvPr>
          <xdr:cNvSpPr>
            <a:spLocks/>
          </xdr:cNvSpPr>
        </xdr:nvSpPr>
        <xdr:spPr bwMode="auto">
          <a:xfrm>
            <a:off x="2187" y="5684"/>
            <a:ext cx="33" cy="1"/>
          </a:xfrm>
          <a:custGeom>
            <a:avLst/>
            <a:gdLst>
              <a:gd name="T0" fmla="*/ 0 w 130"/>
              <a:gd name="T1" fmla="*/ 0 h 1"/>
              <a:gd name="T2" fmla="*/ 0 w 130"/>
              <a:gd name="T3" fmla="*/ 0 h 1"/>
              <a:gd name="T4" fmla="*/ 0 w 130"/>
              <a:gd name="T5" fmla="*/ 0 h 1"/>
              <a:gd name="T6" fmla="*/ 0 60000 65536"/>
              <a:gd name="T7" fmla="*/ 0 60000 65536"/>
              <a:gd name="T8" fmla="*/ 0 60000 65536"/>
              <a:gd name="T9" fmla="*/ 0 w 130"/>
              <a:gd name="T10" fmla="*/ 0 h 1"/>
              <a:gd name="T11" fmla="*/ 130 w 130"/>
              <a:gd name="T12" fmla="*/ 1 h 1"/>
            </a:gdLst>
            <a:ahLst/>
            <a:cxnLst>
              <a:cxn ang="T6">
                <a:pos x="T0" y="T1"/>
              </a:cxn>
              <a:cxn ang="T7">
                <a:pos x="T2" y="T3"/>
              </a:cxn>
              <a:cxn ang="T8">
                <a:pos x="T4" y="T5"/>
              </a:cxn>
            </a:cxnLst>
            <a:rect l="T9" t="T10" r="T11" b="T12"/>
            <a:pathLst>
              <a:path w="130" h="1">
                <a:moveTo>
                  <a:pt x="13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2" name="Freeform 481">
            <a:extLst>
              <a:ext uri="{FF2B5EF4-FFF2-40B4-BE49-F238E27FC236}">
                <a16:creationId xmlns:a16="http://schemas.microsoft.com/office/drawing/2014/main" id="{00000000-0008-0000-0900-0000E2010000}"/>
              </a:ext>
            </a:extLst>
          </xdr:cNvPr>
          <xdr:cNvSpPr>
            <a:spLocks/>
          </xdr:cNvSpPr>
        </xdr:nvSpPr>
        <xdr:spPr bwMode="auto">
          <a:xfrm>
            <a:off x="2187" y="5684"/>
            <a:ext cx="1" cy="2"/>
          </a:xfrm>
          <a:custGeom>
            <a:avLst/>
            <a:gdLst>
              <a:gd name="T0" fmla="*/ 0 w 1"/>
              <a:gd name="T1" fmla="*/ 0 h 8"/>
              <a:gd name="T2" fmla="*/ 0 w 1"/>
              <a:gd name="T3" fmla="*/ 0 h 8"/>
              <a:gd name="T4" fmla="*/ 1 w 1"/>
              <a:gd name="T5" fmla="*/ 0 h 8"/>
              <a:gd name="T6" fmla="*/ 0 60000 65536"/>
              <a:gd name="T7" fmla="*/ 0 60000 65536"/>
              <a:gd name="T8" fmla="*/ 0 60000 65536"/>
              <a:gd name="T9" fmla="*/ 0 w 1"/>
              <a:gd name="T10" fmla="*/ 0 h 8"/>
              <a:gd name="T11" fmla="*/ 1 w 1"/>
              <a:gd name="T12" fmla="*/ 8 h 8"/>
            </a:gdLst>
            <a:ahLst/>
            <a:cxnLst>
              <a:cxn ang="T6">
                <a:pos x="T0" y="T1"/>
              </a:cxn>
              <a:cxn ang="T7">
                <a:pos x="T2" y="T3"/>
              </a:cxn>
              <a:cxn ang="T8">
                <a:pos x="T4" y="T5"/>
              </a:cxn>
            </a:cxnLst>
            <a:rect l="T9" t="T10" r="T11" b="T12"/>
            <a:pathLst>
              <a:path w="1" h="8">
                <a:moveTo>
                  <a:pt x="0" y="0"/>
                </a:moveTo>
                <a:lnTo>
                  <a:pt x="0" y="8"/>
                </a:lnTo>
                <a:lnTo>
                  <a:pt x="1" y="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3" name="Freeform 482">
            <a:extLst>
              <a:ext uri="{FF2B5EF4-FFF2-40B4-BE49-F238E27FC236}">
                <a16:creationId xmlns:a16="http://schemas.microsoft.com/office/drawing/2014/main" id="{00000000-0008-0000-0900-0000E3010000}"/>
              </a:ext>
            </a:extLst>
          </xdr:cNvPr>
          <xdr:cNvSpPr>
            <a:spLocks/>
          </xdr:cNvSpPr>
        </xdr:nvSpPr>
        <xdr:spPr bwMode="auto">
          <a:xfrm>
            <a:off x="2174" y="5686"/>
            <a:ext cx="13" cy="1"/>
          </a:xfrm>
          <a:custGeom>
            <a:avLst/>
            <a:gdLst>
              <a:gd name="T0" fmla="*/ 0 w 51"/>
              <a:gd name="T1" fmla="*/ 0 h 1"/>
              <a:gd name="T2" fmla="*/ 0 w 51"/>
              <a:gd name="T3" fmla="*/ 0 h 1"/>
              <a:gd name="T4" fmla="*/ 0 w 51"/>
              <a:gd name="T5" fmla="*/ 0 h 1"/>
              <a:gd name="T6" fmla="*/ 0 60000 65536"/>
              <a:gd name="T7" fmla="*/ 0 60000 65536"/>
              <a:gd name="T8" fmla="*/ 0 60000 65536"/>
              <a:gd name="T9" fmla="*/ 0 w 51"/>
              <a:gd name="T10" fmla="*/ 0 h 1"/>
              <a:gd name="T11" fmla="*/ 51 w 51"/>
              <a:gd name="T12" fmla="*/ 1 h 1"/>
            </a:gdLst>
            <a:ahLst/>
            <a:cxnLst>
              <a:cxn ang="T6">
                <a:pos x="T0" y="T1"/>
              </a:cxn>
              <a:cxn ang="T7">
                <a:pos x="T2" y="T3"/>
              </a:cxn>
              <a:cxn ang="T8">
                <a:pos x="T4" y="T5"/>
              </a:cxn>
            </a:cxnLst>
            <a:rect l="T9" t="T10" r="T11" b="T12"/>
            <a:pathLst>
              <a:path w="51" h="1">
                <a:moveTo>
                  <a:pt x="51"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4" name="Freeform 483">
            <a:extLst>
              <a:ext uri="{FF2B5EF4-FFF2-40B4-BE49-F238E27FC236}">
                <a16:creationId xmlns:a16="http://schemas.microsoft.com/office/drawing/2014/main" id="{00000000-0008-0000-0900-0000E4010000}"/>
              </a:ext>
            </a:extLst>
          </xdr:cNvPr>
          <xdr:cNvSpPr>
            <a:spLocks/>
          </xdr:cNvSpPr>
        </xdr:nvSpPr>
        <xdr:spPr bwMode="auto">
          <a:xfrm>
            <a:off x="2171" y="5686"/>
            <a:ext cx="3" cy="5"/>
          </a:xfrm>
          <a:custGeom>
            <a:avLst/>
            <a:gdLst>
              <a:gd name="T0" fmla="*/ 0 w 12"/>
              <a:gd name="T1" fmla="*/ 0 h 18"/>
              <a:gd name="T2" fmla="*/ 0 w 12"/>
              <a:gd name="T3" fmla="*/ 0 h 18"/>
              <a:gd name="T4" fmla="*/ 0 w 12"/>
              <a:gd name="T5" fmla="*/ 0 h 18"/>
              <a:gd name="T6" fmla="*/ 0 w 12"/>
              <a:gd name="T7" fmla="*/ 0 h 18"/>
              <a:gd name="T8" fmla="*/ 0 w 12"/>
              <a:gd name="T9" fmla="*/ 0 h 18"/>
              <a:gd name="T10" fmla="*/ 0 w 12"/>
              <a:gd name="T11" fmla="*/ 0 h 18"/>
              <a:gd name="T12" fmla="*/ 0 60000 65536"/>
              <a:gd name="T13" fmla="*/ 0 60000 65536"/>
              <a:gd name="T14" fmla="*/ 0 60000 65536"/>
              <a:gd name="T15" fmla="*/ 0 60000 65536"/>
              <a:gd name="T16" fmla="*/ 0 60000 65536"/>
              <a:gd name="T17" fmla="*/ 0 60000 65536"/>
              <a:gd name="T18" fmla="*/ 0 w 12"/>
              <a:gd name="T19" fmla="*/ 0 h 18"/>
              <a:gd name="T20" fmla="*/ 12 w 12"/>
              <a:gd name="T21" fmla="*/ 18 h 18"/>
            </a:gdLst>
            <a:ahLst/>
            <a:cxnLst>
              <a:cxn ang="T12">
                <a:pos x="T0" y="T1"/>
              </a:cxn>
              <a:cxn ang="T13">
                <a:pos x="T2" y="T3"/>
              </a:cxn>
              <a:cxn ang="T14">
                <a:pos x="T4" y="T5"/>
              </a:cxn>
              <a:cxn ang="T15">
                <a:pos x="T6" y="T7"/>
              </a:cxn>
              <a:cxn ang="T16">
                <a:pos x="T8" y="T9"/>
              </a:cxn>
              <a:cxn ang="T17">
                <a:pos x="T10" y="T11"/>
              </a:cxn>
            </a:cxnLst>
            <a:rect l="T18" t="T19" r="T20" b="T21"/>
            <a:pathLst>
              <a:path w="12" h="18">
                <a:moveTo>
                  <a:pt x="12" y="0"/>
                </a:moveTo>
                <a:lnTo>
                  <a:pt x="7" y="3"/>
                </a:lnTo>
                <a:lnTo>
                  <a:pt x="3" y="7"/>
                </a:lnTo>
                <a:lnTo>
                  <a:pt x="1" y="11"/>
                </a:lnTo>
                <a:lnTo>
                  <a:pt x="0" y="18"/>
                </a:lnTo>
                <a:lnTo>
                  <a:pt x="1" y="1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5" name="Freeform 484">
            <a:extLst>
              <a:ext uri="{FF2B5EF4-FFF2-40B4-BE49-F238E27FC236}">
                <a16:creationId xmlns:a16="http://schemas.microsoft.com/office/drawing/2014/main" id="{00000000-0008-0000-0900-0000E5010000}"/>
              </a:ext>
            </a:extLst>
          </xdr:cNvPr>
          <xdr:cNvSpPr>
            <a:spLocks/>
          </xdr:cNvSpPr>
        </xdr:nvSpPr>
        <xdr:spPr bwMode="auto">
          <a:xfrm>
            <a:off x="2171" y="5691"/>
            <a:ext cx="1" cy="3"/>
          </a:xfrm>
          <a:custGeom>
            <a:avLst/>
            <a:gdLst>
              <a:gd name="T0" fmla="*/ 0 w 1"/>
              <a:gd name="T1" fmla="*/ 0 h 13"/>
              <a:gd name="T2" fmla="*/ 0 w 1"/>
              <a:gd name="T3" fmla="*/ 0 h 13"/>
              <a:gd name="T4" fmla="*/ 1 w 1"/>
              <a:gd name="T5" fmla="*/ 0 h 13"/>
              <a:gd name="T6" fmla="*/ 0 60000 65536"/>
              <a:gd name="T7" fmla="*/ 0 60000 65536"/>
              <a:gd name="T8" fmla="*/ 0 60000 65536"/>
              <a:gd name="T9" fmla="*/ 0 w 1"/>
              <a:gd name="T10" fmla="*/ 0 h 13"/>
              <a:gd name="T11" fmla="*/ 1 w 1"/>
              <a:gd name="T12" fmla="*/ 13 h 13"/>
            </a:gdLst>
            <a:ahLst/>
            <a:cxnLst>
              <a:cxn ang="T6">
                <a:pos x="T0" y="T1"/>
              </a:cxn>
              <a:cxn ang="T7">
                <a:pos x="T2" y="T3"/>
              </a:cxn>
              <a:cxn ang="T8">
                <a:pos x="T4" y="T5"/>
              </a:cxn>
            </a:cxnLst>
            <a:rect l="T9" t="T10" r="T11" b="T12"/>
            <a:pathLst>
              <a:path w="1" h="13">
                <a:moveTo>
                  <a:pt x="0" y="0"/>
                </a:move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6" name="Freeform 485">
            <a:extLst>
              <a:ext uri="{FF2B5EF4-FFF2-40B4-BE49-F238E27FC236}">
                <a16:creationId xmlns:a16="http://schemas.microsoft.com/office/drawing/2014/main" id="{00000000-0008-0000-0900-0000E6010000}"/>
              </a:ext>
            </a:extLst>
          </xdr:cNvPr>
          <xdr:cNvSpPr>
            <a:spLocks/>
          </xdr:cNvSpPr>
        </xdr:nvSpPr>
        <xdr:spPr bwMode="auto">
          <a:xfrm>
            <a:off x="2169" y="5694"/>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0"/>
                </a:moveTo>
                <a:lnTo>
                  <a:pt x="0" y="9"/>
                </a:lnTo>
                <a:lnTo>
                  <a:pt x="1"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7" name="Freeform 486">
            <a:extLst>
              <a:ext uri="{FF2B5EF4-FFF2-40B4-BE49-F238E27FC236}">
                <a16:creationId xmlns:a16="http://schemas.microsoft.com/office/drawing/2014/main" id="{00000000-0008-0000-0900-0000E7010000}"/>
              </a:ext>
            </a:extLst>
          </xdr:cNvPr>
          <xdr:cNvSpPr>
            <a:spLocks/>
          </xdr:cNvSpPr>
        </xdr:nvSpPr>
        <xdr:spPr bwMode="auto">
          <a:xfrm>
            <a:off x="2169" y="5696"/>
            <a:ext cx="1" cy="7"/>
          </a:xfrm>
          <a:custGeom>
            <a:avLst/>
            <a:gdLst>
              <a:gd name="T0" fmla="*/ 0 w 1"/>
              <a:gd name="T1" fmla="*/ 0 h 26"/>
              <a:gd name="T2" fmla="*/ 0 w 1"/>
              <a:gd name="T3" fmla="*/ 0 h 26"/>
              <a:gd name="T4" fmla="*/ 1 w 1"/>
              <a:gd name="T5" fmla="*/ 0 h 26"/>
              <a:gd name="T6" fmla="*/ 0 60000 65536"/>
              <a:gd name="T7" fmla="*/ 0 60000 65536"/>
              <a:gd name="T8" fmla="*/ 0 60000 65536"/>
              <a:gd name="T9" fmla="*/ 0 w 1"/>
              <a:gd name="T10" fmla="*/ 0 h 26"/>
              <a:gd name="T11" fmla="*/ 1 w 1"/>
              <a:gd name="T12" fmla="*/ 26 h 26"/>
            </a:gdLst>
            <a:ahLst/>
            <a:cxnLst>
              <a:cxn ang="T6">
                <a:pos x="T0" y="T1"/>
              </a:cxn>
              <a:cxn ang="T7">
                <a:pos x="T2" y="T3"/>
              </a:cxn>
              <a:cxn ang="T8">
                <a:pos x="T4" y="T5"/>
              </a:cxn>
            </a:cxnLst>
            <a:rect l="T9" t="T10" r="T11" b="T12"/>
            <a:pathLst>
              <a:path w="1" h="26">
                <a:moveTo>
                  <a:pt x="0" y="0"/>
                </a:moveTo>
                <a:lnTo>
                  <a:pt x="0" y="26"/>
                </a:lnTo>
                <a:lnTo>
                  <a:pt x="1"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8" name="Freeform 487">
            <a:extLst>
              <a:ext uri="{FF2B5EF4-FFF2-40B4-BE49-F238E27FC236}">
                <a16:creationId xmlns:a16="http://schemas.microsoft.com/office/drawing/2014/main" id="{00000000-0008-0000-0900-0000E8010000}"/>
              </a:ext>
            </a:extLst>
          </xdr:cNvPr>
          <xdr:cNvSpPr>
            <a:spLocks/>
          </xdr:cNvSpPr>
        </xdr:nvSpPr>
        <xdr:spPr bwMode="auto">
          <a:xfrm>
            <a:off x="2152" y="5703"/>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68"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89" name="Freeform 488">
            <a:extLst>
              <a:ext uri="{FF2B5EF4-FFF2-40B4-BE49-F238E27FC236}">
                <a16:creationId xmlns:a16="http://schemas.microsoft.com/office/drawing/2014/main" id="{00000000-0008-0000-0900-0000E9010000}"/>
              </a:ext>
            </a:extLst>
          </xdr:cNvPr>
          <xdr:cNvSpPr>
            <a:spLocks/>
          </xdr:cNvSpPr>
        </xdr:nvSpPr>
        <xdr:spPr bwMode="auto">
          <a:xfrm>
            <a:off x="2143" y="5703"/>
            <a:ext cx="9" cy="8"/>
          </a:xfrm>
          <a:custGeom>
            <a:avLst/>
            <a:gdLst>
              <a:gd name="T0" fmla="*/ 0 w 34"/>
              <a:gd name="T1" fmla="*/ 0 h 34"/>
              <a:gd name="T2" fmla="*/ 0 w 34"/>
              <a:gd name="T3" fmla="*/ 0 h 34"/>
              <a:gd name="T4" fmla="*/ 0 w 34"/>
              <a:gd name="T5" fmla="*/ 0 h 34"/>
              <a:gd name="T6" fmla="*/ 0 60000 65536"/>
              <a:gd name="T7" fmla="*/ 0 60000 65536"/>
              <a:gd name="T8" fmla="*/ 0 60000 65536"/>
              <a:gd name="T9" fmla="*/ 0 w 34"/>
              <a:gd name="T10" fmla="*/ 0 h 34"/>
              <a:gd name="T11" fmla="*/ 34 w 34"/>
              <a:gd name="T12" fmla="*/ 34 h 34"/>
            </a:gdLst>
            <a:ahLst/>
            <a:cxnLst>
              <a:cxn ang="T6">
                <a:pos x="T0" y="T1"/>
              </a:cxn>
              <a:cxn ang="T7">
                <a:pos x="T2" y="T3"/>
              </a:cxn>
              <a:cxn ang="T8">
                <a:pos x="T4" y="T5"/>
              </a:cxn>
            </a:cxnLst>
            <a:rect l="T9" t="T10" r="T11" b="T12"/>
            <a:pathLst>
              <a:path w="34" h="34">
                <a:moveTo>
                  <a:pt x="34" y="0"/>
                </a:moveTo>
                <a:lnTo>
                  <a:pt x="0" y="34"/>
                </a:lnTo>
                <a:lnTo>
                  <a:pt x="1"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0" name="Freeform 489">
            <a:extLst>
              <a:ext uri="{FF2B5EF4-FFF2-40B4-BE49-F238E27FC236}">
                <a16:creationId xmlns:a16="http://schemas.microsoft.com/office/drawing/2014/main" id="{00000000-0008-0000-0900-0000EA010000}"/>
              </a:ext>
            </a:extLst>
          </xdr:cNvPr>
          <xdr:cNvSpPr>
            <a:spLocks/>
          </xdr:cNvSpPr>
        </xdr:nvSpPr>
        <xdr:spPr bwMode="auto">
          <a:xfrm>
            <a:off x="2143" y="5711"/>
            <a:ext cx="1" cy="93"/>
          </a:xfrm>
          <a:custGeom>
            <a:avLst/>
            <a:gdLst>
              <a:gd name="T0" fmla="*/ 0 w 1"/>
              <a:gd name="T1" fmla="*/ 0 h 373"/>
              <a:gd name="T2" fmla="*/ 0 w 1"/>
              <a:gd name="T3" fmla="*/ 0 h 373"/>
              <a:gd name="T4" fmla="*/ 1 w 1"/>
              <a:gd name="T5" fmla="*/ 0 h 373"/>
              <a:gd name="T6" fmla="*/ 0 60000 65536"/>
              <a:gd name="T7" fmla="*/ 0 60000 65536"/>
              <a:gd name="T8" fmla="*/ 0 60000 65536"/>
              <a:gd name="T9" fmla="*/ 0 w 1"/>
              <a:gd name="T10" fmla="*/ 0 h 373"/>
              <a:gd name="T11" fmla="*/ 1 w 1"/>
              <a:gd name="T12" fmla="*/ 373 h 373"/>
            </a:gdLst>
            <a:ahLst/>
            <a:cxnLst>
              <a:cxn ang="T6">
                <a:pos x="T0" y="T1"/>
              </a:cxn>
              <a:cxn ang="T7">
                <a:pos x="T2" y="T3"/>
              </a:cxn>
              <a:cxn ang="T8">
                <a:pos x="T4" y="T5"/>
              </a:cxn>
            </a:cxnLst>
            <a:rect l="T9" t="T10" r="T11" b="T12"/>
            <a:pathLst>
              <a:path w="1" h="373">
                <a:moveTo>
                  <a:pt x="0" y="0"/>
                </a:moveTo>
                <a:lnTo>
                  <a:pt x="0" y="373"/>
                </a:lnTo>
                <a:lnTo>
                  <a:pt x="1" y="37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1" name="Freeform 490">
            <a:extLst>
              <a:ext uri="{FF2B5EF4-FFF2-40B4-BE49-F238E27FC236}">
                <a16:creationId xmlns:a16="http://schemas.microsoft.com/office/drawing/2014/main" id="{00000000-0008-0000-0900-0000EB010000}"/>
              </a:ext>
            </a:extLst>
          </xdr:cNvPr>
          <xdr:cNvSpPr>
            <a:spLocks/>
          </xdr:cNvSpPr>
        </xdr:nvSpPr>
        <xdr:spPr bwMode="auto">
          <a:xfrm>
            <a:off x="2143" y="5804"/>
            <a:ext cx="9" cy="9"/>
          </a:xfrm>
          <a:custGeom>
            <a:avLst/>
            <a:gdLst>
              <a:gd name="T0" fmla="*/ 0 w 36"/>
              <a:gd name="T1" fmla="*/ 0 h 35"/>
              <a:gd name="T2" fmla="*/ 0 w 36"/>
              <a:gd name="T3" fmla="*/ 0 h 35"/>
              <a:gd name="T4" fmla="*/ 0 w 36"/>
              <a:gd name="T5" fmla="*/ 0 h 35"/>
              <a:gd name="T6" fmla="*/ 0 60000 65536"/>
              <a:gd name="T7" fmla="*/ 0 60000 65536"/>
              <a:gd name="T8" fmla="*/ 0 60000 65536"/>
              <a:gd name="T9" fmla="*/ 0 w 36"/>
              <a:gd name="T10" fmla="*/ 0 h 35"/>
              <a:gd name="T11" fmla="*/ 36 w 36"/>
              <a:gd name="T12" fmla="*/ 35 h 35"/>
            </a:gdLst>
            <a:ahLst/>
            <a:cxnLst>
              <a:cxn ang="T6">
                <a:pos x="T0" y="T1"/>
              </a:cxn>
              <a:cxn ang="T7">
                <a:pos x="T2" y="T3"/>
              </a:cxn>
              <a:cxn ang="T8">
                <a:pos x="T4" y="T5"/>
              </a:cxn>
            </a:cxnLst>
            <a:rect l="T9" t="T10" r="T11" b="T12"/>
            <a:pathLst>
              <a:path w="36" h="35">
                <a:moveTo>
                  <a:pt x="0" y="0"/>
                </a:moveTo>
                <a:lnTo>
                  <a:pt x="34" y="35"/>
                </a:lnTo>
                <a:lnTo>
                  <a:pt x="36"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2" name="Freeform 491">
            <a:extLst>
              <a:ext uri="{FF2B5EF4-FFF2-40B4-BE49-F238E27FC236}">
                <a16:creationId xmlns:a16="http://schemas.microsoft.com/office/drawing/2014/main" id="{00000000-0008-0000-0900-0000EC010000}"/>
              </a:ext>
            </a:extLst>
          </xdr:cNvPr>
          <xdr:cNvSpPr>
            <a:spLocks/>
          </xdr:cNvSpPr>
        </xdr:nvSpPr>
        <xdr:spPr bwMode="auto">
          <a:xfrm>
            <a:off x="2152" y="5813"/>
            <a:ext cx="17" cy="1"/>
          </a:xfrm>
          <a:custGeom>
            <a:avLst/>
            <a:gdLst>
              <a:gd name="T0" fmla="*/ 0 w 69"/>
              <a:gd name="T1" fmla="*/ 0 h 1"/>
              <a:gd name="T2" fmla="*/ 0 w 69"/>
              <a:gd name="T3" fmla="*/ 0 h 1"/>
              <a:gd name="T4" fmla="*/ 0 w 69"/>
              <a:gd name="T5" fmla="*/ 0 h 1"/>
              <a:gd name="T6" fmla="*/ 0 60000 65536"/>
              <a:gd name="T7" fmla="*/ 0 60000 65536"/>
              <a:gd name="T8" fmla="*/ 0 60000 65536"/>
              <a:gd name="T9" fmla="*/ 0 w 69"/>
              <a:gd name="T10" fmla="*/ 0 h 1"/>
              <a:gd name="T11" fmla="*/ 69 w 69"/>
              <a:gd name="T12" fmla="*/ 1 h 1"/>
            </a:gdLst>
            <a:ahLst/>
            <a:cxnLst>
              <a:cxn ang="T6">
                <a:pos x="T0" y="T1"/>
              </a:cxn>
              <a:cxn ang="T7">
                <a:pos x="T2" y="T3"/>
              </a:cxn>
              <a:cxn ang="T8">
                <a:pos x="T4" y="T5"/>
              </a:cxn>
            </a:cxnLst>
            <a:rect l="T9" t="T10" r="T11" b="T12"/>
            <a:pathLst>
              <a:path w="69" h="1">
                <a:moveTo>
                  <a:pt x="0" y="0"/>
                </a:moveTo>
                <a:lnTo>
                  <a:pt x="68" y="0"/>
                </a:lnTo>
                <a:lnTo>
                  <a:pt x="6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3" name="Freeform 492">
            <a:extLst>
              <a:ext uri="{FF2B5EF4-FFF2-40B4-BE49-F238E27FC236}">
                <a16:creationId xmlns:a16="http://schemas.microsoft.com/office/drawing/2014/main" id="{00000000-0008-0000-0900-0000ED010000}"/>
              </a:ext>
            </a:extLst>
          </xdr:cNvPr>
          <xdr:cNvSpPr>
            <a:spLocks/>
          </xdr:cNvSpPr>
        </xdr:nvSpPr>
        <xdr:spPr bwMode="auto">
          <a:xfrm>
            <a:off x="2169" y="5813"/>
            <a:ext cx="1" cy="6"/>
          </a:xfrm>
          <a:custGeom>
            <a:avLst/>
            <a:gdLst>
              <a:gd name="T0" fmla="*/ 0 w 1"/>
              <a:gd name="T1" fmla="*/ 0 h 25"/>
              <a:gd name="T2" fmla="*/ 0 w 1"/>
              <a:gd name="T3" fmla="*/ 0 h 25"/>
              <a:gd name="T4" fmla="*/ 1 w 1"/>
              <a:gd name="T5" fmla="*/ 0 h 25"/>
              <a:gd name="T6" fmla="*/ 0 60000 65536"/>
              <a:gd name="T7" fmla="*/ 0 60000 65536"/>
              <a:gd name="T8" fmla="*/ 0 60000 65536"/>
              <a:gd name="T9" fmla="*/ 0 w 1"/>
              <a:gd name="T10" fmla="*/ 0 h 25"/>
              <a:gd name="T11" fmla="*/ 1 w 1"/>
              <a:gd name="T12" fmla="*/ 25 h 25"/>
            </a:gdLst>
            <a:ahLst/>
            <a:cxnLst>
              <a:cxn ang="T6">
                <a:pos x="T0" y="T1"/>
              </a:cxn>
              <a:cxn ang="T7">
                <a:pos x="T2" y="T3"/>
              </a:cxn>
              <a:cxn ang="T8">
                <a:pos x="T4" y="T5"/>
              </a:cxn>
            </a:cxnLst>
            <a:rect l="T9" t="T10" r="T11" b="T12"/>
            <a:pathLst>
              <a:path w="1" h="25">
                <a:moveTo>
                  <a:pt x="0" y="0"/>
                </a:moveTo>
                <a:lnTo>
                  <a:pt x="0" y="25"/>
                </a:lnTo>
                <a:lnTo>
                  <a:pt x="1" y="2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4" name="Freeform 493">
            <a:extLst>
              <a:ext uri="{FF2B5EF4-FFF2-40B4-BE49-F238E27FC236}">
                <a16:creationId xmlns:a16="http://schemas.microsoft.com/office/drawing/2014/main" id="{00000000-0008-0000-0900-0000EE010000}"/>
              </a:ext>
            </a:extLst>
          </xdr:cNvPr>
          <xdr:cNvSpPr>
            <a:spLocks/>
          </xdr:cNvSpPr>
        </xdr:nvSpPr>
        <xdr:spPr bwMode="auto">
          <a:xfrm>
            <a:off x="2169" y="5819"/>
            <a:ext cx="2" cy="3"/>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0"/>
                </a:moveTo>
                <a:lnTo>
                  <a:pt x="9" y="9"/>
                </a:lnTo>
                <a:lnTo>
                  <a:pt x="10"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5" name="Freeform 494">
            <a:extLst>
              <a:ext uri="{FF2B5EF4-FFF2-40B4-BE49-F238E27FC236}">
                <a16:creationId xmlns:a16="http://schemas.microsoft.com/office/drawing/2014/main" id="{00000000-0008-0000-0900-0000EF010000}"/>
              </a:ext>
            </a:extLst>
          </xdr:cNvPr>
          <xdr:cNvSpPr>
            <a:spLocks/>
          </xdr:cNvSpPr>
        </xdr:nvSpPr>
        <xdr:spPr bwMode="auto">
          <a:xfrm>
            <a:off x="2171" y="5822"/>
            <a:ext cx="1" cy="3"/>
          </a:xfrm>
          <a:custGeom>
            <a:avLst/>
            <a:gdLst>
              <a:gd name="T0" fmla="*/ 0 w 1"/>
              <a:gd name="T1" fmla="*/ 0 h 13"/>
              <a:gd name="T2" fmla="*/ 0 w 1"/>
              <a:gd name="T3" fmla="*/ 0 h 13"/>
              <a:gd name="T4" fmla="*/ 1 w 1"/>
              <a:gd name="T5" fmla="*/ 0 h 13"/>
              <a:gd name="T6" fmla="*/ 0 60000 65536"/>
              <a:gd name="T7" fmla="*/ 0 60000 65536"/>
              <a:gd name="T8" fmla="*/ 0 60000 65536"/>
              <a:gd name="T9" fmla="*/ 0 w 1"/>
              <a:gd name="T10" fmla="*/ 0 h 13"/>
              <a:gd name="T11" fmla="*/ 1 w 1"/>
              <a:gd name="T12" fmla="*/ 13 h 13"/>
            </a:gdLst>
            <a:ahLst/>
            <a:cxnLst>
              <a:cxn ang="T6">
                <a:pos x="T0" y="T1"/>
              </a:cxn>
              <a:cxn ang="T7">
                <a:pos x="T2" y="T3"/>
              </a:cxn>
              <a:cxn ang="T8">
                <a:pos x="T4" y="T5"/>
              </a:cxn>
            </a:cxnLst>
            <a:rect l="T9" t="T10" r="T11" b="T12"/>
            <a:pathLst>
              <a:path w="1" h="13">
                <a:moveTo>
                  <a:pt x="0" y="0"/>
                </a:move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6" name="Freeform 495">
            <a:extLst>
              <a:ext uri="{FF2B5EF4-FFF2-40B4-BE49-F238E27FC236}">
                <a16:creationId xmlns:a16="http://schemas.microsoft.com/office/drawing/2014/main" id="{00000000-0008-0000-0900-0000F0010000}"/>
              </a:ext>
            </a:extLst>
          </xdr:cNvPr>
          <xdr:cNvSpPr>
            <a:spLocks/>
          </xdr:cNvSpPr>
        </xdr:nvSpPr>
        <xdr:spPr bwMode="auto">
          <a:xfrm>
            <a:off x="2171" y="5825"/>
            <a:ext cx="4" cy="4"/>
          </a:xfrm>
          <a:custGeom>
            <a:avLst/>
            <a:gdLst>
              <a:gd name="T0" fmla="*/ 0 w 13"/>
              <a:gd name="T1" fmla="*/ 0 h 17"/>
              <a:gd name="T2" fmla="*/ 0 w 13"/>
              <a:gd name="T3" fmla="*/ 0 h 17"/>
              <a:gd name="T4" fmla="*/ 0 w 13"/>
              <a:gd name="T5" fmla="*/ 0 h 17"/>
              <a:gd name="T6" fmla="*/ 0 w 13"/>
              <a:gd name="T7" fmla="*/ 0 h 17"/>
              <a:gd name="T8" fmla="*/ 0 w 13"/>
              <a:gd name="T9" fmla="*/ 0 h 17"/>
              <a:gd name="T10" fmla="*/ 0 w 13"/>
              <a:gd name="T11" fmla="*/ 0 h 17"/>
              <a:gd name="T12" fmla="*/ 0 60000 65536"/>
              <a:gd name="T13" fmla="*/ 0 60000 65536"/>
              <a:gd name="T14" fmla="*/ 0 60000 65536"/>
              <a:gd name="T15" fmla="*/ 0 60000 65536"/>
              <a:gd name="T16" fmla="*/ 0 60000 65536"/>
              <a:gd name="T17" fmla="*/ 0 60000 65536"/>
              <a:gd name="T18" fmla="*/ 0 w 13"/>
              <a:gd name="T19" fmla="*/ 0 h 17"/>
              <a:gd name="T20" fmla="*/ 13 w 13"/>
              <a:gd name="T21" fmla="*/ 17 h 17"/>
            </a:gdLst>
            <a:ahLst/>
            <a:cxnLst>
              <a:cxn ang="T12">
                <a:pos x="T0" y="T1"/>
              </a:cxn>
              <a:cxn ang="T13">
                <a:pos x="T2" y="T3"/>
              </a:cxn>
              <a:cxn ang="T14">
                <a:pos x="T4" y="T5"/>
              </a:cxn>
              <a:cxn ang="T15">
                <a:pos x="T6" y="T7"/>
              </a:cxn>
              <a:cxn ang="T16">
                <a:pos x="T8" y="T9"/>
              </a:cxn>
              <a:cxn ang="T17">
                <a:pos x="T10" y="T11"/>
              </a:cxn>
            </a:cxnLst>
            <a:rect l="T18" t="T19" r="T20" b="T21"/>
            <a:pathLst>
              <a:path w="13" h="17">
                <a:moveTo>
                  <a:pt x="0" y="0"/>
                </a:moveTo>
                <a:lnTo>
                  <a:pt x="1" y="6"/>
                </a:lnTo>
                <a:lnTo>
                  <a:pt x="3" y="11"/>
                </a:lnTo>
                <a:lnTo>
                  <a:pt x="7" y="15"/>
                </a:lnTo>
                <a:lnTo>
                  <a:pt x="12" y="17"/>
                </a:lnTo>
                <a:lnTo>
                  <a:pt x="13"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7" name="Freeform 496">
            <a:extLst>
              <a:ext uri="{FF2B5EF4-FFF2-40B4-BE49-F238E27FC236}">
                <a16:creationId xmlns:a16="http://schemas.microsoft.com/office/drawing/2014/main" id="{00000000-0008-0000-0900-0000F1010000}"/>
              </a:ext>
            </a:extLst>
          </xdr:cNvPr>
          <xdr:cNvSpPr>
            <a:spLocks/>
          </xdr:cNvSpPr>
        </xdr:nvSpPr>
        <xdr:spPr bwMode="auto">
          <a:xfrm>
            <a:off x="2174" y="582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8" name="Freeform 497">
            <a:extLst>
              <a:ext uri="{FF2B5EF4-FFF2-40B4-BE49-F238E27FC236}">
                <a16:creationId xmlns:a16="http://schemas.microsoft.com/office/drawing/2014/main" id="{00000000-0008-0000-0900-0000F2010000}"/>
              </a:ext>
            </a:extLst>
          </xdr:cNvPr>
          <xdr:cNvSpPr>
            <a:spLocks/>
          </xdr:cNvSpPr>
        </xdr:nvSpPr>
        <xdr:spPr bwMode="auto">
          <a:xfrm>
            <a:off x="2187" y="5829"/>
            <a:ext cx="1" cy="3"/>
          </a:xfrm>
          <a:custGeom>
            <a:avLst/>
            <a:gdLst>
              <a:gd name="T0" fmla="*/ 0 w 1"/>
              <a:gd name="T1" fmla="*/ 0 h 12"/>
              <a:gd name="T2" fmla="*/ 0 w 1"/>
              <a:gd name="T3" fmla="*/ 0 h 12"/>
              <a:gd name="T4" fmla="*/ 1 w 1"/>
              <a:gd name="T5" fmla="*/ 0 h 12"/>
              <a:gd name="T6" fmla="*/ 0 60000 65536"/>
              <a:gd name="T7" fmla="*/ 0 60000 65536"/>
              <a:gd name="T8" fmla="*/ 0 60000 65536"/>
              <a:gd name="T9" fmla="*/ 0 w 1"/>
              <a:gd name="T10" fmla="*/ 0 h 12"/>
              <a:gd name="T11" fmla="*/ 1 w 1"/>
              <a:gd name="T12" fmla="*/ 12 h 12"/>
            </a:gdLst>
            <a:ahLst/>
            <a:cxnLst>
              <a:cxn ang="T6">
                <a:pos x="T0" y="T1"/>
              </a:cxn>
              <a:cxn ang="T7">
                <a:pos x="T2" y="T3"/>
              </a:cxn>
              <a:cxn ang="T8">
                <a:pos x="T4" y="T5"/>
              </a:cxn>
            </a:cxnLst>
            <a:rect l="T9" t="T10" r="T11" b="T12"/>
            <a:pathLst>
              <a:path w="1" h="12">
                <a:moveTo>
                  <a:pt x="0" y="0"/>
                </a:move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499" name="Freeform 498">
            <a:extLst>
              <a:ext uri="{FF2B5EF4-FFF2-40B4-BE49-F238E27FC236}">
                <a16:creationId xmlns:a16="http://schemas.microsoft.com/office/drawing/2014/main" id="{00000000-0008-0000-0900-0000F3010000}"/>
              </a:ext>
            </a:extLst>
          </xdr:cNvPr>
          <xdr:cNvSpPr>
            <a:spLocks/>
          </xdr:cNvSpPr>
        </xdr:nvSpPr>
        <xdr:spPr bwMode="auto">
          <a:xfrm>
            <a:off x="2187" y="5832"/>
            <a:ext cx="33" cy="1"/>
          </a:xfrm>
          <a:custGeom>
            <a:avLst/>
            <a:gdLst>
              <a:gd name="T0" fmla="*/ 0 w 132"/>
              <a:gd name="T1" fmla="*/ 0 h 1"/>
              <a:gd name="T2" fmla="*/ 0 w 132"/>
              <a:gd name="T3" fmla="*/ 0 h 1"/>
              <a:gd name="T4" fmla="*/ 0 w 132"/>
              <a:gd name="T5" fmla="*/ 0 h 1"/>
              <a:gd name="T6" fmla="*/ 0 60000 65536"/>
              <a:gd name="T7" fmla="*/ 0 60000 65536"/>
              <a:gd name="T8" fmla="*/ 0 60000 65536"/>
              <a:gd name="T9" fmla="*/ 0 w 132"/>
              <a:gd name="T10" fmla="*/ 0 h 1"/>
              <a:gd name="T11" fmla="*/ 132 w 132"/>
              <a:gd name="T12" fmla="*/ 1 h 1"/>
            </a:gdLst>
            <a:ahLst/>
            <a:cxnLst>
              <a:cxn ang="T6">
                <a:pos x="T0" y="T1"/>
              </a:cxn>
              <a:cxn ang="T7">
                <a:pos x="T2" y="T3"/>
              </a:cxn>
              <a:cxn ang="T8">
                <a:pos x="T4" y="T5"/>
              </a:cxn>
            </a:cxnLst>
            <a:rect l="T9" t="T10" r="T11" b="T12"/>
            <a:pathLst>
              <a:path w="132" h="1">
                <a:moveTo>
                  <a:pt x="0" y="0"/>
                </a:moveTo>
                <a:lnTo>
                  <a:pt x="130" y="0"/>
                </a:lnTo>
                <a:lnTo>
                  <a:pt x="13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0" name="Freeform 499">
            <a:extLst>
              <a:ext uri="{FF2B5EF4-FFF2-40B4-BE49-F238E27FC236}">
                <a16:creationId xmlns:a16="http://schemas.microsoft.com/office/drawing/2014/main" id="{00000000-0008-0000-0900-0000F4010000}"/>
              </a:ext>
            </a:extLst>
          </xdr:cNvPr>
          <xdr:cNvSpPr>
            <a:spLocks/>
          </xdr:cNvSpPr>
        </xdr:nvSpPr>
        <xdr:spPr bwMode="auto">
          <a:xfrm>
            <a:off x="2220" y="5832"/>
            <a:ext cx="78" cy="1"/>
          </a:xfrm>
          <a:custGeom>
            <a:avLst/>
            <a:gdLst>
              <a:gd name="T0" fmla="*/ 0 w 312"/>
              <a:gd name="T1" fmla="*/ 0 h 1"/>
              <a:gd name="T2" fmla="*/ 0 w 312"/>
              <a:gd name="T3" fmla="*/ 0 h 1"/>
              <a:gd name="T4" fmla="*/ 0 w 312"/>
              <a:gd name="T5" fmla="*/ 0 h 1"/>
              <a:gd name="T6" fmla="*/ 0 60000 65536"/>
              <a:gd name="T7" fmla="*/ 0 60000 65536"/>
              <a:gd name="T8" fmla="*/ 0 60000 65536"/>
              <a:gd name="T9" fmla="*/ 0 w 312"/>
              <a:gd name="T10" fmla="*/ 0 h 1"/>
              <a:gd name="T11" fmla="*/ 312 w 312"/>
              <a:gd name="T12" fmla="*/ 1 h 1"/>
            </a:gdLst>
            <a:ahLst/>
            <a:cxnLst>
              <a:cxn ang="T6">
                <a:pos x="T0" y="T1"/>
              </a:cxn>
              <a:cxn ang="T7">
                <a:pos x="T2" y="T3"/>
              </a:cxn>
              <a:cxn ang="T8">
                <a:pos x="T4" y="T5"/>
              </a:cxn>
            </a:cxnLst>
            <a:rect l="T9" t="T10" r="T11" b="T12"/>
            <a:pathLst>
              <a:path w="312" h="1">
                <a:moveTo>
                  <a:pt x="0" y="0"/>
                </a:moveTo>
                <a:lnTo>
                  <a:pt x="311" y="0"/>
                </a:lnTo>
                <a:lnTo>
                  <a:pt x="3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1" name="Freeform 500">
            <a:extLst>
              <a:ext uri="{FF2B5EF4-FFF2-40B4-BE49-F238E27FC236}">
                <a16:creationId xmlns:a16="http://schemas.microsoft.com/office/drawing/2014/main" id="{00000000-0008-0000-0900-0000F5010000}"/>
              </a:ext>
            </a:extLst>
          </xdr:cNvPr>
          <xdr:cNvSpPr>
            <a:spLocks/>
          </xdr:cNvSpPr>
        </xdr:nvSpPr>
        <xdr:spPr bwMode="auto">
          <a:xfrm>
            <a:off x="2297" y="5832"/>
            <a:ext cx="33" cy="1"/>
          </a:xfrm>
          <a:custGeom>
            <a:avLst/>
            <a:gdLst>
              <a:gd name="T0" fmla="*/ 0 w 132"/>
              <a:gd name="T1" fmla="*/ 0 h 1"/>
              <a:gd name="T2" fmla="*/ 0 w 132"/>
              <a:gd name="T3" fmla="*/ 0 h 1"/>
              <a:gd name="T4" fmla="*/ 0 w 132"/>
              <a:gd name="T5" fmla="*/ 0 h 1"/>
              <a:gd name="T6" fmla="*/ 0 60000 65536"/>
              <a:gd name="T7" fmla="*/ 0 60000 65536"/>
              <a:gd name="T8" fmla="*/ 0 60000 65536"/>
              <a:gd name="T9" fmla="*/ 0 w 132"/>
              <a:gd name="T10" fmla="*/ 0 h 1"/>
              <a:gd name="T11" fmla="*/ 132 w 132"/>
              <a:gd name="T12" fmla="*/ 1 h 1"/>
            </a:gdLst>
            <a:ahLst/>
            <a:cxnLst>
              <a:cxn ang="T6">
                <a:pos x="T0" y="T1"/>
              </a:cxn>
              <a:cxn ang="T7">
                <a:pos x="T2" y="T3"/>
              </a:cxn>
              <a:cxn ang="T8">
                <a:pos x="T4" y="T5"/>
              </a:cxn>
            </a:cxnLst>
            <a:rect l="T9" t="T10" r="T11" b="T12"/>
            <a:pathLst>
              <a:path w="132" h="1">
                <a:moveTo>
                  <a:pt x="0" y="0"/>
                </a:moveTo>
                <a:lnTo>
                  <a:pt x="131" y="0"/>
                </a:lnTo>
                <a:lnTo>
                  <a:pt x="13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2" name="Freeform 501">
            <a:extLst>
              <a:ext uri="{FF2B5EF4-FFF2-40B4-BE49-F238E27FC236}">
                <a16:creationId xmlns:a16="http://schemas.microsoft.com/office/drawing/2014/main" id="{00000000-0008-0000-0900-0000F6010000}"/>
              </a:ext>
            </a:extLst>
          </xdr:cNvPr>
          <xdr:cNvSpPr>
            <a:spLocks/>
          </xdr:cNvSpPr>
        </xdr:nvSpPr>
        <xdr:spPr bwMode="auto">
          <a:xfrm>
            <a:off x="2216" y="5602"/>
            <a:ext cx="212" cy="73"/>
          </a:xfrm>
          <a:custGeom>
            <a:avLst/>
            <a:gdLst>
              <a:gd name="T0" fmla="*/ 0 w 851"/>
              <a:gd name="T1" fmla="*/ 0 h 290"/>
              <a:gd name="T2" fmla="*/ 0 w 851"/>
              <a:gd name="T3" fmla="*/ 0 h 290"/>
              <a:gd name="T4" fmla="*/ 0 w 851"/>
              <a:gd name="T5" fmla="*/ 0 h 290"/>
              <a:gd name="T6" fmla="*/ 0 w 851"/>
              <a:gd name="T7" fmla="*/ 0 h 290"/>
              <a:gd name="T8" fmla="*/ 0 w 851"/>
              <a:gd name="T9" fmla="*/ 0 h 290"/>
              <a:gd name="T10" fmla="*/ 0 w 851"/>
              <a:gd name="T11" fmla="*/ 0 h 290"/>
              <a:gd name="T12" fmla="*/ 0 w 851"/>
              <a:gd name="T13" fmla="*/ 0 h 290"/>
              <a:gd name="T14" fmla="*/ 0 w 851"/>
              <a:gd name="T15" fmla="*/ 0 h 290"/>
              <a:gd name="T16" fmla="*/ 0 w 851"/>
              <a:gd name="T17" fmla="*/ 0 h 290"/>
              <a:gd name="T18" fmla="*/ 0 w 851"/>
              <a:gd name="T19" fmla="*/ 0 h 290"/>
              <a:gd name="T20" fmla="*/ 1 w 851"/>
              <a:gd name="T21" fmla="*/ 0 h 290"/>
              <a:gd name="T22" fmla="*/ 1 w 851"/>
              <a:gd name="T23" fmla="*/ 0 h 290"/>
              <a:gd name="T24" fmla="*/ 0 w 851"/>
              <a:gd name="T25" fmla="*/ 0 h 290"/>
              <a:gd name="T26" fmla="*/ 0 w 851"/>
              <a:gd name="T27" fmla="*/ 0 h 290"/>
              <a:gd name="T28" fmla="*/ 0 w 851"/>
              <a:gd name="T29" fmla="*/ 0 h 290"/>
              <a:gd name="T30" fmla="*/ 0 w 851"/>
              <a:gd name="T31" fmla="*/ 0 h 290"/>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w 851"/>
              <a:gd name="T49" fmla="*/ 0 h 290"/>
              <a:gd name="T50" fmla="*/ 851 w 851"/>
              <a:gd name="T51" fmla="*/ 290 h 290"/>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T48" t="T49" r="T50" b="T51"/>
            <a:pathLst>
              <a:path w="851" h="290">
                <a:moveTo>
                  <a:pt x="91" y="249"/>
                </a:moveTo>
                <a:lnTo>
                  <a:pt x="0" y="249"/>
                </a:lnTo>
                <a:lnTo>
                  <a:pt x="0" y="290"/>
                </a:lnTo>
                <a:lnTo>
                  <a:pt x="91" y="290"/>
                </a:lnTo>
                <a:lnTo>
                  <a:pt x="91" y="240"/>
                </a:lnTo>
                <a:lnTo>
                  <a:pt x="146" y="240"/>
                </a:lnTo>
                <a:lnTo>
                  <a:pt x="146" y="290"/>
                </a:lnTo>
                <a:lnTo>
                  <a:pt x="91" y="290"/>
                </a:lnTo>
                <a:lnTo>
                  <a:pt x="338" y="290"/>
                </a:lnTo>
                <a:lnTo>
                  <a:pt x="442" y="42"/>
                </a:lnTo>
                <a:lnTo>
                  <a:pt x="851" y="42"/>
                </a:lnTo>
                <a:lnTo>
                  <a:pt x="851" y="0"/>
                </a:lnTo>
                <a:lnTo>
                  <a:pt x="414" y="0"/>
                </a:lnTo>
                <a:lnTo>
                  <a:pt x="310" y="249"/>
                </a:lnTo>
                <a:lnTo>
                  <a:pt x="146" y="249"/>
                </a:lnTo>
                <a:lnTo>
                  <a:pt x="147" y="2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3" name="Freeform 502">
            <a:extLst>
              <a:ext uri="{FF2B5EF4-FFF2-40B4-BE49-F238E27FC236}">
                <a16:creationId xmlns:a16="http://schemas.microsoft.com/office/drawing/2014/main" id="{00000000-0008-0000-0900-0000F7010000}"/>
              </a:ext>
            </a:extLst>
          </xdr:cNvPr>
          <xdr:cNvSpPr>
            <a:spLocks/>
          </xdr:cNvSpPr>
        </xdr:nvSpPr>
        <xdr:spPr bwMode="auto">
          <a:xfrm>
            <a:off x="2187" y="5684"/>
            <a:ext cx="143" cy="148"/>
          </a:xfrm>
          <a:custGeom>
            <a:avLst/>
            <a:gdLst>
              <a:gd name="T0" fmla="*/ 0 w 572"/>
              <a:gd name="T1" fmla="*/ 0 h 592"/>
              <a:gd name="T2" fmla="*/ 1 w 572"/>
              <a:gd name="T3" fmla="*/ 0 h 592"/>
              <a:gd name="T4" fmla="*/ 1 w 572"/>
              <a:gd name="T5" fmla="*/ 1 h 592"/>
              <a:gd name="T6" fmla="*/ 0 w 572"/>
              <a:gd name="T7" fmla="*/ 1 h 592"/>
              <a:gd name="T8" fmla="*/ 0 w 572"/>
              <a:gd name="T9" fmla="*/ 0 h 592"/>
              <a:gd name="T10" fmla="*/ 0 w 572"/>
              <a:gd name="T11" fmla="*/ 0 h 592"/>
              <a:gd name="T12" fmla="*/ 0 w 572"/>
              <a:gd name="T13" fmla="*/ 1 h 592"/>
              <a:gd name="T14" fmla="*/ 1 w 572"/>
              <a:gd name="T15" fmla="*/ 1 h 592"/>
              <a:gd name="T16" fmla="*/ 1 w 572"/>
              <a:gd name="T17" fmla="*/ 0 h 592"/>
              <a:gd name="T18" fmla="*/ 1 w 572"/>
              <a:gd name="T19" fmla="*/ 0 h 59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572"/>
              <a:gd name="T31" fmla="*/ 0 h 592"/>
              <a:gd name="T32" fmla="*/ 572 w 572"/>
              <a:gd name="T33" fmla="*/ 592 h 59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572" h="592">
                <a:moveTo>
                  <a:pt x="0" y="0"/>
                </a:moveTo>
                <a:lnTo>
                  <a:pt x="572" y="0"/>
                </a:lnTo>
                <a:lnTo>
                  <a:pt x="572" y="592"/>
                </a:lnTo>
                <a:lnTo>
                  <a:pt x="0" y="592"/>
                </a:lnTo>
                <a:lnTo>
                  <a:pt x="0" y="0"/>
                </a:lnTo>
                <a:lnTo>
                  <a:pt x="130" y="0"/>
                </a:lnTo>
                <a:lnTo>
                  <a:pt x="130" y="592"/>
                </a:lnTo>
                <a:lnTo>
                  <a:pt x="441" y="592"/>
                </a:lnTo>
                <a:lnTo>
                  <a:pt x="441" y="0"/>
                </a:lnTo>
                <a:lnTo>
                  <a:pt x="44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4" name="Freeform 503">
            <a:extLst>
              <a:ext uri="{FF2B5EF4-FFF2-40B4-BE49-F238E27FC236}">
                <a16:creationId xmlns:a16="http://schemas.microsoft.com/office/drawing/2014/main" id="{00000000-0008-0000-0900-0000F8010000}"/>
              </a:ext>
            </a:extLst>
          </xdr:cNvPr>
          <xdr:cNvSpPr>
            <a:spLocks/>
          </xdr:cNvSpPr>
        </xdr:nvSpPr>
        <xdr:spPr bwMode="auto">
          <a:xfrm>
            <a:off x="2152" y="5703"/>
            <a:ext cx="1" cy="110"/>
          </a:xfrm>
          <a:custGeom>
            <a:avLst/>
            <a:gdLst>
              <a:gd name="T0" fmla="*/ 0 w 2"/>
              <a:gd name="T1" fmla="*/ 0 h 442"/>
              <a:gd name="T2" fmla="*/ 0 w 2"/>
              <a:gd name="T3" fmla="*/ 0 h 442"/>
              <a:gd name="T4" fmla="*/ 1 w 2"/>
              <a:gd name="T5" fmla="*/ 0 h 442"/>
              <a:gd name="T6" fmla="*/ 0 60000 65536"/>
              <a:gd name="T7" fmla="*/ 0 60000 65536"/>
              <a:gd name="T8" fmla="*/ 0 60000 65536"/>
              <a:gd name="T9" fmla="*/ 0 w 2"/>
              <a:gd name="T10" fmla="*/ 0 h 442"/>
              <a:gd name="T11" fmla="*/ 2 w 2"/>
              <a:gd name="T12" fmla="*/ 442 h 442"/>
            </a:gdLst>
            <a:ahLst/>
            <a:cxnLst>
              <a:cxn ang="T6">
                <a:pos x="T0" y="T1"/>
              </a:cxn>
              <a:cxn ang="T7">
                <a:pos x="T2" y="T3"/>
              </a:cxn>
              <a:cxn ang="T8">
                <a:pos x="T4" y="T5"/>
              </a:cxn>
            </a:cxnLst>
            <a:rect l="T9" t="T10" r="T11" b="T12"/>
            <a:pathLst>
              <a:path w="2" h="442">
                <a:moveTo>
                  <a:pt x="0" y="442"/>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5" name="Freeform 504">
            <a:extLst>
              <a:ext uri="{FF2B5EF4-FFF2-40B4-BE49-F238E27FC236}">
                <a16:creationId xmlns:a16="http://schemas.microsoft.com/office/drawing/2014/main" id="{00000000-0008-0000-0900-0000F9010000}"/>
              </a:ext>
            </a:extLst>
          </xdr:cNvPr>
          <xdr:cNvSpPr>
            <a:spLocks/>
          </xdr:cNvSpPr>
        </xdr:nvSpPr>
        <xdr:spPr bwMode="auto">
          <a:xfrm>
            <a:off x="2143" y="5703"/>
            <a:ext cx="26" cy="110"/>
          </a:xfrm>
          <a:custGeom>
            <a:avLst/>
            <a:gdLst>
              <a:gd name="T0" fmla="*/ 0 w 103"/>
              <a:gd name="T1" fmla="*/ 0 h 442"/>
              <a:gd name="T2" fmla="*/ 0 w 103"/>
              <a:gd name="T3" fmla="*/ 0 h 442"/>
              <a:gd name="T4" fmla="*/ 0 w 103"/>
              <a:gd name="T5" fmla="*/ 0 h 442"/>
              <a:gd name="T6" fmla="*/ 0 w 103"/>
              <a:gd name="T7" fmla="*/ 0 h 442"/>
              <a:gd name="T8" fmla="*/ 0 w 103"/>
              <a:gd name="T9" fmla="*/ 0 h 442"/>
              <a:gd name="T10" fmla="*/ 0 w 103"/>
              <a:gd name="T11" fmla="*/ 0 h 442"/>
              <a:gd name="T12" fmla="*/ 0 w 103"/>
              <a:gd name="T13" fmla="*/ 0 h 442"/>
              <a:gd name="T14" fmla="*/ 0 60000 65536"/>
              <a:gd name="T15" fmla="*/ 0 60000 65536"/>
              <a:gd name="T16" fmla="*/ 0 60000 65536"/>
              <a:gd name="T17" fmla="*/ 0 60000 65536"/>
              <a:gd name="T18" fmla="*/ 0 60000 65536"/>
              <a:gd name="T19" fmla="*/ 0 60000 65536"/>
              <a:gd name="T20" fmla="*/ 0 60000 65536"/>
              <a:gd name="T21" fmla="*/ 0 w 103"/>
              <a:gd name="T22" fmla="*/ 0 h 442"/>
              <a:gd name="T23" fmla="*/ 103 w 103"/>
              <a:gd name="T24" fmla="*/ 442 h 442"/>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3" h="442">
                <a:moveTo>
                  <a:pt x="102" y="0"/>
                </a:moveTo>
                <a:lnTo>
                  <a:pt x="34" y="0"/>
                </a:lnTo>
                <a:lnTo>
                  <a:pt x="0" y="34"/>
                </a:lnTo>
                <a:lnTo>
                  <a:pt x="0" y="407"/>
                </a:lnTo>
                <a:lnTo>
                  <a:pt x="34" y="442"/>
                </a:lnTo>
                <a:lnTo>
                  <a:pt x="102" y="442"/>
                </a:lnTo>
                <a:lnTo>
                  <a:pt x="103" y="44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6" name="Freeform 505">
            <a:extLst>
              <a:ext uri="{FF2B5EF4-FFF2-40B4-BE49-F238E27FC236}">
                <a16:creationId xmlns:a16="http://schemas.microsoft.com/office/drawing/2014/main" id="{00000000-0008-0000-0900-0000FA010000}"/>
              </a:ext>
            </a:extLst>
          </xdr:cNvPr>
          <xdr:cNvSpPr>
            <a:spLocks/>
          </xdr:cNvSpPr>
        </xdr:nvSpPr>
        <xdr:spPr bwMode="auto">
          <a:xfrm>
            <a:off x="2174" y="5806"/>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7" name="Freeform 506">
            <a:extLst>
              <a:ext uri="{FF2B5EF4-FFF2-40B4-BE49-F238E27FC236}">
                <a16:creationId xmlns:a16="http://schemas.microsoft.com/office/drawing/2014/main" id="{00000000-0008-0000-0900-0000FB010000}"/>
              </a:ext>
            </a:extLst>
          </xdr:cNvPr>
          <xdr:cNvSpPr>
            <a:spLocks/>
          </xdr:cNvSpPr>
        </xdr:nvSpPr>
        <xdr:spPr bwMode="auto">
          <a:xfrm>
            <a:off x="2174" y="5821"/>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8" name="Freeform 507">
            <a:extLst>
              <a:ext uri="{FF2B5EF4-FFF2-40B4-BE49-F238E27FC236}">
                <a16:creationId xmlns:a16="http://schemas.microsoft.com/office/drawing/2014/main" id="{00000000-0008-0000-0900-0000FC010000}"/>
              </a:ext>
            </a:extLst>
          </xdr:cNvPr>
          <xdr:cNvSpPr>
            <a:spLocks/>
          </xdr:cNvSpPr>
        </xdr:nvSpPr>
        <xdr:spPr bwMode="auto">
          <a:xfrm>
            <a:off x="2174" y="5797"/>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09" name="Freeform 508">
            <a:extLst>
              <a:ext uri="{FF2B5EF4-FFF2-40B4-BE49-F238E27FC236}">
                <a16:creationId xmlns:a16="http://schemas.microsoft.com/office/drawing/2014/main" id="{00000000-0008-0000-0900-0000FD010000}"/>
              </a:ext>
            </a:extLst>
          </xdr:cNvPr>
          <xdr:cNvSpPr>
            <a:spLocks/>
          </xdr:cNvSpPr>
        </xdr:nvSpPr>
        <xdr:spPr bwMode="auto">
          <a:xfrm>
            <a:off x="2174" y="582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0" name="Freeform 509">
            <a:extLst>
              <a:ext uri="{FF2B5EF4-FFF2-40B4-BE49-F238E27FC236}">
                <a16:creationId xmlns:a16="http://schemas.microsoft.com/office/drawing/2014/main" id="{00000000-0008-0000-0900-0000FE010000}"/>
              </a:ext>
            </a:extLst>
          </xdr:cNvPr>
          <xdr:cNvSpPr>
            <a:spLocks/>
          </xdr:cNvSpPr>
        </xdr:nvSpPr>
        <xdr:spPr bwMode="auto">
          <a:xfrm>
            <a:off x="2171" y="5821"/>
            <a:ext cx="4" cy="8"/>
          </a:xfrm>
          <a:custGeom>
            <a:avLst/>
            <a:gdLst>
              <a:gd name="T0" fmla="*/ 0 w 13"/>
              <a:gd name="T1" fmla="*/ 0 h 34"/>
              <a:gd name="T2" fmla="*/ 0 w 13"/>
              <a:gd name="T3" fmla="*/ 0 h 34"/>
              <a:gd name="T4" fmla="*/ 0 w 13"/>
              <a:gd name="T5" fmla="*/ 0 h 34"/>
              <a:gd name="T6" fmla="*/ 0 w 13"/>
              <a:gd name="T7" fmla="*/ 0 h 34"/>
              <a:gd name="T8" fmla="*/ 0 w 13"/>
              <a:gd name="T9" fmla="*/ 0 h 34"/>
              <a:gd name="T10" fmla="*/ 0 w 13"/>
              <a:gd name="T11" fmla="*/ 0 h 34"/>
              <a:gd name="T12" fmla="*/ 0 w 13"/>
              <a:gd name="T13" fmla="*/ 0 h 34"/>
              <a:gd name="T14" fmla="*/ 0 w 13"/>
              <a:gd name="T15" fmla="*/ 0 h 34"/>
              <a:gd name="T16" fmla="*/ 0 w 13"/>
              <a:gd name="T17" fmla="*/ 0 h 34"/>
              <a:gd name="T18" fmla="*/ 0 w 13"/>
              <a:gd name="T19" fmla="*/ 0 h 34"/>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4"/>
              <a:gd name="T32" fmla="*/ 13 w 13"/>
              <a:gd name="T33" fmla="*/ 34 h 34"/>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4">
                <a:moveTo>
                  <a:pt x="12" y="0"/>
                </a:moveTo>
                <a:lnTo>
                  <a:pt x="7" y="4"/>
                </a:lnTo>
                <a:lnTo>
                  <a:pt x="3" y="7"/>
                </a:lnTo>
                <a:lnTo>
                  <a:pt x="1" y="12"/>
                </a:lnTo>
                <a:lnTo>
                  <a:pt x="0" y="17"/>
                </a:lnTo>
                <a:lnTo>
                  <a:pt x="1" y="23"/>
                </a:lnTo>
                <a:lnTo>
                  <a:pt x="3" y="28"/>
                </a:lnTo>
                <a:lnTo>
                  <a:pt x="7" y="32"/>
                </a:lnTo>
                <a:lnTo>
                  <a:pt x="12" y="34"/>
                </a:lnTo>
                <a:lnTo>
                  <a:pt x="13"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1" name="Freeform 510">
            <a:extLst>
              <a:ext uri="{FF2B5EF4-FFF2-40B4-BE49-F238E27FC236}">
                <a16:creationId xmlns:a16="http://schemas.microsoft.com/office/drawing/2014/main" id="{00000000-0008-0000-0900-0000FF010000}"/>
              </a:ext>
            </a:extLst>
          </xdr:cNvPr>
          <xdr:cNvSpPr>
            <a:spLocks/>
          </xdr:cNvSpPr>
        </xdr:nvSpPr>
        <xdr:spPr bwMode="auto">
          <a:xfrm>
            <a:off x="2171" y="5806"/>
            <a:ext cx="4" cy="15"/>
          </a:xfrm>
          <a:custGeom>
            <a:avLst/>
            <a:gdLst>
              <a:gd name="T0" fmla="*/ 0 w 13"/>
              <a:gd name="T1" fmla="*/ 0 h 60"/>
              <a:gd name="T2" fmla="*/ 0 w 13"/>
              <a:gd name="T3" fmla="*/ 0 h 60"/>
              <a:gd name="T4" fmla="*/ 0 w 13"/>
              <a:gd name="T5" fmla="*/ 0 h 60"/>
              <a:gd name="T6" fmla="*/ 0 w 13"/>
              <a:gd name="T7" fmla="*/ 0 h 60"/>
              <a:gd name="T8" fmla="*/ 0 w 13"/>
              <a:gd name="T9" fmla="*/ 0 h 60"/>
              <a:gd name="T10" fmla="*/ 0 w 13"/>
              <a:gd name="T11" fmla="*/ 0 h 60"/>
              <a:gd name="T12" fmla="*/ 0 w 13"/>
              <a:gd name="T13" fmla="*/ 0 h 60"/>
              <a:gd name="T14" fmla="*/ 0 w 13"/>
              <a:gd name="T15" fmla="*/ 0 h 60"/>
              <a:gd name="T16" fmla="*/ 0 w 13"/>
              <a:gd name="T17" fmla="*/ 0 h 60"/>
              <a:gd name="T18" fmla="*/ 0 w 13"/>
              <a:gd name="T19" fmla="*/ 0 h 6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0"/>
              <a:gd name="T32" fmla="*/ 13 w 13"/>
              <a:gd name="T33" fmla="*/ 60 h 6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0">
                <a:moveTo>
                  <a:pt x="12" y="0"/>
                </a:moveTo>
                <a:lnTo>
                  <a:pt x="6" y="6"/>
                </a:lnTo>
                <a:lnTo>
                  <a:pt x="2" y="13"/>
                </a:lnTo>
                <a:lnTo>
                  <a:pt x="1" y="22"/>
                </a:lnTo>
                <a:lnTo>
                  <a:pt x="0" y="30"/>
                </a:lnTo>
                <a:lnTo>
                  <a:pt x="1" y="39"/>
                </a:lnTo>
                <a:lnTo>
                  <a:pt x="3" y="46"/>
                </a:lnTo>
                <a:lnTo>
                  <a:pt x="7" y="54"/>
                </a:lnTo>
                <a:lnTo>
                  <a:pt x="12" y="60"/>
                </a:lnTo>
                <a:lnTo>
                  <a:pt x="13" y="6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2" name="Freeform 511">
            <a:extLst>
              <a:ext uri="{FF2B5EF4-FFF2-40B4-BE49-F238E27FC236}">
                <a16:creationId xmlns:a16="http://schemas.microsoft.com/office/drawing/2014/main" id="{00000000-0008-0000-0900-000000020000}"/>
              </a:ext>
            </a:extLst>
          </xdr:cNvPr>
          <xdr:cNvSpPr>
            <a:spLocks/>
          </xdr:cNvSpPr>
        </xdr:nvSpPr>
        <xdr:spPr bwMode="auto">
          <a:xfrm>
            <a:off x="2171" y="5797"/>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2" y="0"/>
                </a:moveTo>
                <a:lnTo>
                  <a:pt x="7" y="2"/>
                </a:lnTo>
                <a:lnTo>
                  <a:pt x="3" y="6"/>
                </a:lnTo>
                <a:lnTo>
                  <a:pt x="1" y="11"/>
                </a:lnTo>
                <a:lnTo>
                  <a:pt x="0" y="17"/>
                </a:lnTo>
                <a:lnTo>
                  <a:pt x="1" y="22"/>
                </a:lnTo>
                <a:lnTo>
                  <a:pt x="3" y="27"/>
                </a:lnTo>
                <a:lnTo>
                  <a:pt x="7" y="31"/>
                </a:lnTo>
                <a:lnTo>
                  <a:pt x="12" y="35"/>
                </a:lnTo>
                <a:lnTo>
                  <a:pt x="13"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3" name="Freeform 512">
            <a:extLst>
              <a:ext uri="{FF2B5EF4-FFF2-40B4-BE49-F238E27FC236}">
                <a16:creationId xmlns:a16="http://schemas.microsoft.com/office/drawing/2014/main" id="{00000000-0008-0000-0900-000001020000}"/>
              </a:ext>
            </a:extLst>
          </xdr:cNvPr>
          <xdr:cNvSpPr>
            <a:spLocks/>
          </xdr:cNvSpPr>
        </xdr:nvSpPr>
        <xdr:spPr bwMode="auto">
          <a:xfrm>
            <a:off x="2169" y="5801"/>
            <a:ext cx="2" cy="24"/>
          </a:xfrm>
          <a:custGeom>
            <a:avLst/>
            <a:gdLst>
              <a:gd name="T0" fmla="*/ 0 w 10"/>
              <a:gd name="T1" fmla="*/ 0 h 95"/>
              <a:gd name="T2" fmla="*/ 0 w 10"/>
              <a:gd name="T3" fmla="*/ 0 h 95"/>
              <a:gd name="T4" fmla="*/ 0 w 10"/>
              <a:gd name="T5" fmla="*/ 0 h 95"/>
              <a:gd name="T6" fmla="*/ 0 w 10"/>
              <a:gd name="T7" fmla="*/ 0 h 95"/>
              <a:gd name="T8" fmla="*/ 0 w 10"/>
              <a:gd name="T9" fmla="*/ 0 h 95"/>
              <a:gd name="T10" fmla="*/ 0 w 10"/>
              <a:gd name="T11" fmla="*/ 0 h 95"/>
              <a:gd name="T12" fmla="*/ 0 w 10"/>
              <a:gd name="T13" fmla="*/ 0 h 95"/>
              <a:gd name="T14" fmla="*/ 0 60000 65536"/>
              <a:gd name="T15" fmla="*/ 0 60000 65536"/>
              <a:gd name="T16" fmla="*/ 0 60000 65536"/>
              <a:gd name="T17" fmla="*/ 0 60000 65536"/>
              <a:gd name="T18" fmla="*/ 0 60000 65536"/>
              <a:gd name="T19" fmla="*/ 0 60000 65536"/>
              <a:gd name="T20" fmla="*/ 0 60000 65536"/>
              <a:gd name="T21" fmla="*/ 0 w 10"/>
              <a:gd name="T22" fmla="*/ 0 h 95"/>
              <a:gd name="T23" fmla="*/ 10 w 10"/>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 h="95">
                <a:moveTo>
                  <a:pt x="9" y="95"/>
                </a:moveTo>
                <a:lnTo>
                  <a:pt x="9" y="0"/>
                </a:lnTo>
                <a:lnTo>
                  <a:pt x="9" y="14"/>
                </a:lnTo>
                <a:lnTo>
                  <a:pt x="0" y="22"/>
                </a:lnTo>
                <a:lnTo>
                  <a:pt x="0" y="73"/>
                </a:lnTo>
                <a:lnTo>
                  <a:pt x="9" y="82"/>
                </a:lnTo>
                <a:lnTo>
                  <a:pt x="10" y="8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4" name="Freeform 513">
            <a:extLst>
              <a:ext uri="{FF2B5EF4-FFF2-40B4-BE49-F238E27FC236}">
                <a16:creationId xmlns:a16="http://schemas.microsoft.com/office/drawing/2014/main" id="{00000000-0008-0000-0900-000002020000}"/>
              </a:ext>
            </a:extLst>
          </xdr:cNvPr>
          <xdr:cNvSpPr>
            <a:spLocks/>
          </xdr:cNvSpPr>
        </xdr:nvSpPr>
        <xdr:spPr bwMode="auto">
          <a:xfrm>
            <a:off x="2174" y="5686"/>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5" name="Freeform 514">
            <a:extLst>
              <a:ext uri="{FF2B5EF4-FFF2-40B4-BE49-F238E27FC236}">
                <a16:creationId xmlns:a16="http://schemas.microsoft.com/office/drawing/2014/main" id="{00000000-0008-0000-0900-000003020000}"/>
              </a:ext>
            </a:extLst>
          </xdr:cNvPr>
          <xdr:cNvSpPr>
            <a:spLocks/>
          </xdr:cNvSpPr>
        </xdr:nvSpPr>
        <xdr:spPr bwMode="auto">
          <a:xfrm>
            <a:off x="2174" y="571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6" name="Freeform 515">
            <a:extLst>
              <a:ext uri="{FF2B5EF4-FFF2-40B4-BE49-F238E27FC236}">
                <a16:creationId xmlns:a16="http://schemas.microsoft.com/office/drawing/2014/main" id="{00000000-0008-0000-0900-000004020000}"/>
              </a:ext>
            </a:extLst>
          </xdr:cNvPr>
          <xdr:cNvSpPr>
            <a:spLocks/>
          </xdr:cNvSpPr>
        </xdr:nvSpPr>
        <xdr:spPr bwMode="auto">
          <a:xfrm>
            <a:off x="2174" y="5695"/>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7" name="Freeform 516">
            <a:extLst>
              <a:ext uri="{FF2B5EF4-FFF2-40B4-BE49-F238E27FC236}">
                <a16:creationId xmlns:a16="http://schemas.microsoft.com/office/drawing/2014/main" id="{00000000-0008-0000-0900-000005020000}"/>
              </a:ext>
            </a:extLst>
          </xdr:cNvPr>
          <xdr:cNvSpPr>
            <a:spLocks/>
          </xdr:cNvSpPr>
        </xdr:nvSpPr>
        <xdr:spPr bwMode="auto">
          <a:xfrm>
            <a:off x="2174" y="5710"/>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8" name="Freeform 517">
            <a:extLst>
              <a:ext uri="{FF2B5EF4-FFF2-40B4-BE49-F238E27FC236}">
                <a16:creationId xmlns:a16="http://schemas.microsoft.com/office/drawing/2014/main" id="{00000000-0008-0000-0900-000006020000}"/>
              </a:ext>
            </a:extLst>
          </xdr:cNvPr>
          <xdr:cNvSpPr>
            <a:spLocks/>
          </xdr:cNvSpPr>
        </xdr:nvSpPr>
        <xdr:spPr bwMode="auto">
          <a:xfrm>
            <a:off x="2169" y="5691"/>
            <a:ext cx="2" cy="23"/>
          </a:xfrm>
          <a:custGeom>
            <a:avLst/>
            <a:gdLst>
              <a:gd name="T0" fmla="*/ 0 w 10"/>
              <a:gd name="T1" fmla="*/ 0 h 95"/>
              <a:gd name="T2" fmla="*/ 0 w 10"/>
              <a:gd name="T3" fmla="*/ 0 h 95"/>
              <a:gd name="T4" fmla="*/ 0 w 10"/>
              <a:gd name="T5" fmla="*/ 0 h 95"/>
              <a:gd name="T6" fmla="*/ 0 w 10"/>
              <a:gd name="T7" fmla="*/ 0 h 95"/>
              <a:gd name="T8" fmla="*/ 0 w 10"/>
              <a:gd name="T9" fmla="*/ 0 h 95"/>
              <a:gd name="T10" fmla="*/ 0 w 10"/>
              <a:gd name="T11" fmla="*/ 0 h 95"/>
              <a:gd name="T12" fmla="*/ 0 w 10"/>
              <a:gd name="T13" fmla="*/ 0 h 95"/>
              <a:gd name="T14" fmla="*/ 0 60000 65536"/>
              <a:gd name="T15" fmla="*/ 0 60000 65536"/>
              <a:gd name="T16" fmla="*/ 0 60000 65536"/>
              <a:gd name="T17" fmla="*/ 0 60000 65536"/>
              <a:gd name="T18" fmla="*/ 0 60000 65536"/>
              <a:gd name="T19" fmla="*/ 0 60000 65536"/>
              <a:gd name="T20" fmla="*/ 0 60000 65536"/>
              <a:gd name="T21" fmla="*/ 0 w 10"/>
              <a:gd name="T22" fmla="*/ 0 h 95"/>
              <a:gd name="T23" fmla="*/ 10 w 10"/>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 h="95">
                <a:moveTo>
                  <a:pt x="9" y="0"/>
                </a:moveTo>
                <a:lnTo>
                  <a:pt x="9" y="95"/>
                </a:lnTo>
                <a:lnTo>
                  <a:pt x="9" y="81"/>
                </a:lnTo>
                <a:lnTo>
                  <a:pt x="0" y="72"/>
                </a:lnTo>
                <a:lnTo>
                  <a:pt x="0" y="22"/>
                </a:lnTo>
                <a:lnTo>
                  <a:pt x="9" y="13"/>
                </a:lnTo>
                <a:lnTo>
                  <a:pt x="10"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19" name="Freeform 518">
            <a:extLst>
              <a:ext uri="{FF2B5EF4-FFF2-40B4-BE49-F238E27FC236}">
                <a16:creationId xmlns:a16="http://schemas.microsoft.com/office/drawing/2014/main" id="{00000000-0008-0000-0900-000007020000}"/>
              </a:ext>
            </a:extLst>
          </xdr:cNvPr>
          <xdr:cNvSpPr>
            <a:spLocks/>
          </xdr:cNvSpPr>
        </xdr:nvSpPr>
        <xdr:spPr bwMode="auto">
          <a:xfrm>
            <a:off x="2171" y="5710"/>
            <a:ext cx="4" cy="9"/>
          </a:xfrm>
          <a:custGeom>
            <a:avLst/>
            <a:gdLst>
              <a:gd name="T0" fmla="*/ 0 w 13"/>
              <a:gd name="T1" fmla="*/ 0 h 33"/>
              <a:gd name="T2" fmla="*/ 0 w 13"/>
              <a:gd name="T3" fmla="*/ 0 h 33"/>
              <a:gd name="T4" fmla="*/ 0 w 13"/>
              <a:gd name="T5" fmla="*/ 0 h 33"/>
              <a:gd name="T6" fmla="*/ 0 w 13"/>
              <a:gd name="T7" fmla="*/ 0 h 33"/>
              <a:gd name="T8" fmla="*/ 0 w 13"/>
              <a:gd name="T9" fmla="*/ 0 h 33"/>
              <a:gd name="T10" fmla="*/ 0 w 13"/>
              <a:gd name="T11" fmla="*/ 0 h 33"/>
              <a:gd name="T12" fmla="*/ 0 w 13"/>
              <a:gd name="T13" fmla="*/ 0 h 33"/>
              <a:gd name="T14" fmla="*/ 0 w 13"/>
              <a:gd name="T15" fmla="*/ 0 h 33"/>
              <a:gd name="T16" fmla="*/ 0 w 13"/>
              <a:gd name="T17" fmla="*/ 0 h 33"/>
              <a:gd name="T18" fmla="*/ 0 w 13"/>
              <a:gd name="T19" fmla="*/ 0 h 33"/>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3"/>
              <a:gd name="T32" fmla="*/ 13 w 13"/>
              <a:gd name="T33" fmla="*/ 33 h 33"/>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3">
                <a:moveTo>
                  <a:pt x="12" y="0"/>
                </a:moveTo>
                <a:lnTo>
                  <a:pt x="7" y="2"/>
                </a:lnTo>
                <a:lnTo>
                  <a:pt x="3" y="6"/>
                </a:lnTo>
                <a:lnTo>
                  <a:pt x="1" y="11"/>
                </a:lnTo>
                <a:lnTo>
                  <a:pt x="0" y="17"/>
                </a:lnTo>
                <a:lnTo>
                  <a:pt x="1" y="22"/>
                </a:lnTo>
                <a:lnTo>
                  <a:pt x="3" y="27"/>
                </a:lnTo>
                <a:lnTo>
                  <a:pt x="7" y="30"/>
                </a:lnTo>
                <a:lnTo>
                  <a:pt x="12" y="33"/>
                </a:lnTo>
                <a:lnTo>
                  <a:pt x="13" y="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0" name="Freeform 519">
            <a:extLst>
              <a:ext uri="{FF2B5EF4-FFF2-40B4-BE49-F238E27FC236}">
                <a16:creationId xmlns:a16="http://schemas.microsoft.com/office/drawing/2014/main" id="{00000000-0008-0000-0900-000008020000}"/>
              </a:ext>
            </a:extLst>
          </xdr:cNvPr>
          <xdr:cNvSpPr>
            <a:spLocks/>
          </xdr:cNvSpPr>
        </xdr:nvSpPr>
        <xdr:spPr bwMode="auto">
          <a:xfrm>
            <a:off x="2171" y="5695"/>
            <a:ext cx="4" cy="15"/>
          </a:xfrm>
          <a:custGeom>
            <a:avLst/>
            <a:gdLst>
              <a:gd name="T0" fmla="*/ 0 w 13"/>
              <a:gd name="T1" fmla="*/ 0 h 62"/>
              <a:gd name="T2" fmla="*/ 0 w 13"/>
              <a:gd name="T3" fmla="*/ 0 h 62"/>
              <a:gd name="T4" fmla="*/ 0 w 13"/>
              <a:gd name="T5" fmla="*/ 0 h 62"/>
              <a:gd name="T6" fmla="*/ 0 w 13"/>
              <a:gd name="T7" fmla="*/ 0 h 62"/>
              <a:gd name="T8" fmla="*/ 0 w 13"/>
              <a:gd name="T9" fmla="*/ 0 h 62"/>
              <a:gd name="T10" fmla="*/ 0 w 13"/>
              <a:gd name="T11" fmla="*/ 0 h 62"/>
              <a:gd name="T12" fmla="*/ 0 w 13"/>
              <a:gd name="T13" fmla="*/ 0 h 62"/>
              <a:gd name="T14" fmla="*/ 0 w 13"/>
              <a:gd name="T15" fmla="*/ 0 h 62"/>
              <a:gd name="T16" fmla="*/ 0 w 13"/>
              <a:gd name="T17" fmla="*/ 0 h 62"/>
              <a:gd name="T18" fmla="*/ 0 w 13"/>
              <a:gd name="T19" fmla="*/ 0 h 6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2"/>
              <a:gd name="T32" fmla="*/ 13 w 13"/>
              <a:gd name="T33" fmla="*/ 62 h 6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2">
                <a:moveTo>
                  <a:pt x="12" y="0"/>
                </a:moveTo>
                <a:lnTo>
                  <a:pt x="7" y="6"/>
                </a:lnTo>
                <a:lnTo>
                  <a:pt x="3" y="13"/>
                </a:lnTo>
                <a:lnTo>
                  <a:pt x="1" y="22"/>
                </a:lnTo>
                <a:lnTo>
                  <a:pt x="0" y="31"/>
                </a:lnTo>
                <a:lnTo>
                  <a:pt x="1" y="38"/>
                </a:lnTo>
                <a:lnTo>
                  <a:pt x="2" y="47"/>
                </a:lnTo>
                <a:lnTo>
                  <a:pt x="6" y="54"/>
                </a:lnTo>
                <a:lnTo>
                  <a:pt x="12" y="62"/>
                </a:lnTo>
                <a:lnTo>
                  <a:pt x="13" y="6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1" name="Freeform 520">
            <a:extLst>
              <a:ext uri="{FF2B5EF4-FFF2-40B4-BE49-F238E27FC236}">
                <a16:creationId xmlns:a16="http://schemas.microsoft.com/office/drawing/2014/main" id="{00000000-0008-0000-0900-000009020000}"/>
              </a:ext>
            </a:extLst>
          </xdr:cNvPr>
          <xdr:cNvSpPr>
            <a:spLocks/>
          </xdr:cNvSpPr>
        </xdr:nvSpPr>
        <xdr:spPr bwMode="auto">
          <a:xfrm>
            <a:off x="2171" y="5686"/>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2" y="0"/>
                </a:moveTo>
                <a:lnTo>
                  <a:pt x="7" y="3"/>
                </a:lnTo>
                <a:lnTo>
                  <a:pt x="3" y="7"/>
                </a:lnTo>
                <a:lnTo>
                  <a:pt x="1" y="11"/>
                </a:lnTo>
                <a:lnTo>
                  <a:pt x="0" y="18"/>
                </a:lnTo>
                <a:lnTo>
                  <a:pt x="1" y="24"/>
                </a:lnTo>
                <a:lnTo>
                  <a:pt x="3" y="29"/>
                </a:lnTo>
                <a:lnTo>
                  <a:pt x="7" y="32"/>
                </a:lnTo>
                <a:lnTo>
                  <a:pt x="12" y="35"/>
                </a:lnTo>
                <a:lnTo>
                  <a:pt x="13"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2" name="Freeform 521">
            <a:extLst>
              <a:ext uri="{FF2B5EF4-FFF2-40B4-BE49-F238E27FC236}">
                <a16:creationId xmlns:a16="http://schemas.microsoft.com/office/drawing/2014/main" id="{00000000-0008-0000-0900-00000A020000}"/>
              </a:ext>
            </a:extLst>
          </xdr:cNvPr>
          <xdr:cNvSpPr>
            <a:spLocks/>
          </xdr:cNvSpPr>
        </xdr:nvSpPr>
        <xdr:spPr bwMode="auto">
          <a:xfrm>
            <a:off x="2024" y="5795"/>
            <a:ext cx="119" cy="1"/>
          </a:xfrm>
          <a:custGeom>
            <a:avLst/>
            <a:gdLst>
              <a:gd name="T0" fmla="*/ 1 w 476"/>
              <a:gd name="T1" fmla="*/ 0 h 1"/>
              <a:gd name="T2" fmla="*/ 0 w 476"/>
              <a:gd name="T3" fmla="*/ 0 h 1"/>
              <a:gd name="T4" fmla="*/ 0 w 476"/>
              <a:gd name="T5" fmla="*/ 0 h 1"/>
              <a:gd name="T6" fmla="*/ 0 60000 65536"/>
              <a:gd name="T7" fmla="*/ 0 60000 65536"/>
              <a:gd name="T8" fmla="*/ 0 60000 65536"/>
              <a:gd name="T9" fmla="*/ 0 w 476"/>
              <a:gd name="T10" fmla="*/ 0 h 1"/>
              <a:gd name="T11" fmla="*/ 476 w 476"/>
              <a:gd name="T12" fmla="*/ 1 h 1"/>
            </a:gdLst>
            <a:ahLst/>
            <a:cxnLst>
              <a:cxn ang="T6">
                <a:pos x="T0" y="T1"/>
              </a:cxn>
              <a:cxn ang="T7">
                <a:pos x="T2" y="T3"/>
              </a:cxn>
              <a:cxn ang="T8">
                <a:pos x="T4" y="T5"/>
              </a:cxn>
            </a:cxnLst>
            <a:rect l="T9" t="T10" r="T11" b="T12"/>
            <a:pathLst>
              <a:path w="476" h="1">
                <a:moveTo>
                  <a:pt x="476"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3" name="Freeform 522">
            <a:extLst>
              <a:ext uri="{FF2B5EF4-FFF2-40B4-BE49-F238E27FC236}">
                <a16:creationId xmlns:a16="http://schemas.microsoft.com/office/drawing/2014/main" id="{00000000-0008-0000-0900-00000B020000}"/>
              </a:ext>
            </a:extLst>
          </xdr:cNvPr>
          <xdr:cNvSpPr>
            <a:spLocks/>
          </xdr:cNvSpPr>
        </xdr:nvSpPr>
        <xdr:spPr bwMode="auto">
          <a:xfrm>
            <a:off x="2024" y="5721"/>
            <a:ext cx="119" cy="1"/>
          </a:xfrm>
          <a:custGeom>
            <a:avLst/>
            <a:gdLst>
              <a:gd name="T0" fmla="*/ 1 w 476"/>
              <a:gd name="T1" fmla="*/ 0 h 1"/>
              <a:gd name="T2" fmla="*/ 0 w 476"/>
              <a:gd name="T3" fmla="*/ 0 h 1"/>
              <a:gd name="T4" fmla="*/ 0 w 476"/>
              <a:gd name="T5" fmla="*/ 0 h 1"/>
              <a:gd name="T6" fmla="*/ 0 60000 65536"/>
              <a:gd name="T7" fmla="*/ 0 60000 65536"/>
              <a:gd name="T8" fmla="*/ 0 60000 65536"/>
              <a:gd name="T9" fmla="*/ 0 w 476"/>
              <a:gd name="T10" fmla="*/ 0 h 1"/>
              <a:gd name="T11" fmla="*/ 476 w 476"/>
              <a:gd name="T12" fmla="*/ 1 h 1"/>
            </a:gdLst>
            <a:ahLst/>
            <a:cxnLst>
              <a:cxn ang="T6">
                <a:pos x="T0" y="T1"/>
              </a:cxn>
              <a:cxn ang="T7">
                <a:pos x="T2" y="T3"/>
              </a:cxn>
              <a:cxn ang="T8">
                <a:pos x="T4" y="T5"/>
              </a:cxn>
            </a:cxnLst>
            <a:rect l="T9" t="T10" r="T11" b="T12"/>
            <a:pathLst>
              <a:path w="476" h="1">
                <a:moveTo>
                  <a:pt x="476"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4" name="Freeform 523">
            <a:extLst>
              <a:ext uri="{FF2B5EF4-FFF2-40B4-BE49-F238E27FC236}">
                <a16:creationId xmlns:a16="http://schemas.microsoft.com/office/drawing/2014/main" id="{00000000-0008-0000-0900-00000C020000}"/>
              </a:ext>
            </a:extLst>
          </xdr:cNvPr>
          <xdr:cNvSpPr>
            <a:spLocks/>
          </xdr:cNvSpPr>
        </xdr:nvSpPr>
        <xdr:spPr bwMode="auto">
          <a:xfrm>
            <a:off x="2024"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29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5" name="Freeform 524">
            <a:extLst>
              <a:ext uri="{FF2B5EF4-FFF2-40B4-BE49-F238E27FC236}">
                <a16:creationId xmlns:a16="http://schemas.microsoft.com/office/drawing/2014/main" id="{00000000-0008-0000-0900-00000D020000}"/>
              </a:ext>
            </a:extLst>
          </xdr:cNvPr>
          <xdr:cNvSpPr>
            <a:spLocks/>
          </xdr:cNvSpPr>
        </xdr:nvSpPr>
        <xdr:spPr bwMode="auto">
          <a:xfrm>
            <a:off x="2143"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29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6" name="Freeform 525">
            <a:extLst>
              <a:ext uri="{FF2B5EF4-FFF2-40B4-BE49-F238E27FC236}">
                <a16:creationId xmlns:a16="http://schemas.microsoft.com/office/drawing/2014/main" id="{00000000-0008-0000-0900-00000E020000}"/>
              </a:ext>
            </a:extLst>
          </xdr:cNvPr>
          <xdr:cNvSpPr>
            <a:spLocks/>
          </xdr:cNvSpPr>
        </xdr:nvSpPr>
        <xdr:spPr bwMode="auto">
          <a:xfrm>
            <a:off x="2136"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0"/>
                </a:moveTo>
                <a:lnTo>
                  <a:pt x="0" y="294"/>
                </a:lnTo>
                <a:lnTo>
                  <a:pt x="2"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7" name="Freeform 526">
            <a:extLst>
              <a:ext uri="{FF2B5EF4-FFF2-40B4-BE49-F238E27FC236}">
                <a16:creationId xmlns:a16="http://schemas.microsoft.com/office/drawing/2014/main" id="{00000000-0008-0000-0900-00000F020000}"/>
              </a:ext>
            </a:extLst>
          </xdr:cNvPr>
          <xdr:cNvSpPr>
            <a:spLocks/>
          </xdr:cNvSpPr>
        </xdr:nvSpPr>
        <xdr:spPr bwMode="auto">
          <a:xfrm>
            <a:off x="2130"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294"/>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8" name="Freeform 527">
            <a:extLst>
              <a:ext uri="{FF2B5EF4-FFF2-40B4-BE49-F238E27FC236}">
                <a16:creationId xmlns:a16="http://schemas.microsoft.com/office/drawing/2014/main" id="{00000000-0008-0000-0900-000010020000}"/>
              </a:ext>
            </a:extLst>
          </xdr:cNvPr>
          <xdr:cNvSpPr>
            <a:spLocks/>
          </xdr:cNvSpPr>
        </xdr:nvSpPr>
        <xdr:spPr bwMode="auto">
          <a:xfrm>
            <a:off x="2038"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294"/>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29" name="Freeform 528">
            <a:extLst>
              <a:ext uri="{FF2B5EF4-FFF2-40B4-BE49-F238E27FC236}">
                <a16:creationId xmlns:a16="http://schemas.microsoft.com/office/drawing/2014/main" id="{00000000-0008-0000-0900-000011020000}"/>
              </a:ext>
            </a:extLst>
          </xdr:cNvPr>
          <xdr:cNvSpPr>
            <a:spLocks/>
          </xdr:cNvSpPr>
        </xdr:nvSpPr>
        <xdr:spPr bwMode="auto">
          <a:xfrm>
            <a:off x="2031"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0"/>
                </a:moveTo>
                <a:lnTo>
                  <a:pt x="0" y="294"/>
                </a:lnTo>
                <a:lnTo>
                  <a:pt x="1"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0" name="Freeform 529">
            <a:extLst>
              <a:ext uri="{FF2B5EF4-FFF2-40B4-BE49-F238E27FC236}">
                <a16:creationId xmlns:a16="http://schemas.microsoft.com/office/drawing/2014/main" id="{00000000-0008-0000-0900-000012020000}"/>
              </a:ext>
            </a:extLst>
          </xdr:cNvPr>
          <xdr:cNvSpPr>
            <a:spLocks/>
          </xdr:cNvSpPr>
        </xdr:nvSpPr>
        <xdr:spPr bwMode="auto">
          <a:xfrm>
            <a:off x="2330" y="5710"/>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5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1" name="Freeform 530">
            <a:extLst>
              <a:ext uri="{FF2B5EF4-FFF2-40B4-BE49-F238E27FC236}">
                <a16:creationId xmlns:a16="http://schemas.microsoft.com/office/drawing/2014/main" id="{00000000-0008-0000-0900-000013020000}"/>
              </a:ext>
            </a:extLst>
          </xdr:cNvPr>
          <xdr:cNvSpPr>
            <a:spLocks/>
          </xdr:cNvSpPr>
        </xdr:nvSpPr>
        <xdr:spPr bwMode="auto">
          <a:xfrm>
            <a:off x="2330" y="5695"/>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2" name="Freeform 531">
            <a:extLst>
              <a:ext uri="{FF2B5EF4-FFF2-40B4-BE49-F238E27FC236}">
                <a16:creationId xmlns:a16="http://schemas.microsoft.com/office/drawing/2014/main" id="{00000000-0008-0000-0900-000014020000}"/>
              </a:ext>
            </a:extLst>
          </xdr:cNvPr>
          <xdr:cNvSpPr>
            <a:spLocks/>
          </xdr:cNvSpPr>
        </xdr:nvSpPr>
        <xdr:spPr bwMode="auto">
          <a:xfrm>
            <a:off x="2330" y="5719"/>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3" name="Freeform 532">
            <a:extLst>
              <a:ext uri="{FF2B5EF4-FFF2-40B4-BE49-F238E27FC236}">
                <a16:creationId xmlns:a16="http://schemas.microsoft.com/office/drawing/2014/main" id="{00000000-0008-0000-0900-000015020000}"/>
              </a:ext>
            </a:extLst>
          </xdr:cNvPr>
          <xdr:cNvSpPr>
            <a:spLocks/>
          </xdr:cNvSpPr>
        </xdr:nvSpPr>
        <xdr:spPr bwMode="auto">
          <a:xfrm>
            <a:off x="2330" y="5686"/>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4" name="Freeform 533">
            <a:extLst>
              <a:ext uri="{FF2B5EF4-FFF2-40B4-BE49-F238E27FC236}">
                <a16:creationId xmlns:a16="http://schemas.microsoft.com/office/drawing/2014/main" id="{00000000-0008-0000-0900-000016020000}"/>
              </a:ext>
            </a:extLst>
          </xdr:cNvPr>
          <xdr:cNvSpPr>
            <a:spLocks/>
          </xdr:cNvSpPr>
        </xdr:nvSpPr>
        <xdr:spPr bwMode="auto">
          <a:xfrm>
            <a:off x="2330" y="5829"/>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5" name="Freeform 534">
            <a:extLst>
              <a:ext uri="{FF2B5EF4-FFF2-40B4-BE49-F238E27FC236}">
                <a16:creationId xmlns:a16="http://schemas.microsoft.com/office/drawing/2014/main" id="{00000000-0008-0000-0900-000017020000}"/>
              </a:ext>
            </a:extLst>
          </xdr:cNvPr>
          <xdr:cNvSpPr>
            <a:spLocks/>
          </xdr:cNvSpPr>
        </xdr:nvSpPr>
        <xdr:spPr bwMode="auto">
          <a:xfrm>
            <a:off x="2330" y="5797"/>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6" name="Freeform 535">
            <a:extLst>
              <a:ext uri="{FF2B5EF4-FFF2-40B4-BE49-F238E27FC236}">
                <a16:creationId xmlns:a16="http://schemas.microsoft.com/office/drawing/2014/main" id="{00000000-0008-0000-0900-000018020000}"/>
              </a:ext>
            </a:extLst>
          </xdr:cNvPr>
          <xdr:cNvSpPr>
            <a:spLocks/>
          </xdr:cNvSpPr>
        </xdr:nvSpPr>
        <xdr:spPr bwMode="auto">
          <a:xfrm>
            <a:off x="2330" y="5821"/>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7" name="Freeform 536">
            <a:extLst>
              <a:ext uri="{FF2B5EF4-FFF2-40B4-BE49-F238E27FC236}">
                <a16:creationId xmlns:a16="http://schemas.microsoft.com/office/drawing/2014/main" id="{00000000-0008-0000-0900-000019020000}"/>
              </a:ext>
            </a:extLst>
          </xdr:cNvPr>
          <xdr:cNvSpPr>
            <a:spLocks/>
          </xdr:cNvSpPr>
        </xdr:nvSpPr>
        <xdr:spPr bwMode="auto">
          <a:xfrm>
            <a:off x="2330" y="5806"/>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5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8" name="Freeform 537">
            <a:extLst>
              <a:ext uri="{FF2B5EF4-FFF2-40B4-BE49-F238E27FC236}">
                <a16:creationId xmlns:a16="http://schemas.microsoft.com/office/drawing/2014/main" id="{00000000-0008-0000-0900-00001A020000}"/>
              </a:ext>
            </a:extLst>
          </xdr:cNvPr>
          <xdr:cNvSpPr>
            <a:spLocks/>
          </xdr:cNvSpPr>
        </xdr:nvSpPr>
        <xdr:spPr bwMode="auto">
          <a:xfrm>
            <a:off x="2250" y="5647"/>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39" name="Freeform 538">
            <a:extLst>
              <a:ext uri="{FF2B5EF4-FFF2-40B4-BE49-F238E27FC236}">
                <a16:creationId xmlns:a16="http://schemas.microsoft.com/office/drawing/2014/main" id="{00000000-0008-0000-0900-00001B020000}"/>
              </a:ext>
            </a:extLst>
          </xdr:cNvPr>
          <xdr:cNvSpPr>
            <a:spLocks/>
          </xdr:cNvSpPr>
        </xdr:nvSpPr>
        <xdr:spPr bwMode="auto">
          <a:xfrm>
            <a:off x="2250" y="5645"/>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0" name="Freeform 539">
            <a:extLst>
              <a:ext uri="{FF2B5EF4-FFF2-40B4-BE49-F238E27FC236}">
                <a16:creationId xmlns:a16="http://schemas.microsoft.com/office/drawing/2014/main" id="{00000000-0008-0000-0900-00001C020000}"/>
              </a:ext>
            </a:extLst>
          </xdr:cNvPr>
          <xdr:cNvSpPr>
            <a:spLocks/>
          </xdr:cNvSpPr>
        </xdr:nvSpPr>
        <xdr:spPr bwMode="auto">
          <a:xfrm>
            <a:off x="2250" y="5643"/>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1" name="Freeform 540">
            <a:extLst>
              <a:ext uri="{FF2B5EF4-FFF2-40B4-BE49-F238E27FC236}">
                <a16:creationId xmlns:a16="http://schemas.microsoft.com/office/drawing/2014/main" id="{00000000-0008-0000-0900-00001D020000}"/>
              </a:ext>
            </a:extLst>
          </xdr:cNvPr>
          <xdr:cNvSpPr>
            <a:spLocks/>
          </xdr:cNvSpPr>
        </xdr:nvSpPr>
        <xdr:spPr bwMode="auto">
          <a:xfrm>
            <a:off x="2252" y="5641"/>
            <a:ext cx="13" cy="1"/>
          </a:xfrm>
          <a:custGeom>
            <a:avLst/>
            <a:gdLst>
              <a:gd name="T0" fmla="*/ 0 w 51"/>
              <a:gd name="T1" fmla="*/ 0 h 1"/>
              <a:gd name="T2" fmla="*/ 0 w 51"/>
              <a:gd name="T3" fmla="*/ 0 h 1"/>
              <a:gd name="T4" fmla="*/ 0 w 51"/>
              <a:gd name="T5" fmla="*/ 0 h 1"/>
              <a:gd name="T6" fmla="*/ 0 60000 65536"/>
              <a:gd name="T7" fmla="*/ 0 60000 65536"/>
              <a:gd name="T8" fmla="*/ 0 60000 65536"/>
              <a:gd name="T9" fmla="*/ 0 w 51"/>
              <a:gd name="T10" fmla="*/ 0 h 1"/>
              <a:gd name="T11" fmla="*/ 51 w 51"/>
              <a:gd name="T12" fmla="*/ 1 h 1"/>
            </a:gdLst>
            <a:ahLst/>
            <a:cxnLst>
              <a:cxn ang="T6">
                <a:pos x="T0" y="T1"/>
              </a:cxn>
              <a:cxn ang="T7">
                <a:pos x="T2" y="T3"/>
              </a:cxn>
              <a:cxn ang="T8">
                <a:pos x="T4" y="T5"/>
              </a:cxn>
            </a:cxnLst>
            <a:rect l="T9" t="T10" r="T11" b="T12"/>
            <a:pathLst>
              <a:path w="51" h="1">
                <a:moveTo>
                  <a:pt x="0" y="0"/>
                </a:moveTo>
                <a:lnTo>
                  <a:pt x="49" y="0"/>
                </a:lnTo>
                <a:lnTo>
                  <a:pt x="5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2" name="Freeform 541">
            <a:extLst>
              <a:ext uri="{FF2B5EF4-FFF2-40B4-BE49-F238E27FC236}">
                <a16:creationId xmlns:a16="http://schemas.microsoft.com/office/drawing/2014/main" id="{00000000-0008-0000-0900-00001E020000}"/>
              </a:ext>
            </a:extLst>
          </xdr:cNvPr>
          <xdr:cNvSpPr>
            <a:spLocks/>
          </xdr:cNvSpPr>
        </xdr:nvSpPr>
        <xdr:spPr bwMode="auto">
          <a:xfrm>
            <a:off x="2247" y="5649"/>
            <a:ext cx="23" cy="1"/>
          </a:xfrm>
          <a:custGeom>
            <a:avLst/>
            <a:gdLst>
              <a:gd name="T0" fmla="*/ 0 w 93"/>
              <a:gd name="T1" fmla="*/ 0 h 1"/>
              <a:gd name="T2" fmla="*/ 0 w 93"/>
              <a:gd name="T3" fmla="*/ 0 h 1"/>
              <a:gd name="T4" fmla="*/ 0 w 93"/>
              <a:gd name="T5" fmla="*/ 0 h 1"/>
              <a:gd name="T6" fmla="*/ 0 60000 65536"/>
              <a:gd name="T7" fmla="*/ 0 60000 65536"/>
              <a:gd name="T8" fmla="*/ 0 60000 65536"/>
              <a:gd name="T9" fmla="*/ 0 w 93"/>
              <a:gd name="T10" fmla="*/ 0 h 1"/>
              <a:gd name="T11" fmla="*/ 93 w 93"/>
              <a:gd name="T12" fmla="*/ 1 h 1"/>
            </a:gdLst>
            <a:ahLst/>
            <a:cxnLst>
              <a:cxn ang="T6">
                <a:pos x="T0" y="T1"/>
              </a:cxn>
              <a:cxn ang="T7">
                <a:pos x="T2" y="T3"/>
              </a:cxn>
              <a:cxn ang="T8">
                <a:pos x="T4" y="T5"/>
              </a:cxn>
            </a:cxnLst>
            <a:rect l="T9" t="T10" r="T11" b="T12"/>
            <a:pathLst>
              <a:path w="93" h="1">
                <a:moveTo>
                  <a:pt x="9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3" name="Freeform 542">
            <a:extLst>
              <a:ext uri="{FF2B5EF4-FFF2-40B4-BE49-F238E27FC236}">
                <a16:creationId xmlns:a16="http://schemas.microsoft.com/office/drawing/2014/main" id="{00000000-0008-0000-0900-00001F020000}"/>
              </a:ext>
            </a:extLst>
          </xdr:cNvPr>
          <xdr:cNvSpPr>
            <a:spLocks/>
          </xdr:cNvSpPr>
        </xdr:nvSpPr>
        <xdr:spPr bwMode="auto">
          <a:xfrm>
            <a:off x="2220" y="5675"/>
            <a:ext cx="78" cy="4"/>
          </a:xfrm>
          <a:custGeom>
            <a:avLst/>
            <a:gdLst>
              <a:gd name="T0" fmla="*/ 0 w 312"/>
              <a:gd name="T1" fmla="*/ 0 h 17"/>
              <a:gd name="T2" fmla="*/ 0 w 312"/>
              <a:gd name="T3" fmla="*/ 0 h 17"/>
              <a:gd name="T4" fmla="*/ 0 w 312"/>
              <a:gd name="T5" fmla="*/ 0 h 17"/>
              <a:gd name="T6" fmla="*/ 0 w 312"/>
              <a:gd name="T7" fmla="*/ 0 h 17"/>
              <a:gd name="T8" fmla="*/ 0 w 312"/>
              <a:gd name="T9" fmla="*/ 0 h 17"/>
              <a:gd name="T10" fmla="*/ 0 60000 65536"/>
              <a:gd name="T11" fmla="*/ 0 60000 65536"/>
              <a:gd name="T12" fmla="*/ 0 60000 65536"/>
              <a:gd name="T13" fmla="*/ 0 60000 65536"/>
              <a:gd name="T14" fmla="*/ 0 60000 65536"/>
              <a:gd name="T15" fmla="*/ 0 w 312"/>
              <a:gd name="T16" fmla="*/ 0 h 17"/>
              <a:gd name="T17" fmla="*/ 312 w 312"/>
              <a:gd name="T18" fmla="*/ 17 h 17"/>
            </a:gdLst>
            <a:ahLst/>
            <a:cxnLst>
              <a:cxn ang="T10">
                <a:pos x="T0" y="T1"/>
              </a:cxn>
              <a:cxn ang="T11">
                <a:pos x="T2" y="T3"/>
              </a:cxn>
              <a:cxn ang="T12">
                <a:pos x="T4" y="T5"/>
              </a:cxn>
              <a:cxn ang="T13">
                <a:pos x="T6" y="T7"/>
              </a:cxn>
              <a:cxn ang="T14">
                <a:pos x="T8" y="T9"/>
              </a:cxn>
            </a:cxnLst>
            <a:rect l="T15" t="T16" r="T17" b="T18"/>
            <a:pathLst>
              <a:path w="312" h="17">
                <a:moveTo>
                  <a:pt x="0" y="0"/>
                </a:moveTo>
                <a:lnTo>
                  <a:pt x="0" y="17"/>
                </a:lnTo>
                <a:lnTo>
                  <a:pt x="311" y="17"/>
                </a:lnTo>
                <a:lnTo>
                  <a:pt x="311" y="0"/>
                </a:lnTo>
                <a:lnTo>
                  <a:pt x="3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4" name="Freeform 543">
            <a:extLst>
              <a:ext uri="{FF2B5EF4-FFF2-40B4-BE49-F238E27FC236}">
                <a16:creationId xmlns:a16="http://schemas.microsoft.com/office/drawing/2014/main" id="{00000000-0008-0000-0900-000020020000}"/>
              </a:ext>
            </a:extLst>
          </xdr:cNvPr>
          <xdr:cNvSpPr>
            <a:spLocks/>
          </xdr:cNvSpPr>
        </xdr:nvSpPr>
        <xdr:spPr bwMode="auto">
          <a:xfrm>
            <a:off x="2226" y="5679"/>
            <a:ext cx="64" cy="5"/>
          </a:xfrm>
          <a:custGeom>
            <a:avLst/>
            <a:gdLst>
              <a:gd name="T0" fmla="*/ 0 w 257"/>
              <a:gd name="T1" fmla="*/ 0 h 21"/>
              <a:gd name="T2" fmla="*/ 0 w 257"/>
              <a:gd name="T3" fmla="*/ 0 h 21"/>
              <a:gd name="T4" fmla="*/ 0 w 257"/>
              <a:gd name="T5" fmla="*/ 0 h 21"/>
              <a:gd name="T6" fmla="*/ 0 w 257"/>
              <a:gd name="T7" fmla="*/ 0 h 21"/>
              <a:gd name="T8" fmla="*/ 0 w 257"/>
              <a:gd name="T9" fmla="*/ 0 h 21"/>
              <a:gd name="T10" fmla="*/ 0 60000 65536"/>
              <a:gd name="T11" fmla="*/ 0 60000 65536"/>
              <a:gd name="T12" fmla="*/ 0 60000 65536"/>
              <a:gd name="T13" fmla="*/ 0 60000 65536"/>
              <a:gd name="T14" fmla="*/ 0 60000 65536"/>
              <a:gd name="T15" fmla="*/ 0 w 257"/>
              <a:gd name="T16" fmla="*/ 0 h 21"/>
              <a:gd name="T17" fmla="*/ 257 w 257"/>
              <a:gd name="T18" fmla="*/ 21 h 21"/>
            </a:gdLst>
            <a:ahLst/>
            <a:cxnLst>
              <a:cxn ang="T10">
                <a:pos x="T0" y="T1"/>
              </a:cxn>
              <a:cxn ang="T11">
                <a:pos x="T2" y="T3"/>
              </a:cxn>
              <a:cxn ang="T12">
                <a:pos x="T4" y="T5"/>
              </a:cxn>
              <a:cxn ang="T13">
                <a:pos x="T6" y="T7"/>
              </a:cxn>
              <a:cxn ang="T14">
                <a:pos x="T8" y="T9"/>
              </a:cxn>
            </a:cxnLst>
            <a:rect l="T15" t="T16" r="T17" b="T18"/>
            <a:pathLst>
              <a:path w="257" h="21">
                <a:moveTo>
                  <a:pt x="257" y="21"/>
                </a:moveTo>
                <a:lnTo>
                  <a:pt x="257" y="0"/>
                </a:lnTo>
                <a:lnTo>
                  <a:pt x="0" y="0"/>
                </a:lnTo>
                <a:lnTo>
                  <a:pt x="0" y="21"/>
                </a:lnTo>
                <a:lnTo>
                  <a:pt x="2" y="2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5" name="Freeform 544">
            <a:extLst>
              <a:ext uri="{FF2B5EF4-FFF2-40B4-BE49-F238E27FC236}">
                <a16:creationId xmlns:a16="http://schemas.microsoft.com/office/drawing/2014/main" id="{00000000-0008-0000-0900-000021020000}"/>
              </a:ext>
            </a:extLst>
          </xdr:cNvPr>
          <xdr:cNvSpPr>
            <a:spLocks/>
          </xdr:cNvSpPr>
        </xdr:nvSpPr>
        <xdr:spPr bwMode="auto">
          <a:xfrm>
            <a:off x="2251" y="5649"/>
            <a:ext cx="15" cy="3"/>
          </a:xfrm>
          <a:custGeom>
            <a:avLst/>
            <a:gdLst>
              <a:gd name="T0" fmla="*/ 0 w 60"/>
              <a:gd name="T1" fmla="*/ 0 h 12"/>
              <a:gd name="T2" fmla="*/ 0 w 60"/>
              <a:gd name="T3" fmla="*/ 0 h 12"/>
              <a:gd name="T4" fmla="*/ 0 w 60"/>
              <a:gd name="T5" fmla="*/ 0 h 12"/>
              <a:gd name="T6" fmla="*/ 0 w 60"/>
              <a:gd name="T7" fmla="*/ 0 h 12"/>
              <a:gd name="T8" fmla="*/ 0 w 60"/>
              <a:gd name="T9" fmla="*/ 0 h 12"/>
              <a:gd name="T10" fmla="*/ 0 w 60"/>
              <a:gd name="T11" fmla="*/ 0 h 12"/>
              <a:gd name="T12" fmla="*/ 0 w 60"/>
              <a:gd name="T13" fmla="*/ 0 h 12"/>
              <a:gd name="T14" fmla="*/ 0 w 60"/>
              <a:gd name="T15" fmla="*/ 0 h 12"/>
              <a:gd name="T16" fmla="*/ 0 w 60"/>
              <a:gd name="T17" fmla="*/ 0 h 12"/>
              <a:gd name="T18" fmla="*/ 0 w 60"/>
              <a:gd name="T19" fmla="*/ 0 h 1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60"/>
              <a:gd name="T31" fmla="*/ 0 h 12"/>
              <a:gd name="T32" fmla="*/ 60 w 60"/>
              <a:gd name="T33" fmla="*/ 12 h 1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60" h="12">
                <a:moveTo>
                  <a:pt x="60" y="12"/>
                </a:moveTo>
                <a:lnTo>
                  <a:pt x="54" y="7"/>
                </a:lnTo>
                <a:lnTo>
                  <a:pt x="47" y="4"/>
                </a:lnTo>
                <a:lnTo>
                  <a:pt x="39" y="1"/>
                </a:lnTo>
                <a:lnTo>
                  <a:pt x="31" y="0"/>
                </a:lnTo>
                <a:lnTo>
                  <a:pt x="22" y="1"/>
                </a:lnTo>
                <a:lnTo>
                  <a:pt x="15" y="4"/>
                </a:lnTo>
                <a:lnTo>
                  <a:pt x="7" y="7"/>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6" name="Freeform 545">
            <a:extLst>
              <a:ext uri="{FF2B5EF4-FFF2-40B4-BE49-F238E27FC236}">
                <a16:creationId xmlns:a16="http://schemas.microsoft.com/office/drawing/2014/main" id="{00000000-0008-0000-0900-000022020000}"/>
              </a:ext>
            </a:extLst>
          </xdr:cNvPr>
          <xdr:cNvSpPr>
            <a:spLocks/>
          </xdr:cNvSpPr>
        </xdr:nvSpPr>
        <xdr:spPr bwMode="auto">
          <a:xfrm>
            <a:off x="2242" y="5652"/>
            <a:ext cx="1" cy="10"/>
          </a:xfrm>
          <a:custGeom>
            <a:avLst/>
            <a:gdLst>
              <a:gd name="T0" fmla="*/ 0 w 1"/>
              <a:gd name="T1" fmla="*/ 0 h 42"/>
              <a:gd name="T2" fmla="*/ 0 w 1"/>
              <a:gd name="T3" fmla="*/ 0 h 42"/>
              <a:gd name="T4" fmla="*/ 1 w 1"/>
              <a:gd name="T5" fmla="*/ 0 h 42"/>
              <a:gd name="T6" fmla="*/ 0 60000 65536"/>
              <a:gd name="T7" fmla="*/ 0 60000 65536"/>
              <a:gd name="T8" fmla="*/ 0 60000 65536"/>
              <a:gd name="T9" fmla="*/ 0 w 1"/>
              <a:gd name="T10" fmla="*/ 0 h 42"/>
              <a:gd name="T11" fmla="*/ 1 w 1"/>
              <a:gd name="T12" fmla="*/ 42 h 42"/>
            </a:gdLst>
            <a:ahLst/>
            <a:cxnLst>
              <a:cxn ang="T6">
                <a:pos x="T0" y="T1"/>
              </a:cxn>
              <a:cxn ang="T7">
                <a:pos x="T2" y="T3"/>
              </a:cxn>
              <a:cxn ang="T8">
                <a:pos x="T4" y="T5"/>
              </a:cxn>
            </a:cxnLst>
            <a:rect l="T9" t="T10" r="T11" b="T12"/>
            <a:pathLst>
              <a:path w="1" h="42">
                <a:moveTo>
                  <a:pt x="0" y="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7" name="Freeform 546">
            <a:extLst>
              <a:ext uri="{FF2B5EF4-FFF2-40B4-BE49-F238E27FC236}">
                <a16:creationId xmlns:a16="http://schemas.microsoft.com/office/drawing/2014/main" id="{00000000-0008-0000-0900-000023020000}"/>
              </a:ext>
            </a:extLst>
          </xdr:cNvPr>
          <xdr:cNvSpPr>
            <a:spLocks/>
          </xdr:cNvSpPr>
        </xdr:nvSpPr>
        <xdr:spPr bwMode="auto">
          <a:xfrm>
            <a:off x="2251" y="5652"/>
            <a:ext cx="1" cy="10"/>
          </a:xfrm>
          <a:custGeom>
            <a:avLst/>
            <a:gdLst>
              <a:gd name="T0" fmla="*/ 0 w 1"/>
              <a:gd name="T1" fmla="*/ 0 h 42"/>
              <a:gd name="T2" fmla="*/ 0 w 1"/>
              <a:gd name="T3" fmla="*/ 0 h 42"/>
              <a:gd name="T4" fmla="*/ 1 w 1"/>
              <a:gd name="T5" fmla="*/ 0 h 42"/>
              <a:gd name="T6" fmla="*/ 0 60000 65536"/>
              <a:gd name="T7" fmla="*/ 0 60000 65536"/>
              <a:gd name="T8" fmla="*/ 0 60000 65536"/>
              <a:gd name="T9" fmla="*/ 0 w 1"/>
              <a:gd name="T10" fmla="*/ 0 h 42"/>
              <a:gd name="T11" fmla="*/ 1 w 1"/>
              <a:gd name="T12" fmla="*/ 42 h 42"/>
            </a:gdLst>
            <a:ahLst/>
            <a:cxnLst>
              <a:cxn ang="T6">
                <a:pos x="T0" y="T1"/>
              </a:cxn>
              <a:cxn ang="T7">
                <a:pos x="T2" y="T3"/>
              </a:cxn>
              <a:cxn ang="T8">
                <a:pos x="T4" y="T5"/>
              </a:cxn>
            </a:cxnLst>
            <a:rect l="T9" t="T10" r="T11" b="T12"/>
            <a:pathLst>
              <a:path w="1" h="42">
                <a:moveTo>
                  <a:pt x="0" y="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8" name="Freeform 547">
            <a:extLst>
              <a:ext uri="{FF2B5EF4-FFF2-40B4-BE49-F238E27FC236}">
                <a16:creationId xmlns:a16="http://schemas.microsoft.com/office/drawing/2014/main" id="{00000000-0008-0000-0900-000024020000}"/>
              </a:ext>
            </a:extLst>
          </xdr:cNvPr>
          <xdr:cNvSpPr>
            <a:spLocks/>
          </xdr:cNvSpPr>
        </xdr:nvSpPr>
        <xdr:spPr bwMode="auto">
          <a:xfrm>
            <a:off x="2250" y="5645"/>
            <a:ext cx="1" cy="2"/>
          </a:xfrm>
          <a:custGeom>
            <a:avLst/>
            <a:gdLst>
              <a:gd name="T0" fmla="*/ 0 w 2"/>
              <a:gd name="T1" fmla="*/ 0 h 8"/>
              <a:gd name="T2" fmla="*/ 0 w 2"/>
              <a:gd name="T3" fmla="*/ 0 h 8"/>
              <a:gd name="T4" fmla="*/ 1 w 2"/>
              <a:gd name="T5" fmla="*/ 0 h 8"/>
              <a:gd name="T6" fmla="*/ 0 60000 65536"/>
              <a:gd name="T7" fmla="*/ 0 60000 65536"/>
              <a:gd name="T8" fmla="*/ 0 60000 65536"/>
              <a:gd name="T9" fmla="*/ 0 w 2"/>
              <a:gd name="T10" fmla="*/ 0 h 8"/>
              <a:gd name="T11" fmla="*/ 2 w 2"/>
              <a:gd name="T12" fmla="*/ 8 h 8"/>
            </a:gdLst>
            <a:ahLst/>
            <a:cxnLst>
              <a:cxn ang="T6">
                <a:pos x="T0" y="T1"/>
              </a:cxn>
              <a:cxn ang="T7">
                <a:pos x="T2" y="T3"/>
              </a:cxn>
              <a:cxn ang="T8">
                <a:pos x="T4" y="T5"/>
              </a:cxn>
            </a:cxnLst>
            <a:rect l="T9" t="T10" r="T11" b="T12"/>
            <a:pathLst>
              <a:path w="2" h="8">
                <a:moveTo>
                  <a:pt x="0" y="8"/>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49" name="Freeform 548">
            <a:extLst>
              <a:ext uri="{FF2B5EF4-FFF2-40B4-BE49-F238E27FC236}">
                <a16:creationId xmlns:a16="http://schemas.microsoft.com/office/drawing/2014/main" id="{00000000-0008-0000-0900-000025020000}"/>
              </a:ext>
            </a:extLst>
          </xdr:cNvPr>
          <xdr:cNvSpPr>
            <a:spLocks/>
          </xdr:cNvSpPr>
        </xdr:nvSpPr>
        <xdr:spPr bwMode="auto">
          <a:xfrm>
            <a:off x="2250" y="5641"/>
            <a:ext cx="3" cy="2"/>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9"/>
                </a:moveTo>
                <a:lnTo>
                  <a:pt x="9" y="0"/>
                </a:lnTo>
                <a:lnTo>
                  <a:pt x="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0" name="Freeform 549">
            <a:extLst>
              <a:ext uri="{FF2B5EF4-FFF2-40B4-BE49-F238E27FC236}">
                <a16:creationId xmlns:a16="http://schemas.microsoft.com/office/drawing/2014/main" id="{00000000-0008-0000-0900-000026020000}"/>
              </a:ext>
            </a:extLst>
          </xdr:cNvPr>
          <xdr:cNvSpPr>
            <a:spLocks/>
          </xdr:cNvSpPr>
        </xdr:nvSpPr>
        <xdr:spPr bwMode="auto">
          <a:xfrm>
            <a:off x="2250" y="5643"/>
            <a:ext cx="1" cy="6"/>
          </a:xfrm>
          <a:custGeom>
            <a:avLst/>
            <a:gdLst>
              <a:gd name="T0" fmla="*/ 0 w 2"/>
              <a:gd name="T1" fmla="*/ 0 h 23"/>
              <a:gd name="T2" fmla="*/ 0 w 2"/>
              <a:gd name="T3" fmla="*/ 0 h 23"/>
              <a:gd name="T4" fmla="*/ 1 w 2"/>
              <a:gd name="T5" fmla="*/ 0 h 23"/>
              <a:gd name="T6" fmla="*/ 0 60000 65536"/>
              <a:gd name="T7" fmla="*/ 0 60000 65536"/>
              <a:gd name="T8" fmla="*/ 0 60000 65536"/>
              <a:gd name="T9" fmla="*/ 0 w 2"/>
              <a:gd name="T10" fmla="*/ 0 h 23"/>
              <a:gd name="T11" fmla="*/ 2 w 2"/>
              <a:gd name="T12" fmla="*/ 23 h 23"/>
            </a:gdLst>
            <a:ahLst/>
            <a:cxnLst>
              <a:cxn ang="T6">
                <a:pos x="T0" y="T1"/>
              </a:cxn>
              <a:cxn ang="T7">
                <a:pos x="T2" y="T3"/>
              </a:cxn>
              <a:cxn ang="T8">
                <a:pos x="T4" y="T5"/>
              </a:cxn>
            </a:cxnLst>
            <a:rect l="T9" t="T10" r="T11" b="T12"/>
            <a:pathLst>
              <a:path w="2" h="23">
                <a:moveTo>
                  <a:pt x="0" y="2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1" name="Freeform 550">
            <a:extLst>
              <a:ext uri="{FF2B5EF4-FFF2-40B4-BE49-F238E27FC236}">
                <a16:creationId xmlns:a16="http://schemas.microsoft.com/office/drawing/2014/main" id="{00000000-0008-0000-0900-000027020000}"/>
              </a:ext>
            </a:extLst>
          </xdr:cNvPr>
          <xdr:cNvSpPr>
            <a:spLocks/>
          </xdr:cNvSpPr>
        </xdr:nvSpPr>
        <xdr:spPr bwMode="auto">
          <a:xfrm>
            <a:off x="2247" y="5649"/>
            <a:ext cx="3" cy="1"/>
          </a:xfrm>
          <a:custGeom>
            <a:avLst/>
            <a:gdLst>
              <a:gd name="T0" fmla="*/ 0 w 15"/>
              <a:gd name="T1" fmla="*/ 0 h 1"/>
              <a:gd name="T2" fmla="*/ 0 w 15"/>
              <a:gd name="T3" fmla="*/ 0 h 1"/>
              <a:gd name="T4" fmla="*/ 0 w 15"/>
              <a:gd name="T5" fmla="*/ 0 h 1"/>
              <a:gd name="T6" fmla="*/ 0 60000 65536"/>
              <a:gd name="T7" fmla="*/ 0 60000 65536"/>
              <a:gd name="T8" fmla="*/ 0 60000 65536"/>
              <a:gd name="T9" fmla="*/ 0 w 15"/>
              <a:gd name="T10" fmla="*/ 0 h 1"/>
              <a:gd name="T11" fmla="*/ 15 w 15"/>
              <a:gd name="T12" fmla="*/ 1 h 1"/>
            </a:gdLst>
            <a:ahLst/>
            <a:cxnLst>
              <a:cxn ang="T6">
                <a:pos x="T0" y="T1"/>
              </a:cxn>
              <a:cxn ang="T7">
                <a:pos x="T2" y="T3"/>
              </a:cxn>
              <a:cxn ang="T8">
                <a:pos x="T4" y="T5"/>
              </a:cxn>
            </a:cxnLst>
            <a:rect l="T9" t="T10" r="T11" b="T12"/>
            <a:pathLst>
              <a:path w="15" h="1">
                <a:moveTo>
                  <a:pt x="0" y="0"/>
                </a:moveTo>
                <a:lnTo>
                  <a:pt x="13" y="0"/>
                </a:lnTo>
                <a:lnTo>
                  <a:pt x="1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2" name="Freeform 551">
            <a:extLst>
              <a:ext uri="{FF2B5EF4-FFF2-40B4-BE49-F238E27FC236}">
                <a16:creationId xmlns:a16="http://schemas.microsoft.com/office/drawing/2014/main" id="{00000000-0008-0000-0900-000028020000}"/>
              </a:ext>
            </a:extLst>
          </xdr:cNvPr>
          <xdr:cNvSpPr>
            <a:spLocks/>
          </xdr:cNvSpPr>
        </xdr:nvSpPr>
        <xdr:spPr bwMode="auto">
          <a:xfrm>
            <a:off x="2242" y="5649"/>
            <a:ext cx="9" cy="3"/>
          </a:xfrm>
          <a:custGeom>
            <a:avLst/>
            <a:gdLst>
              <a:gd name="T0" fmla="*/ 0 w 33"/>
              <a:gd name="T1" fmla="*/ 0 h 12"/>
              <a:gd name="T2" fmla="*/ 0 w 33"/>
              <a:gd name="T3" fmla="*/ 0 h 12"/>
              <a:gd name="T4" fmla="*/ 0 w 33"/>
              <a:gd name="T5" fmla="*/ 0 h 12"/>
              <a:gd name="T6" fmla="*/ 0 w 33"/>
              <a:gd name="T7" fmla="*/ 0 h 12"/>
              <a:gd name="T8" fmla="*/ 0 w 33"/>
              <a:gd name="T9" fmla="*/ 0 h 12"/>
              <a:gd name="T10" fmla="*/ 0 w 33"/>
              <a:gd name="T11" fmla="*/ 0 h 12"/>
              <a:gd name="T12" fmla="*/ 0 w 33"/>
              <a:gd name="T13" fmla="*/ 0 h 12"/>
              <a:gd name="T14" fmla="*/ 0 w 33"/>
              <a:gd name="T15" fmla="*/ 0 h 12"/>
              <a:gd name="T16" fmla="*/ 0 w 33"/>
              <a:gd name="T17" fmla="*/ 0 h 12"/>
              <a:gd name="T18" fmla="*/ 0 w 33"/>
              <a:gd name="T19" fmla="*/ 0 h 1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33"/>
              <a:gd name="T31" fmla="*/ 0 h 12"/>
              <a:gd name="T32" fmla="*/ 33 w 33"/>
              <a:gd name="T33" fmla="*/ 12 h 1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33" h="12">
                <a:moveTo>
                  <a:pt x="33" y="12"/>
                </a:moveTo>
                <a:lnTo>
                  <a:pt x="30" y="7"/>
                </a:lnTo>
                <a:lnTo>
                  <a:pt x="27" y="4"/>
                </a:lnTo>
                <a:lnTo>
                  <a:pt x="22" y="1"/>
                </a:lnTo>
                <a:lnTo>
                  <a:pt x="17" y="0"/>
                </a:lnTo>
                <a:lnTo>
                  <a:pt x="11" y="1"/>
                </a:lnTo>
                <a:lnTo>
                  <a:pt x="6" y="4"/>
                </a:lnTo>
                <a:lnTo>
                  <a:pt x="2" y="7"/>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3" name="Freeform 552">
            <a:extLst>
              <a:ext uri="{FF2B5EF4-FFF2-40B4-BE49-F238E27FC236}">
                <a16:creationId xmlns:a16="http://schemas.microsoft.com/office/drawing/2014/main" id="{00000000-0008-0000-0900-000029020000}"/>
              </a:ext>
            </a:extLst>
          </xdr:cNvPr>
          <xdr:cNvSpPr>
            <a:spLocks/>
          </xdr:cNvSpPr>
        </xdr:nvSpPr>
        <xdr:spPr bwMode="auto">
          <a:xfrm>
            <a:off x="2266" y="5652"/>
            <a:ext cx="1" cy="12"/>
          </a:xfrm>
          <a:custGeom>
            <a:avLst/>
            <a:gdLst>
              <a:gd name="T0" fmla="*/ 0 w 1"/>
              <a:gd name="T1" fmla="*/ 0 h 51"/>
              <a:gd name="T2" fmla="*/ 0 w 1"/>
              <a:gd name="T3" fmla="*/ 0 h 51"/>
              <a:gd name="T4" fmla="*/ 1 w 1"/>
              <a:gd name="T5" fmla="*/ 0 h 51"/>
              <a:gd name="T6" fmla="*/ 0 60000 65536"/>
              <a:gd name="T7" fmla="*/ 0 60000 65536"/>
              <a:gd name="T8" fmla="*/ 0 60000 65536"/>
              <a:gd name="T9" fmla="*/ 0 w 1"/>
              <a:gd name="T10" fmla="*/ 0 h 51"/>
              <a:gd name="T11" fmla="*/ 1 w 1"/>
              <a:gd name="T12" fmla="*/ 51 h 51"/>
            </a:gdLst>
            <a:ahLst/>
            <a:cxnLst>
              <a:cxn ang="T6">
                <a:pos x="T0" y="T1"/>
              </a:cxn>
              <a:cxn ang="T7">
                <a:pos x="T2" y="T3"/>
              </a:cxn>
              <a:cxn ang="T8">
                <a:pos x="T4" y="T5"/>
              </a:cxn>
            </a:cxnLst>
            <a:rect l="T9" t="T10" r="T11" b="T12"/>
            <a:pathLst>
              <a:path w="1" h="51">
                <a:moveTo>
                  <a:pt x="0" y="5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4" name="Freeform 553">
            <a:extLst>
              <a:ext uri="{FF2B5EF4-FFF2-40B4-BE49-F238E27FC236}">
                <a16:creationId xmlns:a16="http://schemas.microsoft.com/office/drawing/2014/main" id="{00000000-0008-0000-0900-00002A020000}"/>
              </a:ext>
            </a:extLst>
          </xdr:cNvPr>
          <xdr:cNvSpPr>
            <a:spLocks/>
          </xdr:cNvSpPr>
        </xdr:nvSpPr>
        <xdr:spPr bwMode="auto">
          <a:xfrm>
            <a:off x="2274" y="5652"/>
            <a:ext cx="1" cy="12"/>
          </a:xfrm>
          <a:custGeom>
            <a:avLst/>
            <a:gdLst>
              <a:gd name="T0" fmla="*/ 0 w 1"/>
              <a:gd name="T1" fmla="*/ 0 h 51"/>
              <a:gd name="T2" fmla="*/ 0 w 1"/>
              <a:gd name="T3" fmla="*/ 0 h 51"/>
              <a:gd name="T4" fmla="*/ 1 w 1"/>
              <a:gd name="T5" fmla="*/ 0 h 51"/>
              <a:gd name="T6" fmla="*/ 0 60000 65536"/>
              <a:gd name="T7" fmla="*/ 0 60000 65536"/>
              <a:gd name="T8" fmla="*/ 0 60000 65536"/>
              <a:gd name="T9" fmla="*/ 0 w 1"/>
              <a:gd name="T10" fmla="*/ 0 h 51"/>
              <a:gd name="T11" fmla="*/ 1 w 1"/>
              <a:gd name="T12" fmla="*/ 51 h 51"/>
            </a:gdLst>
            <a:ahLst/>
            <a:cxnLst>
              <a:cxn ang="T6">
                <a:pos x="T0" y="T1"/>
              </a:cxn>
              <a:cxn ang="T7">
                <a:pos x="T2" y="T3"/>
              </a:cxn>
              <a:cxn ang="T8">
                <a:pos x="T4" y="T5"/>
              </a:cxn>
            </a:cxnLst>
            <a:rect l="T9" t="T10" r="T11" b="T12"/>
            <a:pathLst>
              <a:path w="1" h="51">
                <a:moveTo>
                  <a:pt x="0" y="5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5" name="Freeform 554">
            <a:extLst>
              <a:ext uri="{FF2B5EF4-FFF2-40B4-BE49-F238E27FC236}">
                <a16:creationId xmlns:a16="http://schemas.microsoft.com/office/drawing/2014/main" id="{00000000-0008-0000-0900-00002B020000}"/>
              </a:ext>
            </a:extLst>
          </xdr:cNvPr>
          <xdr:cNvSpPr>
            <a:spLocks/>
          </xdr:cNvSpPr>
        </xdr:nvSpPr>
        <xdr:spPr bwMode="auto">
          <a:xfrm>
            <a:off x="2267" y="5647"/>
            <a:ext cx="1" cy="2"/>
          </a:xfrm>
          <a:custGeom>
            <a:avLst/>
            <a:gdLst>
              <a:gd name="T0" fmla="*/ 0 w 1"/>
              <a:gd name="T1" fmla="*/ 0 h 7"/>
              <a:gd name="T2" fmla="*/ 0 w 1"/>
              <a:gd name="T3" fmla="*/ 0 h 7"/>
              <a:gd name="T4" fmla="*/ 1 w 1"/>
              <a:gd name="T5" fmla="*/ 0 h 7"/>
              <a:gd name="T6" fmla="*/ 0 60000 65536"/>
              <a:gd name="T7" fmla="*/ 0 60000 65536"/>
              <a:gd name="T8" fmla="*/ 0 60000 65536"/>
              <a:gd name="T9" fmla="*/ 0 w 1"/>
              <a:gd name="T10" fmla="*/ 0 h 7"/>
              <a:gd name="T11" fmla="*/ 1 w 1"/>
              <a:gd name="T12" fmla="*/ 7 h 7"/>
            </a:gdLst>
            <a:ahLst/>
            <a:cxnLst>
              <a:cxn ang="T6">
                <a:pos x="T0" y="T1"/>
              </a:cxn>
              <a:cxn ang="T7">
                <a:pos x="T2" y="T3"/>
              </a:cxn>
              <a:cxn ang="T8">
                <a:pos x="T4" y="T5"/>
              </a:cxn>
            </a:cxnLst>
            <a:rect l="T9" t="T10" r="T11" b="T12"/>
            <a:pathLst>
              <a:path w="1" h="7">
                <a:moveTo>
                  <a:pt x="0" y="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6" name="Freeform 555">
            <a:extLst>
              <a:ext uri="{FF2B5EF4-FFF2-40B4-BE49-F238E27FC236}">
                <a16:creationId xmlns:a16="http://schemas.microsoft.com/office/drawing/2014/main" id="{00000000-0008-0000-0900-00002C020000}"/>
              </a:ext>
            </a:extLst>
          </xdr:cNvPr>
          <xdr:cNvSpPr>
            <a:spLocks/>
          </xdr:cNvSpPr>
        </xdr:nvSpPr>
        <xdr:spPr bwMode="auto">
          <a:xfrm>
            <a:off x="2267" y="5643"/>
            <a:ext cx="1" cy="6"/>
          </a:xfrm>
          <a:custGeom>
            <a:avLst/>
            <a:gdLst>
              <a:gd name="T0" fmla="*/ 0 w 1"/>
              <a:gd name="T1" fmla="*/ 0 h 23"/>
              <a:gd name="T2" fmla="*/ 0 w 1"/>
              <a:gd name="T3" fmla="*/ 0 h 23"/>
              <a:gd name="T4" fmla="*/ 1 w 1"/>
              <a:gd name="T5" fmla="*/ 0 h 23"/>
              <a:gd name="T6" fmla="*/ 0 60000 65536"/>
              <a:gd name="T7" fmla="*/ 0 60000 65536"/>
              <a:gd name="T8" fmla="*/ 0 60000 65536"/>
              <a:gd name="T9" fmla="*/ 0 w 1"/>
              <a:gd name="T10" fmla="*/ 0 h 23"/>
              <a:gd name="T11" fmla="*/ 1 w 1"/>
              <a:gd name="T12" fmla="*/ 23 h 23"/>
            </a:gdLst>
            <a:ahLst/>
            <a:cxnLst>
              <a:cxn ang="T6">
                <a:pos x="T0" y="T1"/>
              </a:cxn>
              <a:cxn ang="T7">
                <a:pos x="T2" y="T3"/>
              </a:cxn>
              <a:cxn ang="T8">
                <a:pos x="T4" y="T5"/>
              </a:cxn>
            </a:cxnLst>
            <a:rect l="T9" t="T10" r="T11" b="T12"/>
            <a:pathLst>
              <a:path w="1" h="23">
                <a:moveTo>
                  <a:pt x="0" y="0"/>
                </a:moveTo>
                <a:lnTo>
                  <a:pt x="0" y="23"/>
                </a:lnTo>
                <a:lnTo>
                  <a:pt x="1" y="2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7" name="Freeform 556">
            <a:extLst>
              <a:ext uri="{FF2B5EF4-FFF2-40B4-BE49-F238E27FC236}">
                <a16:creationId xmlns:a16="http://schemas.microsoft.com/office/drawing/2014/main" id="{00000000-0008-0000-0900-00002D020000}"/>
              </a:ext>
            </a:extLst>
          </xdr:cNvPr>
          <xdr:cNvSpPr>
            <a:spLocks/>
          </xdr:cNvSpPr>
        </xdr:nvSpPr>
        <xdr:spPr bwMode="auto">
          <a:xfrm>
            <a:off x="2265" y="5641"/>
            <a:ext cx="2" cy="2"/>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0"/>
                </a:moveTo>
                <a:lnTo>
                  <a:pt x="9" y="9"/>
                </a:lnTo>
                <a:lnTo>
                  <a:pt x="10"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8" name="Freeform 557">
            <a:extLst>
              <a:ext uri="{FF2B5EF4-FFF2-40B4-BE49-F238E27FC236}">
                <a16:creationId xmlns:a16="http://schemas.microsoft.com/office/drawing/2014/main" id="{00000000-0008-0000-0900-00002E020000}"/>
              </a:ext>
            </a:extLst>
          </xdr:cNvPr>
          <xdr:cNvSpPr>
            <a:spLocks/>
          </xdr:cNvSpPr>
        </xdr:nvSpPr>
        <xdr:spPr bwMode="auto">
          <a:xfrm>
            <a:off x="2266" y="5649"/>
            <a:ext cx="8" cy="3"/>
          </a:xfrm>
          <a:custGeom>
            <a:avLst/>
            <a:gdLst>
              <a:gd name="T0" fmla="*/ 0 w 35"/>
              <a:gd name="T1" fmla="*/ 0 h 12"/>
              <a:gd name="T2" fmla="*/ 0 w 35"/>
              <a:gd name="T3" fmla="*/ 0 h 12"/>
              <a:gd name="T4" fmla="*/ 0 w 35"/>
              <a:gd name="T5" fmla="*/ 0 h 12"/>
              <a:gd name="T6" fmla="*/ 0 w 35"/>
              <a:gd name="T7" fmla="*/ 0 h 12"/>
              <a:gd name="T8" fmla="*/ 0 w 35"/>
              <a:gd name="T9" fmla="*/ 0 h 12"/>
              <a:gd name="T10" fmla="*/ 0 w 35"/>
              <a:gd name="T11" fmla="*/ 0 h 12"/>
              <a:gd name="T12" fmla="*/ 0 w 35"/>
              <a:gd name="T13" fmla="*/ 0 h 12"/>
              <a:gd name="T14" fmla="*/ 0 w 35"/>
              <a:gd name="T15" fmla="*/ 0 h 12"/>
              <a:gd name="T16" fmla="*/ 0 w 35"/>
              <a:gd name="T17" fmla="*/ 0 h 12"/>
              <a:gd name="T18" fmla="*/ 0 w 35"/>
              <a:gd name="T19" fmla="*/ 0 h 1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35"/>
              <a:gd name="T31" fmla="*/ 0 h 12"/>
              <a:gd name="T32" fmla="*/ 35 w 35"/>
              <a:gd name="T33" fmla="*/ 12 h 1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35" h="12">
                <a:moveTo>
                  <a:pt x="35" y="12"/>
                </a:moveTo>
                <a:lnTo>
                  <a:pt x="32" y="7"/>
                </a:lnTo>
                <a:lnTo>
                  <a:pt x="29" y="4"/>
                </a:lnTo>
                <a:lnTo>
                  <a:pt x="24" y="1"/>
                </a:lnTo>
                <a:lnTo>
                  <a:pt x="17" y="0"/>
                </a:lnTo>
                <a:lnTo>
                  <a:pt x="13" y="1"/>
                </a:lnTo>
                <a:lnTo>
                  <a:pt x="8" y="4"/>
                </a:lnTo>
                <a:lnTo>
                  <a:pt x="4" y="7"/>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59" name="Freeform 558">
            <a:extLst>
              <a:ext uri="{FF2B5EF4-FFF2-40B4-BE49-F238E27FC236}">
                <a16:creationId xmlns:a16="http://schemas.microsoft.com/office/drawing/2014/main" id="{00000000-0008-0000-0900-00002F020000}"/>
              </a:ext>
            </a:extLst>
          </xdr:cNvPr>
          <xdr:cNvSpPr>
            <a:spLocks/>
          </xdr:cNvSpPr>
        </xdr:nvSpPr>
        <xdr:spPr bwMode="auto">
          <a:xfrm>
            <a:off x="2364" y="5703"/>
            <a:ext cx="1" cy="110"/>
          </a:xfrm>
          <a:custGeom>
            <a:avLst/>
            <a:gdLst>
              <a:gd name="T0" fmla="*/ 0 w 1"/>
              <a:gd name="T1" fmla="*/ 0 h 442"/>
              <a:gd name="T2" fmla="*/ 0 w 1"/>
              <a:gd name="T3" fmla="*/ 0 h 442"/>
              <a:gd name="T4" fmla="*/ 1 w 1"/>
              <a:gd name="T5" fmla="*/ 0 h 442"/>
              <a:gd name="T6" fmla="*/ 0 60000 65536"/>
              <a:gd name="T7" fmla="*/ 0 60000 65536"/>
              <a:gd name="T8" fmla="*/ 0 60000 65536"/>
              <a:gd name="T9" fmla="*/ 0 w 1"/>
              <a:gd name="T10" fmla="*/ 0 h 442"/>
              <a:gd name="T11" fmla="*/ 1 w 1"/>
              <a:gd name="T12" fmla="*/ 442 h 442"/>
            </a:gdLst>
            <a:ahLst/>
            <a:cxnLst>
              <a:cxn ang="T6">
                <a:pos x="T0" y="T1"/>
              </a:cxn>
              <a:cxn ang="T7">
                <a:pos x="T2" y="T3"/>
              </a:cxn>
              <a:cxn ang="T8">
                <a:pos x="T4" y="T5"/>
              </a:cxn>
            </a:cxnLst>
            <a:rect l="T9" t="T10" r="T11" b="T12"/>
            <a:pathLst>
              <a:path w="1" h="442">
                <a:moveTo>
                  <a:pt x="0" y="4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0" name="Freeform 559">
            <a:extLst>
              <a:ext uri="{FF2B5EF4-FFF2-40B4-BE49-F238E27FC236}">
                <a16:creationId xmlns:a16="http://schemas.microsoft.com/office/drawing/2014/main" id="{00000000-0008-0000-0900-000030020000}"/>
              </a:ext>
            </a:extLst>
          </xdr:cNvPr>
          <xdr:cNvSpPr>
            <a:spLocks/>
          </xdr:cNvSpPr>
        </xdr:nvSpPr>
        <xdr:spPr bwMode="auto">
          <a:xfrm>
            <a:off x="2348" y="5703"/>
            <a:ext cx="25" cy="110"/>
          </a:xfrm>
          <a:custGeom>
            <a:avLst/>
            <a:gdLst>
              <a:gd name="T0" fmla="*/ 0 w 102"/>
              <a:gd name="T1" fmla="*/ 0 h 442"/>
              <a:gd name="T2" fmla="*/ 0 w 102"/>
              <a:gd name="T3" fmla="*/ 0 h 442"/>
              <a:gd name="T4" fmla="*/ 0 w 102"/>
              <a:gd name="T5" fmla="*/ 0 h 442"/>
              <a:gd name="T6" fmla="*/ 0 w 102"/>
              <a:gd name="T7" fmla="*/ 0 h 442"/>
              <a:gd name="T8" fmla="*/ 0 w 102"/>
              <a:gd name="T9" fmla="*/ 0 h 442"/>
              <a:gd name="T10" fmla="*/ 0 w 102"/>
              <a:gd name="T11" fmla="*/ 0 h 442"/>
              <a:gd name="T12" fmla="*/ 0 w 102"/>
              <a:gd name="T13" fmla="*/ 0 h 442"/>
              <a:gd name="T14" fmla="*/ 0 60000 65536"/>
              <a:gd name="T15" fmla="*/ 0 60000 65536"/>
              <a:gd name="T16" fmla="*/ 0 60000 65536"/>
              <a:gd name="T17" fmla="*/ 0 60000 65536"/>
              <a:gd name="T18" fmla="*/ 0 60000 65536"/>
              <a:gd name="T19" fmla="*/ 0 60000 65536"/>
              <a:gd name="T20" fmla="*/ 0 60000 65536"/>
              <a:gd name="T21" fmla="*/ 0 w 102"/>
              <a:gd name="T22" fmla="*/ 0 h 442"/>
              <a:gd name="T23" fmla="*/ 102 w 102"/>
              <a:gd name="T24" fmla="*/ 442 h 442"/>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2" h="442">
                <a:moveTo>
                  <a:pt x="0" y="0"/>
                </a:moveTo>
                <a:lnTo>
                  <a:pt x="67" y="0"/>
                </a:lnTo>
                <a:lnTo>
                  <a:pt x="102" y="34"/>
                </a:lnTo>
                <a:lnTo>
                  <a:pt x="102" y="407"/>
                </a:lnTo>
                <a:lnTo>
                  <a:pt x="67" y="442"/>
                </a:lnTo>
                <a:lnTo>
                  <a:pt x="0" y="442"/>
                </a:lnTo>
                <a:lnTo>
                  <a:pt x="1" y="44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1" name="Freeform 560">
            <a:extLst>
              <a:ext uri="{FF2B5EF4-FFF2-40B4-BE49-F238E27FC236}">
                <a16:creationId xmlns:a16="http://schemas.microsoft.com/office/drawing/2014/main" id="{00000000-0008-0000-0900-000031020000}"/>
              </a:ext>
            </a:extLst>
          </xdr:cNvPr>
          <xdr:cNvSpPr>
            <a:spLocks/>
          </xdr:cNvSpPr>
        </xdr:nvSpPr>
        <xdr:spPr bwMode="auto">
          <a:xfrm>
            <a:off x="2346" y="5801"/>
            <a:ext cx="2" cy="24"/>
          </a:xfrm>
          <a:custGeom>
            <a:avLst/>
            <a:gdLst>
              <a:gd name="T0" fmla="*/ 0 w 9"/>
              <a:gd name="T1" fmla="*/ 0 h 95"/>
              <a:gd name="T2" fmla="*/ 0 w 9"/>
              <a:gd name="T3" fmla="*/ 0 h 95"/>
              <a:gd name="T4" fmla="*/ 0 w 9"/>
              <a:gd name="T5" fmla="*/ 0 h 95"/>
              <a:gd name="T6" fmla="*/ 0 w 9"/>
              <a:gd name="T7" fmla="*/ 0 h 95"/>
              <a:gd name="T8" fmla="*/ 0 w 9"/>
              <a:gd name="T9" fmla="*/ 0 h 95"/>
              <a:gd name="T10" fmla="*/ 0 w 9"/>
              <a:gd name="T11" fmla="*/ 0 h 95"/>
              <a:gd name="T12" fmla="*/ 0 w 9"/>
              <a:gd name="T13" fmla="*/ 0 h 95"/>
              <a:gd name="T14" fmla="*/ 0 60000 65536"/>
              <a:gd name="T15" fmla="*/ 0 60000 65536"/>
              <a:gd name="T16" fmla="*/ 0 60000 65536"/>
              <a:gd name="T17" fmla="*/ 0 60000 65536"/>
              <a:gd name="T18" fmla="*/ 0 60000 65536"/>
              <a:gd name="T19" fmla="*/ 0 60000 65536"/>
              <a:gd name="T20" fmla="*/ 0 60000 65536"/>
              <a:gd name="T21" fmla="*/ 0 w 9"/>
              <a:gd name="T22" fmla="*/ 0 h 95"/>
              <a:gd name="T23" fmla="*/ 9 w 9"/>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9" h="95">
                <a:moveTo>
                  <a:pt x="0" y="95"/>
                </a:moveTo>
                <a:lnTo>
                  <a:pt x="0" y="0"/>
                </a:lnTo>
                <a:lnTo>
                  <a:pt x="0" y="14"/>
                </a:lnTo>
                <a:lnTo>
                  <a:pt x="9" y="22"/>
                </a:lnTo>
                <a:lnTo>
                  <a:pt x="9" y="73"/>
                </a:lnTo>
                <a:lnTo>
                  <a:pt x="0" y="82"/>
                </a:lnTo>
                <a:lnTo>
                  <a:pt x="2" y="8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2" name="Freeform 561">
            <a:extLst>
              <a:ext uri="{FF2B5EF4-FFF2-40B4-BE49-F238E27FC236}">
                <a16:creationId xmlns:a16="http://schemas.microsoft.com/office/drawing/2014/main" id="{00000000-0008-0000-0900-000032020000}"/>
              </a:ext>
            </a:extLst>
          </xdr:cNvPr>
          <xdr:cNvSpPr>
            <a:spLocks/>
          </xdr:cNvSpPr>
        </xdr:nvSpPr>
        <xdr:spPr bwMode="auto">
          <a:xfrm>
            <a:off x="2342" y="5797"/>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 y="35"/>
                </a:moveTo>
                <a:lnTo>
                  <a:pt x="6" y="31"/>
                </a:lnTo>
                <a:lnTo>
                  <a:pt x="10" y="27"/>
                </a:lnTo>
                <a:lnTo>
                  <a:pt x="12" y="22"/>
                </a:lnTo>
                <a:lnTo>
                  <a:pt x="13" y="17"/>
                </a:lnTo>
                <a:lnTo>
                  <a:pt x="12" y="11"/>
                </a:lnTo>
                <a:lnTo>
                  <a:pt x="10" y="6"/>
                </a:lnTo>
                <a:lnTo>
                  <a:pt x="5"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3" name="Freeform 562">
            <a:extLst>
              <a:ext uri="{FF2B5EF4-FFF2-40B4-BE49-F238E27FC236}">
                <a16:creationId xmlns:a16="http://schemas.microsoft.com/office/drawing/2014/main" id="{00000000-0008-0000-0900-000033020000}"/>
              </a:ext>
            </a:extLst>
          </xdr:cNvPr>
          <xdr:cNvSpPr>
            <a:spLocks/>
          </xdr:cNvSpPr>
        </xdr:nvSpPr>
        <xdr:spPr bwMode="auto">
          <a:xfrm>
            <a:off x="2342" y="5806"/>
            <a:ext cx="4" cy="15"/>
          </a:xfrm>
          <a:custGeom>
            <a:avLst/>
            <a:gdLst>
              <a:gd name="T0" fmla="*/ 0 w 13"/>
              <a:gd name="T1" fmla="*/ 0 h 60"/>
              <a:gd name="T2" fmla="*/ 0 w 13"/>
              <a:gd name="T3" fmla="*/ 0 h 60"/>
              <a:gd name="T4" fmla="*/ 0 w 13"/>
              <a:gd name="T5" fmla="*/ 0 h 60"/>
              <a:gd name="T6" fmla="*/ 0 w 13"/>
              <a:gd name="T7" fmla="*/ 0 h 60"/>
              <a:gd name="T8" fmla="*/ 0 w 13"/>
              <a:gd name="T9" fmla="*/ 0 h 60"/>
              <a:gd name="T10" fmla="*/ 0 w 13"/>
              <a:gd name="T11" fmla="*/ 0 h 60"/>
              <a:gd name="T12" fmla="*/ 0 w 13"/>
              <a:gd name="T13" fmla="*/ 0 h 60"/>
              <a:gd name="T14" fmla="*/ 0 w 13"/>
              <a:gd name="T15" fmla="*/ 0 h 60"/>
              <a:gd name="T16" fmla="*/ 0 w 13"/>
              <a:gd name="T17" fmla="*/ 0 h 60"/>
              <a:gd name="T18" fmla="*/ 0 w 13"/>
              <a:gd name="T19" fmla="*/ 0 h 6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0"/>
              <a:gd name="T32" fmla="*/ 13 w 13"/>
              <a:gd name="T33" fmla="*/ 60 h 6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0">
                <a:moveTo>
                  <a:pt x="0" y="60"/>
                </a:moveTo>
                <a:lnTo>
                  <a:pt x="6" y="54"/>
                </a:lnTo>
                <a:lnTo>
                  <a:pt x="10" y="46"/>
                </a:lnTo>
                <a:lnTo>
                  <a:pt x="12" y="39"/>
                </a:lnTo>
                <a:lnTo>
                  <a:pt x="13" y="30"/>
                </a:lnTo>
                <a:lnTo>
                  <a:pt x="12" y="22"/>
                </a:lnTo>
                <a:lnTo>
                  <a:pt x="10" y="13"/>
                </a:lnTo>
                <a:lnTo>
                  <a:pt x="6" y="6"/>
                </a:lnTo>
                <a:lnTo>
                  <a:pt x="1"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4" name="Freeform 563">
            <a:extLst>
              <a:ext uri="{FF2B5EF4-FFF2-40B4-BE49-F238E27FC236}">
                <a16:creationId xmlns:a16="http://schemas.microsoft.com/office/drawing/2014/main" id="{00000000-0008-0000-0900-000034020000}"/>
              </a:ext>
            </a:extLst>
          </xdr:cNvPr>
          <xdr:cNvSpPr>
            <a:spLocks/>
          </xdr:cNvSpPr>
        </xdr:nvSpPr>
        <xdr:spPr bwMode="auto">
          <a:xfrm>
            <a:off x="2342" y="5821"/>
            <a:ext cx="4" cy="8"/>
          </a:xfrm>
          <a:custGeom>
            <a:avLst/>
            <a:gdLst>
              <a:gd name="T0" fmla="*/ 0 w 13"/>
              <a:gd name="T1" fmla="*/ 0 h 34"/>
              <a:gd name="T2" fmla="*/ 0 w 13"/>
              <a:gd name="T3" fmla="*/ 0 h 34"/>
              <a:gd name="T4" fmla="*/ 0 w 13"/>
              <a:gd name="T5" fmla="*/ 0 h 34"/>
              <a:gd name="T6" fmla="*/ 0 w 13"/>
              <a:gd name="T7" fmla="*/ 0 h 34"/>
              <a:gd name="T8" fmla="*/ 0 w 13"/>
              <a:gd name="T9" fmla="*/ 0 h 34"/>
              <a:gd name="T10" fmla="*/ 0 w 13"/>
              <a:gd name="T11" fmla="*/ 0 h 34"/>
              <a:gd name="T12" fmla="*/ 0 w 13"/>
              <a:gd name="T13" fmla="*/ 0 h 34"/>
              <a:gd name="T14" fmla="*/ 0 w 13"/>
              <a:gd name="T15" fmla="*/ 0 h 34"/>
              <a:gd name="T16" fmla="*/ 0 w 13"/>
              <a:gd name="T17" fmla="*/ 0 h 34"/>
              <a:gd name="T18" fmla="*/ 0 w 13"/>
              <a:gd name="T19" fmla="*/ 0 h 34"/>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4"/>
              <a:gd name="T32" fmla="*/ 13 w 13"/>
              <a:gd name="T33" fmla="*/ 34 h 34"/>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4">
                <a:moveTo>
                  <a:pt x="0" y="34"/>
                </a:moveTo>
                <a:lnTo>
                  <a:pt x="6" y="32"/>
                </a:lnTo>
                <a:lnTo>
                  <a:pt x="10" y="28"/>
                </a:lnTo>
                <a:lnTo>
                  <a:pt x="12" y="23"/>
                </a:lnTo>
                <a:lnTo>
                  <a:pt x="13" y="17"/>
                </a:lnTo>
                <a:lnTo>
                  <a:pt x="12" y="12"/>
                </a:lnTo>
                <a:lnTo>
                  <a:pt x="10" y="7"/>
                </a:lnTo>
                <a:lnTo>
                  <a:pt x="6"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5" name="Freeform 564">
            <a:extLst>
              <a:ext uri="{FF2B5EF4-FFF2-40B4-BE49-F238E27FC236}">
                <a16:creationId xmlns:a16="http://schemas.microsoft.com/office/drawing/2014/main" id="{00000000-0008-0000-0900-000035020000}"/>
              </a:ext>
            </a:extLst>
          </xdr:cNvPr>
          <xdr:cNvSpPr>
            <a:spLocks/>
          </xdr:cNvSpPr>
        </xdr:nvSpPr>
        <xdr:spPr bwMode="auto">
          <a:xfrm>
            <a:off x="2342" y="5686"/>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0" y="35"/>
                </a:moveTo>
                <a:lnTo>
                  <a:pt x="6" y="32"/>
                </a:lnTo>
                <a:lnTo>
                  <a:pt x="10" y="29"/>
                </a:lnTo>
                <a:lnTo>
                  <a:pt x="12" y="24"/>
                </a:lnTo>
                <a:lnTo>
                  <a:pt x="13" y="18"/>
                </a:lnTo>
                <a:lnTo>
                  <a:pt x="12" y="11"/>
                </a:lnTo>
                <a:lnTo>
                  <a:pt x="10" y="7"/>
                </a:lnTo>
                <a:lnTo>
                  <a:pt x="6"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6" name="Freeform 565">
            <a:extLst>
              <a:ext uri="{FF2B5EF4-FFF2-40B4-BE49-F238E27FC236}">
                <a16:creationId xmlns:a16="http://schemas.microsoft.com/office/drawing/2014/main" id="{00000000-0008-0000-0900-000036020000}"/>
              </a:ext>
            </a:extLst>
          </xdr:cNvPr>
          <xdr:cNvSpPr>
            <a:spLocks/>
          </xdr:cNvSpPr>
        </xdr:nvSpPr>
        <xdr:spPr bwMode="auto">
          <a:xfrm>
            <a:off x="2342" y="5695"/>
            <a:ext cx="4" cy="15"/>
          </a:xfrm>
          <a:custGeom>
            <a:avLst/>
            <a:gdLst>
              <a:gd name="T0" fmla="*/ 0 w 13"/>
              <a:gd name="T1" fmla="*/ 0 h 62"/>
              <a:gd name="T2" fmla="*/ 0 w 13"/>
              <a:gd name="T3" fmla="*/ 0 h 62"/>
              <a:gd name="T4" fmla="*/ 0 w 13"/>
              <a:gd name="T5" fmla="*/ 0 h 62"/>
              <a:gd name="T6" fmla="*/ 0 w 13"/>
              <a:gd name="T7" fmla="*/ 0 h 62"/>
              <a:gd name="T8" fmla="*/ 0 w 13"/>
              <a:gd name="T9" fmla="*/ 0 h 62"/>
              <a:gd name="T10" fmla="*/ 0 w 13"/>
              <a:gd name="T11" fmla="*/ 0 h 62"/>
              <a:gd name="T12" fmla="*/ 0 w 13"/>
              <a:gd name="T13" fmla="*/ 0 h 62"/>
              <a:gd name="T14" fmla="*/ 0 w 13"/>
              <a:gd name="T15" fmla="*/ 0 h 62"/>
              <a:gd name="T16" fmla="*/ 0 w 13"/>
              <a:gd name="T17" fmla="*/ 0 h 62"/>
              <a:gd name="T18" fmla="*/ 0 w 13"/>
              <a:gd name="T19" fmla="*/ 0 h 6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2"/>
              <a:gd name="T32" fmla="*/ 13 w 13"/>
              <a:gd name="T33" fmla="*/ 62 h 6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2">
                <a:moveTo>
                  <a:pt x="1" y="62"/>
                </a:moveTo>
                <a:lnTo>
                  <a:pt x="6" y="54"/>
                </a:lnTo>
                <a:lnTo>
                  <a:pt x="10" y="47"/>
                </a:lnTo>
                <a:lnTo>
                  <a:pt x="12" y="38"/>
                </a:lnTo>
                <a:lnTo>
                  <a:pt x="13" y="31"/>
                </a:lnTo>
                <a:lnTo>
                  <a:pt x="12" y="22"/>
                </a:lnTo>
                <a:lnTo>
                  <a:pt x="10" y="13"/>
                </a:lnTo>
                <a:lnTo>
                  <a:pt x="6" y="6"/>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7" name="Freeform 566">
            <a:extLst>
              <a:ext uri="{FF2B5EF4-FFF2-40B4-BE49-F238E27FC236}">
                <a16:creationId xmlns:a16="http://schemas.microsoft.com/office/drawing/2014/main" id="{00000000-0008-0000-0900-000037020000}"/>
              </a:ext>
            </a:extLst>
          </xdr:cNvPr>
          <xdr:cNvSpPr>
            <a:spLocks/>
          </xdr:cNvSpPr>
        </xdr:nvSpPr>
        <xdr:spPr bwMode="auto">
          <a:xfrm>
            <a:off x="2342" y="5710"/>
            <a:ext cx="4" cy="9"/>
          </a:xfrm>
          <a:custGeom>
            <a:avLst/>
            <a:gdLst>
              <a:gd name="T0" fmla="*/ 0 w 13"/>
              <a:gd name="T1" fmla="*/ 0 h 33"/>
              <a:gd name="T2" fmla="*/ 0 w 13"/>
              <a:gd name="T3" fmla="*/ 0 h 33"/>
              <a:gd name="T4" fmla="*/ 0 w 13"/>
              <a:gd name="T5" fmla="*/ 0 h 33"/>
              <a:gd name="T6" fmla="*/ 0 w 13"/>
              <a:gd name="T7" fmla="*/ 0 h 33"/>
              <a:gd name="T8" fmla="*/ 0 w 13"/>
              <a:gd name="T9" fmla="*/ 0 h 33"/>
              <a:gd name="T10" fmla="*/ 0 w 13"/>
              <a:gd name="T11" fmla="*/ 0 h 33"/>
              <a:gd name="T12" fmla="*/ 0 w 13"/>
              <a:gd name="T13" fmla="*/ 0 h 33"/>
              <a:gd name="T14" fmla="*/ 0 w 13"/>
              <a:gd name="T15" fmla="*/ 0 h 33"/>
              <a:gd name="T16" fmla="*/ 0 w 13"/>
              <a:gd name="T17" fmla="*/ 0 h 33"/>
              <a:gd name="T18" fmla="*/ 0 w 13"/>
              <a:gd name="T19" fmla="*/ 0 h 33"/>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3"/>
              <a:gd name="T32" fmla="*/ 13 w 13"/>
              <a:gd name="T33" fmla="*/ 33 h 33"/>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3">
                <a:moveTo>
                  <a:pt x="0" y="33"/>
                </a:moveTo>
                <a:lnTo>
                  <a:pt x="5" y="30"/>
                </a:lnTo>
                <a:lnTo>
                  <a:pt x="10" y="27"/>
                </a:lnTo>
                <a:lnTo>
                  <a:pt x="12" y="22"/>
                </a:lnTo>
                <a:lnTo>
                  <a:pt x="13" y="17"/>
                </a:lnTo>
                <a:lnTo>
                  <a:pt x="12" y="11"/>
                </a:lnTo>
                <a:lnTo>
                  <a:pt x="10" y="6"/>
                </a:lnTo>
                <a:lnTo>
                  <a:pt x="6" y="2"/>
                </a:lnTo>
                <a:lnTo>
                  <a:pt x="1"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68" name="Freeform 567">
            <a:extLst>
              <a:ext uri="{FF2B5EF4-FFF2-40B4-BE49-F238E27FC236}">
                <a16:creationId xmlns:a16="http://schemas.microsoft.com/office/drawing/2014/main" id="{00000000-0008-0000-0900-000038020000}"/>
              </a:ext>
            </a:extLst>
          </xdr:cNvPr>
          <xdr:cNvSpPr>
            <a:spLocks/>
          </xdr:cNvSpPr>
        </xdr:nvSpPr>
        <xdr:spPr bwMode="auto">
          <a:xfrm>
            <a:off x="2346" y="5691"/>
            <a:ext cx="2" cy="23"/>
          </a:xfrm>
          <a:custGeom>
            <a:avLst/>
            <a:gdLst>
              <a:gd name="T0" fmla="*/ 0 w 9"/>
              <a:gd name="T1" fmla="*/ 0 h 95"/>
              <a:gd name="T2" fmla="*/ 0 w 9"/>
              <a:gd name="T3" fmla="*/ 0 h 95"/>
              <a:gd name="T4" fmla="*/ 0 w 9"/>
              <a:gd name="T5" fmla="*/ 0 h 95"/>
              <a:gd name="T6" fmla="*/ 0 w 9"/>
              <a:gd name="T7" fmla="*/ 0 h 95"/>
              <a:gd name="T8" fmla="*/ 0 w 9"/>
              <a:gd name="T9" fmla="*/ 0 h 95"/>
              <a:gd name="T10" fmla="*/ 0 w 9"/>
              <a:gd name="T11" fmla="*/ 0 h 95"/>
              <a:gd name="T12" fmla="*/ 0 w 9"/>
              <a:gd name="T13" fmla="*/ 0 h 95"/>
              <a:gd name="T14" fmla="*/ 0 60000 65536"/>
              <a:gd name="T15" fmla="*/ 0 60000 65536"/>
              <a:gd name="T16" fmla="*/ 0 60000 65536"/>
              <a:gd name="T17" fmla="*/ 0 60000 65536"/>
              <a:gd name="T18" fmla="*/ 0 60000 65536"/>
              <a:gd name="T19" fmla="*/ 0 60000 65536"/>
              <a:gd name="T20" fmla="*/ 0 60000 65536"/>
              <a:gd name="T21" fmla="*/ 0 w 9"/>
              <a:gd name="T22" fmla="*/ 0 h 95"/>
              <a:gd name="T23" fmla="*/ 9 w 9"/>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9" h="95">
                <a:moveTo>
                  <a:pt x="0" y="0"/>
                </a:moveTo>
                <a:lnTo>
                  <a:pt x="0" y="95"/>
                </a:lnTo>
                <a:lnTo>
                  <a:pt x="0" y="81"/>
                </a:lnTo>
                <a:lnTo>
                  <a:pt x="9" y="72"/>
                </a:lnTo>
                <a:lnTo>
                  <a:pt x="9" y="22"/>
                </a:lnTo>
                <a:lnTo>
                  <a:pt x="0" y="13"/>
                </a:lnTo>
                <a:lnTo>
                  <a:pt x="2"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grpSp>
    <xdr:clientData/>
  </xdr:twoCellAnchor>
  <xdr:twoCellAnchor>
    <xdr:from>
      <xdr:col>6</xdr:col>
      <xdr:colOff>421787</xdr:colOff>
      <xdr:row>31</xdr:row>
      <xdr:rowOff>102821</xdr:rowOff>
    </xdr:from>
    <xdr:to>
      <xdr:col>8</xdr:col>
      <xdr:colOff>510687</xdr:colOff>
      <xdr:row>33</xdr:row>
      <xdr:rowOff>94883</xdr:rowOff>
    </xdr:to>
    <xdr:sp macro="" textlink="">
      <xdr:nvSpPr>
        <xdr:cNvPr id="569" name="TextBox 1">
          <a:extLst>
            <a:ext uri="{FF2B5EF4-FFF2-40B4-BE49-F238E27FC236}">
              <a16:creationId xmlns:a16="http://schemas.microsoft.com/office/drawing/2014/main" id="{00000000-0008-0000-0900-000039020000}"/>
            </a:ext>
          </a:extLst>
        </xdr:cNvPr>
        <xdr:cNvSpPr txBox="1">
          <a:spLocks noChangeArrowheads="1"/>
        </xdr:cNvSpPr>
      </xdr:nvSpPr>
      <xdr:spPr bwMode="auto">
        <a:xfrm>
          <a:off x="4079387" y="6008321"/>
          <a:ext cx="1308100" cy="373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8-5/8”</a:t>
          </a:r>
        </a:p>
      </xdr:txBody>
    </xdr:sp>
    <xdr:clientData/>
  </xdr:twoCellAnchor>
  <xdr:twoCellAnchor>
    <xdr:from>
      <xdr:col>6</xdr:col>
      <xdr:colOff>290513</xdr:colOff>
      <xdr:row>34</xdr:row>
      <xdr:rowOff>63500</xdr:rowOff>
    </xdr:from>
    <xdr:to>
      <xdr:col>8</xdr:col>
      <xdr:colOff>209550</xdr:colOff>
      <xdr:row>36</xdr:row>
      <xdr:rowOff>55562</xdr:rowOff>
    </xdr:to>
    <xdr:sp macro="" textlink="">
      <xdr:nvSpPr>
        <xdr:cNvPr id="570" name="TextBox 2">
          <a:extLst>
            <a:ext uri="{FF2B5EF4-FFF2-40B4-BE49-F238E27FC236}">
              <a16:creationId xmlns:a16="http://schemas.microsoft.com/office/drawing/2014/main" id="{00000000-0008-0000-0900-00003A020000}"/>
            </a:ext>
          </a:extLst>
        </xdr:cNvPr>
        <xdr:cNvSpPr txBox="1">
          <a:spLocks noChangeArrowheads="1"/>
        </xdr:cNvSpPr>
      </xdr:nvSpPr>
      <xdr:spPr bwMode="auto">
        <a:xfrm>
          <a:off x="3948113" y="6540500"/>
          <a:ext cx="1138237" cy="37306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5-1/2”</a:t>
          </a:r>
        </a:p>
      </xdr:txBody>
    </xdr:sp>
    <xdr:clientData/>
  </xdr:twoCellAnchor>
  <xdr:twoCellAnchor>
    <xdr:from>
      <xdr:col>7</xdr:col>
      <xdr:colOff>249238</xdr:colOff>
      <xdr:row>24</xdr:row>
      <xdr:rowOff>160337</xdr:rowOff>
    </xdr:from>
    <xdr:to>
      <xdr:col>9</xdr:col>
      <xdr:colOff>0</xdr:colOff>
      <xdr:row>26</xdr:row>
      <xdr:rowOff>87312</xdr:rowOff>
    </xdr:to>
    <xdr:sp macro="" textlink="">
      <xdr:nvSpPr>
        <xdr:cNvPr id="571" name="TextBox 4">
          <a:extLst>
            <a:ext uri="{FF2B5EF4-FFF2-40B4-BE49-F238E27FC236}">
              <a16:creationId xmlns:a16="http://schemas.microsoft.com/office/drawing/2014/main" id="{00000000-0008-0000-0900-00003B020000}"/>
            </a:ext>
          </a:extLst>
        </xdr:cNvPr>
        <xdr:cNvSpPr txBox="1">
          <a:spLocks noChangeArrowheads="1"/>
        </xdr:cNvSpPr>
      </xdr:nvSpPr>
      <xdr:spPr bwMode="auto">
        <a:xfrm>
          <a:off x="4516438" y="4732337"/>
          <a:ext cx="969962"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11” 3M</a:t>
          </a:r>
        </a:p>
      </xdr:txBody>
    </xdr:sp>
    <xdr:clientData/>
  </xdr:twoCellAnchor>
  <xdr:twoCellAnchor>
    <xdr:from>
      <xdr:col>7</xdr:col>
      <xdr:colOff>153987</xdr:colOff>
      <xdr:row>16</xdr:row>
      <xdr:rowOff>92075</xdr:rowOff>
    </xdr:from>
    <xdr:to>
      <xdr:col>9</xdr:col>
      <xdr:colOff>219074</xdr:colOff>
      <xdr:row>18</xdr:row>
      <xdr:rowOff>9875</xdr:rowOff>
    </xdr:to>
    <xdr:sp macro="" textlink="">
      <xdr:nvSpPr>
        <xdr:cNvPr id="572" name="TextBox 1129">
          <a:extLst>
            <a:ext uri="{FF2B5EF4-FFF2-40B4-BE49-F238E27FC236}">
              <a16:creationId xmlns:a16="http://schemas.microsoft.com/office/drawing/2014/main" id="{00000000-0008-0000-0900-00003C020000}"/>
            </a:ext>
          </a:extLst>
        </xdr:cNvPr>
        <xdr:cNvSpPr txBox="1">
          <a:spLocks noChangeArrowheads="1"/>
        </xdr:cNvSpPr>
      </xdr:nvSpPr>
      <xdr:spPr bwMode="auto">
        <a:xfrm>
          <a:off x="4421187" y="3140075"/>
          <a:ext cx="1284287" cy="29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7”-1/16 5M</a:t>
          </a:r>
        </a:p>
      </xdr:txBody>
    </xdr:sp>
    <xdr:clientData/>
  </xdr:twoCellAnchor>
  <xdr:twoCellAnchor>
    <xdr:from>
      <xdr:col>2</xdr:col>
      <xdr:colOff>152400</xdr:colOff>
      <xdr:row>23</xdr:row>
      <xdr:rowOff>77787</xdr:rowOff>
    </xdr:from>
    <xdr:to>
      <xdr:col>3</xdr:col>
      <xdr:colOff>381000</xdr:colOff>
      <xdr:row>25</xdr:row>
      <xdr:rowOff>4762</xdr:rowOff>
    </xdr:to>
    <xdr:sp macro="" textlink="">
      <xdr:nvSpPr>
        <xdr:cNvPr id="573" name="TextBox 5">
          <a:extLst>
            <a:ext uri="{FF2B5EF4-FFF2-40B4-BE49-F238E27FC236}">
              <a16:creationId xmlns:a16="http://schemas.microsoft.com/office/drawing/2014/main" id="{00000000-0008-0000-0900-00003D020000}"/>
            </a:ext>
          </a:extLst>
        </xdr:cNvPr>
        <xdr:cNvSpPr txBox="1">
          <a:spLocks noChangeArrowheads="1"/>
        </xdr:cNvSpPr>
      </xdr:nvSpPr>
      <xdr:spPr bwMode="auto">
        <a:xfrm>
          <a:off x="1371600" y="4459287"/>
          <a:ext cx="83820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2”5M</a:t>
          </a:r>
        </a:p>
      </xdr:txBody>
    </xdr:sp>
    <xdr:clientData/>
  </xdr:twoCellAnchor>
  <xdr:twoCellAnchor>
    <xdr:from>
      <xdr:col>8</xdr:col>
      <xdr:colOff>114300</xdr:colOff>
      <xdr:row>23</xdr:row>
      <xdr:rowOff>42862</xdr:rowOff>
    </xdr:from>
    <xdr:to>
      <xdr:col>9</xdr:col>
      <xdr:colOff>342900</xdr:colOff>
      <xdr:row>24</xdr:row>
      <xdr:rowOff>160337</xdr:rowOff>
    </xdr:to>
    <xdr:sp macro="" textlink="">
      <xdr:nvSpPr>
        <xdr:cNvPr id="574" name="TextBox 1131">
          <a:extLst>
            <a:ext uri="{FF2B5EF4-FFF2-40B4-BE49-F238E27FC236}">
              <a16:creationId xmlns:a16="http://schemas.microsoft.com/office/drawing/2014/main" id="{00000000-0008-0000-0900-00003E020000}"/>
            </a:ext>
          </a:extLst>
        </xdr:cNvPr>
        <xdr:cNvSpPr txBox="1">
          <a:spLocks noChangeArrowheads="1"/>
        </xdr:cNvSpPr>
      </xdr:nvSpPr>
      <xdr:spPr bwMode="auto">
        <a:xfrm>
          <a:off x="4991100" y="4424362"/>
          <a:ext cx="83820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2” 5M</a:t>
          </a:r>
        </a:p>
      </xdr:txBody>
    </xdr:sp>
    <xdr:clientData/>
  </xdr:twoCellAnchor>
  <xdr:twoCellAnchor>
    <xdr:from>
      <xdr:col>10</xdr:col>
      <xdr:colOff>304800</xdr:colOff>
      <xdr:row>16</xdr:row>
      <xdr:rowOff>0</xdr:rowOff>
    </xdr:from>
    <xdr:to>
      <xdr:col>10</xdr:col>
      <xdr:colOff>304800</xdr:colOff>
      <xdr:row>31</xdr:row>
      <xdr:rowOff>52387</xdr:rowOff>
    </xdr:to>
    <xdr:cxnSp macro="">
      <xdr:nvCxnSpPr>
        <xdr:cNvPr id="575" name="Straight Connector 574">
          <a:extLst>
            <a:ext uri="{FF2B5EF4-FFF2-40B4-BE49-F238E27FC236}">
              <a16:creationId xmlns:a16="http://schemas.microsoft.com/office/drawing/2014/main" id="{00000000-0008-0000-0900-00003F020000}"/>
            </a:ext>
          </a:extLst>
        </xdr:cNvPr>
        <xdr:cNvCxnSpPr>
          <a:cxnSpLocks noChangeShapeType="1"/>
        </xdr:cNvCxnSpPr>
      </xdr:nvCxnSpPr>
      <xdr:spPr bwMode="auto">
        <a:xfrm>
          <a:off x="6400800" y="3048000"/>
          <a:ext cx="0" cy="2909887"/>
        </a:xfrm>
        <a:prstGeom prst="line">
          <a:avLst/>
        </a:prstGeom>
        <a:noFill/>
        <a:ln w="9525" algn="ctr">
          <a:solidFill>
            <a:schemeClr val="tx1"/>
          </a:solidFill>
          <a:round/>
          <a:headEnd/>
          <a:tailEnd/>
        </a:ln>
        <a:extLst>
          <a:ext uri="{909E8E84-426E-40DD-AFC4-6F175D3DCCD1}">
            <a14:hiddenFill xmlns:a14="http://schemas.microsoft.com/office/drawing/2010/main">
              <a:noFill/>
            </a14:hiddenFill>
          </a:ext>
        </a:extLst>
      </xdr:spPr>
    </xdr:cxnSp>
    <xdr:clientData/>
  </xdr:twoCellAnchor>
  <xdr:twoCellAnchor>
    <xdr:from>
      <xdr:col>10</xdr:col>
      <xdr:colOff>381000</xdr:colOff>
      <xdr:row>23</xdr:row>
      <xdr:rowOff>122237</xdr:rowOff>
    </xdr:from>
    <xdr:to>
      <xdr:col>11</xdr:col>
      <xdr:colOff>533400</xdr:colOff>
      <xdr:row>25</xdr:row>
      <xdr:rowOff>49212</xdr:rowOff>
    </xdr:to>
    <xdr:sp macro="" textlink="">
      <xdr:nvSpPr>
        <xdr:cNvPr id="576" name="TextBox 9">
          <a:extLst>
            <a:ext uri="{FF2B5EF4-FFF2-40B4-BE49-F238E27FC236}">
              <a16:creationId xmlns:a16="http://schemas.microsoft.com/office/drawing/2014/main" id="{00000000-0008-0000-0900-000040020000}"/>
            </a:ext>
          </a:extLst>
        </xdr:cNvPr>
        <xdr:cNvSpPr txBox="1">
          <a:spLocks noChangeArrowheads="1"/>
        </xdr:cNvSpPr>
      </xdr:nvSpPr>
      <xdr:spPr bwMode="auto">
        <a:xfrm>
          <a:off x="6477000" y="4503737"/>
          <a:ext cx="1038225"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45”</a:t>
          </a:r>
        </a:p>
      </xdr:txBody>
    </xdr:sp>
    <xdr:clientData/>
  </xdr:twoCellAnchor>
  <xdr:twoCellAnchor>
    <xdr:from>
      <xdr:col>1</xdr:col>
      <xdr:colOff>390525</xdr:colOff>
      <xdr:row>17</xdr:row>
      <xdr:rowOff>116417</xdr:rowOff>
    </xdr:from>
    <xdr:to>
      <xdr:col>1</xdr:col>
      <xdr:colOff>390525</xdr:colOff>
      <xdr:row>25</xdr:row>
      <xdr:rowOff>10583</xdr:rowOff>
    </xdr:to>
    <xdr:cxnSp macro="">
      <xdr:nvCxnSpPr>
        <xdr:cNvPr id="577" name="Straight Connector 576">
          <a:extLst>
            <a:ext uri="{FF2B5EF4-FFF2-40B4-BE49-F238E27FC236}">
              <a16:creationId xmlns:a16="http://schemas.microsoft.com/office/drawing/2014/main" id="{00000000-0008-0000-0900-000041020000}"/>
            </a:ext>
          </a:extLst>
        </xdr:cNvPr>
        <xdr:cNvCxnSpPr>
          <a:cxnSpLocks noChangeShapeType="1"/>
        </xdr:cNvCxnSpPr>
      </xdr:nvCxnSpPr>
      <xdr:spPr bwMode="auto">
        <a:xfrm>
          <a:off x="1004358" y="3354917"/>
          <a:ext cx="0" cy="1418166"/>
        </a:xfrm>
        <a:prstGeom prst="line">
          <a:avLst/>
        </a:prstGeom>
        <a:noFill/>
        <a:ln w="9525" algn="ctr">
          <a:solidFill>
            <a:schemeClr val="tx1"/>
          </a:solidFill>
          <a:round/>
          <a:headEnd/>
          <a:tailEnd/>
        </a:ln>
        <a:extLst>
          <a:ext uri="{909E8E84-426E-40DD-AFC4-6F175D3DCCD1}">
            <a14:hiddenFill xmlns:a14="http://schemas.microsoft.com/office/drawing/2010/main">
              <a:noFill/>
            </a14:hiddenFill>
          </a:ext>
        </a:extLst>
      </xdr:spPr>
    </xdr:cxnSp>
    <xdr:clientData/>
  </xdr:twoCellAnchor>
  <xdr:twoCellAnchor>
    <xdr:from>
      <xdr:col>1</xdr:col>
      <xdr:colOff>390525</xdr:colOff>
      <xdr:row>25</xdr:row>
      <xdr:rowOff>84667</xdr:rowOff>
    </xdr:from>
    <xdr:to>
      <xdr:col>1</xdr:col>
      <xdr:colOff>390525</xdr:colOff>
      <xdr:row>31</xdr:row>
      <xdr:rowOff>7937</xdr:rowOff>
    </xdr:to>
    <xdr:cxnSp macro="">
      <xdr:nvCxnSpPr>
        <xdr:cNvPr id="578" name="Straight Connector 577">
          <a:extLst>
            <a:ext uri="{FF2B5EF4-FFF2-40B4-BE49-F238E27FC236}">
              <a16:creationId xmlns:a16="http://schemas.microsoft.com/office/drawing/2014/main" id="{00000000-0008-0000-0900-000042020000}"/>
            </a:ext>
          </a:extLst>
        </xdr:cNvPr>
        <xdr:cNvCxnSpPr>
          <a:cxnSpLocks noChangeShapeType="1"/>
        </xdr:cNvCxnSpPr>
      </xdr:nvCxnSpPr>
      <xdr:spPr bwMode="auto">
        <a:xfrm>
          <a:off x="1004358" y="4847167"/>
          <a:ext cx="0" cy="1066270"/>
        </a:xfrm>
        <a:prstGeom prst="line">
          <a:avLst/>
        </a:prstGeom>
        <a:noFill/>
        <a:ln w="9525" algn="ctr">
          <a:solidFill>
            <a:schemeClr val="tx1"/>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228600</xdr:colOff>
      <xdr:row>27</xdr:row>
      <xdr:rowOff>69850</xdr:rowOff>
    </xdr:from>
    <xdr:to>
      <xdr:col>1</xdr:col>
      <xdr:colOff>304800</xdr:colOff>
      <xdr:row>28</xdr:row>
      <xdr:rowOff>187325</xdr:rowOff>
    </xdr:to>
    <xdr:sp macro="" textlink="">
      <xdr:nvSpPr>
        <xdr:cNvPr id="579" name="TextBox 12">
          <a:extLst>
            <a:ext uri="{FF2B5EF4-FFF2-40B4-BE49-F238E27FC236}">
              <a16:creationId xmlns:a16="http://schemas.microsoft.com/office/drawing/2014/main" id="{00000000-0008-0000-0900-000043020000}"/>
            </a:ext>
          </a:extLst>
        </xdr:cNvPr>
        <xdr:cNvSpPr txBox="1">
          <a:spLocks noChangeArrowheads="1"/>
        </xdr:cNvSpPr>
      </xdr:nvSpPr>
      <xdr:spPr bwMode="auto">
        <a:xfrm>
          <a:off x="228600" y="5213350"/>
          <a:ext cx="68580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17”</a:t>
          </a:r>
        </a:p>
      </xdr:txBody>
    </xdr:sp>
    <xdr:clientData/>
  </xdr:twoCellAnchor>
  <xdr:twoCellAnchor>
    <xdr:from>
      <xdr:col>0</xdr:col>
      <xdr:colOff>152400</xdr:colOff>
      <xdr:row>20</xdr:row>
      <xdr:rowOff>84137</xdr:rowOff>
    </xdr:from>
    <xdr:to>
      <xdr:col>1</xdr:col>
      <xdr:colOff>228600</xdr:colOff>
      <xdr:row>22</xdr:row>
      <xdr:rowOff>11112</xdr:rowOff>
    </xdr:to>
    <xdr:sp macro="" textlink="">
      <xdr:nvSpPr>
        <xdr:cNvPr id="580" name="TextBox 2047">
          <a:extLst>
            <a:ext uri="{FF2B5EF4-FFF2-40B4-BE49-F238E27FC236}">
              <a16:creationId xmlns:a16="http://schemas.microsoft.com/office/drawing/2014/main" id="{00000000-0008-0000-0900-000044020000}"/>
            </a:ext>
          </a:extLst>
        </xdr:cNvPr>
        <xdr:cNvSpPr txBox="1">
          <a:spLocks noChangeArrowheads="1"/>
        </xdr:cNvSpPr>
      </xdr:nvSpPr>
      <xdr:spPr bwMode="auto">
        <a:xfrm>
          <a:off x="152400" y="3894137"/>
          <a:ext cx="68580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22”</a:t>
          </a:r>
        </a:p>
      </xdr:txBody>
    </xdr:sp>
    <xdr:clientData/>
  </xdr:twoCellAnchor>
  <xdr:twoCellAnchor>
    <xdr:from>
      <xdr:col>1</xdr:col>
      <xdr:colOff>390525</xdr:colOff>
      <xdr:row>16</xdr:row>
      <xdr:rowOff>0</xdr:rowOff>
    </xdr:from>
    <xdr:to>
      <xdr:col>1</xdr:col>
      <xdr:colOff>390525</xdr:colOff>
      <xdr:row>17</xdr:row>
      <xdr:rowOff>46037</xdr:rowOff>
    </xdr:to>
    <xdr:cxnSp macro="">
      <xdr:nvCxnSpPr>
        <xdr:cNvPr id="581" name="Straight Connector 580">
          <a:extLst>
            <a:ext uri="{FF2B5EF4-FFF2-40B4-BE49-F238E27FC236}">
              <a16:creationId xmlns:a16="http://schemas.microsoft.com/office/drawing/2014/main" id="{00000000-0008-0000-0900-000045020000}"/>
            </a:ext>
          </a:extLst>
        </xdr:cNvPr>
        <xdr:cNvCxnSpPr>
          <a:cxnSpLocks noChangeShapeType="1"/>
        </xdr:cNvCxnSpPr>
      </xdr:nvCxnSpPr>
      <xdr:spPr bwMode="auto">
        <a:xfrm>
          <a:off x="1000125" y="3048000"/>
          <a:ext cx="0" cy="236537"/>
        </a:xfrm>
        <a:prstGeom prst="line">
          <a:avLst/>
        </a:prstGeom>
        <a:noFill/>
        <a:ln w="9525" algn="ctr">
          <a:solidFill>
            <a:schemeClr val="tx1"/>
          </a:solidFill>
          <a:round/>
          <a:headEnd/>
          <a:tailEnd/>
        </a:ln>
        <a:extLst>
          <a:ext uri="{909E8E84-426E-40DD-AFC4-6F175D3DCCD1}">
            <a14:hiddenFill xmlns:a14="http://schemas.microsoft.com/office/drawing/2010/main">
              <a:noFill/>
            </a14:hiddenFill>
          </a:ext>
        </a:extLst>
      </xdr:spPr>
    </xdr:cxnSp>
    <xdr:clientData/>
  </xdr:twoCellAnchor>
  <xdr:twoCellAnchor>
    <xdr:from>
      <xdr:col>0</xdr:col>
      <xdr:colOff>152400</xdr:colOff>
      <xdr:row>16</xdr:row>
      <xdr:rowOff>0</xdr:rowOff>
    </xdr:from>
    <xdr:to>
      <xdr:col>0</xdr:col>
      <xdr:colOff>571500</xdr:colOff>
      <xdr:row>17</xdr:row>
      <xdr:rowOff>117475</xdr:rowOff>
    </xdr:to>
    <xdr:sp macro="" textlink="">
      <xdr:nvSpPr>
        <xdr:cNvPr id="582" name="TextBox 2062">
          <a:extLst>
            <a:ext uri="{FF2B5EF4-FFF2-40B4-BE49-F238E27FC236}">
              <a16:creationId xmlns:a16="http://schemas.microsoft.com/office/drawing/2014/main" id="{00000000-0008-0000-0900-000046020000}"/>
            </a:ext>
          </a:extLst>
        </xdr:cNvPr>
        <xdr:cNvSpPr txBox="1">
          <a:spLocks noChangeArrowheads="1"/>
        </xdr:cNvSpPr>
      </xdr:nvSpPr>
      <xdr:spPr bwMode="auto">
        <a:xfrm>
          <a:off x="152400" y="3048000"/>
          <a:ext cx="419100" cy="307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pPr>
            <a:spcBef>
              <a:spcPct val="50000"/>
            </a:spcBef>
            <a:buFontTx/>
            <a:buNone/>
          </a:pPr>
          <a:r>
            <a:rPr lang="en-US" altLang="en-US" sz="1400">
              <a:latin typeface="Arial" charset="0"/>
            </a:rPr>
            <a:t>6”</a:t>
          </a:r>
        </a:p>
      </xdr:txBody>
    </xdr:sp>
    <xdr:clientData/>
  </xdr:twoCellAnchor>
  <xdr:twoCellAnchor>
    <xdr:from>
      <xdr:col>6</xdr:col>
      <xdr:colOff>273728</xdr:colOff>
      <xdr:row>20</xdr:row>
      <xdr:rowOff>41783</xdr:rowOff>
    </xdr:from>
    <xdr:to>
      <xdr:col>8</xdr:col>
      <xdr:colOff>14783</xdr:colOff>
      <xdr:row>22</xdr:row>
      <xdr:rowOff>105304</xdr:rowOff>
    </xdr:to>
    <xdr:grpSp>
      <xdr:nvGrpSpPr>
        <xdr:cNvPr id="583" name="Group 582">
          <a:extLst>
            <a:ext uri="{FF2B5EF4-FFF2-40B4-BE49-F238E27FC236}">
              <a16:creationId xmlns:a16="http://schemas.microsoft.com/office/drawing/2014/main" id="{00000000-0008-0000-0900-000047020000}"/>
            </a:ext>
          </a:extLst>
        </xdr:cNvPr>
        <xdr:cNvGrpSpPr>
          <a:grpSpLocks/>
        </xdr:cNvGrpSpPr>
      </xdr:nvGrpSpPr>
      <xdr:grpSpPr bwMode="auto">
        <a:xfrm>
          <a:off x="4032928" y="3767116"/>
          <a:ext cx="994122" cy="436055"/>
          <a:chOff x="2024" y="5602"/>
          <a:chExt cx="405" cy="231"/>
        </a:xfrm>
      </xdr:grpSpPr>
      <xdr:sp macro="" textlink="">
        <xdr:nvSpPr>
          <xdr:cNvPr id="584" name="Freeform 583">
            <a:extLst>
              <a:ext uri="{FF2B5EF4-FFF2-40B4-BE49-F238E27FC236}">
                <a16:creationId xmlns:a16="http://schemas.microsoft.com/office/drawing/2014/main" id="{00000000-0008-0000-0900-000048020000}"/>
              </a:ext>
            </a:extLst>
          </xdr:cNvPr>
          <xdr:cNvSpPr>
            <a:spLocks/>
          </xdr:cNvSpPr>
        </xdr:nvSpPr>
        <xdr:spPr bwMode="auto">
          <a:xfrm>
            <a:off x="2330" y="5829"/>
            <a:ext cx="1" cy="3"/>
          </a:xfrm>
          <a:custGeom>
            <a:avLst/>
            <a:gdLst>
              <a:gd name="T0" fmla="*/ 0 w 1"/>
              <a:gd name="T1" fmla="*/ 0 h 12"/>
              <a:gd name="T2" fmla="*/ 0 w 1"/>
              <a:gd name="T3" fmla="*/ 0 h 12"/>
              <a:gd name="T4" fmla="*/ 1 w 1"/>
              <a:gd name="T5" fmla="*/ 0 h 12"/>
              <a:gd name="T6" fmla="*/ 0 60000 65536"/>
              <a:gd name="T7" fmla="*/ 0 60000 65536"/>
              <a:gd name="T8" fmla="*/ 0 60000 65536"/>
              <a:gd name="T9" fmla="*/ 0 w 1"/>
              <a:gd name="T10" fmla="*/ 0 h 12"/>
              <a:gd name="T11" fmla="*/ 1 w 1"/>
              <a:gd name="T12" fmla="*/ 12 h 12"/>
            </a:gdLst>
            <a:ahLst/>
            <a:cxnLst>
              <a:cxn ang="T6">
                <a:pos x="T0" y="T1"/>
              </a:cxn>
              <a:cxn ang="T7">
                <a:pos x="T2" y="T3"/>
              </a:cxn>
              <a:cxn ang="T8">
                <a:pos x="T4" y="T5"/>
              </a:cxn>
            </a:cxnLst>
            <a:rect l="T9" t="T10" r="T11" b="T12"/>
            <a:pathLst>
              <a:path w="1" h="12">
                <a:moveTo>
                  <a:pt x="0" y="1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85" name="Freeform 584">
            <a:extLst>
              <a:ext uri="{FF2B5EF4-FFF2-40B4-BE49-F238E27FC236}">
                <a16:creationId xmlns:a16="http://schemas.microsoft.com/office/drawing/2014/main" id="{00000000-0008-0000-0900-000049020000}"/>
              </a:ext>
            </a:extLst>
          </xdr:cNvPr>
          <xdr:cNvSpPr>
            <a:spLocks/>
          </xdr:cNvSpPr>
        </xdr:nvSpPr>
        <xdr:spPr bwMode="auto">
          <a:xfrm>
            <a:off x="2330" y="5829"/>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0" y="0"/>
                </a:moveTo>
                <a:lnTo>
                  <a:pt x="49" y="0"/>
                </a:lnTo>
                <a:lnTo>
                  <a:pt x="5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86" name="Freeform 585">
            <a:extLst>
              <a:ext uri="{FF2B5EF4-FFF2-40B4-BE49-F238E27FC236}">
                <a16:creationId xmlns:a16="http://schemas.microsoft.com/office/drawing/2014/main" id="{00000000-0008-0000-0900-00004A020000}"/>
              </a:ext>
            </a:extLst>
          </xdr:cNvPr>
          <xdr:cNvSpPr>
            <a:spLocks/>
          </xdr:cNvSpPr>
        </xdr:nvSpPr>
        <xdr:spPr bwMode="auto">
          <a:xfrm>
            <a:off x="2342" y="5825"/>
            <a:ext cx="4" cy="4"/>
          </a:xfrm>
          <a:custGeom>
            <a:avLst/>
            <a:gdLst>
              <a:gd name="T0" fmla="*/ 0 w 15"/>
              <a:gd name="T1" fmla="*/ 0 h 17"/>
              <a:gd name="T2" fmla="*/ 0 w 15"/>
              <a:gd name="T3" fmla="*/ 0 h 17"/>
              <a:gd name="T4" fmla="*/ 0 w 15"/>
              <a:gd name="T5" fmla="*/ 0 h 17"/>
              <a:gd name="T6" fmla="*/ 0 w 15"/>
              <a:gd name="T7" fmla="*/ 0 h 17"/>
              <a:gd name="T8" fmla="*/ 0 w 15"/>
              <a:gd name="T9" fmla="*/ 0 h 17"/>
              <a:gd name="T10" fmla="*/ 0 w 15"/>
              <a:gd name="T11" fmla="*/ 0 h 17"/>
              <a:gd name="T12" fmla="*/ 0 60000 65536"/>
              <a:gd name="T13" fmla="*/ 0 60000 65536"/>
              <a:gd name="T14" fmla="*/ 0 60000 65536"/>
              <a:gd name="T15" fmla="*/ 0 60000 65536"/>
              <a:gd name="T16" fmla="*/ 0 60000 65536"/>
              <a:gd name="T17" fmla="*/ 0 60000 65536"/>
              <a:gd name="T18" fmla="*/ 0 w 15"/>
              <a:gd name="T19" fmla="*/ 0 h 17"/>
              <a:gd name="T20" fmla="*/ 15 w 15"/>
              <a:gd name="T21" fmla="*/ 17 h 17"/>
            </a:gdLst>
            <a:ahLst/>
            <a:cxnLst>
              <a:cxn ang="T12">
                <a:pos x="T0" y="T1"/>
              </a:cxn>
              <a:cxn ang="T13">
                <a:pos x="T2" y="T3"/>
              </a:cxn>
              <a:cxn ang="T14">
                <a:pos x="T4" y="T5"/>
              </a:cxn>
              <a:cxn ang="T15">
                <a:pos x="T6" y="T7"/>
              </a:cxn>
              <a:cxn ang="T16">
                <a:pos x="T8" y="T9"/>
              </a:cxn>
              <a:cxn ang="T17">
                <a:pos x="T10" y="T11"/>
              </a:cxn>
            </a:cxnLst>
            <a:rect l="T18" t="T19" r="T20" b="T21"/>
            <a:pathLst>
              <a:path w="15" h="17">
                <a:moveTo>
                  <a:pt x="0" y="17"/>
                </a:moveTo>
                <a:lnTo>
                  <a:pt x="6" y="15"/>
                </a:lnTo>
                <a:lnTo>
                  <a:pt x="10" y="11"/>
                </a:lnTo>
                <a:lnTo>
                  <a:pt x="12" y="6"/>
                </a:lnTo>
                <a:lnTo>
                  <a:pt x="13" y="0"/>
                </a:lnTo>
                <a:lnTo>
                  <a:pt x="1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87" name="Freeform 586">
            <a:extLst>
              <a:ext uri="{FF2B5EF4-FFF2-40B4-BE49-F238E27FC236}">
                <a16:creationId xmlns:a16="http://schemas.microsoft.com/office/drawing/2014/main" id="{00000000-0008-0000-0900-00004B020000}"/>
              </a:ext>
            </a:extLst>
          </xdr:cNvPr>
          <xdr:cNvSpPr>
            <a:spLocks/>
          </xdr:cNvSpPr>
        </xdr:nvSpPr>
        <xdr:spPr bwMode="auto">
          <a:xfrm>
            <a:off x="2346" y="5822"/>
            <a:ext cx="1" cy="3"/>
          </a:xfrm>
          <a:custGeom>
            <a:avLst/>
            <a:gdLst>
              <a:gd name="T0" fmla="*/ 0 w 2"/>
              <a:gd name="T1" fmla="*/ 0 h 13"/>
              <a:gd name="T2" fmla="*/ 0 w 2"/>
              <a:gd name="T3" fmla="*/ 0 h 13"/>
              <a:gd name="T4" fmla="*/ 1 w 2"/>
              <a:gd name="T5" fmla="*/ 0 h 13"/>
              <a:gd name="T6" fmla="*/ 0 60000 65536"/>
              <a:gd name="T7" fmla="*/ 0 60000 65536"/>
              <a:gd name="T8" fmla="*/ 0 60000 65536"/>
              <a:gd name="T9" fmla="*/ 0 w 2"/>
              <a:gd name="T10" fmla="*/ 0 h 13"/>
              <a:gd name="T11" fmla="*/ 2 w 2"/>
              <a:gd name="T12" fmla="*/ 13 h 13"/>
            </a:gdLst>
            <a:ahLst/>
            <a:cxnLst>
              <a:cxn ang="T6">
                <a:pos x="T0" y="T1"/>
              </a:cxn>
              <a:cxn ang="T7">
                <a:pos x="T2" y="T3"/>
              </a:cxn>
              <a:cxn ang="T8">
                <a:pos x="T4" y="T5"/>
              </a:cxn>
            </a:cxnLst>
            <a:rect l="T9" t="T10" r="T11" b="T12"/>
            <a:pathLst>
              <a:path w="2" h="13">
                <a:moveTo>
                  <a:pt x="0" y="1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88" name="Freeform 587">
            <a:extLst>
              <a:ext uri="{FF2B5EF4-FFF2-40B4-BE49-F238E27FC236}">
                <a16:creationId xmlns:a16="http://schemas.microsoft.com/office/drawing/2014/main" id="{00000000-0008-0000-0900-00004C020000}"/>
              </a:ext>
            </a:extLst>
          </xdr:cNvPr>
          <xdr:cNvSpPr>
            <a:spLocks/>
          </xdr:cNvSpPr>
        </xdr:nvSpPr>
        <xdr:spPr bwMode="auto">
          <a:xfrm>
            <a:off x="2346" y="5819"/>
            <a:ext cx="2" cy="3"/>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9"/>
                </a:moveTo>
                <a:lnTo>
                  <a:pt x="9" y="0"/>
                </a:lnTo>
                <a:lnTo>
                  <a:pt x="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89" name="Freeform 588">
            <a:extLst>
              <a:ext uri="{FF2B5EF4-FFF2-40B4-BE49-F238E27FC236}">
                <a16:creationId xmlns:a16="http://schemas.microsoft.com/office/drawing/2014/main" id="{00000000-0008-0000-0900-00004D020000}"/>
              </a:ext>
            </a:extLst>
          </xdr:cNvPr>
          <xdr:cNvSpPr>
            <a:spLocks/>
          </xdr:cNvSpPr>
        </xdr:nvSpPr>
        <xdr:spPr bwMode="auto">
          <a:xfrm>
            <a:off x="2348" y="5813"/>
            <a:ext cx="1" cy="6"/>
          </a:xfrm>
          <a:custGeom>
            <a:avLst/>
            <a:gdLst>
              <a:gd name="T0" fmla="*/ 0 w 1"/>
              <a:gd name="T1" fmla="*/ 0 h 25"/>
              <a:gd name="T2" fmla="*/ 0 w 1"/>
              <a:gd name="T3" fmla="*/ 0 h 25"/>
              <a:gd name="T4" fmla="*/ 1 w 1"/>
              <a:gd name="T5" fmla="*/ 0 h 25"/>
              <a:gd name="T6" fmla="*/ 0 60000 65536"/>
              <a:gd name="T7" fmla="*/ 0 60000 65536"/>
              <a:gd name="T8" fmla="*/ 0 60000 65536"/>
              <a:gd name="T9" fmla="*/ 0 w 1"/>
              <a:gd name="T10" fmla="*/ 0 h 25"/>
              <a:gd name="T11" fmla="*/ 1 w 1"/>
              <a:gd name="T12" fmla="*/ 25 h 25"/>
            </a:gdLst>
            <a:ahLst/>
            <a:cxnLst>
              <a:cxn ang="T6">
                <a:pos x="T0" y="T1"/>
              </a:cxn>
              <a:cxn ang="T7">
                <a:pos x="T2" y="T3"/>
              </a:cxn>
              <a:cxn ang="T8">
                <a:pos x="T4" y="T5"/>
              </a:cxn>
            </a:cxnLst>
            <a:rect l="T9" t="T10" r="T11" b="T12"/>
            <a:pathLst>
              <a:path w="1" h="25">
                <a:moveTo>
                  <a:pt x="0" y="2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0" name="Freeform 589">
            <a:extLst>
              <a:ext uri="{FF2B5EF4-FFF2-40B4-BE49-F238E27FC236}">
                <a16:creationId xmlns:a16="http://schemas.microsoft.com/office/drawing/2014/main" id="{00000000-0008-0000-0900-00004E020000}"/>
              </a:ext>
            </a:extLst>
          </xdr:cNvPr>
          <xdr:cNvSpPr>
            <a:spLocks/>
          </xdr:cNvSpPr>
        </xdr:nvSpPr>
        <xdr:spPr bwMode="auto">
          <a:xfrm>
            <a:off x="2348" y="5813"/>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1" name="Freeform 590">
            <a:extLst>
              <a:ext uri="{FF2B5EF4-FFF2-40B4-BE49-F238E27FC236}">
                <a16:creationId xmlns:a16="http://schemas.microsoft.com/office/drawing/2014/main" id="{00000000-0008-0000-0900-00004F020000}"/>
              </a:ext>
            </a:extLst>
          </xdr:cNvPr>
          <xdr:cNvSpPr>
            <a:spLocks/>
          </xdr:cNvSpPr>
        </xdr:nvSpPr>
        <xdr:spPr bwMode="auto">
          <a:xfrm>
            <a:off x="2364" y="5804"/>
            <a:ext cx="10" cy="9"/>
          </a:xfrm>
          <a:custGeom>
            <a:avLst/>
            <a:gdLst>
              <a:gd name="T0" fmla="*/ 0 w 37"/>
              <a:gd name="T1" fmla="*/ 0 h 35"/>
              <a:gd name="T2" fmla="*/ 0 w 37"/>
              <a:gd name="T3" fmla="*/ 0 h 35"/>
              <a:gd name="T4" fmla="*/ 0 w 37"/>
              <a:gd name="T5" fmla="*/ 0 h 35"/>
              <a:gd name="T6" fmla="*/ 0 60000 65536"/>
              <a:gd name="T7" fmla="*/ 0 60000 65536"/>
              <a:gd name="T8" fmla="*/ 0 60000 65536"/>
              <a:gd name="T9" fmla="*/ 0 w 37"/>
              <a:gd name="T10" fmla="*/ 0 h 35"/>
              <a:gd name="T11" fmla="*/ 37 w 37"/>
              <a:gd name="T12" fmla="*/ 35 h 35"/>
            </a:gdLst>
            <a:ahLst/>
            <a:cxnLst>
              <a:cxn ang="T6">
                <a:pos x="T0" y="T1"/>
              </a:cxn>
              <a:cxn ang="T7">
                <a:pos x="T2" y="T3"/>
              </a:cxn>
              <a:cxn ang="T8">
                <a:pos x="T4" y="T5"/>
              </a:cxn>
            </a:cxnLst>
            <a:rect l="T9" t="T10" r="T11" b="T12"/>
            <a:pathLst>
              <a:path w="37" h="35">
                <a:moveTo>
                  <a:pt x="0" y="35"/>
                </a:moveTo>
                <a:lnTo>
                  <a:pt x="35" y="0"/>
                </a:lnTo>
                <a:lnTo>
                  <a:pt x="3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2" name="Freeform 591">
            <a:extLst>
              <a:ext uri="{FF2B5EF4-FFF2-40B4-BE49-F238E27FC236}">
                <a16:creationId xmlns:a16="http://schemas.microsoft.com/office/drawing/2014/main" id="{00000000-0008-0000-0900-000050020000}"/>
              </a:ext>
            </a:extLst>
          </xdr:cNvPr>
          <xdr:cNvSpPr>
            <a:spLocks/>
          </xdr:cNvSpPr>
        </xdr:nvSpPr>
        <xdr:spPr bwMode="auto">
          <a:xfrm>
            <a:off x="2373" y="5711"/>
            <a:ext cx="1" cy="93"/>
          </a:xfrm>
          <a:custGeom>
            <a:avLst/>
            <a:gdLst>
              <a:gd name="T0" fmla="*/ 0 w 2"/>
              <a:gd name="T1" fmla="*/ 0 h 373"/>
              <a:gd name="T2" fmla="*/ 0 w 2"/>
              <a:gd name="T3" fmla="*/ 0 h 373"/>
              <a:gd name="T4" fmla="*/ 1 w 2"/>
              <a:gd name="T5" fmla="*/ 0 h 373"/>
              <a:gd name="T6" fmla="*/ 0 60000 65536"/>
              <a:gd name="T7" fmla="*/ 0 60000 65536"/>
              <a:gd name="T8" fmla="*/ 0 60000 65536"/>
              <a:gd name="T9" fmla="*/ 0 w 2"/>
              <a:gd name="T10" fmla="*/ 0 h 373"/>
              <a:gd name="T11" fmla="*/ 2 w 2"/>
              <a:gd name="T12" fmla="*/ 373 h 373"/>
            </a:gdLst>
            <a:ahLst/>
            <a:cxnLst>
              <a:cxn ang="T6">
                <a:pos x="T0" y="T1"/>
              </a:cxn>
              <a:cxn ang="T7">
                <a:pos x="T2" y="T3"/>
              </a:cxn>
              <a:cxn ang="T8">
                <a:pos x="T4" y="T5"/>
              </a:cxn>
            </a:cxnLst>
            <a:rect l="T9" t="T10" r="T11" b="T12"/>
            <a:pathLst>
              <a:path w="2" h="373">
                <a:moveTo>
                  <a:pt x="0" y="37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3" name="Freeform 592">
            <a:extLst>
              <a:ext uri="{FF2B5EF4-FFF2-40B4-BE49-F238E27FC236}">
                <a16:creationId xmlns:a16="http://schemas.microsoft.com/office/drawing/2014/main" id="{00000000-0008-0000-0900-000051020000}"/>
              </a:ext>
            </a:extLst>
          </xdr:cNvPr>
          <xdr:cNvSpPr>
            <a:spLocks/>
          </xdr:cNvSpPr>
        </xdr:nvSpPr>
        <xdr:spPr bwMode="auto">
          <a:xfrm>
            <a:off x="2364" y="5703"/>
            <a:ext cx="9" cy="8"/>
          </a:xfrm>
          <a:custGeom>
            <a:avLst/>
            <a:gdLst>
              <a:gd name="T0" fmla="*/ 0 w 35"/>
              <a:gd name="T1" fmla="*/ 0 h 34"/>
              <a:gd name="T2" fmla="*/ 0 w 35"/>
              <a:gd name="T3" fmla="*/ 0 h 34"/>
              <a:gd name="T4" fmla="*/ 0 w 35"/>
              <a:gd name="T5" fmla="*/ 0 h 34"/>
              <a:gd name="T6" fmla="*/ 0 60000 65536"/>
              <a:gd name="T7" fmla="*/ 0 60000 65536"/>
              <a:gd name="T8" fmla="*/ 0 60000 65536"/>
              <a:gd name="T9" fmla="*/ 0 w 35"/>
              <a:gd name="T10" fmla="*/ 0 h 34"/>
              <a:gd name="T11" fmla="*/ 35 w 35"/>
              <a:gd name="T12" fmla="*/ 34 h 34"/>
            </a:gdLst>
            <a:ahLst/>
            <a:cxnLst>
              <a:cxn ang="T6">
                <a:pos x="T0" y="T1"/>
              </a:cxn>
              <a:cxn ang="T7">
                <a:pos x="T2" y="T3"/>
              </a:cxn>
              <a:cxn ang="T8">
                <a:pos x="T4" y="T5"/>
              </a:cxn>
            </a:cxnLst>
            <a:rect l="T9" t="T10" r="T11" b="T12"/>
            <a:pathLst>
              <a:path w="35" h="34">
                <a:moveTo>
                  <a:pt x="35" y="3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4" name="Freeform 593">
            <a:extLst>
              <a:ext uri="{FF2B5EF4-FFF2-40B4-BE49-F238E27FC236}">
                <a16:creationId xmlns:a16="http://schemas.microsoft.com/office/drawing/2014/main" id="{00000000-0008-0000-0900-000052020000}"/>
              </a:ext>
            </a:extLst>
          </xdr:cNvPr>
          <xdr:cNvSpPr>
            <a:spLocks/>
          </xdr:cNvSpPr>
        </xdr:nvSpPr>
        <xdr:spPr bwMode="auto">
          <a:xfrm>
            <a:off x="2348" y="5703"/>
            <a:ext cx="16" cy="1"/>
          </a:xfrm>
          <a:custGeom>
            <a:avLst/>
            <a:gdLst>
              <a:gd name="T0" fmla="*/ 0 w 67"/>
              <a:gd name="T1" fmla="*/ 0 h 1"/>
              <a:gd name="T2" fmla="*/ 0 w 67"/>
              <a:gd name="T3" fmla="*/ 0 h 1"/>
              <a:gd name="T4" fmla="*/ 0 w 67"/>
              <a:gd name="T5" fmla="*/ 0 h 1"/>
              <a:gd name="T6" fmla="*/ 0 60000 65536"/>
              <a:gd name="T7" fmla="*/ 0 60000 65536"/>
              <a:gd name="T8" fmla="*/ 0 60000 65536"/>
              <a:gd name="T9" fmla="*/ 0 w 67"/>
              <a:gd name="T10" fmla="*/ 0 h 1"/>
              <a:gd name="T11" fmla="*/ 67 w 67"/>
              <a:gd name="T12" fmla="*/ 1 h 1"/>
            </a:gdLst>
            <a:ahLst/>
            <a:cxnLst>
              <a:cxn ang="T6">
                <a:pos x="T0" y="T1"/>
              </a:cxn>
              <a:cxn ang="T7">
                <a:pos x="T2" y="T3"/>
              </a:cxn>
              <a:cxn ang="T8">
                <a:pos x="T4" y="T5"/>
              </a:cxn>
            </a:cxnLst>
            <a:rect l="T9" t="T10" r="T11" b="T12"/>
            <a:pathLst>
              <a:path w="67" h="1">
                <a:moveTo>
                  <a:pt x="67"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5" name="Freeform 594">
            <a:extLst>
              <a:ext uri="{FF2B5EF4-FFF2-40B4-BE49-F238E27FC236}">
                <a16:creationId xmlns:a16="http://schemas.microsoft.com/office/drawing/2014/main" id="{00000000-0008-0000-0900-000053020000}"/>
              </a:ext>
            </a:extLst>
          </xdr:cNvPr>
          <xdr:cNvSpPr>
            <a:spLocks/>
          </xdr:cNvSpPr>
        </xdr:nvSpPr>
        <xdr:spPr bwMode="auto">
          <a:xfrm>
            <a:off x="2348" y="5696"/>
            <a:ext cx="1" cy="7"/>
          </a:xfrm>
          <a:custGeom>
            <a:avLst/>
            <a:gdLst>
              <a:gd name="T0" fmla="*/ 0 w 1"/>
              <a:gd name="T1" fmla="*/ 0 h 26"/>
              <a:gd name="T2" fmla="*/ 0 w 1"/>
              <a:gd name="T3" fmla="*/ 0 h 26"/>
              <a:gd name="T4" fmla="*/ 1 w 1"/>
              <a:gd name="T5" fmla="*/ 0 h 26"/>
              <a:gd name="T6" fmla="*/ 0 60000 65536"/>
              <a:gd name="T7" fmla="*/ 0 60000 65536"/>
              <a:gd name="T8" fmla="*/ 0 60000 65536"/>
              <a:gd name="T9" fmla="*/ 0 w 1"/>
              <a:gd name="T10" fmla="*/ 0 h 26"/>
              <a:gd name="T11" fmla="*/ 1 w 1"/>
              <a:gd name="T12" fmla="*/ 26 h 26"/>
            </a:gdLst>
            <a:ahLst/>
            <a:cxnLst>
              <a:cxn ang="T6">
                <a:pos x="T0" y="T1"/>
              </a:cxn>
              <a:cxn ang="T7">
                <a:pos x="T2" y="T3"/>
              </a:cxn>
              <a:cxn ang="T8">
                <a:pos x="T4" y="T5"/>
              </a:cxn>
            </a:cxnLst>
            <a:rect l="T9" t="T10" r="T11" b="T12"/>
            <a:pathLst>
              <a:path w="1" h="26">
                <a:moveTo>
                  <a:pt x="0" y="2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6" name="Freeform 595">
            <a:extLst>
              <a:ext uri="{FF2B5EF4-FFF2-40B4-BE49-F238E27FC236}">
                <a16:creationId xmlns:a16="http://schemas.microsoft.com/office/drawing/2014/main" id="{00000000-0008-0000-0900-000054020000}"/>
              </a:ext>
            </a:extLst>
          </xdr:cNvPr>
          <xdr:cNvSpPr>
            <a:spLocks/>
          </xdr:cNvSpPr>
        </xdr:nvSpPr>
        <xdr:spPr bwMode="auto">
          <a:xfrm>
            <a:off x="2346" y="5694"/>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9"/>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7" name="Freeform 596">
            <a:extLst>
              <a:ext uri="{FF2B5EF4-FFF2-40B4-BE49-F238E27FC236}">
                <a16:creationId xmlns:a16="http://schemas.microsoft.com/office/drawing/2014/main" id="{00000000-0008-0000-0900-000055020000}"/>
              </a:ext>
            </a:extLst>
          </xdr:cNvPr>
          <xdr:cNvSpPr>
            <a:spLocks/>
          </xdr:cNvSpPr>
        </xdr:nvSpPr>
        <xdr:spPr bwMode="auto">
          <a:xfrm>
            <a:off x="2346" y="5691"/>
            <a:ext cx="1" cy="3"/>
          </a:xfrm>
          <a:custGeom>
            <a:avLst/>
            <a:gdLst>
              <a:gd name="T0" fmla="*/ 0 w 2"/>
              <a:gd name="T1" fmla="*/ 0 h 13"/>
              <a:gd name="T2" fmla="*/ 0 w 2"/>
              <a:gd name="T3" fmla="*/ 0 h 13"/>
              <a:gd name="T4" fmla="*/ 1 w 2"/>
              <a:gd name="T5" fmla="*/ 0 h 13"/>
              <a:gd name="T6" fmla="*/ 0 60000 65536"/>
              <a:gd name="T7" fmla="*/ 0 60000 65536"/>
              <a:gd name="T8" fmla="*/ 0 60000 65536"/>
              <a:gd name="T9" fmla="*/ 0 w 2"/>
              <a:gd name="T10" fmla="*/ 0 h 13"/>
              <a:gd name="T11" fmla="*/ 2 w 2"/>
              <a:gd name="T12" fmla="*/ 13 h 13"/>
            </a:gdLst>
            <a:ahLst/>
            <a:cxnLst>
              <a:cxn ang="T6">
                <a:pos x="T0" y="T1"/>
              </a:cxn>
              <a:cxn ang="T7">
                <a:pos x="T2" y="T3"/>
              </a:cxn>
              <a:cxn ang="T8">
                <a:pos x="T4" y="T5"/>
              </a:cxn>
            </a:cxnLst>
            <a:rect l="T9" t="T10" r="T11" b="T12"/>
            <a:pathLst>
              <a:path w="2" h="13">
                <a:moveTo>
                  <a:pt x="0" y="1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8" name="Freeform 597">
            <a:extLst>
              <a:ext uri="{FF2B5EF4-FFF2-40B4-BE49-F238E27FC236}">
                <a16:creationId xmlns:a16="http://schemas.microsoft.com/office/drawing/2014/main" id="{00000000-0008-0000-0900-000056020000}"/>
              </a:ext>
            </a:extLst>
          </xdr:cNvPr>
          <xdr:cNvSpPr>
            <a:spLocks/>
          </xdr:cNvSpPr>
        </xdr:nvSpPr>
        <xdr:spPr bwMode="auto">
          <a:xfrm>
            <a:off x="2342" y="5686"/>
            <a:ext cx="4" cy="5"/>
          </a:xfrm>
          <a:custGeom>
            <a:avLst/>
            <a:gdLst>
              <a:gd name="T0" fmla="*/ 0 w 13"/>
              <a:gd name="T1" fmla="*/ 0 h 18"/>
              <a:gd name="T2" fmla="*/ 0 w 13"/>
              <a:gd name="T3" fmla="*/ 0 h 18"/>
              <a:gd name="T4" fmla="*/ 0 w 13"/>
              <a:gd name="T5" fmla="*/ 0 h 18"/>
              <a:gd name="T6" fmla="*/ 0 w 13"/>
              <a:gd name="T7" fmla="*/ 0 h 18"/>
              <a:gd name="T8" fmla="*/ 0 w 13"/>
              <a:gd name="T9" fmla="*/ 0 h 18"/>
              <a:gd name="T10" fmla="*/ 0 w 13"/>
              <a:gd name="T11" fmla="*/ 0 h 18"/>
              <a:gd name="T12" fmla="*/ 0 60000 65536"/>
              <a:gd name="T13" fmla="*/ 0 60000 65536"/>
              <a:gd name="T14" fmla="*/ 0 60000 65536"/>
              <a:gd name="T15" fmla="*/ 0 60000 65536"/>
              <a:gd name="T16" fmla="*/ 0 60000 65536"/>
              <a:gd name="T17" fmla="*/ 0 60000 65536"/>
              <a:gd name="T18" fmla="*/ 0 w 13"/>
              <a:gd name="T19" fmla="*/ 0 h 18"/>
              <a:gd name="T20" fmla="*/ 13 w 13"/>
              <a:gd name="T21" fmla="*/ 18 h 18"/>
            </a:gdLst>
            <a:ahLst/>
            <a:cxnLst>
              <a:cxn ang="T12">
                <a:pos x="T0" y="T1"/>
              </a:cxn>
              <a:cxn ang="T13">
                <a:pos x="T2" y="T3"/>
              </a:cxn>
              <a:cxn ang="T14">
                <a:pos x="T4" y="T5"/>
              </a:cxn>
              <a:cxn ang="T15">
                <a:pos x="T6" y="T7"/>
              </a:cxn>
              <a:cxn ang="T16">
                <a:pos x="T8" y="T9"/>
              </a:cxn>
              <a:cxn ang="T17">
                <a:pos x="T10" y="T11"/>
              </a:cxn>
            </a:cxnLst>
            <a:rect l="T18" t="T19" r="T20" b="T21"/>
            <a:pathLst>
              <a:path w="13" h="18">
                <a:moveTo>
                  <a:pt x="13" y="18"/>
                </a:moveTo>
                <a:lnTo>
                  <a:pt x="12" y="11"/>
                </a:lnTo>
                <a:lnTo>
                  <a:pt x="10" y="7"/>
                </a:lnTo>
                <a:lnTo>
                  <a:pt x="6"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599" name="Freeform 598">
            <a:extLst>
              <a:ext uri="{FF2B5EF4-FFF2-40B4-BE49-F238E27FC236}">
                <a16:creationId xmlns:a16="http://schemas.microsoft.com/office/drawing/2014/main" id="{00000000-0008-0000-0900-000057020000}"/>
              </a:ext>
            </a:extLst>
          </xdr:cNvPr>
          <xdr:cNvSpPr>
            <a:spLocks/>
          </xdr:cNvSpPr>
        </xdr:nvSpPr>
        <xdr:spPr bwMode="auto">
          <a:xfrm>
            <a:off x="2330" y="5686"/>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0" name="Freeform 599">
            <a:extLst>
              <a:ext uri="{FF2B5EF4-FFF2-40B4-BE49-F238E27FC236}">
                <a16:creationId xmlns:a16="http://schemas.microsoft.com/office/drawing/2014/main" id="{00000000-0008-0000-0900-000058020000}"/>
              </a:ext>
            </a:extLst>
          </xdr:cNvPr>
          <xdr:cNvSpPr>
            <a:spLocks/>
          </xdr:cNvSpPr>
        </xdr:nvSpPr>
        <xdr:spPr bwMode="auto">
          <a:xfrm>
            <a:off x="2330" y="5684"/>
            <a:ext cx="1" cy="2"/>
          </a:xfrm>
          <a:custGeom>
            <a:avLst/>
            <a:gdLst>
              <a:gd name="T0" fmla="*/ 0 w 1"/>
              <a:gd name="T1" fmla="*/ 0 h 8"/>
              <a:gd name="T2" fmla="*/ 0 w 1"/>
              <a:gd name="T3" fmla="*/ 0 h 8"/>
              <a:gd name="T4" fmla="*/ 1 w 1"/>
              <a:gd name="T5" fmla="*/ 0 h 8"/>
              <a:gd name="T6" fmla="*/ 0 60000 65536"/>
              <a:gd name="T7" fmla="*/ 0 60000 65536"/>
              <a:gd name="T8" fmla="*/ 0 60000 65536"/>
              <a:gd name="T9" fmla="*/ 0 w 1"/>
              <a:gd name="T10" fmla="*/ 0 h 8"/>
              <a:gd name="T11" fmla="*/ 1 w 1"/>
              <a:gd name="T12" fmla="*/ 8 h 8"/>
            </a:gdLst>
            <a:ahLst/>
            <a:cxnLst>
              <a:cxn ang="T6">
                <a:pos x="T0" y="T1"/>
              </a:cxn>
              <a:cxn ang="T7">
                <a:pos x="T2" y="T3"/>
              </a:cxn>
              <a:cxn ang="T8">
                <a:pos x="T4" y="T5"/>
              </a:cxn>
            </a:cxnLst>
            <a:rect l="T9" t="T10" r="T11" b="T12"/>
            <a:pathLst>
              <a:path w="1" h="8">
                <a:moveTo>
                  <a:pt x="0" y="8"/>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1" name="Freeform 600">
            <a:extLst>
              <a:ext uri="{FF2B5EF4-FFF2-40B4-BE49-F238E27FC236}">
                <a16:creationId xmlns:a16="http://schemas.microsoft.com/office/drawing/2014/main" id="{00000000-0008-0000-0900-000059020000}"/>
              </a:ext>
            </a:extLst>
          </xdr:cNvPr>
          <xdr:cNvSpPr>
            <a:spLocks/>
          </xdr:cNvSpPr>
        </xdr:nvSpPr>
        <xdr:spPr bwMode="auto">
          <a:xfrm>
            <a:off x="2297" y="5684"/>
            <a:ext cx="33" cy="1"/>
          </a:xfrm>
          <a:custGeom>
            <a:avLst/>
            <a:gdLst>
              <a:gd name="T0" fmla="*/ 0 w 131"/>
              <a:gd name="T1" fmla="*/ 0 h 1"/>
              <a:gd name="T2" fmla="*/ 0 w 131"/>
              <a:gd name="T3" fmla="*/ 0 h 1"/>
              <a:gd name="T4" fmla="*/ 0 w 131"/>
              <a:gd name="T5" fmla="*/ 0 h 1"/>
              <a:gd name="T6" fmla="*/ 0 60000 65536"/>
              <a:gd name="T7" fmla="*/ 0 60000 65536"/>
              <a:gd name="T8" fmla="*/ 0 60000 65536"/>
              <a:gd name="T9" fmla="*/ 0 w 131"/>
              <a:gd name="T10" fmla="*/ 0 h 1"/>
              <a:gd name="T11" fmla="*/ 131 w 131"/>
              <a:gd name="T12" fmla="*/ 1 h 1"/>
            </a:gdLst>
            <a:ahLst/>
            <a:cxnLst>
              <a:cxn ang="T6">
                <a:pos x="T0" y="T1"/>
              </a:cxn>
              <a:cxn ang="T7">
                <a:pos x="T2" y="T3"/>
              </a:cxn>
              <a:cxn ang="T8">
                <a:pos x="T4" y="T5"/>
              </a:cxn>
            </a:cxnLst>
            <a:rect l="T9" t="T10" r="T11" b="T12"/>
            <a:pathLst>
              <a:path w="131" h="1">
                <a:moveTo>
                  <a:pt x="131"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2" name="Freeform 601">
            <a:extLst>
              <a:ext uri="{FF2B5EF4-FFF2-40B4-BE49-F238E27FC236}">
                <a16:creationId xmlns:a16="http://schemas.microsoft.com/office/drawing/2014/main" id="{00000000-0008-0000-0900-00005A020000}"/>
              </a:ext>
            </a:extLst>
          </xdr:cNvPr>
          <xdr:cNvSpPr>
            <a:spLocks/>
          </xdr:cNvSpPr>
        </xdr:nvSpPr>
        <xdr:spPr bwMode="auto">
          <a:xfrm>
            <a:off x="2290" y="5684"/>
            <a:ext cx="7" cy="1"/>
          </a:xfrm>
          <a:custGeom>
            <a:avLst/>
            <a:gdLst>
              <a:gd name="T0" fmla="*/ 0 w 27"/>
              <a:gd name="T1" fmla="*/ 0 h 1"/>
              <a:gd name="T2" fmla="*/ 0 w 27"/>
              <a:gd name="T3" fmla="*/ 0 h 1"/>
              <a:gd name="T4" fmla="*/ 0 w 27"/>
              <a:gd name="T5" fmla="*/ 0 h 1"/>
              <a:gd name="T6" fmla="*/ 0 60000 65536"/>
              <a:gd name="T7" fmla="*/ 0 60000 65536"/>
              <a:gd name="T8" fmla="*/ 0 60000 65536"/>
              <a:gd name="T9" fmla="*/ 0 w 27"/>
              <a:gd name="T10" fmla="*/ 0 h 1"/>
              <a:gd name="T11" fmla="*/ 27 w 27"/>
              <a:gd name="T12" fmla="*/ 1 h 1"/>
            </a:gdLst>
            <a:ahLst/>
            <a:cxnLst>
              <a:cxn ang="T6">
                <a:pos x="T0" y="T1"/>
              </a:cxn>
              <a:cxn ang="T7">
                <a:pos x="T2" y="T3"/>
              </a:cxn>
              <a:cxn ang="T8">
                <a:pos x="T4" y="T5"/>
              </a:cxn>
            </a:cxnLst>
            <a:rect l="T9" t="T10" r="T11" b="T12"/>
            <a:pathLst>
              <a:path w="27" h="1">
                <a:moveTo>
                  <a:pt x="27"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3" name="Freeform 602">
            <a:extLst>
              <a:ext uri="{FF2B5EF4-FFF2-40B4-BE49-F238E27FC236}">
                <a16:creationId xmlns:a16="http://schemas.microsoft.com/office/drawing/2014/main" id="{00000000-0008-0000-0900-00005B020000}"/>
              </a:ext>
            </a:extLst>
          </xdr:cNvPr>
          <xdr:cNvSpPr>
            <a:spLocks/>
          </xdr:cNvSpPr>
        </xdr:nvSpPr>
        <xdr:spPr bwMode="auto">
          <a:xfrm>
            <a:off x="2290" y="5679"/>
            <a:ext cx="1" cy="5"/>
          </a:xfrm>
          <a:custGeom>
            <a:avLst/>
            <a:gdLst>
              <a:gd name="T0" fmla="*/ 0 w 1"/>
              <a:gd name="T1" fmla="*/ 0 h 21"/>
              <a:gd name="T2" fmla="*/ 0 w 1"/>
              <a:gd name="T3" fmla="*/ 0 h 21"/>
              <a:gd name="T4" fmla="*/ 1 w 1"/>
              <a:gd name="T5" fmla="*/ 0 h 21"/>
              <a:gd name="T6" fmla="*/ 0 60000 65536"/>
              <a:gd name="T7" fmla="*/ 0 60000 65536"/>
              <a:gd name="T8" fmla="*/ 0 60000 65536"/>
              <a:gd name="T9" fmla="*/ 0 w 1"/>
              <a:gd name="T10" fmla="*/ 0 h 21"/>
              <a:gd name="T11" fmla="*/ 1 w 1"/>
              <a:gd name="T12" fmla="*/ 21 h 21"/>
            </a:gdLst>
            <a:ahLst/>
            <a:cxnLst>
              <a:cxn ang="T6">
                <a:pos x="T0" y="T1"/>
              </a:cxn>
              <a:cxn ang="T7">
                <a:pos x="T2" y="T3"/>
              </a:cxn>
              <a:cxn ang="T8">
                <a:pos x="T4" y="T5"/>
              </a:cxn>
            </a:cxnLst>
            <a:rect l="T9" t="T10" r="T11" b="T12"/>
            <a:pathLst>
              <a:path w="1" h="21">
                <a:moveTo>
                  <a:pt x="0" y="2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4" name="Freeform 603">
            <a:extLst>
              <a:ext uri="{FF2B5EF4-FFF2-40B4-BE49-F238E27FC236}">
                <a16:creationId xmlns:a16="http://schemas.microsoft.com/office/drawing/2014/main" id="{00000000-0008-0000-0900-00005C020000}"/>
              </a:ext>
            </a:extLst>
          </xdr:cNvPr>
          <xdr:cNvSpPr>
            <a:spLocks/>
          </xdr:cNvSpPr>
        </xdr:nvSpPr>
        <xdr:spPr bwMode="auto">
          <a:xfrm>
            <a:off x="2290" y="5679"/>
            <a:ext cx="8" cy="1"/>
          </a:xfrm>
          <a:custGeom>
            <a:avLst/>
            <a:gdLst>
              <a:gd name="T0" fmla="*/ 0 w 28"/>
              <a:gd name="T1" fmla="*/ 0 h 1"/>
              <a:gd name="T2" fmla="*/ 0 w 28"/>
              <a:gd name="T3" fmla="*/ 0 h 1"/>
              <a:gd name="T4" fmla="*/ 0 w 28"/>
              <a:gd name="T5" fmla="*/ 0 h 1"/>
              <a:gd name="T6" fmla="*/ 0 60000 65536"/>
              <a:gd name="T7" fmla="*/ 0 60000 65536"/>
              <a:gd name="T8" fmla="*/ 0 60000 65536"/>
              <a:gd name="T9" fmla="*/ 0 w 28"/>
              <a:gd name="T10" fmla="*/ 0 h 1"/>
              <a:gd name="T11" fmla="*/ 28 w 28"/>
              <a:gd name="T12" fmla="*/ 1 h 1"/>
            </a:gdLst>
            <a:ahLst/>
            <a:cxnLst>
              <a:cxn ang="T6">
                <a:pos x="T0" y="T1"/>
              </a:cxn>
              <a:cxn ang="T7">
                <a:pos x="T2" y="T3"/>
              </a:cxn>
              <a:cxn ang="T8">
                <a:pos x="T4" y="T5"/>
              </a:cxn>
            </a:cxnLst>
            <a:rect l="T9" t="T10" r="T11" b="T12"/>
            <a:pathLst>
              <a:path w="28" h="1">
                <a:moveTo>
                  <a:pt x="0" y="0"/>
                </a:moveTo>
                <a:lnTo>
                  <a:pt x="27" y="0"/>
                </a:lnTo>
                <a:lnTo>
                  <a:pt x="2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5" name="Freeform 604">
            <a:extLst>
              <a:ext uri="{FF2B5EF4-FFF2-40B4-BE49-F238E27FC236}">
                <a16:creationId xmlns:a16="http://schemas.microsoft.com/office/drawing/2014/main" id="{00000000-0008-0000-0900-00005D020000}"/>
              </a:ext>
            </a:extLst>
          </xdr:cNvPr>
          <xdr:cNvSpPr>
            <a:spLocks/>
          </xdr:cNvSpPr>
        </xdr:nvSpPr>
        <xdr:spPr bwMode="auto">
          <a:xfrm>
            <a:off x="2297" y="5675"/>
            <a:ext cx="1" cy="4"/>
          </a:xfrm>
          <a:custGeom>
            <a:avLst/>
            <a:gdLst>
              <a:gd name="T0" fmla="*/ 0 w 1"/>
              <a:gd name="T1" fmla="*/ 0 h 17"/>
              <a:gd name="T2" fmla="*/ 0 w 1"/>
              <a:gd name="T3" fmla="*/ 0 h 17"/>
              <a:gd name="T4" fmla="*/ 1 w 1"/>
              <a:gd name="T5" fmla="*/ 0 h 17"/>
              <a:gd name="T6" fmla="*/ 0 60000 65536"/>
              <a:gd name="T7" fmla="*/ 0 60000 65536"/>
              <a:gd name="T8" fmla="*/ 0 60000 65536"/>
              <a:gd name="T9" fmla="*/ 0 w 1"/>
              <a:gd name="T10" fmla="*/ 0 h 17"/>
              <a:gd name="T11" fmla="*/ 1 w 1"/>
              <a:gd name="T12" fmla="*/ 17 h 17"/>
            </a:gdLst>
            <a:ahLst/>
            <a:cxnLst>
              <a:cxn ang="T6">
                <a:pos x="T0" y="T1"/>
              </a:cxn>
              <a:cxn ang="T7">
                <a:pos x="T2" y="T3"/>
              </a:cxn>
              <a:cxn ang="T8">
                <a:pos x="T4" y="T5"/>
              </a:cxn>
            </a:cxnLst>
            <a:rect l="T9" t="T10" r="T11" b="T12"/>
            <a:pathLst>
              <a:path w="1" h="17">
                <a:moveTo>
                  <a:pt x="0" y="1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6" name="Freeform 605">
            <a:extLst>
              <a:ext uri="{FF2B5EF4-FFF2-40B4-BE49-F238E27FC236}">
                <a16:creationId xmlns:a16="http://schemas.microsoft.com/office/drawing/2014/main" id="{00000000-0008-0000-0900-00005E020000}"/>
              </a:ext>
            </a:extLst>
          </xdr:cNvPr>
          <xdr:cNvSpPr>
            <a:spLocks/>
          </xdr:cNvSpPr>
        </xdr:nvSpPr>
        <xdr:spPr bwMode="auto">
          <a:xfrm>
            <a:off x="2297" y="5675"/>
            <a:ext cx="3" cy="1"/>
          </a:xfrm>
          <a:custGeom>
            <a:avLst/>
            <a:gdLst>
              <a:gd name="T0" fmla="*/ 0 w 12"/>
              <a:gd name="T1" fmla="*/ 0 h 1"/>
              <a:gd name="T2" fmla="*/ 0 w 12"/>
              <a:gd name="T3" fmla="*/ 0 h 1"/>
              <a:gd name="T4" fmla="*/ 0 w 12"/>
              <a:gd name="T5" fmla="*/ 0 h 1"/>
              <a:gd name="T6" fmla="*/ 0 60000 65536"/>
              <a:gd name="T7" fmla="*/ 0 60000 65536"/>
              <a:gd name="T8" fmla="*/ 0 60000 65536"/>
              <a:gd name="T9" fmla="*/ 0 w 12"/>
              <a:gd name="T10" fmla="*/ 0 h 1"/>
              <a:gd name="T11" fmla="*/ 12 w 12"/>
              <a:gd name="T12" fmla="*/ 1 h 1"/>
            </a:gdLst>
            <a:ahLst/>
            <a:cxnLst>
              <a:cxn ang="T6">
                <a:pos x="T0" y="T1"/>
              </a:cxn>
              <a:cxn ang="T7">
                <a:pos x="T2" y="T3"/>
              </a:cxn>
              <a:cxn ang="T8">
                <a:pos x="T4" y="T5"/>
              </a:cxn>
            </a:cxnLst>
            <a:rect l="T9" t="T10" r="T11" b="T12"/>
            <a:pathLst>
              <a:path w="12" h="1">
                <a:moveTo>
                  <a:pt x="0" y="0"/>
                </a:moveTo>
                <a:lnTo>
                  <a:pt x="11" y="0"/>
                </a:lnTo>
                <a:lnTo>
                  <a:pt x="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7" name="Freeform 606">
            <a:extLst>
              <a:ext uri="{FF2B5EF4-FFF2-40B4-BE49-F238E27FC236}">
                <a16:creationId xmlns:a16="http://schemas.microsoft.com/office/drawing/2014/main" id="{00000000-0008-0000-0900-00005F020000}"/>
              </a:ext>
            </a:extLst>
          </xdr:cNvPr>
          <xdr:cNvSpPr>
            <a:spLocks/>
          </xdr:cNvSpPr>
        </xdr:nvSpPr>
        <xdr:spPr bwMode="auto">
          <a:xfrm>
            <a:off x="2300" y="5613"/>
            <a:ext cx="26" cy="62"/>
          </a:xfrm>
          <a:custGeom>
            <a:avLst/>
            <a:gdLst>
              <a:gd name="T0" fmla="*/ 0 w 105"/>
              <a:gd name="T1" fmla="*/ 0 h 248"/>
              <a:gd name="T2" fmla="*/ 0 w 105"/>
              <a:gd name="T3" fmla="*/ 0 h 248"/>
              <a:gd name="T4" fmla="*/ 0 w 105"/>
              <a:gd name="T5" fmla="*/ 0 h 248"/>
              <a:gd name="T6" fmla="*/ 0 60000 65536"/>
              <a:gd name="T7" fmla="*/ 0 60000 65536"/>
              <a:gd name="T8" fmla="*/ 0 60000 65536"/>
              <a:gd name="T9" fmla="*/ 0 w 105"/>
              <a:gd name="T10" fmla="*/ 0 h 248"/>
              <a:gd name="T11" fmla="*/ 105 w 105"/>
              <a:gd name="T12" fmla="*/ 248 h 248"/>
            </a:gdLst>
            <a:ahLst/>
            <a:cxnLst>
              <a:cxn ang="T6">
                <a:pos x="T0" y="T1"/>
              </a:cxn>
              <a:cxn ang="T7">
                <a:pos x="T2" y="T3"/>
              </a:cxn>
              <a:cxn ang="T8">
                <a:pos x="T4" y="T5"/>
              </a:cxn>
            </a:cxnLst>
            <a:rect l="T9" t="T10" r="T11" b="T12"/>
            <a:pathLst>
              <a:path w="105" h="248">
                <a:moveTo>
                  <a:pt x="0" y="248"/>
                </a:moveTo>
                <a:lnTo>
                  <a:pt x="104" y="0"/>
                </a:lnTo>
                <a:lnTo>
                  <a:pt x="10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8" name="Freeform 607">
            <a:extLst>
              <a:ext uri="{FF2B5EF4-FFF2-40B4-BE49-F238E27FC236}">
                <a16:creationId xmlns:a16="http://schemas.microsoft.com/office/drawing/2014/main" id="{00000000-0008-0000-0900-000060020000}"/>
              </a:ext>
            </a:extLst>
          </xdr:cNvPr>
          <xdr:cNvSpPr>
            <a:spLocks/>
          </xdr:cNvSpPr>
        </xdr:nvSpPr>
        <xdr:spPr bwMode="auto">
          <a:xfrm>
            <a:off x="2326" y="5613"/>
            <a:ext cx="103" cy="1"/>
          </a:xfrm>
          <a:custGeom>
            <a:avLst/>
            <a:gdLst>
              <a:gd name="T0" fmla="*/ 0 w 410"/>
              <a:gd name="T1" fmla="*/ 0 h 1"/>
              <a:gd name="T2" fmla="*/ 1 w 410"/>
              <a:gd name="T3" fmla="*/ 0 h 1"/>
              <a:gd name="T4" fmla="*/ 1 w 410"/>
              <a:gd name="T5" fmla="*/ 0 h 1"/>
              <a:gd name="T6" fmla="*/ 0 60000 65536"/>
              <a:gd name="T7" fmla="*/ 0 60000 65536"/>
              <a:gd name="T8" fmla="*/ 0 60000 65536"/>
              <a:gd name="T9" fmla="*/ 0 w 410"/>
              <a:gd name="T10" fmla="*/ 0 h 1"/>
              <a:gd name="T11" fmla="*/ 410 w 410"/>
              <a:gd name="T12" fmla="*/ 1 h 1"/>
            </a:gdLst>
            <a:ahLst/>
            <a:cxnLst>
              <a:cxn ang="T6">
                <a:pos x="T0" y="T1"/>
              </a:cxn>
              <a:cxn ang="T7">
                <a:pos x="T2" y="T3"/>
              </a:cxn>
              <a:cxn ang="T8">
                <a:pos x="T4" y="T5"/>
              </a:cxn>
            </a:cxnLst>
            <a:rect l="T9" t="T10" r="T11" b="T12"/>
            <a:pathLst>
              <a:path w="410" h="1">
                <a:moveTo>
                  <a:pt x="0" y="0"/>
                </a:moveTo>
                <a:lnTo>
                  <a:pt x="409" y="0"/>
                </a:lnTo>
                <a:lnTo>
                  <a:pt x="4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09" name="Freeform 608">
            <a:extLst>
              <a:ext uri="{FF2B5EF4-FFF2-40B4-BE49-F238E27FC236}">
                <a16:creationId xmlns:a16="http://schemas.microsoft.com/office/drawing/2014/main" id="{00000000-0008-0000-0900-000061020000}"/>
              </a:ext>
            </a:extLst>
          </xdr:cNvPr>
          <xdr:cNvSpPr>
            <a:spLocks/>
          </xdr:cNvSpPr>
        </xdr:nvSpPr>
        <xdr:spPr bwMode="auto">
          <a:xfrm>
            <a:off x="2428" y="5602"/>
            <a:ext cx="1" cy="11"/>
          </a:xfrm>
          <a:custGeom>
            <a:avLst/>
            <a:gdLst>
              <a:gd name="T0" fmla="*/ 0 w 1"/>
              <a:gd name="T1" fmla="*/ 0 h 42"/>
              <a:gd name="T2" fmla="*/ 0 w 1"/>
              <a:gd name="T3" fmla="*/ 0 h 42"/>
              <a:gd name="T4" fmla="*/ 1 w 1"/>
              <a:gd name="T5" fmla="*/ 0 h 42"/>
              <a:gd name="T6" fmla="*/ 0 60000 65536"/>
              <a:gd name="T7" fmla="*/ 0 60000 65536"/>
              <a:gd name="T8" fmla="*/ 0 60000 65536"/>
              <a:gd name="T9" fmla="*/ 0 w 1"/>
              <a:gd name="T10" fmla="*/ 0 h 42"/>
              <a:gd name="T11" fmla="*/ 1 w 1"/>
              <a:gd name="T12" fmla="*/ 42 h 42"/>
            </a:gdLst>
            <a:ahLst/>
            <a:cxnLst>
              <a:cxn ang="T6">
                <a:pos x="T0" y="T1"/>
              </a:cxn>
              <a:cxn ang="T7">
                <a:pos x="T2" y="T3"/>
              </a:cxn>
              <a:cxn ang="T8">
                <a:pos x="T4" y="T5"/>
              </a:cxn>
            </a:cxnLst>
            <a:rect l="T9" t="T10" r="T11" b="T12"/>
            <a:pathLst>
              <a:path w="1" h="42">
                <a:moveTo>
                  <a:pt x="0" y="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0" name="Freeform 609">
            <a:extLst>
              <a:ext uri="{FF2B5EF4-FFF2-40B4-BE49-F238E27FC236}">
                <a16:creationId xmlns:a16="http://schemas.microsoft.com/office/drawing/2014/main" id="{00000000-0008-0000-0900-000062020000}"/>
              </a:ext>
            </a:extLst>
          </xdr:cNvPr>
          <xdr:cNvSpPr>
            <a:spLocks/>
          </xdr:cNvSpPr>
        </xdr:nvSpPr>
        <xdr:spPr bwMode="auto">
          <a:xfrm>
            <a:off x="2319" y="5602"/>
            <a:ext cx="109" cy="1"/>
          </a:xfrm>
          <a:custGeom>
            <a:avLst/>
            <a:gdLst>
              <a:gd name="T0" fmla="*/ 0 w 437"/>
              <a:gd name="T1" fmla="*/ 0 h 1"/>
              <a:gd name="T2" fmla="*/ 0 w 437"/>
              <a:gd name="T3" fmla="*/ 0 h 1"/>
              <a:gd name="T4" fmla="*/ 0 w 437"/>
              <a:gd name="T5" fmla="*/ 0 h 1"/>
              <a:gd name="T6" fmla="*/ 0 60000 65536"/>
              <a:gd name="T7" fmla="*/ 0 60000 65536"/>
              <a:gd name="T8" fmla="*/ 0 60000 65536"/>
              <a:gd name="T9" fmla="*/ 0 w 437"/>
              <a:gd name="T10" fmla="*/ 0 h 1"/>
              <a:gd name="T11" fmla="*/ 437 w 437"/>
              <a:gd name="T12" fmla="*/ 1 h 1"/>
            </a:gdLst>
            <a:ahLst/>
            <a:cxnLst>
              <a:cxn ang="T6">
                <a:pos x="T0" y="T1"/>
              </a:cxn>
              <a:cxn ang="T7">
                <a:pos x="T2" y="T3"/>
              </a:cxn>
              <a:cxn ang="T8">
                <a:pos x="T4" y="T5"/>
              </a:cxn>
            </a:cxnLst>
            <a:rect l="T9" t="T10" r="T11" b="T12"/>
            <a:pathLst>
              <a:path w="437" h="1">
                <a:moveTo>
                  <a:pt x="437"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1" name="Freeform 610">
            <a:extLst>
              <a:ext uri="{FF2B5EF4-FFF2-40B4-BE49-F238E27FC236}">
                <a16:creationId xmlns:a16="http://schemas.microsoft.com/office/drawing/2014/main" id="{00000000-0008-0000-0900-000063020000}"/>
              </a:ext>
            </a:extLst>
          </xdr:cNvPr>
          <xdr:cNvSpPr>
            <a:spLocks/>
          </xdr:cNvSpPr>
        </xdr:nvSpPr>
        <xdr:spPr bwMode="auto">
          <a:xfrm>
            <a:off x="2293" y="5602"/>
            <a:ext cx="26" cy="62"/>
          </a:xfrm>
          <a:custGeom>
            <a:avLst/>
            <a:gdLst>
              <a:gd name="T0" fmla="*/ 0 w 104"/>
              <a:gd name="T1" fmla="*/ 0 h 249"/>
              <a:gd name="T2" fmla="*/ 0 w 104"/>
              <a:gd name="T3" fmla="*/ 0 h 249"/>
              <a:gd name="T4" fmla="*/ 0 w 104"/>
              <a:gd name="T5" fmla="*/ 0 h 249"/>
              <a:gd name="T6" fmla="*/ 0 60000 65536"/>
              <a:gd name="T7" fmla="*/ 0 60000 65536"/>
              <a:gd name="T8" fmla="*/ 0 60000 65536"/>
              <a:gd name="T9" fmla="*/ 0 w 104"/>
              <a:gd name="T10" fmla="*/ 0 h 249"/>
              <a:gd name="T11" fmla="*/ 104 w 104"/>
              <a:gd name="T12" fmla="*/ 249 h 249"/>
            </a:gdLst>
            <a:ahLst/>
            <a:cxnLst>
              <a:cxn ang="T6">
                <a:pos x="T0" y="T1"/>
              </a:cxn>
              <a:cxn ang="T7">
                <a:pos x="T2" y="T3"/>
              </a:cxn>
              <a:cxn ang="T8">
                <a:pos x="T4" y="T5"/>
              </a:cxn>
            </a:cxnLst>
            <a:rect l="T9" t="T10" r="T11" b="T12"/>
            <a:pathLst>
              <a:path w="104" h="249">
                <a:moveTo>
                  <a:pt x="104" y="0"/>
                </a:moveTo>
                <a:lnTo>
                  <a:pt x="0" y="249"/>
                </a:lnTo>
                <a:lnTo>
                  <a:pt x="1" y="2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2" name="Freeform 611">
            <a:extLst>
              <a:ext uri="{FF2B5EF4-FFF2-40B4-BE49-F238E27FC236}">
                <a16:creationId xmlns:a16="http://schemas.microsoft.com/office/drawing/2014/main" id="{00000000-0008-0000-0900-000064020000}"/>
              </a:ext>
            </a:extLst>
          </xdr:cNvPr>
          <xdr:cNvSpPr>
            <a:spLocks/>
          </xdr:cNvSpPr>
        </xdr:nvSpPr>
        <xdr:spPr bwMode="auto">
          <a:xfrm>
            <a:off x="2274" y="5664"/>
            <a:ext cx="19" cy="1"/>
          </a:xfrm>
          <a:custGeom>
            <a:avLst/>
            <a:gdLst>
              <a:gd name="T0" fmla="*/ 0 w 74"/>
              <a:gd name="T1" fmla="*/ 0 h 1"/>
              <a:gd name="T2" fmla="*/ 0 w 74"/>
              <a:gd name="T3" fmla="*/ 0 h 1"/>
              <a:gd name="T4" fmla="*/ 0 w 74"/>
              <a:gd name="T5" fmla="*/ 0 h 1"/>
              <a:gd name="T6" fmla="*/ 0 60000 65536"/>
              <a:gd name="T7" fmla="*/ 0 60000 65536"/>
              <a:gd name="T8" fmla="*/ 0 60000 65536"/>
              <a:gd name="T9" fmla="*/ 0 w 74"/>
              <a:gd name="T10" fmla="*/ 0 h 1"/>
              <a:gd name="T11" fmla="*/ 74 w 74"/>
              <a:gd name="T12" fmla="*/ 1 h 1"/>
            </a:gdLst>
            <a:ahLst/>
            <a:cxnLst>
              <a:cxn ang="T6">
                <a:pos x="T0" y="T1"/>
              </a:cxn>
              <a:cxn ang="T7">
                <a:pos x="T2" y="T3"/>
              </a:cxn>
              <a:cxn ang="T8">
                <a:pos x="T4" y="T5"/>
              </a:cxn>
            </a:cxnLst>
            <a:rect l="T9" t="T10" r="T11" b="T12"/>
            <a:pathLst>
              <a:path w="74" h="1">
                <a:moveTo>
                  <a:pt x="74"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3" name="Freeform 612">
            <a:extLst>
              <a:ext uri="{FF2B5EF4-FFF2-40B4-BE49-F238E27FC236}">
                <a16:creationId xmlns:a16="http://schemas.microsoft.com/office/drawing/2014/main" id="{00000000-0008-0000-0900-000065020000}"/>
              </a:ext>
            </a:extLst>
          </xdr:cNvPr>
          <xdr:cNvSpPr>
            <a:spLocks/>
          </xdr:cNvSpPr>
        </xdr:nvSpPr>
        <xdr:spPr bwMode="auto">
          <a:xfrm>
            <a:off x="2274" y="5652"/>
            <a:ext cx="1" cy="12"/>
          </a:xfrm>
          <a:custGeom>
            <a:avLst/>
            <a:gdLst>
              <a:gd name="T0" fmla="*/ 0 w 1"/>
              <a:gd name="T1" fmla="*/ 0 h 51"/>
              <a:gd name="T2" fmla="*/ 0 w 1"/>
              <a:gd name="T3" fmla="*/ 0 h 51"/>
              <a:gd name="T4" fmla="*/ 1 w 1"/>
              <a:gd name="T5" fmla="*/ 0 h 51"/>
              <a:gd name="T6" fmla="*/ 0 60000 65536"/>
              <a:gd name="T7" fmla="*/ 0 60000 65536"/>
              <a:gd name="T8" fmla="*/ 0 60000 65536"/>
              <a:gd name="T9" fmla="*/ 0 w 1"/>
              <a:gd name="T10" fmla="*/ 0 h 51"/>
              <a:gd name="T11" fmla="*/ 1 w 1"/>
              <a:gd name="T12" fmla="*/ 51 h 51"/>
            </a:gdLst>
            <a:ahLst/>
            <a:cxnLst>
              <a:cxn ang="T6">
                <a:pos x="T0" y="T1"/>
              </a:cxn>
              <a:cxn ang="T7">
                <a:pos x="T2" y="T3"/>
              </a:cxn>
              <a:cxn ang="T8">
                <a:pos x="T4" y="T5"/>
              </a:cxn>
            </a:cxnLst>
            <a:rect l="T9" t="T10" r="T11" b="T12"/>
            <a:pathLst>
              <a:path w="1" h="51">
                <a:moveTo>
                  <a:pt x="0" y="5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4" name="Freeform 613">
            <a:extLst>
              <a:ext uri="{FF2B5EF4-FFF2-40B4-BE49-F238E27FC236}">
                <a16:creationId xmlns:a16="http://schemas.microsoft.com/office/drawing/2014/main" id="{00000000-0008-0000-0900-000066020000}"/>
              </a:ext>
            </a:extLst>
          </xdr:cNvPr>
          <xdr:cNvSpPr>
            <a:spLocks/>
          </xdr:cNvSpPr>
        </xdr:nvSpPr>
        <xdr:spPr bwMode="auto">
          <a:xfrm>
            <a:off x="2270" y="5649"/>
            <a:ext cx="4" cy="3"/>
          </a:xfrm>
          <a:custGeom>
            <a:avLst/>
            <a:gdLst>
              <a:gd name="T0" fmla="*/ 0 w 18"/>
              <a:gd name="T1" fmla="*/ 0 h 12"/>
              <a:gd name="T2" fmla="*/ 0 w 18"/>
              <a:gd name="T3" fmla="*/ 0 h 12"/>
              <a:gd name="T4" fmla="*/ 0 w 18"/>
              <a:gd name="T5" fmla="*/ 0 h 12"/>
              <a:gd name="T6" fmla="*/ 0 w 18"/>
              <a:gd name="T7" fmla="*/ 0 h 12"/>
              <a:gd name="T8" fmla="*/ 0 w 18"/>
              <a:gd name="T9" fmla="*/ 0 h 12"/>
              <a:gd name="T10" fmla="*/ 0 w 18"/>
              <a:gd name="T11" fmla="*/ 0 h 12"/>
              <a:gd name="T12" fmla="*/ 0 60000 65536"/>
              <a:gd name="T13" fmla="*/ 0 60000 65536"/>
              <a:gd name="T14" fmla="*/ 0 60000 65536"/>
              <a:gd name="T15" fmla="*/ 0 60000 65536"/>
              <a:gd name="T16" fmla="*/ 0 60000 65536"/>
              <a:gd name="T17" fmla="*/ 0 60000 65536"/>
              <a:gd name="T18" fmla="*/ 0 w 18"/>
              <a:gd name="T19" fmla="*/ 0 h 12"/>
              <a:gd name="T20" fmla="*/ 18 w 18"/>
              <a:gd name="T21" fmla="*/ 12 h 12"/>
            </a:gdLst>
            <a:ahLst/>
            <a:cxnLst>
              <a:cxn ang="T12">
                <a:pos x="T0" y="T1"/>
              </a:cxn>
              <a:cxn ang="T13">
                <a:pos x="T2" y="T3"/>
              </a:cxn>
              <a:cxn ang="T14">
                <a:pos x="T4" y="T5"/>
              </a:cxn>
              <a:cxn ang="T15">
                <a:pos x="T6" y="T7"/>
              </a:cxn>
              <a:cxn ang="T16">
                <a:pos x="T8" y="T9"/>
              </a:cxn>
              <a:cxn ang="T17">
                <a:pos x="T10" y="T11"/>
              </a:cxn>
            </a:cxnLst>
            <a:rect l="T18" t="T19" r="T20" b="T21"/>
            <a:pathLst>
              <a:path w="18" h="12">
                <a:moveTo>
                  <a:pt x="18" y="12"/>
                </a:moveTo>
                <a:lnTo>
                  <a:pt x="15" y="7"/>
                </a:lnTo>
                <a:lnTo>
                  <a:pt x="12" y="4"/>
                </a:lnTo>
                <a:lnTo>
                  <a:pt x="7" y="1"/>
                </a:ln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5" name="Freeform 614">
            <a:extLst>
              <a:ext uri="{FF2B5EF4-FFF2-40B4-BE49-F238E27FC236}">
                <a16:creationId xmlns:a16="http://schemas.microsoft.com/office/drawing/2014/main" id="{00000000-0008-0000-0900-000067020000}"/>
              </a:ext>
            </a:extLst>
          </xdr:cNvPr>
          <xdr:cNvSpPr>
            <a:spLocks/>
          </xdr:cNvSpPr>
        </xdr:nvSpPr>
        <xdr:spPr bwMode="auto">
          <a:xfrm>
            <a:off x="2267" y="5649"/>
            <a:ext cx="3" cy="1"/>
          </a:xfrm>
          <a:custGeom>
            <a:avLst/>
            <a:gdLst>
              <a:gd name="T0" fmla="*/ 0 w 13"/>
              <a:gd name="T1" fmla="*/ 0 h 1"/>
              <a:gd name="T2" fmla="*/ 0 w 13"/>
              <a:gd name="T3" fmla="*/ 0 h 1"/>
              <a:gd name="T4" fmla="*/ 0 w 13"/>
              <a:gd name="T5" fmla="*/ 0 h 1"/>
              <a:gd name="T6" fmla="*/ 0 60000 65536"/>
              <a:gd name="T7" fmla="*/ 0 60000 65536"/>
              <a:gd name="T8" fmla="*/ 0 60000 65536"/>
              <a:gd name="T9" fmla="*/ 0 w 13"/>
              <a:gd name="T10" fmla="*/ 0 h 1"/>
              <a:gd name="T11" fmla="*/ 13 w 13"/>
              <a:gd name="T12" fmla="*/ 1 h 1"/>
            </a:gdLst>
            <a:ahLst/>
            <a:cxnLst>
              <a:cxn ang="T6">
                <a:pos x="T0" y="T1"/>
              </a:cxn>
              <a:cxn ang="T7">
                <a:pos x="T2" y="T3"/>
              </a:cxn>
              <a:cxn ang="T8">
                <a:pos x="T4" y="T5"/>
              </a:cxn>
            </a:cxnLst>
            <a:rect l="T9" t="T10" r="T11" b="T12"/>
            <a:pathLst>
              <a:path w="13" h="1">
                <a:moveTo>
                  <a:pt x="1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6" name="Freeform 615">
            <a:extLst>
              <a:ext uri="{FF2B5EF4-FFF2-40B4-BE49-F238E27FC236}">
                <a16:creationId xmlns:a16="http://schemas.microsoft.com/office/drawing/2014/main" id="{00000000-0008-0000-0900-000068020000}"/>
              </a:ext>
            </a:extLst>
          </xdr:cNvPr>
          <xdr:cNvSpPr>
            <a:spLocks/>
          </xdr:cNvSpPr>
        </xdr:nvSpPr>
        <xdr:spPr bwMode="auto">
          <a:xfrm>
            <a:off x="2267" y="5647"/>
            <a:ext cx="1" cy="2"/>
          </a:xfrm>
          <a:custGeom>
            <a:avLst/>
            <a:gdLst>
              <a:gd name="T0" fmla="*/ 0 w 1"/>
              <a:gd name="T1" fmla="*/ 0 h 7"/>
              <a:gd name="T2" fmla="*/ 0 w 1"/>
              <a:gd name="T3" fmla="*/ 0 h 7"/>
              <a:gd name="T4" fmla="*/ 1 w 1"/>
              <a:gd name="T5" fmla="*/ 0 h 7"/>
              <a:gd name="T6" fmla="*/ 0 60000 65536"/>
              <a:gd name="T7" fmla="*/ 0 60000 65536"/>
              <a:gd name="T8" fmla="*/ 0 60000 65536"/>
              <a:gd name="T9" fmla="*/ 0 w 1"/>
              <a:gd name="T10" fmla="*/ 0 h 7"/>
              <a:gd name="T11" fmla="*/ 1 w 1"/>
              <a:gd name="T12" fmla="*/ 7 h 7"/>
            </a:gdLst>
            <a:ahLst/>
            <a:cxnLst>
              <a:cxn ang="T6">
                <a:pos x="T0" y="T1"/>
              </a:cxn>
              <a:cxn ang="T7">
                <a:pos x="T2" y="T3"/>
              </a:cxn>
              <a:cxn ang="T8">
                <a:pos x="T4" y="T5"/>
              </a:cxn>
            </a:cxnLst>
            <a:rect l="T9" t="T10" r="T11" b="T12"/>
            <a:pathLst>
              <a:path w="1" h="7">
                <a:moveTo>
                  <a:pt x="0" y="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7" name="Freeform 616">
            <a:extLst>
              <a:ext uri="{FF2B5EF4-FFF2-40B4-BE49-F238E27FC236}">
                <a16:creationId xmlns:a16="http://schemas.microsoft.com/office/drawing/2014/main" id="{00000000-0008-0000-0900-000069020000}"/>
              </a:ext>
            </a:extLst>
          </xdr:cNvPr>
          <xdr:cNvSpPr>
            <a:spLocks/>
          </xdr:cNvSpPr>
        </xdr:nvSpPr>
        <xdr:spPr bwMode="auto">
          <a:xfrm>
            <a:off x="2267" y="5643"/>
            <a:ext cx="1" cy="4"/>
          </a:xfrm>
          <a:custGeom>
            <a:avLst/>
            <a:gdLst>
              <a:gd name="T0" fmla="*/ 0 w 1"/>
              <a:gd name="T1" fmla="*/ 0 h 16"/>
              <a:gd name="T2" fmla="*/ 0 w 1"/>
              <a:gd name="T3" fmla="*/ 0 h 16"/>
              <a:gd name="T4" fmla="*/ 1 w 1"/>
              <a:gd name="T5" fmla="*/ 0 h 16"/>
              <a:gd name="T6" fmla="*/ 0 60000 65536"/>
              <a:gd name="T7" fmla="*/ 0 60000 65536"/>
              <a:gd name="T8" fmla="*/ 0 60000 65536"/>
              <a:gd name="T9" fmla="*/ 0 w 1"/>
              <a:gd name="T10" fmla="*/ 0 h 16"/>
              <a:gd name="T11" fmla="*/ 1 w 1"/>
              <a:gd name="T12" fmla="*/ 16 h 16"/>
            </a:gdLst>
            <a:ahLst/>
            <a:cxnLst>
              <a:cxn ang="T6">
                <a:pos x="T0" y="T1"/>
              </a:cxn>
              <a:cxn ang="T7">
                <a:pos x="T2" y="T3"/>
              </a:cxn>
              <a:cxn ang="T8">
                <a:pos x="T4" y="T5"/>
              </a:cxn>
            </a:cxnLst>
            <a:rect l="T9" t="T10" r="T11" b="T12"/>
            <a:pathLst>
              <a:path w="1" h="16">
                <a:moveTo>
                  <a:pt x="0" y="1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8" name="Freeform 617">
            <a:extLst>
              <a:ext uri="{FF2B5EF4-FFF2-40B4-BE49-F238E27FC236}">
                <a16:creationId xmlns:a16="http://schemas.microsoft.com/office/drawing/2014/main" id="{00000000-0008-0000-0900-00006A020000}"/>
              </a:ext>
            </a:extLst>
          </xdr:cNvPr>
          <xdr:cNvSpPr>
            <a:spLocks/>
          </xdr:cNvSpPr>
        </xdr:nvSpPr>
        <xdr:spPr bwMode="auto">
          <a:xfrm>
            <a:off x="2265" y="5641"/>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9"/>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19" name="Freeform 618">
            <a:extLst>
              <a:ext uri="{FF2B5EF4-FFF2-40B4-BE49-F238E27FC236}">
                <a16:creationId xmlns:a16="http://schemas.microsoft.com/office/drawing/2014/main" id="{00000000-0008-0000-0900-00006B020000}"/>
              </a:ext>
            </a:extLst>
          </xdr:cNvPr>
          <xdr:cNvSpPr>
            <a:spLocks/>
          </xdr:cNvSpPr>
        </xdr:nvSpPr>
        <xdr:spPr bwMode="auto">
          <a:xfrm>
            <a:off x="2252" y="5641"/>
            <a:ext cx="13"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0" name="Freeform 619">
            <a:extLst>
              <a:ext uri="{FF2B5EF4-FFF2-40B4-BE49-F238E27FC236}">
                <a16:creationId xmlns:a16="http://schemas.microsoft.com/office/drawing/2014/main" id="{00000000-0008-0000-0900-00006C020000}"/>
              </a:ext>
            </a:extLst>
          </xdr:cNvPr>
          <xdr:cNvSpPr>
            <a:spLocks/>
          </xdr:cNvSpPr>
        </xdr:nvSpPr>
        <xdr:spPr bwMode="auto">
          <a:xfrm>
            <a:off x="2250" y="5641"/>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0"/>
                </a:moveTo>
                <a:lnTo>
                  <a:pt x="0" y="9"/>
                </a:lnTo>
                <a:lnTo>
                  <a:pt x="2"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1" name="Freeform 620">
            <a:extLst>
              <a:ext uri="{FF2B5EF4-FFF2-40B4-BE49-F238E27FC236}">
                <a16:creationId xmlns:a16="http://schemas.microsoft.com/office/drawing/2014/main" id="{00000000-0008-0000-0900-00006D020000}"/>
              </a:ext>
            </a:extLst>
          </xdr:cNvPr>
          <xdr:cNvSpPr>
            <a:spLocks/>
          </xdr:cNvSpPr>
        </xdr:nvSpPr>
        <xdr:spPr bwMode="auto">
          <a:xfrm>
            <a:off x="2250" y="5643"/>
            <a:ext cx="1" cy="6"/>
          </a:xfrm>
          <a:custGeom>
            <a:avLst/>
            <a:gdLst>
              <a:gd name="T0" fmla="*/ 0 w 2"/>
              <a:gd name="T1" fmla="*/ 0 h 23"/>
              <a:gd name="T2" fmla="*/ 0 w 2"/>
              <a:gd name="T3" fmla="*/ 0 h 23"/>
              <a:gd name="T4" fmla="*/ 1 w 2"/>
              <a:gd name="T5" fmla="*/ 0 h 23"/>
              <a:gd name="T6" fmla="*/ 0 60000 65536"/>
              <a:gd name="T7" fmla="*/ 0 60000 65536"/>
              <a:gd name="T8" fmla="*/ 0 60000 65536"/>
              <a:gd name="T9" fmla="*/ 0 w 2"/>
              <a:gd name="T10" fmla="*/ 0 h 23"/>
              <a:gd name="T11" fmla="*/ 2 w 2"/>
              <a:gd name="T12" fmla="*/ 23 h 23"/>
            </a:gdLst>
            <a:ahLst/>
            <a:cxnLst>
              <a:cxn ang="T6">
                <a:pos x="T0" y="T1"/>
              </a:cxn>
              <a:cxn ang="T7">
                <a:pos x="T2" y="T3"/>
              </a:cxn>
              <a:cxn ang="T8">
                <a:pos x="T4" y="T5"/>
              </a:cxn>
            </a:cxnLst>
            <a:rect l="T9" t="T10" r="T11" b="T12"/>
            <a:pathLst>
              <a:path w="2" h="23">
                <a:moveTo>
                  <a:pt x="0" y="0"/>
                </a:moveTo>
                <a:lnTo>
                  <a:pt x="0" y="23"/>
                </a:lnTo>
                <a:lnTo>
                  <a:pt x="2" y="2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2" name="Freeform 621">
            <a:extLst>
              <a:ext uri="{FF2B5EF4-FFF2-40B4-BE49-F238E27FC236}">
                <a16:creationId xmlns:a16="http://schemas.microsoft.com/office/drawing/2014/main" id="{00000000-0008-0000-0900-00006E020000}"/>
              </a:ext>
            </a:extLst>
          </xdr:cNvPr>
          <xdr:cNvSpPr>
            <a:spLocks/>
          </xdr:cNvSpPr>
        </xdr:nvSpPr>
        <xdr:spPr bwMode="auto">
          <a:xfrm>
            <a:off x="2247" y="5649"/>
            <a:ext cx="3" cy="1"/>
          </a:xfrm>
          <a:custGeom>
            <a:avLst/>
            <a:gdLst>
              <a:gd name="T0" fmla="*/ 0 w 13"/>
              <a:gd name="T1" fmla="*/ 0 h 1"/>
              <a:gd name="T2" fmla="*/ 0 w 13"/>
              <a:gd name="T3" fmla="*/ 0 h 1"/>
              <a:gd name="T4" fmla="*/ 0 w 13"/>
              <a:gd name="T5" fmla="*/ 0 h 1"/>
              <a:gd name="T6" fmla="*/ 0 60000 65536"/>
              <a:gd name="T7" fmla="*/ 0 60000 65536"/>
              <a:gd name="T8" fmla="*/ 0 60000 65536"/>
              <a:gd name="T9" fmla="*/ 0 w 13"/>
              <a:gd name="T10" fmla="*/ 0 h 1"/>
              <a:gd name="T11" fmla="*/ 13 w 13"/>
              <a:gd name="T12" fmla="*/ 1 h 1"/>
            </a:gdLst>
            <a:ahLst/>
            <a:cxnLst>
              <a:cxn ang="T6">
                <a:pos x="T0" y="T1"/>
              </a:cxn>
              <a:cxn ang="T7">
                <a:pos x="T2" y="T3"/>
              </a:cxn>
              <a:cxn ang="T8">
                <a:pos x="T4" y="T5"/>
              </a:cxn>
            </a:cxnLst>
            <a:rect l="T9" t="T10" r="T11" b="T12"/>
            <a:pathLst>
              <a:path w="13" h="1">
                <a:moveTo>
                  <a:pt x="1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3" name="Freeform 622">
            <a:extLst>
              <a:ext uri="{FF2B5EF4-FFF2-40B4-BE49-F238E27FC236}">
                <a16:creationId xmlns:a16="http://schemas.microsoft.com/office/drawing/2014/main" id="{00000000-0008-0000-0900-00006F020000}"/>
              </a:ext>
            </a:extLst>
          </xdr:cNvPr>
          <xdr:cNvSpPr>
            <a:spLocks/>
          </xdr:cNvSpPr>
        </xdr:nvSpPr>
        <xdr:spPr bwMode="auto">
          <a:xfrm>
            <a:off x="2242" y="5649"/>
            <a:ext cx="5" cy="3"/>
          </a:xfrm>
          <a:custGeom>
            <a:avLst/>
            <a:gdLst>
              <a:gd name="T0" fmla="*/ 0 w 17"/>
              <a:gd name="T1" fmla="*/ 0 h 12"/>
              <a:gd name="T2" fmla="*/ 0 w 17"/>
              <a:gd name="T3" fmla="*/ 0 h 12"/>
              <a:gd name="T4" fmla="*/ 0 w 17"/>
              <a:gd name="T5" fmla="*/ 0 h 12"/>
              <a:gd name="T6" fmla="*/ 0 w 17"/>
              <a:gd name="T7" fmla="*/ 0 h 12"/>
              <a:gd name="T8" fmla="*/ 0 w 17"/>
              <a:gd name="T9" fmla="*/ 0 h 12"/>
              <a:gd name="T10" fmla="*/ 0 w 17"/>
              <a:gd name="T11" fmla="*/ 0 h 12"/>
              <a:gd name="T12" fmla="*/ 0 60000 65536"/>
              <a:gd name="T13" fmla="*/ 0 60000 65536"/>
              <a:gd name="T14" fmla="*/ 0 60000 65536"/>
              <a:gd name="T15" fmla="*/ 0 60000 65536"/>
              <a:gd name="T16" fmla="*/ 0 60000 65536"/>
              <a:gd name="T17" fmla="*/ 0 60000 65536"/>
              <a:gd name="T18" fmla="*/ 0 w 17"/>
              <a:gd name="T19" fmla="*/ 0 h 12"/>
              <a:gd name="T20" fmla="*/ 17 w 17"/>
              <a:gd name="T21" fmla="*/ 12 h 12"/>
            </a:gdLst>
            <a:ahLst/>
            <a:cxnLst>
              <a:cxn ang="T12">
                <a:pos x="T0" y="T1"/>
              </a:cxn>
              <a:cxn ang="T13">
                <a:pos x="T2" y="T3"/>
              </a:cxn>
              <a:cxn ang="T14">
                <a:pos x="T4" y="T5"/>
              </a:cxn>
              <a:cxn ang="T15">
                <a:pos x="T6" y="T7"/>
              </a:cxn>
              <a:cxn ang="T16">
                <a:pos x="T8" y="T9"/>
              </a:cxn>
              <a:cxn ang="T17">
                <a:pos x="T10" y="T11"/>
              </a:cxn>
            </a:cxnLst>
            <a:rect l="T18" t="T19" r="T20" b="T21"/>
            <a:pathLst>
              <a:path w="17" h="12">
                <a:moveTo>
                  <a:pt x="17" y="0"/>
                </a:moveTo>
                <a:lnTo>
                  <a:pt x="11" y="1"/>
                </a:lnTo>
                <a:lnTo>
                  <a:pt x="6" y="4"/>
                </a:lnTo>
                <a:lnTo>
                  <a:pt x="2" y="7"/>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4" name="Freeform 623">
            <a:extLst>
              <a:ext uri="{FF2B5EF4-FFF2-40B4-BE49-F238E27FC236}">
                <a16:creationId xmlns:a16="http://schemas.microsoft.com/office/drawing/2014/main" id="{00000000-0008-0000-0900-000070020000}"/>
              </a:ext>
            </a:extLst>
          </xdr:cNvPr>
          <xdr:cNvSpPr>
            <a:spLocks/>
          </xdr:cNvSpPr>
        </xdr:nvSpPr>
        <xdr:spPr bwMode="auto">
          <a:xfrm>
            <a:off x="2242" y="5652"/>
            <a:ext cx="1" cy="10"/>
          </a:xfrm>
          <a:custGeom>
            <a:avLst/>
            <a:gdLst>
              <a:gd name="T0" fmla="*/ 0 w 1"/>
              <a:gd name="T1" fmla="*/ 0 h 42"/>
              <a:gd name="T2" fmla="*/ 0 w 1"/>
              <a:gd name="T3" fmla="*/ 0 h 42"/>
              <a:gd name="T4" fmla="*/ 1 w 1"/>
              <a:gd name="T5" fmla="*/ 0 h 42"/>
              <a:gd name="T6" fmla="*/ 0 60000 65536"/>
              <a:gd name="T7" fmla="*/ 0 60000 65536"/>
              <a:gd name="T8" fmla="*/ 0 60000 65536"/>
              <a:gd name="T9" fmla="*/ 0 w 1"/>
              <a:gd name="T10" fmla="*/ 0 h 42"/>
              <a:gd name="T11" fmla="*/ 1 w 1"/>
              <a:gd name="T12" fmla="*/ 42 h 42"/>
            </a:gdLst>
            <a:ahLst/>
            <a:cxnLst>
              <a:cxn ang="T6">
                <a:pos x="T0" y="T1"/>
              </a:cxn>
              <a:cxn ang="T7">
                <a:pos x="T2" y="T3"/>
              </a:cxn>
              <a:cxn ang="T8">
                <a:pos x="T4" y="T5"/>
              </a:cxn>
            </a:cxnLst>
            <a:rect l="T9" t="T10" r="T11" b="T12"/>
            <a:pathLst>
              <a:path w="1" h="42">
                <a:moveTo>
                  <a:pt x="0" y="0"/>
                </a:moveTo>
                <a:lnTo>
                  <a:pt x="0" y="42"/>
                </a:lnTo>
                <a:lnTo>
                  <a:pt x="1" y="4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5" name="Freeform 624">
            <a:extLst>
              <a:ext uri="{FF2B5EF4-FFF2-40B4-BE49-F238E27FC236}">
                <a16:creationId xmlns:a16="http://schemas.microsoft.com/office/drawing/2014/main" id="{00000000-0008-0000-0900-000071020000}"/>
              </a:ext>
            </a:extLst>
          </xdr:cNvPr>
          <xdr:cNvSpPr>
            <a:spLocks/>
          </xdr:cNvSpPr>
        </xdr:nvSpPr>
        <xdr:spPr bwMode="auto">
          <a:xfrm>
            <a:off x="2238" y="5662"/>
            <a:ext cx="4" cy="1"/>
          </a:xfrm>
          <a:custGeom>
            <a:avLst/>
            <a:gdLst>
              <a:gd name="T0" fmla="*/ 0 w 17"/>
              <a:gd name="T1" fmla="*/ 0 h 1"/>
              <a:gd name="T2" fmla="*/ 0 w 17"/>
              <a:gd name="T3" fmla="*/ 0 h 1"/>
              <a:gd name="T4" fmla="*/ 0 w 17"/>
              <a:gd name="T5" fmla="*/ 0 h 1"/>
              <a:gd name="T6" fmla="*/ 0 60000 65536"/>
              <a:gd name="T7" fmla="*/ 0 60000 65536"/>
              <a:gd name="T8" fmla="*/ 0 60000 65536"/>
              <a:gd name="T9" fmla="*/ 0 w 17"/>
              <a:gd name="T10" fmla="*/ 0 h 1"/>
              <a:gd name="T11" fmla="*/ 17 w 17"/>
              <a:gd name="T12" fmla="*/ 1 h 1"/>
            </a:gdLst>
            <a:ahLst/>
            <a:cxnLst>
              <a:cxn ang="T6">
                <a:pos x="T0" y="T1"/>
              </a:cxn>
              <a:cxn ang="T7">
                <a:pos x="T2" y="T3"/>
              </a:cxn>
              <a:cxn ang="T8">
                <a:pos x="T4" y="T5"/>
              </a:cxn>
            </a:cxnLst>
            <a:rect l="T9" t="T10" r="T11" b="T12"/>
            <a:pathLst>
              <a:path w="17" h="1">
                <a:moveTo>
                  <a:pt x="17"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6" name="Freeform 625">
            <a:extLst>
              <a:ext uri="{FF2B5EF4-FFF2-40B4-BE49-F238E27FC236}">
                <a16:creationId xmlns:a16="http://schemas.microsoft.com/office/drawing/2014/main" id="{00000000-0008-0000-0900-000072020000}"/>
              </a:ext>
            </a:extLst>
          </xdr:cNvPr>
          <xdr:cNvSpPr>
            <a:spLocks/>
          </xdr:cNvSpPr>
        </xdr:nvSpPr>
        <xdr:spPr bwMode="auto">
          <a:xfrm>
            <a:off x="2238" y="5662"/>
            <a:ext cx="1" cy="2"/>
          </a:xfrm>
          <a:custGeom>
            <a:avLst/>
            <a:gdLst>
              <a:gd name="T0" fmla="*/ 0 w 2"/>
              <a:gd name="T1" fmla="*/ 0 h 9"/>
              <a:gd name="T2" fmla="*/ 0 w 2"/>
              <a:gd name="T3" fmla="*/ 0 h 9"/>
              <a:gd name="T4" fmla="*/ 1 w 2"/>
              <a:gd name="T5" fmla="*/ 0 h 9"/>
              <a:gd name="T6" fmla="*/ 0 60000 65536"/>
              <a:gd name="T7" fmla="*/ 0 60000 65536"/>
              <a:gd name="T8" fmla="*/ 0 60000 65536"/>
              <a:gd name="T9" fmla="*/ 0 w 2"/>
              <a:gd name="T10" fmla="*/ 0 h 9"/>
              <a:gd name="T11" fmla="*/ 2 w 2"/>
              <a:gd name="T12" fmla="*/ 9 h 9"/>
            </a:gdLst>
            <a:ahLst/>
            <a:cxnLst>
              <a:cxn ang="T6">
                <a:pos x="T0" y="T1"/>
              </a:cxn>
              <a:cxn ang="T7">
                <a:pos x="T2" y="T3"/>
              </a:cxn>
              <a:cxn ang="T8">
                <a:pos x="T4" y="T5"/>
              </a:cxn>
            </a:cxnLst>
            <a:rect l="T9" t="T10" r="T11" b="T12"/>
            <a:pathLst>
              <a:path w="2" h="9">
                <a:moveTo>
                  <a:pt x="0" y="0"/>
                </a:moveTo>
                <a:lnTo>
                  <a:pt x="0" y="9"/>
                </a:lnTo>
                <a:lnTo>
                  <a:pt x="2"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7" name="Freeform 626">
            <a:extLst>
              <a:ext uri="{FF2B5EF4-FFF2-40B4-BE49-F238E27FC236}">
                <a16:creationId xmlns:a16="http://schemas.microsoft.com/office/drawing/2014/main" id="{00000000-0008-0000-0900-000073020000}"/>
              </a:ext>
            </a:extLst>
          </xdr:cNvPr>
          <xdr:cNvSpPr>
            <a:spLocks/>
          </xdr:cNvSpPr>
        </xdr:nvSpPr>
        <xdr:spPr bwMode="auto">
          <a:xfrm>
            <a:off x="2216" y="5664"/>
            <a:ext cx="22" cy="1"/>
          </a:xfrm>
          <a:custGeom>
            <a:avLst/>
            <a:gdLst>
              <a:gd name="T0" fmla="*/ 0 w 91"/>
              <a:gd name="T1" fmla="*/ 0 h 1"/>
              <a:gd name="T2" fmla="*/ 0 w 91"/>
              <a:gd name="T3" fmla="*/ 0 h 1"/>
              <a:gd name="T4" fmla="*/ 0 w 91"/>
              <a:gd name="T5" fmla="*/ 0 h 1"/>
              <a:gd name="T6" fmla="*/ 0 60000 65536"/>
              <a:gd name="T7" fmla="*/ 0 60000 65536"/>
              <a:gd name="T8" fmla="*/ 0 60000 65536"/>
              <a:gd name="T9" fmla="*/ 0 w 91"/>
              <a:gd name="T10" fmla="*/ 0 h 1"/>
              <a:gd name="T11" fmla="*/ 91 w 91"/>
              <a:gd name="T12" fmla="*/ 1 h 1"/>
            </a:gdLst>
            <a:ahLst/>
            <a:cxnLst>
              <a:cxn ang="T6">
                <a:pos x="T0" y="T1"/>
              </a:cxn>
              <a:cxn ang="T7">
                <a:pos x="T2" y="T3"/>
              </a:cxn>
              <a:cxn ang="T8">
                <a:pos x="T4" y="T5"/>
              </a:cxn>
            </a:cxnLst>
            <a:rect l="T9" t="T10" r="T11" b="T12"/>
            <a:pathLst>
              <a:path w="91" h="1">
                <a:moveTo>
                  <a:pt x="91"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8" name="Freeform 627">
            <a:extLst>
              <a:ext uri="{FF2B5EF4-FFF2-40B4-BE49-F238E27FC236}">
                <a16:creationId xmlns:a16="http://schemas.microsoft.com/office/drawing/2014/main" id="{00000000-0008-0000-0900-000074020000}"/>
              </a:ext>
            </a:extLst>
          </xdr:cNvPr>
          <xdr:cNvSpPr>
            <a:spLocks/>
          </xdr:cNvSpPr>
        </xdr:nvSpPr>
        <xdr:spPr bwMode="auto">
          <a:xfrm>
            <a:off x="2216" y="5664"/>
            <a:ext cx="1" cy="11"/>
          </a:xfrm>
          <a:custGeom>
            <a:avLst/>
            <a:gdLst>
              <a:gd name="T0" fmla="*/ 0 w 2"/>
              <a:gd name="T1" fmla="*/ 0 h 41"/>
              <a:gd name="T2" fmla="*/ 0 w 2"/>
              <a:gd name="T3" fmla="*/ 0 h 41"/>
              <a:gd name="T4" fmla="*/ 1 w 2"/>
              <a:gd name="T5" fmla="*/ 0 h 41"/>
              <a:gd name="T6" fmla="*/ 0 60000 65536"/>
              <a:gd name="T7" fmla="*/ 0 60000 65536"/>
              <a:gd name="T8" fmla="*/ 0 60000 65536"/>
              <a:gd name="T9" fmla="*/ 0 w 2"/>
              <a:gd name="T10" fmla="*/ 0 h 41"/>
              <a:gd name="T11" fmla="*/ 2 w 2"/>
              <a:gd name="T12" fmla="*/ 41 h 41"/>
            </a:gdLst>
            <a:ahLst/>
            <a:cxnLst>
              <a:cxn ang="T6">
                <a:pos x="T0" y="T1"/>
              </a:cxn>
              <a:cxn ang="T7">
                <a:pos x="T2" y="T3"/>
              </a:cxn>
              <a:cxn ang="T8">
                <a:pos x="T4" y="T5"/>
              </a:cxn>
            </a:cxnLst>
            <a:rect l="T9" t="T10" r="T11" b="T12"/>
            <a:pathLst>
              <a:path w="2" h="41">
                <a:moveTo>
                  <a:pt x="0" y="0"/>
                </a:moveTo>
                <a:lnTo>
                  <a:pt x="0" y="41"/>
                </a:lnTo>
                <a:lnTo>
                  <a:pt x="2" y="4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29" name="Freeform 628">
            <a:extLst>
              <a:ext uri="{FF2B5EF4-FFF2-40B4-BE49-F238E27FC236}">
                <a16:creationId xmlns:a16="http://schemas.microsoft.com/office/drawing/2014/main" id="{00000000-0008-0000-0900-000075020000}"/>
              </a:ext>
            </a:extLst>
          </xdr:cNvPr>
          <xdr:cNvSpPr>
            <a:spLocks/>
          </xdr:cNvSpPr>
        </xdr:nvSpPr>
        <xdr:spPr bwMode="auto">
          <a:xfrm>
            <a:off x="2216" y="5675"/>
            <a:ext cx="4" cy="1"/>
          </a:xfrm>
          <a:custGeom>
            <a:avLst/>
            <a:gdLst>
              <a:gd name="T0" fmla="*/ 0 w 18"/>
              <a:gd name="T1" fmla="*/ 0 h 1"/>
              <a:gd name="T2" fmla="*/ 0 w 18"/>
              <a:gd name="T3" fmla="*/ 0 h 1"/>
              <a:gd name="T4" fmla="*/ 0 w 18"/>
              <a:gd name="T5" fmla="*/ 0 h 1"/>
              <a:gd name="T6" fmla="*/ 0 60000 65536"/>
              <a:gd name="T7" fmla="*/ 0 60000 65536"/>
              <a:gd name="T8" fmla="*/ 0 60000 65536"/>
              <a:gd name="T9" fmla="*/ 0 w 18"/>
              <a:gd name="T10" fmla="*/ 0 h 1"/>
              <a:gd name="T11" fmla="*/ 18 w 18"/>
              <a:gd name="T12" fmla="*/ 1 h 1"/>
            </a:gdLst>
            <a:ahLst/>
            <a:cxnLst>
              <a:cxn ang="T6">
                <a:pos x="T0" y="T1"/>
              </a:cxn>
              <a:cxn ang="T7">
                <a:pos x="T2" y="T3"/>
              </a:cxn>
              <a:cxn ang="T8">
                <a:pos x="T4" y="T5"/>
              </a:cxn>
            </a:cxnLst>
            <a:rect l="T9" t="T10" r="T11" b="T12"/>
            <a:pathLst>
              <a:path w="18" h="1">
                <a:moveTo>
                  <a:pt x="0" y="0"/>
                </a:moveTo>
                <a:lnTo>
                  <a:pt x="16" y="0"/>
                </a:lnTo>
                <a:lnTo>
                  <a:pt x="1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0" name="Freeform 629">
            <a:extLst>
              <a:ext uri="{FF2B5EF4-FFF2-40B4-BE49-F238E27FC236}">
                <a16:creationId xmlns:a16="http://schemas.microsoft.com/office/drawing/2014/main" id="{00000000-0008-0000-0900-000076020000}"/>
              </a:ext>
            </a:extLst>
          </xdr:cNvPr>
          <xdr:cNvSpPr>
            <a:spLocks/>
          </xdr:cNvSpPr>
        </xdr:nvSpPr>
        <xdr:spPr bwMode="auto">
          <a:xfrm>
            <a:off x="2220" y="5675"/>
            <a:ext cx="1" cy="4"/>
          </a:xfrm>
          <a:custGeom>
            <a:avLst/>
            <a:gdLst>
              <a:gd name="T0" fmla="*/ 0 w 2"/>
              <a:gd name="T1" fmla="*/ 0 h 17"/>
              <a:gd name="T2" fmla="*/ 0 w 2"/>
              <a:gd name="T3" fmla="*/ 0 h 17"/>
              <a:gd name="T4" fmla="*/ 1 w 2"/>
              <a:gd name="T5" fmla="*/ 0 h 17"/>
              <a:gd name="T6" fmla="*/ 0 60000 65536"/>
              <a:gd name="T7" fmla="*/ 0 60000 65536"/>
              <a:gd name="T8" fmla="*/ 0 60000 65536"/>
              <a:gd name="T9" fmla="*/ 0 w 2"/>
              <a:gd name="T10" fmla="*/ 0 h 17"/>
              <a:gd name="T11" fmla="*/ 2 w 2"/>
              <a:gd name="T12" fmla="*/ 17 h 17"/>
            </a:gdLst>
            <a:ahLst/>
            <a:cxnLst>
              <a:cxn ang="T6">
                <a:pos x="T0" y="T1"/>
              </a:cxn>
              <a:cxn ang="T7">
                <a:pos x="T2" y="T3"/>
              </a:cxn>
              <a:cxn ang="T8">
                <a:pos x="T4" y="T5"/>
              </a:cxn>
            </a:cxnLst>
            <a:rect l="T9" t="T10" r="T11" b="T12"/>
            <a:pathLst>
              <a:path w="2" h="17">
                <a:moveTo>
                  <a:pt x="0" y="0"/>
                </a:moveTo>
                <a:lnTo>
                  <a:pt x="0" y="17"/>
                </a:lnTo>
                <a:lnTo>
                  <a:pt x="2"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1" name="Freeform 630">
            <a:extLst>
              <a:ext uri="{FF2B5EF4-FFF2-40B4-BE49-F238E27FC236}">
                <a16:creationId xmlns:a16="http://schemas.microsoft.com/office/drawing/2014/main" id="{00000000-0008-0000-0900-000077020000}"/>
              </a:ext>
            </a:extLst>
          </xdr:cNvPr>
          <xdr:cNvSpPr>
            <a:spLocks/>
          </xdr:cNvSpPr>
        </xdr:nvSpPr>
        <xdr:spPr bwMode="auto">
          <a:xfrm>
            <a:off x="2220" y="5679"/>
            <a:ext cx="7" cy="1"/>
          </a:xfrm>
          <a:custGeom>
            <a:avLst/>
            <a:gdLst>
              <a:gd name="T0" fmla="*/ 0 w 29"/>
              <a:gd name="T1" fmla="*/ 0 h 1"/>
              <a:gd name="T2" fmla="*/ 0 w 29"/>
              <a:gd name="T3" fmla="*/ 0 h 1"/>
              <a:gd name="T4" fmla="*/ 0 w 29"/>
              <a:gd name="T5" fmla="*/ 0 h 1"/>
              <a:gd name="T6" fmla="*/ 0 60000 65536"/>
              <a:gd name="T7" fmla="*/ 0 60000 65536"/>
              <a:gd name="T8" fmla="*/ 0 60000 65536"/>
              <a:gd name="T9" fmla="*/ 0 w 29"/>
              <a:gd name="T10" fmla="*/ 0 h 1"/>
              <a:gd name="T11" fmla="*/ 29 w 29"/>
              <a:gd name="T12" fmla="*/ 1 h 1"/>
            </a:gdLst>
            <a:ahLst/>
            <a:cxnLst>
              <a:cxn ang="T6">
                <a:pos x="T0" y="T1"/>
              </a:cxn>
              <a:cxn ang="T7">
                <a:pos x="T2" y="T3"/>
              </a:cxn>
              <a:cxn ang="T8">
                <a:pos x="T4" y="T5"/>
              </a:cxn>
            </a:cxnLst>
            <a:rect l="T9" t="T10" r="T11" b="T12"/>
            <a:pathLst>
              <a:path w="29" h="1">
                <a:moveTo>
                  <a:pt x="0" y="0"/>
                </a:moveTo>
                <a:lnTo>
                  <a:pt x="27" y="0"/>
                </a:lnTo>
                <a:lnTo>
                  <a:pt x="2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2" name="Freeform 631">
            <a:extLst>
              <a:ext uri="{FF2B5EF4-FFF2-40B4-BE49-F238E27FC236}">
                <a16:creationId xmlns:a16="http://schemas.microsoft.com/office/drawing/2014/main" id="{00000000-0008-0000-0900-000078020000}"/>
              </a:ext>
            </a:extLst>
          </xdr:cNvPr>
          <xdr:cNvSpPr>
            <a:spLocks/>
          </xdr:cNvSpPr>
        </xdr:nvSpPr>
        <xdr:spPr bwMode="auto">
          <a:xfrm>
            <a:off x="2226" y="5679"/>
            <a:ext cx="1" cy="5"/>
          </a:xfrm>
          <a:custGeom>
            <a:avLst/>
            <a:gdLst>
              <a:gd name="T0" fmla="*/ 0 w 2"/>
              <a:gd name="T1" fmla="*/ 0 h 21"/>
              <a:gd name="T2" fmla="*/ 0 w 2"/>
              <a:gd name="T3" fmla="*/ 0 h 21"/>
              <a:gd name="T4" fmla="*/ 1 w 2"/>
              <a:gd name="T5" fmla="*/ 0 h 21"/>
              <a:gd name="T6" fmla="*/ 0 60000 65536"/>
              <a:gd name="T7" fmla="*/ 0 60000 65536"/>
              <a:gd name="T8" fmla="*/ 0 60000 65536"/>
              <a:gd name="T9" fmla="*/ 0 w 2"/>
              <a:gd name="T10" fmla="*/ 0 h 21"/>
              <a:gd name="T11" fmla="*/ 2 w 2"/>
              <a:gd name="T12" fmla="*/ 21 h 21"/>
            </a:gdLst>
            <a:ahLst/>
            <a:cxnLst>
              <a:cxn ang="T6">
                <a:pos x="T0" y="T1"/>
              </a:cxn>
              <a:cxn ang="T7">
                <a:pos x="T2" y="T3"/>
              </a:cxn>
              <a:cxn ang="T8">
                <a:pos x="T4" y="T5"/>
              </a:cxn>
            </a:cxnLst>
            <a:rect l="T9" t="T10" r="T11" b="T12"/>
            <a:pathLst>
              <a:path w="2" h="21">
                <a:moveTo>
                  <a:pt x="0" y="0"/>
                </a:moveTo>
                <a:lnTo>
                  <a:pt x="0" y="21"/>
                </a:lnTo>
                <a:lnTo>
                  <a:pt x="2" y="2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3" name="Freeform 632">
            <a:extLst>
              <a:ext uri="{FF2B5EF4-FFF2-40B4-BE49-F238E27FC236}">
                <a16:creationId xmlns:a16="http://schemas.microsoft.com/office/drawing/2014/main" id="{00000000-0008-0000-0900-000079020000}"/>
              </a:ext>
            </a:extLst>
          </xdr:cNvPr>
          <xdr:cNvSpPr>
            <a:spLocks/>
          </xdr:cNvSpPr>
        </xdr:nvSpPr>
        <xdr:spPr bwMode="auto">
          <a:xfrm>
            <a:off x="2220" y="5684"/>
            <a:ext cx="6" cy="1"/>
          </a:xfrm>
          <a:custGeom>
            <a:avLst/>
            <a:gdLst>
              <a:gd name="T0" fmla="*/ 0 w 27"/>
              <a:gd name="T1" fmla="*/ 0 h 1"/>
              <a:gd name="T2" fmla="*/ 0 w 27"/>
              <a:gd name="T3" fmla="*/ 0 h 1"/>
              <a:gd name="T4" fmla="*/ 0 w 27"/>
              <a:gd name="T5" fmla="*/ 0 h 1"/>
              <a:gd name="T6" fmla="*/ 0 60000 65536"/>
              <a:gd name="T7" fmla="*/ 0 60000 65536"/>
              <a:gd name="T8" fmla="*/ 0 60000 65536"/>
              <a:gd name="T9" fmla="*/ 0 w 27"/>
              <a:gd name="T10" fmla="*/ 0 h 1"/>
              <a:gd name="T11" fmla="*/ 27 w 27"/>
              <a:gd name="T12" fmla="*/ 1 h 1"/>
            </a:gdLst>
            <a:ahLst/>
            <a:cxnLst>
              <a:cxn ang="T6">
                <a:pos x="T0" y="T1"/>
              </a:cxn>
              <a:cxn ang="T7">
                <a:pos x="T2" y="T3"/>
              </a:cxn>
              <a:cxn ang="T8">
                <a:pos x="T4" y="T5"/>
              </a:cxn>
            </a:cxnLst>
            <a:rect l="T9" t="T10" r="T11" b="T12"/>
            <a:pathLst>
              <a:path w="27" h="1">
                <a:moveTo>
                  <a:pt x="27"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4" name="Freeform 633">
            <a:extLst>
              <a:ext uri="{FF2B5EF4-FFF2-40B4-BE49-F238E27FC236}">
                <a16:creationId xmlns:a16="http://schemas.microsoft.com/office/drawing/2014/main" id="{00000000-0008-0000-0900-00007A020000}"/>
              </a:ext>
            </a:extLst>
          </xdr:cNvPr>
          <xdr:cNvSpPr>
            <a:spLocks/>
          </xdr:cNvSpPr>
        </xdr:nvSpPr>
        <xdr:spPr bwMode="auto">
          <a:xfrm>
            <a:off x="2187" y="5684"/>
            <a:ext cx="33" cy="1"/>
          </a:xfrm>
          <a:custGeom>
            <a:avLst/>
            <a:gdLst>
              <a:gd name="T0" fmla="*/ 0 w 130"/>
              <a:gd name="T1" fmla="*/ 0 h 1"/>
              <a:gd name="T2" fmla="*/ 0 w 130"/>
              <a:gd name="T3" fmla="*/ 0 h 1"/>
              <a:gd name="T4" fmla="*/ 0 w 130"/>
              <a:gd name="T5" fmla="*/ 0 h 1"/>
              <a:gd name="T6" fmla="*/ 0 60000 65536"/>
              <a:gd name="T7" fmla="*/ 0 60000 65536"/>
              <a:gd name="T8" fmla="*/ 0 60000 65536"/>
              <a:gd name="T9" fmla="*/ 0 w 130"/>
              <a:gd name="T10" fmla="*/ 0 h 1"/>
              <a:gd name="T11" fmla="*/ 130 w 130"/>
              <a:gd name="T12" fmla="*/ 1 h 1"/>
            </a:gdLst>
            <a:ahLst/>
            <a:cxnLst>
              <a:cxn ang="T6">
                <a:pos x="T0" y="T1"/>
              </a:cxn>
              <a:cxn ang="T7">
                <a:pos x="T2" y="T3"/>
              </a:cxn>
              <a:cxn ang="T8">
                <a:pos x="T4" y="T5"/>
              </a:cxn>
            </a:cxnLst>
            <a:rect l="T9" t="T10" r="T11" b="T12"/>
            <a:pathLst>
              <a:path w="130" h="1">
                <a:moveTo>
                  <a:pt x="13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5" name="Freeform 634">
            <a:extLst>
              <a:ext uri="{FF2B5EF4-FFF2-40B4-BE49-F238E27FC236}">
                <a16:creationId xmlns:a16="http://schemas.microsoft.com/office/drawing/2014/main" id="{00000000-0008-0000-0900-00007B020000}"/>
              </a:ext>
            </a:extLst>
          </xdr:cNvPr>
          <xdr:cNvSpPr>
            <a:spLocks/>
          </xdr:cNvSpPr>
        </xdr:nvSpPr>
        <xdr:spPr bwMode="auto">
          <a:xfrm>
            <a:off x="2187" y="5684"/>
            <a:ext cx="1" cy="2"/>
          </a:xfrm>
          <a:custGeom>
            <a:avLst/>
            <a:gdLst>
              <a:gd name="T0" fmla="*/ 0 w 1"/>
              <a:gd name="T1" fmla="*/ 0 h 8"/>
              <a:gd name="T2" fmla="*/ 0 w 1"/>
              <a:gd name="T3" fmla="*/ 0 h 8"/>
              <a:gd name="T4" fmla="*/ 1 w 1"/>
              <a:gd name="T5" fmla="*/ 0 h 8"/>
              <a:gd name="T6" fmla="*/ 0 60000 65536"/>
              <a:gd name="T7" fmla="*/ 0 60000 65536"/>
              <a:gd name="T8" fmla="*/ 0 60000 65536"/>
              <a:gd name="T9" fmla="*/ 0 w 1"/>
              <a:gd name="T10" fmla="*/ 0 h 8"/>
              <a:gd name="T11" fmla="*/ 1 w 1"/>
              <a:gd name="T12" fmla="*/ 8 h 8"/>
            </a:gdLst>
            <a:ahLst/>
            <a:cxnLst>
              <a:cxn ang="T6">
                <a:pos x="T0" y="T1"/>
              </a:cxn>
              <a:cxn ang="T7">
                <a:pos x="T2" y="T3"/>
              </a:cxn>
              <a:cxn ang="T8">
                <a:pos x="T4" y="T5"/>
              </a:cxn>
            </a:cxnLst>
            <a:rect l="T9" t="T10" r="T11" b="T12"/>
            <a:pathLst>
              <a:path w="1" h="8">
                <a:moveTo>
                  <a:pt x="0" y="0"/>
                </a:moveTo>
                <a:lnTo>
                  <a:pt x="0" y="8"/>
                </a:lnTo>
                <a:lnTo>
                  <a:pt x="1" y="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6" name="Freeform 635">
            <a:extLst>
              <a:ext uri="{FF2B5EF4-FFF2-40B4-BE49-F238E27FC236}">
                <a16:creationId xmlns:a16="http://schemas.microsoft.com/office/drawing/2014/main" id="{00000000-0008-0000-0900-00007C020000}"/>
              </a:ext>
            </a:extLst>
          </xdr:cNvPr>
          <xdr:cNvSpPr>
            <a:spLocks/>
          </xdr:cNvSpPr>
        </xdr:nvSpPr>
        <xdr:spPr bwMode="auto">
          <a:xfrm>
            <a:off x="2174" y="5686"/>
            <a:ext cx="13" cy="1"/>
          </a:xfrm>
          <a:custGeom>
            <a:avLst/>
            <a:gdLst>
              <a:gd name="T0" fmla="*/ 0 w 51"/>
              <a:gd name="T1" fmla="*/ 0 h 1"/>
              <a:gd name="T2" fmla="*/ 0 w 51"/>
              <a:gd name="T3" fmla="*/ 0 h 1"/>
              <a:gd name="T4" fmla="*/ 0 w 51"/>
              <a:gd name="T5" fmla="*/ 0 h 1"/>
              <a:gd name="T6" fmla="*/ 0 60000 65536"/>
              <a:gd name="T7" fmla="*/ 0 60000 65536"/>
              <a:gd name="T8" fmla="*/ 0 60000 65536"/>
              <a:gd name="T9" fmla="*/ 0 w 51"/>
              <a:gd name="T10" fmla="*/ 0 h 1"/>
              <a:gd name="T11" fmla="*/ 51 w 51"/>
              <a:gd name="T12" fmla="*/ 1 h 1"/>
            </a:gdLst>
            <a:ahLst/>
            <a:cxnLst>
              <a:cxn ang="T6">
                <a:pos x="T0" y="T1"/>
              </a:cxn>
              <a:cxn ang="T7">
                <a:pos x="T2" y="T3"/>
              </a:cxn>
              <a:cxn ang="T8">
                <a:pos x="T4" y="T5"/>
              </a:cxn>
            </a:cxnLst>
            <a:rect l="T9" t="T10" r="T11" b="T12"/>
            <a:pathLst>
              <a:path w="51" h="1">
                <a:moveTo>
                  <a:pt x="51"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7" name="Freeform 636">
            <a:extLst>
              <a:ext uri="{FF2B5EF4-FFF2-40B4-BE49-F238E27FC236}">
                <a16:creationId xmlns:a16="http://schemas.microsoft.com/office/drawing/2014/main" id="{00000000-0008-0000-0900-00007D020000}"/>
              </a:ext>
            </a:extLst>
          </xdr:cNvPr>
          <xdr:cNvSpPr>
            <a:spLocks/>
          </xdr:cNvSpPr>
        </xdr:nvSpPr>
        <xdr:spPr bwMode="auto">
          <a:xfrm>
            <a:off x="2171" y="5686"/>
            <a:ext cx="3" cy="5"/>
          </a:xfrm>
          <a:custGeom>
            <a:avLst/>
            <a:gdLst>
              <a:gd name="T0" fmla="*/ 0 w 12"/>
              <a:gd name="T1" fmla="*/ 0 h 18"/>
              <a:gd name="T2" fmla="*/ 0 w 12"/>
              <a:gd name="T3" fmla="*/ 0 h 18"/>
              <a:gd name="T4" fmla="*/ 0 w 12"/>
              <a:gd name="T5" fmla="*/ 0 h 18"/>
              <a:gd name="T6" fmla="*/ 0 w 12"/>
              <a:gd name="T7" fmla="*/ 0 h 18"/>
              <a:gd name="T8" fmla="*/ 0 w 12"/>
              <a:gd name="T9" fmla="*/ 0 h 18"/>
              <a:gd name="T10" fmla="*/ 0 w 12"/>
              <a:gd name="T11" fmla="*/ 0 h 18"/>
              <a:gd name="T12" fmla="*/ 0 60000 65536"/>
              <a:gd name="T13" fmla="*/ 0 60000 65536"/>
              <a:gd name="T14" fmla="*/ 0 60000 65536"/>
              <a:gd name="T15" fmla="*/ 0 60000 65536"/>
              <a:gd name="T16" fmla="*/ 0 60000 65536"/>
              <a:gd name="T17" fmla="*/ 0 60000 65536"/>
              <a:gd name="T18" fmla="*/ 0 w 12"/>
              <a:gd name="T19" fmla="*/ 0 h 18"/>
              <a:gd name="T20" fmla="*/ 12 w 12"/>
              <a:gd name="T21" fmla="*/ 18 h 18"/>
            </a:gdLst>
            <a:ahLst/>
            <a:cxnLst>
              <a:cxn ang="T12">
                <a:pos x="T0" y="T1"/>
              </a:cxn>
              <a:cxn ang="T13">
                <a:pos x="T2" y="T3"/>
              </a:cxn>
              <a:cxn ang="T14">
                <a:pos x="T4" y="T5"/>
              </a:cxn>
              <a:cxn ang="T15">
                <a:pos x="T6" y="T7"/>
              </a:cxn>
              <a:cxn ang="T16">
                <a:pos x="T8" y="T9"/>
              </a:cxn>
              <a:cxn ang="T17">
                <a:pos x="T10" y="T11"/>
              </a:cxn>
            </a:cxnLst>
            <a:rect l="T18" t="T19" r="T20" b="T21"/>
            <a:pathLst>
              <a:path w="12" h="18">
                <a:moveTo>
                  <a:pt x="12" y="0"/>
                </a:moveTo>
                <a:lnTo>
                  <a:pt x="7" y="3"/>
                </a:lnTo>
                <a:lnTo>
                  <a:pt x="3" y="7"/>
                </a:lnTo>
                <a:lnTo>
                  <a:pt x="1" y="11"/>
                </a:lnTo>
                <a:lnTo>
                  <a:pt x="0" y="18"/>
                </a:lnTo>
                <a:lnTo>
                  <a:pt x="1" y="1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8" name="Freeform 637">
            <a:extLst>
              <a:ext uri="{FF2B5EF4-FFF2-40B4-BE49-F238E27FC236}">
                <a16:creationId xmlns:a16="http://schemas.microsoft.com/office/drawing/2014/main" id="{00000000-0008-0000-0900-00007E020000}"/>
              </a:ext>
            </a:extLst>
          </xdr:cNvPr>
          <xdr:cNvSpPr>
            <a:spLocks/>
          </xdr:cNvSpPr>
        </xdr:nvSpPr>
        <xdr:spPr bwMode="auto">
          <a:xfrm>
            <a:off x="2171" y="5691"/>
            <a:ext cx="1" cy="3"/>
          </a:xfrm>
          <a:custGeom>
            <a:avLst/>
            <a:gdLst>
              <a:gd name="T0" fmla="*/ 0 w 1"/>
              <a:gd name="T1" fmla="*/ 0 h 13"/>
              <a:gd name="T2" fmla="*/ 0 w 1"/>
              <a:gd name="T3" fmla="*/ 0 h 13"/>
              <a:gd name="T4" fmla="*/ 1 w 1"/>
              <a:gd name="T5" fmla="*/ 0 h 13"/>
              <a:gd name="T6" fmla="*/ 0 60000 65536"/>
              <a:gd name="T7" fmla="*/ 0 60000 65536"/>
              <a:gd name="T8" fmla="*/ 0 60000 65536"/>
              <a:gd name="T9" fmla="*/ 0 w 1"/>
              <a:gd name="T10" fmla="*/ 0 h 13"/>
              <a:gd name="T11" fmla="*/ 1 w 1"/>
              <a:gd name="T12" fmla="*/ 13 h 13"/>
            </a:gdLst>
            <a:ahLst/>
            <a:cxnLst>
              <a:cxn ang="T6">
                <a:pos x="T0" y="T1"/>
              </a:cxn>
              <a:cxn ang="T7">
                <a:pos x="T2" y="T3"/>
              </a:cxn>
              <a:cxn ang="T8">
                <a:pos x="T4" y="T5"/>
              </a:cxn>
            </a:cxnLst>
            <a:rect l="T9" t="T10" r="T11" b="T12"/>
            <a:pathLst>
              <a:path w="1" h="13">
                <a:moveTo>
                  <a:pt x="0" y="0"/>
                </a:move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39" name="Freeform 638">
            <a:extLst>
              <a:ext uri="{FF2B5EF4-FFF2-40B4-BE49-F238E27FC236}">
                <a16:creationId xmlns:a16="http://schemas.microsoft.com/office/drawing/2014/main" id="{00000000-0008-0000-0900-00007F020000}"/>
              </a:ext>
            </a:extLst>
          </xdr:cNvPr>
          <xdr:cNvSpPr>
            <a:spLocks/>
          </xdr:cNvSpPr>
        </xdr:nvSpPr>
        <xdr:spPr bwMode="auto">
          <a:xfrm>
            <a:off x="2169" y="5694"/>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0"/>
                </a:moveTo>
                <a:lnTo>
                  <a:pt x="0" y="9"/>
                </a:lnTo>
                <a:lnTo>
                  <a:pt x="1"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0" name="Freeform 639">
            <a:extLst>
              <a:ext uri="{FF2B5EF4-FFF2-40B4-BE49-F238E27FC236}">
                <a16:creationId xmlns:a16="http://schemas.microsoft.com/office/drawing/2014/main" id="{00000000-0008-0000-0900-000080020000}"/>
              </a:ext>
            </a:extLst>
          </xdr:cNvPr>
          <xdr:cNvSpPr>
            <a:spLocks/>
          </xdr:cNvSpPr>
        </xdr:nvSpPr>
        <xdr:spPr bwMode="auto">
          <a:xfrm>
            <a:off x="2169" y="5696"/>
            <a:ext cx="1" cy="7"/>
          </a:xfrm>
          <a:custGeom>
            <a:avLst/>
            <a:gdLst>
              <a:gd name="T0" fmla="*/ 0 w 1"/>
              <a:gd name="T1" fmla="*/ 0 h 26"/>
              <a:gd name="T2" fmla="*/ 0 w 1"/>
              <a:gd name="T3" fmla="*/ 0 h 26"/>
              <a:gd name="T4" fmla="*/ 1 w 1"/>
              <a:gd name="T5" fmla="*/ 0 h 26"/>
              <a:gd name="T6" fmla="*/ 0 60000 65536"/>
              <a:gd name="T7" fmla="*/ 0 60000 65536"/>
              <a:gd name="T8" fmla="*/ 0 60000 65536"/>
              <a:gd name="T9" fmla="*/ 0 w 1"/>
              <a:gd name="T10" fmla="*/ 0 h 26"/>
              <a:gd name="T11" fmla="*/ 1 w 1"/>
              <a:gd name="T12" fmla="*/ 26 h 26"/>
            </a:gdLst>
            <a:ahLst/>
            <a:cxnLst>
              <a:cxn ang="T6">
                <a:pos x="T0" y="T1"/>
              </a:cxn>
              <a:cxn ang="T7">
                <a:pos x="T2" y="T3"/>
              </a:cxn>
              <a:cxn ang="T8">
                <a:pos x="T4" y="T5"/>
              </a:cxn>
            </a:cxnLst>
            <a:rect l="T9" t="T10" r="T11" b="T12"/>
            <a:pathLst>
              <a:path w="1" h="26">
                <a:moveTo>
                  <a:pt x="0" y="0"/>
                </a:moveTo>
                <a:lnTo>
                  <a:pt x="0" y="26"/>
                </a:lnTo>
                <a:lnTo>
                  <a:pt x="1"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1" name="Freeform 640">
            <a:extLst>
              <a:ext uri="{FF2B5EF4-FFF2-40B4-BE49-F238E27FC236}">
                <a16:creationId xmlns:a16="http://schemas.microsoft.com/office/drawing/2014/main" id="{00000000-0008-0000-0900-000081020000}"/>
              </a:ext>
            </a:extLst>
          </xdr:cNvPr>
          <xdr:cNvSpPr>
            <a:spLocks/>
          </xdr:cNvSpPr>
        </xdr:nvSpPr>
        <xdr:spPr bwMode="auto">
          <a:xfrm>
            <a:off x="2152" y="5703"/>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68"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2" name="Freeform 641">
            <a:extLst>
              <a:ext uri="{FF2B5EF4-FFF2-40B4-BE49-F238E27FC236}">
                <a16:creationId xmlns:a16="http://schemas.microsoft.com/office/drawing/2014/main" id="{00000000-0008-0000-0900-000082020000}"/>
              </a:ext>
            </a:extLst>
          </xdr:cNvPr>
          <xdr:cNvSpPr>
            <a:spLocks/>
          </xdr:cNvSpPr>
        </xdr:nvSpPr>
        <xdr:spPr bwMode="auto">
          <a:xfrm>
            <a:off x="2143" y="5703"/>
            <a:ext cx="9" cy="8"/>
          </a:xfrm>
          <a:custGeom>
            <a:avLst/>
            <a:gdLst>
              <a:gd name="T0" fmla="*/ 0 w 34"/>
              <a:gd name="T1" fmla="*/ 0 h 34"/>
              <a:gd name="T2" fmla="*/ 0 w 34"/>
              <a:gd name="T3" fmla="*/ 0 h 34"/>
              <a:gd name="T4" fmla="*/ 0 w 34"/>
              <a:gd name="T5" fmla="*/ 0 h 34"/>
              <a:gd name="T6" fmla="*/ 0 60000 65536"/>
              <a:gd name="T7" fmla="*/ 0 60000 65536"/>
              <a:gd name="T8" fmla="*/ 0 60000 65536"/>
              <a:gd name="T9" fmla="*/ 0 w 34"/>
              <a:gd name="T10" fmla="*/ 0 h 34"/>
              <a:gd name="T11" fmla="*/ 34 w 34"/>
              <a:gd name="T12" fmla="*/ 34 h 34"/>
            </a:gdLst>
            <a:ahLst/>
            <a:cxnLst>
              <a:cxn ang="T6">
                <a:pos x="T0" y="T1"/>
              </a:cxn>
              <a:cxn ang="T7">
                <a:pos x="T2" y="T3"/>
              </a:cxn>
              <a:cxn ang="T8">
                <a:pos x="T4" y="T5"/>
              </a:cxn>
            </a:cxnLst>
            <a:rect l="T9" t="T10" r="T11" b="T12"/>
            <a:pathLst>
              <a:path w="34" h="34">
                <a:moveTo>
                  <a:pt x="34" y="0"/>
                </a:moveTo>
                <a:lnTo>
                  <a:pt x="0" y="34"/>
                </a:lnTo>
                <a:lnTo>
                  <a:pt x="1"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3" name="Freeform 642">
            <a:extLst>
              <a:ext uri="{FF2B5EF4-FFF2-40B4-BE49-F238E27FC236}">
                <a16:creationId xmlns:a16="http://schemas.microsoft.com/office/drawing/2014/main" id="{00000000-0008-0000-0900-000083020000}"/>
              </a:ext>
            </a:extLst>
          </xdr:cNvPr>
          <xdr:cNvSpPr>
            <a:spLocks/>
          </xdr:cNvSpPr>
        </xdr:nvSpPr>
        <xdr:spPr bwMode="auto">
          <a:xfrm>
            <a:off x="2143" y="5711"/>
            <a:ext cx="1" cy="93"/>
          </a:xfrm>
          <a:custGeom>
            <a:avLst/>
            <a:gdLst>
              <a:gd name="T0" fmla="*/ 0 w 1"/>
              <a:gd name="T1" fmla="*/ 0 h 373"/>
              <a:gd name="T2" fmla="*/ 0 w 1"/>
              <a:gd name="T3" fmla="*/ 0 h 373"/>
              <a:gd name="T4" fmla="*/ 1 w 1"/>
              <a:gd name="T5" fmla="*/ 0 h 373"/>
              <a:gd name="T6" fmla="*/ 0 60000 65536"/>
              <a:gd name="T7" fmla="*/ 0 60000 65536"/>
              <a:gd name="T8" fmla="*/ 0 60000 65536"/>
              <a:gd name="T9" fmla="*/ 0 w 1"/>
              <a:gd name="T10" fmla="*/ 0 h 373"/>
              <a:gd name="T11" fmla="*/ 1 w 1"/>
              <a:gd name="T12" fmla="*/ 373 h 373"/>
            </a:gdLst>
            <a:ahLst/>
            <a:cxnLst>
              <a:cxn ang="T6">
                <a:pos x="T0" y="T1"/>
              </a:cxn>
              <a:cxn ang="T7">
                <a:pos x="T2" y="T3"/>
              </a:cxn>
              <a:cxn ang="T8">
                <a:pos x="T4" y="T5"/>
              </a:cxn>
            </a:cxnLst>
            <a:rect l="T9" t="T10" r="T11" b="T12"/>
            <a:pathLst>
              <a:path w="1" h="373">
                <a:moveTo>
                  <a:pt x="0" y="0"/>
                </a:moveTo>
                <a:lnTo>
                  <a:pt x="0" y="373"/>
                </a:lnTo>
                <a:lnTo>
                  <a:pt x="1" y="37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4" name="Freeform 643">
            <a:extLst>
              <a:ext uri="{FF2B5EF4-FFF2-40B4-BE49-F238E27FC236}">
                <a16:creationId xmlns:a16="http://schemas.microsoft.com/office/drawing/2014/main" id="{00000000-0008-0000-0900-000084020000}"/>
              </a:ext>
            </a:extLst>
          </xdr:cNvPr>
          <xdr:cNvSpPr>
            <a:spLocks/>
          </xdr:cNvSpPr>
        </xdr:nvSpPr>
        <xdr:spPr bwMode="auto">
          <a:xfrm>
            <a:off x="2143" y="5804"/>
            <a:ext cx="9" cy="9"/>
          </a:xfrm>
          <a:custGeom>
            <a:avLst/>
            <a:gdLst>
              <a:gd name="T0" fmla="*/ 0 w 36"/>
              <a:gd name="T1" fmla="*/ 0 h 35"/>
              <a:gd name="T2" fmla="*/ 0 w 36"/>
              <a:gd name="T3" fmla="*/ 0 h 35"/>
              <a:gd name="T4" fmla="*/ 0 w 36"/>
              <a:gd name="T5" fmla="*/ 0 h 35"/>
              <a:gd name="T6" fmla="*/ 0 60000 65536"/>
              <a:gd name="T7" fmla="*/ 0 60000 65536"/>
              <a:gd name="T8" fmla="*/ 0 60000 65536"/>
              <a:gd name="T9" fmla="*/ 0 w 36"/>
              <a:gd name="T10" fmla="*/ 0 h 35"/>
              <a:gd name="T11" fmla="*/ 36 w 36"/>
              <a:gd name="T12" fmla="*/ 35 h 35"/>
            </a:gdLst>
            <a:ahLst/>
            <a:cxnLst>
              <a:cxn ang="T6">
                <a:pos x="T0" y="T1"/>
              </a:cxn>
              <a:cxn ang="T7">
                <a:pos x="T2" y="T3"/>
              </a:cxn>
              <a:cxn ang="T8">
                <a:pos x="T4" y="T5"/>
              </a:cxn>
            </a:cxnLst>
            <a:rect l="T9" t="T10" r="T11" b="T12"/>
            <a:pathLst>
              <a:path w="36" h="35">
                <a:moveTo>
                  <a:pt x="0" y="0"/>
                </a:moveTo>
                <a:lnTo>
                  <a:pt x="34" y="35"/>
                </a:lnTo>
                <a:lnTo>
                  <a:pt x="36"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5" name="Freeform 644">
            <a:extLst>
              <a:ext uri="{FF2B5EF4-FFF2-40B4-BE49-F238E27FC236}">
                <a16:creationId xmlns:a16="http://schemas.microsoft.com/office/drawing/2014/main" id="{00000000-0008-0000-0900-000085020000}"/>
              </a:ext>
            </a:extLst>
          </xdr:cNvPr>
          <xdr:cNvSpPr>
            <a:spLocks/>
          </xdr:cNvSpPr>
        </xdr:nvSpPr>
        <xdr:spPr bwMode="auto">
          <a:xfrm>
            <a:off x="2152" y="5813"/>
            <a:ext cx="17" cy="1"/>
          </a:xfrm>
          <a:custGeom>
            <a:avLst/>
            <a:gdLst>
              <a:gd name="T0" fmla="*/ 0 w 69"/>
              <a:gd name="T1" fmla="*/ 0 h 1"/>
              <a:gd name="T2" fmla="*/ 0 w 69"/>
              <a:gd name="T3" fmla="*/ 0 h 1"/>
              <a:gd name="T4" fmla="*/ 0 w 69"/>
              <a:gd name="T5" fmla="*/ 0 h 1"/>
              <a:gd name="T6" fmla="*/ 0 60000 65536"/>
              <a:gd name="T7" fmla="*/ 0 60000 65536"/>
              <a:gd name="T8" fmla="*/ 0 60000 65536"/>
              <a:gd name="T9" fmla="*/ 0 w 69"/>
              <a:gd name="T10" fmla="*/ 0 h 1"/>
              <a:gd name="T11" fmla="*/ 69 w 69"/>
              <a:gd name="T12" fmla="*/ 1 h 1"/>
            </a:gdLst>
            <a:ahLst/>
            <a:cxnLst>
              <a:cxn ang="T6">
                <a:pos x="T0" y="T1"/>
              </a:cxn>
              <a:cxn ang="T7">
                <a:pos x="T2" y="T3"/>
              </a:cxn>
              <a:cxn ang="T8">
                <a:pos x="T4" y="T5"/>
              </a:cxn>
            </a:cxnLst>
            <a:rect l="T9" t="T10" r="T11" b="T12"/>
            <a:pathLst>
              <a:path w="69" h="1">
                <a:moveTo>
                  <a:pt x="0" y="0"/>
                </a:moveTo>
                <a:lnTo>
                  <a:pt x="68" y="0"/>
                </a:lnTo>
                <a:lnTo>
                  <a:pt x="6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6" name="Freeform 645">
            <a:extLst>
              <a:ext uri="{FF2B5EF4-FFF2-40B4-BE49-F238E27FC236}">
                <a16:creationId xmlns:a16="http://schemas.microsoft.com/office/drawing/2014/main" id="{00000000-0008-0000-0900-000086020000}"/>
              </a:ext>
            </a:extLst>
          </xdr:cNvPr>
          <xdr:cNvSpPr>
            <a:spLocks/>
          </xdr:cNvSpPr>
        </xdr:nvSpPr>
        <xdr:spPr bwMode="auto">
          <a:xfrm>
            <a:off x="2169" y="5813"/>
            <a:ext cx="1" cy="6"/>
          </a:xfrm>
          <a:custGeom>
            <a:avLst/>
            <a:gdLst>
              <a:gd name="T0" fmla="*/ 0 w 1"/>
              <a:gd name="T1" fmla="*/ 0 h 25"/>
              <a:gd name="T2" fmla="*/ 0 w 1"/>
              <a:gd name="T3" fmla="*/ 0 h 25"/>
              <a:gd name="T4" fmla="*/ 1 w 1"/>
              <a:gd name="T5" fmla="*/ 0 h 25"/>
              <a:gd name="T6" fmla="*/ 0 60000 65536"/>
              <a:gd name="T7" fmla="*/ 0 60000 65536"/>
              <a:gd name="T8" fmla="*/ 0 60000 65536"/>
              <a:gd name="T9" fmla="*/ 0 w 1"/>
              <a:gd name="T10" fmla="*/ 0 h 25"/>
              <a:gd name="T11" fmla="*/ 1 w 1"/>
              <a:gd name="T12" fmla="*/ 25 h 25"/>
            </a:gdLst>
            <a:ahLst/>
            <a:cxnLst>
              <a:cxn ang="T6">
                <a:pos x="T0" y="T1"/>
              </a:cxn>
              <a:cxn ang="T7">
                <a:pos x="T2" y="T3"/>
              </a:cxn>
              <a:cxn ang="T8">
                <a:pos x="T4" y="T5"/>
              </a:cxn>
            </a:cxnLst>
            <a:rect l="T9" t="T10" r="T11" b="T12"/>
            <a:pathLst>
              <a:path w="1" h="25">
                <a:moveTo>
                  <a:pt x="0" y="0"/>
                </a:moveTo>
                <a:lnTo>
                  <a:pt x="0" y="25"/>
                </a:lnTo>
                <a:lnTo>
                  <a:pt x="1" y="2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7" name="Freeform 646">
            <a:extLst>
              <a:ext uri="{FF2B5EF4-FFF2-40B4-BE49-F238E27FC236}">
                <a16:creationId xmlns:a16="http://schemas.microsoft.com/office/drawing/2014/main" id="{00000000-0008-0000-0900-000087020000}"/>
              </a:ext>
            </a:extLst>
          </xdr:cNvPr>
          <xdr:cNvSpPr>
            <a:spLocks/>
          </xdr:cNvSpPr>
        </xdr:nvSpPr>
        <xdr:spPr bwMode="auto">
          <a:xfrm>
            <a:off x="2169" y="5819"/>
            <a:ext cx="2" cy="3"/>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0"/>
                </a:moveTo>
                <a:lnTo>
                  <a:pt x="9" y="9"/>
                </a:lnTo>
                <a:lnTo>
                  <a:pt x="10"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8" name="Freeform 647">
            <a:extLst>
              <a:ext uri="{FF2B5EF4-FFF2-40B4-BE49-F238E27FC236}">
                <a16:creationId xmlns:a16="http://schemas.microsoft.com/office/drawing/2014/main" id="{00000000-0008-0000-0900-000088020000}"/>
              </a:ext>
            </a:extLst>
          </xdr:cNvPr>
          <xdr:cNvSpPr>
            <a:spLocks/>
          </xdr:cNvSpPr>
        </xdr:nvSpPr>
        <xdr:spPr bwMode="auto">
          <a:xfrm>
            <a:off x="2171" y="5822"/>
            <a:ext cx="1" cy="3"/>
          </a:xfrm>
          <a:custGeom>
            <a:avLst/>
            <a:gdLst>
              <a:gd name="T0" fmla="*/ 0 w 1"/>
              <a:gd name="T1" fmla="*/ 0 h 13"/>
              <a:gd name="T2" fmla="*/ 0 w 1"/>
              <a:gd name="T3" fmla="*/ 0 h 13"/>
              <a:gd name="T4" fmla="*/ 1 w 1"/>
              <a:gd name="T5" fmla="*/ 0 h 13"/>
              <a:gd name="T6" fmla="*/ 0 60000 65536"/>
              <a:gd name="T7" fmla="*/ 0 60000 65536"/>
              <a:gd name="T8" fmla="*/ 0 60000 65536"/>
              <a:gd name="T9" fmla="*/ 0 w 1"/>
              <a:gd name="T10" fmla="*/ 0 h 13"/>
              <a:gd name="T11" fmla="*/ 1 w 1"/>
              <a:gd name="T12" fmla="*/ 13 h 13"/>
            </a:gdLst>
            <a:ahLst/>
            <a:cxnLst>
              <a:cxn ang="T6">
                <a:pos x="T0" y="T1"/>
              </a:cxn>
              <a:cxn ang="T7">
                <a:pos x="T2" y="T3"/>
              </a:cxn>
              <a:cxn ang="T8">
                <a:pos x="T4" y="T5"/>
              </a:cxn>
            </a:cxnLst>
            <a:rect l="T9" t="T10" r="T11" b="T12"/>
            <a:pathLst>
              <a:path w="1" h="13">
                <a:moveTo>
                  <a:pt x="0" y="0"/>
                </a:move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49" name="Freeform 648">
            <a:extLst>
              <a:ext uri="{FF2B5EF4-FFF2-40B4-BE49-F238E27FC236}">
                <a16:creationId xmlns:a16="http://schemas.microsoft.com/office/drawing/2014/main" id="{00000000-0008-0000-0900-000089020000}"/>
              </a:ext>
            </a:extLst>
          </xdr:cNvPr>
          <xdr:cNvSpPr>
            <a:spLocks/>
          </xdr:cNvSpPr>
        </xdr:nvSpPr>
        <xdr:spPr bwMode="auto">
          <a:xfrm>
            <a:off x="2171" y="5825"/>
            <a:ext cx="4" cy="4"/>
          </a:xfrm>
          <a:custGeom>
            <a:avLst/>
            <a:gdLst>
              <a:gd name="T0" fmla="*/ 0 w 13"/>
              <a:gd name="T1" fmla="*/ 0 h 17"/>
              <a:gd name="T2" fmla="*/ 0 w 13"/>
              <a:gd name="T3" fmla="*/ 0 h 17"/>
              <a:gd name="T4" fmla="*/ 0 w 13"/>
              <a:gd name="T5" fmla="*/ 0 h 17"/>
              <a:gd name="T6" fmla="*/ 0 w 13"/>
              <a:gd name="T7" fmla="*/ 0 h 17"/>
              <a:gd name="T8" fmla="*/ 0 w 13"/>
              <a:gd name="T9" fmla="*/ 0 h 17"/>
              <a:gd name="T10" fmla="*/ 0 w 13"/>
              <a:gd name="T11" fmla="*/ 0 h 17"/>
              <a:gd name="T12" fmla="*/ 0 60000 65536"/>
              <a:gd name="T13" fmla="*/ 0 60000 65536"/>
              <a:gd name="T14" fmla="*/ 0 60000 65536"/>
              <a:gd name="T15" fmla="*/ 0 60000 65536"/>
              <a:gd name="T16" fmla="*/ 0 60000 65536"/>
              <a:gd name="T17" fmla="*/ 0 60000 65536"/>
              <a:gd name="T18" fmla="*/ 0 w 13"/>
              <a:gd name="T19" fmla="*/ 0 h 17"/>
              <a:gd name="T20" fmla="*/ 13 w 13"/>
              <a:gd name="T21" fmla="*/ 17 h 17"/>
            </a:gdLst>
            <a:ahLst/>
            <a:cxnLst>
              <a:cxn ang="T12">
                <a:pos x="T0" y="T1"/>
              </a:cxn>
              <a:cxn ang="T13">
                <a:pos x="T2" y="T3"/>
              </a:cxn>
              <a:cxn ang="T14">
                <a:pos x="T4" y="T5"/>
              </a:cxn>
              <a:cxn ang="T15">
                <a:pos x="T6" y="T7"/>
              </a:cxn>
              <a:cxn ang="T16">
                <a:pos x="T8" y="T9"/>
              </a:cxn>
              <a:cxn ang="T17">
                <a:pos x="T10" y="T11"/>
              </a:cxn>
            </a:cxnLst>
            <a:rect l="T18" t="T19" r="T20" b="T21"/>
            <a:pathLst>
              <a:path w="13" h="17">
                <a:moveTo>
                  <a:pt x="0" y="0"/>
                </a:moveTo>
                <a:lnTo>
                  <a:pt x="1" y="6"/>
                </a:lnTo>
                <a:lnTo>
                  <a:pt x="3" y="11"/>
                </a:lnTo>
                <a:lnTo>
                  <a:pt x="7" y="15"/>
                </a:lnTo>
                <a:lnTo>
                  <a:pt x="12" y="17"/>
                </a:lnTo>
                <a:lnTo>
                  <a:pt x="13"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0" name="Freeform 649">
            <a:extLst>
              <a:ext uri="{FF2B5EF4-FFF2-40B4-BE49-F238E27FC236}">
                <a16:creationId xmlns:a16="http://schemas.microsoft.com/office/drawing/2014/main" id="{00000000-0008-0000-0900-00008A020000}"/>
              </a:ext>
            </a:extLst>
          </xdr:cNvPr>
          <xdr:cNvSpPr>
            <a:spLocks/>
          </xdr:cNvSpPr>
        </xdr:nvSpPr>
        <xdr:spPr bwMode="auto">
          <a:xfrm>
            <a:off x="2174" y="582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1" name="Freeform 650">
            <a:extLst>
              <a:ext uri="{FF2B5EF4-FFF2-40B4-BE49-F238E27FC236}">
                <a16:creationId xmlns:a16="http://schemas.microsoft.com/office/drawing/2014/main" id="{00000000-0008-0000-0900-00008B020000}"/>
              </a:ext>
            </a:extLst>
          </xdr:cNvPr>
          <xdr:cNvSpPr>
            <a:spLocks/>
          </xdr:cNvSpPr>
        </xdr:nvSpPr>
        <xdr:spPr bwMode="auto">
          <a:xfrm>
            <a:off x="2187" y="5829"/>
            <a:ext cx="1" cy="3"/>
          </a:xfrm>
          <a:custGeom>
            <a:avLst/>
            <a:gdLst>
              <a:gd name="T0" fmla="*/ 0 w 1"/>
              <a:gd name="T1" fmla="*/ 0 h 12"/>
              <a:gd name="T2" fmla="*/ 0 w 1"/>
              <a:gd name="T3" fmla="*/ 0 h 12"/>
              <a:gd name="T4" fmla="*/ 1 w 1"/>
              <a:gd name="T5" fmla="*/ 0 h 12"/>
              <a:gd name="T6" fmla="*/ 0 60000 65536"/>
              <a:gd name="T7" fmla="*/ 0 60000 65536"/>
              <a:gd name="T8" fmla="*/ 0 60000 65536"/>
              <a:gd name="T9" fmla="*/ 0 w 1"/>
              <a:gd name="T10" fmla="*/ 0 h 12"/>
              <a:gd name="T11" fmla="*/ 1 w 1"/>
              <a:gd name="T12" fmla="*/ 12 h 12"/>
            </a:gdLst>
            <a:ahLst/>
            <a:cxnLst>
              <a:cxn ang="T6">
                <a:pos x="T0" y="T1"/>
              </a:cxn>
              <a:cxn ang="T7">
                <a:pos x="T2" y="T3"/>
              </a:cxn>
              <a:cxn ang="T8">
                <a:pos x="T4" y="T5"/>
              </a:cxn>
            </a:cxnLst>
            <a:rect l="T9" t="T10" r="T11" b="T12"/>
            <a:pathLst>
              <a:path w="1" h="12">
                <a:moveTo>
                  <a:pt x="0" y="0"/>
                </a:move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2" name="Freeform 651">
            <a:extLst>
              <a:ext uri="{FF2B5EF4-FFF2-40B4-BE49-F238E27FC236}">
                <a16:creationId xmlns:a16="http://schemas.microsoft.com/office/drawing/2014/main" id="{00000000-0008-0000-0900-00008C020000}"/>
              </a:ext>
            </a:extLst>
          </xdr:cNvPr>
          <xdr:cNvSpPr>
            <a:spLocks/>
          </xdr:cNvSpPr>
        </xdr:nvSpPr>
        <xdr:spPr bwMode="auto">
          <a:xfrm>
            <a:off x="2187" y="5832"/>
            <a:ext cx="33" cy="1"/>
          </a:xfrm>
          <a:custGeom>
            <a:avLst/>
            <a:gdLst>
              <a:gd name="T0" fmla="*/ 0 w 132"/>
              <a:gd name="T1" fmla="*/ 0 h 1"/>
              <a:gd name="T2" fmla="*/ 0 w 132"/>
              <a:gd name="T3" fmla="*/ 0 h 1"/>
              <a:gd name="T4" fmla="*/ 0 w 132"/>
              <a:gd name="T5" fmla="*/ 0 h 1"/>
              <a:gd name="T6" fmla="*/ 0 60000 65536"/>
              <a:gd name="T7" fmla="*/ 0 60000 65536"/>
              <a:gd name="T8" fmla="*/ 0 60000 65536"/>
              <a:gd name="T9" fmla="*/ 0 w 132"/>
              <a:gd name="T10" fmla="*/ 0 h 1"/>
              <a:gd name="T11" fmla="*/ 132 w 132"/>
              <a:gd name="T12" fmla="*/ 1 h 1"/>
            </a:gdLst>
            <a:ahLst/>
            <a:cxnLst>
              <a:cxn ang="T6">
                <a:pos x="T0" y="T1"/>
              </a:cxn>
              <a:cxn ang="T7">
                <a:pos x="T2" y="T3"/>
              </a:cxn>
              <a:cxn ang="T8">
                <a:pos x="T4" y="T5"/>
              </a:cxn>
            </a:cxnLst>
            <a:rect l="T9" t="T10" r="T11" b="T12"/>
            <a:pathLst>
              <a:path w="132" h="1">
                <a:moveTo>
                  <a:pt x="0" y="0"/>
                </a:moveTo>
                <a:lnTo>
                  <a:pt x="130" y="0"/>
                </a:lnTo>
                <a:lnTo>
                  <a:pt x="13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3" name="Freeform 652">
            <a:extLst>
              <a:ext uri="{FF2B5EF4-FFF2-40B4-BE49-F238E27FC236}">
                <a16:creationId xmlns:a16="http://schemas.microsoft.com/office/drawing/2014/main" id="{00000000-0008-0000-0900-00008D020000}"/>
              </a:ext>
            </a:extLst>
          </xdr:cNvPr>
          <xdr:cNvSpPr>
            <a:spLocks/>
          </xdr:cNvSpPr>
        </xdr:nvSpPr>
        <xdr:spPr bwMode="auto">
          <a:xfrm>
            <a:off x="2220" y="5832"/>
            <a:ext cx="78" cy="1"/>
          </a:xfrm>
          <a:custGeom>
            <a:avLst/>
            <a:gdLst>
              <a:gd name="T0" fmla="*/ 0 w 312"/>
              <a:gd name="T1" fmla="*/ 0 h 1"/>
              <a:gd name="T2" fmla="*/ 0 w 312"/>
              <a:gd name="T3" fmla="*/ 0 h 1"/>
              <a:gd name="T4" fmla="*/ 0 w 312"/>
              <a:gd name="T5" fmla="*/ 0 h 1"/>
              <a:gd name="T6" fmla="*/ 0 60000 65536"/>
              <a:gd name="T7" fmla="*/ 0 60000 65536"/>
              <a:gd name="T8" fmla="*/ 0 60000 65536"/>
              <a:gd name="T9" fmla="*/ 0 w 312"/>
              <a:gd name="T10" fmla="*/ 0 h 1"/>
              <a:gd name="T11" fmla="*/ 312 w 312"/>
              <a:gd name="T12" fmla="*/ 1 h 1"/>
            </a:gdLst>
            <a:ahLst/>
            <a:cxnLst>
              <a:cxn ang="T6">
                <a:pos x="T0" y="T1"/>
              </a:cxn>
              <a:cxn ang="T7">
                <a:pos x="T2" y="T3"/>
              </a:cxn>
              <a:cxn ang="T8">
                <a:pos x="T4" y="T5"/>
              </a:cxn>
            </a:cxnLst>
            <a:rect l="T9" t="T10" r="T11" b="T12"/>
            <a:pathLst>
              <a:path w="312" h="1">
                <a:moveTo>
                  <a:pt x="0" y="0"/>
                </a:moveTo>
                <a:lnTo>
                  <a:pt x="311" y="0"/>
                </a:lnTo>
                <a:lnTo>
                  <a:pt x="3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4" name="Freeform 653">
            <a:extLst>
              <a:ext uri="{FF2B5EF4-FFF2-40B4-BE49-F238E27FC236}">
                <a16:creationId xmlns:a16="http://schemas.microsoft.com/office/drawing/2014/main" id="{00000000-0008-0000-0900-00008E020000}"/>
              </a:ext>
            </a:extLst>
          </xdr:cNvPr>
          <xdr:cNvSpPr>
            <a:spLocks/>
          </xdr:cNvSpPr>
        </xdr:nvSpPr>
        <xdr:spPr bwMode="auto">
          <a:xfrm>
            <a:off x="2297" y="5832"/>
            <a:ext cx="33" cy="1"/>
          </a:xfrm>
          <a:custGeom>
            <a:avLst/>
            <a:gdLst>
              <a:gd name="T0" fmla="*/ 0 w 132"/>
              <a:gd name="T1" fmla="*/ 0 h 1"/>
              <a:gd name="T2" fmla="*/ 0 w 132"/>
              <a:gd name="T3" fmla="*/ 0 h 1"/>
              <a:gd name="T4" fmla="*/ 0 w 132"/>
              <a:gd name="T5" fmla="*/ 0 h 1"/>
              <a:gd name="T6" fmla="*/ 0 60000 65536"/>
              <a:gd name="T7" fmla="*/ 0 60000 65536"/>
              <a:gd name="T8" fmla="*/ 0 60000 65536"/>
              <a:gd name="T9" fmla="*/ 0 w 132"/>
              <a:gd name="T10" fmla="*/ 0 h 1"/>
              <a:gd name="T11" fmla="*/ 132 w 132"/>
              <a:gd name="T12" fmla="*/ 1 h 1"/>
            </a:gdLst>
            <a:ahLst/>
            <a:cxnLst>
              <a:cxn ang="T6">
                <a:pos x="T0" y="T1"/>
              </a:cxn>
              <a:cxn ang="T7">
                <a:pos x="T2" y="T3"/>
              </a:cxn>
              <a:cxn ang="T8">
                <a:pos x="T4" y="T5"/>
              </a:cxn>
            </a:cxnLst>
            <a:rect l="T9" t="T10" r="T11" b="T12"/>
            <a:pathLst>
              <a:path w="132" h="1">
                <a:moveTo>
                  <a:pt x="0" y="0"/>
                </a:moveTo>
                <a:lnTo>
                  <a:pt x="131" y="0"/>
                </a:lnTo>
                <a:lnTo>
                  <a:pt x="13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5" name="Freeform 654">
            <a:extLst>
              <a:ext uri="{FF2B5EF4-FFF2-40B4-BE49-F238E27FC236}">
                <a16:creationId xmlns:a16="http://schemas.microsoft.com/office/drawing/2014/main" id="{00000000-0008-0000-0900-00008F020000}"/>
              </a:ext>
            </a:extLst>
          </xdr:cNvPr>
          <xdr:cNvSpPr>
            <a:spLocks/>
          </xdr:cNvSpPr>
        </xdr:nvSpPr>
        <xdr:spPr bwMode="auto">
          <a:xfrm>
            <a:off x="2216" y="5602"/>
            <a:ext cx="212" cy="73"/>
          </a:xfrm>
          <a:custGeom>
            <a:avLst/>
            <a:gdLst>
              <a:gd name="T0" fmla="*/ 0 w 851"/>
              <a:gd name="T1" fmla="*/ 0 h 290"/>
              <a:gd name="T2" fmla="*/ 0 w 851"/>
              <a:gd name="T3" fmla="*/ 0 h 290"/>
              <a:gd name="T4" fmla="*/ 0 w 851"/>
              <a:gd name="T5" fmla="*/ 0 h 290"/>
              <a:gd name="T6" fmla="*/ 0 w 851"/>
              <a:gd name="T7" fmla="*/ 0 h 290"/>
              <a:gd name="T8" fmla="*/ 0 w 851"/>
              <a:gd name="T9" fmla="*/ 0 h 290"/>
              <a:gd name="T10" fmla="*/ 0 w 851"/>
              <a:gd name="T11" fmla="*/ 0 h 290"/>
              <a:gd name="T12" fmla="*/ 0 w 851"/>
              <a:gd name="T13" fmla="*/ 0 h 290"/>
              <a:gd name="T14" fmla="*/ 0 w 851"/>
              <a:gd name="T15" fmla="*/ 0 h 290"/>
              <a:gd name="T16" fmla="*/ 0 w 851"/>
              <a:gd name="T17" fmla="*/ 0 h 290"/>
              <a:gd name="T18" fmla="*/ 0 w 851"/>
              <a:gd name="T19" fmla="*/ 0 h 290"/>
              <a:gd name="T20" fmla="*/ 1 w 851"/>
              <a:gd name="T21" fmla="*/ 0 h 290"/>
              <a:gd name="T22" fmla="*/ 1 w 851"/>
              <a:gd name="T23" fmla="*/ 0 h 290"/>
              <a:gd name="T24" fmla="*/ 0 w 851"/>
              <a:gd name="T25" fmla="*/ 0 h 290"/>
              <a:gd name="T26" fmla="*/ 0 w 851"/>
              <a:gd name="T27" fmla="*/ 0 h 290"/>
              <a:gd name="T28" fmla="*/ 0 w 851"/>
              <a:gd name="T29" fmla="*/ 0 h 290"/>
              <a:gd name="T30" fmla="*/ 0 w 851"/>
              <a:gd name="T31" fmla="*/ 0 h 290"/>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w 851"/>
              <a:gd name="T49" fmla="*/ 0 h 290"/>
              <a:gd name="T50" fmla="*/ 851 w 851"/>
              <a:gd name="T51" fmla="*/ 290 h 290"/>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T48" t="T49" r="T50" b="T51"/>
            <a:pathLst>
              <a:path w="851" h="290">
                <a:moveTo>
                  <a:pt x="91" y="249"/>
                </a:moveTo>
                <a:lnTo>
                  <a:pt x="0" y="249"/>
                </a:lnTo>
                <a:lnTo>
                  <a:pt x="0" y="290"/>
                </a:lnTo>
                <a:lnTo>
                  <a:pt x="91" y="290"/>
                </a:lnTo>
                <a:lnTo>
                  <a:pt x="91" y="240"/>
                </a:lnTo>
                <a:lnTo>
                  <a:pt x="146" y="240"/>
                </a:lnTo>
                <a:lnTo>
                  <a:pt x="146" y="290"/>
                </a:lnTo>
                <a:lnTo>
                  <a:pt x="91" y="290"/>
                </a:lnTo>
                <a:lnTo>
                  <a:pt x="338" y="290"/>
                </a:lnTo>
                <a:lnTo>
                  <a:pt x="442" y="42"/>
                </a:lnTo>
                <a:lnTo>
                  <a:pt x="851" y="42"/>
                </a:lnTo>
                <a:lnTo>
                  <a:pt x="851" y="0"/>
                </a:lnTo>
                <a:lnTo>
                  <a:pt x="414" y="0"/>
                </a:lnTo>
                <a:lnTo>
                  <a:pt x="310" y="249"/>
                </a:lnTo>
                <a:lnTo>
                  <a:pt x="146" y="249"/>
                </a:lnTo>
                <a:lnTo>
                  <a:pt x="147" y="2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6" name="Freeform 655">
            <a:extLst>
              <a:ext uri="{FF2B5EF4-FFF2-40B4-BE49-F238E27FC236}">
                <a16:creationId xmlns:a16="http://schemas.microsoft.com/office/drawing/2014/main" id="{00000000-0008-0000-0900-000090020000}"/>
              </a:ext>
            </a:extLst>
          </xdr:cNvPr>
          <xdr:cNvSpPr>
            <a:spLocks/>
          </xdr:cNvSpPr>
        </xdr:nvSpPr>
        <xdr:spPr bwMode="auto">
          <a:xfrm>
            <a:off x="2187" y="5684"/>
            <a:ext cx="143" cy="148"/>
          </a:xfrm>
          <a:custGeom>
            <a:avLst/>
            <a:gdLst>
              <a:gd name="T0" fmla="*/ 0 w 572"/>
              <a:gd name="T1" fmla="*/ 0 h 592"/>
              <a:gd name="T2" fmla="*/ 1 w 572"/>
              <a:gd name="T3" fmla="*/ 0 h 592"/>
              <a:gd name="T4" fmla="*/ 1 w 572"/>
              <a:gd name="T5" fmla="*/ 1 h 592"/>
              <a:gd name="T6" fmla="*/ 0 w 572"/>
              <a:gd name="T7" fmla="*/ 1 h 592"/>
              <a:gd name="T8" fmla="*/ 0 w 572"/>
              <a:gd name="T9" fmla="*/ 0 h 592"/>
              <a:gd name="T10" fmla="*/ 0 w 572"/>
              <a:gd name="T11" fmla="*/ 0 h 592"/>
              <a:gd name="T12" fmla="*/ 0 w 572"/>
              <a:gd name="T13" fmla="*/ 1 h 592"/>
              <a:gd name="T14" fmla="*/ 1 w 572"/>
              <a:gd name="T15" fmla="*/ 1 h 592"/>
              <a:gd name="T16" fmla="*/ 1 w 572"/>
              <a:gd name="T17" fmla="*/ 0 h 592"/>
              <a:gd name="T18" fmla="*/ 1 w 572"/>
              <a:gd name="T19" fmla="*/ 0 h 59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572"/>
              <a:gd name="T31" fmla="*/ 0 h 592"/>
              <a:gd name="T32" fmla="*/ 572 w 572"/>
              <a:gd name="T33" fmla="*/ 592 h 59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572" h="592">
                <a:moveTo>
                  <a:pt x="0" y="0"/>
                </a:moveTo>
                <a:lnTo>
                  <a:pt x="572" y="0"/>
                </a:lnTo>
                <a:lnTo>
                  <a:pt x="572" y="592"/>
                </a:lnTo>
                <a:lnTo>
                  <a:pt x="0" y="592"/>
                </a:lnTo>
                <a:lnTo>
                  <a:pt x="0" y="0"/>
                </a:lnTo>
                <a:lnTo>
                  <a:pt x="130" y="0"/>
                </a:lnTo>
                <a:lnTo>
                  <a:pt x="130" y="592"/>
                </a:lnTo>
                <a:lnTo>
                  <a:pt x="441" y="592"/>
                </a:lnTo>
                <a:lnTo>
                  <a:pt x="441" y="0"/>
                </a:lnTo>
                <a:lnTo>
                  <a:pt x="44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7" name="Freeform 656">
            <a:extLst>
              <a:ext uri="{FF2B5EF4-FFF2-40B4-BE49-F238E27FC236}">
                <a16:creationId xmlns:a16="http://schemas.microsoft.com/office/drawing/2014/main" id="{00000000-0008-0000-0900-000091020000}"/>
              </a:ext>
            </a:extLst>
          </xdr:cNvPr>
          <xdr:cNvSpPr>
            <a:spLocks/>
          </xdr:cNvSpPr>
        </xdr:nvSpPr>
        <xdr:spPr bwMode="auto">
          <a:xfrm>
            <a:off x="2152" y="5703"/>
            <a:ext cx="1" cy="110"/>
          </a:xfrm>
          <a:custGeom>
            <a:avLst/>
            <a:gdLst>
              <a:gd name="T0" fmla="*/ 0 w 2"/>
              <a:gd name="T1" fmla="*/ 0 h 442"/>
              <a:gd name="T2" fmla="*/ 0 w 2"/>
              <a:gd name="T3" fmla="*/ 0 h 442"/>
              <a:gd name="T4" fmla="*/ 1 w 2"/>
              <a:gd name="T5" fmla="*/ 0 h 442"/>
              <a:gd name="T6" fmla="*/ 0 60000 65536"/>
              <a:gd name="T7" fmla="*/ 0 60000 65536"/>
              <a:gd name="T8" fmla="*/ 0 60000 65536"/>
              <a:gd name="T9" fmla="*/ 0 w 2"/>
              <a:gd name="T10" fmla="*/ 0 h 442"/>
              <a:gd name="T11" fmla="*/ 2 w 2"/>
              <a:gd name="T12" fmla="*/ 442 h 442"/>
            </a:gdLst>
            <a:ahLst/>
            <a:cxnLst>
              <a:cxn ang="T6">
                <a:pos x="T0" y="T1"/>
              </a:cxn>
              <a:cxn ang="T7">
                <a:pos x="T2" y="T3"/>
              </a:cxn>
              <a:cxn ang="T8">
                <a:pos x="T4" y="T5"/>
              </a:cxn>
            </a:cxnLst>
            <a:rect l="T9" t="T10" r="T11" b="T12"/>
            <a:pathLst>
              <a:path w="2" h="442">
                <a:moveTo>
                  <a:pt x="0" y="442"/>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8" name="Freeform 657">
            <a:extLst>
              <a:ext uri="{FF2B5EF4-FFF2-40B4-BE49-F238E27FC236}">
                <a16:creationId xmlns:a16="http://schemas.microsoft.com/office/drawing/2014/main" id="{00000000-0008-0000-0900-000092020000}"/>
              </a:ext>
            </a:extLst>
          </xdr:cNvPr>
          <xdr:cNvSpPr>
            <a:spLocks/>
          </xdr:cNvSpPr>
        </xdr:nvSpPr>
        <xdr:spPr bwMode="auto">
          <a:xfrm>
            <a:off x="2143" y="5703"/>
            <a:ext cx="26" cy="110"/>
          </a:xfrm>
          <a:custGeom>
            <a:avLst/>
            <a:gdLst>
              <a:gd name="T0" fmla="*/ 0 w 103"/>
              <a:gd name="T1" fmla="*/ 0 h 442"/>
              <a:gd name="T2" fmla="*/ 0 w 103"/>
              <a:gd name="T3" fmla="*/ 0 h 442"/>
              <a:gd name="T4" fmla="*/ 0 w 103"/>
              <a:gd name="T5" fmla="*/ 0 h 442"/>
              <a:gd name="T6" fmla="*/ 0 w 103"/>
              <a:gd name="T7" fmla="*/ 0 h 442"/>
              <a:gd name="T8" fmla="*/ 0 w 103"/>
              <a:gd name="T9" fmla="*/ 0 h 442"/>
              <a:gd name="T10" fmla="*/ 0 w 103"/>
              <a:gd name="T11" fmla="*/ 0 h 442"/>
              <a:gd name="T12" fmla="*/ 0 w 103"/>
              <a:gd name="T13" fmla="*/ 0 h 442"/>
              <a:gd name="T14" fmla="*/ 0 60000 65536"/>
              <a:gd name="T15" fmla="*/ 0 60000 65536"/>
              <a:gd name="T16" fmla="*/ 0 60000 65536"/>
              <a:gd name="T17" fmla="*/ 0 60000 65536"/>
              <a:gd name="T18" fmla="*/ 0 60000 65536"/>
              <a:gd name="T19" fmla="*/ 0 60000 65536"/>
              <a:gd name="T20" fmla="*/ 0 60000 65536"/>
              <a:gd name="T21" fmla="*/ 0 w 103"/>
              <a:gd name="T22" fmla="*/ 0 h 442"/>
              <a:gd name="T23" fmla="*/ 103 w 103"/>
              <a:gd name="T24" fmla="*/ 442 h 442"/>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3" h="442">
                <a:moveTo>
                  <a:pt x="102" y="0"/>
                </a:moveTo>
                <a:lnTo>
                  <a:pt x="34" y="0"/>
                </a:lnTo>
                <a:lnTo>
                  <a:pt x="0" y="34"/>
                </a:lnTo>
                <a:lnTo>
                  <a:pt x="0" y="407"/>
                </a:lnTo>
                <a:lnTo>
                  <a:pt x="34" y="442"/>
                </a:lnTo>
                <a:lnTo>
                  <a:pt x="102" y="442"/>
                </a:lnTo>
                <a:lnTo>
                  <a:pt x="103" y="44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59" name="Freeform 658">
            <a:extLst>
              <a:ext uri="{FF2B5EF4-FFF2-40B4-BE49-F238E27FC236}">
                <a16:creationId xmlns:a16="http://schemas.microsoft.com/office/drawing/2014/main" id="{00000000-0008-0000-0900-000093020000}"/>
              </a:ext>
            </a:extLst>
          </xdr:cNvPr>
          <xdr:cNvSpPr>
            <a:spLocks/>
          </xdr:cNvSpPr>
        </xdr:nvSpPr>
        <xdr:spPr bwMode="auto">
          <a:xfrm>
            <a:off x="2174" y="5806"/>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0" name="Freeform 659">
            <a:extLst>
              <a:ext uri="{FF2B5EF4-FFF2-40B4-BE49-F238E27FC236}">
                <a16:creationId xmlns:a16="http://schemas.microsoft.com/office/drawing/2014/main" id="{00000000-0008-0000-0900-000094020000}"/>
              </a:ext>
            </a:extLst>
          </xdr:cNvPr>
          <xdr:cNvSpPr>
            <a:spLocks/>
          </xdr:cNvSpPr>
        </xdr:nvSpPr>
        <xdr:spPr bwMode="auto">
          <a:xfrm>
            <a:off x="2174" y="5821"/>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1" name="Freeform 660">
            <a:extLst>
              <a:ext uri="{FF2B5EF4-FFF2-40B4-BE49-F238E27FC236}">
                <a16:creationId xmlns:a16="http://schemas.microsoft.com/office/drawing/2014/main" id="{00000000-0008-0000-0900-000095020000}"/>
              </a:ext>
            </a:extLst>
          </xdr:cNvPr>
          <xdr:cNvSpPr>
            <a:spLocks/>
          </xdr:cNvSpPr>
        </xdr:nvSpPr>
        <xdr:spPr bwMode="auto">
          <a:xfrm>
            <a:off x="2174" y="5797"/>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2" name="Freeform 661">
            <a:extLst>
              <a:ext uri="{FF2B5EF4-FFF2-40B4-BE49-F238E27FC236}">
                <a16:creationId xmlns:a16="http://schemas.microsoft.com/office/drawing/2014/main" id="{00000000-0008-0000-0900-000096020000}"/>
              </a:ext>
            </a:extLst>
          </xdr:cNvPr>
          <xdr:cNvSpPr>
            <a:spLocks/>
          </xdr:cNvSpPr>
        </xdr:nvSpPr>
        <xdr:spPr bwMode="auto">
          <a:xfrm>
            <a:off x="2174" y="582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3" name="Freeform 662">
            <a:extLst>
              <a:ext uri="{FF2B5EF4-FFF2-40B4-BE49-F238E27FC236}">
                <a16:creationId xmlns:a16="http://schemas.microsoft.com/office/drawing/2014/main" id="{00000000-0008-0000-0900-000097020000}"/>
              </a:ext>
            </a:extLst>
          </xdr:cNvPr>
          <xdr:cNvSpPr>
            <a:spLocks/>
          </xdr:cNvSpPr>
        </xdr:nvSpPr>
        <xdr:spPr bwMode="auto">
          <a:xfrm>
            <a:off x="2171" y="5821"/>
            <a:ext cx="4" cy="8"/>
          </a:xfrm>
          <a:custGeom>
            <a:avLst/>
            <a:gdLst>
              <a:gd name="T0" fmla="*/ 0 w 13"/>
              <a:gd name="T1" fmla="*/ 0 h 34"/>
              <a:gd name="T2" fmla="*/ 0 w 13"/>
              <a:gd name="T3" fmla="*/ 0 h 34"/>
              <a:gd name="T4" fmla="*/ 0 w 13"/>
              <a:gd name="T5" fmla="*/ 0 h 34"/>
              <a:gd name="T6" fmla="*/ 0 w 13"/>
              <a:gd name="T7" fmla="*/ 0 h 34"/>
              <a:gd name="T8" fmla="*/ 0 w 13"/>
              <a:gd name="T9" fmla="*/ 0 h 34"/>
              <a:gd name="T10" fmla="*/ 0 w 13"/>
              <a:gd name="T11" fmla="*/ 0 h 34"/>
              <a:gd name="T12" fmla="*/ 0 w 13"/>
              <a:gd name="T13" fmla="*/ 0 h 34"/>
              <a:gd name="T14" fmla="*/ 0 w 13"/>
              <a:gd name="T15" fmla="*/ 0 h 34"/>
              <a:gd name="T16" fmla="*/ 0 w 13"/>
              <a:gd name="T17" fmla="*/ 0 h 34"/>
              <a:gd name="T18" fmla="*/ 0 w 13"/>
              <a:gd name="T19" fmla="*/ 0 h 34"/>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4"/>
              <a:gd name="T32" fmla="*/ 13 w 13"/>
              <a:gd name="T33" fmla="*/ 34 h 34"/>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4">
                <a:moveTo>
                  <a:pt x="12" y="0"/>
                </a:moveTo>
                <a:lnTo>
                  <a:pt x="7" y="4"/>
                </a:lnTo>
                <a:lnTo>
                  <a:pt x="3" y="7"/>
                </a:lnTo>
                <a:lnTo>
                  <a:pt x="1" y="12"/>
                </a:lnTo>
                <a:lnTo>
                  <a:pt x="0" y="17"/>
                </a:lnTo>
                <a:lnTo>
                  <a:pt x="1" y="23"/>
                </a:lnTo>
                <a:lnTo>
                  <a:pt x="3" y="28"/>
                </a:lnTo>
                <a:lnTo>
                  <a:pt x="7" y="32"/>
                </a:lnTo>
                <a:lnTo>
                  <a:pt x="12" y="34"/>
                </a:lnTo>
                <a:lnTo>
                  <a:pt x="13"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4" name="Freeform 663">
            <a:extLst>
              <a:ext uri="{FF2B5EF4-FFF2-40B4-BE49-F238E27FC236}">
                <a16:creationId xmlns:a16="http://schemas.microsoft.com/office/drawing/2014/main" id="{00000000-0008-0000-0900-000098020000}"/>
              </a:ext>
            </a:extLst>
          </xdr:cNvPr>
          <xdr:cNvSpPr>
            <a:spLocks/>
          </xdr:cNvSpPr>
        </xdr:nvSpPr>
        <xdr:spPr bwMode="auto">
          <a:xfrm>
            <a:off x="2171" y="5806"/>
            <a:ext cx="4" cy="15"/>
          </a:xfrm>
          <a:custGeom>
            <a:avLst/>
            <a:gdLst>
              <a:gd name="T0" fmla="*/ 0 w 13"/>
              <a:gd name="T1" fmla="*/ 0 h 60"/>
              <a:gd name="T2" fmla="*/ 0 w 13"/>
              <a:gd name="T3" fmla="*/ 0 h 60"/>
              <a:gd name="T4" fmla="*/ 0 w 13"/>
              <a:gd name="T5" fmla="*/ 0 h 60"/>
              <a:gd name="T6" fmla="*/ 0 w 13"/>
              <a:gd name="T7" fmla="*/ 0 h 60"/>
              <a:gd name="T8" fmla="*/ 0 w 13"/>
              <a:gd name="T9" fmla="*/ 0 h 60"/>
              <a:gd name="T10" fmla="*/ 0 w 13"/>
              <a:gd name="T11" fmla="*/ 0 h 60"/>
              <a:gd name="T12" fmla="*/ 0 w 13"/>
              <a:gd name="T13" fmla="*/ 0 h 60"/>
              <a:gd name="T14" fmla="*/ 0 w 13"/>
              <a:gd name="T15" fmla="*/ 0 h 60"/>
              <a:gd name="T16" fmla="*/ 0 w 13"/>
              <a:gd name="T17" fmla="*/ 0 h 60"/>
              <a:gd name="T18" fmla="*/ 0 w 13"/>
              <a:gd name="T19" fmla="*/ 0 h 6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0"/>
              <a:gd name="T32" fmla="*/ 13 w 13"/>
              <a:gd name="T33" fmla="*/ 60 h 6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0">
                <a:moveTo>
                  <a:pt x="12" y="0"/>
                </a:moveTo>
                <a:lnTo>
                  <a:pt x="6" y="6"/>
                </a:lnTo>
                <a:lnTo>
                  <a:pt x="2" y="13"/>
                </a:lnTo>
                <a:lnTo>
                  <a:pt x="1" y="22"/>
                </a:lnTo>
                <a:lnTo>
                  <a:pt x="0" y="30"/>
                </a:lnTo>
                <a:lnTo>
                  <a:pt x="1" y="39"/>
                </a:lnTo>
                <a:lnTo>
                  <a:pt x="3" y="46"/>
                </a:lnTo>
                <a:lnTo>
                  <a:pt x="7" y="54"/>
                </a:lnTo>
                <a:lnTo>
                  <a:pt x="12" y="60"/>
                </a:lnTo>
                <a:lnTo>
                  <a:pt x="13" y="6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5" name="Freeform 664">
            <a:extLst>
              <a:ext uri="{FF2B5EF4-FFF2-40B4-BE49-F238E27FC236}">
                <a16:creationId xmlns:a16="http://schemas.microsoft.com/office/drawing/2014/main" id="{00000000-0008-0000-0900-000099020000}"/>
              </a:ext>
            </a:extLst>
          </xdr:cNvPr>
          <xdr:cNvSpPr>
            <a:spLocks/>
          </xdr:cNvSpPr>
        </xdr:nvSpPr>
        <xdr:spPr bwMode="auto">
          <a:xfrm>
            <a:off x="2171" y="5797"/>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2" y="0"/>
                </a:moveTo>
                <a:lnTo>
                  <a:pt x="7" y="2"/>
                </a:lnTo>
                <a:lnTo>
                  <a:pt x="3" y="6"/>
                </a:lnTo>
                <a:lnTo>
                  <a:pt x="1" y="11"/>
                </a:lnTo>
                <a:lnTo>
                  <a:pt x="0" y="17"/>
                </a:lnTo>
                <a:lnTo>
                  <a:pt x="1" y="22"/>
                </a:lnTo>
                <a:lnTo>
                  <a:pt x="3" y="27"/>
                </a:lnTo>
                <a:lnTo>
                  <a:pt x="7" y="31"/>
                </a:lnTo>
                <a:lnTo>
                  <a:pt x="12" y="35"/>
                </a:lnTo>
                <a:lnTo>
                  <a:pt x="13"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6" name="Freeform 665">
            <a:extLst>
              <a:ext uri="{FF2B5EF4-FFF2-40B4-BE49-F238E27FC236}">
                <a16:creationId xmlns:a16="http://schemas.microsoft.com/office/drawing/2014/main" id="{00000000-0008-0000-0900-00009A020000}"/>
              </a:ext>
            </a:extLst>
          </xdr:cNvPr>
          <xdr:cNvSpPr>
            <a:spLocks/>
          </xdr:cNvSpPr>
        </xdr:nvSpPr>
        <xdr:spPr bwMode="auto">
          <a:xfrm>
            <a:off x="2169" y="5801"/>
            <a:ext cx="2" cy="24"/>
          </a:xfrm>
          <a:custGeom>
            <a:avLst/>
            <a:gdLst>
              <a:gd name="T0" fmla="*/ 0 w 10"/>
              <a:gd name="T1" fmla="*/ 0 h 95"/>
              <a:gd name="T2" fmla="*/ 0 w 10"/>
              <a:gd name="T3" fmla="*/ 0 h 95"/>
              <a:gd name="T4" fmla="*/ 0 w 10"/>
              <a:gd name="T5" fmla="*/ 0 h 95"/>
              <a:gd name="T6" fmla="*/ 0 w 10"/>
              <a:gd name="T7" fmla="*/ 0 h 95"/>
              <a:gd name="T8" fmla="*/ 0 w 10"/>
              <a:gd name="T9" fmla="*/ 0 h 95"/>
              <a:gd name="T10" fmla="*/ 0 w 10"/>
              <a:gd name="T11" fmla="*/ 0 h 95"/>
              <a:gd name="T12" fmla="*/ 0 w 10"/>
              <a:gd name="T13" fmla="*/ 0 h 95"/>
              <a:gd name="T14" fmla="*/ 0 60000 65536"/>
              <a:gd name="T15" fmla="*/ 0 60000 65536"/>
              <a:gd name="T16" fmla="*/ 0 60000 65536"/>
              <a:gd name="T17" fmla="*/ 0 60000 65536"/>
              <a:gd name="T18" fmla="*/ 0 60000 65536"/>
              <a:gd name="T19" fmla="*/ 0 60000 65536"/>
              <a:gd name="T20" fmla="*/ 0 60000 65536"/>
              <a:gd name="T21" fmla="*/ 0 w 10"/>
              <a:gd name="T22" fmla="*/ 0 h 95"/>
              <a:gd name="T23" fmla="*/ 10 w 10"/>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 h="95">
                <a:moveTo>
                  <a:pt x="9" y="95"/>
                </a:moveTo>
                <a:lnTo>
                  <a:pt x="9" y="0"/>
                </a:lnTo>
                <a:lnTo>
                  <a:pt x="9" y="14"/>
                </a:lnTo>
                <a:lnTo>
                  <a:pt x="0" y="22"/>
                </a:lnTo>
                <a:lnTo>
                  <a:pt x="0" y="73"/>
                </a:lnTo>
                <a:lnTo>
                  <a:pt x="9" y="82"/>
                </a:lnTo>
                <a:lnTo>
                  <a:pt x="10" y="8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7" name="Freeform 666">
            <a:extLst>
              <a:ext uri="{FF2B5EF4-FFF2-40B4-BE49-F238E27FC236}">
                <a16:creationId xmlns:a16="http://schemas.microsoft.com/office/drawing/2014/main" id="{00000000-0008-0000-0900-00009B020000}"/>
              </a:ext>
            </a:extLst>
          </xdr:cNvPr>
          <xdr:cNvSpPr>
            <a:spLocks/>
          </xdr:cNvSpPr>
        </xdr:nvSpPr>
        <xdr:spPr bwMode="auto">
          <a:xfrm>
            <a:off x="2174" y="5686"/>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8" name="Freeform 667">
            <a:extLst>
              <a:ext uri="{FF2B5EF4-FFF2-40B4-BE49-F238E27FC236}">
                <a16:creationId xmlns:a16="http://schemas.microsoft.com/office/drawing/2014/main" id="{00000000-0008-0000-0900-00009C020000}"/>
              </a:ext>
            </a:extLst>
          </xdr:cNvPr>
          <xdr:cNvSpPr>
            <a:spLocks/>
          </xdr:cNvSpPr>
        </xdr:nvSpPr>
        <xdr:spPr bwMode="auto">
          <a:xfrm>
            <a:off x="2174" y="571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69" name="Freeform 668">
            <a:extLst>
              <a:ext uri="{FF2B5EF4-FFF2-40B4-BE49-F238E27FC236}">
                <a16:creationId xmlns:a16="http://schemas.microsoft.com/office/drawing/2014/main" id="{00000000-0008-0000-0900-00009D020000}"/>
              </a:ext>
            </a:extLst>
          </xdr:cNvPr>
          <xdr:cNvSpPr>
            <a:spLocks/>
          </xdr:cNvSpPr>
        </xdr:nvSpPr>
        <xdr:spPr bwMode="auto">
          <a:xfrm>
            <a:off x="2174" y="5695"/>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0" name="Freeform 669">
            <a:extLst>
              <a:ext uri="{FF2B5EF4-FFF2-40B4-BE49-F238E27FC236}">
                <a16:creationId xmlns:a16="http://schemas.microsoft.com/office/drawing/2014/main" id="{00000000-0008-0000-0900-00009E020000}"/>
              </a:ext>
            </a:extLst>
          </xdr:cNvPr>
          <xdr:cNvSpPr>
            <a:spLocks/>
          </xdr:cNvSpPr>
        </xdr:nvSpPr>
        <xdr:spPr bwMode="auto">
          <a:xfrm>
            <a:off x="2174" y="5710"/>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1" name="Freeform 670">
            <a:extLst>
              <a:ext uri="{FF2B5EF4-FFF2-40B4-BE49-F238E27FC236}">
                <a16:creationId xmlns:a16="http://schemas.microsoft.com/office/drawing/2014/main" id="{00000000-0008-0000-0900-00009F020000}"/>
              </a:ext>
            </a:extLst>
          </xdr:cNvPr>
          <xdr:cNvSpPr>
            <a:spLocks/>
          </xdr:cNvSpPr>
        </xdr:nvSpPr>
        <xdr:spPr bwMode="auto">
          <a:xfrm>
            <a:off x="2169" y="5691"/>
            <a:ext cx="2" cy="23"/>
          </a:xfrm>
          <a:custGeom>
            <a:avLst/>
            <a:gdLst>
              <a:gd name="T0" fmla="*/ 0 w 10"/>
              <a:gd name="T1" fmla="*/ 0 h 95"/>
              <a:gd name="T2" fmla="*/ 0 w 10"/>
              <a:gd name="T3" fmla="*/ 0 h 95"/>
              <a:gd name="T4" fmla="*/ 0 w 10"/>
              <a:gd name="T5" fmla="*/ 0 h 95"/>
              <a:gd name="T6" fmla="*/ 0 w 10"/>
              <a:gd name="T7" fmla="*/ 0 h 95"/>
              <a:gd name="T8" fmla="*/ 0 w 10"/>
              <a:gd name="T9" fmla="*/ 0 h 95"/>
              <a:gd name="T10" fmla="*/ 0 w 10"/>
              <a:gd name="T11" fmla="*/ 0 h 95"/>
              <a:gd name="T12" fmla="*/ 0 w 10"/>
              <a:gd name="T13" fmla="*/ 0 h 95"/>
              <a:gd name="T14" fmla="*/ 0 60000 65536"/>
              <a:gd name="T15" fmla="*/ 0 60000 65536"/>
              <a:gd name="T16" fmla="*/ 0 60000 65536"/>
              <a:gd name="T17" fmla="*/ 0 60000 65536"/>
              <a:gd name="T18" fmla="*/ 0 60000 65536"/>
              <a:gd name="T19" fmla="*/ 0 60000 65536"/>
              <a:gd name="T20" fmla="*/ 0 60000 65536"/>
              <a:gd name="T21" fmla="*/ 0 w 10"/>
              <a:gd name="T22" fmla="*/ 0 h 95"/>
              <a:gd name="T23" fmla="*/ 10 w 10"/>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 h="95">
                <a:moveTo>
                  <a:pt x="9" y="0"/>
                </a:moveTo>
                <a:lnTo>
                  <a:pt x="9" y="95"/>
                </a:lnTo>
                <a:lnTo>
                  <a:pt x="9" y="81"/>
                </a:lnTo>
                <a:lnTo>
                  <a:pt x="0" y="72"/>
                </a:lnTo>
                <a:lnTo>
                  <a:pt x="0" y="22"/>
                </a:lnTo>
                <a:lnTo>
                  <a:pt x="9" y="13"/>
                </a:lnTo>
                <a:lnTo>
                  <a:pt x="10"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2" name="Freeform 671">
            <a:extLst>
              <a:ext uri="{FF2B5EF4-FFF2-40B4-BE49-F238E27FC236}">
                <a16:creationId xmlns:a16="http://schemas.microsoft.com/office/drawing/2014/main" id="{00000000-0008-0000-0900-0000A0020000}"/>
              </a:ext>
            </a:extLst>
          </xdr:cNvPr>
          <xdr:cNvSpPr>
            <a:spLocks/>
          </xdr:cNvSpPr>
        </xdr:nvSpPr>
        <xdr:spPr bwMode="auto">
          <a:xfrm>
            <a:off x="2171" y="5710"/>
            <a:ext cx="4" cy="9"/>
          </a:xfrm>
          <a:custGeom>
            <a:avLst/>
            <a:gdLst>
              <a:gd name="T0" fmla="*/ 0 w 13"/>
              <a:gd name="T1" fmla="*/ 0 h 33"/>
              <a:gd name="T2" fmla="*/ 0 w 13"/>
              <a:gd name="T3" fmla="*/ 0 h 33"/>
              <a:gd name="T4" fmla="*/ 0 w 13"/>
              <a:gd name="T5" fmla="*/ 0 h 33"/>
              <a:gd name="T6" fmla="*/ 0 w 13"/>
              <a:gd name="T7" fmla="*/ 0 h 33"/>
              <a:gd name="T8" fmla="*/ 0 w 13"/>
              <a:gd name="T9" fmla="*/ 0 h 33"/>
              <a:gd name="T10" fmla="*/ 0 w 13"/>
              <a:gd name="T11" fmla="*/ 0 h 33"/>
              <a:gd name="T12" fmla="*/ 0 w 13"/>
              <a:gd name="T13" fmla="*/ 0 h 33"/>
              <a:gd name="T14" fmla="*/ 0 w 13"/>
              <a:gd name="T15" fmla="*/ 0 h 33"/>
              <a:gd name="T16" fmla="*/ 0 w 13"/>
              <a:gd name="T17" fmla="*/ 0 h 33"/>
              <a:gd name="T18" fmla="*/ 0 w 13"/>
              <a:gd name="T19" fmla="*/ 0 h 33"/>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3"/>
              <a:gd name="T32" fmla="*/ 13 w 13"/>
              <a:gd name="T33" fmla="*/ 33 h 33"/>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3">
                <a:moveTo>
                  <a:pt x="12" y="0"/>
                </a:moveTo>
                <a:lnTo>
                  <a:pt x="7" y="2"/>
                </a:lnTo>
                <a:lnTo>
                  <a:pt x="3" y="6"/>
                </a:lnTo>
                <a:lnTo>
                  <a:pt x="1" y="11"/>
                </a:lnTo>
                <a:lnTo>
                  <a:pt x="0" y="17"/>
                </a:lnTo>
                <a:lnTo>
                  <a:pt x="1" y="22"/>
                </a:lnTo>
                <a:lnTo>
                  <a:pt x="3" y="27"/>
                </a:lnTo>
                <a:lnTo>
                  <a:pt x="7" y="30"/>
                </a:lnTo>
                <a:lnTo>
                  <a:pt x="12" y="33"/>
                </a:lnTo>
                <a:lnTo>
                  <a:pt x="13" y="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3" name="Freeform 672">
            <a:extLst>
              <a:ext uri="{FF2B5EF4-FFF2-40B4-BE49-F238E27FC236}">
                <a16:creationId xmlns:a16="http://schemas.microsoft.com/office/drawing/2014/main" id="{00000000-0008-0000-0900-0000A1020000}"/>
              </a:ext>
            </a:extLst>
          </xdr:cNvPr>
          <xdr:cNvSpPr>
            <a:spLocks/>
          </xdr:cNvSpPr>
        </xdr:nvSpPr>
        <xdr:spPr bwMode="auto">
          <a:xfrm>
            <a:off x="2171" y="5695"/>
            <a:ext cx="4" cy="15"/>
          </a:xfrm>
          <a:custGeom>
            <a:avLst/>
            <a:gdLst>
              <a:gd name="T0" fmla="*/ 0 w 13"/>
              <a:gd name="T1" fmla="*/ 0 h 62"/>
              <a:gd name="T2" fmla="*/ 0 w 13"/>
              <a:gd name="T3" fmla="*/ 0 h 62"/>
              <a:gd name="T4" fmla="*/ 0 w 13"/>
              <a:gd name="T5" fmla="*/ 0 h 62"/>
              <a:gd name="T6" fmla="*/ 0 w 13"/>
              <a:gd name="T7" fmla="*/ 0 h 62"/>
              <a:gd name="T8" fmla="*/ 0 w 13"/>
              <a:gd name="T9" fmla="*/ 0 h 62"/>
              <a:gd name="T10" fmla="*/ 0 w 13"/>
              <a:gd name="T11" fmla="*/ 0 h 62"/>
              <a:gd name="T12" fmla="*/ 0 w 13"/>
              <a:gd name="T13" fmla="*/ 0 h 62"/>
              <a:gd name="T14" fmla="*/ 0 w 13"/>
              <a:gd name="T15" fmla="*/ 0 h 62"/>
              <a:gd name="T16" fmla="*/ 0 w 13"/>
              <a:gd name="T17" fmla="*/ 0 h 62"/>
              <a:gd name="T18" fmla="*/ 0 w 13"/>
              <a:gd name="T19" fmla="*/ 0 h 6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2"/>
              <a:gd name="T32" fmla="*/ 13 w 13"/>
              <a:gd name="T33" fmla="*/ 62 h 6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2">
                <a:moveTo>
                  <a:pt x="12" y="0"/>
                </a:moveTo>
                <a:lnTo>
                  <a:pt x="7" y="6"/>
                </a:lnTo>
                <a:lnTo>
                  <a:pt x="3" y="13"/>
                </a:lnTo>
                <a:lnTo>
                  <a:pt x="1" y="22"/>
                </a:lnTo>
                <a:lnTo>
                  <a:pt x="0" y="31"/>
                </a:lnTo>
                <a:lnTo>
                  <a:pt x="1" y="38"/>
                </a:lnTo>
                <a:lnTo>
                  <a:pt x="2" y="47"/>
                </a:lnTo>
                <a:lnTo>
                  <a:pt x="6" y="54"/>
                </a:lnTo>
                <a:lnTo>
                  <a:pt x="12" y="62"/>
                </a:lnTo>
                <a:lnTo>
                  <a:pt x="13" y="6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4" name="Freeform 673">
            <a:extLst>
              <a:ext uri="{FF2B5EF4-FFF2-40B4-BE49-F238E27FC236}">
                <a16:creationId xmlns:a16="http://schemas.microsoft.com/office/drawing/2014/main" id="{00000000-0008-0000-0900-0000A2020000}"/>
              </a:ext>
            </a:extLst>
          </xdr:cNvPr>
          <xdr:cNvSpPr>
            <a:spLocks/>
          </xdr:cNvSpPr>
        </xdr:nvSpPr>
        <xdr:spPr bwMode="auto">
          <a:xfrm>
            <a:off x="2171" y="5686"/>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2" y="0"/>
                </a:moveTo>
                <a:lnTo>
                  <a:pt x="7" y="3"/>
                </a:lnTo>
                <a:lnTo>
                  <a:pt x="3" y="7"/>
                </a:lnTo>
                <a:lnTo>
                  <a:pt x="1" y="11"/>
                </a:lnTo>
                <a:lnTo>
                  <a:pt x="0" y="18"/>
                </a:lnTo>
                <a:lnTo>
                  <a:pt x="1" y="24"/>
                </a:lnTo>
                <a:lnTo>
                  <a:pt x="3" y="29"/>
                </a:lnTo>
                <a:lnTo>
                  <a:pt x="7" y="32"/>
                </a:lnTo>
                <a:lnTo>
                  <a:pt x="12" y="35"/>
                </a:lnTo>
                <a:lnTo>
                  <a:pt x="13"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5" name="Freeform 674">
            <a:extLst>
              <a:ext uri="{FF2B5EF4-FFF2-40B4-BE49-F238E27FC236}">
                <a16:creationId xmlns:a16="http://schemas.microsoft.com/office/drawing/2014/main" id="{00000000-0008-0000-0900-0000A3020000}"/>
              </a:ext>
            </a:extLst>
          </xdr:cNvPr>
          <xdr:cNvSpPr>
            <a:spLocks/>
          </xdr:cNvSpPr>
        </xdr:nvSpPr>
        <xdr:spPr bwMode="auto">
          <a:xfrm>
            <a:off x="2024" y="5795"/>
            <a:ext cx="119" cy="1"/>
          </a:xfrm>
          <a:custGeom>
            <a:avLst/>
            <a:gdLst>
              <a:gd name="T0" fmla="*/ 1 w 476"/>
              <a:gd name="T1" fmla="*/ 0 h 1"/>
              <a:gd name="T2" fmla="*/ 0 w 476"/>
              <a:gd name="T3" fmla="*/ 0 h 1"/>
              <a:gd name="T4" fmla="*/ 0 w 476"/>
              <a:gd name="T5" fmla="*/ 0 h 1"/>
              <a:gd name="T6" fmla="*/ 0 60000 65536"/>
              <a:gd name="T7" fmla="*/ 0 60000 65536"/>
              <a:gd name="T8" fmla="*/ 0 60000 65536"/>
              <a:gd name="T9" fmla="*/ 0 w 476"/>
              <a:gd name="T10" fmla="*/ 0 h 1"/>
              <a:gd name="T11" fmla="*/ 476 w 476"/>
              <a:gd name="T12" fmla="*/ 1 h 1"/>
            </a:gdLst>
            <a:ahLst/>
            <a:cxnLst>
              <a:cxn ang="T6">
                <a:pos x="T0" y="T1"/>
              </a:cxn>
              <a:cxn ang="T7">
                <a:pos x="T2" y="T3"/>
              </a:cxn>
              <a:cxn ang="T8">
                <a:pos x="T4" y="T5"/>
              </a:cxn>
            </a:cxnLst>
            <a:rect l="T9" t="T10" r="T11" b="T12"/>
            <a:pathLst>
              <a:path w="476" h="1">
                <a:moveTo>
                  <a:pt x="476"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6" name="Freeform 675">
            <a:extLst>
              <a:ext uri="{FF2B5EF4-FFF2-40B4-BE49-F238E27FC236}">
                <a16:creationId xmlns:a16="http://schemas.microsoft.com/office/drawing/2014/main" id="{00000000-0008-0000-0900-0000A4020000}"/>
              </a:ext>
            </a:extLst>
          </xdr:cNvPr>
          <xdr:cNvSpPr>
            <a:spLocks/>
          </xdr:cNvSpPr>
        </xdr:nvSpPr>
        <xdr:spPr bwMode="auto">
          <a:xfrm>
            <a:off x="2024" y="5721"/>
            <a:ext cx="119" cy="1"/>
          </a:xfrm>
          <a:custGeom>
            <a:avLst/>
            <a:gdLst>
              <a:gd name="T0" fmla="*/ 1 w 476"/>
              <a:gd name="T1" fmla="*/ 0 h 1"/>
              <a:gd name="T2" fmla="*/ 0 w 476"/>
              <a:gd name="T3" fmla="*/ 0 h 1"/>
              <a:gd name="T4" fmla="*/ 0 w 476"/>
              <a:gd name="T5" fmla="*/ 0 h 1"/>
              <a:gd name="T6" fmla="*/ 0 60000 65536"/>
              <a:gd name="T7" fmla="*/ 0 60000 65536"/>
              <a:gd name="T8" fmla="*/ 0 60000 65536"/>
              <a:gd name="T9" fmla="*/ 0 w 476"/>
              <a:gd name="T10" fmla="*/ 0 h 1"/>
              <a:gd name="T11" fmla="*/ 476 w 476"/>
              <a:gd name="T12" fmla="*/ 1 h 1"/>
            </a:gdLst>
            <a:ahLst/>
            <a:cxnLst>
              <a:cxn ang="T6">
                <a:pos x="T0" y="T1"/>
              </a:cxn>
              <a:cxn ang="T7">
                <a:pos x="T2" y="T3"/>
              </a:cxn>
              <a:cxn ang="T8">
                <a:pos x="T4" y="T5"/>
              </a:cxn>
            </a:cxnLst>
            <a:rect l="T9" t="T10" r="T11" b="T12"/>
            <a:pathLst>
              <a:path w="476" h="1">
                <a:moveTo>
                  <a:pt x="476"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7" name="Freeform 676">
            <a:extLst>
              <a:ext uri="{FF2B5EF4-FFF2-40B4-BE49-F238E27FC236}">
                <a16:creationId xmlns:a16="http://schemas.microsoft.com/office/drawing/2014/main" id="{00000000-0008-0000-0900-0000A5020000}"/>
              </a:ext>
            </a:extLst>
          </xdr:cNvPr>
          <xdr:cNvSpPr>
            <a:spLocks/>
          </xdr:cNvSpPr>
        </xdr:nvSpPr>
        <xdr:spPr bwMode="auto">
          <a:xfrm>
            <a:off x="2024"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29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8" name="Freeform 677">
            <a:extLst>
              <a:ext uri="{FF2B5EF4-FFF2-40B4-BE49-F238E27FC236}">
                <a16:creationId xmlns:a16="http://schemas.microsoft.com/office/drawing/2014/main" id="{00000000-0008-0000-0900-0000A6020000}"/>
              </a:ext>
            </a:extLst>
          </xdr:cNvPr>
          <xdr:cNvSpPr>
            <a:spLocks/>
          </xdr:cNvSpPr>
        </xdr:nvSpPr>
        <xdr:spPr bwMode="auto">
          <a:xfrm>
            <a:off x="2143"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29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79" name="Freeform 678">
            <a:extLst>
              <a:ext uri="{FF2B5EF4-FFF2-40B4-BE49-F238E27FC236}">
                <a16:creationId xmlns:a16="http://schemas.microsoft.com/office/drawing/2014/main" id="{00000000-0008-0000-0900-0000A7020000}"/>
              </a:ext>
            </a:extLst>
          </xdr:cNvPr>
          <xdr:cNvSpPr>
            <a:spLocks/>
          </xdr:cNvSpPr>
        </xdr:nvSpPr>
        <xdr:spPr bwMode="auto">
          <a:xfrm>
            <a:off x="2136"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0"/>
                </a:moveTo>
                <a:lnTo>
                  <a:pt x="0" y="294"/>
                </a:lnTo>
                <a:lnTo>
                  <a:pt x="2"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0" name="Freeform 679">
            <a:extLst>
              <a:ext uri="{FF2B5EF4-FFF2-40B4-BE49-F238E27FC236}">
                <a16:creationId xmlns:a16="http://schemas.microsoft.com/office/drawing/2014/main" id="{00000000-0008-0000-0900-0000A8020000}"/>
              </a:ext>
            </a:extLst>
          </xdr:cNvPr>
          <xdr:cNvSpPr>
            <a:spLocks/>
          </xdr:cNvSpPr>
        </xdr:nvSpPr>
        <xdr:spPr bwMode="auto">
          <a:xfrm>
            <a:off x="2130"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294"/>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1" name="Freeform 680">
            <a:extLst>
              <a:ext uri="{FF2B5EF4-FFF2-40B4-BE49-F238E27FC236}">
                <a16:creationId xmlns:a16="http://schemas.microsoft.com/office/drawing/2014/main" id="{00000000-0008-0000-0900-0000A9020000}"/>
              </a:ext>
            </a:extLst>
          </xdr:cNvPr>
          <xdr:cNvSpPr>
            <a:spLocks/>
          </xdr:cNvSpPr>
        </xdr:nvSpPr>
        <xdr:spPr bwMode="auto">
          <a:xfrm>
            <a:off x="2038"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294"/>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2" name="Freeform 681">
            <a:extLst>
              <a:ext uri="{FF2B5EF4-FFF2-40B4-BE49-F238E27FC236}">
                <a16:creationId xmlns:a16="http://schemas.microsoft.com/office/drawing/2014/main" id="{00000000-0008-0000-0900-0000AA020000}"/>
              </a:ext>
            </a:extLst>
          </xdr:cNvPr>
          <xdr:cNvSpPr>
            <a:spLocks/>
          </xdr:cNvSpPr>
        </xdr:nvSpPr>
        <xdr:spPr bwMode="auto">
          <a:xfrm>
            <a:off x="2031"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0"/>
                </a:moveTo>
                <a:lnTo>
                  <a:pt x="0" y="294"/>
                </a:lnTo>
                <a:lnTo>
                  <a:pt x="1"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3" name="Freeform 682">
            <a:extLst>
              <a:ext uri="{FF2B5EF4-FFF2-40B4-BE49-F238E27FC236}">
                <a16:creationId xmlns:a16="http://schemas.microsoft.com/office/drawing/2014/main" id="{00000000-0008-0000-0900-0000AB020000}"/>
              </a:ext>
            </a:extLst>
          </xdr:cNvPr>
          <xdr:cNvSpPr>
            <a:spLocks/>
          </xdr:cNvSpPr>
        </xdr:nvSpPr>
        <xdr:spPr bwMode="auto">
          <a:xfrm>
            <a:off x="2330" y="5710"/>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5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4" name="Freeform 683">
            <a:extLst>
              <a:ext uri="{FF2B5EF4-FFF2-40B4-BE49-F238E27FC236}">
                <a16:creationId xmlns:a16="http://schemas.microsoft.com/office/drawing/2014/main" id="{00000000-0008-0000-0900-0000AC020000}"/>
              </a:ext>
            </a:extLst>
          </xdr:cNvPr>
          <xdr:cNvSpPr>
            <a:spLocks/>
          </xdr:cNvSpPr>
        </xdr:nvSpPr>
        <xdr:spPr bwMode="auto">
          <a:xfrm>
            <a:off x="2330" y="5695"/>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5" name="Freeform 684">
            <a:extLst>
              <a:ext uri="{FF2B5EF4-FFF2-40B4-BE49-F238E27FC236}">
                <a16:creationId xmlns:a16="http://schemas.microsoft.com/office/drawing/2014/main" id="{00000000-0008-0000-0900-0000AD020000}"/>
              </a:ext>
            </a:extLst>
          </xdr:cNvPr>
          <xdr:cNvSpPr>
            <a:spLocks/>
          </xdr:cNvSpPr>
        </xdr:nvSpPr>
        <xdr:spPr bwMode="auto">
          <a:xfrm>
            <a:off x="2330" y="5719"/>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6" name="Freeform 685">
            <a:extLst>
              <a:ext uri="{FF2B5EF4-FFF2-40B4-BE49-F238E27FC236}">
                <a16:creationId xmlns:a16="http://schemas.microsoft.com/office/drawing/2014/main" id="{00000000-0008-0000-0900-0000AE020000}"/>
              </a:ext>
            </a:extLst>
          </xdr:cNvPr>
          <xdr:cNvSpPr>
            <a:spLocks/>
          </xdr:cNvSpPr>
        </xdr:nvSpPr>
        <xdr:spPr bwMode="auto">
          <a:xfrm>
            <a:off x="2330" y="5686"/>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7" name="Freeform 686">
            <a:extLst>
              <a:ext uri="{FF2B5EF4-FFF2-40B4-BE49-F238E27FC236}">
                <a16:creationId xmlns:a16="http://schemas.microsoft.com/office/drawing/2014/main" id="{00000000-0008-0000-0900-0000AF020000}"/>
              </a:ext>
            </a:extLst>
          </xdr:cNvPr>
          <xdr:cNvSpPr>
            <a:spLocks/>
          </xdr:cNvSpPr>
        </xdr:nvSpPr>
        <xdr:spPr bwMode="auto">
          <a:xfrm>
            <a:off x="2330" y="5829"/>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8" name="Freeform 687">
            <a:extLst>
              <a:ext uri="{FF2B5EF4-FFF2-40B4-BE49-F238E27FC236}">
                <a16:creationId xmlns:a16="http://schemas.microsoft.com/office/drawing/2014/main" id="{00000000-0008-0000-0900-0000B0020000}"/>
              </a:ext>
            </a:extLst>
          </xdr:cNvPr>
          <xdr:cNvSpPr>
            <a:spLocks/>
          </xdr:cNvSpPr>
        </xdr:nvSpPr>
        <xdr:spPr bwMode="auto">
          <a:xfrm>
            <a:off x="2330" y="5797"/>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89" name="Freeform 688">
            <a:extLst>
              <a:ext uri="{FF2B5EF4-FFF2-40B4-BE49-F238E27FC236}">
                <a16:creationId xmlns:a16="http://schemas.microsoft.com/office/drawing/2014/main" id="{00000000-0008-0000-0900-0000B1020000}"/>
              </a:ext>
            </a:extLst>
          </xdr:cNvPr>
          <xdr:cNvSpPr>
            <a:spLocks/>
          </xdr:cNvSpPr>
        </xdr:nvSpPr>
        <xdr:spPr bwMode="auto">
          <a:xfrm>
            <a:off x="2330" y="5821"/>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0" name="Freeform 689">
            <a:extLst>
              <a:ext uri="{FF2B5EF4-FFF2-40B4-BE49-F238E27FC236}">
                <a16:creationId xmlns:a16="http://schemas.microsoft.com/office/drawing/2014/main" id="{00000000-0008-0000-0900-0000B2020000}"/>
              </a:ext>
            </a:extLst>
          </xdr:cNvPr>
          <xdr:cNvSpPr>
            <a:spLocks/>
          </xdr:cNvSpPr>
        </xdr:nvSpPr>
        <xdr:spPr bwMode="auto">
          <a:xfrm>
            <a:off x="2330" y="5806"/>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5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1" name="Freeform 690">
            <a:extLst>
              <a:ext uri="{FF2B5EF4-FFF2-40B4-BE49-F238E27FC236}">
                <a16:creationId xmlns:a16="http://schemas.microsoft.com/office/drawing/2014/main" id="{00000000-0008-0000-0900-0000B3020000}"/>
              </a:ext>
            </a:extLst>
          </xdr:cNvPr>
          <xdr:cNvSpPr>
            <a:spLocks/>
          </xdr:cNvSpPr>
        </xdr:nvSpPr>
        <xdr:spPr bwMode="auto">
          <a:xfrm>
            <a:off x="2250" y="5647"/>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2" name="Freeform 691">
            <a:extLst>
              <a:ext uri="{FF2B5EF4-FFF2-40B4-BE49-F238E27FC236}">
                <a16:creationId xmlns:a16="http://schemas.microsoft.com/office/drawing/2014/main" id="{00000000-0008-0000-0900-0000B4020000}"/>
              </a:ext>
            </a:extLst>
          </xdr:cNvPr>
          <xdr:cNvSpPr>
            <a:spLocks/>
          </xdr:cNvSpPr>
        </xdr:nvSpPr>
        <xdr:spPr bwMode="auto">
          <a:xfrm>
            <a:off x="2250" y="5645"/>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3" name="Freeform 692">
            <a:extLst>
              <a:ext uri="{FF2B5EF4-FFF2-40B4-BE49-F238E27FC236}">
                <a16:creationId xmlns:a16="http://schemas.microsoft.com/office/drawing/2014/main" id="{00000000-0008-0000-0900-0000B5020000}"/>
              </a:ext>
            </a:extLst>
          </xdr:cNvPr>
          <xdr:cNvSpPr>
            <a:spLocks/>
          </xdr:cNvSpPr>
        </xdr:nvSpPr>
        <xdr:spPr bwMode="auto">
          <a:xfrm>
            <a:off x="2250" y="5643"/>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4" name="Freeform 693">
            <a:extLst>
              <a:ext uri="{FF2B5EF4-FFF2-40B4-BE49-F238E27FC236}">
                <a16:creationId xmlns:a16="http://schemas.microsoft.com/office/drawing/2014/main" id="{00000000-0008-0000-0900-0000B6020000}"/>
              </a:ext>
            </a:extLst>
          </xdr:cNvPr>
          <xdr:cNvSpPr>
            <a:spLocks/>
          </xdr:cNvSpPr>
        </xdr:nvSpPr>
        <xdr:spPr bwMode="auto">
          <a:xfrm>
            <a:off x="2252" y="5641"/>
            <a:ext cx="13" cy="1"/>
          </a:xfrm>
          <a:custGeom>
            <a:avLst/>
            <a:gdLst>
              <a:gd name="T0" fmla="*/ 0 w 51"/>
              <a:gd name="T1" fmla="*/ 0 h 1"/>
              <a:gd name="T2" fmla="*/ 0 w 51"/>
              <a:gd name="T3" fmla="*/ 0 h 1"/>
              <a:gd name="T4" fmla="*/ 0 w 51"/>
              <a:gd name="T5" fmla="*/ 0 h 1"/>
              <a:gd name="T6" fmla="*/ 0 60000 65536"/>
              <a:gd name="T7" fmla="*/ 0 60000 65536"/>
              <a:gd name="T8" fmla="*/ 0 60000 65536"/>
              <a:gd name="T9" fmla="*/ 0 w 51"/>
              <a:gd name="T10" fmla="*/ 0 h 1"/>
              <a:gd name="T11" fmla="*/ 51 w 51"/>
              <a:gd name="T12" fmla="*/ 1 h 1"/>
            </a:gdLst>
            <a:ahLst/>
            <a:cxnLst>
              <a:cxn ang="T6">
                <a:pos x="T0" y="T1"/>
              </a:cxn>
              <a:cxn ang="T7">
                <a:pos x="T2" y="T3"/>
              </a:cxn>
              <a:cxn ang="T8">
                <a:pos x="T4" y="T5"/>
              </a:cxn>
            </a:cxnLst>
            <a:rect l="T9" t="T10" r="T11" b="T12"/>
            <a:pathLst>
              <a:path w="51" h="1">
                <a:moveTo>
                  <a:pt x="0" y="0"/>
                </a:moveTo>
                <a:lnTo>
                  <a:pt x="49" y="0"/>
                </a:lnTo>
                <a:lnTo>
                  <a:pt x="5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5" name="Freeform 694">
            <a:extLst>
              <a:ext uri="{FF2B5EF4-FFF2-40B4-BE49-F238E27FC236}">
                <a16:creationId xmlns:a16="http://schemas.microsoft.com/office/drawing/2014/main" id="{00000000-0008-0000-0900-0000B7020000}"/>
              </a:ext>
            </a:extLst>
          </xdr:cNvPr>
          <xdr:cNvSpPr>
            <a:spLocks/>
          </xdr:cNvSpPr>
        </xdr:nvSpPr>
        <xdr:spPr bwMode="auto">
          <a:xfrm>
            <a:off x="2247" y="5649"/>
            <a:ext cx="23" cy="1"/>
          </a:xfrm>
          <a:custGeom>
            <a:avLst/>
            <a:gdLst>
              <a:gd name="T0" fmla="*/ 0 w 93"/>
              <a:gd name="T1" fmla="*/ 0 h 1"/>
              <a:gd name="T2" fmla="*/ 0 w 93"/>
              <a:gd name="T3" fmla="*/ 0 h 1"/>
              <a:gd name="T4" fmla="*/ 0 w 93"/>
              <a:gd name="T5" fmla="*/ 0 h 1"/>
              <a:gd name="T6" fmla="*/ 0 60000 65536"/>
              <a:gd name="T7" fmla="*/ 0 60000 65536"/>
              <a:gd name="T8" fmla="*/ 0 60000 65536"/>
              <a:gd name="T9" fmla="*/ 0 w 93"/>
              <a:gd name="T10" fmla="*/ 0 h 1"/>
              <a:gd name="T11" fmla="*/ 93 w 93"/>
              <a:gd name="T12" fmla="*/ 1 h 1"/>
            </a:gdLst>
            <a:ahLst/>
            <a:cxnLst>
              <a:cxn ang="T6">
                <a:pos x="T0" y="T1"/>
              </a:cxn>
              <a:cxn ang="T7">
                <a:pos x="T2" y="T3"/>
              </a:cxn>
              <a:cxn ang="T8">
                <a:pos x="T4" y="T5"/>
              </a:cxn>
            </a:cxnLst>
            <a:rect l="T9" t="T10" r="T11" b="T12"/>
            <a:pathLst>
              <a:path w="93" h="1">
                <a:moveTo>
                  <a:pt x="93"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6" name="Freeform 695">
            <a:extLst>
              <a:ext uri="{FF2B5EF4-FFF2-40B4-BE49-F238E27FC236}">
                <a16:creationId xmlns:a16="http://schemas.microsoft.com/office/drawing/2014/main" id="{00000000-0008-0000-0900-0000B8020000}"/>
              </a:ext>
            </a:extLst>
          </xdr:cNvPr>
          <xdr:cNvSpPr>
            <a:spLocks/>
          </xdr:cNvSpPr>
        </xdr:nvSpPr>
        <xdr:spPr bwMode="auto">
          <a:xfrm>
            <a:off x="2220" y="5675"/>
            <a:ext cx="78" cy="4"/>
          </a:xfrm>
          <a:custGeom>
            <a:avLst/>
            <a:gdLst>
              <a:gd name="T0" fmla="*/ 0 w 312"/>
              <a:gd name="T1" fmla="*/ 0 h 17"/>
              <a:gd name="T2" fmla="*/ 0 w 312"/>
              <a:gd name="T3" fmla="*/ 0 h 17"/>
              <a:gd name="T4" fmla="*/ 0 w 312"/>
              <a:gd name="T5" fmla="*/ 0 h 17"/>
              <a:gd name="T6" fmla="*/ 0 w 312"/>
              <a:gd name="T7" fmla="*/ 0 h 17"/>
              <a:gd name="T8" fmla="*/ 0 w 312"/>
              <a:gd name="T9" fmla="*/ 0 h 17"/>
              <a:gd name="T10" fmla="*/ 0 60000 65536"/>
              <a:gd name="T11" fmla="*/ 0 60000 65536"/>
              <a:gd name="T12" fmla="*/ 0 60000 65536"/>
              <a:gd name="T13" fmla="*/ 0 60000 65536"/>
              <a:gd name="T14" fmla="*/ 0 60000 65536"/>
              <a:gd name="T15" fmla="*/ 0 w 312"/>
              <a:gd name="T16" fmla="*/ 0 h 17"/>
              <a:gd name="T17" fmla="*/ 312 w 312"/>
              <a:gd name="T18" fmla="*/ 17 h 17"/>
            </a:gdLst>
            <a:ahLst/>
            <a:cxnLst>
              <a:cxn ang="T10">
                <a:pos x="T0" y="T1"/>
              </a:cxn>
              <a:cxn ang="T11">
                <a:pos x="T2" y="T3"/>
              </a:cxn>
              <a:cxn ang="T12">
                <a:pos x="T4" y="T5"/>
              </a:cxn>
              <a:cxn ang="T13">
                <a:pos x="T6" y="T7"/>
              </a:cxn>
              <a:cxn ang="T14">
                <a:pos x="T8" y="T9"/>
              </a:cxn>
            </a:cxnLst>
            <a:rect l="T15" t="T16" r="T17" b="T18"/>
            <a:pathLst>
              <a:path w="312" h="17">
                <a:moveTo>
                  <a:pt x="0" y="0"/>
                </a:moveTo>
                <a:lnTo>
                  <a:pt x="0" y="17"/>
                </a:lnTo>
                <a:lnTo>
                  <a:pt x="311" y="17"/>
                </a:lnTo>
                <a:lnTo>
                  <a:pt x="311" y="0"/>
                </a:lnTo>
                <a:lnTo>
                  <a:pt x="3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7" name="Freeform 696">
            <a:extLst>
              <a:ext uri="{FF2B5EF4-FFF2-40B4-BE49-F238E27FC236}">
                <a16:creationId xmlns:a16="http://schemas.microsoft.com/office/drawing/2014/main" id="{00000000-0008-0000-0900-0000B9020000}"/>
              </a:ext>
            </a:extLst>
          </xdr:cNvPr>
          <xdr:cNvSpPr>
            <a:spLocks/>
          </xdr:cNvSpPr>
        </xdr:nvSpPr>
        <xdr:spPr bwMode="auto">
          <a:xfrm>
            <a:off x="2226" y="5679"/>
            <a:ext cx="64" cy="5"/>
          </a:xfrm>
          <a:custGeom>
            <a:avLst/>
            <a:gdLst>
              <a:gd name="T0" fmla="*/ 0 w 257"/>
              <a:gd name="T1" fmla="*/ 0 h 21"/>
              <a:gd name="T2" fmla="*/ 0 w 257"/>
              <a:gd name="T3" fmla="*/ 0 h 21"/>
              <a:gd name="T4" fmla="*/ 0 w 257"/>
              <a:gd name="T5" fmla="*/ 0 h 21"/>
              <a:gd name="T6" fmla="*/ 0 w 257"/>
              <a:gd name="T7" fmla="*/ 0 h 21"/>
              <a:gd name="T8" fmla="*/ 0 w 257"/>
              <a:gd name="T9" fmla="*/ 0 h 21"/>
              <a:gd name="T10" fmla="*/ 0 60000 65536"/>
              <a:gd name="T11" fmla="*/ 0 60000 65536"/>
              <a:gd name="T12" fmla="*/ 0 60000 65536"/>
              <a:gd name="T13" fmla="*/ 0 60000 65536"/>
              <a:gd name="T14" fmla="*/ 0 60000 65536"/>
              <a:gd name="T15" fmla="*/ 0 w 257"/>
              <a:gd name="T16" fmla="*/ 0 h 21"/>
              <a:gd name="T17" fmla="*/ 257 w 257"/>
              <a:gd name="T18" fmla="*/ 21 h 21"/>
            </a:gdLst>
            <a:ahLst/>
            <a:cxnLst>
              <a:cxn ang="T10">
                <a:pos x="T0" y="T1"/>
              </a:cxn>
              <a:cxn ang="T11">
                <a:pos x="T2" y="T3"/>
              </a:cxn>
              <a:cxn ang="T12">
                <a:pos x="T4" y="T5"/>
              </a:cxn>
              <a:cxn ang="T13">
                <a:pos x="T6" y="T7"/>
              </a:cxn>
              <a:cxn ang="T14">
                <a:pos x="T8" y="T9"/>
              </a:cxn>
            </a:cxnLst>
            <a:rect l="T15" t="T16" r="T17" b="T18"/>
            <a:pathLst>
              <a:path w="257" h="21">
                <a:moveTo>
                  <a:pt x="257" y="21"/>
                </a:moveTo>
                <a:lnTo>
                  <a:pt x="257" y="0"/>
                </a:lnTo>
                <a:lnTo>
                  <a:pt x="0" y="0"/>
                </a:lnTo>
                <a:lnTo>
                  <a:pt x="0" y="21"/>
                </a:lnTo>
                <a:lnTo>
                  <a:pt x="2" y="21"/>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8" name="Freeform 697">
            <a:extLst>
              <a:ext uri="{FF2B5EF4-FFF2-40B4-BE49-F238E27FC236}">
                <a16:creationId xmlns:a16="http://schemas.microsoft.com/office/drawing/2014/main" id="{00000000-0008-0000-0900-0000BA020000}"/>
              </a:ext>
            </a:extLst>
          </xdr:cNvPr>
          <xdr:cNvSpPr>
            <a:spLocks/>
          </xdr:cNvSpPr>
        </xdr:nvSpPr>
        <xdr:spPr bwMode="auto">
          <a:xfrm>
            <a:off x="2251" y="5649"/>
            <a:ext cx="15" cy="3"/>
          </a:xfrm>
          <a:custGeom>
            <a:avLst/>
            <a:gdLst>
              <a:gd name="T0" fmla="*/ 0 w 60"/>
              <a:gd name="T1" fmla="*/ 0 h 12"/>
              <a:gd name="T2" fmla="*/ 0 w 60"/>
              <a:gd name="T3" fmla="*/ 0 h 12"/>
              <a:gd name="T4" fmla="*/ 0 w 60"/>
              <a:gd name="T5" fmla="*/ 0 h 12"/>
              <a:gd name="T6" fmla="*/ 0 w 60"/>
              <a:gd name="T7" fmla="*/ 0 h 12"/>
              <a:gd name="T8" fmla="*/ 0 w 60"/>
              <a:gd name="T9" fmla="*/ 0 h 12"/>
              <a:gd name="T10" fmla="*/ 0 w 60"/>
              <a:gd name="T11" fmla="*/ 0 h 12"/>
              <a:gd name="T12" fmla="*/ 0 w 60"/>
              <a:gd name="T13" fmla="*/ 0 h 12"/>
              <a:gd name="T14" fmla="*/ 0 w 60"/>
              <a:gd name="T15" fmla="*/ 0 h 12"/>
              <a:gd name="T16" fmla="*/ 0 w 60"/>
              <a:gd name="T17" fmla="*/ 0 h 12"/>
              <a:gd name="T18" fmla="*/ 0 w 60"/>
              <a:gd name="T19" fmla="*/ 0 h 1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60"/>
              <a:gd name="T31" fmla="*/ 0 h 12"/>
              <a:gd name="T32" fmla="*/ 60 w 60"/>
              <a:gd name="T33" fmla="*/ 12 h 1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60" h="12">
                <a:moveTo>
                  <a:pt x="60" y="12"/>
                </a:moveTo>
                <a:lnTo>
                  <a:pt x="54" y="7"/>
                </a:lnTo>
                <a:lnTo>
                  <a:pt x="47" y="4"/>
                </a:lnTo>
                <a:lnTo>
                  <a:pt x="39" y="1"/>
                </a:lnTo>
                <a:lnTo>
                  <a:pt x="31" y="0"/>
                </a:lnTo>
                <a:lnTo>
                  <a:pt x="22" y="1"/>
                </a:lnTo>
                <a:lnTo>
                  <a:pt x="15" y="4"/>
                </a:lnTo>
                <a:lnTo>
                  <a:pt x="7" y="7"/>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699" name="Freeform 698">
            <a:extLst>
              <a:ext uri="{FF2B5EF4-FFF2-40B4-BE49-F238E27FC236}">
                <a16:creationId xmlns:a16="http://schemas.microsoft.com/office/drawing/2014/main" id="{00000000-0008-0000-0900-0000BB020000}"/>
              </a:ext>
            </a:extLst>
          </xdr:cNvPr>
          <xdr:cNvSpPr>
            <a:spLocks/>
          </xdr:cNvSpPr>
        </xdr:nvSpPr>
        <xdr:spPr bwMode="auto">
          <a:xfrm>
            <a:off x="2242" y="5652"/>
            <a:ext cx="1" cy="10"/>
          </a:xfrm>
          <a:custGeom>
            <a:avLst/>
            <a:gdLst>
              <a:gd name="T0" fmla="*/ 0 w 1"/>
              <a:gd name="T1" fmla="*/ 0 h 42"/>
              <a:gd name="T2" fmla="*/ 0 w 1"/>
              <a:gd name="T3" fmla="*/ 0 h 42"/>
              <a:gd name="T4" fmla="*/ 1 w 1"/>
              <a:gd name="T5" fmla="*/ 0 h 42"/>
              <a:gd name="T6" fmla="*/ 0 60000 65536"/>
              <a:gd name="T7" fmla="*/ 0 60000 65536"/>
              <a:gd name="T8" fmla="*/ 0 60000 65536"/>
              <a:gd name="T9" fmla="*/ 0 w 1"/>
              <a:gd name="T10" fmla="*/ 0 h 42"/>
              <a:gd name="T11" fmla="*/ 1 w 1"/>
              <a:gd name="T12" fmla="*/ 42 h 42"/>
            </a:gdLst>
            <a:ahLst/>
            <a:cxnLst>
              <a:cxn ang="T6">
                <a:pos x="T0" y="T1"/>
              </a:cxn>
              <a:cxn ang="T7">
                <a:pos x="T2" y="T3"/>
              </a:cxn>
              <a:cxn ang="T8">
                <a:pos x="T4" y="T5"/>
              </a:cxn>
            </a:cxnLst>
            <a:rect l="T9" t="T10" r="T11" b="T12"/>
            <a:pathLst>
              <a:path w="1" h="42">
                <a:moveTo>
                  <a:pt x="0" y="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0" name="Freeform 699">
            <a:extLst>
              <a:ext uri="{FF2B5EF4-FFF2-40B4-BE49-F238E27FC236}">
                <a16:creationId xmlns:a16="http://schemas.microsoft.com/office/drawing/2014/main" id="{00000000-0008-0000-0900-0000BC020000}"/>
              </a:ext>
            </a:extLst>
          </xdr:cNvPr>
          <xdr:cNvSpPr>
            <a:spLocks/>
          </xdr:cNvSpPr>
        </xdr:nvSpPr>
        <xdr:spPr bwMode="auto">
          <a:xfrm>
            <a:off x="2251" y="5652"/>
            <a:ext cx="1" cy="10"/>
          </a:xfrm>
          <a:custGeom>
            <a:avLst/>
            <a:gdLst>
              <a:gd name="T0" fmla="*/ 0 w 1"/>
              <a:gd name="T1" fmla="*/ 0 h 42"/>
              <a:gd name="T2" fmla="*/ 0 w 1"/>
              <a:gd name="T3" fmla="*/ 0 h 42"/>
              <a:gd name="T4" fmla="*/ 1 w 1"/>
              <a:gd name="T5" fmla="*/ 0 h 42"/>
              <a:gd name="T6" fmla="*/ 0 60000 65536"/>
              <a:gd name="T7" fmla="*/ 0 60000 65536"/>
              <a:gd name="T8" fmla="*/ 0 60000 65536"/>
              <a:gd name="T9" fmla="*/ 0 w 1"/>
              <a:gd name="T10" fmla="*/ 0 h 42"/>
              <a:gd name="T11" fmla="*/ 1 w 1"/>
              <a:gd name="T12" fmla="*/ 42 h 42"/>
            </a:gdLst>
            <a:ahLst/>
            <a:cxnLst>
              <a:cxn ang="T6">
                <a:pos x="T0" y="T1"/>
              </a:cxn>
              <a:cxn ang="T7">
                <a:pos x="T2" y="T3"/>
              </a:cxn>
              <a:cxn ang="T8">
                <a:pos x="T4" y="T5"/>
              </a:cxn>
            </a:cxnLst>
            <a:rect l="T9" t="T10" r="T11" b="T12"/>
            <a:pathLst>
              <a:path w="1" h="42">
                <a:moveTo>
                  <a:pt x="0" y="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1" name="Freeform 700">
            <a:extLst>
              <a:ext uri="{FF2B5EF4-FFF2-40B4-BE49-F238E27FC236}">
                <a16:creationId xmlns:a16="http://schemas.microsoft.com/office/drawing/2014/main" id="{00000000-0008-0000-0900-0000BD020000}"/>
              </a:ext>
            </a:extLst>
          </xdr:cNvPr>
          <xdr:cNvSpPr>
            <a:spLocks/>
          </xdr:cNvSpPr>
        </xdr:nvSpPr>
        <xdr:spPr bwMode="auto">
          <a:xfrm>
            <a:off x="2250" y="5645"/>
            <a:ext cx="1" cy="2"/>
          </a:xfrm>
          <a:custGeom>
            <a:avLst/>
            <a:gdLst>
              <a:gd name="T0" fmla="*/ 0 w 2"/>
              <a:gd name="T1" fmla="*/ 0 h 8"/>
              <a:gd name="T2" fmla="*/ 0 w 2"/>
              <a:gd name="T3" fmla="*/ 0 h 8"/>
              <a:gd name="T4" fmla="*/ 1 w 2"/>
              <a:gd name="T5" fmla="*/ 0 h 8"/>
              <a:gd name="T6" fmla="*/ 0 60000 65536"/>
              <a:gd name="T7" fmla="*/ 0 60000 65536"/>
              <a:gd name="T8" fmla="*/ 0 60000 65536"/>
              <a:gd name="T9" fmla="*/ 0 w 2"/>
              <a:gd name="T10" fmla="*/ 0 h 8"/>
              <a:gd name="T11" fmla="*/ 2 w 2"/>
              <a:gd name="T12" fmla="*/ 8 h 8"/>
            </a:gdLst>
            <a:ahLst/>
            <a:cxnLst>
              <a:cxn ang="T6">
                <a:pos x="T0" y="T1"/>
              </a:cxn>
              <a:cxn ang="T7">
                <a:pos x="T2" y="T3"/>
              </a:cxn>
              <a:cxn ang="T8">
                <a:pos x="T4" y="T5"/>
              </a:cxn>
            </a:cxnLst>
            <a:rect l="T9" t="T10" r="T11" b="T12"/>
            <a:pathLst>
              <a:path w="2" h="8">
                <a:moveTo>
                  <a:pt x="0" y="8"/>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2" name="Freeform 701">
            <a:extLst>
              <a:ext uri="{FF2B5EF4-FFF2-40B4-BE49-F238E27FC236}">
                <a16:creationId xmlns:a16="http://schemas.microsoft.com/office/drawing/2014/main" id="{00000000-0008-0000-0900-0000BE020000}"/>
              </a:ext>
            </a:extLst>
          </xdr:cNvPr>
          <xdr:cNvSpPr>
            <a:spLocks/>
          </xdr:cNvSpPr>
        </xdr:nvSpPr>
        <xdr:spPr bwMode="auto">
          <a:xfrm>
            <a:off x="2250" y="5641"/>
            <a:ext cx="3" cy="2"/>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9"/>
                </a:moveTo>
                <a:lnTo>
                  <a:pt x="9" y="0"/>
                </a:lnTo>
                <a:lnTo>
                  <a:pt x="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3" name="Freeform 702">
            <a:extLst>
              <a:ext uri="{FF2B5EF4-FFF2-40B4-BE49-F238E27FC236}">
                <a16:creationId xmlns:a16="http://schemas.microsoft.com/office/drawing/2014/main" id="{00000000-0008-0000-0900-0000BF020000}"/>
              </a:ext>
            </a:extLst>
          </xdr:cNvPr>
          <xdr:cNvSpPr>
            <a:spLocks/>
          </xdr:cNvSpPr>
        </xdr:nvSpPr>
        <xdr:spPr bwMode="auto">
          <a:xfrm>
            <a:off x="2250" y="5643"/>
            <a:ext cx="1" cy="6"/>
          </a:xfrm>
          <a:custGeom>
            <a:avLst/>
            <a:gdLst>
              <a:gd name="T0" fmla="*/ 0 w 2"/>
              <a:gd name="T1" fmla="*/ 0 h 23"/>
              <a:gd name="T2" fmla="*/ 0 w 2"/>
              <a:gd name="T3" fmla="*/ 0 h 23"/>
              <a:gd name="T4" fmla="*/ 1 w 2"/>
              <a:gd name="T5" fmla="*/ 0 h 23"/>
              <a:gd name="T6" fmla="*/ 0 60000 65536"/>
              <a:gd name="T7" fmla="*/ 0 60000 65536"/>
              <a:gd name="T8" fmla="*/ 0 60000 65536"/>
              <a:gd name="T9" fmla="*/ 0 w 2"/>
              <a:gd name="T10" fmla="*/ 0 h 23"/>
              <a:gd name="T11" fmla="*/ 2 w 2"/>
              <a:gd name="T12" fmla="*/ 23 h 23"/>
            </a:gdLst>
            <a:ahLst/>
            <a:cxnLst>
              <a:cxn ang="T6">
                <a:pos x="T0" y="T1"/>
              </a:cxn>
              <a:cxn ang="T7">
                <a:pos x="T2" y="T3"/>
              </a:cxn>
              <a:cxn ang="T8">
                <a:pos x="T4" y="T5"/>
              </a:cxn>
            </a:cxnLst>
            <a:rect l="T9" t="T10" r="T11" b="T12"/>
            <a:pathLst>
              <a:path w="2" h="23">
                <a:moveTo>
                  <a:pt x="0" y="2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4" name="Freeform 703">
            <a:extLst>
              <a:ext uri="{FF2B5EF4-FFF2-40B4-BE49-F238E27FC236}">
                <a16:creationId xmlns:a16="http://schemas.microsoft.com/office/drawing/2014/main" id="{00000000-0008-0000-0900-0000C0020000}"/>
              </a:ext>
            </a:extLst>
          </xdr:cNvPr>
          <xdr:cNvSpPr>
            <a:spLocks/>
          </xdr:cNvSpPr>
        </xdr:nvSpPr>
        <xdr:spPr bwMode="auto">
          <a:xfrm>
            <a:off x="2247" y="5649"/>
            <a:ext cx="3" cy="1"/>
          </a:xfrm>
          <a:custGeom>
            <a:avLst/>
            <a:gdLst>
              <a:gd name="T0" fmla="*/ 0 w 15"/>
              <a:gd name="T1" fmla="*/ 0 h 1"/>
              <a:gd name="T2" fmla="*/ 0 w 15"/>
              <a:gd name="T3" fmla="*/ 0 h 1"/>
              <a:gd name="T4" fmla="*/ 0 w 15"/>
              <a:gd name="T5" fmla="*/ 0 h 1"/>
              <a:gd name="T6" fmla="*/ 0 60000 65536"/>
              <a:gd name="T7" fmla="*/ 0 60000 65536"/>
              <a:gd name="T8" fmla="*/ 0 60000 65536"/>
              <a:gd name="T9" fmla="*/ 0 w 15"/>
              <a:gd name="T10" fmla="*/ 0 h 1"/>
              <a:gd name="T11" fmla="*/ 15 w 15"/>
              <a:gd name="T12" fmla="*/ 1 h 1"/>
            </a:gdLst>
            <a:ahLst/>
            <a:cxnLst>
              <a:cxn ang="T6">
                <a:pos x="T0" y="T1"/>
              </a:cxn>
              <a:cxn ang="T7">
                <a:pos x="T2" y="T3"/>
              </a:cxn>
              <a:cxn ang="T8">
                <a:pos x="T4" y="T5"/>
              </a:cxn>
            </a:cxnLst>
            <a:rect l="T9" t="T10" r="T11" b="T12"/>
            <a:pathLst>
              <a:path w="15" h="1">
                <a:moveTo>
                  <a:pt x="0" y="0"/>
                </a:moveTo>
                <a:lnTo>
                  <a:pt x="13" y="0"/>
                </a:lnTo>
                <a:lnTo>
                  <a:pt x="1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5" name="Freeform 704">
            <a:extLst>
              <a:ext uri="{FF2B5EF4-FFF2-40B4-BE49-F238E27FC236}">
                <a16:creationId xmlns:a16="http://schemas.microsoft.com/office/drawing/2014/main" id="{00000000-0008-0000-0900-0000C1020000}"/>
              </a:ext>
            </a:extLst>
          </xdr:cNvPr>
          <xdr:cNvSpPr>
            <a:spLocks/>
          </xdr:cNvSpPr>
        </xdr:nvSpPr>
        <xdr:spPr bwMode="auto">
          <a:xfrm>
            <a:off x="2242" y="5649"/>
            <a:ext cx="9" cy="3"/>
          </a:xfrm>
          <a:custGeom>
            <a:avLst/>
            <a:gdLst>
              <a:gd name="T0" fmla="*/ 0 w 33"/>
              <a:gd name="T1" fmla="*/ 0 h 12"/>
              <a:gd name="T2" fmla="*/ 0 w 33"/>
              <a:gd name="T3" fmla="*/ 0 h 12"/>
              <a:gd name="T4" fmla="*/ 0 w 33"/>
              <a:gd name="T5" fmla="*/ 0 h 12"/>
              <a:gd name="T6" fmla="*/ 0 w 33"/>
              <a:gd name="T7" fmla="*/ 0 h 12"/>
              <a:gd name="T8" fmla="*/ 0 w 33"/>
              <a:gd name="T9" fmla="*/ 0 h 12"/>
              <a:gd name="T10" fmla="*/ 0 w 33"/>
              <a:gd name="T11" fmla="*/ 0 h 12"/>
              <a:gd name="T12" fmla="*/ 0 w 33"/>
              <a:gd name="T13" fmla="*/ 0 h 12"/>
              <a:gd name="T14" fmla="*/ 0 w 33"/>
              <a:gd name="T15" fmla="*/ 0 h 12"/>
              <a:gd name="T16" fmla="*/ 0 w 33"/>
              <a:gd name="T17" fmla="*/ 0 h 12"/>
              <a:gd name="T18" fmla="*/ 0 w 33"/>
              <a:gd name="T19" fmla="*/ 0 h 1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33"/>
              <a:gd name="T31" fmla="*/ 0 h 12"/>
              <a:gd name="T32" fmla="*/ 33 w 33"/>
              <a:gd name="T33" fmla="*/ 12 h 1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33" h="12">
                <a:moveTo>
                  <a:pt x="33" y="12"/>
                </a:moveTo>
                <a:lnTo>
                  <a:pt x="30" y="7"/>
                </a:lnTo>
                <a:lnTo>
                  <a:pt x="27" y="4"/>
                </a:lnTo>
                <a:lnTo>
                  <a:pt x="22" y="1"/>
                </a:lnTo>
                <a:lnTo>
                  <a:pt x="17" y="0"/>
                </a:lnTo>
                <a:lnTo>
                  <a:pt x="11" y="1"/>
                </a:lnTo>
                <a:lnTo>
                  <a:pt x="6" y="4"/>
                </a:lnTo>
                <a:lnTo>
                  <a:pt x="2" y="7"/>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6" name="Freeform 705">
            <a:extLst>
              <a:ext uri="{FF2B5EF4-FFF2-40B4-BE49-F238E27FC236}">
                <a16:creationId xmlns:a16="http://schemas.microsoft.com/office/drawing/2014/main" id="{00000000-0008-0000-0900-0000C2020000}"/>
              </a:ext>
            </a:extLst>
          </xdr:cNvPr>
          <xdr:cNvSpPr>
            <a:spLocks/>
          </xdr:cNvSpPr>
        </xdr:nvSpPr>
        <xdr:spPr bwMode="auto">
          <a:xfrm>
            <a:off x="2266" y="5652"/>
            <a:ext cx="1" cy="12"/>
          </a:xfrm>
          <a:custGeom>
            <a:avLst/>
            <a:gdLst>
              <a:gd name="T0" fmla="*/ 0 w 1"/>
              <a:gd name="T1" fmla="*/ 0 h 51"/>
              <a:gd name="T2" fmla="*/ 0 w 1"/>
              <a:gd name="T3" fmla="*/ 0 h 51"/>
              <a:gd name="T4" fmla="*/ 1 w 1"/>
              <a:gd name="T5" fmla="*/ 0 h 51"/>
              <a:gd name="T6" fmla="*/ 0 60000 65536"/>
              <a:gd name="T7" fmla="*/ 0 60000 65536"/>
              <a:gd name="T8" fmla="*/ 0 60000 65536"/>
              <a:gd name="T9" fmla="*/ 0 w 1"/>
              <a:gd name="T10" fmla="*/ 0 h 51"/>
              <a:gd name="T11" fmla="*/ 1 w 1"/>
              <a:gd name="T12" fmla="*/ 51 h 51"/>
            </a:gdLst>
            <a:ahLst/>
            <a:cxnLst>
              <a:cxn ang="T6">
                <a:pos x="T0" y="T1"/>
              </a:cxn>
              <a:cxn ang="T7">
                <a:pos x="T2" y="T3"/>
              </a:cxn>
              <a:cxn ang="T8">
                <a:pos x="T4" y="T5"/>
              </a:cxn>
            </a:cxnLst>
            <a:rect l="T9" t="T10" r="T11" b="T12"/>
            <a:pathLst>
              <a:path w="1" h="51">
                <a:moveTo>
                  <a:pt x="0" y="5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7" name="Freeform 706">
            <a:extLst>
              <a:ext uri="{FF2B5EF4-FFF2-40B4-BE49-F238E27FC236}">
                <a16:creationId xmlns:a16="http://schemas.microsoft.com/office/drawing/2014/main" id="{00000000-0008-0000-0900-0000C3020000}"/>
              </a:ext>
            </a:extLst>
          </xdr:cNvPr>
          <xdr:cNvSpPr>
            <a:spLocks/>
          </xdr:cNvSpPr>
        </xdr:nvSpPr>
        <xdr:spPr bwMode="auto">
          <a:xfrm>
            <a:off x="2274" y="5652"/>
            <a:ext cx="1" cy="12"/>
          </a:xfrm>
          <a:custGeom>
            <a:avLst/>
            <a:gdLst>
              <a:gd name="T0" fmla="*/ 0 w 1"/>
              <a:gd name="T1" fmla="*/ 0 h 51"/>
              <a:gd name="T2" fmla="*/ 0 w 1"/>
              <a:gd name="T3" fmla="*/ 0 h 51"/>
              <a:gd name="T4" fmla="*/ 1 w 1"/>
              <a:gd name="T5" fmla="*/ 0 h 51"/>
              <a:gd name="T6" fmla="*/ 0 60000 65536"/>
              <a:gd name="T7" fmla="*/ 0 60000 65536"/>
              <a:gd name="T8" fmla="*/ 0 60000 65536"/>
              <a:gd name="T9" fmla="*/ 0 w 1"/>
              <a:gd name="T10" fmla="*/ 0 h 51"/>
              <a:gd name="T11" fmla="*/ 1 w 1"/>
              <a:gd name="T12" fmla="*/ 51 h 51"/>
            </a:gdLst>
            <a:ahLst/>
            <a:cxnLst>
              <a:cxn ang="T6">
                <a:pos x="T0" y="T1"/>
              </a:cxn>
              <a:cxn ang="T7">
                <a:pos x="T2" y="T3"/>
              </a:cxn>
              <a:cxn ang="T8">
                <a:pos x="T4" y="T5"/>
              </a:cxn>
            </a:cxnLst>
            <a:rect l="T9" t="T10" r="T11" b="T12"/>
            <a:pathLst>
              <a:path w="1" h="51">
                <a:moveTo>
                  <a:pt x="0" y="5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8" name="Freeform 707">
            <a:extLst>
              <a:ext uri="{FF2B5EF4-FFF2-40B4-BE49-F238E27FC236}">
                <a16:creationId xmlns:a16="http://schemas.microsoft.com/office/drawing/2014/main" id="{00000000-0008-0000-0900-0000C4020000}"/>
              </a:ext>
            </a:extLst>
          </xdr:cNvPr>
          <xdr:cNvSpPr>
            <a:spLocks/>
          </xdr:cNvSpPr>
        </xdr:nvSpPr>
        <xdr:spPr bwMode="auto">
          <a:xfrm>
            <a:off x="2267" y="5647"/>
            <a:ext cx="1" cy="2"/>
          </a:xfrm>
          <a:custGeom>
            <a:avLst/>
            <a:gdLst>
              <a:gd name="T0" fmla="*/ 0 w 1"/>
              <a:gd name="T1" fmla="*/ 0 h 7"/>
              <a:gd name="T2" fmla="*/ 0 w 1"/>
              <a:gd name="T3" fmla="*/ 0 h 7"/>
              <a:gd name="T4" fmla="*/ 1 w 1"/>
              <a:gd name="T5" fmla="*/ 0 h 7"/>
              <a:gd name="T6" fmla="*/ 0 60000 65536"/>
              <a:gd name="T7" fmla="*/ 0 60000 65536"/>
              <a:gd name="T8" fmla="*/ 0 60000 65536"/>
              <a:gd name="T9" fmla="*/ 0 w 1"/>
              <a:gd name="T10" fmla="*/ 0 h 7"/>
              <a:gd name="T11" fmla="*/ 1 w 1"/>
              <a:gd name="T12" fmla="*/ 7 h 7"/>
            </a:gdLst>
            <a:ahLst/>
            <a:cxnLst>
              <a:cxn ang="T6">
                <a:pos x="T0" y="T1"/>
              </a:cxn>
              <a:cxn ang="T7">
                <a:pos x="T2" y="T3"/>
              </a:cxn>
              <a:cxn ang="T8">
                <a:pos x="T4" y="T5"/>
              </a:cxn>
            </a:cxnLst>
            <a:rect l="T9" t="T10" r="T11" b="T12"/>
            <a:pathLst>
              <a:path w="1" h="7">
                <a:moveTo>
                  <a:pt x="0" y="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09" name="Freeform 708">
            <a:extLst>
              <a:ext uri="{FF2B5EF4-FFF2-40B4-BE49-F238E27FC236}">
                <a16:creationId xmlns:a16="http://schemas.microsoft.com/office/drawing/2014/main" id="{00000000-0008-0000-0900-0000C5020000}"/>
              </a:ext>
            </a:extLst>
          </xdr:cNvPr>
          <xdr:cNvSpPr>
            <a:spLocks/>
          </xdr:cNvSpPr>
        </xdr:nvSpPr>
        <xdr:spPr bwMode="auto">
          <a:xfrm>
            <a:off x="2267" y="5643"/>
            <a:ext cx="1" cy="6"/>
          </a:xfrm>
          <a:custGeom>
            <a:avLst/>
            <a:gdLst>
              <a:gd name="T0" fmla="*/ 0 w 1"/>
              <a:gd name="T1" fmla="*/ 0 h 23"/>
              <a:gd name="T2" fmla="*/ 0 w 1"/>
              <a:gd name="T3" fmla="*/ 0 h 23"/>
              <a:gd name="T4" fmla="*/ 1 w 1"/>
              <a:gd name="T5" fmla="*/ 0 h 23"/>
              <a:gd name="T6" fmla="*/ 0 60000 65536"/>
              <a:gd name="T7" fmla="*/ 0 60000 65536"/>
              <a:gd name="T8" fmla="*/ 0 60000 65536"/>
              <a:gd name="T9" fmla="*/ 0 w 1"/>
              <a:gd name="T10" fmla="*/ 0 h 23"/>
              <a:gd name="T11" fmla="*/ 1 w 1"/>
              <a:gd name="T12" fmla="*/ 23 h 23"/>
            </a:gdLst>
            <a:ahLst/>
            <a:cxnLst>
              <a:cxn ang="T6">
                <a:pos x="T0" y="T1"/>
              </a:cxn>
              <a:cxn ang="T7">
                <a:pos x="T2" y="T3"/>
              </a:cxn>
              <a:cxn ang="T8">
                <a:pos x="T4" y="T5"/>
              </a:cxn>
            </a:cxnLst>
            <a:rect l="T9" t="T10" r="T11" b="T12"/>
            <a:pathLst>
              <a:path w="1" h="23">
                <a:moveTo>
                  <a:pt x="0" y="0"/>
                </a:moveTo>
                <a:lnTo>
                  <a:pt x="0" y="23"/>
                </a:lnTo>
                <a:lnTo>
                  <a:pt x="1" y="2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0" name="Freeform 709">
            <a:extLst>
              <a:ext uri="{FF2B5EF4-FFF2-40B4-BE49-F238E27FC236}">
                <a16:creationId xmlns:a16="http://schemas.microsoft.com/office/drawing/2014/main" id="{00000000-0008-0000-0900-0000C6020000}"/>
              </a:ext>
            </a:extLst>
          </xdr:cNvPr>
          <xdr:cNvSpPr>
            <a:spLocks/>
          </xdr:cNvSpPr>
        </xdr:nvSpPr>
        <xdr:spPr bwMode="auto">
          <a:xfrm>
            <a:off x="2265" y="5641"/>
            <a:ext cx="2" cy="2"/>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0"/>
                </a:moveTo>
                <a:lnTo>
                  <a:pt x="9" y="9"/>
                </a:lnTo>
                <a:lnTo>
                  <a:pt x="10"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1" name="Freeform 710">
            <a:extLst>
              <a:ext uri="{FF2B5EF4-FFF2-40B4-BE49-F238E27FC236}">
                <a16:creationId xmlns:a16="http://schemas.microsoft.com/office/drawing/2014/main" id="{00000000-0008-0000-0900-0000C7020000}"/>
              </a:ext>
            </a:extLst>
          </xdr:cNvPr>
          <xdr:cNvSpPr>
            <a:spLocks/>
          </xdr:cNvSpPr>
        </xdr:nvSpPr>
        <xdr:spPr bwMode="auto">
          <a:xfrm>
            <a:off x="2266" y="5649"/>
            <a:ext cx="8" cy="3"/>
          </a:xfrm>
          <a:custGeom>
            <a:avLst/>
            <a:gdLst>
              <a:gd name="T0" fmla="*/ 0 w 35"/>
              <a:gd name="T1" fmla="*/ 0 h 12"/>
              <a:gd name="T2" fmla="*/ 0 w 35"/>
              <a:gd name="T3" fmla="*/ 0 h 12"/>
              <a:gd name="T4" fmla="*/ 0 w 35"/>
              <a:gd name="T5" fmla="*/ 0 h 12"/>
              <a:gd name="T6" fmla="*/ 0 w 35"/>
              <a:gd name="T7" fmla="*/ 0 h 12"/>
              <a:gd name="T8" fmla="*/ 0 w 35"/>
              <a:gd name="T9" fmla="*/ 0 h 12"/>
              <a:gd name="T10" fmla="*/ 0 w 35"/>
              <a:gd name="T11" fmla="*/ 0 h 12"/>
              <a:gd name="T12" fmla="*/ 0 w 35"/>
              <a:gd name="T13" fmla="*/ 0 h 12"/>
              <a:gd name="T14" fmla="*/ 0 w 35"/>
              <a:gd name="T15" fmla="*/ 0 h 12"/>
              <a:gd name="T16" fmla="*/ 0 w 35"/>
              <a:gd name="T17" fmla="*/ 0 h 12"/>
              <a:gd name="T18" fmla="*/ 0 w 35"/>
              <a:gd name="T19" fmla="*/ 0 h 1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35"/>
              <a:gd name="T31" fmla="*/ 0 h 12"/>
              <a:gd name="T32" fmla="*/ 35 w 35"/>
              <a:gd name="T33" fmla="*/ 12 h 1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35" h="12">
                <a:moveTo>
                  <a:pt x="35" y="12"/>
                </a:moveTo>
                <a:lnTo>
                  <a:pt x="32" y="7"/>
                </a:lnTo>
                <a:lnTo>
                  <a:pt x="29" y="4"/>
                </a:lnTo>
                <a:lnTo>
                  <a:pt x="24" y="1"/>
                </a:lnTo>
                <a:lnTo>
                  <a:pt x="17" y="0"/>
                </a:lnTo>
                <a:lnTo>
                  <a:pt x="13" y="1"/>
                </a:lnTo>
                <a:lnTo>
                  <a:pt x="8" y="4"/>
                </a:lnTo>
                <a:lnTo>
                  <a:pt x="4" y="7"/>
                </a:ln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2" name="Freeform 711">
            <a:extLst>
              <a:ext uri="{FF2B5EF4-FFF2-40B4-BE49-F238E27FC236}">
                <a16:creationId xmlns:a16="http://schemas.microsoft.com/office/drawing/2014/main" id="{00000000-0008-0000-0900-0000C8020000}"/>
              </a:ext>
            </a:extLst>
          </xdr:cNvPr>
          <xdr:cNvSpPr>
            <a:spLocks/>
          </xdr:cNvSpPr>
        </xdr:nvSpPr>
        <xdr:spPr bwMode="auto">
          <a:xfrm>
            <a:off x="2364" y="5703"/>
            <a:ext cx="1" cy="110"/>
          </a:xfrm>
          <a:custGeom>
            <a:avLst/>
            <a:gdLst>
              <a:gd name="T0" fmla="*/ 0 w 1"/>
              <a:gd name="T1" fmla="*/ 0 h 442"/>
              <a:gd name="T2" fmla="*/ 0 w 1"/>
              <a:gd name="T3" fmla="*/ 0 h 442"/>
              <a:gd name="T4" fmla="*/ 1 w 1"/>
              <a:gd name="T5" fmla="*/ 0 h 442"/>
              <a:gd name="T6" fmla="*/ 0 60000 65536"/>
              <a:gd name="T7" fmla="*/ 0 60000 65536"/>
              <a:gd name="T8" fmla="*/ 0 60000 65536"/>
              <a:gd name="T9" fmla="*/ 0 w 1"/>
              <a:gd name="T10" fmla="*/ 0 h 442"/>
              <a:gd name="T11" fmla="*/ 1 w 1"/>
              <a:gd name="T12" fmla="*/ 442 h 442"/>
            </a:gdLst>
            <a:ahLst/>
            <a:cxnLst>
              <a:cxn ang="T6">
                <a:pos x="T0" y="T1"/>
              </a:cxn>
              <a:cxn ang="T7">
                <a:pos x="T2" y="T3"/>
              </a:cxn>
              <a:cxn ang="T8">
                <a:pos x="T4" y="T5"/>
              </a:cxn>
            </a:cxnLst>
            <a:rect l="T9" t="T10" r="T11" b="T12"/>
            <a:pathLst>
              <a:path w="1" h="442">
                <a:moveTo>
                  <a:pt x="0" y="4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3" name="Freeform 712">
            <a:extLst>
              <a:ext uri="{FF2B5EF4-FFF2-40B4-BE49-F238E27FC236}">
                <a16:creationId xmlns:a16="http://schemas.microsoft.com/office/drawing/2014/main" id="{00000000-0008-0000-0900-0000C9020000}"/>
              </a:ext>
            </a:extLst>
          </xdr:cNvPr>
          <xdr:cNvSpPr>
            <a:spLocks/>
          </xdr:cNvSpPr>
        </xdr:nvSpPr>
        <xdr:spPr bwMode="auto">
          <a:xfrm>
            <a:off x="2348" y="5703"/>
            <a:ext cx="25" cy="110"/>
          </a:xfrm>
          <a:custGeom>
            <a:avLst/>
            <a:gdLst>
              <a:gd name="T0" fmla="*/ 0 w 102"/>
              <a:gd name="T1" fmla="*/ 0 h 442"/>
              <a:gd name="T2" fmla="*/ 0 w 102"/>
              <a:gd name="T3" fmla="*/ 0 h 442"/>
              <a:gd name="T4" fmla="*/ 0 w 102"/>
              <a:gd name="T5" fmla="*/ 0 h 442"/>
              <a:gd name="T6" fmla="*/ 0 w 102"/>
              <a:gd name="T7" fmla="*/ 0 h 442"/>
              <a:gd name="T8" fmla="*/ 0 w 102"/>
              <a:gd name="T9" fmla="*/ 0 h 442"/>
              <a:gd name="T10" fmla="*/ 0 w 102"/>
              <a:gd name="T11" fmla="*/ 0 h 442"/>
              <a:gd name="T12" fmla="*/ 0 w 102"/>
              <a:gd name="T13" fmla="*/ 0 h 442"/>
              <a:gd name="T14" fmla="*/ 0 60000 65536"/>
              <a:gd name="T15" fmla="*/ 0 60000 65536"/>
              <a:gd name="T16" fmla="*/ 0 60000 65536"/>
              <a:gd name="T17" fmla="*/ 0 60000 65536"/>
              <a:gd name="T18" fmla="*/ 0 60000 65536"/>
              <a:gd name="T19" fmla="*/ 0 60000 65536"/>
              <a:gd name="T20" fmla="*/ 0 60000 65536"/>
              <a:gd name="T21" fmla="*/ 0 w 102"/>
              <a:gd name="T22" fmla="*/ 0 h 442"/>
              <a:gd name="T23" fmla="*/ 102 w 102"/>
              <a:gd name="T24" fmla="*/ 442 h 442"/>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2" h="442">
                <a:moveTo>
                  <a:pt x="0" y="0"/>
                </a:moveTo>
                <a:lnTo>
                  <a:pt x="67" y="0"/>
                </a:lnTo>
                <a:lnTo>
                  <a:pt x="102" y="34"/>
                </a:lnTo>
                <a:lnTo>
                  <a:pt x="102" y="407"/>
                </a:lnTo>
                <a:lnTo>
                  <a:pt x="67" y="442"/>
                </a:lnTo>
                <a:lnTo>
                  <a:pt x="0" y="442"/>
                </a:lnTo>
                <a:lnTo>
                  <a:pt x="1" y="44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4" name="Freeform 713">
            <a:extLst>
              <a:ext uri="{FF2B5EF4-FFF2-40B4-BE49-F238E27FC236}">
                <a16:creationId xmlns:a16="http://schemas.microsoft.com/office/drawing/2014/main" id="{00000000-0008-0000-0900-0000CA020000}"/>
              </a:ext>
            </a:extLst>
          </xdr:cNvPr>
          <xdr:cNvSpPr>
            <a:spLocks/>
          </xdr:cNvSpPr>
        </xdr:nvSpPr>
        <xdr:spPr bwMode="auto">
          <a:xfrm>
            <a:off x="2346" y="5801"/>
            <a:ext cx="2" cy="24"/>
          </a:xfrm>
          <a:custGeom>
            <a:avLst/>
            <a:gdLst>
              <a:gd name="T0" fmla="*/ 0 w 9"/>
              <a:gd name="T1" fmla="*/ 0 h 95"/>
              <a:gd name="T2" fmla="*/ 0 w 9"/>
              <a:gd name="T3" fmla="*/ 0 h 95"/>
              <a:gd name="T4" fmla="*/ 0 w 9"/>
              <a:gd name="T5" fmla="*/ 0 h 95"/>
              <a:gd name="T6" fmla="*/ 0 w 9"/>
              <a:gd name="T7" fmla="*/ 0 h 95"/>
              <a:gd name="T8" fmla="*/ 0 w 9"/>
              <a:gd name="T9" fmla="*/ 0 h 95"/>
              <a:gd name="T10" fmla="*/ 0 w 9"/>
              <a:gd name="T11" fmla="*/ 0 h 95"/>
              <a:gd name="T12" fmla="*/ 0 w 9"/>
              <a:gd name="T13" fmla="*/ 0 h 95"/>
              <a:gd name="T14" fmla="*/ 0 60000 65536"/>
              <a:gd name="T15" fmla="*/ 0 60000 65536"/>
              <a:gd name="T16" fmla="*/ 0 60000 65536"/>
              <a:gd name="T17" fmla="*/ 0 60000 65536"/>
              <a:gd name="T18" fmla="*/ 0 60000 65536"/>
              <a:gd name="T19" fmla="*/ 0 60000 65536"/>
              <a:gd name="T20" fmla="*/ 0 60000 65536"/>
              <a:gd name="T21" fmla="*/ 0 w 9"/>
              <a:gd name="T22" fmla="*/ 0 h 95"/>
              <a:gd name="T23" fmla="*/ 9 w 9"/>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9" h="95">
                <a:moveTo>
                  <a:pt x="0" y="95"/>
                </a:moveTo>
                <a:lnTo>
                  <a:pt x="0" y="0"/>
                </a:lnTo>
                <a:lnTo>
                  <a:pt x="0" y="14"/>
                </a:lnTo>
                <a:lnTo>
                  <a:pt x="9" y="22"/>
                </a:lnTo>
                <a:lnTo>
                  <a:pt x="9" y="73"/>
                </a:lnTo>
                <a:lnTo>
                  <a:pt x="0" y="82"/>
                </a:lnTo>
                <a:lnTo>
                  <a:pt x="2" y="8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5" name="Freeform 714">
            <a:extLst>
              <a:ext uri="{FF2B5EF4-FFF2-40B4-BE49-F238E27FC236}">
                <a16:creationId xmlns:a16="http://schemas.microsoft.com/office/drawing/2014/main" id="{00000000-0008-0000-0900-0000CB020000}"/>
              </a:ext>
            </a:extLst>
          </xdr:cNvPr>
          <xdr:cNvSpPr>
            <a:spLocks/>
          </xdr:cNvSpPr>
        </xdr:nvSpPr>
        <xdr:spPr bwMode="auto">
          <a:xfrm>
            <a:off x="2342" y="5797"/>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 y="35"/>
                </a:moveTo>
                <a:lnTo>
                  <a:pt x="6" y="31"/>
                </a:lnTo>
                <a:lnTo>
                  <a:pt x="10" y="27"/>
                </a:lnTo>
                <a:lnTo>
                  <a:pt x="12" y="22"/>
                </a:lnTo>
                <a:lnTo>
                  <a:pt x="13" y="17"/>
                </a:lnTo>
                <a:lnTo>
                  <a:pt x="12" y="11"/>
                </a:lnTo>
                <a:lnTo>
                  <a:pt x="10" y="6"/>
                </a:lnTo>
                <a:lnTo>
                  <a:pt x="5"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6" name="Freeform 715">
            <a:extLst>
              <a:ext uri="{FF2B5EF4-FFF2-40B4-BE49-F238E27FC236}">
                <a16:creationId xmlns:a16="http://schemas.microsoft.com/office/drawing/2014/main" id="{00000000-0008-0000-0900-0000CC020000}"/>
              </a:ext>
            </a:extLst>
          </xdr:cNvPr>
          <xdr:cNvSpPr>
            <a:spLocks/>
          </xdr:cNvSpPr>
        </xdr:nvSpPr>
        <xdr:spPr bwMode="auto">
          <a:xfrm>
            <a:off x="2342" y="5806"/>
            <a:ext cx="4" cy="15"/>
          </a:xfrm>
          <a:custGeom>
            <a:avLst/>
            <a:gdLst>
              <a:gd name="T0" fmla="*/ 0 w 13"/>
              <a:gd name="T1" fmla="*/ 0 h 60"/>
              <a:gd name="T2" fmla="*/ 0 w 13"/>
              <a:gd name="T3" fmla="*/ 0 h 60"/>
              <a:gd name="T4" fmla="*/ 0 w 13"/>
              <a:gd name="T5" fmla="*/ 0 h 60"/>
              <a:gd name="T6" fmla="*/ 0 w 13"/>
              <a:gd name="T7" fmla="*/ 0 h 60"/>
              <a:gd name="T8" fmla="*/ 0 w 13"/>
              <a:gd name="T9" fmla="*/ 0 h 60"/>
              <a:gd name="T10" fmla="*/ 0 w 13"/>
              <a:gd name="T11" fmla="*/ 0 h 60"/>
              <a:gd name="T12" fmla="*/ 0 w 13"/>
              <a:gd name="T13" fmla="*/ 0 h 60"/>
              <a:gd name="T14" fmla="*/ 0 w 13"/>
              <a:gd name="T15" fmla="*/ 0 h 60"/>
              <a:gd name="T16" fmla="*/ 0 w 13"/>
              <a:gd name="T17" fmla="*/ 0 h 60"/>
              <a:gd name="T18" fmla="*/ 0 w 13"/>
              <a:gd name="T19" fmla="*/ 0 h 6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0"/>
              <a:gd name="T32" fmla="*/ 13 w 13"/>
              <a:gd name="T33" fmla="*/ 60 h 6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0">
                <a:moveTo>
                  <a:pt x="0" y="60"/>
                </a:moveTo>
                <a:lnTo>
                  <a:pt x="6" y="54"/>
                </a:lnTo>
                <a:lnTo>
                  <a:pt x="10" y="46"/>
                </a:lnTo>
                <a:lnTo>
                  <a:pt x="12" y="39"/>
                </a:lnTo>
                <a:lnTo>
                  <a:pt x="13" y="30"/>
                </a:lnTo>
                <a:lnTo>
                  <a:pt x="12" y="22"/>
                </a:lnTo>
                <a:lnTo>
                  <a:pt x="10" y="13"/>
                </a:lnTo>
                <a:lnTo>
                  <a:pt x="6" y="6"/>
                </a:lnTo>
                <a:lnTo>
                  <a:pt x="1"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7" name="Freeform 716">
            <a:extLst>
              <a:ext uri="{FF2B5EF4-FFF2-40B4-BE49-F238E27FC236}">
                <a16:creationId xmlns:a16="http://schemas.microsoft.com/office/drawing/2014/main" id="{00000000-0008-0000-0900-0000CD020000}"/>
              </a:ext>
            </a:extLst>
          </xdr:cNvPr>
          <xdr:cNvSpPr>
            <a:spLocks/>
          </xdr:cNvSpPr>
        </xdr:nvSpPr>
        <xdr:spPr bwMode="auto">
          <a:xfrm>
            <a:off x="2342" y="5821"/>
            <a:ext cx="4" cy="8"/>
          </a:xfrm>
          <a:custGeom>
            <a:avLst/>
            <a:gdLst>
              <a:gd name="T0" fmla="*/ 0 w 13"/>
              <a:gd name="T1" fmla="*/ 0 h 34"/>
              <a:gd name="T2" fmla="*/ 0 w 13"/>
              <a:gd name="T3" fmla="*/ 0 h 34"/>
              <a:gd name="T4" fmla="*/ 0 w 13"/>
              <a:gd name="T5" fmla="*/ 0 h 34"/>
              <a:gd name="T6" fmla="*/ 0 w 13"/>
              <a:gd name="T7" fmla="*/ 0 h 34"/>
              <a:gd name="T8" fmla="*/ 0 w 13"/>
              <a:gd name="T9" fmla="*/ 0 h 34"/>
              <a:gd name="T10" fmla="*/ 0 w 13"/>
              <a:gd name="T11" fmla="*/ 0 h 34"/>
              <a:gd name="T12" fmla="*/ 0 w 13"/>
              <a:gd name="T13" fmla="*/ 0 h 34"/>
              <a:gd name="T14" fmla="*/ 0 w 13"/>
              <a:gd name="T15" fmla="*/ 0 h 34"/>
              <a:gd name="T16" fmla="*/ 0 w 13"/>
              <a:gd name="T17" fmla="*/ 0 h 34"/>
              <a:gd name="T18" fmla="*/ 0 w 13"/>
              <a:gd name="T19" fmla="*/ 0 h 34"/>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4"/>
              <a:gd name="T32" fmla="*/ 13 w 13"/>
              <a:gd name="T33" fmla="*/ 34 h 34"/>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4">
                <a:moveTo>
                  <a:pt x="0" y="34"/>
                </a:moveTo>
                <a:lnTo>
                  <a:pt x="6" y="32"/>
                </a:lnTo>
                <a:lnTo>
                  <a:pt x="10" y="28"/>
                </a:lnTo>
                <a:lnTo>
                  <a:pt x="12" y="23"/>
                </a:lnTo>
                <a:lnTo>
                  <a:pt x="13" y="17"/>
                </a:lnTo>
                <a:lnTo>
                  <a:pt x="12" y="12"/>
                </a:lnTo>
                <a:lnTo>
                  <a:pt x="10" y="7"/>
                </a:lnTo>
                <a:lnTo>
                  <a:pt x="6"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8" name="Freeform 717">
            <a:extLst>
              <a:ext uri="{FF2B5EF4-FFF2-40B4-BE49-F238E27FC236}">
                <a16:creationId xmlns:a16="http://schemas.microsoft.com/office/drawing/2014/main" id="{00000000-0008-0000-0900-0000CE020000}"/>
              </a:ext>
            </a:extLst>
          </xdr:cNvPr>
          <xdr:cNvSpPr>
            <a:spLocks/>
          </xdr:cNvSpPr>
        </xdr:nvSpPr>
        <xdr:spPr bwMode="auto">
          <a:xfrm>
            <a:off x="2342" y="5686"/>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0" y="35"/>
                </a:moveTo>
                <a:lnTo>
                  <a:pt x="6" y="32"/>
                </a:lnTo>
                <a:lnTo>
                  <a:pt x="10" y="29"/>
                </a:lnTo>
                <a:lnTo>
                  <a:pt x="12" y="24"/>
                </a:lnTo>
                <a:lnTo>
                  <a:pt x="13" y="18"/>
                </a:lnTo>
                <a:lnTo>
                  <a:pt x="12" y="11"/>
                </a:lnTo>
                <a:lnTo>
                  <a:pt x="10" y="7"/>
                </a:lnTo>
                <a:lnTo>
                  <a:pt x="6"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19" name="Freeform 718">
            <a:extLst>
              <a:ext uri="{FF2B5EF4-FFF2-40B4-BE49-F238E27FC236}">
                <a16:creationId xmlns:a16="http://schemas.microsoft.com/office/drawing/2014/main" id="{00000000-0008-0000-0900-0000CF020000}"/>
              </a:ext>
            </a:extLst>
          </xdr:cNvPr>
          <xdr:cNvSpPr>
            <a:spLocks/>
          </xdr:cNvSpPr>
        </xdr:nvSpPr>
        <xdr:spPr bwMode="auto">
          <a:xfrm>
            <a:off x="2342" y="5695"/>
            <a:ext cx="4" cy="15"/>
          </a:xfrm>
          <a:custGeom>
            <a:avLst/>
            <a:gdLst>
              <a:gd name="T0" fmla="*/ 0 w 13"/>
              <a:gd name="T1" fmla="*/ 0 h 62"/>
              <a:gd name="T2" fmla="*/ 0 w 13"/>
              <a:gd name="T3" fmla="*/ 0 h 62"/>
              <a:gd name="T4" fmla="*/ 0 w 13"/>
              <a:gd name="T5" fmla="*/ 0 h 62"/>
              <a:gd name="T6" fmla="*/ 0 w 13"/>
              <a:gd name="T7" fmla="*/ 0 h 62"/>
              <a:gd name="T8" fmla="*/ 0 w 13"/>
              <a:gd name="T9" fmla="*/ 0 h 62"/>
              <a:gd name="T10" fmla="*/ 0 w 13"/>
              <a:gd name="T11" fmla="*/ 0 h 62"/>
              <a:gd name="T12" fmla="*/ 0 w 13"/>
              <a:gd name="T13" fmla="*/ 0 h 62"/>
              <a:gd name="T14" fmla="*/ 0 w 13"/>
              <a:gd name="T15" fmla="*/ 0 h 62"/>
              <a:gd name="T16" fmla="*/ 0 w 13"/>
              <a:gd name="T17" fmla="*/ 0 h 62"/>
              <a:gd name="T18" fmla="*/ 0 w 13"/>
              <a:gd name="T19" fmla="*/ 0 h 6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2"/>
              <a:gd name="T32" fmla="*/ 13 w 13"/>
              <a:gd name="T33" fmla="*/ 62 h 6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2">
                <a:moveTo>
                  <a:pt x="1" y="62"/>
                </a:moveTo>
                <a:lnTo>
                  <a:pt x="6" y="54"/>
                </a:lnTo>
                <a:lnTo>
                  <a:pt x="10" y="47"/>
                </a:lnTo>
                <a:lnTo>
                  <a:pt x="12" y="38"/>
                </a:lnTo>
                <a:lnTo>
                  <a:pt x="13" y="31"/>
                </a:lnTo>
                <a:lnTo>
                  <a:pt x="12" y="22"/>
                </a:lnTo>
                <a:lnTo>
                  <a:pt x="10" y="13"/>
                </a:lnTo>
                <a:lnTo>
                  <a:pt x="6" y="6"/>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20" name="Freeform 719">
            <a:extLst>
              <a:ext uri="{FF2B5EF4-FFF2-40B4-BE49-F238E27FC236}">
                <a16:creationId xmlns:a16="http://schemas.microsoft.com/office/drawing/2014/main" id="{00000000-0008-0000-0900-0000D0020000}"/>
              </a:ext>
            </a:extLst>
          </xdr:cNvPr>
          <xdr:cNvSpPr>
            <a:spLocks/>
          </xdr:cNvSpPr>
        </xdr:nvSpPr>
        <xdr:spPr bwMode="auto">
          <a:xfrm>
            <a:off x="2342" y="5710"/>
            <a:ext cx="4" cy="9"/>
          </a:xfrm>
          <a:custGeom>
            <a:avLst/>
            <a:gdLst>
              <a:gd name="T0" fmla="*/ 0 w 13"/>
              <a:gd name="T1" fmla="*/ 0 h 33"/>
              <a:gd name="T2" fmla="*/ 0 w 13"/>
              <a:gd name="T3" fmla="*/ 0 h 33"/>
              <a:gd name="T4" fmla="*/ 0 w 13"/>
              <a:gd name="T5" fmla="*/ 0 h 33"/>
              <a:gd name="T6" fmla="*/ 0 w 13"/>
              <a:gd name="T7" fmla="*/ 0 h 33"/>
              <a:gd name="T8" fmla="*/ 0 w 13"/>
              <a:gd name="T9" fmla="*/ 0 h 33"/>
              <a:gd name="T10" fmla="*/ 0 w 13"/>
              <a:gd name="T11" fmla="*/ 0 h 33"/>
              <a:gd name="T12" fmla="*/ 0 w 13"/>
              <a:gd name="T13" fmla="*/ 0 h 33"/>
              <a:gd name="T14" fmla="*/ 0 w 13"/>
              <a:gd name="T15" fmla="*/ 0 h 33"/>
              <a:gd name="T16" fmla="*/ 0 w 13"/>
              <a:gd name="T17" fmla="*/ 0 h 33"/>
              <a:gd name="T18" fmla="*/ 0 w 13"/>
              <a:gd name="T19" fmla="*/ 0 h 33"/>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3"/>
              <a:gd name="T32" fmla="*/ 13 w 13"/>
              <a:gd name="T33" fmla="*/ 33 h 33"/>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3">
                <a:moveTo>
                  <a:pt x="0" y="33"/>
                </a:moveTo>
                <a:lnTo>
                  <a:pt x="5" y="30"/>
                </a:lnTo>
                <a:lnTo>
                  <a:pt x="10" y="27"/>
                </a:lnTo>
                <a:lnTo>
                  <a:pt x="12" y="22"/>
                </a:lnTo>
                <a:lnTo>
                  <a:pt x="13" y="17"/>
                </a:lnTo>
                <a:lnTo>
                  <a:pt x="12" y="11"/>
                </a:lnTo>
                <a:lnTo>
                  <a:pt x="10" y="6"/>
                </a:lnTo>
                <a:lnTo>
                  <a:pt x="6" y="2"/>
                </a:lnTo>
                <a:lnTo>
                  <a:pt x="1"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21" name="Freeform 720">
            <a:extLst>
              <a:ext uri="{FF2B5EF4-FFF2-40B4-BE49-F238E27FC236}">
                <a16:creationId xmlns:a16="http://schemas.microsoft.com/office/drawing/2014/main" id="{00000000-0008-0000-0900-0000D1020000}"/>
              </a:ext>
            </a:extLst>
          </xdr:cNvPr>
          <xdr:cNvSpPr>
            <a:spLocks/>
          </xdr:cNvSpPr>
        </xdr:nvSpPr>
        <xdr:spPr bwMode="auto">
          <a:xfrm>
            <a:off x="2346" y="5691"/>
            <a:ext cx="2" cy="23"/>
          </a:xfrm>
          <a:custGeom>
            <a:avLst/>
            <a:gdLst>
              <a:gd name="T0" fmla="*/ 0 w 9"/>
              <a:gd name="T1" fmla="*/ 0 h 95"/>
              <a:gd name="T2" fmla="*/ 0 w 9"/>
              <a:gd name="T3" fmla="*/ 0 h 95"/>
              <a:gd name="T4" fmla="*/ 0 w 9"/>
              <a:gd name="T5" fmla="*/ 0 h 95"/>
              <a:gd name="T6" fmla="*/ 0 w 9"/>
              <a:gd name="T7" fmla="*/ 0 h 95"/>
              <a:gd name="T8" fmla="*/ 0 w 9"/>
              <a:gd name="T9" fmla="*/ 0 h 95"/>
              <a:gd name="T10" fmla="*/ 0 w 9"/>
              <a:gd name="T11" fmla="*/ 0 h 95"/>
              <a:gd name="T12" fmla="*/ 0 w 9"/>
              <a:gd name="T13" fmla="*/ 0 h 95"/>
              <a:gd name="T14" fmla="*/ 0 60000 65536"/>
              <a:gd name="T15" fmla="*/ 0 60000 65536"/>
              <a:gd name="T16" fmla="*/ 0 60000 65536"/>
              <a:gd name="T17" fmla="*/ 0 60000 65536"/>
              <a:gd name="T18" fmla="*/ 0 60000 65536"/>
              <a:gd name="T19" fmla="*/ 0 60000 65536"/>
              <a:gd name="T20" fmla="*/ 0 60000 65536"/>
              <a:gd name="T21" fmla="*/ 0 w 9"/>
              <a:gd name="T22" fmla="*/ 0 h 95"/>
              <a:gd name="T23" fmla="*/ 9 w 9"/>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9" h="95">
                <a:moveTo>
                  <a:pt x="0" y="0"/>
                </a:moveTo>
                <a:lnTo>
                  <a:pt x="0" y="95"/>
                </a:lnTo>
                <a:lnTo>
                  <a:pt x="0" y="81"/>
                </a:lnTo>
                <a:lnTo>
                  <a:pt x="9" y="72"/>
                </a:lnTo>
                <a:lnTo>
                  <a:pt x="9" y="22"/>
                </a:lnTo>
                <a:lnTo>
                  <a:pt x="0" y="13"/>
                </a:lnTo>
                <a:lnTo>
                  <a:pt x="2"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grpSp>
    <xdr:clientData/>
  </xdr:twoCellAnchor>
  <xdr:twoCellAnchor>
    <xdr:from>
      <xdr:col>3</xdr:col>
      <xdr:colOff>316334</xdr:colOff>
      <xdr:row>21</xdr:row>
      <xdr:rowOff>18126</xdr:rowOff>
    </xdr:from>
    <xdr:to>
      <xdr:col>4</xdr:col>
      <xdr:colOff>536934</xdr:colOff>
      <xdr:row>22</xdr:row>
      <xdr:rowOff>113359</xdr:rowOff>
    </xdr:to>
    <xdr:grpSp>
      <xdr:nvGrpSpPr>
        <xdr:cNvPr id="722" name="Group 721">
          <a:extLst>
            <a:ext uri="{FF2B5EF4-FFF2-40B4-BE49-F238E27FC236}">
              <a16:creationId xmlns:a16="http://schemas.microsoft.com/office/drawing/2014/main" id="{00000000-0008-0000-0900-0000D2020000}"/>
            </a:ext>
          </a:extLst>
        </xdr:cNvPr>
        <xdr:cNvGrpSpPr>
          <a:grpSpLocks/>
        </xdr:cNvGrpSpPr>
      </xdr:nvGrpSpPr>
      <xdr:grpSpPr bwMode="auto">
        <a:xfrm rot="10800000">
          <a:off x="2195934" y="3929726"/>
          <a:ext cx="847133" cy="281500"/>
          <a:chOff x="2024" y="5684"/>
          <a:chExt cx="350" cy="149"/>
        </a:xfrm>
      </xdr:grpSpPr>
      <xdr:sp macro="" textlink="">
        <xdr:nvSpPr>
          <xdr:cNvPr id="723" name="Freeform 722">
            <a:extLst>
              <a:ext uri="{FF2B5EF4-FFF2-40B4-BE49-F238E27FC236}">
                <a16:creationId xmlns:a16="http://schemas.microsoft.com/office/drawing/2014/main" id="{00000000-0008-0000-0900-0000D3020000}"/>
              </a:ext>
            </a:extLst>
          </xdr:cNvPr>
          <xdr:cNvSpPr>
            <a:spLocks/>
          </xdr:cNvSpPr>
        </xdr:nvSpPr>
        <xdr:spPr bwMode="auto">
          <a:xfrm>
            <a:off x="2330" y="5829"/>
            <a:ext cx="1" cy="3"/>
          </a:xfrm>
          <a:custGeom>
            <a:avLst/>
            <a:gdLst>
              <a:gd name="T0" fmla="*/ 0 w 1"/>
              <a:gd name="T1" fmla="*/ 0 h 12"/>
              <a:gd name="T2" fmla="*/ 0 w 1"/>
              <a:gd name="T3" fmla="*/ 0 h 12"/>
              <a:gd name="T4" fmla="*/ 1 w 1"/>
              <a:gd name="T5" fmla="*/ 0 h 12"/>
              <a:gd name="T6" fmla="*/ 0 60000 65536"/>
              <a:gd name="T7" fmla="*/ 0 60000 65536"/>
              <a:gd name="T8" fmla="*/ 0 60000 65536"/>
              <a:gd name="T9" fmla="*/ 0 w 1"/>
              <a:gd name="T10" fmla="*/ 0 h 12"/>
              <a:gd name="T11" fmla="*/ 1 w 1"/>
              <a:gd name="T12" fmla="*/ 12 h 12"/>
            </a:gdLst>
            <a:ahLst/>
            <a:cxnLst>
              <a:cxn ang="T6">
                <a:pos x="T0" y="T1"/>
              </a:cxn>
              <a:cxn ang="T7">
                <a:pos x="T2" y="T3"/>
              </a:cxn>
              <a:cxn ang="T8">
                <a:pos x="T4" y="T5"/>
              </a:cxn>
            </a:cxnLst>
            <a:rect l="T9" t="T10" r="T11" b="T12"/>
            <a:pathLst>
              <a:path w="1" h="12">
                <a:moveTo>
                  <a:pt x="0" y="1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24" name="Freeform 723">
            <a:extLst>
              <a:ext uri="{FF2B5EF4-FFF2-40B4-BE49-F238E27FC236}">
                <a16:creationId xmlns:a16="http://schemas.microsoft.com/office/drawing/2014/main" id="{00000000-0008-0000-0900-0000D4020000}"/>
              </a:ext>
            </a:extLst>
          </xdr:cNvPr>
          <xdr:cNvSpPr>
            <a:spLocks/>
          </xdr:cNvSpPr>
        </xdr:nvSpPr>
        <xdr:spPr bwMode="auto">
          <a:xfrm>
            <a:off x="2330" y="5829"/>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0" y="0"/>
                </a:moveTo>
                <a:lnTo>
                  <a:pt x="49" y="0"/>
                </a:lnTo>
                <a:lnTo>
                  <a:pt x="5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25" name="Freeform 724">
            <a:extLst>
              <a:ext uri="{FF2B5EF4-FFF2-40B4-BE49-F238E27FC236}">
                <a16:creationId xmlns:a16="http://schemas.microsoft.com/office/drawing/2014/main" id="{00000000-0008-0000-0900-0000D5020000}"/>
              </a:ext>
            </a:extLst>
          </xdr:cNvPr>
          <xdr:cNvSpPr>
            <a:spLocks/>
          </xdr:cNvSpPr>
        </xdr:nvSpPr>
        <xdr:spPr bwMode="auto">
          <a:xfrm>
            <a:off x="2342" y="5825"/>
            <a:ext cx="4" cy="4"/>
          </a:xfrm>
          <a:custGeom>
            <a:avLst/>
            <a:gdLst>
              <a:gd name="T0" fmla="*/ 0 w 15"/>
              <a:gd name="T1" fmla="*/ 0 h 17"/>
              <a:gd name="T2" fmla="*/ 0 w 15"/>
              <a:gd name="T3" fmla="*/ 0 h 17"/>
              <a:gd name="T4" fmla="*/ 0 w 15"/>
              <a:gd name="T5" fmla="*/ 0 h 17"/>
              <a:gd name="T6" fmla="*/ 0 w 15"/>
              <a:gd name="T7" fmla="*/ 0 h 17"/>
              <a:gd name="T8" fmla="*/ 0 w 15"/>
              <a:gd name="T9" fmla="*/ 0 h 17"/>
              <a:gd name="T10" fmla="*/ 0 w 15"/>
              <a:gd name="T11" fmla="*/ 0 h 17"/>
              <a:gd name="T12" fmla="*/ 0 60000 65536"/>
              <a:gd name="T13" fmla="*/ 0 60000 65536"/>
              <a:gd name="T14" fmla="*/ 0 60000 65536"/>
              <a:gd name="T15" fmla="*/ 0 60000 65536"/>
              <a:gd name="T16" fmla="*/ 0 60000 65536"/>
              <a:gd name="T17" fmla="*/ 0 60000 65536"/>
              <a:gd name="T18" fmla="*/ 0 w 15"/>
              <a:gd name="T19" fmla="*/ 0 h 17"/>
              <a:gd name="T20" fmla="*/ 15 w 15"/>
              <a:gd name="T21" fmla="*/ 17 h 17"/>
            </a:gdLst>
            <a:ahLst/>
            <a:cxnLst>
              <a:cxn ang="T12">
                <a:pos x="T0" y="T1"/>
              </a:cxn>
              <a:cxn ang="T13">
                <a:pos x="T2" y="T3"/>
              </a:cxn>
              <a:cxn ang="T14">
                <a:pos x="T4" y="T5"/>
              </a:cxn>
              <a:cxn ang="T15">
                <a:pos x="T6" y="T7"/>
              </a:cxn>
              <a:cxn ang="T16">
                <a:pos x="T8" y="T9"/>
              </a:cxn>
              <a:cxn ang="T17">
                <a:pos x="T10" y="T11"/>
              </a:cxn>
            </a:cxnLst>
            <a:rect l="T18" t="T19" r="T20" b="T21"/>
            <a:pathLst>
              <a:path w="15" h="17">
                <a:moveTo>
                  <a:pt x="0" y="17"/>
                </a:moveTo>
                <a:lnTo>
                  <a:pt x="6" y="15"/>
                </a:lnTo>
                <a:lnTo>
                  <a:pt x="10" y="11"/>
                </a:lnTo>
                <a:lnTo>
                  <a:pt x="12" y="6"/>
                </a:lnTo>
                <a:lnTo>
                  <a:pt x="13" y="0"/>
                </a:lnTo>
                <a:lnTo>
                  <a:pt x="1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26" name="Freeform 725">
            <a:extLst>
              <a:ext uri="{FF2B5EF4-FFF2-40B4-BE49-F238E27FC236}">
                <a16:creationId xmlns:a16="http://schemas.microsoft.com/office/drawing/2014/main" id="{00000000-0008-0000-0900-0000D6020000}"/>
              </a:ext>
            </a:extLst>
          </xdr:cNvPr>
          <xdr:cNvSpPr>
            <a:spLocks/>
          </xdr:cNvSpPr>
        </xdr:nvSpPr>
        <xdr:spPr bwMode="auto">
          <a:xfrm>
            <a:off x="2346" y="5822"/>
            <a:ext cx="1" cy="3"/>
          </a:xfrm>
          <a:custGeom>
            <a:avLst/>
            <a:gdLst>
              <a:gd name="T0" fmla="*/ 0 w 2"/>
              <a:gd name="T1" fmla="*/ 0 h 13"/>
              <a:gd name="T2" fmla="*/ 0 w 2"/>
              <a:gd name="T3" fmla="*/ 0 h 13"/>
              <a:gd name="T4" fmla="*/ 1 w 2"/>
              <a:gd name="T5" fmla="*/ 0 h 13"/>
              <a:gd name="T6" fmla="*/ 0 60000 65536"/>
              <a:gd name="T7" fmla="*/ 0 60000 65536"/>
              <a:gd name="T8" fmla="*/ 0 60000 65536"/>
              <a:gd name="T9" fmla="*/ 0 w 2"/>
              <a:gd name="T10" fmla="*/ 0 h 13"/>
              <a:gd name="T11" fmla="*/ 2 w 2"/>
              <a:gd name="T12" fmla="*/ 13 h 13"/>
            </a:gdLst>
            <a:ahLst/>
            <a:cxnLst>
              <a:cxn ang="T6">
                <a:pos x="T0" y="T1"/>
              </a:cxn>
              <a:cxn ang="T7">
                <a:pos x="T2" y="T3"/>
              </a:cxn>
              <a:cxn ang="T8">
                <a:pos x="T4" y="T5"/>
              </a:cxn>
            </a:cxnLst>
            <a:rect l="T9" t="T10" r="T11" b="T12"/>
            <a:pathLst>
              <a:path w="2" h="13">
                <a:moveTo>
                  <a:pt x="0" y="1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27" name="Freeform 726">
            <a:extLst>
              <a:ext uri="{FF2B5EF4-FFF2-40B4-BE49-F238E27FC236}">
                <a16:creationId xmlns:a16="http://schemas.microsoft.com/office/drawing/2014/main" id="{00000000-0008-0000-0900-0000D7020000}"/>
              </a:ext>
            </a:extLst>
          </xdr:cNvPr>
          <xdr:cNvSpPr>
            <a:spLocks/>
          </xdr:cNvSpPr>
        </xdr:nvSpPr>
        <xdr:spPr bwMode="auto">
          <a:xfrm>
            <a:off x="2346" y="5819"/>
            <a:ext cx="2" cy="3"/>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9"/>
                </a:moveTo>
                <a:lnTo>
                  <a:pt x="9" y="0"/>
                </a:lnTo>
                <a:lnTo>
                  <a:pt x="10"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28" name="Freeform 727">
            <a:extLst>
              <a:ext uri="{FF2B5EF4-FFF2-40B4-BE49-F238E27FC236}">
                <a16:creationId xmlns:a16="http://schemas.microsoft.com/office/drawing/2014/main" id="{00000000-0008-0000-0900-0000D8020000}"/>
              </a:ext>
            </a:extLst>
          </xdr:cNvPr>
          <xdr:cNvSpPr>
            <a:spLocks/>
          </xdr:cNvSpPr>
        </xdr:nvSpPr>
        <xdr:spPr bwMode="auto">
          <a:xfrm>
            <a:off x="2348" y="5813"/>
            <a:ext cx="1" cy="6"/>
          </a:xfrm>
          <a:custGeom>
            <a:avLst/>
            <a:gdLst>
              <a:gd name="T0" fmla="*/ 0 w 1"/>
              <a:gd name="T1" fmla="*/ 0 h 25"/>
              <a:gd name="T2" fmla="*/ 0 w 1"/>
              <a:gd name="T3" fmla="*/ 0 h 25"/>
              <a:gd name="T4" fmla="*/ 1 w 1"/>
              <a:gd name="T5" fmla="*/ 0 h 25"/>
              <a:gd name="T6" fmla="*/ 0 60000 65536"/>
              <a:gd name="T7" fmla="*/ 0 60000 65536"/>
              <a:gd name="T8" fmla="*/ 0 60000 65536"/>
              <a:gd name="T9" fmla="*/ 0 w 1"/>
              <a:gd name="T10" fmla="*/ 0 h 25"/>
              <a:gd name="T11" fmla="*/ 1 w 1"/>
              <a:gd name="T12" fmla="*/ 25 h 25"/>
            </a:gdLst>
            <a:ahLst/>
            <a:cxnLst>
              <a:cxn ang="T6">
                <a:pos x="T0" y="T1"/>
              </a:cxn>
              <a:cxn ang="T7">
                <a:pos x="T2" y="T3"/>
              </a:cxn>
              <a:cxn ang="T8">
                <a:pos x="T4" y="T5"/>
              </a:cxn>
            </a:cxnLst>
            <a:rect l="T9" t="T10" r="T11" b="T12"/>
            <a:pathLst>
              <a:path w="1" h="25">
                <a:moveTo>
                  <a:pt x="0" y="2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29" name="Freeform 728">
            <a:extLst>
              <a:ext uri="{FF2B5EF4-FFF2-40B4-BE49-F238E27FC236}">
                <a16:creationId xmlns:a16="http://schemas.microsoft.com/office/drawing/2014/main" id="{00000000-0008-0000-0900-0000D9020000}"/>
              </a:ext>
            </a:extLst>
          </xdr:cNvPr>
          <xdr:cNvSpPr>
            <a:spLocks/>
          </xdr:cNvSpPr>
        </xdr:nvSpPr>
        <xdr:spPr bwMode="auto">
          <a:xfrm>
            <a:off x="2348" y="5813"/>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0" y="0"/>
                </a:moveTo>
                <a:lnTo>
                  <a:pt x="67" y="0"/>
                </a:lnTo>
                <a:lnTo>
                  <a:pt x="6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0" name="Freeform 729">
            <a:extLst>
              <a:ext uri="{FF2B5EF4-FFF2-40B4-BE49-F238E27FC236}">
                <a16:creationId xmlns:a16="http://schemas.microsoft.com/office/drawing/2014/main" id="{00000000-0008-0000-0900-0000DA020000}"/>
              </a:ext>
            </a:extLst>
          </xdr:cNvPr>
          <xdr:cNvSpPr>
            <a:spLocks/>
          </xdr:cNvSpPr>
        </xdr:nvSpPr>
        <xdr:spPr bwMode="auto">
          <a:xfrm>
            <a:off x="2364" y="5804"/>
            <a:ext cx="10" cy="9"/>
          </a:xfrm>
          <a:custGeom>
            <a:avLst/>
            <a:gdLst>
              <a:gd name="T0" fmla="*/ 0 w 37"/>
              <a:gd name="T1" fmla="*/ 0 h 35"/>
              <a:gd name="T2" fmla="*/ 0 w 37"/>
              <a:gd name="T3" fmla="*/ 0 h 35"/>
              <a:gd name="T4" fmla="*/ 0 w 37"/>
              <a:gd name="T5" fmla="*/ 0 h 35"/>
              <a:gd name="T6" fmla="*/ 0 60000 65536"/>
              <a:gd name="T7" fmla="*/ 0 60000 65536"/>
              <a:gd name="T8" fmla="*/ 0 60000 65536"/>
              <a:gd name="T9" fmla="*/ 0 w 37"/>
              <a:gd name="T10" fmla="*/ 0 h 35"/>
              <a:gd name="T11" fmla="*/ 37 w 37"/>
              <a:gd name="T12" fmla="*/ 35 h 35"/>
            </a:gdLst>
            <a:ahLst/>
            <a:cxnLst>
              <a:cxn ang="T6">
                <a:pos x="T0" y="T1"/>
              </a:cxn>
              <a:cxn ang="T7">
                <a:pos x="T2" y="T3"/>
              </a:cxn>
              <a:cxn ang="T8">
                <a:pos x="T4" y="T5"/>
              </a:cxn>
            </a:cxnLst>
            <a:rect l="T9" t="T10" r="T11" b="T12"/>
            <a:pathLst>
              <a:path w="37" h="35">
                <a:moveTo>
                  <a:pt x="0" y="35"/>
                </a:moveTo>
                <a:lnTo>
                  <a:pt x="35" y="0"/>
                </a:lnTo>
                <a:lnTo>
                  <a:pt x="3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1" name="Freeform 730">
            <a:extLst>
              <a:ext uri="{FF2B5EF4-FFF2-40B4-BE49-F238E27FC236}">
                <a16:creationId xmlns:a16="http://schemas.microsoft.com/office/drawing/2014/main" id="{00000000-0008-0000-0900-0000DB020000}"/>
              </a:ext>
            </a:extLst>
          </xdr:cNvPr>
          <xdr:cNvSpPr>
            <a:spLocks/>
          </xdr:cNvSpPr>
        </xdr:nvSpPr>
        <xdr:spPr bwMode="auto">
          <a:xfrm>
            <a:off x="2373" y="5711"/>
            <a:ext cx="1" cy="93"/>
          </a:xfrm>
          <a:custGeom>
            <a:avLst/>
            <a:gdLst>
              <a:gd name="T0" fmla="*/ 0 w 2"/>
              <a:gd name="T1" fmla="*/ 0 h 373"/>
              <a:gd name="T2" fmla="*/ 0 w 2"/>
              <a:gd name="T3" fmla="*/ 0 h 373"/>
              <a:gd name="T4" fmla="*/ 1 w 2"/>
              <a:gd name="T5" fmla="*/ 0 h 373"/>
              <a:gd name="T6" fmla="*/ 0 60000 65536"/>
              <a:gd name="T7" fmla="*/ 0 60000 65536"/>
              <a:gd name="T8" fmla="*/ 0 60000 65536"/>
              <a:gd name="T9" fmla="*/ 0 w 2"/>
              <a:gd name="T10" fmla="*/ 0 h 373"/>
              <a:gd name="T11" fmla="*/ 2 w 2"/>
              <a:gd name="T12" fmla="*/ 373 h 373"/>
            </a:gdLst>
            <a:ahLst/>
            <a:cxnLst>
              <a:cxn ang="T6">
                <a:pos x="T0" y="T1"/>
              </a:cxn>
              <a:cxn ang="T7">
                <a:pos x="T2" y="T3"/>
              </a:cxn>
              <a:cxn ang="T8">
                <a:pos x="T4" y="T5"/>
              </a:cxn>
            </a:cxnLst>
            <a:rect l="T9" t="T10" r="T11" b="T12"/>
            <a:pathLst>
              <a:path w="2" h="373">
                <a:moveTo>
                  <a:pt x="0" y="37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2" name="Freeform 731">
            <a:extLst>
              <a:ext uri="{FF2B5EF4-FFF2-40B4-BE49-F238E27FC236}">
                <a16:creationId xmlns:a16="http://schemas.microsoft.com/office/drawing/2014/main" id="{00000000-0008-0000-0900-0000DC020000}"/>
              </a:ext>
            </a:extLst>
          </xdr:cNvPr>
          <xdr:cNvSpPr>
            <a:spLocks/>
          </xdr:cNvSpPr>
        </xdr:nvSpPr>
        <xdr:spPr bwMode="auto">
          <a:xfrm>
            <a:off x="2364" y="5703"/>
            <a:ext cx="9" cy="8"/>
          </a:xfrm>
          <a:custGeom>
            <a:avLst/>
            <a:gdLst>
              <a:gd name="T0" fmla="*/ 0 w 35"/>
              <a:gd name="T1" fmla="*/ 0 h 34"/>
              <a:gd name="T2" fmla="*/ 0 w 35"/>
              <a:gd name="T3" fmla="*/ 0 h 34"/>
              <a:gd name="T4" fmla="*/ 0 w 35"/>
              <a:gd name="T5" fmla="*/ 0 h 34"/>
              <a:gd name="T6" fmla="*/ 0 60000 65536"/>
              <a:gd name="T7" fmla="*/ 0 60000 65536"/>
              <a:gd name="T8" fmla="*/ 0 60000 65536"/>
              <a:gd name="T9" fmla="*/ 0 w 35"/>
              <a:gd name="T10" fmla="*/ 0 h 34"/>
              <a:gd name="T11" fmla="*/ 35 w 35"/>
              <a:gd name="T12" fmla="*/ 34 h 34"/>
            </a:gdLst>
            <a:ahLst/>
            <a:cxnLst>
              <a:cxn ang="T6">
                <a:pos x="T0" y="T1"/>
              </a:cxn>
              <a:cxn ang="T7">
                <a:pos x="T2" y="T3"/>
              </a:cxn>
              <a:cxn ang="T8">
                <a:pos x="T4" y="T5"/>
              </a:cxn>
            </a:cxnLst>
            <a:rect l="T9" t="T10" r="T11" b="T12"/>
            <a:pathLst>
              <a:path w="35" h="34">
                <a:moveTo>
                  <a:pt x="35" y="3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3" name="Freeform 732">
            <a:extLst>
              <a:ext uri="{FF2B5EF4-FFF2-40B4-BE49-F238E27FC236}">
                <a16:creationId xmlns:a16="http://schemas.microsoft.com/office/drawing/2014/main" id="{00000000-0008-0000-0900-0000DD020000}"/>
              </a:ext>
            </a:extLst>
          </xdr:cNvPr>
          <xdr:cNvSpPr>
            <a:spLocks/>
          </xdr:cNvSpPr>
        </xdr:nvSpPr>
        <xdr:spPr bwMode="auto">
          <a:xfrm>
            <a:off x="2348" y="5703"/>
            <a:ext cx="16" cy="1"/>
          </a:xfrm>
          <a:custGeom>
            <a:avLst/>
            <a:gdLst>
              <a:gd name="T0" fmla="*/ 0 w 67"/>
              <a:gd name="T1" fmla="*/ 0 h 1"/>
              <a:gd name="T2" fmla="*/ 0 w 67"/>
              <a:gd name="T3" fmla="*/ 0 h 1"/>
              <a:gd name="T4" fmla="*/ 0 w 67"/>
              <a:gd name="T5" fmla="*/ 0 h 1"/>
              <a:gd name="T6" fmla="*/ 0 60000 65536"/>
              <a:gd name="T7" fmla="*/ 0 60000 65536"/>
              <a:gd name="T8" fmla="*/ 0 60000 65536"/>
              <a:gd name="T9" fmla="*/ 0 w 67"/>
              <a:gd name="T10" fmla="*/ 0 h 1"/>
              <a:gd name="T11" fmla="*/ 67 w 67"/>
              <a:gd name="T12" fmla="*/ 1 h 1"/>
            </a:gdLst>
            <a:ahLst/>
            <a:cxnLst>
              <a:cxn ang="T6">
                <a:pos x="T0" y="T1"/>
              </a:cxn>
              <a:cxn ang="T7">
                <a:pos x="T2" y="T3"/>
              </a:cxn>
              <a:cxn ang="T8">
                <a:pos x="T4" y="T5"/>
              </a:cxn>
            </a:cxnLst>
            <a:rect l="T9" t="T10" r="T11" b="T12"/>
            <a:pathLst>
              <a:path w="67" h="1">
                <a:moveTo>
                  <a:pt x="67"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4" name="Freeform 733">
            <a:extLst>
              <a:ext uri="{FF2B5EF4-FFF2-40B4-BE49-F238E27FC236}">
                <a16:creationId xmlns:a16="http://schemas.microsoft.com/office/drawing/2014/main" id="{00000000-0008-0000-0900-0000DE020000}"/>
              </a:ext>
            </a:extLst>
          </xdr:cNvPr>
          <xdr:cNvSpPr>
            <a:spLocks/>
          </xdr:cNvSpPr>
        </xdr:nvSpPr>
        <xdr:spPr bwMode="auto">
          <a:xfrm>
            <a:off x="2348" y="5696"/>
            <a:ext cx="1" cy="7"/>
          </a:xfrm>
          <a:custGeom>
            <a:avLst/>
            <a:gdLst>
              <a:gd name="T0" fmla="*/ 0 w 1"/>
              <a:gd name="T1" fmla="*/ 0 h 26"/>
              <a:gd name="T2" fmla="*/ 0 w 1"/>
              <a:gd name="T3" fmla="*/ 0 h 26"/>
              <a:gd name="T4" fmla="*/ 1 w 1"/>
              <a:gd name="T5" fmla="*/ 0 h 26"/>
              <a:gd name="T6" fmla="*/ 0 60000 65536"/>
              <a:gd name="T7" fmla="*/ 0 60000 65536"/>
              <a:gd name="T8" fmla="*/ 0 60000 65536"/>
              <a:gd name="T9" fmla="*/ 0 w 1"/>
              <a:gd name="T10" fmla="*/ 0 h 26"/>
              <a:gd name="T11" fmla="*/ 1 w 1"/>
              <a:gd name="T12" fmla="*/ 26 h 26"/>
            </a:gdLst>
            <a:ahLst/>
            <a:cxnLst>
              <a:cxn ang="T6">
                <a:pos x="T0" y="T1"/>
              </a:cxn>
              <a:cxn ang="T7">
                <a:pos x="T2" y="T3"/>
              </a:cxn>
              <a:cxn ang="T8">
                <a:pos x="T4" y="T5"/>
              </a:cxn>
            </a:cxnLst>
            <a:rect l="T9" t="T10" r="T11" b="T12"/>
            <a:pathLst>
              <a:path w="1" h="26">
                <a:moveTo>
                  <a:pt x="0" y="2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5" name="Freeform 734">
            <a:extLst>
              <a:ext uri="{FF2B5EF4-FFF2-40B4-BE49-F238E27FC236}">
                <a16:creationId xmlns:a16="http://schemas.microsoft.com/office/drawing/2014/main" id="{00000000-0008-0000-0900-0000DF020000}"/>
              </a:ext>
            </a:extLst>
          </xdr:cNvPr>
          <xdr:cNvSpPr>
            <a:spLocks/>
          </xdr:cNvSpPr>
        </xdr:nvSpPr>
        <xdr:spPr bwMode="auto">
          <a:xfrm>
            <a:off x="2346" y="5694"/>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9"/>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6" name="Freeform 735">
            <a:extLst>
              <a:ext uri="{FF2B5EF4-FFF2-40B4-BE49-F238E27FC236}">
                <a16:creationId xmlns:a16="http://schemas.microsoft.com/office/drawing/2014/main" id="{00000000-0008-0000-0900-0000E0020000}"/>
              </a:ext>
            </a:extLst>
          </xdr:cNvPr>
          <xdr:cNvSpPr>
            <a:spLocks/>
          </xdr:cNvSpPr>
        </xdr:nvSpPr>
        <xdr:spPr bwMode="auto">
          <a:xfrm>
            <a:off x="2346" y="5691"/>
            <a:ext cx="1" cy="3"/>
          </a:xfrm>
          <a:custGeom>
            <a:avLst/>
            <a:gdLst>
              <a:gd name="T0" fmla="*/ 0 w 2"/>
              <a:gd name="T1" fmla="*/ 0 h 13"/>
              <a:gd name="T2" fmla="*/ 0 w 2"/>
              <a:gd name="T3" fmla="*/ 0 h 13"/>
              <a:gd name="T4" fmla="*/ 1 w 2"/>
              <a:gd name="T5" fmla="*/ 0 h 13"/>
              <a:gd name="T6" fmla="*/ 0 60000 65536"/>
              <a:gd name="T7" fmla="*/ 0 60000 65536"/>
              <a:gd name="T8" fmla="*/ 0 60000 65536"/>
              <a:gd name="T9" fmla="*/ 0 w 2"/>
              <a:gd name="T10" fmla="*/ 0 h 13"/>
              <a:gd name="T11" fmla="*/ 2 w 2"/>
              <a:gd name="T12" fmla="*/ 13 h 13"/>
            </a:gdLst>
            <a:ahLst/>
            <a:cxnLst>
              <a:cxn ang="T6">
                <a:pos x="T0" y="T1"/>
              </a:cxn>
              <a:cxn ang="T7">
                <a:pos x="T2" y="T3"/>
              </a:cxn>
              <a:cxn ang="T8">
                <a:pos x="T4" y="T5"/>
              </a:cxn>
            </a:cxnLst>
            <a:rect l="T9" t="T10" r="T11" b="T12"/>
            <a:pathLst>
              <a:path w="2" h="13">
                <a:moveTo>
                  <a:pt x="0" y="13"/>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7" name="Freeform 736">
            <a:extLst>
              <a:ext uri="{FF2B5EF4-FFF2-40B4-BE49-F238E27FC236}">
                <a16:creationId xmlns:a16="http://schemas.microsoft.com/office/drawing/2014/main" id="{00000000-0008-0000-0900-0000E1020000}"/>
              </a:ext>
            </a:extLst>
          </xdr:cNvPr>
          <xdr:cNvSpPr>
            <a:spLocks/>
          </xdr:cNvSpPr>
        </xdr:nvSpPr>
        <xdr:spPr bwMode="auto">
          <a:xfrm>
            <a:off x="2342" y="5686"/>
            <a:ext cx="4" cy="5"/>
          </a:xfrm>
          <a:custGeom>
            <a:avLst/>
            <a:gdLst>
              <a:gd name="T0" fmla="*/ 0 w 13"/>
              <a:gd name="T1" fmla="*/ 0 h 18"/>
              <a:gd name="T2" fmla="*/ 0 w 13"/>
              <a:gd name="T3" fmla="*/ 0 h 18"/>
              <a:gd name="T4" fmla="*/ 0 w 13"/>
              <a:gd name="T5" fmla="*/ 0 h 18"/>
              <a:gd name="T6" fmla="*/ 0 w 13"/>
              <a:gd name="T7" fmla="*/ 0 h 18"/>
              <a:gd name="T8" fmla="*/ 0 w 13"/>
              <a:gd name="T9" fmla="*/ 0 h 18"/>
              <a:gd name="T10" fmla="*/ 0 w 13"/>
              <a:gd name="T11" fmla="*/ 0 h 18"/>
              <a:gd name="T12" fmla="*/ 0 60000 65536"/>
              <a:gd name="T13" fmla="*/ 0 60000 65536"/>
              <a:gd name="T14" fmla="*/ 0 60000 65536"/>
              <a:gd name="T15" fmla="*/ 0 60000 65536"/>
              <a:gd name="T16" fmla="*/ 0 60000 65536"/>
              <a:gd name="T17" fmla="*/ 0 60000 65536"/>
              <a:gd name="T18" fmla="*/ 0 w 13"/>
              <a:gd name="T19" fmla="*/ 0 h 18"/>
              <a:gd name="T20" fmla="*/ 13 w 13"/>
              <a:gd name="T21" fmla="*/ 18 h 18"/>
            </a:gdLst>
            <a:ahLst/>
            <a:cxnLst>
              <a:cxn ang="T12">
                <a:pos x="T0" y="T1"/>
              </a:cxn>
              <a:cxn ang="T13">
                <a:pos x="T2" y="T3"/>
              </a:cxn>
              <a:cxn ang="T14">
                <a:pos x="T4" y="T5"/>
              </a:cxn>
              <a:cxn ang="T15">
                <a:pos x="T6" y="T7"/>
              </a:cxn>
              <a:cxn ang="T16">
                <a:pos x="T8" y="T9"/>
              </a:cxn>
              <a:cxn ang="T17">
                <a:pos x="T10" y="T11"/>
              </a:cxn>
            </a:cxnLst>
            <a:rect l="T18" t="T19" r="T20" b="T21"/>
            <a:pathLst>
              <a:path w="13" h="18">
                <a:moveTo>
                  <a:pt x="13" y="18"/>
                </a:moveTo>
                <a:lnTo>
                  <a:pt x="12" y="11"/>
                </a:lnTo>
                <a:lnTo>
                  <a:pt x="10" y="7"/>
                </a:lnTo>
                <a:lnTo>
                  <a:pt x="6"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8" name="Freeform 737">
            <a:extLst>
              <a:ext uri="{FF2B5EF4-FFF2-40B4-BE49-F238E27FC236}">
                <a16:creationId xmlns:a16="http://schemas.microsoft.com/office/drawing/2014/main" id="{00000000-0008-0000-0900-0000E2020000}"/>
              </a:ext>
            </a:extLst>
          </xdr:cNvPr>
          <xdr:cNvSpPr>
            <a:spLocks/>
          </xdr:cNvSpPr>
        </xdr:nvSpPr>
        <xdr:spPr bwMode="auto">
          <a:xfrm>
            <a:off x="2330" y="5686"/>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39" name="Freeform 738">
            <a:extLst>
              <a:ext uri="{FF2B5EF4-FFF2-40B4-BE49-F238E27FC236}">
                <a16:creationId xmlns:a16="http://schemas.microsoft.com/office/drawing/2014/main" id="{00000000-0008-0000-0900-0000E3020000}"/>
              </a:ext>
            </a:extLst>
          </xdr:cNvPr>
          <xdr:cNvSpPr>
            <a:spLocks/>
          </xdr:cNvSpPr>
        </xdr:nvSpPr>
        <xdr:spPr bwMode="auto">
          <a:xfrm>
            <a:off x="2330" y="5684"/>
            <a:ext cx="1" cy="2"/>
          </a:xfrm>
          <a:custGeom>
            <a:avLst/>
            <a:gdLst>
              <a:gd name="T0" fmla="*/ 0 w 1"/>
              <a:gd name="T1" fmla="*/ 0 h 8"/>
              <a:gd name="T2" fmla="*/ 0 w 1"/>
              <a:gd name="T3" fmla="*/ 0 h 8"/>
              <a:gd name="T4" fmla="*/ 1 w 1"/>
              <a:gd name="T5" fmla="*/ 0 h 8"/>
              <a:gd name="T6" fmla="*/ 0 60000 65536"/>
              <a:gd name="T7" fmla="*/ 0 60000 65536"/>
              <a:gd name="T8" fmla="*/ 0 60000 65536"/>
              <a:gd name="T9" fmla="*/ 0 w 1"/>
              <a:gd name="T10" fmla="*/ 0 h 8"/>
              <a:gd name="T11" fmla="*/ 1 w 1"/>
              <a:gd name="T12" fmla="*/ 8 h 8"/>
            </a:gdLst>
            <a:ahLst/>
            <a:cxnLst>
              <a:cxn ang="T6">
                <a:pos x="T0" y="T1"/>
              </a:cxn>
              <a:cxn ang="T7">
                <a:pos x="T2" y="T3"/>
              </a:cxn>
              <a:cxn ang="T8">
                <a:pos x="T4" y="T5"/>
              </a:cxn>
            </a:cxnLst>
            <a:rect l="T9" t="T10" r="T11" b="T12"/>
            <a:pathLst>
              <a:path w="1" h="8">
                <a:moveTo>
                  <a:pt x="0" y="8"/>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0" name="Freeform 739">
            <a:extLst>
              <a:ext uri="{FF2B5EF4-FFF2-40B4-BE49-F238E27FC236}">
                <a16:creationId xmlns:a16="http://schemas.microsoft.com/office/drawing/2014/main" id="{00000000-0008-0000-0900-0000E4020000}"/>
              </a:ext>
            </a:extLst>
          </xdr:cNvPr>
          <xdr:cNvSpPr>
            <a:spLocks/>
          </xdr:cNvSpPr>
        </xdr:nvSpPr>
        <xdr:spPr bwMode="auto">
          <a:xfrm>
            <a:off x="2297" y="5684"/>
            <a:ext cx="33" cy="1"/>
          </a:xfrm>
          <a:custGeom>
            <a:avLst/>
            <a:gdLst>
              <a:gd name="T0" fmla="*/ 0 w 131"/>
              <a:gd name="T1" fmla="*/ 0 h 1"/>
              <a:gd name="T2" fmla="*/ 0 w 131"/>
              <a:gd name="T3" fmla="*/ 0 h 1"/>
              <a:gd name="T4" fmla="*/ 0 w 131"/>
              <a:gd name="T5" fmla="*/ 0 h 1"/>
              <a:gd name="T6" fmla="*/ 0 60000 65536"/>
              <a:gd name="T7" fmla="*/ 0 60000 65536"/>
              <a:gd name="T8" fmla="*/ 0 60000 65536"/>
              <a:gd name="T9" fmla="*/ 0 w 131"/>
              <a:gd name="T10" fmla="*/ 0 h 1"/>
              <a:gd name="T11" fmla="*/ 131 w 131"/>
              <a:gd name="T12" fmla="*/ 1 h 1"/>
            </a:gdLst>
            <a:ahLst/>
            <a:cxnLst>
              <a:cxn ang="T6">
                <a:pos x="T0" y="T1"/>
              </a:cxn>
              <a:cxn ang="T7">
                <a:pos x="T2" y="T3"/>
              </a:cxn>
              <a:cxn ang="T8">
                <a:pos x="T4" y="T5"/>
              </a:cxn>
            </a:cxnLst>
            <a:rect l="T9" t="T10" r="T11" b="T12"/>
            <a:pathLst>
              <a:path w="131" h="1">
                <a:moveTo>
                  <a:pt x="131"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1" name="Freeform 740">
            <a:extLst>
              <a:ext uri="{FF2B5EF4-FFF2-40B4-BE49-F238E27FC236}">
                <a16:creationId xmlns:a16="http://schemas.microsoft.com/office/drawing/2014/main" id="{00000000-0008-0000-0900-0000E5020000}"/>
              </a:ext>
            </a:extLst>
          </xdr:cNvPr>
          <xdr:cNvSpPr>
            <a:spLocks/>
          </xdr:cNvSpPr>
        </xdr:nvSpPr>
        <xdr:spPr bwMode="auto">
          <a:xfrm>
            <a:off x="2290" y="5684"/>
            <a:ext cx="7" cy="1"/>
          </a:xfrm>
          <a:custGeom>
            <a:avLst/>
            <a:gdLst>
              <a:gd name="T0" fmla="*/ 0 w 27"/>
              <a:gd name="T1" fmla="*/ 0 h 1"/>
              <a:gd name="T2" fmla="*/ 0 w 27"/>
              <a:gd name="T3" fmla="*/ 0 h 1"/>
              <a:gd name="T4" fmla="*/ 0 w 27"/>
              <a:gd name="T5" fmla="*/ 0 h 1"/>
              <a:gd name="T6" fmla="*/ 0 60000 65536"/>
              <a:gd name="T7" fmla="*/ 0 60000 65536"/>
              <a:gd name="T8" fmla="*/ 0 60000 65536"/>
              <a:gd name="T9" fmla="*/ 0 w 27"/>
              <a:gd name="T10" fmla="*/ 0 h 1"/>
              <a:gd name="T11" fmla="*/ 27 w 27"/>
              <a:gd name="T12" fmla="*/ 1 h 1"/>
            </a:gdLst>
            <a:ahLst/>
            <a:cxnLst>
              <a:cxn ang="T6">
                <a:pos x="T0" y="T1"/>
              </a:cxn>
              <a:cxn ang="T7">
                <a:pos x="T2" y="T3"/>
              </a:cxn>
              <a:cxn ang="T8">
                <a:pos x="T4" y="T5"/>
              </a:cxn>
            </a:cxnLst>
            <a:rect l="T9" t="T10" r="T11" b="T12"/>
            <a:pathLst>
              <a:path w="27" h="1">
                <a:moveTo>
                  <a:pt x="27"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2" name="Freeform 741">
            <a:extLst>
              <a:ext uri="{FF2B5EF4-FFF2-40B4-BE49-F238E27FC236}">
                <a16:creationId xmlns:a16="http://schemas.microsoft.com/office/drawing/2014/main" id="{00000000-0008-0000-0900-0000E6020000}"/>
              </a:ext>
            </a:extLst>
          </xdr:cNvPr>
          <xdr:cNvSpPr>
            <a:spLocks/>
          </xdr:cNvSpPr>
        </xdr:nvSpPr>
        <xdr:spPr bwMode="auto">
          <a:xfrm>
            <a:off x="2220" y="5684"/>
            <a:ext cx="6" cy="1"/>
          </a:xfrm>
          <a:custGeom>
            <a:avLst/>
            <a:gdLst>
              <a:gd name="T0" fmla="*/ 0 w 27"/>
              <a:gd name="T1" fmla="*/ 0 h 1"/>
              <a:gd name="T2" fmla="*/ 0 w 27"/>
              <a:gd name="T3" fmla="*/ 0 h 1"/>
              <a:gd name="T4" fmla="*/ 0 w 27"/>
              <a:gd name="T5" fmla="*/ 0 h 1"/>
              <a:gd name="T6" fmla="*/ 0 60000 65536"/>
              <a:gd name="T7" fmla="*/ 0 60000 65536"/>
              <a:gd name="T8" fmla="*/ 0 60000 65536"/>
              <a:gd name="T9" fmla="*/ 0 w 27"/>
              <a:gd name="T10" fmla="*/ 0 h 1"/>
              <a:gd name="T11" fmla="*/ 27 w 27"/>
              <a:gd name="T12" fmla="*/ 1 h 1"/>
            </a:gdLst>
            <a:ahLst/>
            <a:cxnLst>
              <a:cxn ang="T6">
                <a:pos x="T0" y="T1"/>
              </a:cxn>
              <a:cxn ang="T7">
                <a:pos x="T2" y="T3"/>
              </a:cxn>
              <a:cxn ang="T8">
                <a:pos x="T4" y="T5"/>
              </a:cxn>
            </a:cxnLst>
            <a:rect l="T9" t="T10" r="T11" b="T12"/>
            <a:pathLst>
              <a:path w="27" h="1">
                <a:moveTo>
                  <a:pt x="27"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3" name="Freeform 742">
            <a:extLst>
              <a:ext uri="{FF2B5EF4-FFF2-40B4-BE49-F238E27FC236}">
                <a16:creationId xmlns:a16="http://schemas.microsoft.com/office/drawing/2014/main" id="{00000000-0008-0000-0900-0000E7020000}"/>
              </a:ext>
            </a:extLst>
          </xdr:cNvPr>
          <xdr:cNvSpPr>
            <a:spLocks/>
          </xdr:cNvSpPr>
        </xdr:nvSpPr>
        <xdr:spPr bwMode="auto">
          <a:xfrm>
            <a:off x="2187" y="5684"/>
            <a:ext cx="33" cy="1"/>
          </a:xfrm>
          <a:custGeom>
            <a:avLst/>
            <a:gdLst>
              <a:gd name="T0" fmla="*/ 0 w 130"/>
              <a:gd name="T1" fmla="*/ 0 h 1"/>
              <a:gd name="T2" fmla="*/ 0 w 130"/>
              <a:gd name="T3" fmla="*/ 0 h 1"/>
              <a:gd name="T4" fmla="*/ 0 w 130"/>
              <a:gd name="T5" fmla="*/ 0 h 1"/>
              <a:gd name="T6" fmla="*/ 0 60000 65536"/>
              <a:gd name="T7" fmla="*/ 0 60000 65536"/>
              <a:gd name="T8" fmla="*/ 0 60000 65536"/>
              <a:gd name="T9" fmla="*/ 0 w 130"/>
              <a:gd name="T10" fmla="*/ 0 h 1"/>
              <a:gd name="T11" fmla="*/ 130 w 130"/>
              <a:gd name="T12" fmla="*/ 1 h 1"/>
            </a:gdLst>
            <a:ahLst/>
            <a:cxnLst>
              <a:cxn ang="T6">
                <a:pos x="T0" y="T1"/>
              </a:cxn>
              <a:cxn ang="T7">
                <a:pos x="T2" y="T3"/>
              </a:cxn>
              <a:cxn ang="T8">
                <a:pos x="T4" y="T5"/>
              </a:cxn>
            </a:cxnLst>
            <a:rect l="T9" t="T10" r="T11" b="T12"/>
            <a:pathLst>
              <a:path w="130" h="1">
                <a:moveTo>
                  <a:pt x="13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4" name="Freeform 743">
            <a:extLst>
              <a:ext uri="{FF2B5EF4-FFF2-40B4-BE49-F238E27FC236}">
                <a16:creationId xmlns:a16="http://schemas.microsoft.com/office/drawing/2014/main" id="{00000000-0008-0000-0900-0000E8020000}"/>
              </a:ext>
            </a:extLst>
          </xdr:cNvPr>
          <xdr:cNvSpPr>
            <a:spLocks/>
          </xdr:cNvSpPr>
        </xdr:nvSpPr>
        <xdr:spPr bwMode="auto">
          <a:xfrm>
            <a:off x="2187" y="5684"/>
            <a:ext cx="1" cy="2"/>
          </a:xfrm>
          <a:custGeom>
            <a:avLst/>
            <a:gdLst>
              <a:gd name="T0" fmla="*/ 0 w 1"/>
              <a:gd name="T1" fmla="*/ 0 h 8"/>
              <a:gd name="T2" fmla="*/ 0 w 1"/>
              <a:gd name="T3" fmla="*/ 0 h 8"/>
              <a:gd name="T4" fmla="*/ 1 w 1"/>
              <a:gd name="T5" fmla="*/ 0 h 8"/>
              <a:gd name="T6" fmla="*/ 0 60000 65536"/>
              <a:gd name="T7" fmla="*/ 0 60000 65536"/>
              <a:gd name="T8" fmla="*/ 0 60000 65536"/>
              <a:gd name="T9" fmla="*/ 0 w 1"/>
              <a:gd name="T10" fmla="*/ 0 h 8"/>
              <a:gd name="T11" fmla="*/ 1 w 1"/>
              <a:gd name="T12" fmla="*/ 8 h 8"/>
            </a:gdLst>
            <a:ahLst/>
            <a:cxnLst>
              <a:cxn ang="T6">
                <a:pos x="T0" y="T1"/>
              </a:cxn>
              <a:cxn ang="T7">
                <a:pos x="T2" y="T3"/>
              </a:cxn>
              <a:cxn ang="T8">
                <a:pos x="T4" y="T5"/>
              </a:cxn>
            </a:cxnLst>
            <a:rect l="T9" t="T10" r="T11" b="T12"/>
            <a:pathLst>
              <a:path w="1" h="8">
                <a:moveTo>
                  <a:pt x="0" y="0"/>
                </a:moveTo>
                <a:lnTo>
                  <a:pt x="0" y="8"/>
                </a:lnTo>
                <a:lnTo>
                  <a:pt x="1" y="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5" name="Freeform 744">
            <a:extLst>
              <a:ext uri="{FF2B5EF4-FFF2-40B4-BE49-F238E27FC236}">
                <a16:creationId xmlns:a16="http://schemas.microsoft.com/office/drawing/2014/main" id="{00000000-0008-0000-0900-0000E9020000}"/>
              </a:ext>
            </a:extLst>
          </xdr:cNvPr>
          <xdr:cNvSpPr>
            <a:spLocks/>
          </xdr:cNvSpPr>
        </xdr:nvSpPr>
        <xdr:spPr bwMode="auto">
          <a:xfrm>
            <a:off x="2174" y="5686"/>
            <a:ext cx="13" cy="1"/>
          </a:xfrm>
          <a:custGeom>
            <a:avLst/>
            <a:gdLst>
              <a:gd name="T0" fmla="*/ 0 w 51"/>
              <a:gd name="T1" fmla="*/ 0 h 1"/>
              <a:gd name="T2" fmla="*/ 0 w 51"/>
              <a:gd name="T3" fmla="*/ 0 h 1"/>
              <a:gd name="T4" fmla="*/ 0 w 51"/>
              <a:gd name="T5" fmla="*/ 0 h 1"/>
              <a:gd name="T6" fmla="*/ 0 60000 65536"/>
              <a:gd name="T7" fmla="*/ 0 60000 65536"/>
              <a:gd name="T8" fmla="*/ 0 60000 65536"/>
              <a:gd name="T9" fmla="*/ 0 w 51"/>
              <a:gd name="T10" fmla="*/ 0 h 1"/>
              <a:gd name="T11" fmla="*/ 51 w 51"/>
              <a:gd name="T12" fmla="*/ 1 h 1"/>
            </a:gdLst>
            <a:ahLst/>
            <a:cxnLst>
              <a:cxn ang="T6">
                <a:pos x="T0" y="T1"/>
              </a:cxn>
              <a:cxn ang="T7">
                <a:pos x="T2" y="T3"/>
              </a:cxn>
              <a:cxn ang="T8">
                <a:pos x="T4" y="T5"/>
              </a:cxn>
            </a:cxnLst>
            <a:rect l="T9" t="T10" r="T11" b="T12"/>
            <a:pathLst>
              <a:path w="51" h="1">
                <a:moveTo>
                  <a:pt x="51"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6" name="Freeform 745">
            <a:extLst>
              <a:ext uri="{FF2B5EF4-FFF2-40B4-BE49-F238E27FC236}">
                <a16:creationId xmlns:a16="http://schemas.microsoft.com/office/drawing/2014/main" id="{00000000-0008-0000-0900-0000EA020000}"/>
              </a:ext>
            </a:extLst>
          </xdr:cNvPr>
          <xdr:cNvSpPr>
            <a:spLocks/>
          </xdr:cNvSpPr>
        </xdr:nvSpPr>
        <xdr:spPr bwMode="auto">
          <a:xfrm>
            <a:off x="2171" y="5686"/>
            <a:ext cx="3" cy="5"/>
          </a:xfrm>
          <a:custGeom>
            <a:avLst/>
            <a:gdLst>
              <a:gd name="T0" fmla="*/ 0 w 12"/>
              <a:gd name="T1" fmla="*/ 0 h 18"/>
              <a:gd name="T2" fmla="*/ 0 w 12"/>
              <a:gd name="T3" fmla="*/ 0 h 18"/>
              <a:gd name="T4" fmla="*/ 0 w 12"/>
              <a:gd name="T5" fmla="*/ 0 h 18"/>
              <a:gd name="T6" fmla="*/ 0 w 12"/>
              <a:gd name="T7" fmla="*/ 0 h 18"/>
              <a:gd name="T8" fmla="*/ 0 w 12"/>
              <a:gd name="T9" fmla="*/ 0 h 18"/>
              <a:gd name="T10" fmla="*/ 0 w 12"/>
              <a:gd name="T11" fmla="*/ 0 h 18"/>
              <a:gd name="T12" fmla="*/ 0 60000 65536"/>
              <a:gd name="T13" fmla="*/ 0 60000 65536"/>
              <a:gd name="T14" fmla="*/ 0 60000 65536"/>
              <a:gd name="T15" fmla="*/ 0 60000 65536"/>
              <a:gd name="T16" fmla="*/ 0 60000 65536"/>
              <a:gd name="T17" fmla="*/ 0 60000 65536"/>
              <a:gd name="T18" fmla="*/ 0 w 12"/>
              <a:gd name="T19" fmla="*/ 0 h 18"/>
              <a:gd name="T20" fmla="*/ 12 w 12"/>
              <a:gd name="T21" fmla="*/ 18 h 18"/>
            </a:gdLst>
            <a:ahLst/>
            <a:cxnLst>
              <a:cxn ang="T12">
                <a:pos x="T0" y="T1"/>
              </a:cxn>
              <a:cxn ang="T13">
                <a:pos x="T2" y="T3"/>
              </a:cxn>
              <a:cxn ang="T14">
                <a:pos x="T4" y="T5"/>
              </a:cxn>
              <a:cxn ang="T15">
                <a:pos x="T6" y="T7"/>
              </a:cxn>
              <a:cxn ang="T16">
                <a:pos x="T8" y="T9"/>
              </a:cxn>
              <a:cxn ang="T17">
                <a:pos x="T10" y="T11"/>
              </a:cxn>
            </a:cxnLst>
            <a:rect l="T18" t="T19" r="T20" b="T21"/>
            <a:pathLst>
              <a:path w="12" h="18">
                <a:moveTo>
                  <a:pt x="12" y="0"/>
                </a:moveTo>
                <a:lnTo>
                  <a:pt x="7" y="3"/>
                </a:lnTo>
                <a:lnTo>
                  <a:pt x="3" y="7"/>
                </a:lnTo>
                <a:lnTo>
                  <a:pt x="1" y="11"/>
                </a:lnTo>
                <a:lnTo>
                  <a:pt x="0" y="18"/>
                </a:lnTo>
                <a:lnTo>
                  <a:pt x="1" y="18"/>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7" name="Freeform 746">
            <a:extLst>
              <a:ext uri="{FF2B5EF4-FFF2-40B4-BE49-F238E27FC236}">
                <a16:creationId xmlns:a16="http://schemas.microsoft.com/office/drawing/2014/main" id="{00000000-0008-0000-0900-0000EB020000}"/>
              </a:ext>
            </a:extLst>
          </xdr:cNvPr>
          <xdr:cNvSpPr>
            <a:spLocks/>
          </xdr:cNvSpPr>
        </xdr:nvSpPr>
        <xdr:spPr bwMode="auto">
          <a:xfrm>
            <a:off x="2171" y="5691"/>
            <a:ext cx="1" cy="3"/>
          </a:xfrm>
          <a:custGeom>
            <a:avLst/>
            <a:gdLst>
              <a:gd name="T0" fmla="*/ 0 w 1"/>
              <a:gd name="T1" fmla="*/ 0 h 13"/>
              <a:gd name="T2" fmla="*/ 0 w 1"/>
              <a:gd name="T3" fmla="*/ 0 h 13"/>
              <a:gd name="T4" fmla="*/ 1 w 1"/>
              <a:gd name="T5" fmla="*/ 0 h 13"/>
              <a:gd name="T6" fmla="*/ 0 60000 65536"/>
              <a:gd name="T7" fmla="*/ 0 60000 65536"/>
              <a:gd name="T8" fmla="*/ 0 60000 65536"/>
              <a:gd name="T9" fmla="*/ 0 w 1"/>
              <a:gd name="T10" fmla="*/ 0 h 13"/>
              <a:gd name="T11" fmla="*/ 1 w 1"/>
              <a:gd name="T12" fmla="*/ 13 h 13"/>
            </a:gdLst>
            <a:ahLst/>
            <a:cxnLst>
              <a:cxn ang="T6">
                <a:pos x="T0" y="T1"/>
              </a:cxn>
              <a:cxn ang="T7">
                <a:pos x="T2" y="T3"/>
              </a:cxn>
              <a:cxn ang="T8">
                <a:pos x="T4" y="T5"/>
              </a:cxn>
            </a:cxnLst>
            <a:rect l="T9" t="T10" r="T11" b="T12"/>
            <a:pathLst>
              <a:path w="1" h="13">
                <a:moveTo>
                  <a:pt x="0" y="0"/>
                </a:move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8" name="Freeform 747">
            <a:extLst>
              <a:ext uri="{FF2B5EF4-FFF2-40B4-BE49-F238E27FC236}">
                <a16:creationId xmlns:a16="http://schemas.microsoft.com/office/drawing/2014/main" id="{00000000-0008-0000-0900-0000EC020000}"/>
              </a:ext>
            </a:extLst>
          </xdr:cNvPr>
          <xdr:cNvSpPr>
            <a:spLocks/>
          </xdr:cNvSpPr>
        </xdr:nvSpPr>
        <xdr:spPr bwMode="auto">
          <a:xfrm>
            <a:off x="2169" y="5694"/>
            <a:ext cx="2" cy="2"/>
          </a:xfrm>
          <a:custGeom>
            <a:avLst/>
            <a:gdLst>
              <a:gd name="T0" fmla="*/ 0 w 9"/>
              <a:gd name="T1" fmla="*/ 0 h 9"/>
              <a:gd name="T2" fmla="*/ 0 w 9"/>
              <a:gd name="T3" fmla="*/ 0 h 9"/>
              <a:gd name="T4" fmla="*/ 0 w 9"/>
              <a:gd name="T5" fmla="*/ 0 h 9"/>
              <a:gd name="T6" fmla="*/ 0 60000 65536"/>
              <a:gd name="T7" fmla="*/ 0 60000 65536"/>
              <a:gd name="T8" fmla="*/ 0 60000 65536"/>
              <a:gd name="T9" fmla="*/ 0 w 9"/>
              <a:gd name="T10" fmla="*/ 0 h 9"/>
              <a:gd name="T11" fmla="*/ 9 w 9"/>
              <a:gd name="T12" fmla="*/ 9 h 9"/>
            </a:gdLst>
            <a:ahLst/>
            <a:cxnLst>
              <a:cxn ang="T6">
                <a:pos x="T0" y="T1"/>
              </a:cxn>
              <a:cxn ang="T7">
                <a:pos x="T2" y="T3"/>
              </a:cxn>
              <a:cxn ang="T8">
                <a:pos x="T4" y="T5"/>
              </a:cxn>
            </a:cxnLst>
            <a:rect l="T9" t="T10" r="T11" b="T12"/>
            <a:pathLst>
              <a:path w="9" h="9">
                <a:moveTo>
                  <a:pt x="9" y="0"/>
                </a:moveTo>
                <a:lnTo>
                  <a:pt x="0" y="9"/>
                </a:lnTo>
                <a:lnTo>
                  <a:pt x="1"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49" name="Freeform 748">
            <a:extLst>
              <a:ext uri="{FF2B5EF4-FFF2-40B4-BE49-F238E27FC236}">
                <a16:creationId xmlns:a16="http://schemas.microsoft.com/office/drawing/2014/main" id="{00000000-0008-0000-0900-0000ED020000}"/>
              </a:ext>
            </a:extLst>
          </xdr:cNvPr>
          <xdr:cNvSpPr>
            <a:spLocks/>
          </xdr:cNvSpPr>
        </xdr:nvSpPr>
        <xdr:spPr bwMode="auto">
          <a:xfrm>
            <a:off x="2169" y="5696"/>
            <a:ext cx="1" cy="7"/>
          </a:xfrm>
          <a:custGeom>
            <a:avLst/>
            <a:gdLst>
              <a:gd name="T0" fmla="*/ 0 w 1"/>
              <a:gd name="T1" fmla="*/ 0 h 26"/>
              <a:gd name="T2" fmla="*/ 0 w 1"/>
              <a:gd name="T3" fmla="*/ 0 h 26"/>
              <a:gd name="T4" fmla="*/ 1 w 1"/>
              <a:gd name="T5" fmla="*/ 0 h 26"/>
              <a:gd name="T6" fmla="*/ 0 60000 65536"/>
              <a:gd name="T7" fmla="*/ 0 60000 65536"/>
              <a:gd name="T8" fmla="*/ 0 60000 65536"/>
              <a:gd name="T9" fmla="*/ 0 w 1"/>
              <a:gd name="T10" fmla="*/ 0 h 26"/>
              <a:gd name="T11" fmla="*/ 1 w 1"/>
              <a:gd name="T12" fmla="*/ 26 h 26"/>
            </a:gdLst>
            <a:ahLst/>
            <a:cxnLst>
              <a:cxn ang="T6">
                <a:pos x="T0" y="T1"/>
              </a:cxn>
              <a:cxn ang="T7">
                <a:pos x="T2" y="T3"/>
              </a:cxn>
              <a:cxn ang="T8">
                <a:pos x="T4" y="T5"/>
              </a:cxn>
            </a:cxnLst>
            <a:rect l="T9" t="T10" r="T11" b="T12"/>
            <a:pathLst>
              <a:path w="1" h="26">
                <a:moveTo>
                  <a:pt x="0" y="0"/>
                </a:moveTo>
                <a:lnTo>
                  <a:pt x="0" y="26"/>
                </a:lnTo>
                <a:lnTo>
                  <a:pt x="1" y="2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0" name="Freeform 749">
            <a:extLst>
              <a:ext uri="{FF2B5EF4-FFF2-40B4-BE49-F238E27FC236}">
                <a16:creationId xmlns:a16="http://schemas.microsoft.com/office/drawing/2014/main" id="{00000000-0008-0000-0900-0000EE020000}"/>
              </a:ext>
            </a:extLst>
          </xdr:cNvPr>
          <xdr:cNvSpPr>
            <a:spLocks/>
          </xdr:cNvSpPr>
        </xdr:nvSpPr>
        <xdr:spPr bwMode="auto">
          <a:xfrm>
            <a:off x="2152" y="5703"/>
            <a:ext cx="17" cy="1"/>
          </a:xfrm>
          <a:custGeom>
            <a:avLst/>
            <a:gdLst>
              <a:gd name="T0" fmla="*/ 0 w 68"/>
              <a:gd name="T1" fmla="*/ 0 h 1"/>
              <a:gd name="T2" fmla="*/ 0 w 68"/>
              <a:gd name="T3" fmla="*/ 0 h 1"/>
              <a:gd name="T4" fmla="*/ 0 w 68"/>
              <a:gd name="T5" fmla="*/ 0 h 1"/>
              <a:gd name="T6" fmla="*/ 0 60000 65536"/>
              <a:gd name="T7" fmla="*/ 0 60000 65536"/>
              <a:gd name="T8" fmla="*/ 0 60000 65536"/>
              <a:gd name="T9" fmla="*/ 0 w 68"/>
              <a:gd name="T10" fmla="*/ 0 h 1"/>
              <a:gd name="T11" fmla="*/ 68 w 68"/>
              <a:gd name="T12" fmla="*/ 1 h 1"/>
            </a:gdLst>
            <a:ahLst/>
            <a:cxnLst>
              <a:cxn ang="T6">
                <a:pos x="T0" y="T1"/>
              </a:cxn>
              <a:cxn ang="T7">
                <a:pos x="T2" y="T3"/>
              </a:cxn>
              <a:cxn ang="T8">
                <a:pos x="T4" y="T5"/>
              </a:cxn>
            </a:cxnLst>
            <a:rect l="T9" t="T10" r="T11" b="T12"/>
            <a:pathLst>
              <a:path w="68" h="1">
                <a:moveTo>
                  <a:pt x="68"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1" name="Freeform 750">
            <a:extLst>
              <a:ext uri="{FF2B5EF4-FFF2-40B4-BE49-F238E27FC236}">
                <a16:creationId xmlns:a16="http://schemas.microsoft.com/office/drawing/2014/main" id="{00000000-0008-0000-0900-0000EF020000}"/>
              </a:ext>
            </a:extLst>
          </xdr:cNvPr>
          <xdr:cNvSpPr>
            <a:spLocks/>
          </xdr:cNvSpPr>
        </xdr:nvSpPr>
        <xdr:spPr bwMode="auto">
          <a:xfrm>
            <a:off x="2143" y="5703"/>
            <a:ext cx="9" cy="8"/>
          </a:xfrm>
          <a:custGeom>
            <a:avLst/>
            <a:gdLst>
              <a:gd name="T0" fmla="*/ 0 w 34"/>
              <a:gd name="T1" fmla="*/ 0 h 34"/>
              <a:gd name="T2" fmla="*/ 0 w 34"/>
              <a:gd name="T3" fmla="*/ 0 h 34"/>
              <a:gd name="T4" fmla="*/ 0 w 34"/>
              <a:gd name="T5" fmla="*/ 0 h 34"/>
              <a:gd name="T6" fmla="*/ 0 60000 65536"/>
              <a:gd name="T7" fmla="*/ 0 60000 65536"/>
              <a:gd name="T8" fmla="*/ 0 60000 65536"/>
              <a:gd name="T9" fmla="*/ 0 w 34"/>
              <a:gd name="T10" fmla="*/ 0 h 34"/>
              <a:gd name="T11" fmla="*/ 34 w 34"/>
              <a:gd name="T12" fmla="*/ 34 h 34"/>
            </a:gdLst>
            <a:ahLst/>
            <a:cxnLst>
              <a:cxn ang="T6">
                <a:pos x="T0" y="T1"/>
              </a:cxn>
              <a:cxn ang="T7">
                <a:pos x="T2" y="T3"/>
              </a:cxn>
              <a:cxn ang="T8">
                <a:pos x="T4" y="T5"/>
              </a:cxn>
            </a:cxnLst>
            <a:rect l="T9" t="T10" r="T11" b="T12"/>
            <a:pathLst>
              <a:path w="34" h="34">
                <a:moveTo>
                  <a:pt x="34" y="0"/>
                </a:moveTo>
                <a:lnTo>
                  <a:pt x="0" y="34"/>
                </a:lnTo>
                <a:lnTo>
                  <a:pt x="1"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2" name="Freeform 751">
            <a:extLst>
              <a:ext uri="{FF2B5EF4-FFF2-40B4-BE49-F238E27FC236}">
                <a16:creationId xmlns:a16="http://schemas.microsoft.com/office/drawing/2014/main" id="{00000000-0008-0000-0900-0000F0020000}"/>
              </a:ext>
            </a:extLst>
          </xdr:cNvPr>
          <xdr:cNvSpPr>
            <a:spLocks/>
          </xdr:cNvSpPr>
        </xdr:nvSpPr>
        <xdr:spPr bwMode="auto">
          <a:xfrm>
            <a:off x="2143" y="5711"/>
            <a:ext cx="1" cy="93"/>
          </a:xfrm>
          <a:custGeom>
            <a:avLst/>
            <a:gdLst>
              <a:gd name="T0" fmla="*/ 0 w 1"/>
              <a:gd name="T1" fmla="*/ 0 h 373"/>
              <a:gd name="T2" fmla="*/ 0 w 1"/>
              <a:gd name="T3" fmla="*/ 0 h 373"/>
              <a:gd name="T4" fmla="*/ 1 w 1"/>
              <a:gd name="T5" fmla="*/ 0 h 373"/>
              <a:gd name="T6" fmla="*/ 0 60000 65536"/>
              <a:gd name="T7" fmla="*/ 0 60000 65536"/>
              <a:gd name="T8" fmla="*/ 0 60000 65536"/>
              <a:gd name="T9" fmla="*/ 0 w 1"/>
              <a:gd name="T10" fmla="*/ 0 h 373"/>
              <a:gd name="T11" fmla="*/ 1 w 1"/>
              <a:gd name="T12" fmla="*/ 373 h 373"/>
            </a:gdLst>
            <a:ahLst/>
            <a:cxnLst>
              <a:cxn ang="T6">
                <a:pos x="T0" y="T1"/>
              </a:cxn>
              <a:cxn ang="T7">
                <a:pos x="T2" y="T3"/>
              </a:cxn>
              <a:cxn ang="T8">
                <a:pos x="T4" y="T5"/>
              </a:cxn>
            </a:cxnLst>
            <a:rect l="T9" t="T10" r="T11" b="T12"/>
            <a:pathLst>
              <a:path w="1" h="373">
                <a:moveTo>
                  <a:pt x="0" y="0"/>
                </a:moveTo>
                <a:lnTo>
                  <a:pt x="0" y="373"/>
                </a:lnTo>
                <a:lnTo>
                  <a:pt x="1" y="37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3" name="Freeform 752">
            <a:extLst>
              <a:ext uri="{FF2B5EF4-FFF2-40B4-BE49-F238E27FC236}">
                <a16:creationId xmlns:a16="http://schemas.microsoft.com/office/drawing/2014/main" id="{00000000-0008-0000-0900-0000F1020000}"/>
              </a:ext>
            </a:extLst>
          </xdr:cNvPr>
          <xdr:cNvSpPr>
            <a:spLocks/>
          </xdr:cNvSpPr>
        </xdr:nvSpPr>
        <xdr:spPr bwMode="auto">
          <a:xfrm>
            <a:off x="2143" y="5804"/>
            <a:ext cx="9" cy="9"/>
          </a:xfrm>
          <a:custGeom>
            <a:avLst/>
            <a:gdLst>
              <a:gd name="T0" fmla="*/ 0 w 36"/>
              <a:gd name="T1" fmla="*/ 0 h 35"/>
              <a:gd name="T2" fmla="*/ 0 w 36"/>
              <a:gd name="T3" fmla="*/ 0 h 35"/>
              <a:gd name="T4" fmla="*/ 0 w 36"/>
              <a:gd name="T5" fmla="*/ 0 h 35"/>
              <a:gd name="T6" fmla="*/ 0 60000 65536"/>
              <a:gd name="T7" fmla="*/ 0 60000 65536"/>
              <a:gd name="T8" fmla="*/ 0 60000 65536"/>
              <a:gd name="T9" fmla="*/ 0 w 36"/>
              <a:gd name="T10" fmla="*/ 0 h 35"/>
              <a:gd name="T11" fmla="*/ 36 w 36"/>
              <a:gd name="T12" fmla="*/ 35 h 35"/>
            </a:gdLst>
            <a:ahLst/>
            <a:cxnLst>
              <a:cxn ang="T6">
                <a:pos x="T0" y="T1"/>
              </a:cxn>
              <a:cxn ang="T7">
                <a:pos x="T2" y="T3"/>
              </a:cxn>
              <a:cxn ang="T8">
                <a:pos x="T4" y="T5"/>
              </a:cxn>
            </a:cxnLst>
            <a:rect l="T9" t="T10" r="T11" b="T12"/>
            <a:pathLst>
              <a:path w="36" h="35">
                <a:moveTo>
                  <a:pt x="0" y="0"/>
                </a:moveTo>
                <a:lnTo>
                  <a:pt x="34" y="35"/>
                </a:lnTo>
                <a:lnTo>
                  <a:pt x="36"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4" name="Freeform 753">
            <a:extLst>
              <a:ext uri="{FF2B5EF4-FFF2-40B4-BE49-F238E27FC236}">
                <a16:creationId xmlns:a16="http://schemas.microsoft.com/office/drawing/2014/main" id="{00000000-0008-0000-0900-0000F2020000}"/>
              </a:ext>
            </a:extLst>
          </xdr:cNvPr>
          <xdr:cNvSpPr>
            <a:spLocks/>
          </xdr:cNvSpPr>
        </xdr:nvSpPr>
        <xdr:spPr bwMode="auto">
          <a:xfrm>
            <a:off x="2152" y="5813"/>
            <a:ext cx="17" cy="1"/>
          </a:xfrm>
          <a:custGeom>
            <a:avLst/>
            <a:gdLst>
              <a:gd name="T0" fmla="*/ 0 w 69"/>
              <a:gd name="T1" fmla="*/ 0 h 1"/>
              <a:gd name="T2" fmla="*/ 0 w 69"/>
              <a:gd name="T3" fmla="*/ 0 h 1"/>
              <a:gd name="T4" fmla="*/ 0 w 69"/>
              <a:gd name="T5" fmla="*/ 0 h 1"/>
              <a:gd name="T6" fmla="*/ 0 60000 65536"/>
              <a:gd name="T7" fmla="*/ 0 60000 65536"/>
              <a:gd name="T8" fmla="*/ 0 60000 65536"/>
              <a:gd name="T9" fmla="*/ 0 w 69"/>
              <a:gd name="T10" fmla="*/ 0 h 1"/>
              <a:gd name="T11" fmla="*/ 69 w 69"/>
              <a:gd name="T12" fmla="*/ 1 h 1"/>
            </a:gdLst>
            <a:ahLst/>
            <a:cxnLst>
              <a:cxn ang="T6">
                <a:pos x="T0" y="T1"/>
              </a:cxn>
              <a:cxn ang="T7">
                <a:pos x="T2" y="T3"/>
              </a:cxn>
              <a:cxn ang="T8">
                <a:pos x="T4" y="T5"/>
              </a:cxn>
            </a:cxnLst>
            <a:rect l="T9" t="T10" r="T11" b="T12"/>
            <a:pathLst>
              <a:path w="69" h="1">
                <a:moveTo>
                  <a:pt x="0" y="0"/>
                </a:moveTo>
                <a:lnTo>
                  <a:pt x="68" y="0"/>
                </a:lnTo>
                <a:lnTo>
                  <a:pt x="69"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5" name="Freeform 754">
            <a:extLst>
              <a:ext uri="{FF2B5EF4-FFF2-40B4-BE49-F238E27FC236}">
                <a16:creationId xmlns:a16="http://schemas.microsoft.com/office/drawing/2014/main" id="{00000000-0008-0000-0900-0000F3020000}"/>
              </a:ext>
            </a:extLst>
          </xdr:cNvPr>
          <xdr:cNvSpPr>
            <a:spLocks/>
          </xdr:cNvSpPr>
        </xdr:nvSpPr>
        <xdr:spPr bwMode="auto">
          <a:xfrm>
            <a:off x="2169" y="5813"/>
            <a:ext cx="1" cy="6"/>
          </a:xfrm>
          <a:custGeom>
            <a:avLst/>
            <a:gdLst>
              <a:gd name="T0" fmla="*/ 0 w 1"/>
              <a:gd name="T1" fmla="*/ 0 h 25"/>
              <a:gd name="T2" fmla="*/ 0 w 1"/>
              <a:gd name="T3" fmla="*/ 0 h 25"/>
              <a:gd name="T4" fmla="*/ 1 w 1"/>
              <a:gd name="T5" fmla="*/ 0 h 25"/>
              <a:gd name="T6" fmla="*/ 0 60000 65536"/>
              <a:gd name="T7" fmla="*/ 0 60000 65536"/>
              <a:gd name="T8" fmla="*/ 0 60000 65536"/>
              <a:gd name="T9" fmla="*/ 0 w 1"/>
              <a:gd name="T10" fmla="*/ 0 h 25"/>
              <a:gd name="T11" fmla="*/ 1 w 1"/>
              <a:gd name="T12" fmla="*/ 25 h 25"/>
            </a:gdLst>
            <a:ahLst/>
            <a:cxnLst>
              <a:cxn ang="T6">
                <a:pos x="T0" y="T1"/>
              </a:cxn>
              <a:cxn ang="T7">
                <a:pos x="T2" y="T3"/>
              </a:cxn>
              <a:cxn ang="T8">
                <a:pos x="T4" y="T5"/>
              </a:cxn>
            </a:cxnLst>
            <a:rect l="T9" t="T10" r="T11" b="T12"/>
            <a:pathLst>
              <a:path w="1" h="25">
                <a:moveTo>
                  <a:pt x="0" y="0"/>
                </a:moveTo>
                <a:lnTo>
                  <a:pt x="0" y="25"/>
                </a:lnTo>
                <a:lnTo>
                  <a:pt x="1" y="2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6" name="Freeform 755">
            <a:extLst>
              <a:ext uri="{FF2B5EF4-FFF2-40B4-BE49-F238E27FC236}">
                <a16:creationId xmlns:a16="http://schemas.microsoft.com/office/drawing/2014/main" id="{00000000-0008-0000-0900-0000F4020000}"/>
              </a:ext>
            </a:extLst>
          </xdr:cNvPr>
          <xdr:cNvSpPr>
            <a:spLocks/>
          </xdr:cNvSpPr>
        </xdr:nvSpPr>
        <xdr:spPr bwMode="auto">
          <a:xfrm>
            <a:off x="2169" y="5819"/>
            <a:ext cx="2" cy="3"/>
          </a:xfrm>
          <a:custGeom>
            <a:avLst/>
            <a:gdLst>
              <a:gd name="T0" fmla="*/ 0 w 10"/>
              <a:gd name="T1" fmla="*/ 0 h 9"/>
              <a:gd name="T2" fmla="*/ 0 w 10"/>
              <a:gd name="T3" fmla="*/ 0 h 9"/>
              <a:gd name="T4" fmla="*/ 0 w 10"/>
              <a:gd name="T5" fmla="*/ 0 h 9"/>
              <a:gd name="T6" fmla="*/ 0 60000 65536"/>
              <a:gd name="T7" fmla="*/ 0 60000 65536"/>
              <a:gd name="T8" fmla="*/ 0 60000 65536"/>
              <a:gd name="T9" fmla="*/ 0 w 10"/>
              <a:gd name="T10" fmla="*/ 0 h 9"/>
              <a:gd name="T11" fmla="*/ 10 w 10"/>
              <a:gd name="T12" fmla="*/ 9 h 9"/>
            </a:gdLst>
            <a:ahLst/>
            <a:cxnLst>
              <a:cxn ang="T6">
                <a:pos x="T0" y="T1"/>
              </a:cxn>
              <a:cxn ang="T7">
                <a:pos x="T2" y="T3"/>
              </a:cxn>
              <a:cxn ang="T8">
                <a:pos x="T4" y="T5"/>
              </a:cxn>
            </a:cxnLst>
            <a:rect l="T9" t="T10" r="T11" b="T12"/>
            <a:pathLst>
              <a:path w="10" h="9">
                <a:moveTo>
                  <a:pt x="0" y="0"/>
                </a:moveTo>
                <a:lnTo>
                  <a:pt x="9" y="9"/>
                </a:lnTo>
                <a:lnTo>
                  <a:pt x="10" y="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7" name="Freeform 756">
            <a:extLst>
              <a:ext uri="{FF2B5EF4-FFF2-40B4-BE49-F238E27FC236}">
                <a16:creationId xmlns:a16="http://schemas.microsoft.com/office/drawing/2014/main" id="{00000000-0008-0000-0900-0000F5020000}"/>
              </a:ext>
            </a:extLst>
          </xdr:cNvPr>
          <xdr:cNvSpPr>
            <a:spLocks/>
          </xdr:cNvSpPr>
        </xdr:nvSpPr>
        <xdr:spPr bwMode="auto">
          <a:xfrm>
            <a:off x="2171" y="5822"/>
            <a:ext cx="1" cy="3"/>
          </a:xfrm>
          <a:custGeom>
            <a:avLst/>
            <a:gdLst>
              <a:gd name="T0" fmla="*/ 0 w 1"/>
              <a:gd name="T1" fmla="*/ 0 h 13"/>
              <a:gd name="T2" fmla="*/ 0 w 1"/>
              <a:gd name="T3" fmla="*/ 0 h 13"/>
              <a:gd name="T4" fmla="*/ 1 w 1"/>
              <a:gd name="T5" fmla="*/ 0 h 13"/>
              <a:gd name="T6" fmla="*/ 0 60000 65536"/>
              <a:gd name="T7" fmla="*/ 0 60000 65536"/>
              <a:gd name="T8" fmla="*/ 0 60000 65536"/>
              <a:gd name="T9" fmla="*/ 0 w 1"/>
              <a:gd name="T10" fmla="*/ 0 h 13"/>
              <a:gd name="T11" fmla="*/ 1 w 1"/>
              <a:gd name="T12" fmla="*/ 13 h 13"/>
            </a:gdLst>
            <a:ahLst/>
            <a:cxnLst>
              <a:cxn ang="T6">
                <a:pos x="T0" y="T1"/>
              </a:cxn>
              <a:cxn ang="T7">
                <a:pos x="T2" y="T3"/>
              </a:cxn>
              <a:cxn ang="T8">
                <a:pos x="T4" y="T5"/>
              </a:cxn>
            </a:cxnLst>
            <a:rect l="T9" t="T10" r="T11" b="T12"/>
            <a:pathLst>
              <a:path w="1" h="13">
                <a:moveTo>
                  <a:pt x="0" y="0"/>
                </a:moveTo>
                <a:lnTo>
                  <a:pt x="0" y="13"/>
                </a:lnTo>
                <a:lnTo>
                  <a:pt x="1"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8" name="Freeform 757">
            <a:extLst>
              <a:ext uri="{FF2B5EF4-FFF2-40B4-BE49-F238E27FC236}">
                <a16:creationId xmlns:a16="http://schemas.microsoft.com/office/drawing/2014/main" id="{00000000-0008-0000-0900-0000F6020000}"/>
              </a:ext>
            </a:extLst>
          </xdr:cNvPr>
          <xdr:cNvSpPr>
            <a:spLocks/>
          </xdr:cNvSpPr>
        </xdr:nvSpPr>
        <xdr:spPr bwMode="auto">
          <a:xfrm>
            <a:off x="2171" y="5825"/>
            <a:ext cx="4" cy="4"/>
          </a:xfrm>
          <a:custGeom>
            <a:avLst/>
            <a:gdLst>
              <a:gd name="T0" fmla="*/ 0 w 13"/>
              <a:gd name="T1" fmla="*/ 0 h 17"/>
              <a:gd name="T2" fmla="*/ 0 w 13"/>
              <a:gd name="T3" fmla="*/ 0 h 17"/>
              <a:gd name="T4" fmla="*/ 0 w 13"/>
              <a:gd name="T5" fmla="*/ 0 h 17"/>
              <a:gd name="T6" fmla="*/ 0 w 13"/>
              <a:gd name="T7" fmla="*/ 0 h 17"/>
              <a:gd name="T8" fmla="*/ 0 w 13"/>
              <a:gd name="T9" fmla="*/ 0 h 17"/>
              <a:gd name="T10" fmla="*/ 0 w 13"/>
              <a:gd name="T11" fmla="*/ 0 h 17"/>
              <a:gd name="T12" fmla="*/ 0 60000 65536"/>
              <a:gd name="T13" fmla="*/ 0 60000 65536"/>
              <a:gd name="T14" fmla="*/ 0 60000 65536"/>
              <a:gd name="T15" fmla="*/ 0 60000 65536"/>
              <a:gd name="T16" fmla="*/ 0 60000 65536"/>
              <a:gd name="T17" fmla="*/ 0 60000 65536"/>
              <a:gd name="T18" fmla="*/ 0 w 13"/>
              <a:gd name="T19" fmla="*/ 0 h 17"/>
              <a:gd name="T20" fmla="*/ 13 w 13"/>
              <a:gd name="T21" fmla="*/ 17 h 17"/>
            </a:gdLst>
            <a:ahLst/>
            <a:cxnLst>
              <a:cxn ang="T12">
                <a:pos x="T0" y="T1"/>
              </a:cxn>
              <a:cxn ang="T13">
                <a:pos x="T2" y="T3"/>
              </a:cxn>
              <a:cxn ang="T14">
                <a:pos x="T4" y="T5"/>
              </a:cxn>
              <a:cxn ang="T15">
                <a:pos x="T6" y="T7"/>
              </a:cxn>
              <a:cxn ang="T16">
                <a:pos x="T8" y="T9"/>
              </a:cxn>
              <a:cxn ang="T17">
                <a:pos x="T10" y="T11"/>
              </a:cxn>
            </a:cxnLst>
            <a:rect l="T18" t="T19" r="T20" b="T21"/>
            <a:pathLst>
              <a:path w="13" h="17">
                <a:moveTo>
                  <a:pt x="0" y="0"/>
                </a:moveTo>
                <a:lnTo>
                  <a:pt x="1" y="6"/>
                </a:lnTo>
                <a:lnTo>
                  <a:pt x="3" y="11"/>
                </a:lnTo>
                <a:lnTo>
                  <a:pt x="7" y="15"/>
                </a:lnTo>
                <a:lnTo>
                  <a:pt x="12" y="17"/>
                </a:lnTo>
                <a:lnTo>
                  <a:pt x="13" y="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59" name="Freeform 758">
            <a:extLst>
              <a:ext uri="{FF2B5EF4-FFF2-40B4-BE49-F238E27FC236}">
                <a16:creationId xmlns:a16="http://schemas.microsoft.com/office/drawing/2014/main" id="{00000000-0008-0000-0900-0000F7020000}"/>
              </a:ext>
            </a:extLst>
          </xdr:cNvPr>
          <xdr:cNvSpPr>
            <a:spLocks/>
          </xdr:cNvSpPr>
        </xdr:nvSpPr>
        <xdr:spPr bwMode="auto">
          <a:xfrm>
            <a:off x="2174" y="582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0" name="Freeform 759">
            <a:extLst>
              <a:ext uri="{FF2B5EF4-FFF2-40B4-BE49-F238E27FC236}">
                <a16:creationId xmlns:a16="http://schemas.microsoft.com/office/drawing/2014/main" id="{00000000-0008-0000-0900-0000F8020000}"/>
              </a:ext>
            </a:extLst>
          </xdr:cNvPr>
          <xdr:cNvSpPr>
            <a:spLocks/>
          </xdr:cNvSpPr>
        </xdr:nvSpPr>
        <xdr:spPr bwMode="auto">
          <a:xfrm>
            <a:off x="2187" y="5829"/>
            <a:ext cx="1" cy="3"/>
          </a:xfrm>
          <a:custGeom>
            <a:avLst/>
            <a:gdLst>
              <a:gd name="T0" fmla="*/ 0 w 1"/>
              <a:gd name="T1" fmla="*/ 0 h 12"/>
              <a:gd name="T2" fmla="*/ 0 w 1"/>
              <a:gd name="T3" fmla="*/ 0 h 12"/>
              <a:gd name="T4" fmla="*/ 1 w 1"/>
              <a:gd name="T5" fmla="*/ 0 h 12"/>
              <a:gd name="T6" fmla="*/ 0 60000 65536"/>
              <a:gd name="T7" fmla="*/ 0 60000 65536"/>
              <a:gd name="T8" fmla="*/ 0 60000 65536"/>
              <a:gd name="T9" fmla="*/ 0 w 1"/>
              <a:gd name="T10" fmla="*/ 0 h 12"/>
              <a:gd name="T11" fmla="*/ 1 w 1"/>
              <a:gd name="T12" fmla="*/ 12 h 12"/>
            </a:gdLst>
            <a:ahLst/>
            <a:cxnLst>
              <a:cxn ang="T6">
                <a:pos x="T0" y="T1"/>
              </a:cxn>
              <a:cxn ang="T7">
                <a:pos x="T2" y="T3"/>
              </a:cxn>
              <a:cxn ang="T8">
                <a:pos x="T4" y="T5"/>
              </a:cxn>
            </a:cxnLst>
            <a:rect l="T9" t="T10" r="T11" b="T12"/>
            <a:pathLst>
              <a:path w="1" h="12">
                <a:moveTo>
                  <a:pt x="0" y="0"/>
                </a:moveTo>
                <a:lnTo>
                  <a:pt x="0" y="12"/>
                </a:lnTo>
                <a:lnTo>
                  <a:pt x="1" y="1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1" name="Freeform 760">
            <a:extLst>
              <a:ext uri="{FF2B5EF4-FFF2-40B4-BE49-F238E27FC236}">
                <a16:creationId xmlns:a16="http://schemas.microsoft.com/office/drawing/2014/main" id="{00000000-0008-0000-0900-0000F9020000}"/>
              </a:ext>
            </a:extLst>
          </xdr:cNvPr>
          <xdr:cNvSpPr>
            <a:spLocks/>
          </xdr:cNvSpPr>
        </xdr:nvSpPr>
        <xdr:spPr bwMode="auto">
          <a:xfrm>
            <a:off x="2187" y="5832"/>
            <a:ext cx="33" cy="1"/>
          </a:xfrm>
          <a:custGeom>
            <a:avLst/>
            <a:gdLst>
              <a:gd name="T0" fmla="*/ 0 w 132"/>
              <a:gd name="T1" fmla="*/ 0 h 1"/>
              <a:gd name="T2" fmla="*/ 0 w 132"/>
              <a:gd name="T3" fmla="*/ 0 h 1"/>
              <a:gd name="T4" fmla="*/ 0 w 132"/>
              <a:gd name="T5" fmla="*/ 0 h 1"/>
              <a:gd name="T6" fmla="*/ 0 60000 65536"/>
              <a:gd name="T7" fmla="*/ 0 60000 65536"/>
              <a:gd name="T8" fmla="*/ 0 60000 65536"/>
              <a:gd name="T9" fmla="*/ 0 w 132"/>
              <a:gd name="T10" fmla="*/ 0 h 1"/>
              <a:gd name="T11" fmla="*/ 132 w 132"/>
              <a:gd name="T12" fmla="*/ 1 h 1"/>
            </a:gdLst>
            <a:ahLst/>
            <a:cxnLst>
              <a:cxn ang="T6">
                <a:pos x="T0" y="T1"/>
              </a:cxn>
              <a:cxn ang="T7">
                <a:pos x="T2" y="T3"/>
              </a:cxn>
              <a:cxn ang="T8">
                <a:pos x="T4" y="T5"/>
              </a:cxn>
            </a:cxnLst>
            <a:rect l="T9" t="T10" r="T11" b="T12"/>
            <a:pathLst>
              <a:path w="132" h="1">
                <a:moveTo>
                  <a:pt x="0" y="0"/>
                </a:moveTo>
                <a:lnTo>
                  <a:pt x="130" y="0"/>
                </a:lnTo>
                <a:lnTo>
                  <a:pt x="13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2" name="Freeform 761">
            <a:extLst>
              <a:ext uri="{FF2B5EF4-FFF2-40B4-BE49-F238E27FC236}">
                <a16:creationId xmlns:a16="http://schemas.microsoft.com/office/drawing/2014/main" id="{00000000-0008-0000-0900-0000FA020000}"/>
              </a:ext>
            </a:extLst>
          </xdr:cNvPr>
          <xdr:cNvSpPr>
            <a:spLocks/>
          </xdr:cNvSpPr>
        </xdr:nvSpPr>
        <xdr:spPr bwMode="auto">
          <a:xfrm>
            <a:off x="2220" y="5832"/>
            <a:ext cx="78" cy="1"/>
          </a:xfrm>
          <a:custGeom>
            <a:avLst/>
            <a:gdLst>
              <a:gd name="T0" fmla="*/ 0 w 312"/>
              <a:gd name="T1" fmla="*/ 0 h 1"/>
              <a:gd name="T2" fmla="*/ 0 w 312"/>
              <a:gd name="T3" fmla="*/ 0 h 1"/>
              <a:gd name="T4" fmla="*/ 0 w 312"/>
              <a:gd name="T5" fmla="*/ 0 h 1"/>
              <a:gd name="T6" fmla="*/ 0 60000 65536"/>
              <a:gd name="T7" fmla="*/ 0 60000 65536"/>
              <a:gd name="T8" fmla="*/ 0 60000 65536"/>
              <a:gd name="T9" fmla="*/ 0 w 312"/>
              <a:gd name="T10" fmla="*/ 0 h 1"/>
              <a:gd name="T11" fmla="*/ 312 w 312"/>
              <a:gd name="T12" fmla="*/ 1 h 1"/>
            </a:gdLst>
            <a:ahLst/>
            <a:cxnLst>
              <a:cxn ang="T6">
                <a:pos x="T0" y="T1"/>
              </a:cxn>
              <a:cxn ang="T7">
                <a:pos x="T2" y="T3"/>
              </a:cxn>
              <a:cxn ang="T8">
                <a:pos x="T4" y="T5"/>
              </a:cxn>
            </a:cxnLst>
            <a:rect l="T9" t="T10" r="T11" b="T12"/>
            <a:pathLst>
              <a:path w="312" h="1">
                <a:moveTo>
                  <a:pt x="0" y="0"/>
                </a:moveTo>
                <a:lnTo>
                  <a:pt x="311" y="0"/>
                </a:lnTo>
                <a:lnTo>
                  <a:pt x="31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3" name="Freeform 762">
            <a:extLst>
              <a:ext uri="{FF2B5EF4-FFF2-40B4-BE49-F238E27FC236}">
                <a16:creationId xmlns:a16="http://schemas.microsoft.com/office/drawing/2014/main" id="{00000000-0008-0000-0900-0000FB020000}"/>
              </a:ext>
            </a:extLst>
          </xdr:cNvPr>
          <xdr:cNvSpPr>
            <a:spLocks/>
          </xdr:cNvSpPr>
        </xdr:nvSpPr>
        <xdr:spPr bwMode="auto">
          <a:xfrm>
            <a:off x="2297" y="5832"/>
            <a:ext cx="33" cy="1"/>
          </a:xfrm>
          <a:custGeom>
            <a:avLst/>
            <a:gdLst>
              <a:gd name="T0" fmla="*/ 0 w 132"/>
              <a:gd name="T1" fmla="*/ 0 h 1"/>
              <a:gd name="T2" fmla="*/ 0 w 132"/>
              <a:gd name="T3" fmla="*/ 0 h 1"/>
              <a:gd name="T4" fmla="*/ 0 w 132"/>
              <a:gd name="T5" fmla="*/ 0 h 1"/>
              <a:gd name="T6" fmla="*/ 0 60000 65536"/>
              <a:gd name="T7" fmla="*/ 0 60000 65536"/>
              <a:gd name="T8" fmla="*/ 0 60000 65536"/>
              <a:gd name="T9" fmla="*/ 0 w 132"/>
              <a:gd name="T10" fmla="*/ 0 h 1"/>
              <a:gd name="T11" fmla="*/ 132 w 132"/>
              <a:gd name="T12" fmla="*/ 1 h 1"/>
            </a:gdLst>
            <a:ahLst/>
            <a:cxnLst>
              <a:cxn ang="T6">
                <a:pos x="T0" y="T1"/>
              </a:cxn>
              <a:cxn ang="T7">
                <a:pos x="T2" y="T3"/>
              </a:cxn>
              <a:cxn ang="T8">
                <a:pos x="T4" y="T5"/>
              </a:cxn>
            </a:cxnLst>
            <a:rect l="T9" t="T10" r="T11" b="T12"/>
            <a:pathLst>
              <a:path w="132" h="1">
                <a:moveTo>
                  <a:pt x="0" y="0"/>
                </a:moveTo>
                <a:lnTo>
                  <a:pt x="131" y="0"/>
                </a:lnTo>
                <a:lnTo>
                  <a:pt x="13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4" name="Freeform 763">
            <a:extLst>
              <a:ext uri="{FF2B5EF4-FFF2-40B4-BE49-F238E27FC236}">
                <a16:creationId xmlns:a16="http://schemas.microsoft.com/office/drawing/2014/main" id="{00000000-0008-0000-0900-0000FC020000}"/>
              </a:ext>
            </a:extLst>
          </xdr:cNvPr>
          <xdr:cNvSpPr>
            <a:spLocks/>
          </xdr:cNvSpPr>
        </xdr:nvSpPr>
        <xdr:spPr bwMode="auto">
          <a:xfrm>
            <a:off x="2187" y="5684"/>
            <a:ext cx="143" cy="148"/>
          </a:xfrm>
          <a:custGeom>
            <a:avLst/>
            <a:gdLst>
              <a:gd name="T0" fmla="*/ 0 w 572"/>
              <a:gd name="T1" fmla="*/ 0 h 592"/>
              <a:gd name="T2" fmla="*/ 1 w 572"/>
              <a:gd name="T3" fmla="*/ 0 h 592"/>
              <a:gd name="T4" fmla="*/ 1 w 572"/>
              <a:gd name="T5" fmla="*/ 1 h 592"/>
              <a:gd name="T6" fmla="*/ 0 w 572"/>
              <a:gd name="T7" fmla="*/ 1 h 592"/>
              <a:gd name="T8" fmla="*/ 0 w 572"/>
              <a:gd name="T9" fmla="*/ 0 h 592"/>
              <a:gd name="T10" fmla="*/ 0 w 572"/>
              <a:gd name="T11" fmla="*/ 0 h 592"/>
              <a:gd name="T12" fmla="*/ 0 w 572"/>
              <a:gd name="T13" fmla="*/ 1 h 592"/>
              <a:gd name="T14" fmla="*/ 1 w 572"/>
              <a:gd name="T15" fmla="*/ 1 h 592"/>
              <a:gd name="T16" fmla="*/ 1 w 572"/>
              <a:gd name="T17" fmla="*/ 0 h 592"/>
              <a:gd name="T18" fmla="*/ 1 w 572"/>
              <a:gd name="T19" fmla="*/ 0 h 59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572"/>
              <a:gd name="T31" fmla="*/ 0 h 592"/>
              <a:gd name="T32" fmla="*/ 572 w 572"/>
              <a:gd name="T33" fmla="*/ 592 h 59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572" h="592">
                <a:moveTo>
                  <a:pt x="0" y="0"/>
                </a:moveTo>
                <a:lnTo>
                  <a:pt x="572" y="0"/>
                </a:lnTo>
                <a:lnTo>
                  <a:pt x="572" y="592"/>
                </a:lnTo>
                <a:lnTo>
                  <a:pt x="0" y="592"/>
                </a:lnTo>
                <a:lnTo>
                  <a:pt x="0" y="0"/>
                </a:lnTo>
                <a:lnTo>
                  <a:pt x="130" y="0"/>
                </a:lnTo>
                <a:lnTo>
                  <a:pt x="130" y="592"/>
                </a:lnTo>
                <a:lnTo>
                  <a:pt x="441" y="592"/>
                </a:lnTo>
                <a:lnTo>
                  <a:pt x="441" y="0"/>
                </a:lnTo>
                <a:lnTo>
                  <a:pt x="44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5" name="Freeform 764">
            <a:extLst>
              <a:ext uri="{FF2B5EF4-FFF2-40B4-BE49-F238E27FC236}">
                <a16:creationId xmlns:a16="http://schemas.microsoft.com/office/drawing/2014/main" id="{00000000-0008-0000-0900-0000FD020000}"/>
              </a:ext>
            </a:extLst>
          </xdr:cNvPr>
          <xdr:cNvSpPr>
            <a:spLocks/>
          </xdr:cNvSpPr>
        </xdr:nvSpPr>
        <xdr:spPr bwMode="auto">
          <a:xfrm>
            <a:off x="2152" y="5703"/>
            <a:ext cx="1" cy="110"/>
          </a:xfrm>
          <a:custGeom>
            <a:avLst/>
            <a:gdLst>
              <a:gd name="T0" fmla="*/ 0 w 2"/>
              <a:gd name="T1" fmla="*/ 0 h 442"/>
              <a:gd name="T2" fmla="*/ 0 w 2"/>
              <a:gd name="T3" fmla="*/ 0 h 442"/>
              <a:gd name="T4" fmla="*/ 1 w 2"/>
              <a:gd name="T5" fmla="*/ 0 h 442"/>
              <a:gd name="T6" fmla="*/ 0 60000 65536"/>
              <a:gd name="T7" fmla="*/ 0 60000 65536"/>
              <a:gd name="T8" fmla="*/ 0 60000 65536"/>
              <a:gd name="T9" fmla="*/ 0 w 2"/>
              <a:gd name="T10" fmla="*/ 0 h 442"/>
              <a:gd name="T11" fmla="*/ 2 w 2"/>
              <a:gd name="T12" fmla="*/ 442 h 442"/>
            </a:gdLst>
            <a:ahLst/>
            <a:cxnLst>
              <a:cxn ang="T6">
                <a:pos x="T0" y="T1"/>
              </a:cxn>
              <a:cxn ang="T7">
                <a:pos x="T2" y="T3"/>
              </a:cxn>
              <a:cxn ang="T8">
                <a:pos x="T4" y="T5"/>
              </a:cxn>
            </a:cxnLst>
            <a:rect l="T9" t="T10" r="T11" b="T12"/>
            <a:pathLst>
              <a:path w="2" h="442">
                <a:moveTo>
                  <a:pt x="0" y="442"/>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6" name="Freeform 765">
            <a:extLst>
              <a:ext uri="{FF2B5EF4-FFF2-40B4-BE49-F238E27FC236}">
                <a16:creationId xmlns:a16="http://schemas.microsoft.com/office/drawing/2014/main" id="{00000000-0008-0000-0900-0000FE020000}"/>
              </a:ext>
            </a:extLst>
          </xdr:cNvPr>
          <xdr:cNvSpPr>
            <a:spLocks/>
          </xdr:cNvSpPr>
        </xdr:nvSpPr>
        <xdr:spPr bwMode="auto">
          <a:xfrm>
            <a:off x="2143" y="5703"/>
            <a:ext cx="26" cy="110"/>
          </a:xfrm>
          <a:custGeom>
            <a:avLst/>
            <a:gdLst>
              <a:gd name="T0" fmla="*/ 0 w 103"/>
              <a:gd name="T1" fmla="*/ 0 h 442"/>
              <a:gd name="T2" fmla="*/ 0 w 103"/>
              <a:gd name="T3" fmla="*/ 0 h 442"/>
              <a:gd name="T4" fmla="*/ 0 w 103"/>
              <a:gd name="T5" fmla="*/ 0 h 442"/>
              <a:gd name="T6" fmla="*/ 0 w 103"/>
              <a:gd name="T7" fmla="*/ 0 h 442"/>
              <a:gd name="T8" fmla="*/ 0 w 103"/>
              <a:gd name="T9" fmla="*/ 0 h 442"/>
              <a:gd name="T10" fmla="*/ 0 w 103"/>
              <a:gd name="T11" fmla="*/ 0 h 442"/>
              <a:gd name="T12" fmla="*/ 0 w 103"/>
              <a:gd name="T13" fmla="*/ 0 h 442"/>
              <a:gd name="T14" fmla="*/ 0 60000 65536"/>
              <a:gd name="T15" fmla="*/ 0 60000 65536"/>
              <a:gd name="T16" fmla="*/ 0 60000 65536"/>
              <a:gd name="T17" fmla="*/ 0 60000 65536"/>
              <a:gd name="T18" fmla="*/ 0 60000 65536"/>
              <a:gd name="T19" fmla="*/ 0 60000 65536"/>
              <a:gd name="T20" fmla="*/ 0 60000 65536"/>
              <a:gd name="T21" fmla="*/ 0 w 103"/>
              <a:gd name="T22" fmla="*/ 0 h 442"/>
              <a:gd name="T23" fmla="*/ 103 w 103"/>
              <a:gd name="T24" fmla="*/ 442 h 442"/>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3" h="442">
                <a:moveTo>
                  <a:pt x="102" y="0"/>
                </a:moveTo>
                <a:lnTo>
                  <a:pt x="34" y="0"/>
                </a:lnTo>
                <a:lnTo>
                  <a:pt x="0" y="34"/>
                </a:lnTo>
                <a:lnTo>
                  <a:pt x="0" y="407"/>
                </a:lnTo>
                <a:lnTo>
                  <a:pt x="34" y="442"/>
                </a:lnTo>
                <a:lnTo>
                  <a:pt x="102" y="442"/>
                </a:lnTo>
                <a:lnTo>
                  <a:pt x="103" y="44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7" name="Freeform 766">
            <a:extLst>
              <a:ext uri="{FF2B5EF4-FFF2-40B4-BE49-F238E27FC236}">
                <a16:creationId xmlns:a16="http://schemas.microsoft.com/office/drawing/2014/main" id="{00000000-0008-0000-0900-0000FF020000}"/>
              </a:ext>
            </a:extLst>
          </xdr:cNvPr>
          <xdr:cNvSpPr>
            <a:spLocks/>
          </xdr:cNvSpPr>
        </xdr:nvSpPr>
        <xdr:spPr bwMode="auto">
          <a:xfrm>
            <a:off x="2174" y="5806"/>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8" name="Freeform 767">
            <a:extLst>
              <a:ext uri="{FF2B5EF4-FFF2-40B4-BE49-F238E27FC236}">
                <a16:creationId xmlns:a16="http://schemas.microsoft.com/office/drawing/2014/main" id="{00000000-0008-0000-0900-000000030000}"/>
              </a:ext>
            </a:extLst>
          </xdr:cNvPr>
          <xdr:cNvSpPr>
            <a:spLocks/>
          </xdr:cNvSpPr>
        </xdr:nvSpPr>
        <xdr:spPr bwMode="auto">
          <a:xfrm>
            <a:off x="2174" y="5821"/>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69" name="Freeform 768">
            <a:extLst>
              <a:ext uri="{FF2B5EF4-FFF2-40B4-BE49-F238E27FC236}">
                <a16:creationId xmlns:a16="http://schemas.microsoft.com/office/drawing/2014/main" id="{00000000-0008-0000-0900-000001030000}"/>
              </a:ext>
            </a:extLst>
          </xdr:cNvPr>
          <xdr:cNvSpPr>
            <a:spLocks/>
          </xdr:cNvSpPr>
        </xdr:nvSpPr>
        <xdr:spPr bwMode="auto">
          <a:xfrm>
            <a:off x="2174" y="5797"/>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0" name="Freeform 769">
            <a:extLst>
              <a:ext uri="{FF2B5EF4-FFF2-40B4-BE49-F238E27FC236}">
                <a16:creationId xmlns:a16="http://schemas.microsoft.com/office/drawing/2014/main" id="{00000000-0008-0000-0900-000002030000}"/>
              </a:ext>
            </a:extLst>
          </xdr:cNvPr>
          <xdr:cNvSpPr>
            <a:spLocks/>
          </xdr:cNvSpPr>
        </xdr:nvSpPr>
        <xdr:spPr bwMode="auto">
          <a:xfrm>
            <a:off x="2174" y="582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1" name="Freeform 770">
            <a:extLst>
              <a:ext uri="{FF2B5EF4-FFF2-40B4-BE49-F238E27FC236}">
                <a16:creationId xmlns:a16="http://schemas.microsoft.com/office/drawing/2014/main" id="{00000000-0008-0000-0900-000003030000}"/>
              </a:ext>
            </a:extLst>
          </xdr:cNvPr>
          <xdr:cNvSpPr>
            <a:spLocks/>
          </xdr:cNvSpPr>
        </xdr:nvSpPr>
        <xdr:spPr bwMode="auto">
          <a:xfrm>
            <a:off x="2171" y="5821"/>
            <a:ext cx="4" cy="8"/>
          </a:xfrm>
          <a:custGeom>
            <a:avLst/>
            <a:gdLst>
              <a:gd name="T0" fmla="*/ 0 w 13"/>
              <a:gd name="T1" fmla="*/ 0 h 34"/>
              <a:gd name="T2" fmla="*/ 0 w 13"/>
              <a:gd name="T3" fmla="*/ 0 h 34"/>
              <a:gd name="T4" fmla="*/ 0 w 13"/>
              <a:gd name="T5" fmla="*/ 0 h 34"/>
              <a:gd name="T6" fmla="*/ 0 w 13"/>
              <a:gd name="T7" fmla="*/ 0 h 34"/>
              <a:gd name="T8" fmla="*/ 0 w 13"/>
              <a:gd name="T9" fmla="*/ 0 h 34"/>
              <a:gd name="T10" fmla="*/ 0 w 13"/>
              <a:gd name="T11" fmla="*/ 0 h 34"/>
              <a:gd name="T12" fmla="*/ 0 w 13"/>
              <a:gd name="T13" fmla="*/ 0 h 34"/>
              <a:gd name="T14" fmla="*/ 0 w 13"/>
              <a:gd name="T15" fmla="*/ 0 h 34"/>
              <a:gd name="T16" fmla="*/ 0 w 13"/>
              <a:gd name="T17" fmla="*/ 0 h 34"/>
              <a:gd name="T18" fmla="*/ 0 w 13"/>
              <a:gd name="T19" fmla="*/ 0 h 34"/>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4"/>
              <a:gd name="T32" fmla="*/ 13 w 13"/>
              <a:gd name="T33" fmla="*/ 34 h 34"/>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4">
                <a:moveTo>
                  <a:pt x="12" y="0"/>
                </a:moveTo>
                <a:lnTo>
                  <a:pt x="7" y="4"/>
                </a:lnTo>
                <a:lnTo>
                  <a:pt x="3" y="7"/>
                </a:lnTo>
                <a:lnTo>
                  <a:pt x="1" y="12"/>
                </a:lnTo>
                <a:lnTo>
                  <a:pt x="0" y="17"/>
                </a:lnTo>
                <a:lnTo>
                  <a:pt x="1" y="23"/>
                </a:lnTo>
                <a:lnTo>
                  <a:pt x="3" y="28"/>
                </a:lnTo>
                <a:lnTo>
                  <a:pt x="7" y="32"/>
                </a:lnTo>
                <a:lnTo>
                  <a:pt x="12" y="34"/>
                </a:lnTo>
                <a:lnTo>
                  <a:pt x="13" y="3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2" name="Freeform 771">
            <a:extLst>
              <a:ext uri="{FF2B5EF4-FFF2-40B4-BE49-F238E27FC236}">
                <a16:creationId xmlns:a16="http://schemas.microsoft.com/office/drawing/2014/main" id="{00000000-0008-0000-0900-000004030000}"/>
              </a:ext>
            </a:extLst>
          </xdr:cNvPr>
          <xdr:cNvSpPr>
            <a:spLocks/>
          </xdr:cNvSpPr>
        </xdr:nvSpPr>
        <xdr:spPr bwMode="auto">
          <a:xfrm>
            <a:off x="2171" y="5806"/>
            <a:ext cx="4" cy="15"/>
          </a:xfrm>
          <a:custGeom>
            <a:avLst/>
            <a:gdLst>
              <a:gd name="T0" fmla="*/ 0 w 13"/>
              <a:gd name="T1" fmla="*/ 0 h 60"/>
              <a:gd name="T2" fmla="*/ 0 w 13"/>
              <a:gd name="T3" fmla="*/ 0 h 60"/>
              <a:gd name="T4" fmla="*/ 0 w 13"/>
              <a:gd name="T5" fmla="*/ 0 h 60"/>
              <a:gd name="T6" fmla="*/ 0 w 13"/>
              <a:gd name="T7" fmla="*/ 0 h 60"/>
              <a:gd name="T8" fmla="*/ 0 w 13"/>
              <a:gd name="T9" fmla="*/ 0 h 60"/>
              <a:gd name="T10" fmla="*/ 0 w 13"/>
              <a:gd name="T11" fmla="*/ 0 h 60"/>
              <a:gd name="T12" fmla="*/ 0 w 13"/>
              <a:gd name="T13" fmla="*/ 0 h 60"/>
              <a:gd name="T14" fmla="*/ 0 w 13"/>
              <a:gd name="T15" fmla="*/ 0 h 60"/>
              <a:gd name="T16" fmla="*/ 0 w 13"/>
              <a:gd name="T17" fmla="*/ 0 h 60"/>
              <a:gd name="T18" fmla="*/ 0 w 13"/>
              <a:gd name="T19" fmla="*/ 0 h 6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0"/>
              <a:gd name="T32" fmla="*/ 13 w 13"/>
              <a:gd name="T33" fmla="*/ 60 h 6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0">
                <a:moveTo>
                  <a:pt x="12" y="0"/>
                </a:moveTo>
                <a:lnTo>
                  <a:pt x="6" y="6"/>
                </a:lnTo>
                <a:lnTo>
                  <a:pt x="2" y="13"/>
                </a:lnTo>
                <a:lnTo>
                  <a:pt x="1" y="22"/>
                </a:lnTo>
                <a:lnTo>
                  <a:pt x="0" y="30"/>
                </a:lnTo>
                <a:lnTo>
                  <a:pt x="1" y="39"/>
                </a:lnTo>
                <a:lnTo>
                  <a:pt x="3" y="46"/>
                </a:lnTo>
                <a:lnTo>
                  <a:pt x="7" y="54"/>
                </a:lnTo>
                <a:lnTo>
                  <a:pt x="12" y="60"/>
                </a:lnTo>
                <a:lnTo>
                  <a:pt x="13" y="6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3" name="Freeform 772">
            <a:extLst>
              <a:ext uri="{FF2B5EF4-FFF2-40B4-BE49-F238E27FC236}">
                <a16:creationId xmlns:a16="http://schemas.microsoft.com/office/drawing/2014/main" id="{00000000-0008-0000-0900-000005030000}"/>
              </a:ext>
            </a:extLst>
          </xdr:cNvPr>
          <xdr:cNvSpPr>
            <a:spLocks/>
          </xdr:cNvSpPr>
        </xdr:nvSpPr>
        <xdr:spPr bwMode="auto">
          <a:xfrm>
            <a:off x="2171" y="5797"/>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2" y="0"/>
                </a:moveTo>
                <a:lnTo>
                  <a:pt x="7" y="2"/>
                </a:lnTo>
                <a:lnTo>
                  <a:pt x="3" y="6"/>
                </a:lnTo>
                <a:lnTo>
                  <a:pt x="1" y="11"/>
                </a:lnTo>
                <a:lnTo>
                  <a:pt x="0" y="17"/>
                </a:lnTo>
                <a:lnTo>
                  <a:pt x="1" y="22"/>
                </a:lnTo>
                <a:lnTo>
                  <a:pt x="3" y="27"/>
                </a:lnTo>
                <a:lnTo>
                  <a:pt x="7" y="31"/>
                </a:lnTo>
                <a:lnTo>
                  <a:pt x="12" y="35"/>
                </a:lnTo>
                <a:lnTo>
                  <a:pt x="13"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4" name="Freeform 773">
            <a:extLst>
              <a:ext uri="{FF2B5EF4-FFF2-40B4-BE49-F238E27FC236}">
                <a16:creationId xmlns:a16="http://schemas.microsoft.com/office/drawing/2014/main" id="{00000000-0008-0000-0900-000006030000}"/>
              </a:ext>
            </a:extLst>
          </xdr:cNvPr>
          <xdr:cNvSpPr>
            <a:spLocks/>
          </xdr:cNvSpPr>
        </xdr:nvSpPr>
        <xdr:spPr bwMode="auto">
          <a:xfrm>
            <a:off x="2169" y="5801"/>
            <a:ext cx="2" cy="24"/>
          </a:xfrm>
          <a:custGeom>
            <a:avLst/>
            <a:gdLst>
              <a:gd name="T0" fmla="*/ 0 w 10"/>
              <a:gd name="T1" fmla="*/ 0 h 95"/>
              <a:gd name="T2" fmla="*/ 0 w 10"/>
              <a:gd name="T3" fmla="*/ 0 h 95"/>
              <a:gd name="T4" fmla="*/ 0 w 10"/>
              <a:gd name="T5" fmla="*/ 0 h 95"/>
              <a:gd name="T6" fmla="*/ 0 w 10"/>
              <a:gd name="T7" fmla="*/ 0 h 95"/>
              <a:gd name="T8" fmla="*/ 0 w 10"/>
              <a:gd name="T9" fmla="*/ 0 h 95"/>
              <a:gd name="T10" fmla="*/ 0 w 10"/>
              <a:gd name="T11" fmla="*/ 0 h 95"/>
              <a:gd name="T12" fmla="*/ 0 w 10"/>
              <a:gd name="T13" fmla="*/ 0 h 95"/>
              <a:gd name="T14" fmla="*/ 0 60000 65536"/>
              <a:gd name="T15" fmla="*/ 0 60000 65536"/>
              <a:gd name="T16" fmla="*/ 0 60000 65536"/>
              <a:gd name="T17" fmla="*/ 0 60000 65536"/>
              <a:gd name="T18" fmla="*/ 0 60000 65536"/>
              <a:gd name="T19" fmla="*/ 0 60000 65536"/>
              <a:gd name="T20" fmla="*/ 0 60000 65536"/>
              <a:gd name="T21" fmla="*/ 0 w 10"/>
              <a:gd name="T22" fmla="*/ 0 h 95"/>
              <a:gd name="T23" fmla="*/ 10 w 10"/>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 h="95">
                <a:moveTo>
                  <a:pt x="9" y="95"/>
                </a:moveTo>
                <a:lnTo>
                  <a:pt x="9" y="0"/>
                </a:lnTo>
                <a:lnTo>
                  <a:pt x="9" y="14"/>
                </a:lnTo>
                <a:lnTo>
                  <a:pt x="0" y="22"/>
                </a:lnTo>
                <a:lnTo>
                  <a:pt x="0" y="73"/>
                </a:lnTo>
                <a:lnTo>
                  <a:pt x="9" y="82"/>
                </a:lnTo>
                <a:lnTo>
                  <a:pt x="10" y="8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5" name="Freeform 774">
            <a:extLst>
              <a:ext uri="{FF2B5EF4-FFF2-40B4-BE49-F238E27FC236}">
                <a16:creationId xmlns:a16="http://schemas.microsoft.com/office/drawing/2014/main" id="{00000000-0008-0000-0900-000007030000}"/>
              </a:ext>
            </a:extLst>
          </xdr:cNvPr>
          <xdr:cNvSpPr>
            <a:spLocks/>
          </xdr:cNvSpPr>
        </xdr:nvSpPr>
        <xdr:spPr bwMode="auto">
          <a:xfrm>
            <a:off x="2174" y="5686"/>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6" name="Freeform 775">
            <a:extLst>
              <a:ext uri="{FF2B5EF4-FFF2-40B4-BE49-F238E27FC236}">
                <a16:creationId xmlns:a16="http://schemas.microsoft.com/office/drawing/2014/main" id="{00000000-0008-0000-0900-000008030000}"/>
              </a:ext>
            </a:extLst>
          </xdr:cNvPr>
          <xdr:cNvSpPr>
            <a:spLocks/>
          </xdr:cNvSpPr>
        </xdr:nvSpPr>
        <xdr:spPr bwMode="auto">
          <a:xfrm>
            <a:off x="2174" y="5719"/>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7" name="Freeform 776">
            <a:extLst>
              <a:ext uri="{FF2B5EF4-FFF2-40B4-BE49-F238E27FC236}">
                <a16:creationId xmlns:a16="http://schemas.microsoft.com/office/drawing/2014/main" id="{00000000-0008-0000-0900-000009030000}"/>
              </a:ext>
            </a:extLst>
          </xdr:cNvPr>
          <xdr:cNvSpPr>
            <a:spLocks/>
          </xdr:cNvSpPr>
        </xdr:nvSpPr>
        <xdr:spPr bwMode="auto">
          <a:xfrm>
            <a:off x="2174" y="5695"/>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8" name="Freeform 777">
            <a:extLst>
              <a:ext uri="{FF2B5EF4-FFF2-40B4-BE49-F238E27FC236}">
                <a16:creationId xmlns:a16="http://schemas.microsoft.com/office/drawing/2014/main" id="{00000000-0008-0000-0900-00000A030000}"/>
              </a:ext>
            </a:extLst>
          </xdr:cNvPr>
          <xdr:cNvSpPr>
            <a:spLocks/>
          </xdr:cNvSpPr>
        </xdr:nvSpPr>
        <xdr:spPr bwMode="auto">
          <a:xfrm>
            <a:off x="2174" y="5710"/>
            <a:ext cx="13" cy="1"/>
          </a:xfrm>
          <a:custGeom>
            <a:avLst/>
            <a:gdLst>
              <a:gd name="T0" fmla="*/ 0 w 52"/>
              <a:gd name="T1" fmla="*/ 0 h 1"/>
              <a:gd name="T2" fmla="*/ 0 w 52"/>
              <a:gd name="T3" fmla="*/ 0 h 1"/>
              <a:gd name="T4" fmla="*/ 0 w 52"/>
              <a:gd name="T5" fmla="*/ 0 h 1"/>
              <a:gd name="T6" fmla="*/ 0 60000 65536"/>
              <a:gd name="T7" fmla="*/ 0 60000 65536"/>
              <a:gd name="T8" fmla="*/ 0 60000 65536"/>
              <a:gd name="T9" fmla="*/ 0 w 52"/>
              <a:gd name="T10" fmla="*/ 0 h 1"/>
              <a:gd name="T11" fmla="*/ 52 w 52"/>
              <a:gd name="T12" fmla="*/ 1 h 1"/>
            </a:gdLst>
            <a:ahLst/>
            <a:cxnLst>
              <a:cxn ang="T6">
                <a:pos x="T0" y="T1"/>
              </a:cxn>
              <a:cxn ang="T7">
                <a:pos x="T2" y="T3"/>
              </a:cxn>
              <a:cxn ang="T8">
                <a:pos x="T4" y="T5"/>
              </a:cxn>
            </a:cxnLst>
            <a:rect l="T9" t="T10" r="T11" b="T12"/>
            <a:pathLst>
              <a:path w="52" h="1">
                <a:moveTo>
                  <a:pt x="0" y="0"/>
                </a:moveTo>
                <a:lnTo>
                  <a:pt x="51" y="0"/>
                </a:lnTo>
                <a:lnTo>
                  <a:pt x="5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79" name="Freeform 778">
            <a:extLst>
              <a:ext uri="{FF2B5EF4-FFF2-40B4-BE49-F238E27FC236}">
                <a16:creationId xmlns:a16="http://schemas.microsoft.com/office/drawing/2014/main" id="{00000000-0008-0000-0900-00000B030000}"/>
              </a:ext>
            </a:extLst>
          </xdr:cNvPr>
          <xdr:cNvSpPr>
            <a:spLocks/>
          </xdr:cNvSpPr>
        </xdr:nvSpPr>
        <xdr:spPr bwMode="auto">
          <a:xfrm>
            <a:off x="2169" y="5691"/>
            <a:ext cx="2" cy="23"/>
          </a:xfrm>
          <a:custGeom>
            <a:avLst/>
            <a:gdLst>
              <a:gd name="T0" fmla="*/ 0 w 10"/>
              <a:gd name="T1" fmla="*/ 0 h 95"/>
              <a:gd name="T2" fmla="*/ 0 w 10"/>
              <a:gd name="T3" fmla="*/ 0 h 95"/>
              <a:gd name="T4" fmla="*/ 0 w 10"/>
              <a:gd name="T5" fmla="*/ 0 h 95"/>
              <a:gd name="T6" fmla="*/ 0 w 10"/>
              <a:gd name="T7" fmla="*/ 0 h 95"/>
              <a:gd name="T8" fmla="*/ 0 w 10"/>
              <a:gd name="T9" fmla="*/ 0 h 95"/>
              <a:gd name="T10" fmla="*/ 0 w 10"/>
              <a:gd name="T11" fmla="*/ 0 h 95"/>
              <a:gd name="T12" fmla="*/ 0 w 10"/>
              <a:gd name="T13" fmla="*/ 0 h 95"/>
              <a:gd name="T14" fmla="*/ 0 60000 65536"/>
              <a:gd name="T15" fmla="*/ 0 60000 65536"/>
              <a:gd name="T16" fmla="*/ 0 60000 65536"/>
              <a:gd name="T17" fmla="*/ 0 60000 65536"/>
              <a:gd name="T18" fmla="*/ 0 60000 65536"/>
              <a:gd name="T19" fmla="*/ 0 60000 65536"/>
              <a:gd name="T20" fmla="*/ 0 60000 65536"/>
              <a:gd name="T21" fmla="*/ 0 w 10"/>
              <a:gd name="T22" fmla="*/ 0 h 95"/>
              <a:gd name="T23" fmla="*/ 10 w 10"/>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 h="95">
                <a:moveTo>
                  <a:pt x="9" y="0"/>
                </a:moveTo>
                <a:lnTo>
                  <a:pt x="9" y="95"/>
                </a:lnTo>
                <a:lnTo>
                  <a:pt x="9" y="81"/>
                </a:lnTo>
                <a:lnTo>
                  <a:pt x="0" y="72"/>
                </a:lnTo>
                <a:lnTo>
                  <a:pt x="0" y="22"/>
                </a:lnTo>
                <a:lnTo>
                  <a:pt x="9" y="13"/>
                </a:lnTo>
                <a:lnTo>
                  <a:pt x="10"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0" name="Freeform 779">
            <a:extLst>
              <a:ext uri="{FF2B5EF4-FFF2-40B4-BE49-F238E27FC236}">
                <a16:creationId xmlns:a16="http://schemas.microsoft.com/office/drawing/2014/main" id="{00000000-0008-0000-0900-00000C030000}"/>
              </a:ext>
            </a:extLst>
          </xdr:cNvPr>
          <xdr:cNvSpPr>
            <a:spLocks/>
          </xdr:cNvSpPr>
        </xdr:nvSpPr>
        <xdr:spPr bwMode="auto">
          <a:xfrm>
            <a:off x="2171" y="5710"/>
            <a:ext cx="4" cy="9"/>
          </a:xfrm>
          <a:custGeom>
            <a:avLst/>
            <a:gdLst>
              <a:gd name="T0" fmla="*/ 0 w 13"/>
              <a:gd name="T1" fmla="*/ 0 h 33"/>
              <a:gd name="T2" fmla="*/ 0 w 13"/>
              <a:gd name="T3" fmla="*/ 0 h 33"/>
              <a:gd name="T4" fmla="*/ 0 w 13"/>
              <a:gd name="T5" fmla="*/ 0 h 33"/>
              <a:gd name="T6" fmla="*/ 0 w 13"/>
              <a:gd name="T7" fmla="*/ 0 h 33"/>
              <a:gd name="T8" fmla="*/ 0 w 13"/>
              <a:gd name="T9" fmla="*/ 0 h 33"/>
              <a:gd name="T10" fmla="*/ 0 w 13"/>
              <a:gd name="T11" fmla="*/ 0 h 33"/>
              <a:gd name="T12" fmla="*/ 0 w 13"/>
              <a:gd name="T13" fmla="*/ 0 h 33"/>
              <a:gd name="T14" fmla="*/ 0 w 13"/>
              <a:gd name="T15" fmla="*/ 0 h 33"/>
              <a:gd name="T16" fmla="*/ 0 w 13"/>
              <a:gd name="T17" fmla="*/ 0 h 33"/>
              <a:gd name="T18" fmla="*/ 0 w 13"/>
              <a:gd name="T19" fmla="*/ 0 h 33"/>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3"/>
              <a:gd name="T32" fmla="*/ 13 w 13"/>
              <a:gd name="T33" fmla="*/ 33 h 33"/>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3">
                <a:moveTo>
                  <a:pt x="12" y="0"/>
                </a:moveTo>
                <a:lnTo>
                  <a:pt x="7" y="2"/>
                </a:lnTo>
                <a:lnTo>
                  <a:pt x="3" y="6"/>
                </a:lnTo>
                <a:lnTo>
                  <a:pt x="1" y="11"/>
                </a:lnTo>
                <a:lnTo>
                  <a:pt x="0" y="17"/>
                </a:lnTo>
                <a:lnTo>
                  <a:pt x="1" y="22"/>
                </a:lnTo>
                <a:lnTo>
                  <a:pt x="3" y="27"/>
                </a:lnTo>
                <a:lnTo>
                  <a:pt x="7" y="30"/>
                </a:lnTo>
                <a:lnTo>
                  <a:pt x="12" y="33"/>
                </a:lnTo>
                <a:lnTo>
                  <a:pt x="13" y="3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1" name="Freeform 780">
            <a:extLst>
              <a:ext uri="{FF2B5EF4-FFF2-40B4-BE49-F238E27FC236}">
                <a16:creationId xmlns:a16="http://schemas.microsoft.com/office/drawing/2014/main" id="{00000000-0008-0000-0900-00000D030000}"/>
              </a:ext>
            </a:extLst>
          </xdr:cNvPr>
          <xdr:cNvSpPr>
            <a:spLocks/>
          </xdr:cNvSpPr>
        </xdr:nvSpPr>
        <xdr:spPr bwMode="auto">
          <a:xfrm>
            <a:off x="2171" y="5695"/>
            <a:ext cx="4" cy="15"/>
          </a:xfrm>
          <a:custGeom>
            <a:avLst/>
            <a:gdLst>
              <a:gd name="T0" fmla="*/ 0 w 13"/>
              <a:gd name="T1" fmla="*/ 0 h 62"/>
              <a:gd name="T2" fmla="*/ 0 w 13"/>
              <a:gd name="T3" fmla="*/ 0 h 62"/>
              <a:gd name="T4" fmla="*/ 0 w 13"/>
              <a:gd name="T5" fmla="*/ 0 h 62"/>
              <a:gd name="T6" fmla="*/ 0 w 13"/>
              <a:gd name="T7" fmla="*/ 0 h 62"/>
              <a:gd name="T8" fmla="*/ 0 w 13"/>
              <a:gd name="T9" fmla="*/ 0 h 62"/>
              <a:gd name="T10" fmla="*/ 0 w 13"/>
              <a:gd name="T11" fmla="*/ 0 h 62"/>
              <a:gd name="T12" fmla="*/ 0 w 13"/>
              <a:gd name="T13" fmla="*/ 0 h 62"/>
              <a:gd name="T14" fmla="*/ 0 w 13"/>
              <a:gd name="T15" fmla="*/ 0 h 62"/>
              <a:gd name="T16" fmla="*/ 0 w 13"/>
              <a:gd name="T17" fmla="*/ 0 h 62"/>
              <a:gd name="T18" fmla="*/ 0 w 13"/>
              <a:gd name="T19" fmla="*/ 0 h 6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2"/>
              <a:gd name="T32" fmla="*/ 13 w 13"/>
              <a:gd name="T33" fmla="*/ 62 h 6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2">
                <a:moveTo>
                  <a:pt x="12" y="0"/>
                </a:moveTo>
                <a:lnTo>
                  <a:pt x="7" y="6"/>
                </a:lnTo>
                <a:lnTo>
                  <a:pt x="3" y="13"/>
                </a:lnTo>
                <a:lnTo>
                  <a:pt x="1" y="22"/>
                </a:lnTo>
                <a:lnTo>
                  <a:pt x="0" y="31"/>
                </a:lnTo>
                <a:lnTo>
                  <a:pt x="1" y="38"/>
                </a:lnTo>
                <a:lnTo>
                  <a:pt x="2" y="47"/>
                </a:lnTo>
                <a:lnTo>
                  <a:pt x="6" y="54"/>
                </a:lnTo>
                <a:lnTo>
                  <a:pt x="12" y="62"/>
                </a:lnTo>
                <a:lnTo>
                  <a:pt x="13" y="6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2" name="Freeform 781">
            <a:extLst>
              <a:ext uri="{FF2B5EF4-FFF2-40B4-BE49-F238E27FC236}">
                <a16:creationId xmlns:a16="http://schemas.microsoft.com/office/drawing/2014/main" id="{00000000-0008-0000-0900-00000E030000}"/>
              </a:ext>
            </a:extLst>
          </xdr:cNvPr>
          <xdr:cNvSpPr>
            <a:spLocks/>
          </xdr:cNvSpPr>
        </xdr:nvSpPr>
        <xdr:spPr bwMode="auto">
          <a:xfrm>
            <a:off x="2171" y="5686"/>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2" y="0"/>
                </a:moveTo>
                <a:lnTo>
                  <a:pt x="7" y="3"/>
                </a:lnTo>
                <a:lnTo>
                  <a:pt x="3" y="7"/>
                </a:lnTo>
                <a:lnTo>
                  <a:pt x="1" y="11"/>
                </a:lnTo>
                <a:lnTo>
                  <a:pt x="0" y="18"/>
                </a:lnTo>
                <a:lnTo>
                  <a:pt x="1" y="24"/>
                </a:lnTo>
                <a:lnTo>
                  <a:pt x="3" y="29"/>
                </a:lnTo>
                <a:lnTo>
                  <a:pt x="7" y="32"/>
                </a:lnTo>
                <a:lnTo>
                  <a:pt x="12" y="35"/>
                </a:lnTo>
                <a:lnTo>
                  <a:pt x="13" y="3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3" name="Freeform 782">
            <a:extLst>
              <a:ext uri="{FF2B5EF4-FFF2-40B4-BE49-F238E27FC236}">
                <a16:creationId xmlns:a16="http://schemas.microsoft.com/office/drawing/2014/main" id="{00000000-0008-0000-0900-00000F030000}"/>
              </a:ext>
            </a:extLst>
          </xdr:cNvPr>
          <xdr:cNvSpPr>
            <a:spLocks/>
          </xdr:cNvSpPr>
        </xdr:nvSpPr>
        <xdr:spPr bwMode="auto">
          <a:xfrm>
            <a:off x="2024" y="5795"/>
            <a:ext cx="119" cy="1"/>
          </a:xfrm>
          <a:custGeom>
            <a:avLst/>
            <a:gdLst>
              <a:gd name="T0" fmla="*/ 1 w 476"/>
              <a:gd name="T1" fmla="*/ 0 h 1"/>
              <a:gd name="T2" fmla="*/ 0 w 476"/>
              <a:gd name="T3" fmla="*/ 0 h 1"/>
              <a:gd name="T4" fmla="*/ 0 w 476"/>
              <a:gd name="T5" fmla="*/ 0 h 1"/>
              <a:gd name="T6" fmla="*/ 0 60000 65536"/>
              <a:gd name="T7" fmla="*/ 0 60000 65536"/>
              <a:gd name="T8" fmla="*/ 0 60000 65536"/>
              <a:gd name="T9" fmla="*/ 0 w 476"/>
              <a:gd name="T10" fmla="*/ 0 h 1"/>
              <a:gd name="T11" fmla="*/ 476 w 476"/>
              <a:gd name="T12" fmla="*/ 1 h 1"/>
            </a:gdLst>
            <a:ahLst/>
            <a:cxnLst>
              <a:cxn ang="T6">
                <a:pos x="T0" y="T1"/>
              </a:cxn>
              <a:cxn ang="T7">
                <a:pos x="T2" y="T3"/>
              </a:cxn>
              <a:cxn ang="T8">
                <a:pos x="T4" y="T5"/>
              </a:cxn>
            </a:cxnLst>
            <a:rect l="T9" t="T10" r="T11" b="T12"/>
            <a:pathLst>
              <a:path w="476" h="1">
                <a:moveTo>
                  <a:pt x="476"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4" name="Freeform 783">
            <a:extLst>
              <a:ext uri="{FF2B5EF4-FFF2-40B4-BE49-F238E27FC236}">
                <a16:creationId xmlns:a16="http://schemas.microsoft.com/office/drawing/2014/main" id="{00000000-0008-0000-0900-000010030000}"/>
              </a:ext>
            </a:extLst>
          </xdr:cNvPr>
          <xdr:cNvSpPr>
            <a:spLocks/>
          </xdr:cNvSpPr>
        </xdr:nvSpPr>
        <xdr:spPr bwMode="auto">
          <a:xfrm>
            <a:off x="2024" y="5721"/>
            <a:ext cx="119" cy="1"/>
          </a:xfrm>
          <a:custGeom>
            <a:avLst/>
            <a:gdLst>
              <a:gd name="T0" fmla="*/ 1 w 476"/>
              <a:gd name="T1" fmla="*/ 0 h 1"/>
              <a:gd name="T2" fmla="*/ 0 w 476"/>
              <a:gd name="T3" fmla="*/ 0 h 1"/>
              <a:gd name="T4" fmla="*/ 0 w 476"/>
              <a:gd name="T5" fmla="*/ 0 h 1"/>
              <a:gd name="T6" fmla="*/ 0 60000 65536"/>
              <a:gd name="T7" fmla="*/ 0 60000 65536"/>
              <a:gd name="T8" fmla="*/ 0 60000 65536"/>
              <a:gd name="T9" fmla="*/ 0 w 476"/>
              <a:gd name="T10" fmla="*/ 0 h 1"/>
              <a:gd name="T11" fmla="*/ 476 w 476"/>
              <a:gd name="T12" fmla="*/ 1 h 1"/>
            </a:gdLst>
            <a:ahLst/>
            <a:cxnLst>
              <a:cxn ang="T6">
                <a:pos x="T0" y="T1"/>
              </a:cxn>
              <a:cxn ang="T7">
                <a:pos x="T2" y="T3"/>
              </a:cxn>
              <a:cxn ang="T8">
                <a:pos x="T4" y="T5"/>
              </a:cxn>
            </a:cxnLst>
            <a:rect l="T9" t="T10" r="T11" b="T12"/>
            <a:pathLst>
              <a:path w="476" h="1">
                <a:moveTo>
                  <a:pt x="476"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5" name="Freeform 784">
            <a:extLst>
              <a:ext uri="{FF2B5EF4-FFF2-40B4-BE49-F238E27FC236}">
                <a16:creationId xmlns:a16="http://schemas.microsoft.com/office/drawing/2014/main" id="{00000000-0008-0000-0900-000011030000}"/>
              </a:ext>
            </a:extLst>
          </xdr:cNvPr>
          <xdr:cNvSpPr>
            <a:spLocks/>
          </xdr:cNvSpPr>
        </xdr:nvSpPr>
        <xdr:spPr bwMode="auto">
          <a:xfrm>
            <a:off x="2024"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29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6" name="Freeform 785">
            <a:extLst>
              <a:ext uri="{FF2B5EF4-FFF2-40B4-BE49-F238E27FC236}">
                <a16:creationId xmlns:a16="http://schemas.microsoft.com/office/drawing/2014/main" id="{00000000-0008-0000-0900-000012030000}"/>
              </a:ext>
            </a:extLst>
          </xdr:cNvPr>
          <xdr:cNvSpPr>
            <a:spLocks/>
          </xdr:cNvSpPr>
        </xdr:nvSpPr>
        <xdr:spPr bwMode="auto">
          <a:xfrm>
            <a:off x="2143"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294"/>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7" name="Freeform 786">
            <a:extLst>
              <a:ext uri="{FF2B5EF4-FFF2-40B4-BE49-F238E27FC236}">
                <a16:creationId xmlns:a16="http://schemas.microsoft.com/office/drawing/2014/main" id="{00000000-0008-0000-0900-000013030000}"/>
              </a:ext>
            </a:extLst>
          </xdr:cNvPr>
          <xdr:cNvSpPr>
            <a:spLocks/>
          </xdr:cNvSpPr>
        </xdr:nvSpPr>
        <xdr:spPr bwMode="auto">
          <a:xfrm>
            <a:off x="2136"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0"/>
                </a:moveTo>
                <a:lnTo>
                  <a:pt x="0" y="294"/>
                </a:lnTo>
                <a:lnTo>
                  <a:pt x="2"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8" name="Freeform 787">
            <a:extLst>
              <a:ext uri="{FF2B5EF4-FFF2-40B4-BE49-F238E27FC236}">
                <a16:creationId xmlns:a16="http://schemas.microsoft.com/office/drawing/2014/main" id="{00000000-0008-0000-0900-000014030000}"/>
              </a:ext>
            </a:extLst>
          </xdr:cNvPr>
          <xdr:cNvSpPr>
            <a:spLocks/>
          </xdr:cNvSpPr>
        </xdr:nvSpPr>
        <xdr:spPr bwMode="auto">
          <a:xfrm>
            <a:off x="2130"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294"/>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89" name="Freeform 788">
            <a:extLst>
              <a:ext uri="{FF2B5EF4-FFF2-40B4-BE49-F238E27FC236}">
                <a16:creationId xmlns:a16="http://schemas.microsoft.com/office/drawing/2014/main" id="{00000000-0008-0000-0900-000015030000}"/>
              </a:ext>
            </a:extLst>
          </xdr:cNvPr>
          <xdr:cNvSpPr>
            <a:spLocks/>
          </xdr:cNvSpPr>
        </xdr:nvSpPr>
        <xdr:spPr bwMode="auto">
          <a:xfrm>
            <a:off x="2038" y="5721"/>
            <a:ext cx="1" cy="74"/>
          </a:xfrm>
          <a:custGeom>
            <a:avLst/>
            <a:gdLst>
              <a:gd name="T0" fmla="*/ 0 w 2"/>
              <a:gd name="T1" fmla="*/ 0 h 294"/>
              <a:gd name="T2" fmla="*/ 0 w 2"/>
              <a:gd name="T3" fmla="*/ 0 h 294"/>
              <a:gd name="T4" fmla="*/ 1 w 2"/>
              <a:gd name="T5" fmla="*/ 0 h 294"/>
              <a:gd name="T6" fmla="*/ 0 60000 65536"/>
              <a:gd name="T7" fmla="*/ 0 60000 65536"/>
              <a:gd name="T8" fmla="*/ 0 60000 65536"/>
              <a:gd name="T9" fmla="*/ 0 w 2"/>
              <a:gd name="T10" fmla="*/ 0 h 294"/>
              <a:gd name="T11" fmla="*/ 2 w 2"/>
              <a:gd name="T12" fmla="*/ 294 h 294"/>
            </a:gdLst>
            <a:ahLst/>
            <a:cxnLst>
              <a:cxn ang="T6">
                <a:pos x="T0" y="T1"/>
              </a:cxn>
              <a:cxn ang="T7">
                <a:pos x="T2" y="T3"/>
              </a:cxn>
              <a:cxn ang="T8">
                <a:pos x="T4" y="T5"/>
              </a:cxn>
            </a:cxnLst>
            <a:rect l="T9" t="T10" r="T11" b="T12"/>
            <a:pathLst>
              <a:path w="2" h="294">
                <a:moveTo>
                  <a:pt x="0" y="294"/>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0" name="Freeform 789">
            <a:extLst>
              <a:ext uri="{FF2B5EF4-FFF2-40B4-BE49-F238E27FC236}">
                <a16:creationId xmlns:a16="http://schemas.microsoft.com/office/drawing/2014/main" id="{00000000-0008-0000-0900-000016030000}"/>
              </a:ext>
            </a:extLst>
          </xdr:cNvPr>
          <xdr:cNvSpPr>
            <a:spLocks/>
          </xdr:cNvSpPr>
        </xdr:nvSpPr>
        <xdr:spPr bwMode="auto">
          <a:xfrm>
            <a:off x="2031" y="5721"/>
            <a:ext cx="1" cy="74"/>
          </a:xfrm>
          <a:custGeom>
            <a:avLst/>
            <a:gdLst>
              <a:gd name="T0" fmla="*/ 0 w 1"/>
              <a:gd name="T1" fmla="*/ 0 h 294"/>
              <a:gd name="T2" fmla="*/ 0 w 1"/>
              <a:gd name="T3" fmla="*/ 0 h 294"/>
              <a:gd name="T4" fmla="*/ 1 w 1"/>
              <a:gd name="T5" fmla="*/ 0 h 294"/>
              <a:gd name="T6" fmla="*/ 0 60000 65536"/>
              <a:gd name="T7" fmla="*/ 0 60000 65536"/>
              <a:gd name="T8" fmla="*/ 0 60000 65536"/>
              <a:gd name="T9" fmla="*/ 0 w 1"/>
              <a:gd name="T10" fmla="*/ 0 h 294"/>
              <a:gd name="T11" fmla="*/ 1 w 1"/>
              <a:gd name="T12" fmla="*/ 294 h 294"/>
            </a:gdLst>
            <a:ahLst/>
            <a:cxnLst>
              <a:cxn ang="T6">
                <a:pos x="T0" y="T1"/>
              </a:cxn>
              <a:cxn ang="T7">
                <a:pos x="T2" y="T3"/>
              </a:cxn>
              <a:cxn ang="T8">
                <a:pos x="T4" y="T5"/>
              </a:cxn>
            </a:cxnLst>
            <a:rect l="T9" t="T10" r="T11" b="T12"/>
            <a:pathLst>
              <a:path w="1" h="294">
                <a:moveTo>
                  <a:pt x="0" y="0"/>
                </a:moveTo>
                <a:lnTo>
                  <a:pt x="0" y="294"/>
                </a:lnTo>
                <a:lnTo>
                  <a:pt x="1" y="294"/>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1" name="Freeform 790">
            <a:extLst>
              <a:ext uri="{FF2B5EF4-FFF2-40B4-BE49-F238E27FC236}">
                <a16:creationId xmlns:a16="http://schemas.microsoft.com/office/drawing/2014/main" id="{00000000-0008-0000-0900-000017030000}"/>
              </a:ext>
            </a:extLst>
          </xdr:cNvPr>
          <xdr:cNvSpPr>
            <a:spLocks/>
          </xdr:cNvSpPr>
        </xdr:nvSpPr>
        <xdr:spPr bwMode="auto">
          <a:xfrm>
            <a:off x="2330" y="5710"/>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5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2" name="Freeform 791">
            <a:extLst>
              <a:ext uri="{FF2B5EF4-FFF2-40B4-BE49-F238E27FC236}">
                <a16:creationId xmlns:a16="http://schemas.microsoft.com/office/drawing/2014/main" id="{00000000-0008-0000-0900-000018030000}"/>
              </a:ext>
            </a:extLst>
          </xdr:cNvPr>
          <xdr:cNvSpPr>
            <a:spLocks/>
          </xdr:cNvSpPr>
        </xdr:nvSpPr>
        <xdr:spPr bwMode="auto">
          <a:xfrm>
            <a:off x="2330" y="5695"/>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3" name="Freeform 792">
            <a:extLst>
              <a:ext uri="{FF2B5EF4-FFF2-40B4-BE49-F238E27FC236}">
                <a16:creationId xmlns:a16="http://schemas.microsoft.com/office/drawing/2014/main" id="{00000000-0008-0000-0900-000019030000}"/>
              </a:ext>
            </a:extLst>
          </xdr:cNvPr>
          <xdr:cNvSpPr>
            <a:spLocks/>
          </xdr:cNvSpPr>
        </xdr:nvSpPr>
        <xdr:spPr bwMode="auto">
          <a:xfrm>
            <a:off x="2330" y="5719"/>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4" name="Freeform 793">
            <a:extLst>
              <a:ext uri="{FF2B5EF4-FFF2-40B4-BE49-F238E27FC236}">
                <a16:creationId xmlns:a16="http://schemas.microsoft.com/office/drawing/2014/main" id="{00000000-0008-0000-0900-00001A030000}"/>
              </a:ext>
            </a:extLst>
          </xdr:cNvPr>
          <xdr:cNvSpPr>
            <a:spLocks/>
          </xdr:cNvSpPr>
        </xdr:nvSpPr>
        <xdr:spPr bwMode="auto">
          <a:xfrm>
            <a:off x="2330" y="5686"/>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5" name="Freeform 794">
            <a:extLst>
              <a:ext uri="{FF2B5EF4-FFF2-40B4-BE49-F238E27FC236}">
                <a16:creationId xmlns:a16="http://schemas.microsoft.com/office/drawing/2014/main" id="{00000000-0008-0000-0900-00001B030000}"/>
              </a:ext>
            </a:extLst>
          </xdr:cNvPr>
          <xdr:cNvSpPr>
            <a:spLocks/>
          </xdr:cNvSpPr>
        </xdr:nvSpPr>
        <xdr:spPr bwMode="auto">
          <a:xfrm>
            <a:off x="2330" y="5829"/>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6" name="Freeform 795">
            <a:extLst>
              <a:ext uri="{FF2B5EF4-FFF2-40B4-BE49-F238E27FC236}">
                <a16:creationId xmlns:a16="http://schemas.microsoft.com/office/drawing/2014/main" id="{00000000-0008-0000-0900-00001C030000}"/>
              </a:ext>
            </a:extLst>
          </xdr:cNvPr>
          <xdr:cNvSpPr>
            <a:spLocks/>
          </xdr:cNvSpPr>
        </xdr:nvSpPr>
        <xdr:spPr bwMode="auto">
          <a:xfrm>
            <a:off x="2330" y="5797"/>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7" name="Freeform 796">
            <a:extLst>
              <a:ext uri="{FF2B5EF4-FFF2-40B4-BE49-F238E27FC236}">
                <a16:creationId xmlns:a16="http://schemas.microsoft.com/office/drawing/2014/main" id="{00000000-0008-0000-0900-00001D030000}"/>
              </a:ext>
            </a:extLst>
          </xdr:cNvPr>
          <xdr:cNvSpPr>
            <a:spLocks/>
          </xdr:cNvSpPr>
        </xdr:nvSpPr>
        <xdr:spPr bwMode="auto">
          <a:xfrm>
            <a:off x="2330" y="5821"/>
            <a:ext cx="12" cy="1"/>
          </a:xfrm>
          <a:custGeom>
            <a:avLst/>
            <a:gdLst>
              <a:gd name="T0" fmla="*/ 0 w 49"/>
              <a:gd name="T1" fmla="*/ 0 h 1"/>
              <a:gd name="T2" fmla="*/ 0 w 49"/>
              <a:gd name="T3" fmla="*/ 0 h 1"/>
              <a:gd name="T4" fmla="*/ 0 w 49"/>
              <a:gd name="T5" fmla="*/ 0 h 1"/>
              <a:gd name="T6" fmla="*/ 0 60000 65536"/>
              <a:gd name="T7" fmla="*/ 0 60000 65536"/>
              <a:gd name="T8" fmla="*/ 0 60000 65536"/>
              <a:gd name="T9" fmla="*/ 0 w 49"/>
              <a:gd name="T10" fmla="*/ 0 h 1"/>
              <a:gd name="T11" fmla="*/ 49 w 49"/>
              <a:gd name="T12" fmla="*/ 1 h 1"/>
            </a:gdLst>
            <a:ahLst/>
            <a:cxnLst>
              <a:cxn ang="T6">
                <a:pos x="T0" y="T1"/>
              </a:cxn>
              <a:cxn ang="T7">
                <a:pos x="T2" y="T3"/>
              </a:cxn>
              <a:cxn ang="T8">
                <a:pos x="T4" y="T5"/>
              </a:cxn>
            </a:cxnLst>
            <a:rect l="T9" t="T10" r="T11" b="T12"/>
            <a:pathLst>
              <a:path w="49" h="1">
                <a:moveTo>
                  <a:pt x="49"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8" name="Freeform 797">
            <a:extLst>
              <a:ext uri="{FF2B5EF4-FFF2-40B4-BE49-F238E27FC236}">
                <a16:creationId xmlns:a16="http://schemas.microsoft.com/office/drawing/2014/main" id="{00000000-0008-0000-0900-00001E030000}"/>
              </a:ext>
            </a:extLst>
          </xdr:cNvPr>
          <xdr:cNvSpPr>
            <a:spLocks/>
          </xdr:cNvSpPr>
        </xdr:nvSpPr>
        <xdr:spPr bwMode="auto">
          <a:xfrm>
            <a:off x="2330" y="5806"/>
            <a:ext cx="13" cy="1"/>
          </a:xfrm>
          <a:custGeom>
            <a:avLst/>
            <a:gdLst>
              <a:gd name="T0" fmla="*/ 0 w 50"/>
              <a:gd name="T1" fmla="*/ 0 h 1"/>
              <a:gd name="T2" fmla="*/ 0 w 50"/>
              <a:gd name="T3" fmla="*/ 0 h 1"/>
              <a:gd name="T4" fmla="*/ 0 w 50"/>
              <a:gd name="T5" fmla="*/ 0 h 1"/>
              <a:gd name="T6" fmla="*/ 0 60000 65536"/>
              <a:gd name="T7" fmla="*/ 0 60000 65536"/>
              <a:gd name="T8" fmla="*/ 0 60000 65536"/>
              <a:gd name="T9" fmla="*/ 0 w 50"/>
              <a:gd name="T10" fmla="*/ 0 h 1"/>
              <a:gd name="T11" fmla="*/ 50 w 50"/>
              <a:gd name="T12" fmla="*/ 1 h 1"/>
            </a:gdLst>
            <a:ahLst/>
            <a:cxnLst>
              <a:cxn ang="T6">
                <a:pos x="T0" y="T1"/>
              </a:cxn>
              <a:cxn ang="T7">
                <a:pos x="T2" y="T3"/>
              </a:cxn>
              <a:cxn ang="T8">
                <a:pos x="T4" y="T5"/>
              </a:cxn>
            </a:cxnLst>
            <a:rect l="T9" t="T10" r="T11" b="T12"/>
            <a:pathLst>
              <a:path w="50" h="1">
                <a:moveTo>
                  <a:pt x="5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799" name="Freeform 798">
            <a:extLst>
              <a:ext uri="{FF2B5EF4-FFF2-40B4-BE49-F238E27FC236}">
                <a16:creationId xmlns:a16="http://schemas.microsoft.com/office/drawing/2014/main" id="{00000000-0008-0000-0900-00001F030000}"/>
              </a:ext>
            </a:extLst>
          </xdr:cNvPr>
          <xdr:cNvSpPr>
            <a:spLocks/>
          </xdr:cNvSpPr>
        </xdr:nvSpPr>
        <xdr:spPr bwMode="auto">
          <a:xfrm>
            <a:off x="2364" y="5703"/>
            <a:ext cx="1" cy="110"/>
          </a:xfrm>
          <a:custGeom>
            <a:avLst/>
            <a:gdLst>
              <a:gd name="T0" fmla="*/ 0 w 1"/>
              <a:gd name="T1" fmla="*/ 0 h 442"/>
              <a:gd name="T2" fmla="*/ 0 w 1"/>
              <a:gd name="T3" fmla="*/ 0 h 442"/>
              <a:gd name="T4" fmla="*/ 1 w 1"/>
              <a:gd name="T5" fmla="*/ 0 h 442"/>
              <a:gd name="T6" fmla="*/ 0 60000 65536"/>
              <a:gd name="T7" fmla="*/ 0 60000 65536"/>
              <a:gd name="T8" fmla="*/ 0 60000 65536"/>
              <a:gd name="T9" fmla="*/ 0 w 1"/>
              <a:gd name="T10" fmla="*/ 0 h 442"/>
              <a:gd name="T11" fmla="*/ 1 w 1"/>
              <a:gd name="T12" fmla="*/ 442 h 442"/>
            </a:gdLst>
            <a:ahLst/>
            <a:cxnLst>
              <a:cxn ang="T6">
                <a:pos x="T0" y="T1"/>
              </a:cxn>
              <a:cxn ang="T7">
                <a:pos x="T2" y="T3"/>
              </a:cxn>
              <a:cxn ang="T8">
                <a:pos x="T4" y="T5"/>
              </a:cxn>
            </a:cxnLst>
            <a:rect l="T9" t="T10" r="T11" b="T12"/>
            <a:pathLst>
              <a:path w="1" h="442">
                <a:moveTo>
                  <a:pt x="0" y="442"/>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0" name="Freeform 799">
            <a:extLst>
              <a:ext uri="{FF2B5EF4-FFF2-40B4-BE49-F238E27FC236}">
                <a16:creationId xmlns:a16="http://schemas.microsoft.com/office/drawing/2014/main" id="{00000000-0008-0000-0900-000020030000}"/>
              </a:ext>
            </a:extLst>
          </xdr:cNvPr>
          <xdr:cNvSpPr>
            <a:spLocks/>
          </xdr:cNvSpPr>
        </xdr:nvSpPr>
        <xdr:spPr bwMode="auto">
          <a:xfrm>
            <a:off x="2348" y="5703"/>
            <a:ext cx="25" cy="110"/>
          </a:xfrm>
          <a:custGeom>
            <a:avLst/>
            <a:gdLst>
              <a:gd name="T0" fmla="*/ 0 w 102"/>
              <a:gd name="T1" fmla="*/ 0 h 442"/>
              <a:gd name="T2" fmla="*/ 0 w 102"/>
              <a:gd name="T3" fmla="*/ 0 h 442"/>
              <a:gd name="T4" fmla="*/ 0 w 102"/>
              <a:gd name="T5" fmla="*/ 0 h 442"/>
              <a:gd name="T6" fmla="*/ 0 w 102"/>
              <a:gd name="T7" fmla="*/ 0 h 442"/>
              <a:gd name="T8" fmla="*/ 0 w 102"/>
              <a:gd name="T9" fmla="*/ 0 h 442"/>
              <a:gd name="T10" fmla="*/ 0 w 102"/>
              <a:gd name="T11" fmla="*/ 0 h 442"/>
              <a:gd name="T12" fmla="*/ 0 w 102"/>
              <a:gd name="T13" fmla="*/ 0 h 442"/>
              <a:gd name="T14" fmla="*/ 0 60000 65536"/>
              <a:gd name="T15" fmla="*/ 0 60000 65536"/>
              <a:gd name="T16" fmla="*/ 0 60000 65536"/>
              <a:gd name="T17" fmla="*/ 0 60000 65536"/>
              <a:gd name="T18" fmla="*/ 0 60000 65536"/>
              <a:gd name="T19" fmla="*/ 0 60000 65536"/>
              <a:gd name="T20" fmla="*/ 0 60000 65536"/>
              <a:gd name="T21" fmla="*/ 0 w 102"/>
              <a:gd name="T22" fmla="*/ 0 h 442"/>
              <a:gd name="T23" fmla="*/ 102 w 102"/>
              <a:gd name="T24" fmla="*/ 442 h 442"/>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102" h="442">
                <a:moveTo>
                  <a:pt x="0" y="0"/>
                </a:moveTo>
                <a:lnTo>
                  <a:pt x="67" y="0"/>
                </a:lnTo>
                <a:lnTo>
                  <a:pt x="102" y="34"/>
                </a:lnTo>
                <a:lnTo>
                  <a:pt x="102" y="407"/>
                </a:lnTo>
                <a:lnTo>
                  <a:pt x="67" y="442"/>
                </a:lnTo>
                <a:lnTo>
                  <a:pt x="0" y="442"/>
                </a:lnTo>
                <a:lnTo>
                  <a:pt x="1" y="44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1" name="Freeform 800">
            <a:extLst>
              <a:ext uri="{FF2B5EF4-FFF2-40B4-BE49-F238E27FC236}">
                <a16:creationId xmlns:a16="http://schemas.microsoft.com/office/drawing/2014/main" id="{00000000-0008-0000-0900-000021030000}"/>
              </a:ext>
            </a:extLst>
          </xdr:cNvPr>
          <xdr:cNvSpPr>
            <a:spLocks/>
          </xdr:cNvSpPr>
        </xdr:nvSpPr>
        <xdr:spPr bwMode="auto">
          <a:xfrm>
            <a:off x="2346" y="5801"/>
            <a:ext cx="2" cy="24"/>
          </a:xfrm>
          <a:custGeom>
            <a:avLst/>
            <a:gdLst>
              <a:gd name="T0" fmla="*/ 0 w 9"/>
              <a:gd name="T1" fmla="*/ 0 h 95"/>
              <a:gd name="T2" fmla="*/ 0 w 9"/>
              <a:gd name="T3" fmla="*/ 0 h 95"/>
              <a:gd name="T4" fmla="*/ 0 w 9"/>
              <a:gd name="T5" fmla="*/ 0 h 95"/>
              <a:gd name="T6" fmla="*/ 0 w 9"/>
              <a:gd name="T7" fmla="*/ 0 h 95"/>
              <a:gd name="T8" fmla="*/ 0 w 9"/>
              <a:gd name="T9" fmla="*/ 0 h 95"/>
              <a:gd name="T10" fmla="*/ 0 w 9"/>
              <a:gd name="T11" fmla="*/ 0 h 95"/>
              <a:gd name="T12" fmla="*/ 0 w 9"/>
              <a:gd name="T13" fmla="*/ 0 h 95"/>
              <a:gd name="T14" fmla="*/ 0 60000 65536"/>
              <a:gd name="T15" fmla="*/ 0 60000 65536"/>
              <a:gd name="T16" fmla="*/ 0 60000 65536"/>
              <a:gd name="T17" fmla="*/ 0 60000 65536"/>
              <a:gd name="T18" fmla="*/ 0 60000 65536"/>
              <a:gd name="T19" fmla="*/ 0 60000 65536"/>
              <a:gd name="T20" fmla="*/ 0 60000 65536"/>
              <a:gd name="T21" fmla="*/ 0 w 9"/>
              <a:gd name="T22" fmla="*/ 0 h 95"/>
              <a:gd name="T23" fmla="*/ 9 w 9"/>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9" h="95">
                <a:moveTo>
                  <a:pt x="0" y="95"/>
                </a:moveTo>
                <a:lnTo>
                  <a:pt x="0" y="0"/>
                </a:lnTo>
                <a:lnTo>
                  <a:pt x="0" y="14"/>
                </a:lnTo>
                <a:lnTo>
                  <a:pt x="9" y="22"/>
                </a:lnTo>
                <a:lnTo>
                  <a:pt x="9" y="73"/>
                </a:lnTo>
                <a:lnTo>
                  <a:pt x="0" y="82"/>
                </a:lnTo>
                <a:lnTo>
                  <a:pt x="2" y="82"/>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2" name="Freeform 801">
            <a:extLst>
              <a:ext uri="{FF2B5EF4-FFF2-40B4-BE49-F238E27FC236}">
                <a16:creationId xmlns:a16="http://schemas.microsoft.com/office/drawing/2014/main" id="{00000000-0008-0000-0900-000022030000}"/>
              </a:ext>
            </a:extLst>
          </xdr:cNvPr>
          <xdr:cNvSpPr>
            <a:spLocks/>
          </xdr:cNvSpPr>
        </xdr:nvSpPr>
        <xdr:spPr bwMode="auto">
          <a:xfrm>
            <a:off x="2342" y="5797"/>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1" y="35"/>
                </a:moveTo>
                <a:lnTo>
                  <a:pt x="6" y="31"/>
                </a:lnTo>
                <a:lnTo>
                  <a:pt x="10" y="27"/>
                </a:lnTo>
                <a:lnTo>
                  <a:pt x="12" y="22"/>
                </a:lnTo>
                <a:lnTo>
                  <a:pt x="13" y="17"/>
                </a:lnTo>
                <a:lnTo>
                  <a:pt x="12" y="11"/>
                </a:lnTo>
                <a:lnTo>
                  <a:pt x="10" y="6"/>
                </a:lnTo>
                <a:lnTo>
                  <a:pt x="5" y="2"/>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3" name="Freeform 802">
            <a:extLst>
              <a:ext uri="{FF2B5EF4-FFF2-40B4-BE49-F238E27FC236}">
                <a16:creationId xmlns:a16="http://schemas.microsoft.com/office/drawing/2014/main" id="{00000000-0008-0000-0900-000023030000}"/>
              </a:ext>
            </a:extLst>
          </xdr:cNvPr>
          <xdr:cNvSpPr>
            <a:spLocks/>
          </xdr:cNvSpPr>
        </xdr:nvSpPr>
        <xdr:spPr bwMode="auto">
          <a:xfrm>
            <a:off x="2342" y="5806"/>
            <a:ext cx="4" cy="15"/>
          </a:xfrm>
          <a:custGeom>
            <a:avLst/>
            <a:gdLst>
              <a:gd name="T0" fmla="*/ 0 w 13"/>
              <a:gd name="T1" fmla="*/ 0 h 60"/>
              <a:gd name="T2" fmla="*/ 0 w 13"/>
              <a:gd name="T3" fmla="*/ 0 h 60"/>
              <a:gd name="T4" fmla="*/ 0 w 13"/>
              <a:gd name="T5" fmla="*/ 0 h 60"/>
              <a:gd name="T6" fmla="*/ 0 w 13"/>
              <a:gd name="T7" fmla="*/ 0 h 60"/>
              <a:gd name="T8" fmla="*/ 0 w 13"/>
              <a:gd name="T9" fmla="*/ 0 h 60"/>
              <a:gd name="T10" fmla="*/ 0 w 13"/>
              <a:gd name="T11" fmla="*/ 0 h 60"/>
              <a:gd name="T12" fmla="*/ 0 w 13"/>
              <a:gd name="T13" fmla="*/ 0 h 60"/>
              <a:gd name="T14" fmla="*/ 0 w 13"/>
              <a:gd name="T15" fmla="*/ 0 h 60"/>
              <a:gd name="T16" fmla="*/ 0 w 13"/>
              <a:gd name="T17" fmla="*/ 0 h 60"/>
              <a:gd name="T18" fmla="*/ 0 w 13"/>
              <a:gd name="T19" fmla="*/ 0 h 60"/>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0"/>
              <a:gd name="T32" fmla="*/ 13 w 13"/>
              <a:gd name="T33" fmla="*/ 60 h 60"/>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0">
                <a:moveTo>
                  <a:pt x="0" y="60"/>
                </a:moveTo>
                <a:lnTo>
                  <a:pt x="6" y="54"/>
                </a:lnTo>
                <a:lnTo>
                  <a:pt x="10" y="46"/>
                </a:lnTo>
                <a:lnTo>
                  <a:pt x="12" y="39"/>
                </a:lnTo>
                <a:lnTo>
                  <a:pt x="13" y="30"/>
                </a:lnTo>
                <a:lnTo>
                  <a:pt x="12" y="22"/>
                </a:lnTo>
                <a:lnTo>
                  <a:pt x="10" y="13"/>
                </a:lnTo>
                <a:lnTo>
                  <a:pt x="6" y="6"/>
                </a:lnTo>
                <a:lnTo>
                  <a:pt x="1"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4" name="Freeform 803">
            <a:extLst>
              <a:ext uri="{FF2B5EF4-FFF2-40B4-BE49-F238E27FC236}">
                <a16:creationId xmlns:a16="http://schemas.microsoft.com/office/drawing/2014/main" id="{00000000-0008-0000-0900-000024030000}"/>
              </a:ext>
            </a:extLst>
          </xdr:cNvPr>
          <xdr:cNvSpPr>
            <a:spLocks/>
          </xdr:cNvSpPr>
        </xdr:nvSpPr>
        <xdr:spPr bwMode="auto">
          <a:xfrm>
            <a:off x="2342" y="5821"/>
            <a:ext cx="4" cy="8"/>
          </a:xfrm>
          <a:custGeom>
            <a:avLst/>
            <a:gdLst>
              <a:gd name="T0" fmla="*/ 0 w 13"/>
              <a:gd name="T1" fmla="*/ 0 h 34"/>
              <a:gd name="T2" fmla="*/ 0 w 13"/>
              <a:gd name="T3" fmla="*/ 0 h 34"/>
              <a:gd name="T4" fmla="*/ 0 w 13"/>
              <a:gd name="T5" fmla="*/ 0 h 34"/>
              <a:gd name="T6" fmla="*/ 0 w 13"/>
              <a:gd name="T7" fmla="*/ 0 h 34"/>
              <a:gd name="T8" fmla="*/ 0 w 13"/>
              <a:gd name="T9" fmla="*/ 0 h 34"/>
              <a:gd name="T10" fmla="*/ 0 w 13"/>
              <a:gd name="T11" fmla="*/ 0 h 34"/>
              <a:gd name="T12" fmla="*/ 0 w 13"/>
              <a:gd name="T13" fmla="*/ 0 h 34"/>
              <a:gd name="T14" fmla="*/ 0 w 13"/>
              <a:gd name="T15" fmla="*/ 0 h 34"/>
              <a:gd name="T16" fmla="*/ 0 w 13"/>
              <a:gd name="T17" fmla="*/ 0 h 34"/>
              <a:gd name="T18" fmla="*/ 0 w 13"/>
              <a:gd name="T19" fmla="*/ 0 h 34"/>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4"/>
              <a:gd name="T32" fmla="*/ 13 w 13"/>
              <a:gd name="T33" fmla="*/ 34 h 34"/>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4">
                <a:moveTo>
                  <a:pt x="0" y="34"/>
                </a:moveTo>
                <a:lnTo>
                  <a:pt x="6" y="32"/>
                </a:lnTo>
                <a:lnTo>
                  <a:pt x="10" y="28"/>
                </a:lnTo>
                <a:lnTo>
                  <a:pt x="12" y="23"/>
                </a:lnTo>
                <a:lnTo>
                  <a:pt x="13" y="17"/>
                </a:lnTo>
                <a:lnTo>
                  <a:pt x="12" y="12"/>
                </a:lnTo>
                <a:lnTo>
                  <a:pt x="10" y="7"/>
                </a:lnTo>
                <a:lnTo>
                  <a:pt x="6" y="4"/>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5" name="Freeform 804">
            <a:extLst>
              <a:ext uri="{FF2B5EF4-FFF2-40B4-BE49-F238E27FC236}">
                <a16:creationId xmlns:a16="http://schemas.microsoft.com/office/drawing/2014/main" id="{00000000-0008-0000-0900-000025030000}"/>
              </a:ext>
            </a:extLst>
          </xdr:cNvPr>
          <xdr:cNvSpPr>
            <a:spLocks/>
          </xdr:cNvSpPr>
        </xdr:nvSpPr>
        <xdr:spPr bwMode="auto">
          <a:xfrm>
            <a:off x="2342" y="5686"/>
            <a:ext cx="4" cy="9"/>
          </a:xfrm>
          <a:custGeom>
            <a:avLst/>
            <a:gdLst>
              <a:gd name="T0" fmla="*/ 0 w 13"/>
              <a:gd name="T1" fmla="*/ 0 h 35"/>
              <a:gd name="T2" fmla="*/ 0 w 13"/>
              <a:gd name="T3" fmla="*/ 0 h 35"/>
              <a:gd name="T4" fmla="*/ 0 w 13"/>
              <a:gd name="T5" fmla="*/ 0 h 35"/>
              <a:gd name="T6" fmla="*/ 0 w 13"/>
              <a:gd name="T7" fmla="*/ 0 h 35"/>
              <a:gd name="T8" fmla="*/ 0 w 13"/>
              <a:gd name="T9" fmla="*/ 0 h 35"/>
              <a:gd name="T10" fmla="*/ 0 w 13"/>
              <a:gd name="T11" fmla="*/ 0 h 35"/>
              <a:gd name="T12" fmla="*/ 0 w 13"/>
              <a:gd name="T13" fmla="*/ 0 h 35"/>
              <a:gd name="T14" fmla="*/ 0 w 13"/>
              <a:gd name="T15" fmla="*/ 0 h 35"/>
              <a:gd name="T16" fmla="*/ 0 w 13"/>
              <a:gd name="T17" fmla="*/ 0 h 35"/>
              <a:gd name="T18" fmla="*/ 0 w 13"/>
              <a:gd name="T19" fmla="*/ 0 h 35"/>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5"/>
              <a:gd name="T32" fmla="*/ 13 w 13"/>
              <a:gd name="T33" fmla="*/ 35 h 35"/>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5">
                <a:moveTo>
                  <a:pt x="0" y="35"/>
                </a:moveTo>
                <a:lnTo>
                  <a:pt x="6" y="32"/>
                </a:lnTo>
                <a:lnTo>
                  <a:pt x="10" y="29"/>
                </a:lnTo>
                <a:lnTo>
                  <a:pt x="12" y="24"/>
                </a:lnTo>
                <a:lnTo>
                  <a:pt x="13" y="18"/>
                </a:lnTo>
                <a:lnTo>
                  <a:pt x="12" y="11"/>
                </a:lnTo>
                <a:lnTo>
                  <a:pt x="10" y="7"/>
                </a:lnTo>
                <a:lnTo>
                  <a:pt x="6" y="3"/>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6" name="Freeform 805">
            <a:extLst>
              <a:ext uri="{FF2B5EF4-FFF2-40B4-BE49-F238E27FC236}">
                <a16:creationId xmlns:a16="http://schemas.microsoft.com/office/drawing/2014/main" id="{00000000-0008-0000-0900-000026030000}"/>
              </a:ext>
            </a:extLst>
          </xdr:cNvPr>
          <xdr:cNvSpPr>
            <a:spLocks/>
          </xdr:cNvSpPr>
        </xdr:nvSpPr>
        <xdr:spPr bwMode="auto">
          <a:xfrm>
            <a:off x="2342" y="5695"/>
            <a:ext cx="4" cy="15"/>
          </a:xfrm>
          <a:custGeom>
            <a:avLst/>
            <a:gdLst>
              <a:gd name="T0" fmla="*/ 0 w 13"/>
              <a:gd name="T1" fmla="*/ 0 h 62"/>
              <a:gd name="T2" fmla="*/ 0 w 13"/>
              <a:gd name="T3" fmla="*/ 0 h 62"/>
              <a:gd name="T4" fmla="*/ 0 w 13"/>
              <a:gd name="T5" fmla="*/ 0 h 62"/>
              <a:gd name="T6" fmla="*/ 0 w 13"/>
              <a:gd name="T7" fmla="*/ 0 h 62"/>
              <a:gd name="T8" fmla="*/ 0 w 13"/>
              <a:gd name="T9" fmla="*/ 0 h 62"/>
              <a:gd name="T10" fmla="*/ 0 w 13"/>
              <a:gd name="T11" fmla="*/ 0 h 62"/>
              <a:gd name="T12" fmla="*/ 0 w 13"/>
              <a:gd name="T13" fmla="*/ 0 h 62"/>
              <a:gd name="T14" fmla="*/ 0 w 13"/>
              <a:gd name="T15" fmla="*/ 0 h 62"/>
              <a:gd name="T16" fmla="*/ 0 w 13"/>
              <a:gd name="T17" fmla="*/ 0 h 62"/>
              <a:gd name="T18" fmla="*/ 0 w 13"/>
              <a:gd name="T19" fmla="*/ 0 h 62"/>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62"/>
              <a:gd name="T32" fmla="*/ 13 w 13"/>
              <a:gd name="T33" fmla="*/ 62 h 62"/>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62">
                <a:moveTo>
                  <a:pt x="1" y="62"/>
                </a:moveTo>
                <a:lnTo>
                  <a:pt x="6" y="54"/>
                </a:lnTo>
                <a:lnTo>
                  <a:pt x="10" y="47"/>
                </a:lnTo>
                <a:lnTo>
                  <a:pt x="12" y="38"/>
                </a:lnTo>
                <a:lnTo>
                  <a:pt x="13" y="31"/>
                </a:lnTo>
                <a:lnTo>
                  <a:pt x="12" y="22"/>
                </a:lnTo>
                <a:lnTo>
                  <a:pt x="10" y="13"/>
                </a:lnTo>
                <a:lnTo>
                  <a:pt x="6" y="6"/>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7" name="Freeform 806">
            <a:extLst>
              <a:ext uri="{FF2B5EF4-FFF2-40B4-BE49-F238E27FC236}">
                <a16:creationId xmlns:a16="http://schemas.microsoft.com/office/drawing/2014/main" id="{00000000-0008-0000-0900-000027030000}"/>
              </a:ext>
            </a:extLst>
          </xdr:cNvPr>
          <xdr:cNvSpPr>
            <a:spLocks/>
          </xdr:cNvSpPr>
        </xdr:nvSpPr>
        <xdr:spPr bwMode="auto">
          <a:xfrm>
            <a:off x="2342" y="5710"/>
            <a:ext cx="4" cy="9"/>
          </a:xfrm>
          <a:custGeom>
            <a:avLst/>
            <a:gdLst>
              <a:gd name="T0" fmla="*/ 0 w 13"/>
              <a:gd name="T1" fmla="*/ 0 h 33"/>
              <a:gd name="T2" fmla="*/ 0 w 13"/>
              <a:gd name="T3" fmla="*/ 0 h 33"/>
              <a:gd name="T4" fmla="*/ 0 w 13"/>
              <a:gd name="T5" fmla="*/ 0 h 33"/>
              <a:gd name="T6" fmla="*/ 0 w 13"/>
              <a:gd name="T7" fmla="*/ 0 h 33"/>
              <a:gd name="T8" fmla="*/ 0 w 13"/>
              <a:gd name="T9" fmla="*/ 0 h 33"/>
              <a:gd name="T10" fmla="*/ 0 w 13"/>
              <a:gd name="T11" fmla="*/ 0 h 33"/>
              <a:gd name="T12" fmla="*/ 0 w 13"/>
              <a:gd name="T13" fmla="*/ 0 h 33"/>
              <a:gd name="T14" fmla="*/ 0 w 13"/>
              <a:gd name="T15" fmla="*/ 0 h 33"/>
              <a:gd name="T16" fmla="*/ 0 w 13"/>
              <a:gd name="T17" fmla="*/ 0 h 33"/>
              <a:gd name="T18" fmla="*/ 0 w 13"/>
              <a:gd name="T19" fmla="*/ 0 h 33"/>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13"/>
              <a:gd name="T31" fmla="*/ 0 h 33"/>
              <a:gd name="T32" fmla="*/ 13 w 13"/>
              <a:gd name="T33" fmla="*/ 33 h 33"/>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13" h="33">
                <a:moveTo>
                  <a:pt x="0" y="33"/>
                </a:moveTo>
                <a:lnTo>
                  <a:pt x="5" y="30"/>
                </a:lnTo>
                <a:lnTo>
                  <a:pt x="10" y="27"/>
                </a:lnTo>
                <a:lnTo>
                  <a:pt x="12" y="22"/>
                </a:lnTo>
                <a:lnTo>
                  <a:pt x="13" y="17"/>
                </a:lnTo>
                <a:lnTo>
                  <a:pt x="12" y="11"/>
                </a:lnTo>
                <a:lnTo>
                  <a:pt x="10" y="6"/>
                </a:lnTo>
                <a:lnTo>
                  <a:pt x="6" y="2"/>
                </a:lnTo>
                <a:lnTo>
                  <a:pt x="1"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08" name="Freeform 807">
            <a:extLst>
              <a:ext uri="{FF2B5EF4-FFF2-40B4-BE49-F238E27FC236}">
                <a16:creationId xmlns:a16="http://schemas.microsoft.com/office/drawing/2014/main" id="{00000000-0008-0000-0900-000028030000}"/>
              </a:ext>
            </a:extLst>
          </xdr:cNvPr>
          <xdr:cNvSpPr>
            <a:spLocks/>
          </xdr:cNvSpPr>
        </xdr:nvSpPr>
        <xdr:spPr bwMode="auto">
          <a:xfrm>
            <a:off x="2346" y="5691"/>
            <a:ext cx="2" cy="23"/>
          </a:xfrm>
          <a:custGeom>
            <a:avLst/>
            <a:gdLst>
              <a:gd name="T0" fmla="*/ 0 w 9"/>
              <a:gd name="T1" fmla="*/ 0 h 95"/>
              <a:gd name="T2" fmla="*/ 0 w 9"/>
              <a:gd name="T3" fmla="*/ 0 h 95"/>
              <a:gd name="T4" fmla="*/ 0 w 9"/>
              <a:gd name="T5" fmla="*/ 0 h 95"/>
              <a:gd name="T6" fmla="*/ 0 w 9"/>
              <a:gd name="T7" fmla="*/ 0 h 95"/>
              <a:gd name="T8" fmla="*/ 0 w 9"/>
              <a:gd name="T9" fmla="*/ 0 h 95"/>
              <a:gd name="T10" fmla="*/ 0 w 9"/>
              <a:gd name="T11" fmla="*/ 0 h 95"/>
              <a:gd name="T12" fmla="*/ 0 w 9"/>
              <a:gd name="T13" fmla="*/ 0 h 95"/>
              <a:gd name="T14" fmla="*/ 0 60000 65536"/>
              <a:gd name="T15" fmla="*/ 0 60000 65536"/>
              <a:gd name="T16" fmla="*/ 0 60000 65536"/>
              <a:gd name="T17" fmla="*/ 0 60000 65536"/>
              <a:gd name="T18" fmla="*/ 0 60000 65536"/>
              <a:gd name="T19" fmla="*/ 0 60000 65536"/>
              <a:gd name="T20" fmla="*/ 0 60000 65536"/>
              <a:gd name="T21" fmla="*/ 0 w 9"/>
              <a:gd name="T22" fmla="*/ 0 h 95"/>
              <a:gd name="T23" fmla="*/ 9 w 9"/>
              <a:gd name="T24" fmla="*/ 95 h 95"/>
            </a:gdLst>
            <a:ahLst/>
            <a:cxnLst>
              <a:cxn ang="T14">
                <a:pos x="T0" y="T1"/>
              </a:cxn>
              <a:cxn ang="T15">
                <a:pos x="T2" y="T3"/>
              </a:cxn>
              <a:cxn ang="T16">
                <a:pos x="T4" y="T5"/>
              </a:cxn>
              <a:cxn ang="T17">
                <a:pos x="T6" y="T7"/>
              </a:cxn>
              <a:cxn ang="T18">
                <a:pos x="T8" y="T9"/>
              </a:cxn>
              <a:cxn ang="T19">
                <a:pos x="T10" y="T11"/>
              </a:cxn>
              <a:cxn ang="T20">
                <a:pos x="T12" y="T13"/>
              </a:cxn>
            </a:cxnLst>
            <a:rect l="T21" t="T22" r="T23" b="T24"/>
            <a:pathLst>
              <a:path w="9" h="95">
                <a:moveTo>
                  <a:pt x="0" y="0"/>
                </a:moveTo>
                <a:lnTo>
                  <a:pt x="0" y="95"/>
                </a:lnTo>
                <a:lnTo>
                  <a:pt x="0" y="81"/>
                </a:lnTo>
                <a:lnTo>
                  <a:pt x="9" y="72"/>
                </a:lnTo>
                <a:lnTo>
                  <a:pt x="9" y="22"/>
                </a:lnTo>
                <a:lnTo>
                  <a:pt x="0" y="13"/>
                </a:lnTo>
                <a:lnTo>
                  <a:pt x="2" y="13"/>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grpSp>
    <xdr:clientData/>
  </xdr:twoCellAnchor>
  <xdr:twoCellAnchor>
    <xdr:from>
      <xdr:col>3</xdr:col>
      <xdr:colOff>482600</xdr:colOff>
      <xdr:row>20</xdr:row>
      <xdr:rowOff>68262</xdr:rowOff>
    </xdr:from>
    <xdr:to>
      <xdr:col>4</xdr:col>
      <xdr:colOff>376238</xdr:colOff>
      <xdr:row>21</xdr:row>
      <xdr:rowOff>17462</xdr:rowOff>
    </xdr:to>
    <xdr:sp macro="" textlink="">
      <xdr:nvSpPr>
        <xdr:cNvPr id="809" name="Freeform 808">
          <a:extLst>
            <a:ext uri="{FF2B5EF4-FFF2-40B4-BE49-F238E27FC236}">
              <a16:creationId xmlns:a16="http://schemas.microsoft.com/office/drawing/2014/main" id="{00000000-0008-0000-0900-000029030000}"/>
            </a:ext>
          </a:extLst>
        </xdr:cNvPr>
        <xdr:cNvSpPr>
          <a:spLocks/>
        </xdr:cNvSpPr>
      </xdr:nvSpPr>
      <xdr:spPr bwMode="auto">
        <a:xfrm>
          <a:off x="2311400" y="3878262"/>
          <a:ext cx="503238" cy="139700"/>
        </a:xfrm>
        <a:custGeom>
          <a:avLst/>
          <a:gdLst>
            <a:gd name="T0" fmla="*/ 349487 w 851"/>
            <a:gd name="T1" fmla="*/ 933581 h 290"/>
            <a:gd name="T2" fmla="*/ 0 w 851"/>
            <a:gd name="T3" fmla="*/ 933581 h 290"/>
            <a:gd name="T4" fmla="*/ 0 w 851"/>
            <a:gd name="T5" fmla="*/ 1166736 h 290"/>
            <a:gd name="T6" fmla="*/ 349487 w 851"/>
            <a:gd name="T7" fmla="*/ 1166736 h 290"/>
            <a:gd name="T8" fmla="*/ 349487 w 851"/>
            <a:gd name="T9" fmla="*/ 933581 h 290"/>
            <a:gd name="T10" fmla="*/ 698975 w 851"/>
            <a:gd name="T11" fmla="*/ 933581 h 290"/>
            <a:gd name="T12" fmla="*/ 698975 w 851"/>
            <a:gd name="T13" fmla="*/ 1166736 h 290"/>
            <a:gd name="T14" fmla="*/ 349487 w 851"/>
            <a:gd name="T15" fmla="*/ 1166736 h 290"/>
            <a:gd name="T16" fmla="*/ 1746845 w 851"/>
            <a:gd name="T17" fmla="*/ 1166736 h 290"/>
            <a:gd name="T18" fmla="*/ 2445228 w 851"/>
            <a:gd name="T19" fmla="*/ 233154 h 290"/>
            <a:gd name="T20" fmla="*/ 4541560 w 851"/>
            <a:gd name="T21" fmla="*/ 233154 h 290"/>
            <a:gd name="T22" fmla="*/ 4541560 w 851"/>
            <a:gd name="T23" fmla="*/ 0 h 290"/>
            <a:gd name="T24" fmla="*/ 2096332 w 851"/>
            <a:gd name="T25" fmla="*/ 0 h 290"/>
            <a:gd name="T26" fmla="*/ 1746845 w 851"/>
            <a:gd name="T27" fmla="*/ 933581 h 290"/>
            <a:gd name="T28" fmla="*/ 698975 w 851"/>
            <a:gd name="T29" fmla="*/ 933581 h 290"/>
            <a:gd name="T30" fmla="*/ 698975 w 851"/>
            <a:gd name="T31" fmla="*/ 933581 h 290"/>
            <a:gd name="T32" fmla="*/ 0 60000 65536"/>
            <a:gd name="T33" fmla="*/ 0 60000 65536"/>
            <a:gd name="T34" fmla="*/ 0 60000 65536"/>
            <a:gd name="T35" fmla="*/ 0 60000 65536"/>
            <a:gd name="T36" fmla="*/ 0 60000 65536"/>
            <a:gd name="T37" fmla="*/ 0 60000 65536"/>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w 851"/>
            <a:gd name="T49" fmla="*/ 0 h 290"/>
            <a:gd name="T50" fmla="*/ 851 w 851"/>
            <a:gd name="T51" fmla="*/ 290 h 290"/>
          </a:gdLst>
          <a:ahLst/>
          <a:cxnLst>
            <a:cxn ang="T32">
              <a:pos x="T0" y="T1"/>
            </a:cxn>
            <a:cxn ang="T33">
              <a:pos x="T2" y="T3"/>
            </a:cxn>
            <a:cxn ang="T34">
              <a:pos x="T4" y="T5"/>
            </a:cxn>
            <a:cxn ang="T35">
              <a:pos x="T6" y="T7"/>
            </a:cxn>
            <a:cxn ang="T36">
              <a:pos x="T8" y="T9"/>
            </a:cxn>
            <a:cxn ang="T37">
              <a:pos x="T10" y="T11"/>
            </a:cxn>
            <a:cxn ang="T38">
              <a:pos x="T12" y="T13"/>
            </a:cxn>
            <a:cxn ang="T39">
              <a:pos x="T14" y="T15"/>
            </a:cxn>
            <a:cxn ang="T40">
              <a:pos x="T16" y="T17"/>
            </a:cxn>
            <a:cxn ang="T41">
              <a:pos x="T18" y="T19"/>
            </a:cxn>
            <a:cxn ang="T42">
              <a:pos x="T20" y="T21"/>
            </a:cxn>
            <a:cxn ang="T43">
              <a:pos x="T22" y="T23"/>
            </a:cxn>
            <a:cxn ang="T44">
              <a:pos x="T24" y="T25"/>
            </a:cxn>
            <a:cxn ang="T45">
              <a:pos x="T26" y="T27"/>
            </a:cxn>
            <a:cxn ang="T46">
              <a:pos x="T28" y="T29"/>
            </a:cxn>
            <a:cxn ang="T47">
              <a:pos x="T30" y="T31"/>
            </a:cxn>
          </a:cxnLst>
          <a:rect l="T48" t="T49" r="T50" b="T51"/>
          <a:pathLst>
            <a:path w="851" h="290">
              <a:moveTo>
                <a:pt x="91" y="249"/>
              </a:moveTo>
              <a:lnTo>
                <a:pt x="0" y="249"/>
              </a:lnTo>
              <a:lnTo>
                <a:pt x="0" y="290"/>
              </a:lnTo>
              <a:lnTo>
                <a:pt x="91" y="290"/>
              </a:lnTo>
              <a:lnTo>
                <a:pt x="91" y="240"/>
              </a:lnTo>
              <a:lnTo>
                <a:pt x="146" y="240"/>
              </a:lnTo>
              <a:lnTo>
                <a:pt x="146" y="290"/>
              </a:lnTo>
              <a:lnTo>
                <a:pt x="91" y="290"/>
              </a:lnTo>
              <a:lnTo>
                <a:pt x="338" y="290"/>
              </a:lnTo>
              <a:lnTo>
                <a:pt x="442" y="42"/>
              </a:lnTo>
              <a:lnTo>
                <a:pt x="851" y="42"/>
              </a:lnTo>
              <a:lnTo>
                <a:pt x="851" y="0"/>
              </a:lnTo>
              <a:lnTo>
                <a:pt x="414" y="0"/>
              </a:lnTo>
              <a:lnTo>
                <a:pt x="310" y="249"/>
              </a:lnTo>
              <a:lnTo>
                <a:pt x="146" y="249"/>
              </a:lnTo>
              <a:lnTo>
                <a:pt x="147" y="2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clientData/>
  </xdr:twoCellAnchor>
  <xdr:twoCellAnchor>
    <xdr:from>
      <xdr:col>4</xdr:col>
      <xdr:colOff>328615</xdr:colOff>
      <xdr:row>15</xdr:row>
      <xdr:rowOff>31766</xdr:rowOff>
    </xdr:from>
    <xdr:to>
      <xdr:col>6</xdr:col>
      <xdr:colOff>463553</xdr:colOff>
      <xdr:row>17</xdr:row>
      <xdr:rowOff>100029</xdr:rowOff>
    </xdr:to>
    <xdr:grpSp>
      <xdr:nvGrpSpPr>
        <xdr:cNvPr id="810" name="Group 809">
          <a:extLst>
            <a:ext uri="{FF2B5EF4-FFF2-40B4-BE49-F238E27FC236}">
              <a16:creationId xmlns:a16="http://schemas.microsoft.com/office/drawing/2014/main" id="{00000000-0008-0000-0900-00002A030000}"/>
            </a:ext>
          </a:extLst>
        </xdr:cNvPr>
        <xdr:cNvGrpSpPr>
          <a:grpSpLocks/>
        </xdr:cNvGrpSpPr>
      </xdr:nvGrpSpPr>
      <xdr:grpSpPr bwMode="auto">
        <a:xfrm>
          <a:off x="2834748" y="2825766"/>
          <a:ext cx="1388005" cy="440796"/>
          <a:chOff x="1401" y="4268"/>
          <a:chExt cx="557" cy="283"/>
        </a:xfrm>
      </xdr:grpSpPr>
      <xdr:sp macro="" textlink="">
        <xdr:nvSpPr>
          <xdr:cNvPr id="811" name="Freeform 810">
            <a:extLst>
              <a:ext uri="{FF2B5EF4-FFF2-40B4-BE49-F238E27FC236}">
                <a16:creationId xmlns:a16="http://schemas.microsoft.com/office/drawing/2014/main" id="{00000000-0008-0000-0900-00002B030000}"/>
              </a:ext>
            </a:extLst>
          </xdr:cNvPr>
          <xdr:cNvSpPr>
            <a:spLocks/>
          </xdr:cNvSpPr>
        </xdr:nvSpPr>
        <xdr:spPr bwMode="auto">
          <a:xfrm>
            <a:off x="1401" y="4268"/>
            <a:ext cx="278" cy="282"/>
          </a:xfrm>
          <a:custGeom>
            <a:avLst/>
            <a:gdLst>
              <a:gd name="T0" fmla="*/ 8 w 1671"/>
              <a:gd name="T1" fmla="*/ 8 h 1690"/>
              <a:gd name="T2" fmla="*/ 0 w 1671"/>
              <a:gd name="T3" fmla="*/ 8 h 1690"/>
              <a:gd name="T4" fmla="*/ 0 w 1671"/>
              <a:gd name="T5" fmla="*/ 8 h 1690"/>
              <a:gd name="T6" fmla="*/ 0 w 1671"/>
              <a:gd name="T7" fmla="*/ 5 h 1690"/>
              <a:gd name="T8" fmla="*/ 0 w 1671"/>
              <a:gd name="T9" fmla="*/ 4 h 1690"/>
              <a:gd name="T10" fmla="*/ 3 w 1671"/>
              <a:gd name="T11" fmla="*/ 4 h 1690"/>
              <a:gd name="T12" fmla="*/ 6 w 1671"/>
              <a:gd name="T13" fmla="*/ 2 h 1690"/>
              <a:gd name="T14" fmla="*/ 6 w 1671"/>
              <a:gd name="T15" fmla="*/ 1 h 1690"/>
              <a:gd name="T16" fmla="*/ 6 w 1671"/>
              <a:gd name="T17" fmla="*/ 1 h 1690"/>
              <a:gd name="T18" fmla="*/ 6 w 1671"/>
              <a:gd name="T19" fmla="*/ 1 h 1690"/>
              <a:gd name="T20" fmla="*/ 6 w 1671"/>
              <a:gd name="T21" fmla="*/ 1 h 1690"/>
              <a:gd name="T22" fmla="*/ 6 w 1671"/>
              <a:gd name="T23" fmla="*/ 1 h 1690"/>
              <a:gd name="T24" fmla="*/ 6 w 1671"/>
              <a:gd name="T25" fmla="*/ 1 h 1690"/>
              <a:gd name="T26" fmla="*/ 6 w 1671"/>
              <a:gd name="T27" fmla="*/ 0 h 1690"/>
              <a:gd name="T28" fmla="*/ 6 w 1671"/>
              <a:gd name="T29" fmla="*/ 0 h 1690"/>
              <a:gd name="T30" fmla="*/ 6 w 1671"/>
              <a:gd name="T31" fmla="*/ 0 h 1690"/>
              <a:gd name="T32" fmla="*/ 8 w 1671"/>
              <a:gd name="T33" fmla="*/ 0 h 1690"/>
              <a:gd name="T34" fmla="*/ 8 w 1671"/>
              <a:gd name="T35" fmla="*/ 8 h 1690"/>
              <a:gd name="T36" fmla="*/ 8 w 1671"/>
              <a:gd name="T37" fmla="*/ 8 h 1690"/>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1671"/>
              <a:gd name="T58" fmla="*/ 0 h 1690"/>
              <a:gd name="T59" fmla="*/ 1671 w 1671"/>
              <a:gd name="T60" fmla="*/ 1690 h 1690"/>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1671" h="1690">
                <a:moveTo>
                  <a:pt x="1670" y="1690"/>
                </a:moveTo>
                <a:lnTo>
                  <a:pt x="50" y="1690"/>
                </a:lnTo>
                <a:lnTo>
                  <a:pt x="0" y="1640"/>
                </a:lnTo>
                <a:lnTo>
                  <a:pt x="0" y="951"/>
                </a:lnTo>
                <a:lnTo>
                  <a:pt x="50" y="903"/>
                </a:lnTo>
                <a:lnTo>
                  <a:pt x="769" y="903"/>
                </a:lnTo>
                <a:lnTo>
                  <a:pt x="1423" y="376"/>
                </a:lnTo>
                <a:lnTo>
                  <a:pt x="1423" y="264"/>
                </a:lnTo>
                <a:lnTo>
                  <a:pt x="1386" y="231"/>
                </a:lnTo>
                <a:lnTo>
                  <a:pt x="1423" y="197"/>
                </a:lnTo>
                <a:lnTo>
                  <a:pt x="1386" y="165"/>
                </a:lnTo>
                <a:lnTo>
                  <a:pt x="1423" y="132"/>
                </a:lnTo>
                <a:lnTo>
                  <a:pt x="1386" y="99"/>
                </a:lnTo>
                <a:lnTo>
                  <a:pt x="1423" y="65"/>
                </a:lnTo>
                <a:lnTo>
                  <a:pt x="1386" y="32"/>
                </a:lnTo>
                <a:lnTo>
                  <a:pt x="1423" y="0"/>
                </a:lnTo>
                <a:lnTo>
                  <a:pt x="1670" y="0"/>
                </a:lnTo>
                <a:lnTo>
                  <a:pt x="1670" y="1690"/>
                </a:lnTo>
                <a:lnTo>
                  <a:pt x="1671" y="169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12" name="Freeform 811">
            <a:extLst>
              <a:ext uri="{FF2B5EF4-FFF2-40B4-BE49-F238E27FC236}">
                <a16:creationId xmlns:a16="http://schemas.microsoft.com/office/drawing/2014/main" id="{00000000-0008-0000-0900-00002C030000}"/>
              </a:ext>
            </a:extLst>
          </xdr:cNvPr>
          <xdr:cNvSpPr>
            <a:spLocks/>
          </xdr:cNvSpPr>
        </xdr:nvSpPr>
        <xdr:spPr bwMode="auto">
          <a:xfrm>
            <a:off x="1720" y="4268"/>
            <a:ext cx="6" cy="63"/>
          </a:xfrm>
          <a:custGeom>
            <a:avLst/>
            <a:gdLst>
              <a:gd name="T0" fmla="*/ 0 w 37"/>
              <a:gd name="T1" fmla="*/ 2 h 376"/>
              <a:gd name="T2" fmla="*/ 0 w 37"/>
              <a:gd name="T3" fmla="*/ 1 h 376"/>
              <a:gd name="T4" fmla="*/ 0 w 37"/>
              <a:gd name="T5" fmla="*/ 1 h 376"/>
              <a:gd name="T6" fmla="*/ 0 w 37"/>
              <a:gd name="T7" fmla="*/ 1 h 376"/>
              <a:gd name="T8" fmla="*/ 0 w 37"/>
              <a:gd name="T9" fmla="*/ 1 h 376"/>
              <a:gd name="T10" fmla="*/ 0 w 37"/>
              <a:gd name="T11" fmla="*/ 1 h 376"/>
              <a:gd name="T12" fmla="*/ 0 w 37"/>
              <a:gd name="T13" fmla="*/ 1 h 376"/>
              <a:gd name="T14" fmla="*/ 0 w 37"/>
              <a:gd name="T15" fmla="*/ 0 h 376"/>
              <a:gd name="T16" fmla="*/ 0 w 37"/>
              <a:gd name="T17" fmla="*/ 0 h 376"/>
              <a:gd name="T18" fmla="*/ 0 w 37"/>
              <a:gd name="T19" fmla="*/ 0 h 376"/>
              <a:gd name="T20" fmla="*/ 0 w 37"/>
              <a:gd name="T21" fmla="*/ 0 h 376"/>
              <a:gd name="T22" fmla="*/ 0 w 37"/>
              <a:gd name="T23" fmla="*/ 0 h 37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60000 65536"/>
              <a:gd name="T34" fmla="*/ 0 60000 65536"/>
              <a:gd name="T35" fmla="*/ 0 60000 65536"/>
              <a:gd name="T36" fmla="*/ 0 w 37"/>
              <a:gd name="T37" fmla="*/ 0 h 376"/>
              <a:gd name="T38" fmla="*/ 37 w 37"/>
              <a:gd name="T39" fmla="*/ 376 h 376"/>
            </a:gdLst>
            <a:ahLst/>
            <a:cxnLst>
              <a:cxn ang="T24">
                <a:pos x="T0" y="T1"/>
              </a:cxn>
              <a:cxn ang="T25">
                <a:pos x="T2" y="T3"/>
              </a:cxn>
              <a:cxn ang="T26">
                <a:pos x="T4" y="T5"/>
              </a:cxn>
              <a:cxn ang="T27">
                <a:pos x="T6" y="T7"/>
              </a:cxn>
              <a:cxn ang="T28">
                <a:pos x="T8" y="T9"/>
              </a:cxn>
              <a:cxn ang="T29">
                <a:pos x="T10" y="T11"/>
              </a:cxn>
              <a:cxn ang="T30">
                <a:pos x="T12" y="T13"/>
              </a:cxn>
              <a:cxn ang="T31">
                <a:pos x="T14" y="T15"/>
              </a:cxn>
              <a:cxn ang="T32">
                <a:pos x="T16" y="T17"/>
              </a:cxn>
              <a:cxn ang="T33">
                <a:pos x="T18" y="T19"/>
              </a:cxn>
              <a:cxn ang="T34">
                <a:pos x="T20" y="T21"/>
              </a:cxn>
              <a:cxn ang="T35">
                <a:pos x="T22" y="T23"/>
              </a:cxn>
            </a:cxnLst>
            <a:rect l="T36" t="T37" r="T38" b="T39"/>
            <a:pathLst>
              <a:path w="37" h="376">
                <a:moveTo>
                  <a:pt x="0" y="376"/>
                </a:moveTo>
                <a:lnTo>
                  <a:pt x="0" y="275"/>
                </a:lnTo>
                <a:lnTo>
                  <a:pt x="37" y="242"/>
                </a:lnTo>
                <a:lnTo>
                  <a:pt x="0" y="208"/>
                </a:lnTo>
                <a:lnTo>
                  <a:pt x="37" y="175"/>
                </a:lnTo>
                <a:lnTo>
                  <a:pt x="0" y="143"/>
                </a:lnTo>
                <a:lnTo>
                  <a:pt x="37" y="110"/>
                </a:lnTo>
                <a:lnTo>
                  <a:pt x="0" y="76"/>
                </a:lnTo>
                <a:lnTo>
                  <a:pt x="37" y="43"/>
                </a:lnTo>
                <a:lnTo>
                  <a:pt x="0" y="10"/>
                </a:lnTo>
                <a:lnTo>
                  <a:pt x="13" y="0"/>
                </a:lnTo>
                <a:lnTo>
                  <a:pt x="1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13" name="Freeform 812">
            <a:extLst>
              <a:ext uri="{FF2B5EF4-FFF2-40B4-BE49-F238E27FC236}">
                <a16:creationId xmlns:a16="http://schemas.microsoft.com/office/drawing/2014/main" id="{00000000-0008-0000-0900-00002D030000}"/>
              </a:ext>
            </a:extLst>
          </xdr:cNvPr>
          <xdr:cNvSpPr>
            <a:spLocks/>
          </xdr:cNvSpPr>
        </xdr:nvSpPr>
        <xdr:spPr bwMode="auto">
          <a:xfrm>
            <a:off x="1632" y="4268"/>
            <a:ext cx="6" cy="61"/>
          </a:xfrm>
          <a:custGeom>
            <a:avLst/>
            <a:gdLst>
              <a:gd name="T0" fmla="*/ 0 w 38"/>
              <a:gd name="T1" fmla="*/ 2 h 365"/>
              <a:gd name="T2" fmla="*/ 0 w 38"/>
              <a:gd name="T3" fmla="*/ 1 h 365"/>
              <a:gd name="T4" fmla="*/ 0 w 38"/>
              <a:gd name="T5" fmla="*/ 1 h 365"/>
              <a:gd name="T6" fmla="*/ 0 w 38"/>
              <a:gd name="T7" fmla="*/ 1 h 365"/>
              <a:gd name="T8" fmla="*/ 0 w 38"/>
              <a:gd name="T9" fmla="*/ 1 h 365"/>
              <a:gd name="T10" fmla="*/ 0 w 38"/>
              <a:gd name="T11" fmla="*/ 1 h 365"/>
              <a:gd name="T12" fmla="*/ 0 w 38"/>
              <a:gd name="T13" fmla="*/ 1 h 365"/>
              <a:gd name="T14" fmla="*/ 0 w 38"/>
              <a:gd name="T15" fmla="*/ 0 h 365"/>
              <a:gd name="T16" fmla="*/ 0 w 38"/>
              <a:gd name="T17" fmla="*/ 0 h 365"/>
              <a:gd name="T18" fmla="*/ 0 w 38"/>
              <a:gd name="T19" fmla="*/ 0 h 365"/>
              <a:gd name="T20" fmla="*/ 0 w 38"/>
              <a:gd name="T21" fmla="*/ 0 h 365"/>
              <a:gd name="T22" fmla="*/ 0 60000 65536"/>
              <a:gd name="T23" fmla="*/ 0 60000 65536"/>
              <a:gd name="T24" fmla="*/ 0 60000 65536"/>
              <a:gd name="T25" fmla="*/ 0 60000 65536"/>
              <a:gd name="T26" fmla="*/ 0 60000 65536"/>
              <a:gd name="T27" fmla="*/ 0 60000 65536"/>
              <a:gd name="T28" fmla="*/ 0 60000 65536"/>
              <a:gd name="T29" fmla="*/ 0 60000 65536"/>
              <a:gd name="T30" fmla="*/ 0 60000 65536"/>
              <a:gd name="T31" fmla="*/ 0 60000 65536"/>
              <a:gd name="T32" fmla="*/ 0 60000 65536"/>
              <a:gd name="T33" fmla="*/ 0 w 38"/>
              <a:gd name="T34" fmla="*/ 0 h 365"/>
              <a:gd name="T35" fmla="*/ 38 w 38"/>
              <a:gd name="T36" fmla="*/ 365 h 365"/>
            </a:gdLst>
            <a:ahLst/>
            <a:cxnLst>
              <a:cxn ang="T22">
                <a:pos x="T0" y="T1"/>
              </a:cxn>
              <a:cxn ang="T23">
                <a:pos x="T2" y="T3"/>
              </a:cxn>
              <a:cxn ang="T24">
                <a:pos x="T4" y="T5"/>
              </a:cxn>
              <a:cxn ang="T25">
                <a:pos x="T6" y="T7"/>
              </a:cxn>
              <a:cxn ang="T26">
                <a:pos x="T8" y="T9"/>
              </a:cxn>
              <a:cxn ang="T27">
                <a:pos x="T10" y="T11"/>
              </a:cxn>
              <a:cxn ang="T28">
                <a:pos x="T12" y="T13"/>
              </a:cxn>
              <a:cxn ang="T29">
                <a:pos x="T14" y="T15"/>
              </a:cxn>
              <a:cxn ang="T30">
                <a:pos x="T16" y="T17"/>
              </a:cxn>
              <a:cxn ang="T31">
                <a:pos x="T18" y="T19"/>
              </a:cxn>
              <a:cxn ang="T32">
                <a:pos x="T20" y="T21"/>
              </a:cxn>
            </a:cxnLst>
            <a:rect l="T33" t="T34" r="T35" b="T36"/>
            <a:pathLst>
              <a:path w="38" h="365">
                <a:moveTo>
                  <a:pt x="37" y="365"/>
                </a:moveTo>
                <a:lnTo>
                  <a:pt x="37" y="264"/>
                </a:lnTo>
                <a:lnTo>
                  <a:pt x="0" y="231"/>
                </a:lnTo>
                <a:lnTo>
                  <a:pt x="37" y="197"/>
                </a:lnTo>
                <a:lnTo>
                  <a:pt x="0" y="165"/>
                </a:lnTo>
                <a:lnTo>
                  <a:pt x="37" y="132"/>
                </a:lnTo>
                <a:lnTo>
                  <a:pt x="0" y="99"/>
                </a:lnTo>
                <a:lnTo>
                  <a:pt x="37" y="65"/>
                </a:lnTo>
                <a:lnTo>
                  <a:pt x="0" y="32"/>
                </a:lnTo>
                <a:lnTo>
                  <a:pt x="37" y="0"/>
                </a:lnTo>
                <a:lnTo>
                  <a:pt x="3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14" name="Freeform 813">
            <a:extLst>
              <a:ext uri="{FF2B5EF4-FFF2-40B4-BE49-F238E27FC236}">
                <a16:creationId xmlns:a16="http://schemas.microsoft.com/office/drawing/2014/main" id="{00000000-0008-0000-0900-00002E030000}"/>
              </a:ext>
            </a:extLst>
          </xdr:cNvPr>
          <xdr:cNvSpPr>
            <a:spLocks/>
          </xdr:cNvSpPr>
        </xdr:nvSpPr>
        <xdr:spPr bwMode="auto">
          <a:xfrm>
            <a:off x="1711" y="4268"/>
            <a:ext cx="1" cy="159"/>
          </a:xfrm>
          <a:custGeom>
            <a:avLst/>
            <a:gdLst>
              <a:gd name="T0" fmla="*/ 0 w 1"/>
              <a:gd name="T1" fmla="*/ 5 h 951"/>
              <a:gd name="T2" fmla="*/ 0 w 1"/>
              <a:gd name="T3" fmla="*/ 0 h 951"/>
              <a:gd name="T4" fmla="*/ 1 w 1"/>
              <a:gd name="T5" fmla="*/ 0 h 951"/>
              <a:gd name="T6" fmla="*/ 0 60000 65536"/>
              <a:gd name="T7" fmla="*/ 0 60000 65536"/>
              <a:gd name="T8" fmla="*/ 0 60000 65536"/>
              <a:gd name="T9" fmla="*/ 0 w 1"/>
              <a:gd name="T10" fmla="*/ 0 h 951"/>
              <a:gd name="T11" fmla="*/ 1 w 1"/>
              <a:gd name="T12" fmla="*/ 951 h 951"/>
            </a:gdLst>
            <a:ahLst/>
            <a:cxnLst>
              <a:cxn ang="T6">
                <a:pos x="T0" y="T1"/>
              </a:cxn>
              <a:cxn ang="T7">
                <a:pos x="T2" y="T3"/>
              </a:cxn>
              <a:cxn ang="T8">
                <a:pos x="T4" y="T5"/>
              </a:cxn>
            </a:cxnLst>
            <a:rect l="T9" t="T10" r="T11" b="T12"/>
            <a:pathLst>
              <a:path w="1" h="951">
                <a:moveTo>
                  <a:pt x="0" y="951"/>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15" name="Freeform 814">
            <a:extLst>
              <a:ext uri="{FF2B5EF4-FFF2-40B4-BE49-F238E27FC236}">
                <a16:creationId xmlns:a16="http://schemas.microsoft.com/office/drawing/2014/main" id="{00000000-0008-0000-0900-00002F030000}"/>
              </a:ext>
            </a:extLst>
          </xdr:cNvPr>
          <xdr:cNvSpPr>
            <a:spLocks/>
          </xdr:cNvSpPr>
        </xdr:nvSpPr>
        <xdr:spPr bwMode="auto">
          <a:xfrm>
            <a:off x="1679" y="4268"/>
            <a:ext cx="1" cy="282"/>
          </a:xfrm>
          <a:custGeom>
            <a:avLst/>
            <a:gdLst>
              <a:gd name="T0" fmla="*/ 0 w 1"/>
              <a:gd name="T1" fmla="*/ 0 h 1690"/>
              <a:gd name="T2" fmla="*/ 0 w 1"/>
              <a:gd name="T3" fmla="*/ 8 h 1690"/>
              <a:gd name="T4" fmla="*/ 1 w 1"/>
              <a:gd name="T5" fmla="*/ 8 h 1690"/>
              <a:gd name="T6" fmla="*/ 0 60000 65536"/>
              <a:gd name="T7" fmla="*/ 0 60000 65536"/>
              <a:gd name="T8" fmla="*/ 0 60000 65536"/>
              <a:gd name="T9" fmla="*/ 0 w 1"/>
              <a:gd name="T10" fmla="*/ 0 h 1690"/>
              <a:gd name="T11" fmla="*/ 1 w 1"/>
              <a:gd name="T12" fmla="*/ 1690 h 1690"/>
            </a:gdLst>
            <a:ahLst/>
            <a:cxnLst>
              <a:cxn ang="T6">
                <a:pos x="T0" y="T1"/>
              </a:cxn>
              <a:cxn ang="T7">
                <a:pos x="T2" y="T3"/>
              </a:cxn>
              <a:cxn ang="T8">
                <a:pos x="T4" y="T5"/>
              </a:cxn>
            </a:cxnLst>
            <a:rect l="T9" t="T10" r="T11" b="T12"/>
            <a:pathLst>
              <a:path w="1" h="1690">
                <a:moveTo>
                  <a:pt x="0" y="0"/>
                </a:moveTo>
                <a:lnTo>
                  <a:pt x="0" y="1690"/>
                </a:lnTo>
                <a:lnTo>
                  <a:pt x="1" y="169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16" name="Freeform 815">
            <a:extLst>
              <a:ext uri="{FF2B5EF4-FFF2-40B4-BE49-F238E27FC236}">
                <a16:creationId xmlns:a16="http://schemas.microsoft.com/office/drawing/2014/main" id="{00000000-0008-0000-0900-000030030000}"/>
              </a:ext>
            </a:extLst>
          </xdr:cNvPr>
          <xdr:cNvSpPr>
            <a:spLocks/>
          </xdr:cNvSpPr>
        </xdr:nvSpPr>
        <xdr:spPr bwMode="auto">
          <a:xfrm>
            <a:off x="1401" y="4542"/>
            <a:ext cx="278" cy="1"/>
          </a:xfrm>
          <a:custGeom>
            <a:avLst/>
            <a:gdLst>
              <a:gd name="T0" fmla="*/ 0 w 1671"/>
              <a:gd name="T1" fmla="*/ 0 h 1"/>
              <a:gd name="T2" fmla="*/ 8 w 1671"/>
              <a:gd name="T3" fmla="*/ 0 h 1"/>
              <a:gd name="T4" fmla="*/ 8 w 1671"/>
              <a:gd name="T5" fmla="*/ 0 h 1"/>
              <a:gd name="T6" fmla="*/ 0 60000 65536"/>
              <a:gd name="T7" fmla="*/ 0 60000 65536"/>
              <a:gd name="T8" fmla="*/ 0 60000 65536"/>
              <a:gd name="T9" fmla="*/ 0 w 1671"/>
              <a:gd name="T10" fmla="*/ 0 h 1"/>
              <a:gd name="T11" fmla="*/ 1671 w 1671"/>
              <a:gd name="T12" fmla="*/ 1 h 1"/>
            </a:gdLst>
            <a:ahLst/>
            <a:cxnLst>
              <a:cxn ang="T6">
                <a:pos x="T0" y="T1"/>
              </a:cxn>
              <a:cxn ang="T7">
                <a:pos x="T2" y="T3"/>
              </a:cxn>
              <a:cxn ang="T8">
                <a:pos x="T4" y="T5"/>
              </a:cxn>
            </a:cxnLst>
            <a:rect l="T9" t="T10" r="T11" b="T12"/>
            <a:pathLst>
              <a:path w="1671" h="1">
                <a:moveTo>
                  <a:pt x="0" y="0"/>
                </a:moveTo>
                <a:lnTo>
                  <a:pt x="1670" y="0"/>
                </a:lnTo>
                <a:lnTo>
                  <a:pt x="167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17" name="Freeform 816">
            <a:extLst>
              <a:ext uri="{FF2B5EF4-FFF2-40B4-BE49-F238E27FC236}">
                <a16:creationId xmlns:a16="http://schemas.microsoft.com/office/drawing/2014/main" id="{00000000-0008-0000-0900-000031030000}"/>
              </a:ext>
            </a:extLst>
          </xdr:cNvPr>
          <xdr:cNvSpPr>
            <a:spLocks/>
          </xdr:cNvSpPr>
        </xdr:nvSpPr>
        <xdr:spPr bwMode="auto">
          <a:xfrm>
            <a:off x="1401" y="4427"/>
            <a:ext cx="278" cy="1"/>
          </a:xfrm>
          <a:custGeom>
            <a:avLst/>
            <a:gdLst>
              <a:gd name="T0" fmla="*/ 0 w 1671"/>
              <a:gd name="T1" fmla="*/ 0 h 1"/>
              <a:gd name="T2" fmla="*/ 8 w 1671"/>
              <a:gd name="T3" fmla="*/ 0 h 1"/>
              <a:gd name="T4" fmla="*/ 8 w 1671"/>
              <a:gd name="T5" fmla="*/ 0 h 1"/>
              <a:gd name="T6" fmla="*/ 0 60000 65536"/>
              <a:gd name="T7" fmla="*/ 0 60000 65536"/>
              <a:gd name="T8" fmla="*/ 0 60000 65536"/>
              <a:gd name="T9" fmla="*/ 0 w 1671"/>
              <a:gd name="T10" fmla="*/ 0 h 1"/>
              <a:gd name="T11" fmla="*/ 1671 w 1671"/>
              <a:gd name="T12" fmla="*/ 1 h 1"/>
            </a:gdLst>
            <a:ahLst/>
            <a:cxnLst>
              <a:cxn ang="T6">
                <a:pos x="T0" y="T1"/>
              </a:cxn>
              <a:cxn ang="T7">
                <a:pos x="T2" y="T3"/>
              </a:cxn>
              <a:cxn ang="T8">
                <a:pos x="T4" y="T5"/>
              </a:cxn>
            </a:cxnLst>
            <a:rect l="T9" t="T10" r="T11" b="T12"/>
            <a:pathLst>
              <a:path w="1671" h="1">
                <a:moveTo>
                  <a:pt x="0" y="0"/>
                </a:moveTo>
                <a:lnTo>
                  <a:pt x="1670" y="0"/>
                </a:lnTo>
                <a:lnTo>
                  <a:pt x="167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18" name="Freeform 817">
            <a:extLst>
              <a:ext uri="{FF2B5EF4-FFF2-40B4-BE49-F238E27FC236}">
                <a16:creationId xmlns:a16="http://schemas.microsoft.com/office/drawing/2014/main" id="{00000000-0008-0000-0900-000032030000}"/>
              </a:ext>
            </a:extLst>
          </xdr:cNvPr>
          <xdr:cNvSpPr>
            <a:spLocks/>
          </xdr:cNvSpPr>
        </xdr:nvSpPr>
        <xdr:spPr bwMode="auto">
          <a:xfrm>
            <a:off x="1409" y="4419"/>
            <a:ext cx="270" cy="1"/>
          </a:xfrm>
          <a:custGeom>
            <a:avLst/>
            <a:gdLst>
              <a:gd name="T0" fmla="*/ 0 w 1621"/>
              <a:gd name="T1" fmla="*/ 0 h 1"/>
              <a:gd name="T2" fmla="*/ 7 w 1621"/>
              <a:gd name="T3" fmla="*/ 0 h 1"/>
              <a:gd name="T4" fmla="*/ 7 w 1621"/>
              <a:gd name="T5" fmla="*/ 0 h 1"/>
              <a:gd name="T6" fmla="*/ 0 60000 65536"/>
              <a:gd name="T7" fmla="*/ 0 60000 65536"/>
              <a:gd name="T8" fmla="*/ 0 60000 65536"/>
              <a:gd name="T9" fmla="*/ 0 w 1621"/>
              <a:gd name="T10" fmla="*/ 0 h 1"/>
              <a:gd name="T11" fmla="*/ 1621 w 1621"/>
              <a:gd name="T12" fmla="*/ 1 h 1"/>
            </a:gdLst>
            <a:ahLst/>
            <a:cxnLst>
              <a:cxn ang="T6">
                <a:pos x="T0" y="T1"/>
              </a:cxn>
              <a:cxn ang="T7">
                <a:pos x="T2" y="T3"/>
              </a:cxn>
              <a:cxn ang="T8">
                <a:pos x="T4" y="T5"/>
              </a:cxn>
            </a:cxnLst>
            <a:rect l="T9" t="T10" r="T11" b="T12"/>
            <a:pathLst>
              <a:path w="1621" h="1">
                <a:moveTo>
                  <a:pt x="0" y="0"/>
                </a:moveTo>
                <a:lnTo>
                  <a:pt x="1620" y="0"/>
                </a:lnTo>
                <a:lnTo>
                  <a:pt x="162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19" name="Freeform 818">
            <a:extLst>
              <a:ext uri="{FF2B5EF4-FFF2-40B4-BE49-F238E27FC236}">
                <a16:creationId xmlns:a16="http://schemas.microsoft.com/office/drawing/2014/main" id="{00000000-0008-0000-0900-000033030000}"/>
              </a:ext>
            </a:extLst>
          </xdr:cNvPr>
          <xdr:cNvSpPr>
            <a:spLocks/>
          </xdr:cNvSpPr>
        </xdr:nvSpPr>
        <xdr:spPr bwMode="auto">
          <a:xfrm>
            <a:off x="1409" y="4550"/>
            <a:ext cx="270" cy="1"/>
          </a:xfrm>
          <a:custGeom>
            <a:avLst/>
            <a:gdLst>
              <a:gd name="T0" fmla="*/ 8 w 1620"/>
              <a:gd name="T1" fmla="*/ 0 h 1"/>
              <a:gd name="T2" fmla="*/ 0 w 1620"/>
              <a:gd name="T3" fmla="*/ 0 h 1"/>
              <a:gd name="T4" fmla="*/ 0 w 1620"/>
              <a:gd name="T5" fmla="*/ 0 h 1"/>
              <a:gd name="T6" fmla="*/ 0 60000 65536"/>
              <a:gd name="T7" fmla="*/ 0 60000 65536"/>
              <a:gd name="T8" fmla="*/ 0 60000 65536"/>
              <a:gd name="T9" fmla="*/ 0 w 1620"/>
              <a:gd name="T10" fmla="*/ 0 h 1"/>
              <a:gd name="T11" fmla="*/ 1620 w 1620"/>
              <a:gd name="T12" fmla="*/ 1 h 1"/>
            </a:gdLst>
            <a:ahLst/>
            <a:cxnLst>
              <a:cxn ang="T6">
                <a:pos x="T0" y="T1"/>
              </a:cxn>
              <a:cxn ang="T7">
                <a:pos x="T2" y="T3"/>
              </a:cxn>
              <a:cxn ang="T8">
                <a:pos x="T4" y="T5"/>
              </a:cxn>
            </a:cxnLst>
            <a:rect l="T9" t="T10" r="T11" b="T12"/>
            <a:pathLst>
              <a:path w="1620" h="1">
                <a:moveTo>
                  <a:pt x="1620"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0" name="Freeform 819">
            <a:extLst>
              <a:ext uri="{FF2B5EF4-FFF2-40B4-BE49-F238E27FC236}">
                <a16:creationId xmlns:a16="http://schemas.microsoft.com/office/drawing/2014/main" id="{00000000-0008-0000-0900-000034030000}"/>
              </a:ext>
            </a:extLst>
          </xdr:cNvPr>
          <xdr:cNvSpPr>
            <a:spLocks/>
          </xdr:cNvSpPr>
        </xdr:nvSpPr>
        <xdr:spPr bwMode="auto">
          <a:xfrm>
            <a:off x="1429" y="4370"/>
            <a:ext cx="5" cy="5"/>
          </a:xfrm>
          <a:custGeom>
            <a:avLst/>
            <a:gdLst>
              <a:gd name="T0" fmla="*/ 0 w 30"/>
              <a:gd name="T1" fmla="*/ 0 h 25"/>
              <a:gd name="T2" fmla="*/ 0 w 30"/>
              <a:gd name="T3" fmla="*/ 0 h 25"/>
              <a:gd name="T4" fmla="*/ 0 w 30"/>
              <a:gd name="T5" fmla="*/ 0 h 25"/>
              <a:gd name="T6" fmla="*/ 0 60000 65536"/>
              <a:gd name="T7" fmla="*/ 0 60000 65536"/>
              <a:gd name="T8" fmla="*/ 0 60000 65536"/>
              <a:gd name="T9" fmla="*/ 0 w 30"/>
              <a:gd name="T10" fmla="*/ 0 h 25"/>
              <a:gd name="T11" fmla="*/ 30 w 30"/>
              <a:gd name="T12" fmla="*/ 25 h 25"/>
            </a:gdLst>
            <a:ahLst/>
            <a:cxnLst>
              <a:cxn ang="T6">
                <a:pos x="T0" y="T1"/>
              </a:cxn>
              <a:cxn ang="T7">
                <a:pos x="T2" y="T3"/>
              </a:cxn>
              <a:cxn ang="T8">
                <a:pos x="T4" y="T5"/>
              </a:cxn>
            </a:cxnLst>
            <a:rect l="T9" t="T10" r="T11" b="T12"/>
            <a:pathLst>
              <a:path w="30" h="25">
                <a:moveTo>
                  <a:pt x="30" y="0"/>
                </a:moveTo>
                <a:lnTo>
                  <a:pt x="0" y="25"/>
                </a:lnTo>
                <a:lnTo>
                  <a:pt x="1" y="2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1" name="Freeform 820">
            <a:extLst>
              <a:ext uri="{FF2B5EF4-FFF2-40B4-BE49-F238E27FC236}">
                <a16:creationId xmlns:a16="http://schemas.microsoft.com/office/drawing/2014/main" id="{00000000-0008-0000-0900-000035030000}"/>
              </a:ext>
            </a:extLst>
          </xdr:cNvPr>
          <xdr:cNvSpPr>
            <a:spLocks/>
          </xdr:cNvSpPr>
        </xdr:nvSpPr>
        <xdr:spPr bwMode="auto">
          <a:xfrm>
            <a:off x="1420" y="4375"/>
            <a:ext cx="11" cy="8"/>
          </a:xfrm>
          <a:custGeom>
            <a:avLst/>
            <a:gdLst>
              <a:gd name="T0" fmla="*/ 0 w 67"/>
              <a:gd name="T1" fmla="*/ 0 h 49"/>
              <a:gd name="T2" fmla="*/ 0 w 67"/>
              <a:gd name="T3" fmla="*/ 0 h 49"/>
              <a:gd name="T4" fmla="*/ 0 w 67"/>
              <a:gd name="T5" fmla="*/ 0 h 49"/>
              <a:gd name="T6" fmla="*/ 0 w 67"/>
              <a:gd name="T7" fmla="*/ 0 h 49"/>
              <a:gd name="T8" fmla="*/ 0 w 67"/>
              <a:gd name="T9" fmla="*/ 0 h 49"/>
              <a:gd name="T10" fmla="*/ 0 w 67"/>
              <a:gd name="T11" fmla="*/ 0 h 49"/>
              <a:gd name="T12" fmla="*/ 0 60000 65536"/>
              <a:gd name="T13" fmla="*/ 0 60000 65536"/>
              <a:gd name="T14" fmla="*/ 0 60000 65536"/>
              <a:gd name="T15" fmla="*/ 0 60000 65536"/>
              <a:gd name="T16" fmla="*/ 0 60000 65536"/>
              <a:gd name="T17" fmla="*/ 0 60000 65536"/>
              <a:gd name="T18" fmla="*/ 0 w 67"/>
              <a:gd name="T19" fmla="*/ 0 h 49"/>
              <a:gd name="T20" fmla="*/ 67 w 67"/>
              <a:gd name="T21" fmla="*/ 49 h 49"/>
            </a:gdLst>
            <a:ahLst/>
            <a:cxnLst>
              <a:cxn ang="T12">
                <a:pos x="T0" y="T1"/>
              </a:cxn>
              <a:cxn ang="T13">
                <a:pos x="T2" y="T3"/>
              </a:cxn>
              <a:cxn ang="T14">
                <a:pos x="T4" y="T5"/>
              </a:cxn>
              <a:cxn ang="T15">
                <a:pos x="T6" y="T7"/>
              </a:cxn>
              <a:cxn ang="T16">
                <a:pos x="T8" y="T9"/>
              </a:cxn>
              <a:cxn ang="T17">
                <a:pos x="T10" y="T11"/>
              </a:cxn>
            </a:cxnLst>
            <a:rect l="T18" t="T19" r="T20" b="T21"/>
            <a:pathLst>
              <a:path w="67" h="49">
                <a:moveTo>
                  <a:pt x="67" y="49"/>
                </a:moveTo>
                <a:lnTo>
                  <a:pt x="57" y="30"/>
                </a:lnTo>
                <a:lnTo>
                  <a:pt x="41" y="15"/>
                </a:lnTo>
                <a:lnTo>
                  <a:pt x="23" y="5"/>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2" name="Freeform 821">
            <a:extLst>
              <a:ext uri="{FF2B5EF4-FFF2-40B4-BE49-F238E27FC236}">
                <a16:creationId xmlns:a16="http://schemas.microsoft.com/office/drawing/2014/main" id="{00000000-0008-0000-0900-000036030000}"/>
              </a:ext>
            </a:extLst>
          </xdr:cNvPr>
          <xdr:cNvSpPr>
            <a:spLocks/>
          </xdr:cNvSpPr>
        </xdr:nvSpPr>
        <xdr:spPr bwMode="auto">
          <a:xfrm>
            <a:off x="1431" y="4375"/>
            <a:ext cx="39" cy="8"/>
          </a:xfrm>
          <a:custGeom>
            <a:avLst/>
            <a:gdLst>
              <a:gd name="T0" fmla="*/ 1 w 234"/>
              <a:gd name="T1" fmla="*/ 0 h 49"/>
              <a:gd name="T2" fmla="*/ 1 w 234"/>
              <a:gd name="T3" fmla="*/ 0 h 49"/>
              <a:gd name="T4" fmla="*/ 1 w 234"/>
              <a:gd name="T5" fmla="*/ 0 h 49"/>
              <a:gd name="T6" fmla="*/ 1 w 234"/>
              <a:gd name="T7" fmla="*/ 0 h 49"/>
              <a:gd name="T8" fmla="*/ 1 w 234"/>
              <a:gd name="T9" fmla="*/ 0 h 49"/>
              <a:gd name="T10" fmla="*/ 0 w 234"/>
              <a:gd name="T11" fmla="*/ 0 h 49"/>
              <a:gd name="T12" fmla="*/ 0 w 234"/>
              <a:gd name="T13" fmla="*/ 0 h 49"/>
              <a:gd name="T14" fmla="*/ 0 w 234"/>
              <a:gd name="T15" fmla="*/ 0 h 49"/>
              <a:gd name="T16" fmla="*/ 0 w 234"/>
              <a:gd name="T17" fmla="*/ 0 h 49"/>
              <a:gd name="T18" fmla="*/ 0 w 234"/>
              <a:gd name="T19" fmla="*/ 0 h 49"/>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34"/>
              <a:gd name="T31" fmla="*/ 0 h 49"/>
              <a:gd name="T32" fmla="*/ 234 w 234"/>
              <a:gd name="T33" fmla="*/ 49 h 49"/>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34" h="49">
                <a:moveTo>
                  <a:pt x="234" y="49"/>
                </a:moveTo>
                <a:lnTo>
                  <a:pt x="209" y="29"/>
                </a:lnTo>
                <a:lnTo>
                  <a:pt x="181" y="14"/>
                </a:lnTo>
                <a:lnTo>
                  <a:pt x="149" y="4"/>
                </a:lnTo>
                <a:lnTo>
                  <a:pt x="117" y="0"/>
                </a:lnTo>
                <a:lnTo>
                  <a:pt x="85" y="4"/>
                </a:lnTo>
                <a:lnTo>
                  <a:pt x="54" y="14"/>
                </a:lnTo>
                <a:lnTo>
                  <a:pt x="25" y="29"/>
                </a:lnTo>
                <a:lnTo>
                  <a:pt x="0" y="49"/>
                </a:lnTo>
                <a:lnTo>
                  <a:pt x="1" y="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3" name="Freeform 822">
            <a:extLst>
              <a:ext uri="{FF2B5EF4-FFF2-40B4-BE49-F238E27FC236}">
                <a16:creationId xmlns:a16="http://schemas.microsoft.com/office/drawing/2014/main" id="{00000000-0008-0000-0900-000037030000}"/>
              </a:ext>
            </a:extLst>
          </xdr:cNvPr>
          <xdr:cNvSpPr>
            <a:spLocks/>
          </xdr:cNvSpPr>
        </xdr:nvSpPr>
        <xdr:spPr bwMode="auto">
          <a:xfrm>
            <a:off x="1420" y="4375"/>
            <a:ext cx="61" cy="1"/>
          </a:xfrm>
          <a:custGeom>
            <a:avLst/>
            <a:gdLst>
              <a:gd name="T0" fmla="*/ 2 w 365"/>
              <a:gd name="T1" fmla="*/ 0 h 1"/>
              <a:gd name="T2" fmla="*/ 0 w 365"/>
              <a:gd name="T3" fmla="*/ 0 h 1"/>
              <a:gd name="T4" fmla="*/ 0 w 365"/>
              <a:gd name="T5" fmla="*/ 0 h 1"/>
              <a:gd name="T6" fmla="*/ 0 60000 65536"/>
              <a:gd name="T7" fmla="*/ 0 60000 65536"/>
              <a:gd name="T8" fmla="*/ 0 60000 65536"/>
              <a:gd name="T9" fmla="*/ 0 w 365"/>
              <a:gd name="T10" fmla="*/ 0 h 1"/>
              <a:gd name="T11" fmla="*/ 365 w 365"/>
              <a:gd name="T12" fmla="*/ 1 h 1"/>
            </a:gdLst>
            <a:ahLst/>
            <a:cxnLst>
              <a:cxn ang="T6">
                <a:pos x="T0" y="T1"/>
              </a:cxn>
              <a:cxn ang="T7">
                <a:pos x="T2" y="T3"/>
              </a:cxn>
              <a:cxn ang="T8">
                <a:pos x="T4" y="T5"/>
              </a:cxn>
            </a:cxnLst>
            <a:rect l="T9" t="T10" r="T11" b="T12"/>
            <a:pathLst>
              <a:path w="365" h="1">
                <a:moveTo>
                  <a:pt x="365"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4" name="Freeform 823">
            <a:extLst>
              <a:ext uri="{FF2B5EF4-FFF2-40B4-BE49-F238E27FC236}">
                <a16:creationId xmlns:a16="http://schemas.microsoft.com/office/drawing/2014/main" id="{00000000-0008-0000-0900-000038030000}"/>
              </a:ext>
            </a:extLst>
          </xdr:cNvPr>
          <xdr:cNvSpPr>
            <a:spLocks/>
          </xdr:cNvSpPr>
        </xdr:nvSpPr>
        <xdr:spPr bwMode="auto">
          <a:xfrm>
            <a:off x="1401" y="4427"/>
            <a:ext cx="1" cy="115"/>
          </a:xfrm>
          <a:custGeom>
            <a:avLst/>
            <a:gdLst>
              <a:gd name="T0" fmla="*/ 0 w 1"/>
              <a:gd name="T1" fmla="*/ 3 h 689"/>
              <a:gd name="T2" fmla="*/ 0 w 1"/>
              <a:gd name="T3" fmla="*/ 0 h 689"/>
              <a:gd name="T4" fmla="*/ 1 w 1"/>
              <a:gd name="T5" fmla="*/ 0 h 689"/>
              <a:gd name="T6" fmla="*/ 0 60000 65536"/>
              <a:gd name="T7" fmla="*/ 0 60000 65536"/>
              <a:gd name="T8" fmla="*/ 0 60000 65536"/>
              <a:gd name="T9" fmla="*/ 0 w 1"/>
              <a:gd name="T10" fmla="*/ 0 h 689"/>
              <a:gd name="T11" fmla="*/ 1 w 1"/>
              <a:gd name="T12" fmla="*/ 689 h 689"/>
            </a:gdLst>
            <a:ahLst/>
            <a:cxnLst>
              <a:cxn ang="T6">
                <a:pos x="T0" y="T1"/>
              </a:cxn>
              <a:cxn ang="T7">
                <a:pos x="T2" y="T3"/>
              </a:cxn>
              <a:cxn ang="T8">
                <a:pos x="T4" y="T5"/>
              </a:cxn>
            </a:cxnLst>
            <a:rect l="T9" t="T10" r="T11" b="T12"/>
            <a:pathLst>
              <a:path w="1" h="689">
                <a:moveTo>
                  <a:pt x="0" y="689"/>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5" name="Freeform 824">
            <a:extLst>
              <a:ext uri="{FF2B5EF4-FFF2-40B4-BE49-F238E27FC236}">
                <a16:creationId xmlns:a16="http://schemas.microsoft.com/office/drawing/2014/main" id="{00000000-0008-0000-0900-000039030000}"/>
              </a:ext>
            </a:extLst>
          </xdr:cNvPr>
          <xdr:cNvSpPr>
            <a:spLocks/>
          </xdr:cNvSpPr>
        </xdr:nvSpPr>
        <xdr:spPr bwMode="auto">
          <a:xfrm>
            <a:off x="1401" y="4542"/>
            <a:ext cx="8" cy="8"/>
          </a:xfrm>
          <a:custGeom>
            <a:avLst/>
            <a:gdLst>
              <a:gd name="T0" fmla="*/ 0 w 50"/>
              <a:gd name="T1" fmla="*/ 0 h 50"/>
              <a:gd name="T2" fmla="*/ 0 w 50"/>
              <a:gd name="T3" fmla="*/ 0 h 50"/>
              <a:gd name="T4" fmla="*/ 0 w 50"/>
              <a:gd name="T5" fmla="*/ 0 h 50"/>
              <a:gd name="T6" fmla="*/ 0 60000 65536"/>
              <a:gd name="T7" fmla="*/ 0 60000 65536"/>
              <a:gd name="T8" fmla="*/ 0 60000 65536"/>
              <a:gd name="T9" fmla="*/ 0 w 50"/>
              <a:gd name="T10" fmla="*/ 0 h 50"/>
              <a:gd name="T11" fmla="*/ 50 w 50"/>
              <a:gd name="T12" fmla="*/ 50 h 50"/>
            </a:gdLst>
            <a:ahLst/>
            <a:cxnLst>
              <a:cxn ang="T6">
                <a:pos x="T0" y="T1"/>
              </a:cxn>
              <a:cxn ang="T7">
                <a:pos x="T2" y="T3"/>
              </a:cxn>
              <a:cxn ang="T8">
                <a:pos x="T4" y="T5"/>
              </a:cxn>
            </a:cxnLst>
            <a:rect l="T9" t="T10" r="T11" b="T12"/>
            <a:pathLst>
              <a:path w="50" h="50">
                <a:moveTo>
                  <a:pt x="50" y="5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6" name="Freeform 825">
            <a:extLst>
              <a:ext uri="{FF2B5EF4-FFF2-40B4-BE49-F238E27FC236}">
                <a16:creationId xmlns:a16="http://schemas.microsoft.com/office/drawing/2014/main" id="{00000000-0008-0000-0900-00003A030000}"/>
              </a:ext>
            </a:extLst>
          </xdr:cNvPr>
          <xdr:cNvSpPr>
            <a:spLocks/>
          </xdr:cNvSpPr>
        </xdr:nvSpPr>
        <xdr:spPr bwMode="auto">
          <a:xfrm>
            <a:off x="1431" y="4383"/>
            <a:ext cx="1" cy="36"/>
          </a:xfrm>
          <a:custGeom>
            <a:avLst/>
            <a:gdLst>
              <a:gd name="T0" fmla="*/ 0 w 1"/>
              <a:gd name="T1" fmla="*/ 1 h 217"/>
              <a:gd name="T2" fmla="*/ 0 w 1"/>
              <a:gd name="T3" fmla="*/ 0 h 217"/>
              <a:gd name="T4" fmla="*/ 1 w 1"/>
              <a:gd name="T5" fmla="*/ 0 h 217"/>
              <a:gd name="T6" fmla="*/ 0 60000 65536"/>
              <a:gd name="T7" fmla="*/ 0 60000 65536"/>
              <a:gd name="T8" fmla="*/ 0 60000 65536"/>
              <a:gd name="T9" fmla="*/ 0 w 1"/>
              <a:gd name="T10" fmla="*/ 0 h 217"/>
              <a:gd name="T11" fmla="*/ 1 w 1"/>
              <a:gd name="T12" fmla="*/ 217 h 217"/>
            </a:gdLst>
            <a:ahLst/>
            <a:cxnLst>
              <a:cxn ang="T6">
                <a:pos x="T0" y="T1"/>
              </a:cxn>
              <a:cxn ang="T7">
                <a:pos x="T2" y="T3"/>
              </a:cxn>
              <a:cxn ang="T8">
                <a:pos x="T4" y="T5"/>
              </a:cxn>
            </a:cxnLst>
            <a:rect l="T9" t="T10" r="T11" b="T12"/>
            <a:pathLst>
              <a:path w="1" h="217">
                <a:moveTo>
                  <a:pt x="0" y="21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7" name="Freeform 826">
            <a:extLst>
              <a:ext uri="{FF2B5EF4-FFF2-40B4-BE49-F238E27FC236}">
                <a16:creationId xmlns:a16="http://schemas.microsoft.com/office/drawing/2014/main" id="{00000000-0008-0000-0900-00003B030000}"/>
              </a:ext>
            </a:extLst>
          </xdr:cNvPr>
          <xdr:cNvSpPr>
            <a:spLocks/>
          </xdr:cNvSpPr>
        </xdr:nvSpPr>
        <xdr:spPr bwMode="auto">
          <a:xfrm>
            <a:off x="1409" y="4383"/>
            <a:ext cx="1" cy="36"/>
          </a:xfrm>
          <a:custGeom>
            <a:avLst/>
            <a:gdLst>
              <a:gd name="T0" fmla="*/ 0 w 1"/>
              <a:gd name="T1" fmla="*/ 0 h 217"/>
              <a:gd name="T2" fmla="*/ 0 w 1"/>
              <a:gd name="T3" fmla="*/ 1 h 217"/>
              <a:gd name="T4" fmla="*/ 1 w 1"/>
              <a:gd name="T5" fmla="*/ 1 h 217"/>
              <a:gd name="T6" fmla="*/ 0 60000 65536"/>
              <a:gd name="T7" fmla="*/ 0 60000 65536"/>
              <a:gd name="T8" fmla="*/ 0 60000 65536"/>
              <a:gd name="T9" fmla="*/ 0 w 1"/>
              <a:gd name="T10" fmla="*/ 0 h 217"/>
              <a:gd name="T11" fmla="*/ 1 w 1"/>
              <a:gd name="T12" fmla="*/ 217 h 217"/>
            </a:gdLst>
            <a:ahLst/>
            <a:cxnLst>
              <a:cxn ang="T6">
                <a:pos x="T0" y="T1"/>
              </a:cxn>
              <a:cxn ang="T7">
                <a:pos x="T2" y="T3"/>
              </a:cxn>
              <a:cxn ang="T8">
                <a:pos x="T4" y="T5"/>
              </a:cxn>
            </a:cxnLst>
            <a:rect l="T9" t="T10" r="T11" b="T12"/>
            <a:pathLst>
              <a:path w="1" h="217">
                <a:moveTo>
                  <a:pt x="0" y="0"/>
                </a:moveTo>
                <a:lnTo>
                  <a:pt x="0" y="217"/>
                </a:lnTo>
                <a:lnTo>
                  <a:pt x="1" y="2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8" name="Freeform 827">
            <a:extLst>
              <a:ext uri="{FF2B5EF4-FFF2-40B4-BE49-F238E27FC236}">
                <a16:creationId xmlns:a16="http://schemas.microsoft.com/office/drawing/2014/main" id="{00000000-0008-0000-0900-00003C030000}"/>
              </a:ext>
            </a:extLst>
          </xdr:cNvPr>
          <xdr:cNvSpPr>
            <a:spLocks/>
          </xdr:cNvSpPr>
        </xdr:nvSpPr>
        <xdr:spPr bwMode="auto">
          <a:xfrm>
            <a:off x="1401" y="4419"/>
            <a:ext cx="8" cy="8"/>
          </a:xfrm>
          <a:custGeom>
            <a:avLst/>
            <a:gdLst>
              <a:gd name="T0" fmla="*/ 0 w 51"/>
              <a:gd name="T1" fmla="*/ 0 h 48"/>
              <a:gd name="T2" fmla="*/ 0 w 51"/>
              <a:gd name="T3" fmla="*/ 0 h 48"/>
              <a:gd name="T4" fmla="*/ 0 w 51"/>
              <a:gd name="T5" fmla="*/ 0 h 48"/>
              <a:gd name="T6" fmla="*/ 0 60000 65536"/>
              <a:gd name="T7" fmla="*/ 0 60000 65536"/>
              <a:gd name="T8" fmla="*/ 0 60000 65536"/>
              <a:gd name="T9" fmla="*/ 0 w 51"/>
              <a:gd name="T10" fmla="*/ 0 h 48"/>
              <a:gd name="T11" fmla="*/ 51 w 51"/>
              <a:gd name="T12" fmla="*/ 48 h 48"/>
            </a:gdLst>
            <a:ahLst/>
            <a:cxnLst>
              <a:cxn ang="T6">
                <a:pos x="T0" y="T1"/>
              </a:cxn>
              <a:cxn ang="T7">
                <a:pos x="T2" y="T3"/>
              </a:cxn>
              <a:cxn ang="T8">
                <a:pos x="T4" y="T5"/>
              </a:cxn>
            </a:cxnLst>
            <a:rect l="T9" t="T10" r="T11" b="T12"/>
            <a:pathLst>
              <a:path w="51" h="48">
                <a:moveTo>
                  <a:pt x="0" y="48"/>
                </a:moveTo>
                <a:lnTo>
                  <a:pt x="50" y="0"/>
                </a:lnTo>
                <a:lnTo>
                  <a:pt x="5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29" name="Freeform 828">
            <a:extLst>
              <a:ext uri="{FF2B5EF4-FFF2-40B4-BE49-F238E27FC236}">
                <a16:creationId xmlns:a16="http://schemas.microsoft.com/office/drawing/2014/main" id="{00000000-0008-0000-0900-00003D030000}"/>
              </a:ext>
            </a:extLst>
          </xdr:cNvPr>
          <xdr:cNvSpPr>
            <a:spLocks/>
          </xdr:cNvSpPr>
        </xdr:nvSpPr>
        <xdr:spPr bwMode="auto">
          <a:xfrm>
            <a:off x="1409" y="4375"/>
            <a:ext cx="11" cy="8"/>
          </a:xfrm>
          <a:custGeom>
            <a:avLst/>
            <a:gdLst>
              <a:gd name="T0" fmla="*/ 0 w 65"/>
              <a:gd name="T1" fmla="*/ 0 h 49"/>
              <a:gd name="T2" fmla="*/ 0 w 65"/>
              <a:gd name="T3" fmla="*/ 0 h 49"/>
              <a:gd name="T4" fmla="*/ 0 w 65"/>
              <a:gd name="T5" fmla="*/ 0 h 49"/>
              <a:gd name="T6" fmla="*/ 0 w 65"/>
              <a:gd name="T7" fmla="*/ 0 h 49"/>
              <a:gd name="T8" fmla="*/ 0 w 65"/>
              <a:gd name="T9" fmla="*/ 0 h 49"/>
              <a:gd name="T10" fmla="*/ 0 w 65"/>
              <a:gd name="T11" fmla="*/ 0 h 49"/>
              <a:gd name="T12" fmla="*/ 0 60000 65536"/>
              <a:gd name="T13" fmla="*/ 0 60000 65536"/>
              <a:gd name="T14" fmla="*/ 0 60000 65536"/>
              <a:gd name="T15" fmla="*/ 0 60000 65536"/>
              <a:gd name="T16" fmla="*/ 0 60000 65536"/>
              <a:gd name="T17" fmla="*/ 0 60000 65536"/>
              <a:gd name="T18" fmla="*/ 0 w 65"/>
              <a:gd name="T19" fmla="*/ 0 h 49"/>
              <a:gd name="T20" fmla="*/ 65 w 65"/>
              <a:gd name="T21" fmla="*/ 49 h 49"/>
            </a:gdLst>
            <a:ahLst/>
            <a:cxnLst>
              <a:cxn ang="T12">
                <a:pos x="T0" y="T1"/>
              </a:cxn>
              <a:cxn ang="T13">
                <a:pos x="T2" y="T3"/>
              </a:cxn>
              <a:cxn ang="T14">
                <a:pos x="T4" y="T5"/>
              </a:cxn>
              <a:cxn ang="T15">
                <a:pos x="T6" y="T7"/>
              </a:cxn>
              <a:cxn ang="T16">
                <a:pos x="T8" y="T9"/>
              </a:cxn>
              <a:cxn ang="T17">
                <a:pos x="T10" y="T11"/>
              </a:cxn>
            </a:cxnLst>
            <a:rect l="T18" t="T19" r="T20" b="T21"/>
            <a:pathLst>
              <a:path w="65" h="49">
                <a:moveTo>
                  <a:pt x="65" y="0"/>
                </a:moveTo>
                <a:lnTo>
                  <a:pt x="44" y="5"/>
                </a:lnTo>
                <a:lnTo>
                  <a:pt x="24" y="15"/>
                </a:lnTo>
                <a:lnTo>
                  <a:pt x="10" y="30"/>
                </a:lnTo>
                <a:lnTo>
                  <a:pt x="0" y="49"/>
                </a:lnTo>
                <a:lnTo>
                  <a:pt x="1" y="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0" name="Freeform 829">
            <a:extLst>
              <a:ext uri="{FF2B5EF4-FFF2-40B4-BE49-F238E27FC236}">
                <a16:creationId xmlns:a16="http://schemas.microsoft.com/office/drawing/2014/main" id="{00000000-0008-0000-0900-00003E030000}"/>
              </a:ext>
            </a:extLst>
          </xdr:cNvPr>
          <xdr:cNvSpPr>
            <a:spLocks/>
          </xdr:cNvSpPr>
        </xdr:nvSpPr>
        <xdr:spPr bwMode="auto">
          <a:xfrm>
            <a:off x="1720" y="4331"/>
            <a:ext cx="109" cy="88"/>
          </a:xfrm>
          <a:custGeom>
            <a:avLst/>
            <a:gdLst>
              <a:gd name="T0" fmla="*/ 3 w 655"/>
              <a:gd name="T1" fmla="*/ 3 h 527"/>
              <a:gd name="T2" fmla="*/ 0 w 655"/>
              <a:gd name="T3" fmla="*/ 0 h 527"/>
              <a:gd name="T4" fmla="*/ 0 w 655"/>
              <a:gd name="T5" fmla="*/ 0 h 527"/>
              <a:gd name="T6" fmla="*/ 0 60000 65536"/>
              <a:gd name="T7" fmla="*/ 0 60000 65536"/>
              <a:gd name="T8" fmla="*/ 0 60000 65536"/>
              <a:gd name="T9" fmla="*/ 0 w 655"/>
              <a:gd name="T10" fmla="*/ 0 h 527"/>
              <a:gd name="T11" fmla="*/ 655 w 655"/>
              <a:gd name="T12" fmla="*/ 527 h 527"/>
            </a:gdLst>
            <a:ahLst/>
            <a:cxnLst>
              <a:cxn ang="T6">
                <a:pos x="T0" y="T1"/>
              </a:cxn>
              <a:cxn ang="T7">
                <a:pos x="T2" y="T3"/>
              </a:cxn>
              <a:cxn ang="T8">
                <a:pos x="T4" y="T5"/>
              </a:cxn>
            </a:cxnLst>
            <a:rect l="T9" t="T10" r="T11" b="T12"/>
            <a:pathLst>
              <a:path w="655" h="527">
                <a:moveTo>
                  <a:pt x="655" y="527"/>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1" name="Freeform 830">
            <a:extLst>
              <a:ext uri="{FF2B5EF4-FFF2-40B4-BE49-F238E27FC236}">
                <a16:creationId xmlns:a16="http://schemas.microsoft.com/office/drawing/2014/main" id="{00000000-0008-0000-0900-00003F030000}"/>
              </a:ext>
            </a:extLst>
          </xdr:cNvPr>
          <xdr:cNvSpPr>
            <a:spLocks/>
          </xdr:cNvSpPr>
        </xdr:nvSpPr>
        <xdr:spPr bwMode="auto">
          <a:xfrm>
            <a:off x="1726" y="4550"/>
            <a:ext cx="107" cy="1"/>
          </a:xfrm>
          <a:custGeom>
            <a:avLst/>
            <a:gdLst>
              <a:gd name="T0" fmla="*/ 0 w 641"/>
              <a:gd name="T1" fmla="*/ 0 h 1"/>
              <a:gd name="T2" fmla="*/ 3 w 641"/>
              <a:gd name="T3" fmla="*/ 0 h 1"/>
              <a:gd name="T4" fmla="*/ 3 w 641"/>
              <a:gd name="T5" fmla="*/ 0 h 1"/>
              <a:gd name="T6" fmla="*/ 0 60000 65536"/>
              <a:gd name="T7" fmla="*/ 0 60000 65536"/>
              <a:gd name="T8" fmla="*/ 0 60000 65536"/>
              <a:gd name="T9" fmla="*/ 0 w 641"/>
              <a:gd name="T10" fmla="*/ 0 h 1"/>
              <a:gd name="T11" fmla="*/ 641 w 641"/>
              <a:gd name="T12" fmla="*/ 1 h 1"/>
            </a:gdLst>
            <a:ahLst/>
            <a:cxnLst>
              <a:cxn ang="T6">
                <a:pos x="T0" y="T1"/>
              </a:cxn>
              <a:cxn ang="T7">
                <a:pos x="T2" y="T3"/>
              </a:cxn>
              <a:cxn ang="T8">
                <a:pos x="T4" y="T5"/>
              </a:cxn>
            </a:cxnLst>
            <a:rect l="T9" t="T10" r="T11" b="T12"/>
            <a:pathLst>
              <a:path w="641" h="1">
                <a:moveTo>
                  <a:pt x="0" y="0"/>
                </a:moveTo>
                <a:lnTo>
                  <a:pt x="640" y="0"/>
                </a:lnTo>
                <a:lnTo>
                  <a:pt x="64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2" name="Freeform 831">
            <a:extLst>
              <a:ext uri="{FF2B5EF4-FFF2-40B4-BE49-F238E27FC236}">
                <a16:creationId xmlns:a16="http://schemas.microsoft.com/office/drawing/2014/main" id="{00000000-0008-0000-0900-000040030000}"/>
              </a:ext>
            </a:extLst>
          </xdr:cNvPr>
          <xdr:cNvSpPr>
            <a:spLocks/>
          </xdr:cNvSpPr>
        </xdr:nvSpPr>
        <xdr:spPr bwMode="auto">
          <a:xfrm>
            <a:off x="1720" y="4440"/>
            <a:ext cx="6" cy="110"/>
          </a:xfrm>
          <a:custGeom>
            <a:avLst/>
            <a:gdLst>
              <a:gd name="T0" fmla="*/ 0 w 38"/>
              <a:gd name="T1" fmla="*/ 0 h 660"/>
              <a:gd name="T2" fmla="*/ 0 w 38"/>
              <a:gd name="T3" fmla="*/ 1 h 660"/>
              <a:gd name="T4" fmla="*/ 0 w 38"/>
              <a:gd name="T5" fmla="*/ 1 h 660"/>
              <a:gd name="T6" fmla="*/ 0 w 38"/>
              <a:gd name="T7" fmla="*/ 1 h 660"/>
              <a:gd name="T8" fmla="*/ 0 w 38"/>
              <a:gd name="T9" fmla="*/ 1 h 660"/>
              <a:gd name="T10" fmla="*/ 0 w 38"/>
              <a:gd name="T11" fmla="*/ 1 h 660"/>
              <a:gd name="T12" fmla="*/ 0 w 38"/>
              <a:gd name="T13" fmla="*/ 1 h 660"/>
              <a:gd name="T14" fmla="*/ 0 w 38"/>
              <a:gd name="T15" fmla="*/ 1 h 660"/>
              <a:gd name="T16" fmla="*/ 0 w 38"/>
              <a:gd name="T17" fmla="*/ 2 h 660"/>
              <a:gd name="T18" fmla="*/ 0 w 38"/>
              <a:gd name="T19" fmla="*/ 2 h 660"/>
              <a:gd name="T20" fmla="*/ 0 w 38"/>
              <a:gd name="T21" fmla="*/ 2 h 660"/>
              <a:gd name="T22" fmla="*/ 0 w 38"/>
              <a:gd name="T23" fmla="*/ 2 h 660"/>
              <a:gd name="T24" fmla="*/ 0 w 38"/>
              <a:gd name="T25" fmla="*/ 2 h 660"/>
              <a:gd name="T26" fmla="*/ 0 w 38"/>
              <a:gd name="T27" fmla="*/ 2 h 660"/>
              <a:gd name="T28" fmla="*/ 0 w 38"/>
              <a:gd name="T29" fmla="*/ 3 h 660"/>
              <a:gd name="T30" fmla="*/ 0 w 38"/>
              <a:gd name="T31" fmla="*/ 3 h 660"/>
              <a:gd name="T32" fmla="*/ 0 w 38"/>
              <a:gd name="T33" fmla="*/ 3 h 660"/>
              <a:gd name="T34" fmla="*/ 0 w 38"/>
              <a:gd name="T35" fmla="*/ 3 h 660"/>
              <a:gd name="T36" fmla="*/ 0 w 38"/>
              <a:gd name="T37" fmla="*/ 3 h 660"/>
              <a:gd name="T38" fmla="*/ 0 60000 65536"/>
              <a:gd name="T39" fmla="*/ 0 60000 65536"/>
              <a:gd name="T40" fmla="*/ 0 60000 65536"/>
              <a:gd name="T41" fmla="*/ 0 60000 65536"/>
              <a:gd name="T42" fmla="*/ 0 60000 65536"/>
              <a:gd name="T43" fmla="*/ 0 60000 65536"/>
              <a:gd name="T44" fmla="*/ 0 60000 65536"/>
              <a:gd name="T45" fmla="*/ 0 60000 65536"/>
              <a:gd name="T46" fmla="*/ 0 60000 65536"/>
              <a:gd name="T47" fmla="*/ 0 60000 65536"/>
              <a:gd name="T48" fmla="*/ 0 60000 65536"/>
              <a:gd name="T49" fmla="*/ 0 60000 65536"/>
              <a:gd name="T50" fmla="*/ 0 60000 65536"/>
              <a:gd name="T51" fmla="*/ 0 60000 65536"/>
              <a:gd name="T52" fmla="*/ 0 60000 65536"/>
              <a:gd name="T53" fmla="*/ 0 60000 65536"/>
              <a:gd name="T54" fmla="*/ 0 60000 65536"/>
              <a:gd name="T55" fmla="*/ 0 60000 65536"/>
              <a:gd name="T56" fmla="*/ 0 60000 65536"/>
              <a:gd name="T57" fmla="*/ 0 w 38"/>
              <a:gd name="T58" fmla="*/ 0 h 660"/>
              <a:gd name="T59" fmla="*/ 38 w 38"/>
              <a:gd name="T60" fmla="*/ 660 h 660"/>
            </a:gdLst>
            <a:ahLst/>
            <a:cxnLst>
              <a:cxn ang="T38">
                <a:pos x="T0" y="T1"/>
              </a:cxn>
              <a:cxn ang="T39">
                <a:pos x="T2" y="T3"/>
              </a:cxn>
              <a:cxn ang="T40">
                <a:pos x="T4" y="T5"/>
              </a:cxn>
              <a:cxn ang="T41">
                <a:pos x="T6" y="T7"/>
              </a:cxn>
              <a:cxn ang="T42">
                <a:pos x="T8" y="T9"/>
              </a:cxn>
              <a:cxn ang="T43">
                <a:pos x="T10" y="T11"/>
              </a:cxn>
              <a:cxn ang="T44">
                <a:pos x="T12" y="T13"/>
              </a:cxn>
              <a:cxn ang="T45">
                <a:pos x="T14" y="T15"/>
              </a:cxn>
              <a:cxn ang="T46">
                <a:pos x="T16" y="T17"/>
              </a:cxn>
              <a:cxn ang="T47">
                <a:pos x="T18" y="T19"/>
              </a:cxn>
              <a:cxn ang="T48">
                <a:pos x="T20" y="T21"/>
              </a:cxn>
              <a:cxn ang="T49">
                <a:pos x="T22" y="T23"/>
              </a:cxn>
              <a:cxn ang="T50">
                <a:pos x="T24" y="T25"/>
              </a:cxn>
              <a:cxn ang="T51">
                <a:pos x="T26" y="T27"/>
              </a:cxn>
              <a:cxn ang="T52">
                <a:pos x="T28" y="T29"/>
              </a:cxn>
              <a:cxn ang="T53">
                <a:pos x="T30" y="T31"/>
              </a:cxn>
              <a:cxn ang="T54">
                <a:pos x="T32" y="T33"/>
              </a:cxn>
              <a:cxn ang="T55">
                <a:pos x="T34" y="T35"/>
              </a:cxn>
              <a:cxn ang="T56">
                <a:pos x="T36" y="T37"/>
              </a:cxn>
            </a:cxnLst>
            <a:rect l="T57" t="T58" r="T59" b="T60"/>
            <a:pathLst>
              <a:path w="38" h="660">
                <a:moveTo>
                  <a:pt x="0" y="0"/>
                </a:moveTo>
                <a:lnTo>
                  <a:pt x="0" y="101"/>
                </a:lnTo>
                <a:lnTo>
                  <a:pt x="37" y="134"/>
                </a:lnTo>
                <a:lnTo>
                  <a:pt x="0" y="168"/>
                </a:lnTo>
                <a:lnTo>
                  <a:pt x="37" y="201"/>
                </a:lnTo>
                <a:lnTo>
                  <a:pt x="0" y="233"/>
                </a:lnTo>
                <a:lnTo>
                  <a:pt x="37" y="266"/>
                </a:lnTo>
                <a:lnTo>
                  <a:pt x="0" y="300"/>
                </a:lnTo>
                <a:lnTo>
                  <a:pt x="37" y="333"/>
                </a:lnTo>
                <a:lnTo>
                  <a:pt x="0" y="366"/>
                </a:lnTo>
                <a:lnTo>
                  <a:pt x="37" y="398"/>
                </a:lnTo>
                <a:lnTo>
                  <a:pt x="0" y="432"/>
                </a:lnTo>
                <a:lnTo>
                  <a:pt x="37" y="465"/>
                </a:lnTo>
                <a:lnTo>
                  <a:pt x="0" y="498"/>
                </a:lnTo>
                <a:lnTo>
                  <a:pt x="37" y="531"/>
                </a:lnTo>
                <a:lnTo>
                  <a:pt x="2" y="564"/>
                </a:lnTo>
                <a:lnTo>
                  <a:pt x="37" y="596"/>
                </a:lnTo>
                <a:lnTo>
                  <a:pt x="37" y="660"/>
                </a:lnTo>
                <a:lnTo>
                  <a:pt x="38" y="66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3" name="Freeform 832">
            <a:extLst>
              <a:ext uri="{FF2B5EF4-FFF2-40B4-BE49-F238E27FC236}">
                <a16:creationId xmlns:a16="http://schemas.microsoft.com/office/drawing/2014/main" id="{00000000-0008-0000-0900-000041030000}"/>
              </a:ext>
            </a:extLst>
          </xdr:cNvPr>
          <xdr:cNvSpPr>
            <a:spLocks/>
          </xdr:cNvSpPr>
        </xdr:nvSpPr>
        <xdr:spPr bwMode="auto">
          <a:xfrm>
            <a:off x="1679" y="4523"/>
            <a:ext cx="41" cy="1"/>
          </a:xfrm>
          <a:custGeom>
            <a:avLst/>
            <a:gdLst>
              <a:gd name="T0" fmla="*/ 1 w 247"/>
              <a:gd name="T1" fmla="*/ 0 h 6"/>
              <a:gd name="T2" fmla="*/ 0 w 247"/>
              <a:gd name="T3" fmla="*/ 0 h 6"/>
              <a:gd name="T4" fmla="*/ 0 w 247"/>
              <a:gd name="T5" fmla="*/ 0 h 6"/>
              <a:gd name="T6" fmla="*/ 0 60000 65536"/>
              <a:gd name="T7" fmla="*/ 0 60000 65536"/>
              <a:gd name="T8" fmla="*/ 0 60000 65536"/>
              <a:gd name="T9" fmla="*/ 0 w 247"/>
              <a:gd name="T10" fmla="*/ 0 h 6"/>
              <a:gd name="T11" fmla="*/ 247 w 247"/>
              <a:gd name="T12" fmla="*/ 6 h 6"/>
            </a:gdLst>
            <a:ahLst/>
            <a:cxnLst>
              <a:cxn ang="T6">
                <a:pos x="T0" y="T1"/>
              </a:cxn>
              <a:cxn ang="T7">
                <a:pos x="T2" y="T3"/>
              </a:cxn>
              <a:cxn ang="T8">
                <a:pos x="T4" y="T5"/>
              </a:cxn>
            </a:cxnLst>
            <a:rect l="T9" t="T10" r="T11" b="T12"/>
            <a:pathLst>
              <a:path w="247" h="6">
                <a:moveTo>
                  <a:pt x="247" y="0"/>
                </a:moveTo>
                <a:lnTo>
                  <a:pt x="0" y="6"/>
                </a:lnTo>
                <a:lnTo>
                  <a:pt x="1" y="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4" name="Freeform 833">
            <a:extLst>
              <a:ext uri="{FF2B5EF4-FFF2-40B4-BE49-F238E27FC236}">
                <a16:creationId xmlns:a16="http://schemas.microsoft.com/office/drawing/2014/main" id="{00000000-0008-0000-0900-000042030000}"/>
              </a:ext>
            </a:extLst>
          </xdr:cNvPr>
          <xdr:cNvSpPr>
            <a:spLocks/>
          </xdr:cNvSpPr>
        </xdr:nvSpPr>
        <xdr:spPr bwMode="auto">
          <a:xfrm>
            <a:off x="1679" y="4534"/>
            <a:ext cx="41" cy="1"/>
          </a:xfrm>
          <a:custGeom>
            <a:avLst/>
            <a:gdLst>
              <a:gd name="T0" fmla="*/ 1 w 249"/>
              <a:gd name="T1" fmla="*/ 0 h 5"/>
              <a:gd name="T2" fmla="*/ 0 w 249"/>
              <a:gd name="T3" fmla="*/ 0 h 5"/>
              <a:gd name="T4" fmla="*/ 0 w 249"/>
              <a:gd name="T5" fmla="*/ 0 h 5"/>
              <a:gd name="T6" fmla="*/ 0 60000 65536"/>
              <a:gd name="T7" fmla="*/ 0 60000 65536"/>
              <a:gd name="T8" fmla="*/ 0 60000 65536"/>
              <a:gd name="T9" fmla="*/ 0 w 249"/>
              <a:gd name="T10" fmla="*/ 0 h 5"/>
              <a:gd name="T11" fmla="*/ 249 w 249"/>
              <a:gd name="T12" fmla="*/ 5 h 5"/>
            </a:gdLst>
            <a:ahLst/>
            <a:cxnLst>
              <a:cxn ang="T6">
                <a:pos x="T0" y="T1"/>
              </a:cxn>
              <a:cxn ang="T7">
                <a:pos x="T2" y="T3"/>
              </a:cxn>
              <a:cxn ang="T8">
                <a:pos x="T4" y="T5"/>
              </a:cxn>
            </a:cxnLst>
            <a:rect l="T9" t="T10" r="T11" b="T12"/>
            <a:pathLst>
              <a:path w="249" h="5">
                <a:moveTo>
                  <a:pt x="249" y="0"/>
                </a:moveTo>
                <a:lnTo>
                  <a:pt x="0" y="5"/>
                </a:lnTo>
                <a:lnTo>
                  <a:pt x="1" y="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5" name="Freeform 834">
            <a:extLst>
              <a:ext uri="{FF2B5EF4-FFF2-40B4-BE49-F238E27FC236}">
                <a16:creationId xmlns:a16="http://schemas.microsoft.com/office/drawing/2014/main" id="{00000000-0008-0000-0900-000043030000}"/>
              </a:ext>
            </a:extLst>
          </xdr:cNvPr>
          <xdr:cNvSpPr>
            <a:spLocks/>
          </xdr:cNvSpPr>
        </xdr:nvSpPr>
        <xdr:spPr bwMode="auto">
          <a:xfrm>
            <a:off x="1529" y="4331"/>
            <a:ext cx="109" cy="88"/>
          </a:xfrm>
          <a:custGeom>
            <a:avLst/>
            <a:gdLst>
              <a:gd name="T0" fmla="*/ 0 w 655"/>
              <a:gd name="T1" fmla="*/ 3 h 527"/>
              <a:gd name="T2" fmla="*/ 3 w 655"/>
              <a:gd name="T3" fmla="*/ 0 h 527"/>
              <a:gd name="T4" fmla="*/ 3 w 655"/>
              <a:gd name="T5" fmla="*/ 0 h 527"/>
              <a:gd name="T6" fmla="*/ 0 60000 65536"/>
              <a:gd name="T7" fmla="*/ 0 60000 65536"/>
              <a:gd name="T8" fmla="*/ 0 60000 65536"/>
              <a:gd name="T9" fmla="*/ 0 w 655"/>
              <a:gd name="T10" fmla="*/ 0 h 527"/>
              <a:gd name="T11" fmla="*/ 655 w 655"/>
              <a:gd name="T12" fmla="*/ 527 h 527"/>
            </a:gdLst>
            <a:ahLst/>
            <a:cxnLst>
              <a:cxn ang="T6">
                <a:pos x="T0" y="T1"/>
              </a:cxn>
              <a:cxn ang="T7">
                <a:pos x="T2" y="T3"/>
              </a:cxn>
              <a:cxn ang="T8">
                <a:pos x="T4" y="T5"/>
              </a:cxn>
            </a:cxnLst>
            <a:rect l="T9" t="T10" r="T11" b="T12"/>
            <a:pathLst>
              <a:path w="655" h="527">
                <a:moveTo>
                  <a:pt x="0" y="527"/>
                </a:moveTo>
                <a:lnTo>
                  <a:pt x="654" y="0"/>
                </a:lnTo>
                <a:lnTo>
                  <a:pt x="65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6" name="Freeform 835">
            <a:extLst>
              <a:ext uri="{FF2B5EF4-FFF2-40B4-BE49-F238E27FC236}">
                <a16:creationId xmlns:a16="http://schemas.microsoft.com/office/drawing/2014/main" id="{00000000-0008-0000-0900-000044030000}"/>
              </a:ext>
            </a:extLst>
          </xdr:cNvPr>
          <xdr:cNvSpPr>
            <a:spLocks/>
          </xdr:cNvSpPr>
        </xdr:nvSpPr>
        <xdr:spPr bwMode="auto">
          <a:xfrm>
            <a:off x="1492" y="4383"/>
            <a:ext cx="1" cy="36"/>
          </a:xfrm>
          <a:custGeom>
            <a:avLst/>
            <a:gdLst>
              <a:gd name="T0" fmla="*/ 0 w 1"/>
              <a:gd name="T1" fmla="*/ 0 h 217"/>
              <a:gd name="T2" fmla="*/ 0 w 1"/>
              <a:gd name="T3" fmla="*/ 1 h 217"/>
              <a:gd name="T4" fmla="*/ 1 w 1"/>
              <a:gd name="T5" fmla="*/ 1 h 217"/>
              <a:gd name="T6" fmla="*/ 0 60000 65536"/>
              <a:gd name="T7" fmla="*/ 0 60000 65536"/>
              <a:gd name="T8" fmla="*/ 0 60000 65536"/>
              <a:gd name="T9" fmla="*/ 0 w 1"/>
              <a:gd name="T10" fmla="*/ 0 h 217"/>
              <a:gd name="T11" fmla="*/ 1 w 1"/>
              <a:gd name="T12" fmla="*/ 217 h 217"/>
            </a:gdLst>
            <a:ahLst/>
            <a:cxnLst>
              <a:cxn ang="T6">
                <a:pos x="T0" y="T1"/>
              </a:cxn>
              <a:cxn ang="T7">
                <a:pos x="T2" y="T3"/>
              </a:cxn>
              <a:cxn ang="T8">
                <a:pos x="T4" y="T5"/>
              </a:cxn>
            </a:cxnLst>
            <a:rect l="T9" t="T10" r="T11" b="T12"/>
            <a:pathLst>
              <a:path w="1" h="217">
                <a:moveTo>
                  <a:pt x="0" y="0"/>
                </a:moveTo>
                <a:lnTo>
                  <a:pt x="0" y="217"/>
                </a:lnTo>
                <a:lnTo>
                  <a:pt x="1" y="2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7" name="Freeform 836">
            <a:extLst>
              <a:ext uri="{FF2B5EF4-FFF2-40B4-BE49-F238E27FC236}">
                <a16:creationId xmlns:a16="http://schemas.microsoft.com/office/drawing/2014/main" id="{00000000-0008-0000-0900-000045030000}"/>
              </a:ext>
            </a:extLst>
          </xdr:cNvPr>
          <xdr:cNvSpPr>
            <a:spLocks/>
          </xdr:cNvSpPr>
        </xdr:nvSpPr>
        <xdr:spPr bwMode="auto">
          <a:xfrm>
            <a:off x="1470" y="4383"/>
            <a:ext cx="1" cy="36"/>
          </a:xfrm>
          <a:custGeom>
            <a:avLst/>
            <a:gdLst>
              <a:gd name="T0" fmla="*/ 0 w 1"/>
              <a:gd name="T1" fmla="*/ 1 h 217"/>
              <a:gd name="T2" fmla="*/ 0 w 1"/>
              <a:gd name="T3" fmla="*/ 0 h 217"/>
              <a:gd name="T4" fmla="*/ 1 w 1"/>
              <a:gd name="T5" fmla="*/ 0 h 217"/>
              <a:gd name="T6" fmla="*/ 0 60000 65536"/>
              <a:gd name="T7" fmla="*/ 0 60000 65536"/>
              <a:gd name="T8" fmla="*/ 0 60000 65536"/>
              <a:gd name="T9" fmla="*/ 0 w 1"/>
              <a:gd name="T10" fmla="*/ 0 h 217"/>
              <a:gd name="T11" fmla="*/ 1 w 1"/>
              <a:gd name="T12" fmla="*/ 217 h 217"/>
            </a:gdLst>
            <a:ahLst/>
            <a:cxnLst>
              <a:cxn ang="T6">
                <a:pos x="T0" y="T1"/>
              </a:cxn>
              <a:cxn ang="T7">
                <a:pos x="T2" y="T3"/>
              </a:cxn>
              <a:cxn ang="T8">
                <a:pos x="T4" y="T5"/>
              </a:cxn>
            </a:cxnLst>
            <a:rect l="T9" t="T10" r="T11" b="T12"/>
            <a:pathLst>
              <a:path w="1" h="217">
                <a:moveTo>
                  <a:pt x="0" y="21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8" name="Freeform 837">
            <a:extLst>
              <a:ext uri="{FF2B5EF4-FFF2-40B4-BE49-F238E27FC236}">
                <a16:creationId xmlns:a16="http://schemas.microsoft.com/office/drawing/2014/main" id="{00000000-0008-0000-0900-000046030000}"/>
              </a:ext>
            </a:extLst>
          </xdr:cNvPr>
          <xdr:cNvSpPr>
            <a:spLocks/>
          </xdr:cNvSpPr>
        </xdr:nvSpPr>
        <xdr:spPr bwMode="auto">
          <a:xfrm>
            <a:off x="1470" y="4375"/>
            <a:ext cx="11" cy="8"/>
          </a:xfrm>
          <a:custGeom>
            <a:avLst/>
            <a:gdLst>
              <a:gd name="T0" fmla="*/ 0 w 65"/>
              <a:gd name="T1" fmla="*/ 0 h 49"/>
              <a:gd name="T2" fmla="*/ 0 w 65"/>
              <a:gd name="T3" fmla="*/ 0 h 49"/>
              <a:gd name="T4" fmla="*/ 0 w 65"/>
              <a:gd name="T5" fmla="*/ 0 h 49"/>
              <a:gd name="T6" fmla="*/ 0 w 65"/>
              <a:gd name="T7" fmla="*/ 0 h 49"/>
              <a:gd name="T8" fmla="*/ 0 w 65"/>
              <a:gd name="T9" fmla="*/ 0 h 49"/>
              <a:gd name="T10" fmla="*/ 0 w 65"/>
              <a:gd name="T11" fmla="*/ 0 h 49"/>
              <a:gd name="T12" fmla="*/ 0 60000 65536"/>
              <a:gd name="T13" fmla="*/ 0 60000 65536"/>
              <a:gd name="T14" fmla="*/ 0 60000 65536"/>
              <a:gd name="T15" fmla="*/ 0 60000 65536"/>
              <a:gd name="T16" fmla="*/ 0 60000 65536"/>
              <a:gd name="T17" fmla="*/ 0 60000 65536"/>
              <a:gd name="T18" fmla="*/ 0 w 65"/>
              <a:gd name="T19" fmla="*/ 0 h 49"/>
              <a:gd name="T20" fmla="*/ 65 w 65"/>
              <a:gd name="T21" fmla="*/ 49 h 49"/>
            </a:gdLst>
            <a:ahLst/>
            <a:cxnLst>
              <a:cxn ang="T12">
                <a:pos x="T0" y="T1"/>
              </a:cxn>
              <a:cxn ang="T13">
                <a:pos x="T2" y="T3"/>
              </a:cxn>
              <a:cxn ang="T14">
                <a:pos x="T4" y="T5"/>
              </a:cxn>
              <a:cxn ang="T15">
                <a:pos x="T6" y="T7"/>
              </a:cxn>
              <a:cxn ang="T16">
                <a:pos x="T8" y="T9"/>
              </a:cxn>
              <a:cxn ang="T17">
                <a:pos x="T10" y="T11"/>
              </a:cxn>
            </a:cxnLst>
            <a:rect l="T18" t="T19" r="T20" b="T21"/>
            <a:pathLst>
              <a:path w="65" h="49">
                <a:moveTo>
                  <a:pt x="65" y="0"/>
                </a:moveTo>
                <a:lnTo>
                  <a:pt x="44" y="5"/>
                </a:lnTo>
                <a:lnTo>
                  <a:pt x="24" y="15"/>
                </a:lnTo>
                <a:lnTo>
                  <a:pt x="10" y="30"/>
                </a:lnTo>
                <a:lnTo>
                  <a:pt x="0" y="49"/>
                </a:lnTo>
                <a:lnTo>
                  <a:pt x="1" y="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39" name="Freeform 838">
            <a:extLst>
              <a:ext uri="{FF2B5EF4-FFF2-40B4-BE49-F238E27FC236}">
                <a16:creationId xmlns:a16="http://schemas.microsoft.com/office/drawing/2014/main" id="{00000000-0008-0000-0900-000047030000}"/>
              </a:ext>
            </a:extLst>
          </xdr:cNvPr>
          <xdr:cNvSpPr>
            <a:spLocks/>
          </xdr:cNvSpPr>
        </xdr:nvSpPr>
        <xdr:spPr bwMode="auto">
          <a:xfrm>
            <a:off x="1466" y="4370"/>
            <a:ext cx="5" cy="5"/>
          </a:xfrm>
          <a:custGeom>
            <a:avLst/>
            <a:gdLst>
              <a:gd name="T0" fmla="*/ 0 w 30"/>
              <a:gd name="T1" fmla="*/ 0 h 25"/>
              <a:gd name="T2" fmla="*/ 0 w 30"/>
              <a:gd name="T3" fmla="*/ 0 h 25"/>
              <a:gd name="T4" fmla="*/ 0 w 30"/>
              <a:gd name="T5" fmla="*/ 0 h 25"/>
              <a:gd name="T6" fmla="*/ 0 60000 65536"/>
              <a:gd name="T7" fmla="*/ 0 60000 65536"/>
              <a:gd name="T8" fmla="*/ 0 60000 65536"/>
              <a:gd name="T9" fmla="*/ 0 w 30"/>
              <a:gd name="T10" fmla="*/ 0 h 25"/>
              <a:gd name="T11" fmla="*/ 30 w 30"/>
              <a:gd name="T12" fmla="*/ 25 h 25"/>
            </a:gdLst>
            <a:ahLst/>
            <a:cxnLst>
              <a:cxn ang="T6">
                <a:pos x="T0" y="T1"/>
              </a:cxn>
              <a:cxn ang="T7">
                <a:pos x="T2" y="T3"/>
              </a:cxn>
              <a:cxn ang="T8">
                <a:pos x="T4" y="T5"/>
              </a:cxn>
            </a:cxnLst>
            <a:rect l="T9" t="T10" r="T11" b="T12"/>
            <a:pathLst>
              <a:path w="30" h="25">
                <a:moveTo>
                  <a:pt x="0" y="0"/>
                </a:moveTo>
                <a:lnTo>
                  <a:pt x="29" y="25"/>
                </a:lnTo>
                <a:lnTo>
                  <a:pt x="30" y="2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0" name="Freeform 839">
            <a:extLst>
              <a:ext uri="{FF2B5EF4-FFF2-40B4-BE49-F238E27FC236}">
                <a16:creationId xmlns:a16="http://schemas.microsoft.com/office/drawing/2014/main" id="{00000000-0008-0000-0900-000048030000}"/>
              </a:ext>
            </a:extLst>
          </xdr:cNvPr>
          <xdr:cNvSpPr>
            <a:spLocks/>
          </xdr:cNvSpPr>
        </xdr:nvSpPr>
        <xdr:spPr bwMode="auto">
          <a:xfrm>
            <a:off x="1434" y="4370"/>
            <a:ext cx="32" cy="1"/>
          </a:xfrm>
          <a:custGeom>
            <a:avLst/>
            <a:gdLst>
              <a:gd name="T0" fmla="*/ 1 w 194"/>
              <a:gd name="T1" fmla="*/ 0 h 1"/>
              <a:gd name="T2" fmla="*/ 0 w 194"/>
              <a:gd name="T3" fmla="*/ 0 h 1"/>
              <a:gd name="T4" fmla="*/ 0 w 194"/>
              <a:gd name="T5" fmla="*/ 0 h 1"/>
              <a:gd name="T6" fmla="*/ 0 60000 65536"/>
              <a:gd name="T7" fmla="*/ 0 60000 65536"/>
              <a:gd name="T8" fmla="*/ 0 60000 65536"/>
              <a:gd name="T9" fmla="*/ 0 w 194"/>
              <a:gd name="T10" fmla="*/ 0 h 1"/>
              <a:gd name="T11" fmla="*/ 194 w 194"/>
              <a:gd name="T12" fmla="*/ 1 h 1"/>
            </a:gdLst>
            <a:ahLst/>
            <a:cxnLst>
              <a:cxn ang="T6">
                <a:pos x="T0" y="T1"/>
              </a:cxn>
              <a:cxn ang="T7">
                <a:pos x="T2" y="T3"/>
              </a:cxn>
              <a:cxn ang="T8">
                <a:pos x="T4" y="T5"/>
              </a:cxn>
            </a:cxnLst>
            <a:rect l="T9" t="T10" r="T11" b="T12"/>
            <a:pathLst>
              <a:path w="194" h="1">
                <a:moveTo>
                  <a:pt x="194"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1" name="Freeform 840">
            <a:extLst>
              <a:ext uri="{FF2B5EF4-FFF2-40B4-BE49-F238E27FC236}">
                <a16:creationId xmlns:a16="http://schemas.microsoft.com/office/drawing/2014/main" id="{00000000-0008-0000-0900-000049030000}"/>
              </a:ext>
            </a:extLst>
          </xdr:cNvPr>
          <xdr:cNvSpPr>
            <a:spLocks/>
          </xdr:cNvSpPr>
        </xdr:nvSpPr>
        <xdr:spPr bwMode="auto">
          <a:xfrm>
            <a:off x="1481" y="4375"/>
            <a:ext cx="11" cy="8"/>
          </a:xfrm>
          <a:custGeom>
            <a:avLst/>
            <a:gdLst>
              <a:gd name="T0" fmla="*/ 0 w 67"/>
              <a:gd name="T1" fmla="*/ 0 h 49"/>
              <a:gd name="T2" fmla="*/ 0 w 67"/>
              <a:gd name="T3" fmla="*/ 0 h 49"/>
              <a:gd name="T4" fmla="*/ 0 w 67"/>
              <a:gd name="T5" fmla="*/ 0 h 49"/>
              <a:gd name="T6" fmla="*/ 0 w 67"/>
              <a:gd name="T7" fmla="*/ 0 h 49"/>
              <a:gd name="T8" fmla="*/ 0 w 67"/>
              <a:gd name="T9" fmla="*/ 0 h 49"/>
              <a:gd name="T10" fmla="*/ 0 w 67"/>
              <a:gd name="T11" fmla="*/ 0 h 49"/>
              <a:gd name="T12" fmla="*/ 0 60000 65536"/>
              <a:gd name="T13" fmla="*/ 0 60000 65536"/>
              <a:gd name="T14" fmla="*/ 0 60000 65536"/>
              <a:gd name="T15" fmla="*/ 0 60000 65536"/>
              <a:gd name="T16" fmla="*/ 0 60000 65536"/>
              <a:gd name="T17" fmla="*/ 0 60000 65536"/>
              <a:gd name="T18" fmla="*/ 0 w 67"/>
              <a:gd name="T19" fmla="*/ 0 h 49"/>
              <a:gd name="T20" fmla="*/ 67 w 67"/>
              <a:gd name="T21" fmla="*/ 49 h 49"/>
            </a:gdLst>
            <a:ahLst/>
            <a:cxnLst>
              <a:cxn ang="T12">
                <a:pos x="T0" y="T1"/>
              </a:cxn>
              <a:cxn ang="T13">
                <a:pos x="T2" y="T3"/>
              </a:cxn>
              <a:cxn ang="T14">
                <a:pos x="T4" y="T5"/>
              </a:cxn>
              <a:cxn ang="T15">
                <a:pos x="T6" y="T7"/>
              </a:cxn>
              <a:cxn ang="T16">
                <a:pos x="T8" y="T9"/>
              </a:cxn>
              <a:cxn ang="T17">
                <a:pos x="T10" y="T11"/>
              </a:cxn>
            </a:cxnLst>
            <a:rect l="T18" t="T19" r="T20" b="T21"/>
            <a:pathLst>
              <a:path w="67" h="49">
                <a:moveTo>
                  <a:pt x="67" y="49"/>
                </a:moveTo>
                <a:lnTo>
                  <a:pt x="57" y="30"/>
                </a:lnTo>
                <a:lnTo>
                  <a:pt x="41" y="15"/>
                </a:lnTo>
                <a:lnTo>
                  <a:pt x="22" y="5"/>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2" name="Freeform 841">
            <a:extLst>
              <a:ext uri="{FF2B5EF4-FFF2-40B4-BE49-F238E27FC236}">
                <a16:creationId xmlns:a16="http://schemas.microsoft.com/office/drawing/2014/main" id="{00000000-0008-0000-0900-00004A030000}"/>
              </a:ext>
            </a:extLst>
          </xdr:cNvPr>
          <xdr:cNvSpPr>
            <a:spLocks/>
          </xdr:cNvSpPr>
        </xdr:nvSpPr>
        <xdr:spPr bwMode="auto">
          <a:xfrm>
            <a:off x="1679" y="4457"/>
            <a:ext cx="41" cy="1"/>
          </a:xfrm>
          <a:custGeom>
            <a:avLst/>
            <a:gdLst>
              <a:gd name="T0" fmla="*/ 1 w 247"/>
              <a:gd name="T1" fmla="*/ 0 h 6"/>
              <a:gd name="T2" fmla="*/ 0 w 247"/>
              <a:gd name="T3" fmla="*/ 0 h 6"/>
              <a:gd name="T4" fmla="*/ 0 w 247"/>
              <a:gd name="T5" fmla="*/ 0 h 6"/>
              <a:gd name="T6" fmla="*/ 0 60000 65536"/>
              <a:gd name="T7" fmla="*/ 0 60000 65536"/>
              <a:gd name="T8" fmla="*/ 0 60000 65536"/>
              <a:gd name="T9" fmla="*/ 0 w 247"/>
              <a:gd name="T10" fmla="*/ 0 h 6"/>
              <a:gd name="T11" fmla="*/ 247 w 247"/>
              <a:gd name="T12" fmla="*/ 6 h 6"/>
            </a:gdLst>
            <a:ahLst/>
            <a:cxnLst>
              <a:cxn ang="T6">
                <a:pos x="T0" y="T1"/>
              </a:cxn>
              <a:cxn ang="T7">
                <a:pos x="T2" y="T3"/>
              </a:cxn>
              <a:cxn ang="T8">
                <a:pos x="T4" y="T5"/>
              </a:cxn>
            </a:cxnLst>
            <a:rect l="T9" t="T10" r="T11" b="T12"/>
            <a:pathLst>
              <a:path w="247" h="6">
                <a:moveTo>
                  <a:pt x="247" y="0"/>
                </a:moveTo>
                <a:lnTo>
                  <a:pt x="0" y="6"/>
                </a:lnTo>
                <a:lnTo>
                  <a:pt x="1" y="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3" name="Freeform 842">
            <a:extLst>
              <a:ext uri="{FF2B5EF4-FFF2-40B4-BE49-F238E27FC236}">
                <a16:creationId xmlns:a16="http://schemas.microsoft.com/office/drawing/2014/main" id="{00000000-0008-0000-0900-00004B030000}"/>
              </a:ext>
            </a:extLst>
          </xdr:cNvPr>
          <xdr:cNvSpPr>
            <a:spLocks/>
          </xdr:cNvSpPr>
        </xdr:nvSpPr>
        <xdr:spPr bwMode="auto">
          <a:xfrm>
            <a:off x="1679" y="4468"/>
            <a:ext cx="41" cy="1"/>
          </a:xfrm>
          <a:custGeom>
            <a:avLst/>
            <a:gdLst>
              <a:gd name="T0" fmla="*/ 1 w 247"/>
              <a:gd name="T1" fmla="*/ 0 h 5"/>
              <a:gd name="T2" fmla="*/ 0 w 247"/>
              <a:gd name="T3" fmla="*/ 0 h 5"/>
              <a:gd name="T4" fmla="*/ 0 w 247"/>
              <a:gd name="T5" fmla="*/ 0 h 5"/>
              <a:gd name="T6" fmla="*/ 0 60000 65536"/>
              <a:gd name="T7" fmla="*/ 0 60000 65536"/>
              <a:gd name="T8" fmla="*/ 0 60000 65536"/>
              <a:gd name="T9" fmla="*/ 0 w 247"/>
              <a:gd name="T10" fmla="*/ 0 h 5"/>
              <a:gd name="T11" fmla="*/ 247 w 247"/>
              <a:gd name="T12" fmla="*/ 5 h 5"/>
            </a:gdLst>
            <a:ahLst/>
            <a:cxnLst>
              <a:cxn ang="T6">
                <a:pos x="T0" y="T1"/>
              </a:cxn>
              <a:cxn ang="T7">
                <a:pos x="T2" y="T3"/>
              </a:cxn>
              <a:cxn ang="T8">
                <a:pos x="T4" y="T5"/>
              </a:cxn>
            </a:cxnLst>
            <a:rect l="T9" t="T10" r="T11" b="T12"/>
            <a:pathLst>
              <a:path w="247" h="5">
                <a:moveTo>
                  <a:pt x="247" y="0"/>
                </a:moveTo>
                <a:lnTo>
                  <a:pt x="0" y="5"/>
                </a:lnTo>
                <a:lnTo>
                  <a:pt x="1" y="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4" name="Freeform 843">
            <a:extLst>
              <a:ext uri="{FF2B5EF4-FFF2-40B4-BE49-F238E27FC236}">
                <a16:creationId xmlns:a16="http://schemas.microsoft.com/office/drawing/2014/main" id="{00000000-0008-0000-0900-00004C030000}"/>
              </a:ext>
            </a:extLst>
          </xdr:cNvPr>
          <xdr:cNvSpPr>
            <a:spLocks/>
          </xdr:cNvSpPr>
        </xdr:nvSpPr>
        <xdr:spPr bwMode="auto">
          <a:xfrm>
            <a:off x="1679" y="4479"/>
            <a:ext cx="41" cy="1"/>
          </a:xfrm>
          <a:custGeom>
            <a:avLst/>
            <a:gdLst>
              <a:gd name="T0" fmla="*/ 1 w 247"/>
              <a:gd name="T1" fmla="*/ 0 h 6"/>
              <a:gd name="T2" fmla="*/ 0 w 247"/>
              <a:gd name="T3" fmla="*/ 0 h 6"/>
              <a:gd name="T4" fmla="*/ 0 w 247"/>
              <a:gd name="T5" fmla="*/ 0 h 6"/>
              <a:gd name="T6" fmla="*/ 0 60000 65536"/>
              <a:gd name="T7" fmla="*/ 0 60000 65536"/>
              <a:gd name="T8" fmla="*/ 0 60000 65536"/>
              <a:gd name="T9" fmla="*/ 0 w 247"/>
              <a:gd name="T10" fmla="*/ 0 h 6"/>
              <a:gd name="T11" fmla="*/ 247 w 247"/>
              <a:gd name="T12" fmla="*/ 6 h 6"/>
            </a:gdLst>
            <a:ahLst/>
            <a:cxnLst>
              <a:cxn ang="T6">
                <a:pos x="T0" y="T1"/>
              </a:cxn>
              <a:cxn ang="T7">
                <a:pos x="T2" y="T3"/>
              </a:cxn>
              <a:cxn ang="T8">
                <a:pos x="T4" y="T5"/>
              </a:cxn>
            </a:cxnLst>
            <a:rect l="T9" t="T10" r="T11" b="T12"/>
            <a:pathLst>
              <a:path w="247" h="6">
                <a:moveTo>
                  <a:pt x="247" y="0"/>
                </a:moveTo>
                <a:lnTo>
                  <a:pt x="0" y="6"/>
                </a:lnTo>
                <a:lnTo>
                  <a:pt x="1" y="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5" name="Freeform 844">
            <a:extLst>
              <a:ext uri="{FF2B5EF4-FFF2-40B4-BE49-F238E27FC236}">
                <a16:creationId xmlns:a16="http://schemas.microsoft.com/office/drawing/2014/main" id="{00000000-0008-0000-0900-00004D030000}"/>
              </a:ext>
            </a:extLst>
          </xdr:cNvPr>
          <xdr:cNvSpPr>
            <a:spLocks/>
          </xdr:cNvSpPr>
        </xdr:nvSpPr>
        <xdr:spPr bwMode="auto">
          <a:xfrm>
            <a:off x="1679" y="4490"/>
            <a:ext cx="41" cy="1"/>
          </a:xfrm>
          <a:custGeom>
            <a:avLst/>
            <a:gdLst>
              <a:gd name="T0" fmla="*/ 1 w 247"/>
              <a:gd name="T1" fmla="*/ 0 h 5"/>
              <a:gd name="T2" fmla="*/ 0 w 247"/>
              <a:gd name="T3" fmla="*/ 0 h 5"/>
              <a:gd name="T4" fmla="*/ 0 w 247"/>
              <a:gd name="T5" fmla="*/ 0 h 5"/>
              <a:gd name="T6" fmla="*/ 0 60000 65536"/>
              <a:gd name="T7" fmla="*/ 0 60000 65536"/>
              <a:gd name="T8" fmla="*/ 0 60000 65536"/>
              <a:gd name="T9" fmla="*/ 0 w 247"/>
              <a:gd name="T10" fmla="*/ 0 h 5"/>
              <a:gd name="T11" fmla="*/ 247 w 247"/>
              <a:gd name="T12" fmla="*/ 5 h 5"/>
            </a:gdLst>
            <a:ahLst/>
            <a:cxnLst>
              <a:cxn ang="T6">
                <a:pos x="T0" y="T1"/>
              </a:cxn>
              <a:cxn ang="T7">
                <a:pos x="T2" y="T3"/>
              </a:cxn>
              <a:cxn ang="T8">
                <a:pos x="T4" y="T5"/>
              </a:cxn>
            </a:cxnLst>
            <a:rect l="T9" t="T10" r="T11" b="T12"/>
            <a:pathLst>
              <a:path w="247" h="5">
                <a:moveTo>
                  <a:pt x="247" y="0"/>
                </a:moveTo>
                <a:lnTo>
                  <a:pt x="0" y="5"/>
                </a:lnTo>
                <a:lnTo>
                  <a:pt x="1" y="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6" name="Freeform 845">
            <a:extLst>
              <a:ext uri="{FF2B5EF4-FFF2-40B4-BE49-F238E27FC236}">
                <a16:creationId xmlns:a16="http://schemas.microsoft.com/office/drawing/2014/main" id="{00000000-0008-0000-0900-00004E030000}"/>
              </a:ext>
            </a:extLst>
          </xdr:cNvPr>
          <xdr:cNvSpPr>
            <a:spLocks/>
          </xdr:cNvSpPr>
        </xdr:nvSpPr>
        <xdr:spPr bwMode="auto">
          <a:xfrm>
            <a:off x="1679" y="4501"/>
            <a:ext cx="41" cy="1"/>
          </a:xfrm>
          <a:custGeom>
            <a:avLst/>
            <a:gdLst>
              <a:gd name="T0" fmla="*/ 1 w 247"/>
              <a:gd name="T1" fmla="*/ 0 h 6"/>
              <a:gd name="T2" fmla="*/ 0 w 247"/>
              <a:gd name="T3" fmla="*/ 0 h 6"/>
              <a:gd name="T4" fmla="*/ 0 w 247"/>
              <a:gd name="T5" fmla="*/ 0 h 6"/>
              <a:gd name="T6" fmla="*/ 0 60000 65536"/>
              <a:gd name="T7" fmla="*/ 0 60000 65536"/>
              <a:gd name="T8" fmla="*/ 0 60000 65536"/>
              <a:gd name="T9" fmla="*/ 0 w 247"/>
              <a:gd name="T10" fmla="*/ 0 h 6"/>
              <a:gd name="T11" fmla="*/ 247 w 247"/>
              <a:gd name="T12" fmla="*/ 6 h 6"/>
            </a:gdLst>
            <a:ahLst/>
            <a:cxnLst>
              <a:cxn ang="T6">
                <a:pos x="T0" y="T1"/>
              </a:cxn>
              <a:cxn ang="T7">
                <a:pos x="T2" y="T3"/>
              </a:cxn>
              <a:cxn ang="T8">
                <a:pos x="T4" y="T5"/>
              </a:cxn>
            </a:cxnLst>
            <a:rect l="T9" t="T10" r="T11" b="T12"/>
            <a:pathLst>
              <a:path w="247" h="6">
                <a:moveTo>
                  <a:pt x="247" y="0"/>
                </a:moveTo>
                <a:lnTo>
                  <a:pt x="0" y="6"/>
                </a:lnTo>
                <a:lnTo>
                  <a:pt x="1" y="6"/>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7" name="Freeform 846">
            <a:extLst>
              <a:ext uri="{FF2B5EF4-FFF2-40B4-BE49-F238E27FC236}">
                <a16:creationId xmlns:a16="http://schemas.microsoft.com/office/drawing/2014/main" id="{00000000-0008-0000-0900-00004F030000}"/>
              </a:ext>
            </a:extLst>
          </xdr:cNvPr>
          <xdr:cNvSpPr>
            <a:spLocks/>
          </xdr:cNvSpPr>
        </xdr:nvSpPr>
        <xdr:spPr bwMode="auto">
          <a:xfrm>
            <a:off x="1679" y="4512"/>
            <a:ext cx="41" cy="1"/>
          </a:xfrm>
          <a:custGeom>
            <a:avLst/>
            <a:gdLst>
              <a:gd name="T0" fmla="*/ 1 w 247"/>
              <a:gd name="T1" fmla="*/ 0 h 5"/>
              <a:gd name="T2" fmla="*/ 0 w 247"/>
              <a:gd name="T3" fmla="*/ 0 h 5"/>
              <a:gd name="T4" fmla="*/ 0 w 247"/>
              <a:gd name="T5" fmla="*/ 0 h 5"/>
              <a:gd name="T6" fmla="*/ 0 60000 65536"/>
              <a:gd name="T7" fmla="*/ 0 60000 65536"/>
              <a:gd name="T8" fmla="*/ 0 60000 65536"/>
              <a:gd name="T9" fmla="*/ 0 w 247"/>
              <a:gd name="T10" fmla="*/ 0 h 5"/>
              <a:gd name="T11" fmla="*/ 247 w 247"/>
              <a:gd name="T12" fmla="*/ 5 h 5"/>
            </a:gdLst>
            <a:ahLst/>
            <a:cxnLst>
              <a:cxn ang="T6">
                <a:pos x="T0" y="T1"/>
              </a:cxn>
              <a:cxn ang="T7">
                <a:pos x="T2" y="T3"/>
              </a:cxn>
              <a:cxn ang="T8">
                <a:pos x="T4" y="T5"/>
              </a:cxn>
            </a:cxnLst>
            <a:rect l="T9" t="T10" r="T11" b="T12"/>
            <a:pathLst>
              <a:path w="247" h="5">
                <a:moveTo>
                  <a:pt x="247" y="0"/>
                </a:moveTo>
                <a:lnTo>
                  <a:pt x="0" y="5"/>
                </a:lnTo>
                <a:lnTo>
                  <a:pt x="1" y="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8" name="Freeform 847">
            <a:extLst>
              <a:ext uri="{FF2B5EF4-FFF2-40B4-BE49-F238E27FC236}">
                <a16:creationId xmlns:a16="http://schemas.microsoft.com/office/drawing/2014/main" id="{00000000-0008-0000-0900-000050030000}"/>
              </a:ext>
            </a:extLst>
          </xdr:cNvPr>
          <xdr:cNvSpPr>
            <a:spLocks/>
          </xdr:cNvSpPr>
        </xdr:nvSpPr>
        <xdr:spPr bwMode="auto">
          <a:xfrm>
            <a:off x="1711" y="4427"/>
            <a:ext cx="9" cy="13"/>
          </a:xfrm>
          <a:custGeom>
            <a:avLst/>
            <a:gdLst>
              <a:gd name="T0" fmla="*/ 0 w 56"/>
              <a:gd name="T1" fmla="*/ 0 h 79"/>
              <a:gd name="T2" fmla="*/ 0 w 56"/>
              <a:gd name="T3" fmla="*/ 0 h 79"/>
              <a:gd name="T4" fmla="*/ 0 w 56"/>
              <a:gd name="T5" fmla="*/ 0 h 79"/>
              <a:gd name="T6" fmla="*/ 0 60000 65536"/>
              <a:gd name="T7" fmla="*/ 0 60000 65536"/>
              <a:gd name="T8" fmla="*/ 0 60000 65536"/>
              <a:gd name="T9" fmla="*/ 0 w 56"/>
              <a:gd name="T10" fmla="*/ 0 h 79"/>
              <a:gd name="T11" fmla="*/ 56 w 56"/>
              <a:gd name="T12" fmla="*/ 79 h 79"/>
            </a:gdLst>
            <a:ahLst/>
            <a:cxnLst>
              <a:cxn ang="T6">
                <a:pos x="T0" y="T1"/>
              </a:cxn>
              <a:cxn ang="T7">
                <a:pos x="T2" y="T3"/>
              </a:cxn>
              <a:cxn ang="T8">
                <a:pos x="T4" y="T5"/>
              </a:cxn>
            </a:cxnLst>
            <a:rect l="T9" t="T10" r="T11" b="T12"/>
            <a:pathLst>
              <a:path w="56" h="79">
                <a:moveTo>
                  <a:pt x="56" y="79"/>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49" name="Freeform 848">
            <a:extLst>
              <a:ext uri="{FF2B5EF4-FFF2-40B4-BE49-F238E27FC236}">
                <a16:creationId xmlns:a16="http://schemas.microsoft.com/office/drawing/2014/main" id="{00000000-0008-0000-0900-000051030000}"/>
              </a:ext>
            </a:extLst>
          </xdr:cNvPr>
          <xdr:cNvSpPr>
            <a:spLocks/>
          </xdr:cNvSpPr>
        </xdr:nvSpPr>
        <xdr:spPr bwMode="auto">
          <a:xfrm>
            <a:off x="1679" y="4440"/>
            <a:ext cx="41" cy="1"/>
          </a:xfrm>
          <a:custGeom>
            <a:avLst/>
            <a:gdLst>
              <a:gd name="T0" fmla="*/ 1 w 247"/>
              <a:gd name="T1" fmla="*/ 0 h 1"/>
              <a:gd name="T2" fmla="*/ 0 w 247"/>
              <a:gd name="T3" fmla="*/ 0 h 1"/>
              <a:gd name="T4" fmla="*/ 0 w 247"/>
              <a:gd name="T5" fmla="*/ 0 h 1"/>
              <a:gd name="T6" fmla="*/ 0 60000 65536"/>
              <a:gd name="T7" fmla="*/ 0 60000 65536"/>
              <a:gd name="T8" fmla="*/ 0 60000 65536"/>
              <a:gd name="T9" fmla="*/ 0 w 247"/>
              <a:gd name="T10" fmla="*/ 0 h 1"/>
              <a:gd name="T11" fmla="*/ 247 w 247"/>
              <a:gd name="T12" fmla="*/ 1 h 1"/>
            </a:gdLst>
            <a:ahLst/>
            <a:cxnLst>
              <a:cxn ang="T6">
                <a:pos x="T0" y="T1"/>
              </a:cxn>
              <a:cxn ang="T7">
                <a:pos x="T2" y="T3"/>
              </a:cxn>
              <a:cxn ang="T8">
                <a:pos x="T4" y="T5"/>
              </a:cxn>
            </a:cxnLst>
            <a:rect l="T9" t="T10" r="T11" b="T12"/>
            <a:pathLst>
              <a:path w="247" h="1">
                <a:moveTo>
                  <a:pt x="247"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0" name="Freeform 849">
            <a:extLst>
              <a:ext uri="{FF2B5EF4-FFF2-40B4-BE49-F238E27FC236}">
                <a16:creationId xmlns:a16="http://schemas.microsoft.com/office/drawing/2014/main" id="{00000000-0008-0000-0900-000052030000}"/>
              </a:ext>
            </a:extLst>
          </xdr:cNvPr>
          <xdr:cNvSpPr>
            <a:spLocks/>
          </xdr:cNvSpPr>
        </xdr:nvSpPr>
        <xdr:spPr bwMode="auto">
          <a:xfrm>
            <a:off x="1679" y="4427"/>
            <a:ext cx="32" cy="1"/>
          </a:xfrm>
          <a:custGeom>
            <a:avLst/>
            <a:gdLst>
              <a:gd name="T0" fmla="*/ 0 w 192"/>
              <a:gd name="T1" fmla="*/ 0 h 1"/>
              <a:gd name="T2" fmla="*/ 1 w 192"/>
              <a:gd name="T3" fmla="*/ 0 h 1"/>
              <a:gd name="T4" fmla="*/ 1 w 192"/>
              <a:gd name="T5" fmla="*/ 0 h 1"/>
              <a:gd name="T6" fmla="*/ 0 60000 65536"/>
              <a:gd name="T7" fmla="*/ 0 60000 65536"/>
              <a:gd name="T8" fmla="*/ 0 60000 65536"/>
              <a:gd name="T9" fmla="*/ 0 w 192"/>
              <a:gd name="T10" fmla="*/ 0 h 1"/>
              <a:gd name="T11" fmla="*/ 192 w 192"/>
              <a:gd name="T12" fmla="*/ 1 h 1"/>
            </a:gdLst>
            <a:ahLst/>
            <a:cxnLst>
              <a:cxn ang="T6">
                <a:pos x="T0" y="T1"/>
              </a:cxn>
              <a:cxn ang="T7">
                <a:pos x="T2" y="T3"/>
              </a:cxn>
              <a:cxn ang="T8">
                <a:pos x="T4" y="T5"/>
              </a:cxn>
            </a:cxnLst>
            <a:rect l="T9" t="T10" r="T11" b="T12"/>
            <a:pathLst>
              <a:path w="192" h="1">
                <a:moveTo>
                  <a:pt x="0" y="0"/>
                </a:moveTo>
                <a:lnTo>
                  <a:pt x="191" y="0"/>
                </a:lnTo>
                <a:lnTo>
                  <a:pt x="19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1" name="Freeform 850">
            <a:extLst>
              <a:ext uri="{FF2B5EF4-FFF2-40B4-BE49-F238E27FC236}">
                <a16:creationId xmlns:a16="http://schemas.microsoft.com/office/drawing/2014/main" id="{00000000-0008-0000-0900-000053030000}"/>
              </a:ext>
            </a:extLst>
          </xdr:cNvPr>
          <xdr:cNvSpPr>
            <a:spLocks/>
          </xdr:cNvSpPr>
        </xdr:nvSpPr>
        <xdr:spPr bwMode="auto">
          <a:xfrm>
            <a:off x="1638" y="4331"/>
            <a:ext cx="41" cy="1"/>
          </a:xfrm>
          <a:custGeom>
            <a:avLst/>
            <a:gdLst>
              <a:gd name="T0" fmla="*/ 0 w 248"/>
              <a:gd name="T1" fmla="*/ 0 h 1"/>
              <a:gd name="T2" fmla="*/ 1 w 248"/>
              <a:gd name="T3" fmla="*/ 0 h 1"/>
              <a:gd name="T4" fmla="*/ 1 w 248"/>
              <a:gd name="T5" fmla="*/ 0 h 1"/>
              <a:gd name="T6" fmla="*/ 0 60000 65536"/>
              <a:gd name="T7" fmla="*/ 0 60000 65536"/>
              <a:gd name="T8" fmla="*/ 0 60000 65536"/>
              <a:gd name="T9" fmla="*/ 0 w 248"/>
              <a:gd name="T10" fmla="*/ 0 h 1"/>
              <a:gd name="T11" fmla="*/ 248 w 248"/>
              <a:gd name="T12" fmla="*/ 1 h 1"/>
            </a:gdLst>
            <a:ahLst/>
            <a:cxnLst>
              <a:cxn ang="T6">
                <a:pos x="T0" y="T1"/>
              </a:cxn>
              <a:cxn ang="T7">
                <a:pos x="T2" y="T3"/>
              </a:cxn>
              <a:cxn ang="T8">
                <a:pos x="T4" y="T5"/>
              </a:cxn>
            </a:cxnLst>
            <a:rect l="T9" t="T10" r="T11" b="T12"/>
            <a:pathLst>
              <a:path w="248" h="1">
                <a:moveTo>
                  <a:pt x="0" y="0"/>
                </a:moveTo>
                <a:lnTo>
                  <a:pt x="247" y="0"/>
                </a:lnTo>
                <a:lnTo>
                  <a:pt x="24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2" name="Freeform 851">
            <a:extLst>
              <a:ext uri="{FF2B5EF4-FFF2-40B4-BE49-F238E27FC236}">
                <a16:creationId xmlns:a16="http://schemas.microsoft.com/office/drawing/2014/main" id="{00000000-0008-0000-0900-000054030000}"/>
              </a:ext>
            </a:extLst>
          </xdr:cNvPr>
          <xdr:cNvSpPr>
            <a:spLocks/>
          </xdr:cNvSpPr>
        </xdr:nvSpPr>
        <xdr:spPr bwMode="auto">
          <a:xfrm>
            <a:off x="1638" y="4279"/>
            <a:ext cx="41" cy="1"/>
          </a:xfrm>
          <a:custGeom>
            <a:avLst/>
            <a:gdLst>
              <a:gd name="T0" fmla="*/ 1 w 247"/>
              <a:gd name="T1" fmla="*/ 0 h 6"/>
              <a:gd name="T2" fmla="*/ 0 w 247"/>
              <a:gd name="T3" fmla="*/ 0 h 6"/>
              <a:gd name="T4" fmla="*/ 0 w 247"/>
              <a:gd name="T5" fmla="*/ 0 h 6"/>
              <a:gd name="T6" fmla="*/ 0 60000 65536"/>
              <a:gd name="T7" fmla="*/ 0 60000 65536"/>
              <a:gd name="T8" fmla="*/ 0 60000 65536"/>
              <a:gd name="T9" fmla="*/ 0 w 247"/>
              <a:gd name="T10" fmla="*/ 0 h 6"/>
              <a:gd name="T11" fmla="*/ 247 w 247"/>
              <a:gd name="T12" fmla="*/ 6 h 6"/>
            </a:gdLst>
            <a:ahLst/>
            <a:cxnLst>
              <a:cxn ang="T6">
                <a:pos x="T0" y="T1"/>
              </a:cxn>
              <a:cxn ang="T7">
                <a:pos x="T2" y="T3"/>
              </a:cxn>
              <a:cxn ang="T8">
                <a:pos x="T4" y="T5"/>
              </a:cxn>
            </a:cxnLst>
            <a:rect l="T9" t="T10" r="T11" b="T12"/>
            <a:pathLst>
              <a:path w="247" h="6">
                <a:moveTo>
                  <a:pt x="247" y="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3" name="Freeform 852">
            <a:extLst>
              <a:ext uri="{FF2B5EF4-FFF2-40B4-BE49-F238E27FC236}">
                <a16:creationId xmlns:a16="http://schemas.microsoft.com/office/drawing/2014/main" id="{00000000-0008-0000-0900-000055030000}"/>
              </a:ext>
            </a:extLst>
          </xdr:cNvPr>
          <xdr:cNvSpPr>
            <a:spLocks/>
          </xdr:cNvSpPr>
        </xdr:nvSpPr>
        <xdr:spPr bwMode="auto">
          <a:xfrm>
            <a:off x="1638" y="4290"/>
            <a:ext cx="41" cy="1"/>
          </a:xfrm>
          <a:custGeom>
            <a:avLst/>
            <a:gdLst>
              <a:gd name="T0" fmla="*/ 1 w 247"/>
              <a:gd name="T1" fmla="*/ 0 h 5"/>
              <a:gd name="T2" fmla="*/ 0 w 247"/>
              <a:gd name="T3" fmla="*/ 0 h 5"/>
              <a:gd name="T4" fmla="*/ 0 w 247"/>
              <a:gd name="T5" fmla="*/ 0 h 5"/>
              <a:gd name="T6" fmla="*/ 0 60000 65536"/>
              <a:gd name="T7" fmla="*/ 0 60000 65536"/>
              <a:gd name="T8" fmla="*/ 0 60000 65536"/>
              <a:gd name="T9" fmla="*/ 0 w 247"/>
              <a:gd name="T10" fmla="*/ 0 h 5"/>
              <a:gd name="T11" fmla="*/ 247 w 247"/>
              <a:gd name="T12" fmla="*/ 5 h 5"/>
            </a:gdLst>
            <a:ahLst/>
            <a:cxnLst>
              <a:cxn ang="T6">
                <a:pos x="T0" y="T1"/>
              </a:cxn>
              <a:cxn ang="T7">
                <a:pos x="T2" y="T3"/>
              </a:cxn>
              <a:cxn ang="T8">
                <a:pos x="T4" y="T5"/>
              </a:cxn>
            </a:cxnLst>
            <a:rect l="T9" t="T10" r="T11" b="T12"/>
            <a:pathLst>
              <a:path w="247" h="5">
                <a:moveTo>
                  <a:pt x="247" y="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4" name="Freeform 853">
            <a:extLst>
              <a:ext uri="{FF2B5EF4-FFF2-40B4-BE49-F238E27FC236}">
                <a16:creationId xmlns:a16="http://schemas.microsoft.com/office/drawing/2014/main" id="{00000000-0008-0000-0900-000056030000}"/>
              </a:ext>
            </a:extLst>
          </xdr:cNvPr>
          <xdr:cNvSpPr>
            <a:spLocks/>
          </xdr:cNvSpPr>
        </xdr:nvSpPr>
        <xdr:spPr bwMode="auto">
          <a:xfrm>
            <a:off x="1638" y="4301"/>
            <a:ext cx="41" cy="1"/>
          </a:xfrm>
          <a:custGeom>
            <a:avLst/>
            <a:gdLst>
              <a:gd name="T0" fmla="*/ 1 w 247"/>
              <a:gd name="T1" fmla="*/ 0 h 6"/>
              <a:gd name="T2" fmla="*/ 0 w 247"/>
              <a:gd name="T3" fmla="*/ 0 h 6"/>
              <a:gd name="T4" fmla="*/ 0 w 247"/>
              <a:gd name="T5" fmla="*/ 0 h 6"/>
              <a:gd name="T6" fmla="*/ 0 60000 65536"/>
              <a:gd name="T7" fmla="*/ 0 60000 65536"/>
              <a:gd name="T8" fmla="*/ 0 60000 65536"/>
              <a:gd name="T9" fmla="*/ 0 w 247"/>
              <a:gd name="T10" fmla="*/ 0 h 6"/>
              <a:gd name="T11" fmla="*/ 247 w 247"/>
              <a:gd name="T12" fmla="*/ 6 h 6"/>
            </a:gdLst>
            <a:ahLst/>
            <a:cxnLst>
              <a:cxn ang="T6">
                <a:pos x="T0" y="T1"/>
              </a:cxn>
              <a:cxn ang="T7">
                <a:pos x="T2" y="T3"/>
              </a:cxn>
              <a:cxn ang="T8">
                <a:pos x="T4" y="T5"/>
              </a:cxn>
            </a:cxnLst>
            <a:rect l="T9" t="T10" r="T11" b="T12"/>
            <a:pathLst>
              <a:path w="247" h="6">
                <a:moveTo>
                  <a:pt x="247" y="6"/>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5" name="Freeform 854">
            <a:extLst>
              <a:ext uri="{FF2B5EF4-FFF2-40B4-BE49-F238E27FC236}">
                <a16:creationId xmlns:a16="http://schemas.microsoft.com/office/drawing/2014/main" id="{00000000-0008-0000-0900-000057030000}"/>
              </a:ext>
            </a:extLst>
          </xdr:cNvPr>
          <xdr:cNvSpPr>
            <a:spLocks/>
          </xdr:cNvSpPr>
        </xdr:nvSpPr>
        <xdr:spPr bwMode="auto">
          <a:xfrm>
            <a:off x="1638" y="4312"/>
            <a:ext cx="41" cy="1"/>
          </a:xfrm>
          <a:custGeom>
            <a:avLst/>
            <a:gdLst>
              <a:gd name="T0" fmla="*/ 1 w 247"/>
              <a:gd name="T1" fmla="*/ 0 h 5"/>
              <a:gd name="T2" fmla="*/ 0 w 247"/>
              <a:gd name="T3" fmla="*/ 0 h 5"/>
              <a:gd name="T4" fmla="*/ 0 w 247"/>
              <a:gd name="T5" fmla="*/ 0 h 5"/>
              <a:gd name="T6" fmla="*/ 0 60000 65536"/>
              <a:gd name="T7" fmla="*/ 0 60000 65536"/>
              <a:gd name="T8" fmla="*/ 0 60000 65536"/>
              <a:gd name="T9" fmla="*/ 0 w 247"/>
              <a:gd name="T10" fmla="*/ 0 h 5"/>
              <a:gd name="T11" fmla="*/ 247 w 247"/>
              <a:gd name="T12" fmla="*/ 5 h 5"/>
            </a:gdLst>
            <a:ahLst/>
            <a:cxnLst>
              <a:cxn ang="T6">
                <a:pos x="T0" y="T1"/>
              </a:cxn>
              <a:cxn ang="T7">
                <a:pos x="T2" y="T3"/>
              </a:cxn>
              <a:cxn ang="T8">
                <a:pos x="T4" y="T5"/>
              </a:cxn>
            </a:cxnLst>
            <a:rect l="T9" t="T10" r="T11" b="T12"/>
            <a:pathLst>
              <a:path w="247" h="5">
                <a:moveTo>
                  <a:pt x="247" y="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6" name="Freeform 855">
            <a:extLst>
              <a:ext uri="{FF2B5EF4-FFF2-40B4-BE49-F238E27FC236}">
                <a16:creationId xmlns:a16="http://schemas.microsoft.com/office/drawing/2014/main" id="{00000000-0008-0000-0900-000058030000}"/>
              </a:ext>
            </a:extLst>
          </xdr:cNvPr>
          <xdr:cNvSpPr>
            <a:spLocks/>
          </xdr:cNvSpPr>
        </xdr:nvSpPr>
        <xdr:spPr bwMode="auto">
          <a:xfrm>
            <a:off x="1957" y="4427"/>
            <a:ext cx="1" cy="115"/>
          </a:xfrm>
          <a:custGeom>
            <a:avLst/>
            <a:gdLst>
              <a:gd name="T0" fmla="*/ 0 w 1"/>
              <a:gd name="T1" fmla="*/ 3 h 689"/>
              <a:gd name="T2" fmla="*/ 0 w 1"/>
              <a:gd name="T3" fmla="*/ 0 h 689"/>
              <a:gd name="T4" fmla="*/ 1 w 1"/>
              <a:gd name="T5" fmla="*/ 0 h 689"/>
              <a:gd name="T6" fmla="*/ 0 60000 65536"/>
              <a:gd name="T7" fmla="*/ 0 60000 65536"/>
              <a:gd name="T8" fmla="*/ 0 60000 65536"/>
              <a:gd name="T9" fmla="*/ 0 w 1"/>
              <a:gd name="T10" fmla="*/ 0 h 689"/>
              <a:gd name="T11" fmla="*/ 1 w 1"/>
              <a:gd name="T12" fmla="*/ 689 h 689"/>
            </a:gdLst>
            <a:ahLst/>
            <a:cxnLst>
              <a:cxn ang="T6">
                <a:pos x="T0" y="T1"/>
              </a:cxn>
              <a:cxn ang="T7">
                <a:pos x="T2" y="T3"/>
              </a:cxn>
              <a:cxn ang="T8">
                <a:pos x="T4" y="T5"/>
              </a:cxn>
            </a:cxnLst>
            <a:rect l="T9" t="T10" r="T11" b="T12"/>
            <a:pathLst>
              <a:path w="1" h="689">
                <a:moveTo>
                  <a:pt x="0" y="689"/>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7" name="Freeform 856">
            <a:extLst>
              <a:ext uri="{FF2B5EF4-FFF2-40B4-BE49-F238E27FC236}">
                <a16:creationId xmlns:a16="http://schemas.microsoft.com/office/drawing/2014/main" id="{00000000-0008-0000-0900-000059030000}"/>
              </a:ext>
            </a:extLst>
          </xdr:cNvPr>
          <xdr:cNvSpPr>
            <a:spLocks/>
          </xdr:cNvSpPr>
        </xdr:nvSpPr>
        <xdr:spPr bwMode="auto">
          <a:xfrm>
            <a:off x="1846" y="4550"/>
            <a:ext cx="103" cy="1"/>
          </a:xfrm>
          <a:custGeom>
            <a:avLst/>
            <a:gdLst>
              <a:gd name="T0" fmla="*/ 0 w 617"/>
              <a:gd name="T1" fmla="*/ 0 h 1"/>
              <a:gd name="T2" fmla="*/ 3 w 617"/>
              <a:gd name="T3" fmla="*/ 0 h 1"/>
              <a:gd name="T4" fmla="*/ 3 w 617"/>
              <a:gd name="T5" fmla="*/ 0 h 1"/>
              <a:gd name="T6" fmla="*/ 0 60000 65536"/>
              <a:gd name="T7" fmla="*/ 0 60000 65536"/>
              <a:gd name="T8" fmla="*/ 0 60000 65536"/>
              <a:gd name="T9" fmla="*/ 0 w 617"/>
              <a:gd name="T10" fmla="*/ 0 h 1"/>
              <a:gd name="T11" fmla="*/ 617 w 617"/>
              <a:gd name="T12" fmla="*/ 1 h 1"/>
            </a:gdLst>
            <a:ahLst/>
            <a:cxnLst>
              <a:cxn ang="T6">
                <a:pos x="T0" y="T1"/>
              </a:cxn>
              <a:cxn ang="T7">
                <a:pos x="T2" y="T3"/>
              </a:cxn>
              <a:cxn ang="T8">
                <a:pos x="T4" y="T5"/>
              </a:cxn>
            </a:cxnLst>
            <a:rect l="T9" t="T10" r="T11" b="T12"/>
            <a:pathLst>
              <a:path w="617" h="1">
                <a:moveTo>
                  <a:pt x="0" y="0"/>
                </a:moveTo>
                <a:lnTo>
                  <a:pt x="616" y="0"/>
                </a:lnTo>
                <a:lnTo>
                  <a:pt x="617"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8" name="Freeform 857">
            <a:extLst>
              <a:ext uri="{FF2B5EF4-FFF2-40B4-BE49-F238E27FC236}">
                <a16:creationId xmlns:a16="http://schemas.microsoft.com/office/drawing/2014/main" id="{00000000-0008-0000-0900-00005A030000}"/>
              </a:ext>
            </a:extLst>
          </xdr:cNvPr>
          <xdr:cNvSpPr>
            <a:spLocks/>
          </xdr:cNvSpPr>
        </xdr:nvSpPr>
        <xdr:spPr bwMode="auto">
          <a:xfrm>
            <a:off x="1835" y="4539"/>
            <a:ext cx="9" cy="1"/>
          </a:xfrm>
          <a:custGeom>
            <a:avLst/>
            <a:gdLst>
              <a:gd name="T0" fmla="*/ 0 w 54"/>
              <a:gd name="T1" fmla="*/ 0 h 1"/>
              <a:gd name="T2" fmla="*/ 0 w 54"/>
              <a:gd name="T3" fmla="*/ 0 h 1"/>
              <a:gd name="T4" fmla="*/ 0 w 54"/>
              <a:gd name="T5" fmla="*/ 0 h 1"/>
              <a:gd name="T6" fmla="*/ 0 60000 65536"/>
              <a:gd name="T7" fmla="*/ 0 60000 65536"/>
              <a:gd name="T8" fmla="*/ 0 60000 65536"/>
              <a:gd name="T9" fmla="*/ 0 w 54"/>
              <a:gd name="T10" fmla="*/ 0 h 1"/>
              <a:gd name="T11" fmla="*/ 54 w 54"/>
              <a:gd name="T12" fmla="*/ 1 h 1"/>
            </a:gdLst>
            <a:ahLst/>
            <a:cxnLst>
              <a:cxn ang="T6">
                <a:pos x="T0" y="T1"/>
              </a:cxn>
              <a:cxn ang="T7">
                <a:pos x="T2" y="T3"/>
              </a:cxn>
              <a:cxn ang="T8">
                <a:pos x="T4" y="T5"/>
              </a:cxn>
            </a:cxnLst>
            <a:rect l="T9" t="T10" r="T11" b="T12"/>
            <a:pathLst>
              <a:path w="54" h="1">
                <a:moveTo>
                  <a:pt x="0" y="0"/>
                </a:moveTo>
                <a:lnTo>
                  <a:pt x="52" y="0"/>
                </a:lnTo>
                <a:lnTo>
                  <a:pt x="54"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59" name="Freeform 858">
            <a:extLst>
              <a:ext uri="{FF2B5EF4-FFF2-40B4-BE49-F238E27FC236}">
                <a16:creationId xmlns:a16="http://schemas.microsoft.com/office/drawing/2014/main" id="{00000000-0008-0000-0900-00005B030000}"/>
              </a:ext>
            </a:extLst>
          </xdr:cNvPr>
          <xdr:cNvSpPr>
            <a:spLocks/>
          </xdr:cNvSpPr>
        </xdr:nvSpPr>
        <xdr:spPr bwMode="auto">
          <a:xfrm>
            <a:off x="1833" y="4539"/>
            <a:ext cx="2" cy="11"/>
          </a:xfrm>
          <a:custGeom>
            <a:avLst/>
            <a:gdLst>
              <a:gd name="T0" fmla="*/ 0 w 15"/>
              <a:gd name="T1" fmla="*/ 0 h 69"/>
              <a:gd name="T2" fmla="*/ 0 w 15"/>
              <a:gd name="T3" fmla="*/ 0 h 69"/>
              <a:gd name="T4" fmla="*/ 0 w 15"/>
              <a:gd name="T5" fmla="*/ 0 h 69"/>
              <a:gd name="T6" fmla="*/ 0 60000 65536"/>
              <a:gd name="T7" fmla="*/ 0 60000 65536"/>
              <a:gd name="T8" fmla="*/ 0 60000 65536"/>
              <a:gd name="T9" fmla="*/ 0 w 15"/>
              <a:gd name="T10" fmla="*/ 0 h 69"/>
              <a:gd name="T11" fmla="*/ 15 w 15"/>
              <a:gd name="T12" fmla="*/ 69 h 69"/>
            </a:gdLst>
            <a:ahLst/>
            <a:cxnLst>
              <a:cxn ang="T6">
                <a:pos x="T0" y="T1"/>
              </a:cxn>
              <a:cxn ang="T7">
                <a:pos x="T2" y="T3"/>
              </a:cxn>
              <a:cxn ang="T8">
                <a:pos x="T4" y="T5"/>
              </a:cxn>
            </a:cxnLst>
            <a:rect l="T9" t="T10" r="T11" b="T12"/>
            <a:pathLst>
              <a:path w="15" h="69">
                <a:moveTo>
                  <a:pt x="0" y="69"/>
                </a:moveTo>
                <a:lnTo>
                  <a:pt x="14" y="0"/>
                </a:lnTo>
                <a:lnTo>
                  <a:pt x="15"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0" name="Freeform 859">
            <a:extLst>
              <a:ext uri="{FF2B5EF4-FFF2-40B4-BE49-F238E27FC236}">
                <a16:creationId xmlns:a16="http://schemas.microsoft.com/office/drawing/2014/main" id="{00000000-0008-0000-0900-00005C030000}"/>
              </a:ext>
            </a:extLst>
          </xdr:cNvPr>
          <xdr:cNvSpPr>
            <a:spLocks/>
          </xdr:cNvSpPr>
        </xdr:nvSpPr>
        <xdr:spPr bwMode="auto">
          <a:xfrm>
            <a:off x="1844" y="4539"/>
            <a:ext cx="2" cy="11"/>
          </a:xfrm>
          <a:custGeom>
            <a:avLst/>
            <a:gdLst>
              <a:gd name="T0" fmla="*/ 0 w 15"/>
              <a:gd name="T1" fmla="*/ 0 h 69"/>
              <a:gd name="T2" fmla="*/ 0 w 15"/>
              <a:gd name="T3" fmla="*/ 0 h 69"/>
              <a:gd name="T4" fmla="*/ 0 w 15"/>
              <a:gd name="T5" fmla="*/ 0 h 69"/>
              <a:gd name="T6" fmla="*/ 0 60000 65536"/>
              <a:gd name="T7" fmla="*/ 0 60000 65536"/>
              <a:gd name="T8" fmla="*/ 0 60000 65536"/>
              <a:gd name="T9" fmla="*/ 0 w 15"/>
              <a:gd name="T10" fmla="*/ 0 h 69"/>
              <a:gd name="T11" fmla="*/ 15 w 15"/>
              <a:gd name="T12" fmla="*/ 69 h 69"/>
            </a:gdLst>
            <a:ahLst/>
            <a:cxnLst>
              <a:cxn ang="T6">
                <a:pos x="T0" y="T1"/>
              </a:cxn>
              <a:cxn ang="T7">
                <a:pos x="T2" y="T3"/>
              </a:cxn>
              <a:cxn ang="T8">
                <a:pos x="T4" y="T5"/>
              </a:cxn>
            </a:cxnLst>
            <a:rect l="T9" t="T10" r="T11" b="T12"/>
            <a:pathLst>
              <a:path w="15" h="69">
                <a:moveTo>
                  <a:pt x="0" y="0"/>
                </a:moveTo>
                <a:lnTo>
                  <a:pt x="14" y="69"/>
                </a:lnTo>
                <a:lnTo>
                  <a:pt x="15" y="6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1" name="Freeform 860">
            <a:extLst>
              <a:ext uri="{FF2B5EF4-FFF2-40B4-BE49-F238E27FC236}">
                <a16:creationId xmlns:a16="http://schemas.microsoft.com/office/drawing/2014/main" id="{00000000-0008-0000-0900-00005D030000}"/>
              </a:ext>
            </a:extLst>
          </xdr:cNvPr>
          <xdr:cNvSpPr>
            <a:spLocks/>
          </xdr:cNvSpPr>
        </xdr:nvSpPr>
        <xdr:spPr bwMode="auto">
          <a:xfrm>
            <a:off x="1949" y="4542"/>
            <a:ext cx="8" cy="8"/>
          </a:xfrm>
          <a:custGeom>
            <a:avLst/>
            <a:gdLst>
              <a:gd name="T0" fmla="*/ 0 w 51"/>
              <a:gd name="T1" fmla="*/ 0 h 50"/>
              <a:gd name="T2" fmla="*/ 0 w 51"/>
              <a:gd name="T3" fmla="*/ 0 h 50"/>
              <a:gd name="T4" fmla="*/ 0 w 51"/>
              <a:gd name="T5" fmla="*/ 0 h 50"/>
              <a:gd name="T6" fmla="*/ 0 60000 65536"/>
              <a:gd name="T7" fmla="*/ 0 60000 65536"/>
              <a:gd name="T8" fmla="*/ 0 60000 65536"/>
              <a:gd name="T9" fmla="*/ 0 w 51"/>
              <a:gd name="T10" fmla="*/ 0 h 50"/>
              <a:gd name="T11" fmla="*/ 51 w 51"/>
              <a:gd name="T12" fmla="*/ 50 h 50"/>
            </a:gdLst>
            <a:ahLst/>
            <a:cxnLst>
              <a:cxn ang="T6">
                <a:pos x="T0" y="T1"/>
              </a:cxn>
              <a:cxn ang="T7">
                <a:pos x="T2" y="T3"/>
              </a:cxn>
              <a:cxn ang="T8">
                <a:pos x="T4" y="T5"/>
              </a:cxn>
            </a:cxnLst>
            <a:rect l="T9" t="T10" r="T11" b="T12"/>
            <a:pathLst>
              <a:path w="51" h="50">
                <a:moveTo>
                  <a:pt x="0" y="50"/>
                </a:moveTo>
                <a:lnTo>
                  <a:pt x="50" y="0"/>
                </a:lnTo>
                <a:lnTo>
                  <a:pt x="5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2" name="Freeform 861">
            <a:extLst>
              <a:ext uri="{FF2B5EF4-FFF2-40B4-BE49-F238E27FC236}">
                <a16:creationId xmlns:a16="http://schemas.microsoft.com/office/drawing/2014/main" id="{00000000-0008-0000-0900-00005E030000}"/>
              </a:ext>
            </a:extLst>
          </xdr:cNvPr>
          <xdr:cNvSpPr>
            <a:spLocks/>
          </xdr:cNvSpPr>
        </xdr:nvSpPr>
        <xdr:spPr bwMode="auto">
          <a:xfrm>
            <a:off x="1829" y="4419"/>
            <a:ext cx="120" cy="1"/>
          </a:xfrm>
          <a:custGeom>
            <a:avLst/>
            <a:gdLst>
              <a:gd name="T0" fmla="*/ 3 w 718"/>
              <a:gd name="T1" fmla="*/ 0 h 1"/>
              <a:gd name="T2" fmla="*/ 0 w 718"/>
              <a:gd name="T3" fmla="*/ 0 h 1"/>
              <a:gd name="T4" fmla="*/ 0 w 718"/>
              <a:gd name="T5" fmla="*/ 0 h 1"/>
              <a:gd name="T6" fmla="*/ 0 60000 65536"/>
              <a:gd name="T7" fmla="*/ 0 60000 65536"/>
              <a:gd name="T8" fmla="*/ 0 60000 65536"/>
              <a:gd name="T9" fmla="*/ 0 w 718"/>
              <a:gd name="T10" fmla="*/ 0 h 1"/>
              <a:gd name="T11" fmla="*/ 718 w 718"/>
              <a:gd name="T12" fmla="*/ 1 h 1"/>
            </a:gdLst>
            <a:ahLst/>
            <a:cxnLst>
              <a:cxn ang="T6">
                <a:pos x="T0" y="T1"/>
              </a:cxn>
              <a:cxn ang="T7">
                <a:pos x="T2" y="T3"/>
              </a:cxn>
              <a:cxn ang="T8">
                <a:pos x="T4" y="T5"/>
              </a:cxn>
            </a:cxnLst>
            <a:rect l="T9" t="T10" r="T11" b="T12"/>
            <a:pathLst>
              <a:path w="718" h="1">
                <a:moveTo>
                  <a:pt x="718"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3" name="Freeform 862">
            <a:extLst>
              <a:ext uri="{FF2B5EF4-FFF2-40B4-BE49-F238E27FC236}">
                <a16:creationId xmlns:a16="http://schemas.microsoft.com/office/drawing/2014/main" id="{00000000-0008-0000-0900-00005F030000}"/>
              </a:ext>
            </a:extLst>
          </xdr:cNvPr>
          <xdr:cNvSpPr>
            <a:spLocks/>
          </xdr:cNvSpPr>
        </xdr:nvSpPr>
        <xdr:spPr bwMode="auto">
          <a:xfrm>
            <a:off x="1924" y="4370"/>
            <a:ext cx="5" cy="5"/>
          </a:xfrm>
          <a:custGeom>
            <a:avLst/>
            <a:gdLst>
              <a:gd name="T0" fmla="*/ 0 w 29"/>
              <a:gd name="T1" fmla="*/ 0 h 25"/>
              <a:gd name="T2" fmla="*/ 0 w 29"/>
              <a:gd name="T3" fmla="*/ 0 h 25"/>
              <a:gd name="T4" fmla="*/ 0 w 29"/>
              <a:gd name="T5" fmla="*/ 0 h 25"/>
              <a:gd name="T6" fmla="*/ 0 60000 65536"/>
              <a:gd name="T7" fmla="*/ 0 60000 65536"/>
              <a:gd name="T8" fmla="*/ 0 60000 65536"/>
              <a:gd name="T9" fmla="*/ 0 w 29"/>
              <a:gd name="T10" fmla="*/ 0 h 25"/>
              <a:gd name="T11" fmla="*/ 29 w 29"/>
              <a:gd name="T12" fmla="*/ 25 h 25"/>
            </a:gdLst>
            <a:ahLst/>
            <a:cxnLst>
              <a:cxn ang="T6">
                <a:pos x="T0" y="T1"/>
              </a:cxn>
              <a:cxn ang="T7">
                <a:pos x="T2" y="T3"/>
              </a:cxn>
              <a:cxn ang="T8">
                <a:pos x="T4" y="T5"/>
              </a:cxn>
            </a:cxnLst>
            <a:rect l="T9" t="T10" r="T11" b="T12"/>
            <a:pathLst>
              <a:path w="29" h="25">
                <a:moveTo>
                  <a:pt x="0" y="0"/>
                </a:moveTo>
                <a:lnTo>
                  <a:pt x="28" y="25"/>
                </a:lnTo>
                <a:lnTo>
                  <a:pt x="29" y="2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4" name="Freeform 863">
            <a:extLst>
              <a:ext uri="{FF2B5EF4-FFF2-40B4-BE49-F238E27FC236}">
                <a16:creationId xmlns:a16="http://schemas.microsoft.com/office/drawing/2014/main" id="{00000000-0008-0000-0900-000060030000}"/>
              </a:ext>
            </a:extLst>
          </xdr:cNvPr>
          <xdr:cNvSpPr>
            <a:spLocks/>
          </xdr:cNvSpPr>
        </xdr:nvSpPr>
        <xdr:spPr bwMode="auto">
          <a:xfrm>
            <a:off x="1888" y="4375"/>
            <a:ext cx="39" cy="8"/>
          </a:xfrm>
          <a:custGeom>
            <a:avLst/>
            <a:gdLst>
              <a:gd name="T0" fmla="*/ 1 w 233"/>
              <a:gd name="T1" fmla="*/ 0 h 49"/>
              <a:gd name="T2" fmla="*/ 1 w 233"/>
              <a:gd name="T3" fmla="*/ 0 h 49"/>
              <a:gd name="T4" fmla="*/ 1 w 233"/>
              <a:gd name="T5" fmla="*/ 0 h 49"/>
              <a:gd name="T6" fmla="*/ 1 w 233"/>
              <a:gd name="T7" fmla="*/ 0 h 49"/>
              <a:gd name="T8" fmla="*/ 1 w 233"/>
              <a:gd name="T9" fmla="*/ 0 h 49"/>
              <a:gd name="T10" fmla="*/ 0 w 233"/>
              <a:gd name="T11" fmla="*/ 0 h 49"/>
              <a:gd name="T12" fmla="*/ 0 w 233"/>
              <a:gd name="T13" fmla="*/ 0 h 49"/>
              <a:gd name="T14" fmla="*/ 0 w 233"/>
              <a:gd name="T15" fmla="*/ 0 h 49"/>
              <a:gd name="T16" fmla="*/ 0 w 233"/>
              <a:gd name="T17" fmla="*/ 0 h 49"/>
              <a:gd name="T18" fmla="*/ 0 w 233"/>
              <a:gd name="T19" fmla="*/ 0 h 49"/>
              <a:gd name="T20" fmla="*/ 0 60000 65536"/>
              <a:gd name="T21" fmla="*/ 0 60000 65536"/>
              <a:gd name="T22" fmla="*/ 0 60000 65536"/>
              <a:gd name="T23" fmla="*/ 0 60000 65536"/>
              <a:gd name="T24" fmla="*/ 0 60000 65536"/>
              <a:gd name="T25" fmla="*/ 0 60000 65536"/>
              <a:gd name="T26" fmla="*/ 0 60000 65536"/>
              <a:gd name="T27" fmla="*/ 0 60000 65536"/>
              <a:gd name="T28" fmla="*/ 0 60000 65536"/>
              <a:gd name="T29" fmla="*/ 0 60000 65536"/>
              <a:gd name="T30" fmla="*/ 0 w 233"/>
              <a:gd name="T31" fmla="*/ 0 h 49"/>
              <a:gd name="T32" fmla="*/ 233 w 233"/>
              <a:gd name="T33" fmla="*/ 49 h 49"/>
            </a:gdLst>
            <a:ahLst/>
            <a:cxnLst>
              <a:cxn ang="T20">
                <a:pos x="T0" y="T1"/>
              </a:cxn>
              <a:cxn ang="T21">
                <a:pos x="T2" y="T3"/>
              </a:cxn>
              <a:cxn ang="T22">
                <a:pos x="T4" y="T5"/>
              </a:cxn>
              <a:cxn ang="T23">
                <a:pos x="T6" y="T7"/>
              </a:cxn>
              <a:cxn ang="T24">
                <a:pos x="T8" y="T9"/>
              </a:cxn>
              <a:cxn ang="T25">
                <a:pos x="T10" y="T11"/>
              </a:cxn>
              <a:cxn ang="T26">
                <a:pos x="T12" y="T13"/>
              </a:cxn>
              <a:cxn ang="T27">
                <a:pos x="T14" y="T15"/>
              </a:cxn>
              <a:cxn ang="T28">
                <a:pos x="T16" y="T17"/>
              </a:cxn>
              <a:cxn ang="T29">
                <a:pos x="T18" y="T19"/>
              </a:cxn>
            </a:cxnLst>
            <a:rect l="T30" t="T31" r="T32" b="T33"/>
            <a:pathLst>
              <a:path w="233" h="49">
                <a:moveTo>
                  <a:pt x="233" y="49"/>
                </a:moveTo>
                <a:lnTo>
                  <a:pt x="208" y="29"/>
                </a:lnTo>
                <a:lnTo>
                  <a:pt x="179" y="14"/>
                </a:lnTo>
                <a:lnTo>
                  <a:pt x="148" y="4"/>
                </a:lnTo>
                <a:lnTo>
                  <a:pt x="116" y="0"/>
                </a:lnTo>
                <a:lnTo>
                  <a:pt x="84" y="4"/>
                </a:lnTo>
                <a:lnTo>
                  <a:pt x="53" y="14"/>
                </a:lnTo>
                <a:lnTo>
                  <a:pt x="24" y="29"/>
                </a:lnTo>
                <a:lnTo>
                  <a:pt x="0" y="49"/>
                </a:lnTo>
                <a:lnTo>
                  <a:pt x="1" y="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5" name="Freeform 864">
            <a:extLst>
              <a:ext uri="{FF2B5EF4-FFF2-40B4-BE49-F238E27FC236}">
                <a16:creationId xmlns:a16="http://schemas.microsoft.com/office/drawing/2014/main" id="{00000000-0008-0000-0900-000061030000}"/>
              </a:ext>
            </a:extLst>
          </xdr:cNvPr>
          <xdr:cNvSpPr>
            <a:spLocks/>
          </xdr:cNvSpPr>
        </xdr:nvSpPr>
        <xdr:spPr bwMode="auto">
          <a:xfrm>
            <a:off x="1877" y="4375"/>
            <a:ext cx="61" cy="1"/>
          </a:xfrm>
          <a:custGeom>
            <a:avLst/>
            <a:gdLst>
              <a:gd name="T0" fmla="*/ 2 w 365"/>
              <a:gd name="T1" fmla="*/ 0 h 1"/>
              <a:gd name="T2" fmla="*/ 0 w 365"/>
              <a:gd name="T3" fmla="*/ 0 h 1"/>
              <a:gd name="T4" fmla="*/ 0 w 365"/>
              <a:gd name="T5" fmla="*/ 0 h 1"/>
              <a:gd name="T6" fmla="*/ 0 60000 65536"/>
              <a:gd name="T7" fmla="*/ 0 60000 65536"/>
              <a:gd name="T8" fmla="*/ 0 60000 65536"/>
              <a:gd name="T9" fmla="*/ 0 w 365"/>
              <a:gd name="T10" fmla="*/ 0 h 1"/>
              <a:gd name="T11" fmla="*/ 365 w 365"/>
              <a:gd name="T12" fmla="*/ 1 h 1"/>
            </a:gdLst>
            <a:ahLst/>
            <a:cxnLst>
              <a:cxn ang="T6">
                <a:pos x="T0" y="T1"/>
              </a:cxn>
              <a:cxn ang="T7">
                <a:pos x="T2" y="T3"/>
              </a:cxn>
              <a:cxn ang="T8">
                <a:pos x="T4" y="T5"/>
              </a:cxn>
            </a:cxnLst>
            <a:rect l="T9" t="T10" r="T11" b="T12"/>
            <a:pathLst>
              <a:path w="365" h="1">
                <a:moveTo>
                  <a:pt x="365" y="0"/>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6" name="Freeform 865">
            <a:extLst>
              <a:ext uri="{FF2B5EF4-FFF2-40B4-BE49-F238E27FC236}">
                <a16:creationId xmlns:a16="http://schemas.microsoft.com/office/drawing/2014/main" id="{00000000-0008-0000-0900-000062030000}"/>
              </a:ext>
            </a:extLst>
          </xdr:cNvPr>
          <xdr:cNvSpPr>
            <a:spLocks/>
          </xdr:cNvSpPr>
        </xdr:nvSpPr>
        <xdr:spPr bwMode="auto">
          <a:xfrm>
            <a:off x="1888" y="4383"/>
            <a:ext cx="1" cy="36"/>
          </a:xfrm>
          <a:custGeom>
            <a:avLst/>
            <a:gdLst>
              <a:gd name="T0" fmla="*/ 0 w 1"/>
              <a:gd name="T1" fmla="*/ 1 h 217"/>
              <a:gd name="T2" fmla="*/ 0 w 1"/>
              <a:gd name="T3" fmla="*/ 0 h 217"/>
              <a:gd name="T4" fmla="*/ 1 w 1"/>
              <a:gd name="T5" fmla="*/ 0 h 217"/>
              <a:gd name="T6" fmla="*/ 0 60000 65536"/>
              <a:gd name="T7" fmla="*/ 0 60000 65536"/>
              <a:gd name="T8" fmla="*/ 0 60000 65536"/>
              <a:gd name="T9" fmla="*/ 0 w 1"/>
              <a:gd name="T10" fmla="*/ 0 h 217"/>
              <a:gd name="T11" fmla="*/ 1 w 1"/>
              <a:gd name="T12" fmla="*/ 217 h 217"/>
            </a:gdLst>
            <a:ahLst/>
            <a:cxnLst>
              <a:cxn ang="T6">
                <a:pos x="T0" y="T1"/>
              </a:cxn>
              <a:cxn ang="T7">
                <a:pos x="T2" y="T3"/>
              </a:cxn>
              <a:cxn ang="T8">
                <a:pos x="T4" y="T5"/>
              </a:cxn>
            </a:cxnLst>
            <a:rect l="T9" t="T10" r="T11" b="T12"/>
            <a:pathLst>
              <a:path w="1" h="217">
                <a:moveTo>
                  <a:pt x="0" y="217"/>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7" name="Freeform 866">
            <a:extLst>
              <a:ext uri="{FF2B5EF4-FFF2-40B4-BE49-F238E27FC236}">
                <a16:creationId xmlns:a16="http://schemas.microsoft.com/office/drawing/2014/main" id="{00000000-0008-0000-0900-000063030000}"/>
              </a:ext>
            </a:extLst>
          </xdr:cNvPr>
          <xdr:cNvSpPr>
            <a:spLocks/>
          </xdr:cNvSpPr>
        </xdr:nvSpPr>
        <xdr:spPr bwMode="auto">
          <a:xfrm>
            <a:off x="1866" y="4383"/>
            <a:ext cx="1" cy="36"/>
          </a:xfrm>
          <a:custGeom>
            <a:avLst/>
            <a:gdLst>
              <a:gd name="T0" fmla="*/ 0 w 1"/>
              <a:gd name="T1" fmla="*/ 0 h 217"/>
              <a:gd name="T2" fmla="*/ 0 w 1"/>
              <a:gd name="T3" fmla="*/ 1 h 217"/>
              <a:gd name="T4" fmla="*/ 1 w 1"/>
              <a:gd name="T5" fmla="*/ 1 h 217"/>
              <a:gd name="T6" fmla="*/ 0 60000 65536"/>
              <a:gd name="T7" fmla="*/ 0 60000 65536"/>
              <a:gd name="T8" fmla="*/ 0 60000 65536"/>
              <a:gd name="T9" fmla="*/ 0 w 1"/>
              <a:gd name="T10" fmla="*/ 0 h 217"/>
              <a:gd name="T11" fmla="*/ 1 w 1"/>
              <a:gd name="T12" fmla="*/ 217 h 217"/>
            </a:gdLst>
            <a:ahLst/>
            <a:cxnLst>
              <a:cxn ang="T6">
                <a:pos x="T0" y="T1"/>
              </a:cxn>
              <a:cxn ang="T7">
                <a:pos x="T2" y="T3"/>
              </a:cxn>
              <a:cxn ang="T8">
                <a:pos x="T4" y="T5"/>
              </a:cxn>
            </a:cxnLst>
            <a:rect l="T9" t="T10" r="T11" b="T12"/>
            <a:pathLst>
              <a:path w="1" h="217">
                <a:moveTo>
                  <a:pt x="0" y="0"/>
                </a:moveTo>
                <a:lnTo>
                  <a:pt x="0" y="217"/>
                </a:lnTo>
                <a:lnTo>
                  <a:pt x="1" y="2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8" name="Freeform 867">
            <a:extLst>
              <a:ext uri="{FF2B5EF4-FFF2-40B4-BE49-F238E27FC236}">
                <a16:creationId xmlns:a16="http://schemas.microsoft.com/office/drawing/2014/main" id="{00000000-0008-0000-0900-000064030000}"/>
              </a:ext>
            </a:extLst>
          </xdr:cNvPr>
          <xdr:cNvSpPr>
            <a:spLocks/>
          </xdr:cNvSpPr>
        </xdr:nvSpPr>
        <xdr:spPr bwMode="auto">
          <a:xfrm>
            <a:off x="1877" y="4375"/>
            <a:ext cx="11" cy="8"/>
          </a:xfrm>
          <a:custGeom>
            <a:avLst/>
            <a:gdLst>
              <a:gd name="T0" fmla="*/ 0 w 66"/>
              <a:gd name="T1" fmla="*/ 0 h 49"/>
              <a:gd name="T2" fmla="*/ 0 w 66"/>
              <a:gd name="T3" fmla="*/ 0 h 49"/>
              <a:gd name="T4" fmla="*/ 0 w 66"/>
              <a:gd name="T5" fmla="*/ 0 h 49"/>
              <a:gd name="T6" fmla="*/ 0 w 66"/>
              <a:gd name="T7" fmla="*/ 0 h 49"/>
              <a:gd name="T8" fmla="*/ 0 w 66"/>
              <a:gd name="T9" fmla="*/ 0 h 49"/>
              <a:gd name="T10" fmla="*/ 0 w 66"/>
              <a:gd name="T11" fmla="*/ 0 h 49"/>
              <a:gd name="T12" fmla="*/ 0 60000 65536"/>
              <a:gd name="T13" fmla="*/ 0 60000 65536"/>
              <a:gd name="T14" fmla="*/ 0 60000 65536"/>
              <a:gd name="T15" fmla="*/ 0 60000 65536"/>
              <a:gd name="T16" fmla="*/ 0 60000 65536"/>
              <a:gd name="T17" fmla="*/ 0 60000 65536"/>
              <a:gd name="T18" fmla="*/ 0 w 66"/>
              <a:gd name="T19" fmla="*/ 0 h 49"/>
              <a:gd name="T20" fmla="*/ 66 w 66"/>
              <a:gd name="T21" fmla="*/ 49 h 49"/>
            </a:gdLst>
            <a:ahLst/>
            <a:cxnLst>
              <a:cxn ang="T12">
                <a:pos x="T0" y="T1"/>
              </a:cxn>
              <a:cxn ang="T13">
                <a:pos x="T2" y="T3"/>
              </a:cxn>
              <a:cxn ang="T14">
                <a:pos x="T4" y="T5"/>
              </a:cxn>
              <a:cxn ang="T15">
                <a:pos x="T6" y="T7"/>
              </a:cxn>
              <a:cxn ang="T16">
                <a:pos x="T8" y="T9"/>
              </a:cxn>
              <a:cxn ang="T17">
                <a:pos x="T10" y="T11"/>
              </a:cxn>
            </a:cxnLst>
            <a:rect l="T18" t="T19" r="T20" b="T21"/>
            <a:pathLst>
              <a:path w="66" h="49">
                <a:moveTo>
                  <a:pt x="66" y="49"/>
                </a:moveTo>
                <a:lnTo>
                  <a:pt x="56" y="30"/>
                </a:lnTo>
                <a:lnTo>
                  <a:pt x="41" y="15"/>
                </a:lnTo>
                <a:lnTo>
                  <a:pt x="21" y="5"/>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69" name="Freeform 868">
            <a:extLst>
              <a:ext uri="{FF2B5EF4-FFF2-40B4-BE49-F238E27FC236}">
                <a16:creationId xmlns:a16="http://schemas.microsoft.com/office/drawing/2014/main" id="{00000000-0008-0000-0900-000065030000}"/>
              </a:ext>
            </a:extLst>
          </xdr:cNvPr>
          <xdr:cNvSpPr>
            <a:spLocks/>
          </xdr:cNvSpPr>
        </xdr:nvSpPr>
        <xdr:spPr bwMode="auto">
          <a:xfrm>
            <a:off x="1866" y="4375"/>
            <a:ext cx="11" cy="8"/>
          </a:xfrm>
          <a:custGeom>
            <a:avLst/>
            <a:gdLst>
              <a:gd name="T0" fmla="*/ 0 w 66"/>
              <a:gd name="T1" fmla="*/ 0 h 49"/>
              <a:gd name="T2" fmla="*/ 0 w 66"/>
              <a:gd name="T3" fmla="*/ 0 h 49"/>
              <a:gd name="T4" fmla="*/ 0 w 66"/>
              <a:gd name="T5" fmla="*/ 0 h 49"/>
              <a:gd name="T6" fmla="*/ 0 w 66"/>
              <a:gd name="T7" fmla="*/ 0 h 49"/>
              <a:gd name="T8" fmla="*/ 0 w 66"/>
              <a:gd name="T9" fmla="*/ 0 h 49"/>
              <a:gd name="T10" fmla="*/ 0 w 66"/>
              <a:gd name="T11" fmla="*/ 0 h 49"/>
              <a:gd name="T12" fmla="*/ 0 60000 65536"/>
              <a:gd name="T13" fmla="*/ 0 60000 65536"/>
              <a:gd name="T14" fmla="*/ 0 60000 65536"/>
              <a:gd name="T15" fmla="*/ 0 60000 65536"/>
              <a:gd name="T16" fmla="*/ 0 60000 65536"/>
              <a:gd name="T17" fmla="*/ 0 60000 65536"/>
              <a:gd name="T18" fmla="*/ 0 w 66"/>
              <a:gd name="T19" fmla="*/ 0 h 49"/>
              <a:gd name="T20" fmla="*/ 66 w 66"/>
              <a:gd name="T21" fmla="*/ 49 h 49"/>
            </a:gdLst>
            <a:ahLst/>
            <a:cxnLst>
              <a:cxn ang="T12">
                <a:pos x="T0" y="T1"/>
              </a:cxn>
              <a:cxn ang="T13">
                <a:pos x="T2" y="T3"/>
              </a:cxn>
              <a:cxn ang="T14">
                <a:pos x="T4" y="T5"/>
              </a:cxn>
              <a:cxn ang="T15">
                <a:pos x="T6" y="T7"/>
              </a:cxn>
              <a:cxn ang="T16">
                <a:pos x="T8" y="T9"/>
              </a:cxn>
              <a:cxn ang="T17">
                <a:pos x="T10" y="T11"/>
              </a:cxn>
            </a:cxnLst>
            <a:rect l="T18" t="T19" r="T20" b="T21"/>
            <a:pathLst>
              <a:path w="66" h="49">
                <a:moveTo>
                  <a:pt x="66" y="0"/>
                </a:moveTo>
                <a:lnTo>
                  <a:pt x="44" y="5"/>
                </a:lnTo>
                <a:lnTo>
                  <a:pt x="25" y="15"/>
                </a:lnTo>
                <a:lnTo>
                  <a:pt x="10" y="30"/>
                </a:lnTo>
                <a:lnTo>
                  <a:pt x="0" y="49"/>
                </a:lnTo>
                <a:lnTo>
                  <a:pt x="1" y="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0" name="Freeform 869">
            <a:extLst>
              <a:ext uri="{FF2B5EF4-FFF2-40B4-BE49-F238E27FC236}">
                <a16:creationId xmlns:a16="http://schemas.microsoft.com/office/drawing/2014/main" id="{00000000-0008-0000-0900-000066030000}"/>
              </a:ext>
            </a:extLst>
          </xdr:cNvPr>
          <xdr:cNvSpPr>
            <a:spLocks/>
          </xdr:cNvSpPr>
        </xdr:nvSpPr>
        <xdr:spPr bwMode="auto">
          <a:xfrm>
            <a:off x="1886" y="4370"/>
            <a:ext cx="5" cy="5"/>
          </a:xfrm>
          <a:custGeom>
            <a:avLst/>
            <a:gdLst>
              <a:gd name="T0" fmla="*/ 0 w 29"/>
              <a:gd name="T1" fmla="*/ 0 h 25"/>
              <a:gd name="T2" fmla="*/ 0 w 29"/>
              <a:gd name="T3" fmla="*/ 0 h 25"/>
              <a:gd name="T4" fmla="*/ 0 w 29"/>
              <a:gd name="T5" fmla="*/ 0 h 25"/>
              <a:gd name="T6" fmla="*/ 0 60000 65536"/>
              <a:gd name="T7" fmla="*/ 0 60000 65536"/>
              <a:gd name="T8" fmla="*/ 0 60000 65536"/>
              <a:gd name="T9" fmla="*/ 0 w 29"/>
              <a:gd name="T10" fmla="*/ 0 h 25"/>
              <a:gd name="T11" fmla="*/ 29 w 29"/>
              <a:gd name="T12" fmla="*/ 25 h 25"/>
            </a:gdLst>
            <a:ahLst/>
            <a:cxnLst>
              <a:cxn ang="T6">
                <a:pos x="T0" y="T1"/>
              </a:cxn>
              <a:cxn ang="T7">
                <a:pos x="T2" y="T3"/>
              </a:cxn>
              <a:cxn ang="T8">
                <a:pos x="T4" y="T5"/>
              </a:cxn>
            </a:cxnLst>
            <a:rect l="T9" t="T10" r="T11" b="T12"/>
            <a:pathLst>
              <a:path w="29" h="25">
                <a:moveTo>
                  <a:pt x="29" y="0"/>
                </a:moveTo>
                <a:lnTo>
                  <a:pt x="0" y="25"/>
                </a:lnTo>
                <a:lnTo>
                  <a:pt x="1" y="25"/>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1" name="Freeform 870">
            <a:extLst>
              <a:ext uri="{FF2B5EF4-FFF2-40B4-BE49-F238E27FC236}">
                <a16:creationId xmlns:a16="http://schemas.microsoft.com/office/drawing/2014/main" id="{00000000-0008-0000-0900-000067030000}"/>
              </a:ext>
            </a:extLst>
          </xdr:cNvPr>
          <xdr:cNvSpPr>
            <a:spLocks/>
          </xdr:cNvSpPr>
        </xdr:nvSpPr>
        <xdr:spPr bwMode="auto">
          <a:xfrm>
            <a:off x="1891" y="4370"/>
            <a:ext cx="33" cy="1"/>
          </a:xfrm>
          <a:custGeom>
            <a:avLst/>
            <a:gdLst>
              <a:gd name="T0" fmla="*/ 1 w 195"/>
              <a:gd name="T1" fmla="*/ 0 h 1"/>
              <a:gd name="T2" fmla="*/ 0 w 195"/>
              <a:gd name="T3" fmla="*/ 0 h 1"/>
              <a:gd name="T4" fmla="*/ 0 w 195"/>
              <a:gd name="T5" fmla="*/ 0 h 1"/>
              <a:gd name="T6" fmla="*/ 0 60000 65536"/>
              <a:gd name="T7" fmla="*/ 0 60000 65536"/>
              <a:gd name="T8" fmla="*/ 0 60000 65536"/>
              <a:gd name="T9" fmla="*/ 0 w 195"/>
              <a:gd name="T10" fmla="*/ 0 h 1"/>
              <a:gd name="T11" fmla="*/ 195 w 195"/>
              <a:gd name="T12" fmla="*/ 1 h 1"/>
            </a:gdLst>
            <a:ahLst/>
            <a:cxnLst>
              <a:cxn ang="T6">
                <a:pos x="T0" y="T1"/>
              </a:cxn>
              <a:cxn ang="T7">
                <a:pos x="T2" y="T3"/>
              </a:cxn>
              <a:cxn ang="T8">
                <a:pos x="T4" y="T5"/>
              </a:cxn>
            </a:cxnLst>
            <a:rect l="T9" t="T10" r="T11" b="T12"/>
            <a:pathLst>
              <a:path w="195" h="1">
                <a:moveTo>
                  <a:pt x="195" y="0"/>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2" name="Freeform 871">
            <a:extLst>
              <a:ext uri="{FF2B5EF4-FFF2-40B4-BE49-F238E27FC236}">
                <a16:creationId xmlns:a16="http://schemas.microsoft.com/office/drawing/2014/main" id="{00000000-0008-0000-0900-000068030000}"/>
              </a:ext>
            </a:extLst>
          </xdr:cNvPr>
          <xdr:cNvSpPr>
            <a:spLocks/>
          </xdr:cNvSpPr>
        </xdr:nvSpPr>
        <xdr:spPr bwMode="auto">
          <a:xfrm>
            <a:off x="1949" y="4383"/>
            <a:ext cx="1" cy="36"/>
          </a:xfrm>
          <a:custGeom>
            <a:avLst/>
            <a:gdLst>
              <a:gd name="T0" fmla="*/ 0 w 1"/>
              <a:gd name="T1" fmla="*/ 0 h 217"/>
              <a:gd name="T2" fmla="*/ 0 w 1"/>
              <a:gd name="T3" fmla="*/ 1 h 217"/>
              <a:gd name="T4" fmla="*/ 1 w 1"/>
              <a:gd name="T5" fmla="*/ 1 h 217"/>
              <a:gd name="T6" fmla="*/ 0 60000 65536"/>
              <a:gd name="T7" fmla="*/ 0 60000 65536"/>
              <a:gd name="T8" fmla="*/ 0 60000 65536"/>
              <a:gd name="T9" fmla="*/ 0 w 1"/>
              <a:gd name="T10" fmla="*/ 0 h 217"/>
              <a:gd name="T11" fmla="*/ 1 w 1"/>
              <a:gd name="T12" fmla="*/ 217 h 217"/>
            </a:gdLst>
            <a:ahLst/>
            <a:cxnLst>
              <a:cxn ang="T6">
                <a:pos x="T0" y="T1"/>
              </a:cxn>
              <a:cxn ang="T7">
                <a:pos x="T2" y="T3"/>
              </a:cxn>
              <a:cxn ang="T8">
                <a:pos x="T4" y="T5"/>
              </a:cxn>
            </a:cxnLst>
            <a:rect l="T9" t="T10" r="T11" b="T12"/>
            <a:pathLst>
              <a:path w="1" h="217">
                <a:moveTo>
                  <a:pt x="0" y="0"/>
                </a:moveTo>
                <a:lnTo>
                  <a:pt x="0" y="217"/>
                </a:lnTo>
                <a:lnTo>
                  <a:pt x="1" y="217"/>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3" name="Freeform 872">
            <a:extLst>
              <a:ext uri="{FF2B5EF4-FFF2-40B4-BE49-F238E27FC236}">
                <a16:creationId xmlns:a16="http://schemas.microsoft.com/office/drawing/2014/main" id="{00000000-0008-0000-0900-000069030000}"/>
              </a:ext>
            </a:extLst>
          </xdr:cNvPr>
          <xdr:cNvSpPr>
            <a:spLocks/>
          </xdr:cNvSpPr>
        </xdr:nvSpPr>
        <xdr:spPr bwMode="auto">
          <a:xfrm>
            <a:off x="1927" y="4383"/>
            <a:ext cx="1" cy="36"/>
          </a:xfrm>
          <a:custGeom>
            <a:avLst/>
            <a:gdLst>
              <a:gd name="T0" fmla="*/ 0 w 2"/>
              <a:gd name="T1" fmla="*/ 1 h 217"/>
              <a:gd name="T2" fmla="*/ 0 w 2"/>
              <a:gd name="T3" fmla="*/ 0 h 217"/>
              <a:gd name="T4" fmla="*/ 1 w 2"/>
              <a:gd name="T5" fmla="*/ 0 h 217"/>
              <a:gd name="T6" fmla="*/ 0 60000 65536"/>
              <a:gd name="T7" fmla="*/ 0 60000 65536"/>
              <a:gd name="T8" fmla="*/ 0 60000 65536"/>
              <a:gd name="T9" fmla="*/ 0 w 2"/>
              <a:gd name="T10" fmla="*/ 0 h 217"/>
              <a:gd name="T11" fmla="*/ 2 w 2"/>
              <a:gd name="T12" fmla="*/ 217 h 217"/>
            </a:gdLst>
            <a:ahLst/>
            <a:cxnLst>
              <a:cxn ang="T6">
                <a:pos x="T0" y="T1"/>
              </a:cxn>
              <a:cxn ang="T7">
                <a:pos x="T2" y="T3"/>
              </a:cxn>
              <a:cxn ang="T8">
                <a:pos x="T4" y="T5"/>
              </a:cxn>
            </a:cxnLst>
            <a:rect l="T9" t="T10" r="T11" b="T12"/>
            <a:pathLst>
              <a:path w="2" h="217">
                <a:moveTo>
                  <a:pt x="0" y="217"/>
                </a:moveTo>
                <a:lnTo>
                  <a:pt x="0" y="0"/>
                </a:lnTo>
                <a:lnTo>
                  <a:pt x="2"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4" name="Freeform 873">
            <a:extLst>
              <a:ext uri="{FF2B5EF4-FFF2-40B4-BE49-F238E27FC236}">
                <a16:creationId xmlns:a16="http://schemas.microsoft.com/office/drawing/2014/main" id="{00000000-0008-0000-0900-00006A030000}"/>
              </a:ext>
            </a:extLst>
          </xdr:cNvPr>
          <xdr:cNvSpPr>
            <a:spLocks/>
          </xdr:cNvSpPr>
        </xdr:nvSpPr>
        <xdr:spPr bwMode="auto">
          <a:xfrm>
            <a:off x="1949" y="4419"/>
            <a:ext cx="8" cy="8"/>
          </a:xfrm>
          <a:custGeom>
            <a:avLst/>
            <a:gdLst>
              <a:gd name="T0" fmla="*/ 0 w 50"/>
              <a:gd name="T1" fmla="*/ 0 h 48"/>
              <a:gd name="T2" fmla="*/ 0 w 50"/>
              <a:gd name="T3" fmla="*/ 0 h 48"/>
              <a:gd name="T4" fmla="*/ 0 w 50"/>
              <a:gd name="T5" fmla="*/ 0 h 48"/>
              <a:gd name="T6" fmla="*/ 0 60000 65536"/>
              <a:gd name="T7" fmla="*/ 0 60000 65536"/>
              <a:gd name="T8" fmla="*/ 0 60000 65536"/>
              <a:gd name="T9" fmla="*/ 0 w 50"/>
              <a:gd name="T10" fmla="*/ 0 h 48"/>
              <a:gd name="T11" fmla="*/ 50 w 50"/>
              <a:gd name="T12" fmla="*/ 48 h 48"/>
            </a:gdLst>
            <a:ahLst/>
            <a:cxnLst>
              <a:cxn ang="T6">
                <a:pos x="T0" y="T1"/>
              </a:cxn>
              <a:cxn ang="T7">
                <a:pos x="T2" y="T3"/>
              </a:cxn>
              <a:cxn ang="T8">
                <a:pos x="T4" y="T5"/>
              </a:cxn>
            </a:cxnLst>
            <a:rect l="T9" t="T10" r="T11" b="T12"/>
            <a:pathLst>
              <a:path w="50" h="48">
                <a:moveTo>
                  <a:pt x="50" y="48"/>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5" name="Freeform 874">
            <a:extLst>
              <a:ext uri="{FF2B5EF4-FFF2-40B4-BE49-F238E27FC236}">
                <a16:creationId xmlns:a16="http://schemas.microsoft.com/office/drawing/2014/main" id="{00000000-0008-0000-0900-00006B030000}"/>
              </a:ext>
            </a:extLst>
          </xdr:cNvPr>
          <xdr:cNvSpPr>
            <a:spLocks/>
          </xdr:cNvSpPr>
        </xdr:nvSpPr>
        <xdr:spPr bwMode="auto">
          <a:xfrm>
            <a:off x="1927" y="4375"/>
            <a:ext cx="11" cy="8"/>
          </a:xfrm>
          <a:custGeom>
            <a:avLst/>
            <a:gdLst>
              <a:gd name="T0" fmla="*/ 0 w 67"/>
              <a:gd name="T1" fmla="*/ 0 h 49"/>
              <a:gd name="T2" fmla="*/ 0 w 67"/>
              <a:gd name="T3" fmla="*/ 0 h 49"/>
              <a:gd name="T4" fmla="*/ 0 w 67"/>
              <a:gd name="T5" fmla="*/ 0 h 49"/>
              <a:gd name="T6" fmla="*/ 0 w 67"/>
              <a:gd name="T7" fmla="*/ 0 h 49"/>
              <a:gd name="T8" fmla="*/ 0 w 67"/>
              <a:gd name="T9" fmla="*/ 0 h 49"/>
              <a:gd name="T10" fmla="*/ 0 w 67"/>
              <a:gd name="T11" fmla="*/ 0 h 49"/>
              <a:gd name="T12" fmla="*/ 0 60000 65536"/>
              <a:gd name="T13" fmla="*/ 0 60000 65536"/>
              <a:gd name="T14" fmla="*/ 0 60000 65536"/>
              <a:gd name="T15" fmla="*/ 0 60000 65536"/>
              <a:gd name="T16" fmla="*/ 0 60000 65536"/>
              <a:gd name="T17" fmla="*/ 0 60000 65536"/>
              <a:gd name="T18" fmla="*/ 0 w 67"/>
              <a:gd name="T19" fmla="*/ 0 h 49"/>
              <a:gd name="T20" fmla="*/ 67 w 67"/>
              <a:gd name="T21" fmla="*/ 49 h 49"/>
            </a:gdLst>
            <a:ahLst/>
            <a:cxnLst>
              <a:cxn ang="T12">
                <a:pos x="T0" y="T1"/>
              </a:cxn>
              <a:cxn ang="T13">
                <a:pos x="T2" y="T3"/>
              </a:cxn>
              <a:cxn ang="T14">
                <a:pos x="T4" y="T5"/>
              </a:cxn>
              <a:cxn ang="T15">
                <a:pos x="T6" y="T7"/>
              </a:cxn>
              <a:cxn ang="T16">
                <a:pos x="T8" y="T9"/>
              </a:cxn>
              <a:cxn ang="T17">
                <a:pos x="T10" y="T11"/>
              </a:cxn>
            </a:cxnLst>
            <a:rect l="T18" t="T19" r="T20" b="T21"/>
            <a:pathLst>
              <a:path w="67" h="49">
                <a:moveTo>
                  <a:pt x="67" y="0"/>
                </a:moveTo>
                <a:lnTo>
                  <a:pt x="45" y="5"/>
                </a:lnTo>
                <a:lnTo>
                  <a:pt x="26" y="15"/>
                </a:lnTo>
                <a:lnTo>
                  <a:pt x="10" y="30"/>
                </a:lnTo>
                <a:lnTo>
                  <a:pt x="0" y="49"/>
                </a:lnTo>
                <a:lnTo>
                  <a:pt x="1" y="49"/>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6" name="Freeform 875">
            <a:extLst>
              <a:ext uri="{FF2B5EF4-FFF2-40B4-BE49-F238E27FC236}">
                <a16:creationId xmlns:a16="http://schemas.microsoft.com/office/drawing/2014/main" id="{00000000-0008-0000-0900-00006C030000}"/>
              </a:ext>
            </a:extLst>
          </xdr:cNvPr>
          <xdr:cNvSpPr>
            <a:spLocks/>
          </xdr:cNvSpPr>
        </xdr:nvSpPr>
        <xdr:spPr bwMode="auto">
          <a:xfrm>
            <a:off x="1938" y="4375"/>
            <a:ext cx="11" cy="8"/>
          </a:xfrm>
          <a:custGeom>
            <a:avLst/>
            <a:gdLst>
              <a:gd name="T0" fmla="*/ 0 w 65"/>
              <a:gd name="T1" fmla="*/ 0 h 49"/>
              <a:gd name="T2" fmla="*/ 0 w 65"/>
              <a:gd name="T3" fmla="*/ 0 h 49"/>
              <a:gd name="T4" fmla="*/ 0 w 65"/>
              <a:gd name="T5" fmla="*/ 0 h 49"/>
              <a:gd name="T6" fmla="*/ 0 w 65"/>
              <a:gd name="T7" fmla="*/ 0 h 49"/>
              <a:gd name="T8" fmla="*/ 0 w 65"/>
              <a:gd name="T9" fmla="*/ 0 h 49"/>
              <a:gd name="T10" fmla="*/ 0 w 65"/>
              <a:gd name="T11" fmla="*/ 0 h 49"/>
              <a:gd name="T12" fmla="*/ 0 60000 65536"/>
              <a:gd name="T13" fmla="*/ 0 60000 65536"/>
              <a:gd name="T14" fmla="*/ 0 60000 65536"/>
              <a:gd name="T15" fmla="*/ 0 60000 65536"/>
              <a:gd name="T16" fmla="*/ 0 60000 65536"/>
              <a:gd name="T17" fmla="*/ 0 60000 65536"/>
              <a:gd name="T18" fmla="*/ 0 w 65"/>
              <a:gd name="T19" fmla="*/ 0 h 49"/>
              <a:gd name="T20" fmla="*/ 65 w 65"/>
              <a:gd name="T21" fmla="*/ 49 h 49"/>
            </a:gdLst>
            <a:ahLst/>
            <a:cxnLst>
              <a:cxn ang="T12">
                <a:pos x="T0" y="T1"/>
              </a:cxn>
              <a:cxn ang="T13">
                <a:pos x="T2" y="T3"/>
              </a:cxn>
              <a:cxn ang="T14">
                <a:pos x="T4" y="T5"/>
              </a:cxn>
              <a:cxn ang="T15">
                <a:pos x="T6" y="T7"/>
              </a:cxn>
              <a:cxn ang="T16">
                <a:pos x="T8" y="T9"/>
              </a:cxn>
              <a:cxn ang="T17">
                <a:pos x="T10" y="T11"/>
              </a:cxn>
            </a:cxnLst>
            <a:rect l="T18" t="T19" r="T20" b="T21"/>
            <a:pathLst>
              <a:path w="65" h="49">
                <a:moveTo>
                  <a:pt x="65" y="49"/>
                </a:moveTo>
                <a:lnTo>
                  <a:pt x="55" y="30"/>
                </a:lnTo>
                <a:lnTo>
                  <a:pt x="41" y="15"/>
                </a:lnTo>
                <a:lnTo>
                  <a:pt x="21" y="5"/>
                </a:ln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7" name="Freeform 876">
            <a:extLst>
              <a:ext uri="{FF2B5EF4-FFF2-40B4-BE49-F238E27FC236}">
                <a16:creationId xmlns:a16="http://schemas.microsoft.com/office/drawing/2014/main" id="{00000000-0008-0000-0900-00006D030000}"/>
              </a:ext>
            </a:extLst>
          </xdr:cNvPr>
          <xdr:cNvSpPr>
            <a:spLocks/>
          </xdr:cNvSpPr>
        </xdr:nvSpPr>
        <xdr:spPr bwMode="auto">
          <a:xfrm>
            <a:off x="1638" y="4268"/>
            <a:ext cx="84" cy="1"/>
          </a:xfrm>
          <a:custGeom>
            <a:avLst/>
            <a:gdLst>
              <a:gd name="T0" fmla="*/ 0 w 508"/>
              <a:gd name="T1" fmla="*/ 0 h 1"/>
              <a:gd name="T2" fmla="*/ 2 w 508"/>
              <a:gd name="T3" fmla="*/ 0 h 1"/>
              <a:gd name="T4" fmla="*/ 2 w 508"/>
              <a:gd name="T5" fmla="*/ 0 h 1"/>
              <a:gd name="T6" fmla="*/ 0 60000 65536"/>
              <a:gd name="T7" fmla="*/ 0 60000 65536"/>
              <a:gd name="T8" fmla="*/ 0 60000 65536"/>
              <a:gd name="T9" fmla="*/ 0 w 508"/>
              <a:gd name="T10" fmla="*/ 0 h 1"/>
              <a:gd name="T11" fmla="*/ 508 w 508"/>
              <a:gd name="T12" fmla="*/ 1 h 1"/>
            </a:gdLst>
            <a:ahLst/>
            <a:cxnLst>
              <a:cxn ang="T6">
                <a:pos x="T0" y="T1"/>
              </a:cxn>
              <a:cxn ang="T7">
                <a:pos x="T2" y="T3"/>
              </a:cxn>
              <a:cxn ang="T8">
                <a:pos x="T4" y="T5"/>
              </a:cxn>
            </a:cxnLst>
            <a:rect l="T9" t="T10" r="T11" b="T12"/>
            <a:pathLst>
              <a:path w="508" h="1">
                <a:moveTo>
                  <a:pt x="0" y="0"/>
                </a:moveTo>
                <a:lnTo>
                  <a:pt x="507" y="0"/>
                </a:lnTo>
                <a:lnTo>
                  <a:pt x="508"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sp macro="" textlink="">
        <xdr:nvSpPr>
          <xdr:cNvPr id="878" name="Freeform 877">
            <a:extLst>
              <a:ext uri="{FF2B5EF4-FFF2-40B4-BE49-F238E27FC236}">
                <a16:creationId xmlns:a16="http://schemas.microsoft.com/office/drawing/2014/main" id="{00000000-0008-0000-0900-00006E030000}"/>
              </a:ext>
            </a:extLst>
          </xdr:cNvPr>
          <xdr:cNvSpPr>
            <a:spLocks/>
          </xdr:cNvSpPr>
        </xdr:nvSpPr>
        <xdr:spPr bwMode="auto">
          <a:xfrm>
            <a:off x="1638" y="4268"/>
            <a:ext cx="41" cy="1"/>
          </a:xfrm>
          <a:custGeom>
            <a:avLst/>
            <a:gdLst>
              <a:gd name="T0" fmla="*/ 1 w 247"/>
              <a:gd name="T1" fmla="*/ 0 h 5"/>
              <a:gd name="T2" fmla="*/ 0 w 247"/>
              <a:gd name="T3" fmla="*/ 0 h 5"/>
              <a:gd name="T4" fmla="*/ 0 w 247"/>
              <a:gd name="T5" fmla="*/ 0 h 5"/>
              <a:gd name="T6" fmla="*/ 0 60000 65536"/>
              <a:gd name="T7" fmla="*/ 0 60000 65536"/>
              <a:gd name="T8" fmla="*/ 0 60000 65536"/>
              <a:gd name="T9" fmla="*/ 0 w 247"/>
              <a:gd name="T10" fmla="*/ 0 h 5"/>
              <a:gd name="T11" fmla="*/ 247 w 247"/>
              <a:gd name="T12" fmla="*/ 5 h 5"/>
            </a:gdLst>
            <a:ahLst/>
            <a:cxnLst>
              <a:cxn ang="T6">
                <a:pos x="T0" y="T1"/>
              </a:cxn>
              <a:cxn ang="T7">
                <a:pos x="T2" y="T3"/>
              </a:cxn>
              <a:cxn ang="T8">
                <a:pos x="T4" y="T5"/>
              </a:cxn>
            </a:cxnLst>
            <a:rect l="T9" t="T10" r="T11" b="T12"/>
            <a:pathLst>
              <a:path w="247" h="5">
                <a:moveTo>
                  <a:pt x="247" y="5"/>
                </a:moveTo>
                <a:lnTo>
                  <a:pt x="0" y="0"/>
                </a:lnTo>
                <a:lnTo>
                  <a:pt x="1" y="0"/>
                </a:lnTo>
              </a:path>
            </a:pathLst>
          </a:custGeom>
          <a:noFill/>
          <a:ln w="0">
            <a:solidFill>
              <a:srgbClr val="000000"/>
            </a:solidFill>
            <a:round/>
            <a:headEnd/>
            <a:tailEnd/>
          </a:ln>
          <a:extLst>
            <a:ext uri="{909E8E84-426E-40DD-AFC4-6F175D3DCCD1}">
              <a14:hiddenFill xmlns:a14="http://schemas.microsoft.com/office/drawing/2010/main">
                <a:solidFill>
                  <a:srgbClr val="FFFFFF"/>
                </a:solidFill>
              </a14:hiddenFill>
            </a:ext>
          </a:extLst>
        </xdr:spPr>
        <xdr:txBody>
          <a:bodyPr wrap="square"/>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endParaRPr lang="en-US"/>
          </a:p>
        </xdr:txBody>
      </xdr:sp>
    </xdr:grpSp>
    <xdr:clientData/>
  </xdr:twoCellAnchor>
  <xdr:twoCellAnchor>
    <xdr:from>
      <xdr:col>0</xdr:col>
      <xdr:colOff>0</xdr:colOff>
      <xdr:row>43</xdr:row>
      <xdr:rowOff>46037</xdr:rowOff>
    </xdr:from>
    <xdr:to>
      <xdr:col>7</xdr:col>
      <xdr:colOff>304800</xdr:colOff>
      <xdr:row>47</xdr:row>
      <xdr:rowOff>22225</xdr:rowOff>
    </xdr:to>
    <xdr:sp macro="" textlink="">
      <xdr:nvSpPr>
        <xdr:cNvPr id="879" name="TextBox 1">
          <a:extLst>
            <a:ext uri="{FF2B5EF4-FFF2-40B4-BE49-F238E27FC236}">
              <a16:creationId xmlns:a16="http://schemas.microsoft.com/office/drawing/2014/main" id="{00000000-0008-0000-0900-00006F030000}"/>
            </a:ext>
          </a:extLst>
        </xdr:cNvPr>
        <xdr:cNvSpPr txBox="1">
          <a:spLocks noChangeArrowheads="1"/>
        </xdr:cNvSpPr>
      </xdr:nvSpPr>
      <xdr:spPr bwMode="auto">
        <a:xfrm>
          <a:off x="0" y="8237537"/>
          <a:ext cx="4572000" cy="73818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wrap="square">
          <a:spAutoFit/>
        </a:bodyPr>
        <a:lstStyle>
          <a:defPPr>
            <a:defRPr lang="en-US"/>
          </a:defPPr>
          <a:lvl1pPr algn="l" rtl="0" eaLnBrk="0" fontAlgn="base" hangingPunct="0">
            <a:spcBef>
              <a:spcPct val="50000"/>
            </a:spcBef>
            <a:spcAft>
              <a:spcPct val="0"/>
            </a:spcAft>
            <a:defRPr sz="1400" b="1" kern="1200">
              <a:solidFill>
                <a:schemeClr val="tx1"/>
              </a:solidFill>
              <a:latin typeface="Arial" charset="0"/>
              <a:ea typeface="+mn-ea"/>
              <a:cs typeface="+mn-cs"/>
            </a:defRPr>
          </a:lvl1pPr>
          <a:lvl2pPr marL="457200" algn="l" rtl="0" eaLnBrk="0" fontAlgn="base" hangingPunct="0">
            <a:spcBef>
              <a:spcPct val="50000"/>
            </a:spcBef>
            <a:spcAft>
              <a:spcPct val="0"/>
            </a:spcAft>
            <a:defRPr sz="1400" b="1" kern="1200">
              <a:solidFill>
                <a:schemeClr val="tx1"/>
              </a:solidFill>
              <a:latin typeface="Arial" charset="0"/>
              <a:ea typeface="+mn-ea"/>
              <a:cs typeface="+mn-cs"/>
            </a:defRPr>
          </a:lvl2pPr>
          <a:lvl3pPr marL="914400" algn="l" rtl="0" eaLnBrk="0" fontAlgn="base" hangingPunct="0">
            <a:spcBef>
              <a:spcPct val="50000"/>
            </a:spcBef>
            <a:spcAft>
              <a:spcPct val="0"/>
            </a:spcAft>
            <a:defRPr sz="1400" b="1" kern="1200">
              <a:solidFill>
                <a:schemeClr val="tx1"/>
              </a:solidFill>
              <a:latin typeface="Arial" charset="0"/>
              <a:ea typeface="+mn-ea"/>
              <a:cs typeface="+mn-cs"/>
            </a:defRPr>
          </a:lvl3pPr>
          <a:lvl4pPr marL="1371600" algn="l" rtl="0" eaLnBrk="0" fontAlgn="base" hangingPunct="0">
            <a:spcBef>
              <a:spcPct val="50000"/>
            </a:spcBef>
            <a:spcAft>
              <a:spcPct val="0"/>
            </a:spcAft>
            <a:defRPr sz="1400" b="1" kern="1200">
              <a:solidFill>
                <a:schemeClr val="tx1"/>
              </a:solidFill>
              <a:latin typeface="Arial" charset="0"/>
              <a:ea typeface="+mn-ea"/>
              <a:cs typeface="+mn-cs"/>
            </a:defRPr>
          </a:lvl4pPr>
          <a:lvl5pPr marL="1828800" algn="l" rtl="0" eaLnBrk="0" fontAlgn="base" hangingPunct="0">
            <a:spcBef>
              <a:spcPct val="50000"/>
            </a:spcBef>
            <a:spcAft>
              <a:spcPct val="0"/>
            </a:spcAft>
            <a:defRPr sz="1400" b="1" kern="1200">
              <a:solidFill>
                <a:schemeClr val="tx1"/>
              </a:solidFill>
              <a:latin typeface="Arial" charset="0"/>
              <a:ea typeface="+mn-ea"/>
              <a:cs typeface="+mn-cs"/>
            </a:defRPr>
          </a:lvl5pPr>
          <a:lvl6pPr marL="2286000" algn="l" defTabSz="914400" rtl="0" eaLnBrk="1" latinLnBrk="0" hangingPunct="1">
            <a:defRPr sz="1400" b="1" kern="1200">
              <a:solidFill>
                <a:schemeClr val="tx1"/>
              </a:solidFill>
              <a:latin typeface="Arial" charset="0"/>
              <a:ea typeface="+mn-ea"/>
              <a:cs typeface="+mn-cs"/>
            </a:defRPr>
          </a:lvl6pPr>
          <a:lvl7pPr marL="2743200" algn="l" defTabSz="914400" rtl="0" eaLnBrk="1" latinLnBrk="0" hangingPunct="1">
            <a:defRPr sz="1400" b="1" kern="1200">
              <a:solidFill>
                <a:schemeClr val="tx1"/>
              </a:solidFill>
              <a:latin typeface="Arial" charset="0"/>
              <a:ea typeface="+mn-ea"/>
              <a:cs typeface="+mn-cs"/>
            </a:defRPr>
          </a:lvl7pPr>
          <a:lvl8pPr marL="3200400" algn="l" defTabSz="914400" rtl="0" eaLnBrk="1" latinLnBrk="0" hangingPunct="1">
            <a:defRPr sz="1400" b="1" kern="1200">
              <a:solidFill>
                <a:schemeClr val="tx1"/>
              </a:solidFill>
              <a:latin typeface="Arial" charset="0"/>
              <a:ea typeface="+mn-ea"/>
              <a:cs typeface="+mn-cs"/>
            </a:defRPr>
          </a:lvl8pPr>
          <a:lvl9pPr marL="3657600" algn="l" defTabSz="914400" rtl="0" eaLnBrk="1" latinLnBrk="0" hangingPunct="1">
            <a:defRPr sz="1400" b="1" kern="1200">
              <a:solidFill>
                <a:schemeClr val="tx1"/>
              </a:solidFill>
              <a:latin typeface="Arial" charset="0"/>
              <a:ea typeface="+mn-ea"/>
              <a:cs typeface="+mn-cs"/>
            </a:defRPr>
          </a:lvl9pPr>
        </a:lstStyle>
        <a:p>
          <a:r>
            <a:rPr lang="en-US" altLang="en-US"/>
            <a:t>8-5/8” x 11”3M SOW CSGHD, 11”3M x 7”5M TBGHD w 2” LPO and ball valves, 7”5M x 2-3/8” EUE TBGHDADPT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NPF\Drilling\ODART_NPF.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OPS-Fields\Spraberry\WALT\pulllist122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arch"/>
      <sheetName val="Notes"/>
      <sheetName val="Schedule"/>
      <sheetName val="Completed Work"/>
      <sheetName val="WorkSpace"/>
      <sheetName val="Basic35_Contacts"/>
      <sheetName val="Norton7_Contacts"/>
      <sheetName val="Sketch_final"/>
      <sheetName val="Cement"/>
      <sheetName val="Surface Rentals Example only"/>
      <sheetName val="GeneralFieldNotes"/>
      <sheetName val="NPF Notes"/>
      <sheetName val="Reports"/>
      <sheetName val="Wellwork Summary"/>
      <sheetName val="Activity Report"/>
      <sheetName val="Setup"/>
      <sheetName val="DD Cost Est - ScanGold"/>
      <sheetName val="DD Cost Est - Trinidad 108"/>
      <sheetName val="DD Cost Est - Norton7"/>
      <sheetName val="DD Cost Est - Basic35"/>
      <sheetName val="WO"/>
      <sheetName val="PLANNING"/>
      <sheetName val="Stack"/>
      <sheetName val="Sheet1"/>
      <sheetName val="Cost Comparison"/>
      <sheetName val="Norton 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0">
          <cell r="C50">
            <v>41275</v>
          </cell>
        </row>
      </sheetData>
      <sheetData sheetId="14">
        <row r="6">
          <cell r="L6">
            <v>41274</v>
          </cell>
        </row>
      </sheetData>
      <sheetData sheetId="15">
        <row r="7">
          <cell r="A7" t="str">
            <v>Rig 1</v>
          </cell>
          <cell r="B7" t="str">
            <v>OPEX</v>
          </cell>
          <cell r="C7" t="str">
            <v>0-N/A</v>
          </cell>
          <cell r="D7" t="str">
            <v>Vertical</v>
          </cell>
        </row>
        <row r="8">
          <cell r="A8" t="str">
            <v>Rig 2</v>
          </cell>
          <cell r="B8" t="str">
            <v>CAPEX</v>
          </cell>
          <cell r="C8" t="str">
            <v>1-Reviewing</v>
          </cell>
          <cell r="D8" t="str">
            <v>Deviated</v>
          </cell>
        </row>
        <row r="9">
          <cell r="A9" t="str">
            <v>x-Frac</v>
          </cell>
          <cell r="B9" t="str">
            <v>OTHER</v>
          </cell>
          <cell r="C9" t="str">
            <v>2-Pending Design</v>
          </cell>
          <cell r="D9" t="str">
            <v>Horizontal</v>
          </cell>
        </row>
        <row r="10">
          <cell r="A10" t="str">
            <v>Rigless</v>
          </cell>
          <cell r="C10" t="str">
            <v>3-Pending Approval</v>
          </cell>
        </row>
        <row r="11">
          <cell r="A11" t="str">
            <v>Wireline</v>
          </cell>
          <cell r="C11" t="str">
            <v>4-Approved</v>
          </cell>
        </row>
        <row r="12">
          <cell r="A12" t="str">
            <v>Coil Tubing</v>
          </cell>
          <cell r="C12" t="str">
            <v>5-No AFE/Failure</v>
          </cell>
        </row>
        <row r="13">
          <cell r="C13" t="str">
            <v>6-Scheduled</v>
          </cell>
        </row>
        <row r="14">
          <cell r="C14" t="str">
            <v>7-Ongoing</v>
          </cell>
        </row>
        <row r="15">
          <cell r="C15" t="str">
            <v>8-Completed</v>
          </cell>
        </row>
        <row r="18">
          <cell r="B18" t="str">
            <v>Drilling &amp; Completion</v>
          </cell>
          <cell r="C18" t="str">
            <v>CAPEX Workover</v>
          </cell>
          <cell r="D18" t="str">
            <v>A/L WO</v>
          </cell>
          <cell r="E18" t="str">
            <v>Remedial Workover</v>
          </cell>
          <cell r="F18" t="str">
            <v>Rigless</v>
          </cell>
          <cell r="G18" t="str">
            <v>WL/SL</v>
          </cell>
          <cell r="H18" t="str">
            <v>Non CAPEX/OPEX</v>
          </cell>
          <cell r="J18" t="str">
            <v>X</v>
          </cell>
        </row>
        <row r="19">
          <cell r="J19" t="str">
            <v>O</v>
          </cell>
        </row>
        <row r="20">
          <cell r="J20" t="str">
            <v>N/A</v>
          </cell>
        </row>
        <row r="33">
          <cell r="A33" t="str">
            <v>Drilling &amp; Completion</v>
          </cell>
          <cell r="C33" t="str">
            <v>x</v>
          </cell>
          <cell r="D33" t="str">
            <v>Added</v>
          </cell>
          <cell r="E33" t="str">
            <v>Block 9</v>
          </cell>
          <cell r="F33" t="str">
            <v>1-High</v>
          </cell>
        </row>
        <row r="34">
          <cell r="A34" t="str">
            <v>CAPEX Workover</v>
          </cell>
          <cell r="D34" t="str">
            <v>Info</v>
          </cell>
          <cell r="E34" t="str">
            <v>Cordona Lake</v>
          </cell>
          <cell r="F34" t="str">
            <v>2-Medium</v>
          </cell>
          <cell r="G34" t="str">
            <v>A/L WO</v>
          </cell>
          <cell r="H34" t="str">
            <v>AL_WO</v>
          </cell>
        </row>
        <row r="35">
          <cell r="A35" t="str">
            <v>A/L WO</v>
          </cell>
          <cell r="D35" t="str">
            <v>Approval</v>
          </cell>
          <cell r="E35" t="str">
            <v>Cornell / Mahoney</v>
          </cell>
          <cell r="F35" t="str">
            <v>3-Low</v>
          </cell>
          <cell r="G35" t="str">
            <v>Drilling &amp; Completion</v>
          </cell>
          <cell r="H35" t="str">
            <v>Completion</v>
          </cell>
        </row>
        <row r="36">
          <cell r="A36" t="str">
            <v>Remedial Workover</v>
          </cell>
          <cell r="D36" t="str">
            <v>Opportunity</v>
          </cell>
          <cell r="E36" t="str">
            <v>Eunice</v>
          </cell>
          <cell r="F36" t="str">
            <v>4-Rigless</v>
          </cell>
          <cell r="G36" t="str">
            <v>CAPEX Workover</v>
          </cell>
          <cell r="H36" t="str">
            <v>Other_CAPEX_WO</v>
          </cell>
        </row>
        <row r="37">
          <cell r="A37" t="str">
            <v>Rigless</v>
          </cell>
          <cell r="E37" t="str">
            <v>Fullerton</v>
          </cell>
          <cell r="F37" t="str">
            <v>5-Info Only</v>
          </cell>
          <cell r="G37" t="str">
            <v>Remedial Workover</v>
          </cell>
          <cell r="H37" t="str">
            <v>Other_OPEX_WO</v>
          </cell>
        </row>
        <row r="38">
          <cell r="A38" t="str">
            <v>WL/SL</v>
          </cell>
          <cell r="E38" t="str">
            <v>Goldsmith</v>
          </cell>
          <cell r="F38" t="str">
            <v>6-Hold</v>
          </cell>
          <cell r="G38" t="str">
            <v>Non CAPEX/OPEX</v>
          </cell>
          <cell r="H38" t="str">
            <v>NonCapexOpex</v>
          </cell>
        </row>
        <row r="39">
          <cell r="A39" t="str">
            <v>Non CAPEX/OPEX</v>
          </cell>
          <cell r="E39" t="str">
            <v>Means</v>
          </cell>
          <cell r="G39" t="str">
            <v>Rigless</v>
          </cell>
          <cell r="H39" t="str">
            <v>Stim</v>
          </cell>
        </row>
        <row r="40">
          <cell r="A40" t="str">
            <v>Drilling</v>
          </cell>
          <cell r="E40" t="str">
            <v>Monahans</v>
          </cell>
          <cell r="G40" t="str">
            <v>WL/SL</v>
          </cell>
          <cell r="H40" t="str">
            <v>WL_SL</v>
          </cell>
        </row>
        <row r="41">
          <cell r="A41" t="str">
            <v>Producer Compl.</v>
          </cell>
          <cell r="E41" t="str">
            <v>Pegasus</v>
          </cell>
        </row>
        <row r="42">
          <cell r="A42" t="str">
            <v>Injector Compl.</v>
          </cell>
          <cell r="E42" t="str">
            <v>Prentice</v>
          </cell>
        </row>
        <row r="43">
          <cell r="A43" t="str">
            <v>Other Compl.</v>
          </cell>
          <cell r="E43" t="str">
            <v>Robertson</v>
          </cell>
        </row>
        <row r="44">
          <cell r="A44" t="str">
            <v>LCF Frac</v>
          </cell>
          <cell r="E44" t="str">
            <v>Russell</v>
          </cell>
        </row>
        <row r="45">
          <cell r="A45" t="str">
            <v>2 Stg UCF / LCF Frac</v>
          </cell>
          <cell r="E45" t="str">
            <v>Other</v>
          </cell>
        </row>
        <row r="46">
          <cell r="A46" t="str">
            <v>1 Stg UCF / MCF Frac</v>
          </cell>
        </row>
        <row r="47">
          <cell r="A47" t="str">
            <v>OAP (Inj)</v>
          </cell>
        </row>
        <row r="48">
          <cell r="A48" t="str">
            <v>Reactivation</v>
          </cell>
        </row>
        <row r="49">
          <cell r="A49" t="str">
            <v>Well Conversion</v>
          </cell>
        </row>
        <row r="50">
          <cell r="A50" t="str">
            <v>Other CAPEX WO</v>
          </cell>
        </row>
        <row r="51">
          <cell r="A51" t="str">
            <v>ESP Repair</v>
          </cell>
        </row>
        <row r="52">
          <cell r="A52" t="str">
            <v>Rod Pump Repair</v>
          </cell>
        </row>
        <row r="53">
          <cell r="A53" t="str">
            <v>Pump Optimization</v>
          </cell>
        </row>
        <row r="54">
          <cell r="A54" t="str">
            <v>Plunger Repair</v>
          </cell>
        </row>
        <row r="55">
          <cell r="A55" t="str">
            <v>Clean Out (Prod - Beam)</v>
          </cell>
        </row>
        <row r="56">
          <cell r="A56" t="str">
            <v>Clean Out (Prod - ESP)</v>
          </cell>
        </row>
        <row r="57">
          <cell r="A57" t="str">
            <v>Clean Out (Inj)</v>
          </cell>
        </row>
        <row r="58">
          <cell r="A58" t="str">
            <v>Injector Workover</v>
          </cell>
        </row>
        <row r="59">
          <cell r="A59" t="e">
            <v>#REF!</v>
          </cell>
        </row>
        <row r="60">
          <cell r="A60" t="e">
            <v>#REF!</v>
          </cell>
        </row>
        <row r="61">
          <cell r="A61" t="str">
            <v>Other OPEX WO</v>
          </cell>
        </row>
        <row r="62">
          <cell r="A62" t="str">
            <v>Chemical Squeeze</v>
          </cell>
        </row>
        <row r="63">
          <cell r="A63" t="str">
            <v>Cementing</v>
          </cell>
        </row>
        <row r="64">
          <cell r="A64" t="str">
            <v>Other Rigless</v>
          </cell>
        </row>
        <row r="65">
          <cell r="A65" t="str">
            <v>Production Logging</v>
          </cell>
        </row>
        <row r="66">
          <cell r="A66" t="str">
            <v>Other WL/SL</v>
          </cell>
        </row>
        <row r="67">
          <cell r="A67" t="str">
            <v>P&amp;A</v>
          </cell>
        </row>
        <row r="68">
          <cell r="A68" t="str">
            <v>TA</v>
          </cell>
        </row>
        <row r="69">
          <cell r="A69" t="str">
            <v>Other</v>
          </cell>
        </row>
      </sheetData>
      <sheetData sheetId="16"/>
      <sheetData sheetId="17"/>
      <sheetData sheetId="18"/>
      <sheetData sheetId="19"/>
      <sheetData sheetId="20"/>
      <sheetData sheetId="21">
        <row r="1">
          <cell r="G1">
            <v>5729.5779513082325</v>
          </cell>
        </row>
        <row r="2">
          <cell r="G2">
            <v>2700</v>
          </cell>
        </row>
        <row r="3">
          <cell r="B3">
            <v>5000</v>
          </cell>
          <cell r="G3">
            <v>-5447.5779513082325</v>
          </cell>
        </row>
        <row r="4">
          <cell r="B4">
            <v>282</v>
          </cell>
          <cell r="G4">
            <v>2034.2177945004207</v>
          </cell>
        </row>
        <row r="5">
          <cell r="B5">
            <v>1</v>
          </cell>
          <cell r="G5">
            <v>57.295779513082323</v>
          </cell>
        </row>
        <row r="10">
          <cell r="B10">
            <v>10</v>
          </cell>
        </row>
        <row r="11">
          <cell r="B11">
            <v>2300</v>
          </cell>
        </row>
        <row r="39">
          <cell r="G39">
            <v>4774.6482927568604</v>
          </cell>
        </row>
        <row r="40">
          <cell r="G40">
            <v>9710.7121371448611</v>
          </cell>
        </row>
        <row r="41">
          <cell r="G41">
            <v>1493.7601260451829</v>
          </cell>
        </row>
        <row r="42">
          <cell r="G42">
            <v>8586.7329762331046</v>
          </cell>
        </row>
        <row r="44">
          <cell r="B44">
            <v>2</v>
          </cell>
        </row>
      </sheetData>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art2"/>
      <sheetName val="New "/>
      <sheetName val="Well List"/>
      <sheetName val="Macro1"/>
      <sheetName val="Chart1"/>
      <sheetName val="Charts"/>
      <sheetName val="Econs"/>
    </sheetNames>
    <sheetDataSet>
      <sheetData sheetId="0" refreshError="1"/>
      <sheetData sheetId="1"/>
      <sheetData sheetId="2">
        <row r="1">
          <cell r="B1" t="str">
            <v>Bronte Cam # 117 (S/B 1271)</v>
          </cell>
        </row>
        <row r="2">
          <cell r="B2">
            <v>0</v>
          </cell>
        </row>
        <row r="3">
          <cell r="B3" t="str">
            <v xml:space="preserve"> </v>
          </cell>
        </row>
        <row r="4">
          <cell r="B4" t="str">
            <v>Bronte Cam # 117 (S/B 1271)</v>
          </cell>
        </row>
        <row r="5">
          <cell r="B5" t="str">
            <v>Bronte Cam # 117 (S/B 1271)</v>
          </cell>
        </row>
        <row r="6">
          <cell r="B6" t="str">
            <v>Bronte Cam # 117 (S/B 1271)</v>
          </cell>
        </row>
        <row r="7">
          <cell r="B7" t="str">
            <v>Bronte Cam # 309 (S/B 1271)</v>
          </cell>
        </row>
        <row r="8">
          <cell r="B8" t="str">
            <v>Bronte Capps # 123 (1272)</v>
          </cell>
        </row>
        <row r="9">
          <cell r="B9" t="str">
            <v>Bronte Capps # 123 (1272)</v>
          </cell>
        </row>
        <row r="10">
          <cell r="B10" t="str">
            <v>Bronte Capps # 5 (1272)</v>
          </cell>
        </row>
        <row r="11">
          <cell r="B11" t="str">
            <v>D L Hutt # 21 (S/B 1787)</v>
          </cell>
        </row>
        <row r="12">
          <cell r="B12" t="str">
            <v>D L Hutt # 21 (S/B 1787)</v>
          </cell>
        </row>
        <row r="13">
          <cell r="B13" t="str">
            <v>D L Hutt # 28 (S/B 1787)</v>
          </cell>
        </row>
        <row r="14">
          <cell r="B14" t="str">
            <v>D L Hutt # 28 (S/B 1787)</v>
          </cell>
        </row>
        <row r="15">
          <cell r="B15" t="str">
            <v>D L Hutt # 4 TB # 18 (S/B 1787)</v>
          </cell>
        </row>
        <row r="16">
          <cell r="B16" t="str">
            <v>D L Hutt # 4 TB # 18 (S/B 1787)</v>
          </cell>
        </row>
        <row r="17">
          <cell r="B17" t="str">
            <v>D L Hutt # 4 TB # 18 (S/B 1787)</v>
          </cell>
        </row>
        <row r="18">
          <cell r="B18" t="str">
            <v>D L Hutt # 4 TB # 24 (S/B 1787)</v>
          </cell>
        </row>
        <row r="19">
          <cell r="B19" t="str">
            <v>D L Hutt # 4 TB # 24 (S/B 1787)</v>
          </cell>
        </row>
        <row r="20">
          <cell r="B20" t="str">
            <v>D L Hutt # 4 TB # 24 (S/B 1787)</v>
          </cell>
        </row>
        <row r="21">
          <cell r="B21" t="str">
            <v>D L Hutt # 50 (S/B 1787)</v>
          </cell>
        </row>
        <row r="22">
          <cell r="B22" t="str">
            <v>D L Hutt # 50 (S/B 1787)</v>
          </cell>
        </row>
        <row r="23">
          <cell r="B23" t="str">
            <v>D L Hutt # 57 (S/B 1787)</v>
          </cell>
        </row>
        <row r="24">
          <cell r="B24" t="str">
            <v>D L Hutt # 57 (S/B 1787)</v>
          </cell>
        </row>
        <row r="25">
          <cell r="B25" t="str">
            <v>D L Hutt # 59 (S/B 1787)</v>
          </cell>
        </row>
        <row r="26">
          <cell r="B26" t="str">
            <v>D L Hutt # 59 (S/B 1787)</v>
          </cell>
        </row>
        <row r="27">
          <cell r="B27" t="str">
            <v>D L Hutt # 9 (S/B 152)</v>
          </cell>
        </row>
        <row r="28">
          <cell r="B28" t="str">
            <v>D L Hutt TB 4 # 15 (S/B1787)</v>
          </cell>
        </row>
        <row r="29">
          <cell r="B29" t="str">
            <v>D L Hutt TB 4 # 18 (S/B1787)</v>
          </cell>
        </row>
        <row r="30">
          <cell r="B30" t="str">
            <v>D L Hutt TB 4 # 18 (S/B1787)</v>
          </cell>
        </row>
        <row r="31">
          <cell r="B31" t="str">
            <v>D L Hutt TB 4 # 26 (S/B 1787)</v>
          </cell>
        </row>
        <row r="32">
          <cell r="B32" t="str">
            <v>D L Hutt TB 4 # 26 (S/B 1787)</v>
          </cell>
        </row>
        <row r="33">
          <cell r="B33" t="str">
            <v>D L Hutt TB 4 # 26 (S/B 1787)</v>
          </cell>
        </row>
        <row r="34">
          <cell r="B34" t="str">
            <v>D L Hutt TB 4 # 27 (S/B 1787)</v>
          </cell>
        </row>
        <row r="35">
          <cell r="B35" t="str">
            <v>D L Hutt TB 4 # 27 (S/B 1787)</v>
          </cell>
        </row>
        <row r="36">
          <cell r="B36" t="str">
            <v>D L Hutt TB 4 # 55 (S/B 1787)</v>
          </cell>
        </row>
        <row r="37">
          <cell r="B37" t="str">
            <v>D L Hutt TB 4 # 55 (S/B 1787)</v>
          </cell>
        </row>
        <row r="38">
          <cell r="B38" t="str">
            <v>D L Hutt TB 4 # 55 (S/B 1787)</v>
          </cell>
        </row>
        <row r="39">
          <cell r="B39" t="str">
            <v>D L Hutt TB 4 # 55 (S/B 1787)</v>
          </cell>
        </row>
        <row r="40">
          <cell r="B40" t="str">
            <v>D L Hutt TB 4 # 55 (S/B 1787)</v>
          </cell>
        </row>
        <row r="41">
          <cell r="B41" t="str">
            <v>D L Hutt TB 4 # 57 (S/B 1787)</v>
          </cell>
        </row>
        <row r="42">
          <cell r="B42" t="str">
            <v>D L Hutt TB 4 # 57 (S/B 1787)</v>
          </cell>
        </row>
        <row r="43">
          <cell r="B43" t="str">
            <v>D L Hutt TB 4 # 58 (S/B 1787)</v>
          </cell>
        </row>
        <row r="44">
          <cell r="B44" t="str">
            <v>D L Hutt TB 4 # 58 (S/B 1787)</v>
          </cell>
        </row>
        <row r="45">
          <cell r="B45" t="str">
            <v>D L Hutt TB 5 # 31 (S/B 390)</v>
          </cell>
        </row>
        <row r="46">
          <cell r="B46" t="str">
            <v>D L Hutt TB 5 # 31 (S/B 390)</v>
          </cell>
        </row>
        <row r="47">
          <cell r="B47" t="str">
            <v>D L Hutt TB 7 # 45 (S/B 1727)</v>
          </cell>
        </row>
        <row r="48">
          <cell r="B48" t="str">
            <v>D L Hutt TB 7 # 45 (S/B 1727)</v>
          </cell>
        </row>
        <row r="49">
          <cell r="B49" t="str">
            <v>D L Hutt TB 7 # 45 (S/B 1727)</v>
          </cell>
        </row>
        <row r="50">
          <cell r="B50" t="str">
            <v>D L Hutt TB 8 # 32 (S/B 152)</v>
          </cell>
        </row>
        <row r="51">
          <cell r="B51" t="str">
            <v>D L Hutt TB 8 # 32 (S/B 152)</v>
          </cell>
        </row>
        <row r="52">
          <cell r="B52" t="str">
            <v>D L Hutt TB 8 # 42 (S/B 1726)</v>
          </cell>
        </row>
        <row r="53">
          <cell r="B53" t="str">
            <v>D L Hutt TB 8 # 42 (S/B 1726)</v>
          </cell>
        </row>
        <row r="54">
          <cell r="B54" t="str">
            <v>D L Hutt TB 8 # 43 (S/B 1726)</v>
          </cell>
        </row>
        <row r="55">
          <cell r="B55" t="str">
            <v>D L Hutt TB 8 # 43 (S/B 1726)</v>
          </cell>
        </row>
        <row r="56">
          <cell r="B56" t="str">
            <v>D L Hutt TB 8 # 45 (S/B 1726)</v>
          </cell>
        </row>
        <row r="57">
          <cell r="B57" t="str">
            <v>D L Hutt TB 8 # 48 (S/B 152)</v>
          </cell>
        </row>
        <row r="58">
          <cell r="B58" t="str">
            <v>D L Hutt TB B # 1 (S/B 569)</v>
          </cell>
        </row>
        <row r="59">
          <cell r="B59" t="str">
            <v>D L Hutt TB B # 1 (S/B 569)</v>
          </cell>
        </row>
        <row r="60">
          <cell r="B60" t="str">
            <v>D L Hutt TB B # 49 (S/B 169)</v>
          </cell>
        </row>
        <row r="61">
          <cell r="B61" t="str">
            <v>E Homan # 2 (S/B 109)</v>
          </cell>
        </row>
        <row r="62">
          <cell r="B62" t="str">
            <v>E Homan # 2 (S/B 109)</v>
          </cell>
        </row>
        <row r="63">
          <cell r="B63" t="str">
            <v>E Homan # 2 (S/B 109)</v>
          </cell>
        </row>
        <row r="64">
          <cell r="B64" t="str">
            <v>Giddings TB 1 # 3138 (S/B 65)</v>
          </cell>
        </row>
        <row r="65">
          <cell r="B65" t="str">
            <v>Giddings TB 1 # 3178 (S/B 65)</v>
          </cell>
        </row>
        <row r="66">
          <cell r="B66" t="str">
            <v>Giddings TB 1 # 3178 (S/B 65)</v>
          </cell>
        </row>
        <row r="67">
          <cell r="B67" t="str">
            <v>Giddings TB 1 # 3422 (S/B 65)</v>
          </cell>
        </row>
        <row r="68">
          <cell r="B68" t="str">
            <v>Giddings TB 1 # 3422 (S/B 65)</v>
          </cell>
        </row>
        <row r="69">
          <cell r="B69" t="str">
            <v>Giddings TB 1 # 3422 (S/B 65)</v>
          </cell>
        </row>
        <row r="70">
          <cell r="B70" t="str">
            <v>Giddings TB 1 # 3423 (S/B 65)</v>
          </cell>
        </row>
        <row r="71">
          <cell r="B71" t="str">
            <v>Giddings TB 1 # 3432 (S/B 65)</v>
          </cell>
        </row>
        <row r="72">
          <cell r="B72" t="str">
            <v>Giddings TB 1 # 3442 (S/B 65)</v>
          </cell>
        </row>
        <row r="73">
          <cell r="B73" t="str">
            <v>Giddings TB 1 # 3465 (S/B 65)</v>
          </cell>
        </row>
        <row r="74">
          <cell r="B74" t="str">
            <v>Giddings TB 1 # 3465 (S/B 65)</v>
          </cell>
        </row>
        <row r="75">
          <cell r="B75" t="str">
            <v>Giddings TB 1 # 3484 (S/B 65)</v>
          </cell>
        </row>
        <row r="76">
          <cell r="B76" t="str">
            <v>Giddings TB 2  # 1256 (S/B 1545)</v>
          </cell>
        </row>
        <row r="77">
          <cell r="B77" t="str">
            <v>Giddings TB 2  # 1274 (S/B 1545)</v>
          </cell>
        </row>
        <row r="78">
          <cell r="B78" t="str">
            <v>Giddings TB 2  # 1335 (S/B 1545)</v>
          </cell>
        </row>
        <row r="79">
          <cell r="B79" t="str">
            <v>Giddings TB 2 # 1212 (S/B 1545)</v>
          </cell>
        </row>
        <row r="80">
          <cell r="B80" t="str">
            <v>Giddings TB 2 # 1227 (S/B 1545)</v>
          </cell>
        </row>
        <row r="81">
          <cell r="B81" t="str">
            <v>Giddings TB 2 # 1275 (S/B 1545)</v>
          </cell>
        </row>
        <row r="82">
          <cell r="B82" t="str">
            <v>Giddings TB 2 # 1341 (S/B1545)</v>
          </cell>
        </row>
        <row r="83">
          <cell r="B83" t="str">
            <v>Giddings TB 2 # 1341 (S/B1545)</v>
          </cell>
        </row>
        <row r="84">
          <cell r="B84" t="str">
            <v>Giddings TB 2 # 1371 (S/B 1545)</v>
          </cell>
        </row>
        <row r="85">
          <cell r="B85" t="str">
            <v>Giddings TB 2 # 1381 (S/B 1545)</v>
          </cell>
        </row>
        <row r="86">
          <cell r="B86" t="str">
            <v>Giddings TB 2 # 2126 (S/B 1545)</v>
          </cell>
        </row>
        <row r="87">
          <cell r="B87" t="str">
            <v>Giddings TB 2 # 2132 (S/B 1545)</v>
          </cell>
        </row>
        <row r="88">
          <cell r="B88" t="str">
            <v>Giddings TB 2 # 2145 (S/B 1545)</v>
          </cell>
        </row>
        <row r="89">
          <cell r="B89" t="str">
            <v>Giddings TB 2 # 2145 (S/B 1545)</v>
          </cell>
        </row>
        <row r="90">
          <cell r="B90" t="str">
            <v>Giddings TB 2 # 2164 (S/B 318)</v>
          </cell>
        </row>
        <row r="91">
          <cell r="B91" t="str">
            <v>Giddings TB 2 #1247 (S/B 1570)</v>
          </cell>
        </row>
        <row r="92">
          <cell r="B92" t="str">
            <v>Giddings TB 2 #1247 (S/B 1570)</v>
          </cell>
        </row>
        <row r="93">
          <cell r="B93" t="str">
            <v>Giddings TB 2 #1324 (S/B1545)</v>
          </cell>
        </row>
        <row r="94">
          <cell r="B94" t="str">
            <v>Giddings TB 2 #1324 (S/B1545)</v>
          </cell>
        </row>
        <row r="95">
          <cell r="B95" t="str">
            <v>Giddings TB 2 #2144 (S/B 1545)</v>
          </cell>
        </row>
        <row r="96">
          <cell r="B96" t="str">
            <v>Giddings TB 3 # 2114 (S/B 318)</v>
          </cell>
        </row>
        <row r="97">
          <cell r="B97" t="str">
            <v>Giddings TB 3 # 2127 (S/B 318)</v>
          </cell>
        </row>
        <row r="98">
          <cell r="B98" t="str">
            <v>Giddings TB 3 # 2142 (S/B 318)</v>
          </cell>
        </row>
        <row r="99">
          <cell r="B99" t="str">
            <v>Giddings TB 3 # 2142 (S/B 318)</v>
          </cell>
        </row>
        <row r="100">
          <cell r="B100" t="str">
            <v>Giddings TB 3 # 2142 (S/B 318)</v>
          </cell>
        </row>
        <row r="101">
          <cell r="B101" t="str">
            <v>Giddings TB 3 # 2142 (S/B 318)</v>
          </cell>
        </row>
        <row r="102">
          <cell r="B102" t="str">
            <v>Giddings TB 3 # 2143 (S/B 318)</v>
          </cell>
        </row>
        <row r="103">
          <cell r="B103" t="str">
            <v>Giddings TB 3 # 2163 (S/B 318)</v>
          </cell>
        </row>
        <row r="104">
          <cell r="B104" t="str">
            <v>Giddings TB 3 # 2164 (S/B 318)</v>
          </cell>
        </row>
        <row r="105">
          <cell r="B105" t="str">
            <v>Giddings TB 3 # 2166 (S/B 318)</v>
          </cell>
        </row>
        <row r="106">
          <cell r="B106" t="str">
            <v>Giddings TB 3 # 2166 (S/B 318)</v>
          </cell>
        </row>
        <row r="107">
          <cell r="B107" t="str">
            <v>Giddings TB 3 # 2167 (S/B 318)</v>
          </cell>
        </row>
        <row r="108">
          <cell r="B108" t="str">
            <v>H R Clay # 31 (S/B 1402)</v>
          </cell>
        </row>
        <row r="109">
          <cell r="B109" t="str">
            <v>H R Clay # 33 (S/B 1402)</v>
          </cell>
        </row>
        <row r="110">
          <cell r="B110" t="str">
            <v>H R Clay # 33 (S/B 1402)</v>
          </cell>
        </row>
        <row r="111">
          <cell r="B111" t="str">
            <v>H R Clay # 39 (S/B 1402)</v>
          </cell>
        </row>
        <row r="112">
          <cell r="B112" t="str">
            <v>H R Clay # 39 (S/B 1402)</v>
          </cell>
        </row>
        <row r="113">
          <cell r="B113" t="str">
            <v>H R Clay # 39 (S/B 1402)</v>
          </cell>
        </row>
        <row r="114">
          <cell r="B114" t="str">
            <v>H R Clay # 42 (S/B 1402)</v>
          </cell>
        </row>
        <row r="115">
          <cell r="B115" t="str">
            <v>H R Clay # 42 (S/B 1402)</v>
          </cell>
        </row>
        <row r="116">
          <cell r="B116" t="str">
            <v>H R Clay # 44 (S/B 1402)</v>
          </cell>
        </row>
        <row r="117">
          <cell r="B117" t="str">
            <v>H R Clay # 44 (S/B 1402)</v>
          </cell>
        </row>
        <row r="118">
          <cell r="B118" t="str">
            <v>H R Clay # 44 (S/B 1402)</v>
          </cell>
        </row>
        <row r="119">
          <cell r="B119" t="str">
            <v>H R Clay # 44 (S/B 1402)</v>
          </cell>
        </row>
        <row r="120">
          <cell r="B120" t="str">
            <v>H R Clay # 48 (S/B 1402)</v>
          </cell>
        </row>
        <row r="121">
          <cell r="B121" t="str">
            <v>H R Clay # 49 (S/B 1402)</v>
          </cell>
        </row>
        <row r="122">
          <cell r="B122" t="str">
            <v>H R Clay # 50 (S/B 1402)</v>
          </cell>
        </row>
        <row r="123">
          <cell r="B123" t="str">
            <v>H R Clay # 50 (S/B 1402)</v>
          </cell>
        </row>
        <row r="124">
          <cell r="B124" t="str">
            <v>H R Clay # 51 (S/B 1402)</v>
          </cell>
        </row>
        <row r="125">
          <cell r="B125" t="str">
            <v>H R Clay # 51 (S/B 1402)</v>
          </cell>
        </row>
        <row r="126">
          <cell r="B126" t="str">
            <v>H R Clay # 52 (S/B 1402)</v>
          </cell>
        </row>
        <row r="127">
          <cell r="B127" t="str">
            <v>H R Clay # 53 (S/B 1402)</v>
          </cell>
        </row>
        <row r="128">
          <cell r="B128" t="str">
            <v>H R Clay # 53 (S/B 1402)</v>
          </cell>
        </row>
        <row r="129">
          <cell r="B129" t="str">
            <v>H R Clay # 55 (S/B 1402)</v>
          </cell>
        </row>
        <row r="130">
          <cell r="B130" t="str">
            <v>H R Clay # 56 (S/B 1402)</v>
          </cell>
        </row>
        <row r="131">
          <cell r="B131" t="str">
            <v>H R Clay # 56 (S/B 1402)</v>
          </cell>
        </row>
        <row r="132">
          <cell r="B132" t="str">
            <v>J L Brunson # 42 (S/B 1275)</v>
          </cell>
        </row>
        <row r="133">
          <cell r="B133" t="str">
            <v>J M Parrott # 1 (S/B 1460)</v>
          </cell>
        </row>
        <row r="134">
          <cell r="B134" t="str">
            <v>JL Brunson C # 42 (S/B 1275)</v>
          </cell>
        </row>
        <row r="135">
          <cell r="B135" t="str">
            <v>Joe Funk # 1 (S/B 1304)</v>
          </cell>
        </row>
        <row r="136">
          <cell r="B136" t="str">
            <v>Joe Funk # 13 (S/B 1304)</v>
          </cell>
        </row>
        <row r="137">
          <cell r="B137" t="str">
            <v>Joe Funk # 14 (S/B 1304)</v>
          </cell>
        </row>
        <row r="138">
          <cell r="B138" t="str">
            <v>Joe Funk # 16 (S/B 1304)</v>
          </cell>
        </row>
        <row r="139">
          <cell r="B139" t="str">
            <v>Joe Funk # 17 (S/B 1304)</v>
          </cell>
        </row>
        <row r="140">
          <cell r="B140" t="str">
            <v>Joe Funk # 18 (S/B 1304)</v>
          </cell>
        </row>
        <row r="141">
          <cell r="B141" t="str">
            <v>Joe Funk # 19 (S/B 1304)</v>
          </cell>
        </row>
        <row r="142">
          <cell r="B142" t="str">
            <v>Joe Funk # 2 (S/B 1304)</v>
          </cell>
        </row>
        <row r="143">
          <cell r="B143" t="str">
            <v>Joe Funk # 4 (S/B 1304)</v>
          </cell>
        </row>
        <row r="144">
          <cell r="B144" t="str">
            <v>Joe Funk # 7 (S/B 1304)</v>
          </cell>
        </row>
        <row r="145">
          <cell r="B145" t="str">
            <v>John Guitar # 1 (S/B 1974)</v>
          </cell>
        </row>
        <row r="146">
          <cell r="B146" t="str">
            <v>Mary Turner B # 1 (S/B 1457)</v>
          </cell>
        </row>
        <row r="147">
          <cell r="B147" t="str">
            <v>Mary Turner B # 1 (S/B 1457)</v>
          </cell>
        </row>
        <row r="148">
          <cell r="B148" t="str">
            <v>Mary Turner B # 3 (S/B 1457)</v>
          </cell>
        </row>
        <row r="149">
          <cell r="B149" t="str">
            <v>Mary Turner B # 5 (S/B 1457)</v>
          </cell>
        </row>
        <row r="150">
          <cell r="B150" t="str">
            <v>Mary Turner B # 5 (S/B 1457)</v>
          </cell>
        </row>
        <row r="151">
          <cell r="B151" t="str">
            <v>Mary Turner B # 6 (S/B 1457)</v>
          </cell>
        </row>
        <row r="152">
          <cell r="B152" t="str">
            <v>Mary Turner D # 3 (S/B 1536)</v>
          </cell>
        </row>
        <row r="153">
          <cell r="B153" t="str">
            <v>Mary Turner D # 3 (S/B 1536)</v>
          </cell>
        </row>
        <row r="154">
          <cell r="B154" t="str">
            <v>Mary Turner D # 4(S/B 1536)</v>
          </cell>
        </row>
        <row r="155">
          <cell r="B155" t="str">
            <v>Mary Turner D # 5 (S/B 1536)</v>
          </cell>
        </row>
        <row r="156">
          <cell r="B156" t="str">
            <v>Mary Turner D # 5 (S/B 1536)</v>
          </cell>
        </row>
        <row r="157">
          <cell r="B157" t="str">
            <v>Paul Pieper # 1 (S/B 1246)</v>
          </cell>
        </row>
        <row r="158">
          <cell r="B158" t="str">
            <v>Pembrook TR 054 # 252 (S/B 202)</v>
          </cell>
        </row>
        <row r="159">
          <cell r="B159" t="str">
            <v>Pembrook TR 054 # 332 (S/B 202)</v>
          </cell>
        </row>
        <row r="160">
          <cell r="B160" t="str">
            <v>Pembrook TR 054 # 332 (S/B 202)</v>
          </cell>
        </row>
        <row r="161">
          <cell r="B161" t="str">
            <v>Pembrook TR 054 # 356 (S/B 202)</v>
          </cell>
        </row>
        <row r="162">
          <cell r="B162" t="str">
            <v>Pembrook TR 054 # 356 (S/B 202)</v>
          </cell>
        </row>
        <row r="163">
          <cell r="B163" t="str">
            <v>Pembrook TR 054 # 356 (S/B 202)</v>
          </cell>
        </row>
        <row r="164">
          <cell r="B164" t="str">
            <v>Pembrook TR 054 # 356 (S/B 202)</v>
          </cell>
        </row>
        <row r="165">
          <cell r="B165" t="str">
            <v>Pembrook TR 054 # 45 (S/B 202)</v>
          </cell>
        </row>
        <row r="166">
          <cell r="B166" t="str">
            <v>Pembrook TR 054 # 451 (S/B 202)</v>
          </cell>
        </row>
        <row r="167">
          <cell r="B167" t="str">
            <v>Pembrook TR 054 # 548 (S/B 202)</v>
          </cell>
        </row>
        <row r="168">
          <cell r="B168" t="str">
            <v>Pembrook TR 054 # 548 (S/B 202)</v>
          </cell>
        </row>
        <row r="169">
          <cell r="B169" t="str">
            <v>Pembrook TR 054 # 551 (S/B 202)</v>
          </cell>
        </row>
        <row r="170">
          <cell r="B170" t="str">
            <v>Pembrook TR 054 # 702 (S/B 202)</v>
          </cell>
        </row>
        <row r="171">
          <cell r="B171" t="str">
            <v>Pembrook TR 054 # 721 (S/B 202)</v>
          </cell>
        </row>
        <row r="172">
          <cell r="B172" t="str">
            <v>Pembrook TR 054 # 721 (S/B 202)</v>
          </cell>
        </row>
        <row r="173">
          <cell r="B173" t="str">
            <v>Pembrook TR 054 # 723 (S/B 202)</v>
          </cell>
        </row>
        <row r="174">
          <cell r="B174" t="str">
            <v>Pembrook TR 054 # 723 (S/B 202)</v>
          </cell>
        </row>
        <row r="175">
          <cell r="B175" t="str">
            <v>Pembrook TR 054 # 732 (S/B 202)</v>
          </cell>
        </row>
        <row r="176">
          <cell r="B176" t="str">
            <v>Pembrook TR 054 # 732 (S/B 202)</v>
          </cell>
        </row>
        <row r="177">
          <cell r="B177" t="str">
            <v>Pembrook TR 054 # 732 (S/B 202)</v>
          </cell>
        </row>
        <row r="178">
          <cell r="B178" t="str">
            <v>Pembrook TR 054 # 733 (S/B 202)</v>
          </cell>
        </row>
        <row r="179">
          <cell r="B179" t="str">
            <v>Pembrook TR 054 # 733 (S/B 202)</v>
          </cell>
        </row>
        <row r="180">
          <cell r="B180" t="str">
            <v>Pembrook TR 054 # 741 (S/B 202)</v>
          </cell>
        </row>
        <row r="181">
          <cell r="B181" t="str">
            <v>Pembrook TR 054 # 742 (S/B 202)</v>
          </cell>
        </row>
        <row r="182">
          <cell r="B182" t="str">
            <v>Pembrook TR 054 # 742 (S/B 202)</v>
          </cell>
        </row>
        <row r="183">
          <cell r="B183" t="str">
            <v>Pembrook TR 054 # 775 (S/B 202)</v>
          </cell>
        </row>
        <row r="184">
          <cell r="B184" t="str">
            <v>Pembrook TR 054 # 821 (S/B 202)</v>
          </cell>
        </row>
        <row r="185">
          <cell r="B185" t="str">
            <v>Pembrook TR 054 # 821 (S/B 202)</v>
          </cell>
        </row>
        <row r="186">
          <cell r="B186" t="str">
            <v>Pembrook TR 054 # 822 (S/B 202)</v>
          </cell>
        </row>
        <row r="187">
          <cell r="B187" t="str">
            <v>Pembrook TR 054 # 827 (S/B 202)</v>
          </cell>
        </row>
        <row r="188">
          <cell r="B188" t="str">
            <v>Pembrook TR 054 # 835 (S/B 202)</v>
          </cell>
        </row>
        <row r="189">
          <cell r="B189" t="str">
            <v>Pembrook TR 054 # 836 (S/B 202)</v>
          </cell>
        </row>
        <row r="190">
          <cell r="B190" t="str">
            <v>Pembrook TR 054 # 836 (S/B 202)</v>
          </cell>
        </row>
        <row r="191">
          <cell r="B191" t="str">
            <v>Pembrook TR 054 # 837 (S/B 202)</v>
          </cell>
        </row>
        <row r="192">
          <cell r="B192" t="str">
            <v>Pembrook TR 054 # 837 (S/B 202)</v>
          </cell>
        </row>
        <row r="193">
          <cell r="B193" t="str">
            <v>Pembrook TR 054 # 883 (S/B 206)</v>
          </cell>
        </row>
        <row r="194">
          <cell r="B194" t="str">
            <v>Pembrook TR 054 # 883 (S/B 206)</v>
          </cell>
        </row>
        <row r="195">
          <cell r="B195" t="str">
            <v>Pembrook TR 054 # 883 (S/B 206)</v>
          </cell>
        </row>
        <row r="196">
          <cell r="B196" t="str">
            <v>Pembrook TR 054 # 883 (S/B 206)</v>
          </cell>
        </row>
        <row r="197">
          <cell r="B197" t="str">
            <v>Pembrook TR 054 #171 (S/B 202)</v>
          </cell>
        </row>
        <row r="198">
          <cell r="B198" t="str">
            <v>Pembrook TR 065 # 115 (S/B 206)</v>
          </cell>
        </row>
        <row r="199">
          <cell r="B199" t="str">
            <v>Pembrook TR 065 # 282 (S/B 206)</v>
          </cell>
        </row>
        <row r="200">
          <cell r="B200" t="str">
            <v>Pembrook TR 065 # 283 (S/B 206)</v>
          </cell>
        </row>
        <row r="201">
          <cell r="B201" t="str">
            <v>Pembrook TR 065 # 283 (S/B 206)</v>
          </cell>
        </row>
        <row r="202">
          <cell r="B202" t="str">
            <v>Pembrook TR 065 # 292 (S/B 206)</v>
          </cell>
        </row>
        <row r="203">
          <cell r="B203" t="str">
            <v>Pembrook TR 065 # 294 (S/B 206)</v>
          </cell>
        </row>
        <row r="204">
          <cell r="B204" t="str">
            <v>Pembrook TR 065 # 294 (S/B 206)</v>
          </cell>
        </row>
        <row r="205">
          <cell r="B205" t="str">
            <v>Pembrook TR 065 # 301 (S/B 206)</v>
          </cell>
        </row>
        <row r="206">
          <cell r="B206" t="str">
            <v>Pembrook TR 065 # 304 (S/B 206)</v>
          </cell>
        </row>
        <row r="207">
          <cell r="B207" t="str">
            <v>Pembrook TR 065 # 305 (S/B 206)</v>
          </cell>
        </row>
        <row r="208">
          <cell r="B208" t="str">
            <v>Pembrook TR 065 # 306 (S/B 206)</v>
          </cell>
        </row>
        <row r="209">
          <cell r="B209" t="str">
            <v>Pembrook TR 065 # 306 (S/B 206)</v>
          </cell>
        </row>
        <row r="210">
          <cell r="B210" t="str">
            <v>Pembrook TR 065 # 312 (S/B 206)</v>
          </cell>
        </row>
        <row r="211">
          <cell r="B211" t="str">
            <v>Pembrook TR 065 # 331 (S/B 206)</v>
          </cell>
        </row>
        <row r="212">
          <cell r="B212" t="str">
            <v>Pembrook TR 065 # 332 (S/B 206)</v>
          </cell>
        </row>
        <row r="213">
          <cell r="B213" t="str">
            <v>Pembrook TR 065 # 592 (S/B 206)</v>
          </cell>
        </row>
        <row r="214">
          <cell r="B214" t="str">
            <v>Pembrook TR 065 # 593 (S/B 206)</v>
          </cell>
        </row>
        <row r="215">
          <cell r="B215" t="str">
            <v>Pembrook TR 065 # 594 (S/B 206)</v>
          </cell>
        </row>
        <row r="216">
          <cell r="B216" t="str">
            <v>Pembrook TR 065 # 595 (S/B 206)</v>
          </cell>
        </row>
        <row r="217">
          <cell r="B217" t="str">
            <v>Pembrook TR 065 # 596 (S/B 206)</v>
          </cell>
        </row>
        <row r="218">
          <cell r="B218" t="str">
            <v>Pembrook TR 065 # 596 (S/B 206)</v>
          </cell>
        </row>
        <row r="219">
          <cell r="B219" t="str">
            <v>Pembrook TR 065 # 596 (S/B 206)</v>
          </cell>
        </row>
        <row r="220">
          <cell r="B220" t="str">
            <v>Pembrook TR 065 # 601 (S/B 206)</v>
          </cell>
        </row>
        <row r="221">
          <cell r="B221" t="str">
            <v>Pembrook TR 065 # 601 (S/B 206)</v>
          </cell>
        </row>
        <row r="222">
          <cell r="B222" t="str">
            <v>Pembrook TR 065 # 601 (S/B 206)</v>
          </cell>
        </row>
        <row r="223">
          <cell r="B223" t="str">
            <v>Pembrook TR 065 # 611 (S/B 206)</v>
          </cell>
        </row>
        <row r="224">
          <cell r="B224" t="str">
            <v>Pembrook TR 065 # 631 (S/B 206)</v>
          </cell>
        </row>
        <row r="225">
          <cell r="B225" t="str">
            <v>Pembrook TR 065 # 633 (S/B 206)</v>
          </cell>
        </row>
        <row r="226">
          <cell r="B226" t="str">
            <v>Pembrook TR 065 # 633 (S/B 206)</v>
          </cell>
        </row>
        <row r="227">
          <cell r="B227" t="str">
            <v>Pembrook TR 065 # 633 (S/B 206)</v>
          </cell>
        </row>
        <row r="228">
          <cell r="B228" t="str">
            <v>Pembrook TR 065 # 641 (S/B 206)</v>
          </cell>
        </row>
        <row r="229">
          <cell r="B229" t="str">
            <v>Pembrook TR 065 # 641 (S/B 206)</v>
          </cell>
        </row>
        <row r="230">
          <cell r="B230" t="str">
            <v>Pembrook TR 065 # 661 (S/B 206)</v>
          </cell>
        </row>
        <row r="231">
          <cell r="B231" t="str">
            <v>Pembrook TR 065 # 722 (S/B 206)</v>
          </cell>
        </row>
        <row r="232">
          <cell r="B232" t="str">
            <v>Pembrook TR 065 # 762 (S/B 206)</v>
          </cell>
        </row>
        <row r="233">
          <cell r="B233" t="str">
            <v>Pembrook TR 065 # 771 (S/B 206)</v>
          </cell>
        </row>
        <row r="234">
          <cell r="B234" t="str">
            <v>Pembrook TR 065 # 774 (S/B 206)</v>
          </cell>
        </row>
        <row r="235">
          <cell r="B235" t="str">
            <v>Pembrook TR 065 # 775 (S/B 206)</v>
          </cell>
        </row>
        <row r="236">
          <cell r="B236" t="str">
            <v>Pembrook TR 065 # 777 (S/B 206)</v>
          </cell>
        </row>
        <row r="237">
          <cell r="B237" t="str">
            <v>Pembrook TR 065 # 777 (S/B 206)</v>
          </cell>
        </row>
        <row r="238">
          <cell r="B238" t="str">
            <v>Pembrook TR 065 # 782 (S/B 206)</v>
          </cell>
        </row>
        <row r="239">
          <cell r="B239" t="str">
            <v>Pembrook TR 065 # 783 (S/B 206)</v>
          </cell>
        </row>
        <row r="240">
          <cell r="B240" t="str">
            <v>Pembrook TR 065 # 784 (S/B 206)</v>
          </cell>
        </row>
        <row r="241">
          <cell r="B241" t="str">
            <v>Pembrook TR 065 # 784 (S/B 206)</v>
          </cell>
        </row>
        <row r="242">
          <cell r="B242" t="str">
            <v>Pembrook TR 065 # 785 (S/B 206)</v>
          </cell>
        </row>
        <row r="243">
          <cell r="B243" t="str">
            <v>Pembrook TR 065 # 786 (S/B 206)</v>
          </cell>
        </row>
        <row r="244">
          <cell r="B244" t="str">
            <v>Pembrook TR 065 # 787 (S/B 206)</v>
          </cell>
        </row>
        <row r="245">
          <cell r="B245" t="str">
            <v>Pembrook TR 065 # 788 (S/B 206)</v>
          </cell>
        </row>
        <row r="246">
          <cell r="B246" t="str">
            <v>Pembrook TR 065 # 788 (S/B 206)</v>
          </cell>
        </row>
        <row r="247">
          <cell r="B247" t="str">
            <v>Pembrook TR 065 # 788 (S/B 206)</v>
          </cell>
        </row>
        <row r="248">
          <cell r="B248" t="str">
            <v>Pembrook TR 065 # 789 (S/B 206)</v>
          </cell>
        </row>
        <row r="249">
          <cell r="B249" t="str">
            <v>Pembrook TR 065 # 796 (S/B 206)</v>
          </cell>
        </row>
        <row r="250">
          <cell r="B250" t="str">
            <v>Pembrook TR 065 # 796 (S/B 206)</v>
          </cell>
        </row>
        <row r="251">
          <cell r="B251" t="str">
            <v>Pembrook TR 065 # 796 (S/B 206)</v>
          </cell>
        </row>
        <row r="252">
          <cell r="B252" t="str">
            <v>Pembrook TR 065 # 797 (S/B 206)</v>
          </cell>
        </row>
        <row r="253">
          <cell r="B253" t="str">
            <v>Pembrook TR 065 # 797 (S/B 206)</v>
          </cell>
        </row>
        <row r="254">
          <cell r="B254" t="str">
            <v>Pembrook TR 065 # 883 (S/B 206)</v>
          </cell>
        </row>
        <row r="255">
          <cell r="B255" t="str">
            <v>Pembrook TR 065 # 883 (S/B 206)</v>
          </cell>
        </row>
        <row r="256">
          <cell r="B256" t="str">
            <v>Pembrook TR 065 # 892 (S/B 206)</v>
          </cell>
        </row>
        <row r="257">
          <cell r="B257" t="str">
            <v>Pembrook TR 065 # 893 (S/B 206)</v>
          </cell>
        </row>
        <row r="258">
          <cell r="B258" t="str">
            <v>Pembrook TR 065 # 902 (S/B 206)</v>
          </cell>
        </row>
        <row r="259">
          <cell r="B259" t="str">
            <v>Pembrook TR 065 # 91A (S/B 206)</v>
          </cell>
        </row>
        <row r="260">
          <cell r="B260" t="str">
            <v>Pembrook TR 065 # 922 (S/B 206)</v>
          </cell>
        </row>
        <row r="261">
          <cell r="B261" t="str">
            <v>Pembrook TR 065 # 925 (S/B 206)</v>
          </cell>
        </row>
        <row r="262">
          <cell r="B262" t="str">
            <v>Pembrook TR 065 # 925 (S/B 206)</v>
          </cell>
        </row>
        <row r="263">
          <cell r="B263" t="str">
            <v>Pembrook TR 065 # 925 (S/B 206)</v>
          </cell>
        </row>
        <row r="264">
          <cell r="B264" t="str">
            <v>Pembrook TR 065 # 927 (S/B 206)</v>
          </cell>
        </row>
        <row r="265">
          <cell r="B265" t="str">
            <v>Pembrook TR 065 # 927 (S/B 206)</v>
          </cell>
        </row>
        <row r="266">
          <cell r="B266" t="str">
            <v>Pembrook TR 065 #301 (S/B 206)</v>
          </cell>
        </row>
        <row r="267">
          <cell r="B267" t="str">
            <v>Pembrook TR 106 # 1003 (S/B 985)</v>
          </cell>
        </row>
        <row r="268">
          <cell r="B268" t="str">
            <v>Pembrook TR 106 # 1004 (S/B 985)</v>
          </cell>
        </row>
        <row r="269">
          <cell r="B269" t="str">
            <v>Pembrook TR 106 # 1004 (S/B 985)</v>
          </cell>
        </row>
        <row r="270">
          <cell r="B270" t="str">
            <v>Pembrook TR 106 # 1004 (S/B 985)</v>
          </cell>
        </row>
        <row r="271">
          <cell r="B271" t="str">
            <v>Pembrook TR 106 # 1004 (S/B 985)</v>
          </cell>
        </row>
        <row r="272">
          <cell r="B272" t="str">
            <v>Pembrook TR 106 # 1011 (S/B 985)</v>
          </cell>
        </row>
        <row r="273">
          <cell r="B273" t="str">
            <v>Pembrook TR 106 # 1011 (S/B 985)</v>
          </cell>
        </row>
        <row r="274">
          <cell r="B274" t="str">
            <v>Pembrook TR 106 # 1012 (S/B 985)</v>
          </cell>
        </row>
        <row r="275">
          <cell r="B275" t="str">
            <v>Pembrook TR 106 # 1013 (S/B 985)</v>
          </cell>
        </row>
        <row r="276">
          <cell r="B276" t="str">
            <v>Pembrook TR 106 # 1032 (S/B 985)</v>
          </cell>
        </row>
        <row r="277">
          <cell r="B277" t="str">
            <v>Pembrook TR 106 # 1033 (S/B 985)</v>
          </cell>
        </row>
        <row r="278">
          <cell r="B278" t="str">
            <v>Pembrook TR 106 # 1034 (S/B 985)</v>
          </cell>
        </row>
        <row r="279">
          <cell r="B279" t="str">
            <v>Pembrook TR 106 # 1035 (S/B 985)</v>
          </cell>
        </row>
        <row r="280">
          <cell r="B280" t="str">
            <v>Pembrook TR 106 # 1041 (S/B 985)</v>
          </cell>
        </row>
        <row r="281">
          <cell r="B281" t="str">
            <v>Pembrook TR 106 # 1041 (S/B 985)</v>
          </cell>
        </row>
        <row r="282">
          <cell r="B282" t="str">
            <v>Pembrook TR 106 # 1041 (S/B 985)</v>
          </cell>
        </row>
        <row r="283">
          <cell r="B283" t="str">
            <v>Pembrook TR 106 # 1051 (S/B 985)</v>
          </cell>
        </row>
        <row r="284">
          <cell r="B284" t="str">
            <v>Pembrook TR 106 # 1061 (S/B 985)</v>
          </cell>
        </row>
        <row r="285">
          <cell r="B285" t="str">
            <v>Pembrook TR 106 # 1062 (S/B 985)</v>
          </cell>
        </row>
        <row r="286">
          <cell r="B286" t="str">
            <v>Pembrook TR 106 # 1063 (S/B 985)</v>
          </cell>
        </row>
        <row r="287">
          <cell r="B287" t="str">
            <v>Pembrook TR 106 # 1064 (S/B 985)</v>
          </cell>
        </row>
        <row r="288">
          <cell r="B288" t="str">
            <v>Pembrook TR 106 # 1065 (S/B 985)</v>
          </cell>
        </row>
        <row r="289">
          <cell r="B289" t="str">
            <v>Pembrook TR 106 # 1067 (S/B 985)</v>
          </cell>
        </row>
        <row r="290">
          <cell r="B290" t="str">
            <v>Pembrook TR 106 # 1067 (S/B 985)</v>
          </cell>
        </row>
        <row r="291">
          <cell r="B291" t="str">
            <v>Pembrook TR 106 # 1067 (S/B 985)</v>
          </cell>
        </row>
        <row r="292">
          <cell r="B292" t="str">
            <v>Pembrook TR 106 # 1068 (S/B 985)</v>
          </cell>
        </row>
        <row r="293">
          <cell r="B293" t="str">
            <v>Pembrook TR 106 # 1069 (S/B 985)</v>
          </cell>
        </row>
        <row r="294">
          <cell r="B294" t="str">
            <v>Pembrook TR 106 # 1142 (S/B 985)</v>
          </cell>
        </row>
        <row r="295">
          <cell r="B295" t="str">
            <v>Pembrook TR 106 # 1143 (S/B 985)</v>
          </cell>
        </row>
        <row r="296">
          <cell r="B296" t="str">
            <v>Pembrook TR 106 # 1146 (S/B 985)</v>
          </cell>
        </row>
        <row r="297">
          <cell r="B297" t="str">
            <v>Pembrook Tr 106 # 1148 (S/B 985)</v>
          </cell>
        </row>
        <row r="298">
          <cell r="B298" t="str">
            <v>Pembrook Tr 106 # 1149 (S/B 985)</v>
          </cell>
        </row>
        <row r="299">
          <cell r="B299" t="str">
            <v>Pembrook Tr 106 # 1149 (S/B 985)</v>
          </cell>
        </row>
        <row r="300">
          <cell r="B300" t="str">
            <v>Pembrook TR 106 # 1156 (S/B 985)</v>
          </cell>
        </row>
        <row r="301">
          <cell r="B301" t="str">
            <v>Pembrook TR 106 # 798 (S/B 985)</v>
          </cell>
        </row>
        <row r="302">
          <cell r="B302" t="str">
            <v>Pembrook TR 106 # 798 (S/B 985)</v>
          </cell>
        </row>
        <row r="303">
          <cell r="B303" t="str">
            <v>Pembrook TR 106 # 922 (S/B 985)</v>
          </cell>
        </row>
        <row r="304">
          <cell r="B304" t="str">
            <v>Pembrook TR 106 # 922 (S/B 985)</v>
          </cell>
        </row>
        <row r="305">
          <cell r="B305" t="str">
            <v>Pembrook TR 106 # 923 (S/B 985)</v>
          </cell>
        </row>
        <row r="306">
          <cell r="B306" t="str">
            <v>Pembrook TR 106 # 923 (S/B 985)</v>
          </cell>
        </row>
        <row r="307">
          <cell r="B307" t="str">
            <v>Pembrook TR 106 # 924 (S/B 985)</v>
          </cell>
        </row>
        <row r="308">
          <cell r="B308" t="str">
            <v>Pembrook TR 106 # 924 (S/B 985)</v>
          </cell>
        </row>
        <row r="309">
          <cell r="B309" t="str">
            <v>Pembrook TR 106 # 924 (S/B 985)</v>
          </cell>
        </row>
        <row r="310">
          <cell r="B310" t="str">
            <v>Pembrook TR 106 # 926 (S/B 985)</v>
          </cell>
        </row>
        <row r="311">
          <cell r="B311" t="str">
            <v>Pembrook TR 128 # 1161 (S/B 210)</v>
          </cell>
        </row>
        <row r="312">
          <cell r="B312" t="str">
            <v>Pembrook TR 128 # 1221 (S/B 210)</v>
          </cell>
        </row>
        <row r="313">
          <cell r="B313" t="str">
            <v>Pembrook TR 128 # 1232 (S/B 210)</v>
          </cell>
        </row>
        <row r="314">
          <cell r="B314" t="str">
            <v>Pembrook TR 128 # 1252 (S/B 210)</v>
          </cell>
        </row>
        <row r="315">
          <cell r="B315" t="str">
            <v>Pembrook TR 128 # 1292 (S/B 210)</v>
          </cell>
        </row>
        <row r="316">
          <cell r="B316" t="str">
            <v>Pembrook TR 128 # 1423 (S/B 210)</v>
          </cell>
        </row>
        <row r="317">
          <cell r="B317" t="str">
            <v>Pembrook TR 128 # 9311 (S/B 210)</v>
          </cell>
        </row>
        <row r="318">
          <cell r="B318" t="str">
            <v>Pembrook TR 128 # 9410 (S/B 210)</v>
          </cell>
        </row>
        <row r="319">
          <cell r="B319" t="str">
            <v>Pembrook TR 128 # 944 (S/B 210)</v>
          </cell>
        </row>
        <row r="320">
          <cell r="B320" t="str">
            <v>Pembrook TR 128 # 949 (S/B 210)</v>
          </cell>
        </row>
        <row r="321">
          <cell r="B321" t="str">
            <v>Pembrook TR 210 # 1035 (S/B 210)</v>
          </cell>
        </row>
        <row r="322">
          <cell r="B322" t="str">
            <v>Pembrook TR 210 # 1345 (S/B 210)</v>
          </cell>
        </row>
        <row r="323">
          <cell r="B323" t="str">
            <v>Pembrook TR 210 # 9311 (S/B 210)</v>
          </cell>
        </row>
        <row r="324">
          <cell r="B324" t="str">
            <v>Pembrook TR 210 # 1345 (S/B 210)</v>
          </cell>
        </row>
        <row r="325">
          <cell r="B325" t="str">
            <v>Pembrook TR 210 # 9410 (S/B 210)</v>
          </cell>
        </row>
        <row r="326">
          <cell r="B326" t="str">
            <v>Pembrook TR 210 # 9311 (S/B 210)</v>
          </cell>
        </row>
        <row r="327">
          <cell r="B327" t="str">
            <v>Sherrod Unit # 1001 (S/B 203)</v>
          </cell>
        </row>
        <row r="328">
          <cell r="B328" t="str">
            <v>Sherrod Unit # 101 (S/B 203)</v>
          </cell>
        </row>
        <row r="329">
          <cell r="B329" t="str">
            <v>Sherrod Unit # 1001 (S/B 203)</v>
          </cell>
        </row>
        <row r="330">
          <cell r="B330" t="str">
            <v>Sherrod Unit # 1203 (S/B 203)</v>
          </cell>
        </row>
        <row r="331">
          <cell r="B331" t="str">
            <v>Sherrod Unit # 1301 (S/B 203)</v>
          </cell>
        </row>
        <row r="332">
          <cell r="B332" t="str">
            <v>Sherrod Unit # 1203 (S/B 203)</v>
          </cell>
        </row>
        <row r="333">
          <cell r="B333" t="str">
            <v>Sherrod Unit # 1804 (S/B 252)</v>
          </cell>
        </row>
        <row r="334">
          <cell r="B334" t="str">
            <v>Sherrod Unit # 2001 (S/B 252)</v>
          </cell>
        </row>
        <row r="335">
          <cell r="B335" t="str">
            <v>Sherrod Unit # 2101 (S/B 252)</v>
          </cell>
        </row>
        <row r="336">
          <cell r="B336" t="str">
            <v>Sherrod Unit # 2110 (S/B 252)</v>
          </cell>
        </row>
        <row r="337">
          <cell r="B337" t="str">
            <v>Sherrod Unit # 2111 (S/B 252)</v>
          </cell>
        </row>
        <row r="338">
          <cell r="B338" t="str">
            <v>Sherrod Unit # 2110 (S/B 252)</v>
          </cell>
        </row>
        <row r="339">
          <cell r="B339" t="str">
            <v>Sherrod Unit # 3804 (S/B 252)</v>
          </cell>
        </row>
        <row r="340">
          <cell r="B340" t="str">
            <v>Sherrod Unit # 4001 (S/B 252)</v>
          </cell>
        </row>
        <row r="341">
          <cell r="B341" t="str">
            <v>Sherrod Unit # 3804 (S/B 252)</v>
          </cell>
        </row>
        <row r="342">
          <cell r="B342" t="str">
            <v>Sherrod Unit # 4002 (S/B 252)</v>
          </cell>
        </row>
        <row r="343">
          <cell r="B343" t="str">
            <v>Sherrod Unit # 4001 (S/B 252)</v>
          </cell>
        </row>
        <row r="344">
          <cell r="B344" t="str">
            <v>Sherrod Unit # 602  (S/B 252)</v>
          </cell>
        </row>
        <row r="345">
          <cell r="B345" t="str">
            <v>Sherrod Unit # 707 (S/B 252)</v>
          </cell>
        </row>
        <row r="346">
          <cell r="B346" t="str">
            <v>Sherrod Unit # 602  (S/B 252)</v>
          </cell>
        </row>
        <row r="347">
          <cell r="B347" t="str">
            <v>Sherrod Unit # 805 (S/B 252)</v>
          </cell>
        </row>
        <row r="348">
          <cell r="B348" t="str">
            <v>Sherrod Unit # 707 (S/B 252)</v>
          </cell>
        </row>
        <row r="349">
          <cell r="B349" t="str">
            <v>Sherrod Unit # 807 (S/B 203)</v>
          </cell>
        </row>
        <row r="350">
          <cell r="B350" t="str">
            <v>Sherrod Unit #204 (S/B 252)</v>
          </cell>
        </row>
        <row r="351">
          <cell r="B351" t="str">
            <v>Sherrod Unit # 807 (S/B 203)</v>
          </cell>
        </row>
        <row r="352">
          <cell r="B352" t="str">
            <v>Sherrod Unit #204 (S/B 252)</v>
          </cell>
        </row>
        <row r="353">
          <cell r="B353" t="str">
            <v>Shirle Waldron # 2 (S/B 1541)</v>
          </cell>
        </row>
        <row r="354">
          <cell r="B354" t="str">
            <v>Texas Ten B # 1 (S/B 179)</v>
          </cell>
        </row>
        <row r="355">
          <cell r="B355" t="str">
            <v>Texas Ten B # 1 (S/B 179)</v>
          </cell>
        </row>
        <row r="356">
          <cell r="B356" t="str">
            <v>Texas Ten C # 2 (S/B166)</v>
          </cell>
        </row>
        <row r="357">
          <cell r="B357" t="str">
            <v>Texas Ten C# 1 (S/B 280)</v>
          </cell>
        </row>
        <row r="358">
          <cell r="B358" t="str">
            <v>Texas Ten F # 1 (S/B 280)</v>
          </cell>
        </row>
        <row r="359">
          <cell r="B359" t="str">
            <v>Texas Ten F # 1 (S/B 280)</v>
          </cell>
        </row>
        <row r="360">
          <cell r="B360" t="str">
            <v>W R Settles # 11 (S/B 1424)</v>
          </cell>
        </row>
        <row r="361">
          <cell r="B361" t="str">
            <v>W R Settles # 11 (S/B 1424)</v>
          </cell>
        </row>
        <row r="362">
          <cell r="B362" t="str">
            <v>W R Settles # 13 (S/B 1424)</v>
          </cell>
        </row>
        <row r="363">
          <cell r="B363" t="str">
            <v>W R Settles # 14 (S/B 1424)</v>
          </cell>
        </row>
        <row r="364">
          <cell r="B364" t="str">
            <v>W R Settles # 14 (S/B 1424)</v>
          </cell>
        </row>
        <row r="365">
          <cell r="B365" t="str">
            <v>W R Settles # 17 (S/B 1424)</v>
          </cell>
        </row>
        <row r="366">
          <cell r="B366" t="str">
            <v>W R Settles # 22 (S/B 1425)</v>
          </cell>
        </row>
        <row r="367">
          <cell r="B367" t="str">
            <v>W R Settles # 26 (S/B 1424)</v>
          </cell>
        </row>
        <row r="368">
          <cell r="B368" t="str">
            <v>W R Settles # 35 (S/B 1425)</v>
          </cell>
        </row>
        <row r="369">
          <cell r="B369" t="str">
            <v>W R Settles # 35 (S/B 1425)</v>
          </cell>
        </row>
        <row r="370">
          <cell r="B370" t="str">
            <v>W R Settles # 43 (S/B 1425)</v>
          </cell>
        </row>
        <row r="371">
          <cell r="B371" t="str">
            <v>W R Settles # 44 (S/B 1424)</v>
          </cell>
        </row>
        <row r="372">
          <cell r="B372" t="str">
            <v>W R Settles # 51 (S/B 1425)</v>
          </cell>
        </row>
        <row r="373">
          <cell r="B373" t="str">
            <v>W R Settles # 54 (S/B 1425)</v>
          </cell>
        </row>
        <row r="374">
          <cell r="B374" t="str">
            <v>W R Settles # 56 (S/B 1425)</v>
          </cell>
        </row>
        <row r="375">
          <cell r="B375" t="str">
            <v>W R Settles # 56 (S/B 1425)</v>
          </cell>
        </row>
        <row r="376">
          <cell r="B376" t="str">
            <v>Well Location</v>
          </cell>
        </row>
        <row r="377">
          <cell r="B377" t="str">
            <v>Well Location</v>
          </cell>
        </row>
        <row r="378">
          <cell r="B378" t="str">
            <v>Well Location</v>
          </cell>
        </row>
      </sheetData>
      <sheetData sheetId="3"/>
      <sheetData sheetId="4" refreshError="1"/>
      <sheetData sheetId="5"/>
      <sheetData sheetId="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mailto:jashbrook@blackbeardoperating.com" TargetMode="External"/><Relationship Id="rId3" Type="http://schemas.openxmlformats.org/officeDocument/2006/relationships/hyperlink" Target="mailto:Ismith@blackbeardoperating.com" TargetMode="External"/><Relationship Id="rId7" Type="http://schemas.openxmlformats.org/officeDocument/2006/relationships/hyperlink" Target="mailto:kforo@blackbeardoperating.com" TargetMode="External"/><Relationship Id="rId2" Type="http://schemas.openxmlformats.org/officeDocument/2006/relationships/hyperlink" Target="mailto:kforo@blackbeardoperating.com" TargetMode="External"/><Relationship Id="rId1" Type="http://schemas.openxmlformats.org/officeDocument/2006/relationships/hyperlink" Target="mailto:gyanez@blackbeardoperating.com" TargetMode="External"/><Relationship Id="rId6" Type="http://schemas.openxmlformats.org/officeDocument/2006/relationships/hyperlink" Target="mailto:ptinar@blackbeardoperating.com" TargetMode="External"/><Relationship Id="rId5" Type="http://schemas.openxmlformats.org/officeDocument/2006/relationships/hyperlink" Target="mailto:rbeal@blackbeardoperating.com" TargetMode="External"/><Relationship Id="rId10" Type="http://schemas.openxmlformats.org/officeDocument/2006/relationships/printerSettings" Target="../printerSettings/printerSettings5.bin"/><Relationship Id="rId4" Type="http://schemas.openxmlformats.org/officeDocument/2006/relationships/hyperlink" Target="mailto:kbradford@blackbeardoperating.com" TargetMode="External"/><Relationship Id="rId9" Type="http://schemas.openxmlformats.org/officeDocument/2006/relationships/hyperlink" Target="mailto:dporras@blackbeardoperating.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92D050"/>
    <pageSetUpPr fitToPage="1"/>
  </sheetPr>
  <dimension ref="A1:AI74"/>
  <sheetViews>
    <sheetView tabSelected="1" zoomScale="55" zoomScaleNormal="55" zoomScaleSheetLayoutView="55" workbookViewId="0">
      <selection activeCell="X13" sqref="X13"/>
    </sheetView>
  </sheetViews>
  <sheetFormatPr defaultColWidth="9.109375" defaultRowHeight="15" customHeight="1" x14ac:dyDescent="0.25"/>
  <cols>
    <col min="1" max="1" width="9.109375" style="4" customWidth="1"/>
    <col min="2" max="2" width="23" style="14" customWidth="1"/>
    <col min="3" max="3" width="1.44140625" style="14" customWidth="1"/>
    <col min="4" max="4" width="30.109375" style="15" customWidth="1"/>
    <col min="5" max="5" width="52.5546875" style="12" customWidth="1"/>
    <col min="6" max="6" width="2.88671875" style="13" customWidth="1"/>
    <col min="7" max="9" width="2.88671875" style="4" customWidth="1"/>
    <col min="10" max="10" width="15.33203125" style="12" customWidth="1"/>
    <col min="11" max="14" width="2.88671875" style="12" customWidth="1"/>
    <col min="15" max="15" width="17.88671875" style="12" customWidth="1"/>
    <col min="16" max="16" width="92.88671875" style="12" bestFit="1" customWidth="1"/>
    <col min="17" max="17" width="1.109375" style="4" customWidth="1"/>
    <col min="18" max="18" width="9.109375" style="365" customWidth="1"/>
    <col min="19" max="19" width="19.33203125" style="4" customWidth="1"/>
    <col min="20" max="20" width="10.109375" style="4" customWidth="1"/>
    <col min="21" max="21" width="13" style="4" bestFit="1" customWidth="1"/>
    <col min="22" max="23" width="9.109375" style="4"/>
    <col min="24" max="24" width="13.6640625" style="4" bestFit="1" customWidth="1"/>
    <col min="25" max="16384" width="9.109375" style="4"/>
  </cols>
  <sheetData>
    <row r="1" spans="1:35" ht="40.5" customHeight="1" thickBot="1" x14ac:dyDescent="0.3">
      <c r="A1" s="4" t="s">
        <v>795</v>
      </c>
      <c r="B1" s="798" t="s">
        <v>795</v>
      </c>
      <c r="C1" s="799"/>
      <c r="D1" s="799"/>
      <c r="E1" s="799"/>
      <c r="F1" s="799"/>
      <c r="G1" s="799"/>
      <c r="H1" s="799"/>
      <c r="I1" s="799"/>
      <c r="J1" s="799"/>
      <c r="K1" s="799"/>
      <c r="L1" s="799"/>
      <c r="M1" s="799"/>
      <c r="N1" s="799"/>
      <c r="O1" s="799"/>
      <c r="P1" s="799"/>
      <c r="Q1" s="415"/>
      <c r="R1" s="364"/>
      <c r="S1" s="810" t="s">
        <v>796</v>
      </c>
      <c r="T1" s="811"/>
    </row>
    <row r="2" spans="1:35" ht="25.5" customHeight="1" thickBot="1" x14ac:dyDescent="0.3">
      <c r="B2" s="800" t="str">
        <f>"Drilling Prognosis for "&amp;S1</f>
        <v>Drilling Prognosis for Savanna #417</v>
      </c>
      <c r="C2" s="801"/>
      <c r="D2" s="801"/>
      <c r="E2" s="801"/>
      <c r="F2" s="801"/>
      <c r="G2" s="801"/>
      <c r="H2" s="801"/>
      <c r="I2" s="801"/>
      <c r="J2" s="801"/>
      <c r="K2" s="801"/>
      <c r="L2" s="801"/>
      <c r="M2" s="801"/>
      <c r="N2" s="801"/>
      <c r="O2" s="801"/>
      <c r="P2" s="801"/>
      <c r="Q2" s="416"/>
      <c r="R2" s="364"/>
    </row>
    <row r="3" spans="1:35" ht="20.25" customHeight="1" thickBot="1" x14ac:dyDescent="0.3">
      <c r="B3" s="425"/>
      <c r="C3" s="41"/>
      <c r="D3" s="2"/>
      <c r="E3" s="474"/>
      <c r="F3" s="1"/>
      <c r="G3" s="476"/>
      <c r="H3" s="476"/>
      <c r="I3" s="476"/>
      <c r="J3" s="474"/>
      <c r="K3" s="474"/>
      <c r="L3" s="474"/>
      <c r="M3" s="474"/>
      <c r="N3" s="474"/>
      <c r="O3" s="474"/>
      <c r="P3" s="474"/>
      <c r="Q3" s="418"/>
      <c r="R3" s="364"/>
      <c r="S3" s="810" t="s">
        <v>396</v>
      </c>
      <c r="T3" s="811"/>
      <c r="U3" s="810" t="s">
        <v>395</v>
      </c>
      <c r="V3" s="811"/>
      <c r="X3" s="791" t="s">
        <v>839</v>
      </c>
      <c r="Y3" s="790"/>
    </row>
    <row r="4" spans="1:35" s="6" customFormat="1" ht="22.8" x14ac:dyDescent="0.25">
      <c r="B4" s="478"/>
      <c r="C4" s="457"/>
      <c r="D4" s="375" t="s">
        <v>17</v>
      </c>
      <c r="E4" s="726" t="str">
        <f>CONCATENATE(S4,"' ","F",T4,"L",",  ",S5,"' ","F",T5,"L")</f>
        <v>2010' FSL,  650' FWL</v>
      </c>
      <c r="F4" s="376"/>
      <c r="G4" s="479"/>
      <c r="H4" s="479"/>
      <c r="I4" s="479"/>
      <c r="J4" s="479"/>
      <c r="K4" s="479"/>
      <c r="L4" s="479"/>
      <c r="M4" s="479"/>
      <c r="N4" s="479"/>
      <c r="O4" s="376" t="s">
        <v>12</v>
      </c>
      <c r="P4" s="377" t="s">
        <v>804</v>
      </c>
      <c r="Q4" s="419"/>
      <c r="R4" s="5"/>
      <c r="S4" s="484">
        <v>2010</v>
      </c>
      <c r="T4" s="316" t="s">
        <v>798</v>
      </c>
      <c r="U4" s="316"/>
      <c r="V4" s="316"/>
      <c r="X4" s="791" t="s">
        <v>840</v>
      </c>
    </row>
    <row r="5" spans="1:35" s="6" customFormat="1" ht="23.4" thickBot="1" x14ac:dyDescent="0.3">
      <c r="B5" s="478"/>
      <c r="C5" s="457"/>
      <c r="D5" s="375" t="s">
        <v>145</v>
      </c>
      <c r="E5" s="727" t="str">
        <f>E4</f>
        <v>2010' FSL,  650' FWL</v>
      </c>
      <c r="F5" s="376"/>
      <c r="G5" s="479"/>
      <c r="H5" s="479"/>
      <c r="I5" s="479"/>
      <c r="J5" s="479"/>
      <c r="K5" s="479"/>
      <c r="L5" s="479"/>
      <c r="M5" s="479"/>
      <c r="N5" s="479"/>
      <c r="O5" s="376" t="s">
        <v>435</v>
      </c>
      <c r="P5" s="377">
        <v>669</v>
      </c>
      <c r="Q5" s="419"/>
      <c r="R5" s="5"/>
      <c r="S5" s="485">
        <v>650</v>
      </c>
      <c r="T5" s="317" t="s">
        <v>799</v>
      </c>
      <c r="U5" s="318"/>
      <c r="V5" s="318"/>
      <c r="X5" s="791" t="s">
        <v>841</v>
      </c>
    </row>
    <row r="6" spans="1:35" s="6" customFormat="1" ht="22.8" x14ac:dyDescent="0.25">
      <c r="B6" s="478"/>
      <c r="C6" s="457"/>
      <c r="D6" s="479"/>
      <c r="E6" s="378" t="str">
        <f>CONCATENATE(T6," ",S6,", ",T7," ",S7)</f>
        <v>Sec 22, Blk B-25</v>
      </c>
      <c r="F6" s="376"/>
      <c r="G6" s="479"/>
      <c r="H6" s="479"/>
      <c r="I6" s="479"/>
      <c r="J6" s="479"/>
      <c r="K6" s="479"/>
      <c r="L6" s="479"/>
      <c r="M6" s="479"/>
      <c r="N6" s="479"/>
      <c r="O6" s="379" t="s">
        <v>10</v>
      </c>
      <c r="P6" s="377">
        <v>868552</v>
      </c>
      <c r="Q6" s="419"/>
      <c r="R6" s="5"/>
      <c r="S6" s="485">
        <v>22</v>
      </c>
      <c r="T6" s="317" t="s">
        <v>355</v>
      </c>
      <c r="X6" s="791" t="s">
        <v>842</v>
      </c>
    </row>
    <row r="7" spans="1:35" s="6" customFormat="1" ht="22.8" x14ac:dyDescent="0.25">
      <c r="B7" s="478"/>
      <c r="C7" s="457"/>
      <c r="D7" s="479"/>
      <c r="E7" s="378" t="s">
        <v>801</v>
      </c>
      <c r="F7" s="376"/>
      <c r="G7" s="479"/>
      <c r="H7" s="479"/>
      <c r="I7" s="479"/>
      <c r="J7" s="479"/>
      <c r="K7" s="479"/>
      <c r="L7" s="479"/>
      <c r="M7" s="479"/>
      <c r="N7" s="479"/>
      <c r="O7" s="377" t="s">
        <v>11</v>
      </c>
      <c r="P7" s="377" t="s">
        <v>837</v>
      </c>
      <c r="Q7" s="419"/>
      <c r="R7" s="5"/>
      <c r="S7" s="485" t="s">
        <v>797</v>
      </c>
      <c r="T7" s="317" t="s">
        <v>356</v>
      </c>
      <c r="X7" s="791" t="s">
        <v>844</v>
      </c>
    </row>
    <row r="8" spans="1:35" s="6" customFormat="1" ht="22.8" x14ac:dyDescent="0.25">
      <c r="B8" s="478"/>
      <c r="C8" s="457"/>
      <c r="D8" s="457" t="s">
        <v>538</v>
      </c>
      <c r="E8" s="727" t="s">
        <v>802</v>
      </c>
      <c r="F8" s="376"/>
      <c r="G8" s="479"/>
      <c r="H8" s="479"/>
      <c r="I8" s="479"/>
      <c r="J8" s="479"/>
      <c r="K8" s="479"/>
      <c r="L8" s="479"/>
      <c r="M8" s="479"/>
      <c r="N8" s="479"/>
      <c r="O8" s="376" t="s">
        <v>68</v>
      </c>
      <c r="P8" s="377" t="str">
        <f>CONCATENATE("GL ",S8,"',"," KB ",(S8+12),"' (12' AGL)")</f>
        <v>GL 2765', KB 2777' (12' AGL)</v>
      </c>
      <c r="Q8" s="419"/>
      <c r="R8" s="5"/>
      <c r="S8" s="485">
        <v>2765</v>
      </c>
      <c r="T8" s="317" t="s">
        <v>352</v>
      </c>
      <c r="X8" s="791"/>
    </row>
    <row r="9" spans="1:35" ht="23.4" thickBot="1" x14ac:dyDescent="0.3">
      <c r="B9" s="425"/>
      <c r="C9" s="41"/>
      <c r="D9" s="457" t="s">
        <v>579</v>
      </c>
      <c r="E9" s="727" t="s">
        <v>803</v>
      </c>
      <c r="F9" s="480"/>
      <c r="G9" s="480"/>
      <c r="H9" s="480"/>
      <c r="I9" s="480"/>
      <c r="J9" s="480"/>
      <c r="K9" s="480"/>
      <c r="L9" s="480"/>
      <c r="M9" s="480"/>
      <c r="N9" s="480"/>
      <c r="O9" s="376" t="s">
        <v>147</v>
      </c>
      <c r="P9" s="378" t="s">
        <v>800</v>
      </c>
      <c r="Q9" s="418"/>
      <c r="R9" s="364"/>
      <c r="S9" s="784">
        <v>850</v>
      </c>
      <c r="T9" s="318" t="s">
        <v>358</v>
      </c>
      <c r="X9" s="791"/>
    </row>
    <row r="10" spans="1:35" ht="22.8" x14ac:dyDescent="0.25">
      <c r="B10" s="425"/>
      <c r="C10" s="41"/>
      <c r="D10" s="375" t="s">
        <v>14</v>
      </c>
      <c r="E10" s="376" t="s">
        <v>563</v>
      </c>
      <c r="F10" s="480"/>
      <c r="G10" s="480"/>
      <c r="H10" s="480"/>
      <c r="I10" s="480"/>
      <c r="J10" s="480"/>
      <c r="K10" s="480"/>
      <c r="L10" s="480"/>
      <c r="M10" s="480"/>
      <c r="N10" s="480"/>
      <c r="O10" s="375" t="s">
        <v>146</v>
      </c>
      <c r="P10" s="378" t="s">
        <v>838</v>
      </c>
      <c r="Q10" s="418"/>
      <c r="R10" s="364"/>
      <c r="X10" s="791"/>
    </row>
    <row r="11" spans="1:35" ht="20.25" customHeight="1" x14ac:dyDescent="0.25">
      <c r="B11" s="425"/>
      <c r="C11" s="41"/>
      <c r="D11" s="2"/>
      <c r="E11" s="474"/>
      <c r="F11" s="1"/>
      <c r="G11" s="476"/>
      <c r="H11" s="476"/>
      <c r="I11" s="476"/>
      <c r="J11" s="474"/>
      <c r="K11" s="474"/>
      <c r="L11" s="474"/>
      <c r="M11" s="474"/>
      <c r="N11" s="474"/>
      <c r="O11" s="474"/>
      <c r="P11" s="46"/>
      <c r="Q11" s="418"/>
      <c r="R11" s="364"/>
      <c r="S11" s="327"/>
      <c r="X11" s="791"/>
    </row>
    <row r="12" spans="1:35" s="11" customFormat="1" ht="20.25" customHeight="1" x14ac:dyDescent="0.25">
      <c r="B12" s="481"/>
      <c r="C12" s="16"/>
      <c r="D12" s="16" t="s">
        <v>2</v>
      </c>
      <c r="E12" s="475" t="s">
        <v>3</v>
      </c>
      <c r="F12" s="17"/>
      <c r="G12" s="17"/>
      <c r="H12" s="17"/>
      <c r="I12" s="17"/>
      <c r="J12" s="475" t="s">
        <v>8</v>
      </c>
      <c r="K12" s="475"/>
      <c r="L12" s="475"/>
      <c r="M12" s="475"/>
      <c r="N12" s="475"/>
      <c r="O12" s="805" t="s">
        <v>6</v>
      </c>
      <c r="P12" s="805"/>
      <c r="Q12" s="420"/>
      <c r="R12" s="366"/>
      <c r="X12" s="791"/>
    </row>
    <row r="13" spans="1:35" s="11" customFormat="1" ht="20.25" customHeight="1" x14ac:dyDescent="0.25">
      <c r="B13" s="482"/>
      <c r="C13" s="18"/>
      <c r="D13" s="18"/>
      <c r="E13" s="19"/>
      <c r="F13" s="20"/>
      <c r="G13" s="20"/>
      <c r="H13" s="20"/>
      <c r="I13" s="20"/>
      <c r="J13" s="19"/>
      <c r="K13" s="19"/>
      <c r="L13" s="19"/>
      <c r="M13" s="19"/>
      <c r="N13" s="19"/>
      <c r="O13" s="19"/>
      <c r="P13" s="19"/>
      <c r="Q13" s="421"/>
      <c r="R13" s="366"/>
      <c r="T13" s="61"/>
      <c r="U13" s="61"/>
      <c r="V13" s="61"/>
      <c r="W13" s="61"/>
      <c r="X13" s="791"/>
      <c r="Y13" s="61"/>
      <c r="Z13" s="61"/>
      <c r="AA13" s="61"/>
      <c r="AB13" s="61"/>
      <c r="AC13" s="61"/>
      <c r="AD13" s="61"/>
      <c r="AE13" s="61"/>
      <c r="AF13" s="61"/>
      <c r="AG13" s="61"/>
      <c r="AH13" s="61"/>
      <c r="AI13" s="61"/>
    </row>
    <row r="14" spans="1:35" s="36" customFormat="1" ht="20.25" customHeight="1" x14ac:dyDescent="0.25">
      <c r="B14" s="422" t="s">
        <v>149</v>
      </c>
      <c r="C14" s="278"/>
      <c r="D14" s="279" t="s">
        <v>1</v>
      </c>
      <c r="E14" s="461"/>
      <c r="F14" s="17"/>
      <c r="G14" s="17"/>
      <c r="H14" s="17"/>
      <c r="I14" s="802" t="s">
        <v>130</v>
      </c>
      <c r="J14" s="803"/>
      <c r="K14" s="804"/>
      <c r="L14" s="461"/>
      <c r="M14" s="461"/>
      <c r="N14" s="461"/>
      <c r="O14" s="792" t="s">
        <v>7</v>
      </c>
      <c r="P14" s="792"/>
      <c r="Q14" s="423"/>
      <c r="R14" s="17"/>
      <c r="T14" s="61"/>
      <c r="X14" s="791"/>
      <c r="Z14" s="61"/>
      <c r="AA14" s="61"/>
      <c r="AB14" s="61"/>
      <c r="AC14" s="61"/>
      <c r="AD14" s="61"/>
      <c r="AE14" s="61"/>
      <c r="AF14" s="61"/>
      <c r="AG14" s="61"/>
      <c r="AH14" s="61"/>
      <c r="AI14" s="61"/>
    </row>
    <row r="15" spans="1:35" ht="20.25" customHeight="1" x14ac:dyDescent="0.25">
      <c r="A15" s="4">
        <f>A16-150</f>
        <v>-50</v>
      </c>
      <c r="B15" s="422"/>
      <c r="C15" s="278"/>
      <c r="D15" s="279"/>
      <c r="E15" s="46" t="s">
        <v>343</v>
      </c>
      <c r="F15" s="1"/>
      <c r="G15" s="30"/>
      <c r="H15" s="30"/>
      <c r="I15" s="30"/>
      <c r="J15" s="373" t="s">
        <v>626</v>
      </c>
      <c r="K15" s="33"/>
      <c r="L15" s="33"/>
      <c r="M15" s="33"/>
      <c r="N15" s="458"/>
      <c r="O15" s="792" t="s">
        <v>151</v>
      </c>
      <c r="P15" s="792"/>
      <c r="Q15" s="418"/>
      <c r="R15" s="364"/>
      <c r="T15" s="61"/>
      <c r="X15" s="791"/>
      <c r="Z15" s="61"/>
      <c r="AA15" s="61"/>
      <c r="AB15" s="61"/>
      <c r="AC15" s="61"/>
      <c r="AD15" s="61"/>
      <c r="AE15" s="61"/>
      <c r="AF15" s="61"/>
      <c r="AG15" s="61"/>
      <c r="AH15" s="61"/>
      <c r="AI15" s="61"/>
    </row>
    <row r="16" spans="1:35" ht="20.25" customHeight="1" x14ac:dyDescent="0.25">
      <c r="A16" s="4">
        <f t="shared" ref="A16:A26" si="0">A17-150</f>
        <v>100</v>
      </c>
      <c r="B16" s="424"/>
      <c r="C16" s="53"/>
      <c r="D16" s="53" t="s">
        <v>399</v>
      </c>
      <c r="E16" s="45"/>
      <c r="F16" s="1"/>
      <c r="G16" s="30"/>
      <c r="H16" s="30"/>
      <c r="I16" s="30"/>
      <c r="J16" s="458"/>
      <c r="K16" s="33"/>
      <c r="L16" s="33"/>
      <c r="M16" s="33"/>
      <c r="N16" s="458"/>
      <c r="O16" s="797"/>
      <c r="P16" s="797"/>
      <c r="Q16" s="418"/>
      <c r="R16" s="364"/>
      <c r="T16" s="61"/>
      <c r="X16" s="791"/>
      <c r="Z16" s="61"/>
      <c r="AA16" s="61"/>
      <c r="AB16" s="61"/>
      <c r="AC16" s="61"/>
      <c r="AD16" s="61"/>
      <c r="AE16" s="61"/>
      <c r="AF16" s="61"/>
      <c r="AG16" s="61"/>
      <c r="AH16" s="61"/>
      <c r="AI16" s="61"/>
    </row>
    <row r="17" spans="1:35" ht="20.25" customHeight="1" x14ac:dyDescent="0.25">
      <c r="A17" s="4">
        <f t="shared" si="0"/>
        <v>250</v>
      </c>
      <c r="B17" s="425" t="s">
        <v>150</v>
      </c>
      <c r="C17" s="41"/>
      <c r="D17" s="2" t="s">
        <v>0</v>
      </c>
      <c r="F17" s="1"/>
      <c r="G17" s="30"/>
      <c r="H17" s="30"/>
      <c r="I17" s="30"/>
      <c r="J17" s="458"/>
      <c r="K17" s="33"/>
      <c r="L17" s="33"/>
      <c r="M17" s="33"/>
      <c r="N17" s="458"/>
      <c r="O17" s="793" t="s">
        <v>401</v>
      </c>
      <c r="P17" s="793"/>
      <c r="Q17" s="418"/>
      <c r="R17" s="364"/>
      <c r="T17" s="61"/>
      <c r="X17" s="791"/>
      <c r="Z17" s="61"/>
      <c r="AA17" s="61"/>
      <c r="AB17" s="61"/>
      <c r="AC17" s="61"/>
      <c r="AD17" s="61"/>
      <c r="AE17" s="61"/>
      <c r="AF17" s="61"/>
      <c r="AG17" s="61"/>
      <c r="AH17" s="61"/>
      <c r="AI17" s="61"/>
    </row>
    <row r="18" spans="1:35" ht="20.25" customHeight="1" x14ac:dyDescent="0.25">
      <c r="A18" s="4">
        <f t="shared" si="0"/>
        <v>400</v>
      </c>
      <c r="B18" s="462"/>
      <c r="C18" s="388"/>
      <c r="D18" s="388"/>
      <c r="E18" s="369" t="str">
        <f>"Lead: "&amp;'Tech Data'!C48&amp;" sx "&amp;'Tech Data'!N48&amp;"ppg Class C"</f>
        <v>Lead: 300 sx 12.8ppg Class C</v>
      </c>
      <c r="F18" s="1"/>
      <c r="G18" s="30"/>
      <c r="H18" s="30"/>
      <c r="I18" s="30"/>
      <c r="J18" s="458"/>
      <c r="K18" s="33"/>
      <c r="L18" s="33"/>
      <c r="M18" s="33"/>
      <c r="N18" s="458"/>
      <c r="O18" s="793"/>
      <c r="P18" s="793"/>
      <c r="Q18" s="418"/>
      <c r="R18" s="364"/>
      <c r="X18" s="791"/>
    </row>
    <row r="19" spans="1:35" ht="20.25" customHeight="1" x14ac:dyDescent="0.25">
      <c r="A19" s="4">
        <f t="shared" si="0"/>
        <v>550</v>
      </c>
      <c r="B19" s="425"/>
      <c r="C19" s="41"/>
      <c r="D19" s="2"/>
      <c r="E19" s="383" t="str">
        <f>"Top of Lead @ "&amp;'Tech Data'!U49&amp;"'"</f>
        <v>Top of Lead @ 0'</v>
      </c>
      <c r="F19" s="1"/>
      <c r="G19" s="30"/>
      <c r="H19" s="30"/>
      <c r="I19" s="30"/>
      <c r="J19" s="458"/>
      <c r="K19" s="33"/>
      <c r="L19" s="33"/>
      <c r="M19" s="33"/>
      <c r="N19" s="458"/>
      <c r="O19" s="793" t="s">
        <v>512</v>
      </c>
      <c r="P19" s="793"/>
      <c r="Q19" s="418"/>
      <c r="R19" s="364"/>
      <c r="X19" s="791"/>
    </row>
    <row r="20" spans="1:35" ht="20.25" customHeight="1" x14ac:dyDescent="0.25">
      <c r="A20" s="4">
        <f t="shared" si="0"/>
        <v>700</v>
      </c>
      <c r="B20" s="425"/>
      <c r="C20" s="41"/>
      <c r="D20" s="2"/>
      <c r="E20" s="483" t="str">
        <f>" Lead Excess@ "&amp;ROUND('Tech Data'!S48*100,-1) &amp;"%"</f>
        <v xml:space="preserve"> Lead Excess@ 30%</v>
      </c>
      <c r="F20" s="1"/>
      <c r="G20" s="30"/>
      <c r="H20" s="30"/>
      <c r="I20" s="30"/>
      <c r="J20" s="458"/>
      <c r="K20" s="33"/>
      <c r="L20" s="33"/>
      <c r="M20" s="33"/>
      <c r="N20" s="458"/>
      <c r="O20" s="793"/>
      <c r="P20" s="793"/>
      <c r="Q20" s="418"/>
      <c r="R20" s="364"/>
      <c r="X20" s="791"/>
    </row>
    <row r="21" spans="1:35" ht="20.25" customHeight="1" x14ac:dyDescent="0.25">
      <c r="A21" s="4">
        <f t="shared" si="0"/>
        <v>850</v>
      </c>
      <c r="B21" s="425"/>
      <c r="C21" s="41"/>
      <c r="D21" s="2"/>
      <c r="E21" s="384"/>
      <c r="F21" s="1"/>
      <c r="G21" s="30"/>
      <c r="H21" s="30"/>
      <c r="I21" s="30"/>
      <c r="J21" s="458"/>
      <c r="K21" s="33"/>
      <c r="L21" s="33"/>
      <c r="M21" s="33"/>
      <c r="N21" s="458"/>
      <c r="O21" s="796"/>
      <c r="P21" s="796"/>
      <c r="Q21" s="418"/>
      <c r="R21" s="364"/>
      <c r="X21" s="791"/>
    </row>
    <row r="22" spans="1:35" ht="20.25" customHeight="1" x14ac:dyDescent="0.25">
      <c r="A22" s="4">
        <f t="shared" si="0"/>
        <v>1000</v>
      </c>
      <c r="B22" s="425"/>
      <c r="C22" s="41"/>
      <c r="D22" s="2"/>
      <c r="E22" s="369"/>
      <c r="F22" s="1"/>
      <c r="G22" s="30"/>
      <c r="H22" s="33"/>
      <c r="I22" s="606"/>
      <c r="J22" s="458"/>
      <c r="K22" s="33"/>
      <c r="L22" s="33"/>
      <c r="M22" s="33"/>
      <c r="N22" s="458"/>
      <c r="O22" s="792" t="s">
        <v>373</v>
      </c>
      <c r="P22" s="792"/>
      <c r="Q22" s="418"/>
      <c r="R22" s="364"/>
      <c r="X22" s="791"/>
    </row>
    <row r="23" spans="1:35" ht="20.25" customHeight="1" x14ac:dyDescent="0.25">
      <c r="A23" s="4">
        <f t="shared" si="0"/>
        <v>1150</v>
      </c>
      <c r="B23" s="425"/>
      <c r="C23" s="41"/>
      <c r="D23" s="2"/>
      <c r="E23" s="369" t="str">
        <f>"Tail: " &amp;'Tech Data'!C49&amp;" sx "&amp;'Tech Data'!N49&amp;"ppg Class C"</f>
        <v>Tail: 250 sx 13.8ppg Class C</v>
      </c>
      <c r="F23" s="1"/>
      <c r="G23" s="29"/>
      <c r="H23" s="607"/>
      <c r="I23" s="30"/>
      <c r="J23" s="458"/>
      <c r="K23" s="33"/>
      <c r="L23" s="33"/>
      <c r="M23" s="34"/>
      <c r="N23" s="458"/>
      <c r="O23" s="793" t="s">
        <v>372</v>
      </c>
      <c r="P23" s="793"/>
      <c r="Q23" s="418"/>
      <c r="R23" s="364"/>
    </row>
    <row r="24" spans="1:35" ht="20.25" customHeight="1" x14ac:dyDescent="0.25">
      <c r="A24" s="4">
        <f t="shared" si="0"/>
        <v>1300</v>
      </c>
      <c r="B24" s="425"/>
      <c r="C24" s="41"/>
      <c r="D24" s="388"/>
      <c r="E24" s="383" t="str">
        <f>"Top of Tail @ "&amp;'Tech Data'!V49&amp;"'"</f>
        <v>Top of Tail @ 600'</v>
      </c>
      <c r="F24" s="1"/>
      <c r="G24" s="29"/>
      <c r="H24" s="33"/>
      <c r="I24" s="606"/>
      <c r="J24" s="458"/>
      <c r="K24" s="33"/>
      <c r="L24" s="33"/>
      <c r="M24" s="34"/>
      <c r="N24" s="458"/>
      <c r="O24" s="793"/>
      <c r="P24" s="793"/>
      <c r="Q24" s="418"/>
      <c r="R24" s="364"/>
    </row>
    <row r="25" spans="1:35" ht="20.25" customHeight="1" thickBot="1" x14ac:dyDescent="0.3">
      <c r="A25" s="4">
        <f t="shared" si="0"/>
        <v>1450</v>
      </c>
      <c r="B25" s="425"/>
      <c r="C25" s="41"/>
      <c r="D25" s="2"/>
      <c r="E25" s="483" t="str">
        <f>" Tail Excess@ "&amp;ROUNDUP('Tech Data'!S49*100,-0.5) &amp;"%"</f>
        <v xml:space="preserve"> Tail Excess@ 86%</v>
      </c>
      <c r="F25" s="1"/>
      <c r="G25" s="29"/>
      <c r="H25" s="33"/>
      <c r="I25" s="606"/>
      <c r="J25" s="458"/>
      <c r="K25" s="33"/>
      <c r="L25" s="33"/>
      <c r="M25" s="34"/>
      <c r="N25" s="458"/>
      <c r="O25" s="796" t="s">
        <v>390</v>
      </c>
      <c r="P25" s="796"/>
      <c r="Q25" s="418"/>
      <c r="R25" s="364"/>
      <c r="Z25" s="61"/>
      <c r="AA25" s="61"/>
      <c r="AB25" s="62"/>
      <c r="AC25" s="61"/>
      <c r="AD25" s="61"/>
    </row>
    <row r="26" spans="1:35" ht="20.25" customHeight="1" thickBot="1" x14ac:dyDescent="0.3">
      <c r="A26" s="4">
        <f t="shared" si="0"/>
        <v>1600</v>
      </c>
      <c r="B26" s="425"/>
      <c r="C26" s="41"/>
      <c r="D26" s="2"/>
      <c r="E26" s="42"/>
      <c r="F26" s="1"/>
      <c r="G26" s="29"/>
      <c r="H26" s="33"/>
      <c r="I26" s="606"/>
      <c r="J26" s="458"/>
      <c r="K26" s="33"/>
      <c r="L26" s="33"/>
      <c r="M26" s="34"/>
      <c r="N26" s="458"/>
      <c r="O26" s="796" t="s">
        <v>374</v>
      </c>
      <c r="P26" s="796"/>
      <c r="Q26" s="418"/>
      <c r="R26" s="364"/>
      <c r="S26" s="810" t="s">
        <v>357</v>
      </c>
      <c r="T26" s="812"/>
      <c r="U26" s="811"/>
      <c r="Z26" s="61"/>
      <c r="AA26" s="61"/>
      <c r="AB26" s="62"/>
      <c r="AC26" s="61"/>
      <c r="AD26" s="61"/>
    </row>
    <row r="27" spans="1:35" ht="20.25" customHeight="1" x14ac:dyDescent="0.25">
      <c r="A27" s="4">
        <f>A28-150</f>
        <v>1750</v>
      </c>
      <c r="B27" s="426"/>
      <c r="C27" s="41"/>
      <c r="D27" s="2" t="s">
        <v>203</v>
      </c>
      <c r="E27" s="458"/>
      <c r="F27" s="1"/>
      <c r="G27" s="29"/>
      <c r="H27" s="33"/>
      <c r="I27" s="606"/>
      <c r="J27" s="458"/>
      <c r="K27" s="33"/>
      <c r="L27" s="33"/>
      <c r="M27" s="34"/>
      <c r="N27" s="458"/>
      <c r="O27" s="793"/>
      <c r="P27" s="793"/>
      <c r="Q27" s="418"/>
      <c r="R27" s="364"/>
      <c r="S27" s="385" t="str">
        <f>D27</f>
        <v>Rustler</v>
      </c>
      <c r="T27" s="386"/>
      <c r="U27" s="387">
        <f>B30-B27</f>
        <v>0</v>
      </c>
      <c r="Z27" s="61"/>
      <c r="AA27" s="61"/>
      <c r="AB27" s="62"/>
      <c r="AC27" s="61"/>
      <c r="AD27" s="61"/>
    </row>
    <row r="28" spans="1:35" ht="20.25" customHeight="1" thickBot="1" x14ac:dyDescent="0.3">
      <c r="A28" s="315">
        <v>1900</v>
      </c>
      <c r="B28" s="637"/>
      <c r="C28" s="618"/>
      <c r="D28" s="619" t="s">
        <v>354</v>
      </c>
      <c r="E28" s="616" t="s">
        <v>648</v>
      </c>
      <c r="F28" s="620"/>
      <c r="G28" s="31"/>
      <c r="H28" s="33"/>
      <c r="I28" s="606"/>
      <c r="J28" s="401">
        <v>900</v>
      </c>
      <c r="K28" s="33"/>
      <c r="L28" s="33"/>
      <c r="M28" s="35"/>
      <c r="N28" s="608"/>
      <c r="O28" s="794" t="s">
        <v>295</v>
      </c>
      <c r="P28" s="794"/>
      <c r="Q28" s="439"/>
      <c r="R28" s="364"/>
      <c r="S28" s="321"/>
      <c r="T28" s="322"/>
      <c r="U28" s="323"/>
      <c r="Z28" s="61"/>
      <c r="AA28" s="61"/>
      <c r="AB28" s="62"/>
      <c r="AC28" s="61"/>
      <c r="AD28" s="61"/>
    </row>
    <row r="29" spans="1:35" ht="20.25" customHeight="1" x14ac:dyDescent="0.25">
      <c r="B29" s="426"/>
      <c r="C29" s="41"/>
      <c r="D29" s="2"/>
      <c r="E29" s="273" t="str">
        <f>CONCATENATE("No deeper than ",S9+200,"' per TCEQ")</f>
        <v>No deeper than 1050' per TCEQ</v>
      </c>
      <c r="F29" s="32"/>
      <c r="G29" s="597"/>
      <c r="H29" s="610"/>
      <c r="I29" s="606"/>
      <c r="J29" s="783" t="s">
        <v>821</v>
      </c>
      <c r="K29" s="607"/>
      <c r="L29" s="33"/>
      <c r="M29" s="458"/>
      <c r="N29" s="458"/>
      <c r="O29" s="792" t="s">
        <v>186</v>
      </c>
      <c r="P29" s="792"/>
      <c r="Q29" s="418"/>
      <c r="R29" s="364"/>
      <c r="S29" s="321"/>
      <c r="T29" s="322"/>
      <c r="U29" s="323"/>
    </row>
    <row r="30" spans="1:35" ht="20.25" customHeight="1" x14ac:dyDescent="0.25">
      <c r="A30" s="4">
        <f t="shared" ref="A30:A59" si="1">A31-180</f>
        <v>2020</v>
      </c>
      <c r="B30" s="426"/>
      <c r="C30" s="41"/>
      <c r="D30" s="2" t="s">
        <v>391</v>
      </c>
      <c r="E30" s="406"/>
      <c r="F30" s="1"/>
      <c r="G30" s="463"/>
      <c r="H30" s="611"/>
      <c r="I30" s="606"/>
      <c r="J30" s="459"/>
      <c r="K30" s="607"/>
      <c r="L30" s="33"/>
      <c r="M30" s="458"/>
      <c r="N30" s="458"/>
      <c r="O30" s="795" t="s">
        <v>652</v>
      </c>
      <c r="P30" s="795"/>
      <c r="Q30" s="418"/>
      <c r="R30" s="364"/>
      <c r="S30" s="321" t="str">
        <f t="shared" ref="S30" si="2">D30</f>
        <v>Salado Salts</v>
      </c>
      <c r="T30" s="322"/>
      <c r="U30" s="323">
        <f>B36-B30</f>
        <v>0</v>
      </c>
    </row>
    <row r="31" spans="1:35" ht="20.25" customHeight="1" x14ac:dyDescent="0.25">
      <c r="A31" s="4">
        <f t="shared" si="1"/>
        <v>2200</v>
      </c>
      <c r="B31" s="425"/>
      <c r="C31" s="41"/>
      <c r="D31" s="306" t="s">
        <v>392</v>
      </c>
      <c r="E31" s="46"/>
      <c r="F31" s="1"/>
      <c r="G31" s="596"/>
      <c r="H31" s="610"/>
      <c r="I31" s="606"/>
      <c r="J31" s="459"/>
      <c r="K31" s="607"/>
      <c r="L31" s="33"/>
      <c r="M31" s="458"/>
      <c r="N31" s="458"/>
      <c r="O31" s="796"/>
      <c r="P31" s="796"/>
      <c r="Q31" s="418"/>
      <c r="R31" s="364"/>
      <c r="S31" s="321"/>
      <c r="T31" s="322"/>
      <c r="U31" s="323"/>
    </row>
    <row r="32" spans="1:35" ht="20.25" customHeight="1" x14ac:dyDescent="0.25">
      <c r="A32" s="4">
        <f t="shared" si="1"/>
        <v>2380</v>
      </c>
      <c r="B32" s="427"/>
      <c r="C32" s="7"/>
      <c r="D32" s="8"/>
      <c r="E32" s="369" t="str">
        <f>"Lead: "&amp;'Tech Data'!C50&amp;" sx "&amp;'Tech Data'!N50&amp;"ppg Class C"</f>
        <v>Lead: 500 sx 11.6ppg Class C</v>
      </c>
      <c r="F32" s="1"/>
      <c r="G32" s="463"/>
      <c r="H32" s="29"/>
      <c r="I32" s="606"/>
      <c r="J32" s="459"/>
      <c r="K32" s="607"/>
      <c r="L32" s="612"/>
      <c r="M32" s="458"/>
      <c r="N32" s="458"/>
      <c r="O32" s="793" t="s">
        <v>296</v>
      </c>
      <c r="P32" s="793"/>
      <c r="Q32" s="418"/>
      <c r="R32" s="364"/>
      <c r="S32" s="321"/>
      <c r="T32" s="322"/>
      <c r="U32" s="323"/>
    </row>
    <row r="33" spans="1:26" ht="20.25" customHeight="1" x14ac:dyDescent="0.25">
      <c r="A33" s="4">
        <f t="shared" si="1"/>
        <v>2560</v>
      </c>
      <c r="B33" s="427"/>
      <c r="C33" s="41"/>
      <c r="D33" s="2"/>
      <c r="E33" s="383" t="str">
        <f>"Top of Lead @ "&amp;'Tech Data'!U51&amp;"'"</f>
        <v>Top of Lead @ 0'</v>
      </c>
      <c r="F33" s="1"/>
      <c r="G33" s="463"/>
      <c r="H33" s="29"/>
      <c r="I33" s="30"/>
      <c r="J33" s="459"/>
      <c r="K33" s="607"/>
      <c r="L33" s="612"/>
      <c r="M33" s="458"/>
      <c r="N33" s="458"/>
      <c r="O33" s="809" t="s">
        <v>9</v>
      </c>
      <c r="P33" s="809"/>
      <c r="Q33" s="418"/>
      <c r="R33" s="364"/>
      <c r="S33" s="321"/>
      <c r="T33" s="322"/>
      <c r="U33" s="323"/>
    </row>
    <row r="34" spans="1:26" ht="20.25" customHeight="1" x14ac:dyDescent="0.25">
      <c r="A34" s="4">
        <f t="shared" si="1"/>
        <v>2740</v>
      </c>
      <c r="B34" s="473">
        <f>'Geo-Prog'!C28</f>
        <v>2278.6999999999998</v>
      </c>
      <c r="C34" s="41"/>
      <c r="D34" s="2" t="s">
        <v>541</v>
      </c>
      <c r="E34" s="483" t="str">
        <f>" Lead Excess@ "&amp;ROUNDUP('Tech Data'!S50*100,-0.5) &amp;"%"</f>
        <v xml:space="preserve"> Lead Excess@ 84%</v>
      </c>
      <c r="F34" s="1"/>
      <c r="G34" s="463"/>
      <c r="H34" s="29"/>
      <c r="I34" s="30"/>
      <c r="J34" s="459"/>
      <c r="K34" s="607"/>
      <c r="L34" s="612"/>
      <c r="M34" s="458"/>
      <c r="N34" s="458"/>
      <c r="O34" s="793"/>
      <c r="P34" s="793"/>
      <c r="Q34" s="418"/>
      <c r="R34" s="364"/>
      <c r="S34" s="321">
        <f>D36</f>
        <v>0</v>
      </c>
      <c r="T34" s="322"/>
      <c r="U34" s="323">
        <f>B39-B36</f>
        <v>0</v>
      </c>
    </row>
    <row r="35" spans="1:26" ht="20.25" customHeight="1" x14ac:dyDescent="0.25">
      <c r="A35" s="4">
        <f t="shared" si="1"/>
        <v>2920</v>
      </c>
      <c r="B35" s="427"/>
      <c r="C35" s="41"/>
      <c r="D35" s="306" t="s">
        <v>393</v>
      </c>
      <c r="F35" s="1"/>
      <c r="G35" s="463"/>
      <c r="H35" s="29"/>
      <c r="I35" s="606"/>
      <c r="J35" s="459"/>
      <c r="K35" s="607"/>
      <c r="L35" s="612"/>
      <c r="M35" s="458"/>
      <c r="N35" s="458"/>
      <c r="O35" s="792" t="s">
        <v>564</v>
      </c>
      <c r="P35" s="793"/>
      <c r="Q35" s="418"/>
      <c r="R35" s="364"/>
      <c r="S35" s="321"/>
      <c r="T35" s="322"/>
      <c r="U35" s="323"/>
    </row>
    <row r="36" spans="1:26" ht="20.25" customHeight="1" x14ac:dyDescent="0.25">
      <c r="A36" s="4">
        <f t="shared" si="1"/>
        <v>3100</v>
      </c>
      <c r="B36" s="427"/>
      <c r="C36" s="41"/>
      <c r="D36" s="2"/>
      <c r="E36" s="369" t="str">
        <f>"Tail: " &amp;'Tech Data'!C51&amp;" sx "&amp;'Tech Data'!N51&amp;"ppg Class H"</f>
        <v>Tail: 400 sx 14.4ppg Class H</v>
      </c>
      <c r="F36" s="1"/>
      <c r="G36" s="463"/>
      <c r="H36" s="29"/>
      <c r="I36" s="30"/>
      <c r="J36" s="459"/>
      <c r="K36" s="607"/>
      <c r="L36" s="612"/>
      <c r="M36" s="458"/>
      <c r="N36" s="458"/>
      <c r="O36" s="806"/>
      <c r="P36" s="807"/>
      <c r="Q36" s="418"/>
      <c r="R36" s="364"/>
      <c r="S36" s="321">
        <f>D39</f>
        <v>0</v>
      </c>
      <c r="T36" s="322"/>
      <c r="U36" s="323">
        <f>B42-B39</f>
        <v>3515.8</v>
      </c>
      <c r="Z36" s="372"/>
    </row>
    <row r="37" spans="1:26" ht="20.25" customHeight="1" x14ac:dyDescent="0.25">
      <c r="A37" s="4">
        <f t="shared" si="1"/>
        <v>3280</v>
      </c>
      <c r="B37" s="427"/>
      <c r="C37" s="41"/>
      <c r="D37" s="306"/>
      <c r="E37" s="383" t="str">
        <f>"Top of Tail @ "&amp;'Tech Data'!V51&amp;"'"</f>
        <v>Top of Tail @ 3000'</v>
      </c>
      <c r="F37" s="1"/>
      <c r="G37" s="463"/>
      <c r="H37" s="605"/>
      <c r="I37" s="30"/>
      <c r="J37" s="459"/>
      <c r="K37" s="607"/>
      <c r="L37" s="613"/>
      <c r="M37" s="458"/>
      <c r="N37" s="458"/>
      <c r="O37" s="806"/>
      <c r="P37" s="806"/>
      <c r="Q37" s="418"/>
      <c r="R37" s="364"/>
      <c r="S37" s="321"/>
      <c r="T37" s="322"/>
      <c r="U37" s="323"/>
      <c r="Z37" s="372"/>
    </row>
    <row r="38" spans="1:26" ht="20.25" customHeight="1" x14ac:dyDescent="0.25">
      <c r="A38" s="4">
        <f t="shared" si="1"/>
        <v>3460</v>
      </c>
      <c r="B38" s="473">
        <f>'Geo-Prog'!C29</f>
        <v>3056.3</v>
      </c>
      <c r="C38" s="41"/>
      <c r="D38" s="2" t="s">
        <v>545</v>
      </c>
      <c r="E38" s="483" t="str">
        <f>" Tail Excess@ "&amp;ROUNDUP('Tech Data'!S51*100,-0.5) &amp;"%"</f>
        <v xml:space="preserve"> Tail Excess@ 103%</v>
      </c>
      <c r="F38" s="1"/>
      <c r="G38" s="463"/>
      <c r="H38" s="29"/>
      <c r="I38" s="30"/>
      <c r="J38" s="459"/>
      <c r="K38" s="607"/>
      <c r="L38" s="612"/>
      <c r="M38" s="458"/>
      <c r="N38" s="458"/>
      <c r="O38" s="806"/>
      <c r="P38" s="806"/>
      <c r="Q38" s="418"/>
      <c r="R38" s="364"/>
      <c r="S38" s="321" t="s">
        <v>406</v>
      </c>
      <c r="T38" s="322"/>
      <c r="U38" s="323">
        <f>B46-B42</f>
        <v>-3515.8</v>
      </c>
      <c r="Z38" s="372"/>
    </row>
    <row r="39" spans="1:26" ht="20.25" customHeight="1" x14ac:dyDescent="0.25">
      <c r="A39" s="4">
        <f t="shared" si="1"/>
        <v>3640</v>
      </c>
      <c r="B39" s="417"/>
      <c r="C39" s="7"/>
      <c r="D39" s="306"/>
      <c r="E39" s="372"/>
      <c r="F39" s="1"/>
      <c r="G39" s="463"/>
      <c r="H39" s="29"/>
      <c r="I39" s="30"/>
      <c r="J39" s="459"/>
      <c r="K39" s="33"/>
      <c r="L39" s="613"/>
      <c r="M39" s="458"/>
      <c r="N39" s="458"/>
      <c r="O39" s="806"/>
      <c r="P39" s="806"/>
      <c r="Q39" s="418"/>
      <c r="R39" s="364"/>
      <c r="S39" s="321"/>
      <c r="T39" s="322"/>
      <c r="U39" s="323"/>
      <c r="Z39" s="372"/>
    </row>
    <row r="40" spans="1:26" ht="20.25" customHeight="1" x14ac:dyDescent="0.25">
      <c r="A40" s="4">
        <f t="shared" si="1"/>
        <v>3820</v>
      </c>
      <c r="B40" s="427"/>
      <c r="C40" s="41"/>
      <c r="D40" s="306"/>
      <c r="E40" s="372"/>
      <c r="F40" s="1"/>
      <c r="G40" s="463"/>
      <c r="H40" s="29"/>
      <c r="I40" s="30"/>
      <c r="J40" s="459"/>
      <c r="K40" s="33"/>
      <c r="L40" s="613"/>
      <c r="M40" s="458"/>
      <c r="N40" s="458"/>
      <c r="O40" s="806"/>
      <c r="P40" s="806"/>
      <c r="Q40" s="418"/>
      <c r="R40" s="364"/>
      <c r="S40" s="321"/>
      <c r="T40" s="322"/>
      <c r="U40" s="323"/>
      <c r="Z40" s="372"/>
    </row>
    <row r="41" spans="1:26" ht="20.25" customHeight="1" x14ac:dyDescent="0.25">
      <c r="A41" s="4">
        <f t="shared" si="1"/>
        <v>4000</v>
      </c>
      <c r="B41" s="417"/>
      <c r="C41" s="7"/>
      <c r="D41" s="8"/>
      <c r="E41" s="621"/>
      <c r="F41" s="1"/>
      <c r="G41" s="463"/>
      <c r="H41" s="29"/>
      <c r="I41" s="30"/>
      <c r="J41" s="459"/>
      <c r="K41" s="33"/>
      <c r="L41" s="613"/>
      <c r="M41" s="458"/>
      <c r="N41" s="458"/>
      <c r="O41" s="796" t="s">
        <v>390</v>
      </c>
      <c r="P41" s="796"/>
      <c r="Q41" s="418"/>
      <c r="R41" s="364"/>
      <c r="S41" s="321">
        <f>D46</f>
        <v>0</v>
      </c>
      <c r="T41" s="322"/>
      <c r="U41" s="456">
        <f>B49-B46</f>
        <v>5042.7</v>
      </c>
      <c r="Z41" s="372"/>
    </row>
    <row r="42" spans="1:26" ht="20.25" customHeight="1" x14ac:dyDescent="0.25">
      <c r="A42" s="4">
        <f t="shared" si="1"/>
        <v>4180</v>
      </c>
      <c r="B42" s="622">
        <f>'Geo-Prog'!C30</f>
        <v>3515.8</v>
      </c>
      <c r="C42" s="41"/>
      <c r="D42" s="2" t="s">
        <v>542</v>
      </c>
      <c r="E42" s="372"/>
      <c r="F42" s="1"/>
      <c r="G42" s="463"/>
      <c r="H42" s="29"/>
      <c r="I42" s="30"/>
      <c r="J42" s="459"/>
      <c r="K42" s="607"/>
      <c r="L42" s="612"/>
      <c r="M42" s="458"/>
      <c r="N42" s="458"/>
      <c r="O42" s="796" t="s">
        <v>374</v>
      </c>
      <c r="P42" s="796"/>
      <c r="Q42" s="418"/>
      <c r="R42" s="364"/>
      <c r="S42" s="321"/>
      <c r="T42" s="322"/>
      <c r="U42" s="323"/>
      <c r="Z42" s="372"/>
    </row>
    <row r="43" spans="1:26" ht="20.25" customHeight="1" x14ac:dyDescent="0.25">
      <c r="A43" s="4">
        <f t="shared" si="1"/>
        <v>4360</v>
      </c>
      <c r="B43" s="427"/>
      <c r="C43" s="41"/>
      <c r="D43" s="306" t="s">
        <v>414</v>
      </c>
      <c r="E43" s="459"/>
      <c r="F43" s="32"/>
      <c r="G43" s="596"/>
      <c r="H43" s="29"/>
      <c r="I43" s="29"/>
      <c r="J43" s="459"/>
      <c r="K43" s="34"/>
      <c r="L43" s="613"/>
      <c r="M43" s="458"/>
      <c r="N43" s="458"/>
      <c r="O43" s="796"/>
      <c r="P43" s="796"/>
      <c r="Q43" s="418">
        <f>C43*O43*0.1781</f>
        <v>0</v>
      </c>
      <c r="R43" s="364"/>
      <c r="S43" s="321" t="str">
        <f>D49</f>
        <v>Upper Clearfork</v>
      </c>
      <c r="T43" s="322"/>
      <c r="U43" s="456">
        <f>B61-B49</f>
        <v>4957.3</v>
      </c>
    </row>
    <row r="44" spans="1:26" ht="20.25" customHeight="1" x14ac:dyDescent="0.25">
      <c r="A44" s="4">
        <f t="shared" si="1"/>
        <v>4540</v>
      </c>
      <c r="B44" s="427"/>
      <c r="C44" s="41"/>
      <c r="D44" s="306"/>
      <c r="E44" s="389"/>
      <c r="F44" s="32"/>
      <c r="G44" s="463"/>
      <c r="H44" s="29"/>
      <c r="I44" s="29"/>
      <c r="J44" s="459"/>
      <c r="K44" s="614"/>
      <c r="L44" s="612"/>
      <c r="M44" s="773"/>
      <c r="N44" s="773"/>
      <c r="O44" s="796"/>
      <c r="P44" s="796"/>
      <c r="Q44" s="418"/>
      <c r="R44" s="364"/>
      <c r="S44" s="321"/>
      <c r="T44" s="322"/>
      <c r="U44" s="323"/>
    </row>
    <row r="45" spans="1:26" ht="20.25" customHeight="1" x14ac:dyDescent="0.25">
      <c r="A45" s="4">
        <f t="shared" si="1"/>
        <v>4720</v>
      </c>
      <c r="B45" s="472"/>
      <c r="C45" s="7"/>
      <c r="D45" s="8"/>
      <c r="E45" s="463"/>
      <c r="F45" s="32"/>
      <c r="G45" s="463"/>
      <c r="H45" s="29"/>
      <c r="I45" s="29"/>
      <c r="J45" s="459"/>
      <c r="K45" s="34"/>
      <c r="L45" s="613"/>
      <c r="M45" s="458"/>
      <c r="N45" s="458"/>
      <c r="Q45" s="418"/>
      <c r="R45" s="364"/>
      <c r="S45" s="321"/>
      <c r="T45" s="322"/>
      <c r="U45" s="323"/>
    </row>
    <row r="46" spans="1:26" ht="20.25" customHeight="1" thickBot="1" x14ac:dyDescent="0.3">
      <c r="A46" s="4">
        <f t="shared" si="1"/>
        <v>4900</v>
      </c>
      <c r="B46" s="636"/>
      <c r="C46" s="618"/>
      <c r="D46" s="615"/>
      <c r="E46" s="1170" t="s">
        <v>836</v>
      </c>
      <c r="F46" s="437"/>
      <c r="G46" s="617"/>
      <c r="H46" s="31"/>
      <c r="I46" s="29"/>
      <c r="J46" s="401">
        <v>4000</v>
      </c>
      <c r="K46" s="614"/>
      <c r="L46" s="613"/>
      <c r="M46" s="608"/>
      <c r="N46" s="608"/>
      <c r="O46" s="794" t="s">
        <v>649</v>
      </c>
      <c r="P46" s="794"/>
      <c r="Q46" s="439"/>
      <c r="R46" s="364"/>
      <c r="S46" s="321"/>
      <c r="T46" s="322"/>
      <c r="U46" s="323"/>
    </row>
    <row r="47" spans="1:26" ht="20.25" customHeight="1" x14ac:dyDescent="0.25">
      <c r="A47" s="4">
        <f t="shared" si="1"/>
        <v>5080</v>
      </c>
      <c r="B47" s="473">
        <f>'Geo-Prog'!C31</f>
        <v>4550.2</v>
      </c>
      <c r="C47" s="7"/>
      <c r="D47" s="2" t="s">
        <v>519</v>
      </c>
      <c r="E47" s="389"/>
      <c r="F47" s="32"/>
      <c r="G47" s="463"/>
      <c r="H47" s="463"/>
      <c r="I47" s="29"/>
      <c r="J47" s="45" t="s">
        <v>822</v>
      </c>
      <c r="K47" s="34"/>
      <c r="L47" s="609"/>
      <c r="M47" s="458"/>
      <c r="N47" s="458"/>
      <c r="O47" s="793"/>
      <c r="P47" s="793"/>
      <c r="Q47" s="418"/>
      <c r="R47" s="364"/>
      <c r="S47" s="321"/>
      <c r="T47" s="322"/>
      <c r="U47" s="323"/>
    </row>
    <row r="48" spans="1:26" ht="20.25" customHeight="1" x14ac:dyDescent="0.25">
      <c r="A48" s="4">
        <f t="shared" si="1"/>
        <v>5260</v>
      </c>
      <c r="B48" s="472"/>
      <c r="C48" s="41"/>
      <c r="D48" s="306" t="s">
        <v>393</v>
      </c>
      <c r="E48" s="389"/>
      <c r="F48" s="1"/>
      <c r="G48" s="463"/>
      <c r="H48" s="463"/>
      <c r="I48" s="29"/>
      <c r="J48" s="459"/>
      <c r="K48" s="34"/>
      <c r="L48" s="458"/>
      <c r="M48" s="458"/>
      <c r="N48" s="458"/>
      <c r="O48" s="793" t="s">
        <v>296</v>
      </c>
      <c r="P48" s="793"/>
      <c r="Q48" s="418"/>
      <c r="R48" s="364"/>
      <c r="S48" s="321"/>
      <c r="T48" s="322"/>
      <c r="U48" s="323"/>
    </row>
    <row r="49" spans="1:22" ht="20.25" customHeight="1" x14ac:dyDescent="0.25">
      <c r="A49" s="4">
        <f t="shared" si="1"/>
        <v>5440</v>
      </c>
      <c r="B49" s="473">
        <f>'Geo-Prog'!C32</f>
        <v>5042.7</v>
      </c>
      <c r="C49" s="47"/>
      <c r="D49" s="28" t="s">
        <v>415</v>
      </c>
      <c r="E49" s="46"/>
      <c r="F49" s="1"/>
      <c r="G49" s="463"/>
      <c r="H49" s="463"/>
      <c r="I49" s="29"/>
      <c r="J49" s="459"/>
      <c r="K49" s="34"/>
      <c r="L49" s="458"/>
      <c r="M49" s="458"/>
      <c r="N49" s="458"/>
      <c r="O49" s="809" t="s">
        <v>9</v>
      </c>
      <c r="P49" s="809"/>
      <c r="Q49" s="418"/>
      <c r="R49" s="364"/>
      <c r="S49" s="321"/>
      <c r="T49" s="322"/>
      <c r="U49" s="323"/>
    </row>
    <row r="50" spans="1:22" ht="20.25" customHeight="1" x14ac:dyDescent="0.25">
      <c r="A50" s="4">
        <f t="shared" si="1"/>
        <v>5620</v>
      </c>
      <c r="B50" s="427"/>
      <c r="C50" s="463"/>
      <c r="D50" s="306" t="s">
        <v>414</v>
      </c>
      <c r="E50" s="369" t="str">
        <f>"Lead: "&amp;'Tech Data'!C52&amp;" sx "&amp;'Tech Data'!N52&amp;"ppg Class C"</f>
        <v>Lead: 500 sx 11.6ppg Class C</v>
      </c>
      <c r="F50" s="1"/>
      <c r="G50" s="463"/>
      <c r="H50" s="463"/>
      <c r="I50" s="29"/>
      <c r="J50" s="459"/>
      <c r="K50" s="34"/>
      <c r="L50" s="458"/>
      <c r="M50" s="458"/>
      <c r="N50" s="458"/>
      <c r="Q50" s="418"/>
      <c r="R50" s="364"/>
      <c r="S50" s="321"/>
      <c r="T50" s="322"/>
      <c r="U50" s="323"/>
    </row>
    <row r="51" spans="1:22" ht="20.25" customHeight="1" x14ac:dyDescent="0.25">
      <c r="A51" s="4">
        <f t="shared" si="1"/>
        <v>5800</v>
      </c>
      <c r="B51" s="427"/>
      <c r="C51" s="47"/>
      <c r="D51" s="2"/>
      <c r="E51" s="383" t="str">
        <f>"Top of Lead @ "&amp;'Tech Data'!U53&amp;"'"</f>
        <v>Top of Lead @ 0'</v>
      </c>
      <c r="F51" s="1"/>
      <c r="G51" s="463"/>
      <c r="H51" s="463"/>
      <c r="I51" s="29"/>
      <c r="J51" s="459"/>
      <c r="K51" s="34"/>
      <c r="L51" s="458"/>
      <c r="M51" s="458"/>
      <c r="N51" s="458"/>
      <c r="Q51" s="418"/>
      <c r="R51" s="364"/>
      <c r="S51" s="321"/>
      <c r="T51" s="322"/>
      <c r="U51" s="323"/>
    </row>
    <row r="52" spans="1:22" ht="20.25" customHeight="1" x14ac:dyDescent="0.25">
      <c r="A52" s="4">
        <f t="shared" si="1"/>
        <v>5980</v>
      </c>
      <c r="B52" s="473">
        <f>'Geo-Prog'!C33</f>
        <v>5362.3</v>
      </c>
      <c r="C52" s="41"/>
      <c r="D52" s="2" t="s">
        <v>416</v>
      </c>
      <c r="E52" s="483" t="str">
        <f>" Lead Excess@ "&amp;ROUNDUP('Tech Data'!S52*100,-0.5) &amp;"%"</f>
        <v xml:space="preserve"> Lead Excess@ 60%</v>
      </c>
      <c r="F52" s="1"/>
      <c r="G52" s="463"/>
      <c r="H52" s="463"/>
      <c r="I52" s="29"/>
      <c r="J52" s="459"/>
      <c r="K52" s="34"/>
      <c r="L52" s="458"/>
      <c r="M52" s="458"/>
      <c r="N52" s="458"/>
      <c r="O52" s="808" t="s">
        <v>650</v>
      </c>
      <c r="P52" s="808"/>
      <c r="Q52" s="418"/>
      <c r="R52" s="364"/>
      <c r="S52" s="321"/>
      <c r="T52" s="322"/>
      <c r="U52" s="323"/>
    </row>
    <row r="53" spans="1:22" ht="20.25" customHeight="1" x14ac:dyDescent="0.25">
      <c r="A53" s="4">
        <f t="shared" si="1"/>
        <v>6160</v>
      </c>
      <c r="B53" s="427"/>
      <c r="C53" s="463"/>
      <c r="D53" s="306" t="s">
        <v>393</v>
      </c>
      <c r="F53" s="1"/>
      <c r="G53" s="463"/>
      <c r="H53" s="463"/>
      <c r="I53" s="29"/>
      <c r="J53" s="459"/>
      <c r="K53" s="34"/>
      <c r="L53" s="458"/>
      <c r="M53" s="458"/>
      <c r="N53" s="458"/>
      <c r="O53" s="808" t="s">
        <v>651</v>
      </c>
      <c r="P53" s="808"/>
      <c r="Q53" s="418"/>
      <c r="R53" s="364"/>
      <c r="S53" s="321"/>
      <c r="T53" s="322"/>
      <c r="U53" s="323"/>
    </row>
    <row r="54" spans="1:22" ht="20.25" customHeight="1" x14ac:dyDescent="0.25">
      <c r="A54" s="4">
        <f t="shared" si="1"/>
        <v>6340</v>
      </c>
      <c r="B54" s="462"/>
      <c r="C54" s="388"/>
      <c r="D54" s="306"/>
      <c r="E54" s="369" t="str">
        <f>"Tail: " &amp;'Tech Data'!C53&amp;" sx "&amp;'Tech Data'!N53&amp;"ppg Class H"</f>
        <v>Tail: 850 sx 14.4ppg Class H</v>
      </c>
      <c r="F54" s="1"/>
      <c r="G54" s="463"/>
      <c r="H54" s="463"/>
      <c r="I54" s="29"/>
      <c r="J54" s="459"/>
      <c r="K54" s="34"/>
      <c r="L54" s="458"/>
      <c r="M54" s="458"/>
      <c r="N54" s="458"/>
      <c r="Q54" s="418"/>
      <c r="R54" s="364"/>
      <c r="S54" s="321"/>
      <c r="T54" s="322"/>
      <c r="U54" s="323"/>
    </row>
    <row r="55" spans="1:22" ht="20.25" customHeight="1" x14ac:dyDescent="0.25">
      <c r="A55" s="4">
        <f t="shared" si="1"/>
        <v>6520</v>
      </c>
      <c r="B55" s="473">
        <f>'Geo-Prog'!C35</f>
        <v>6047.3</v>
      </c>
      <c r="C55" s="400"/>
      <c r="D55" s="28" t="s">
        <v>576</v>
      </c>
      <c r="E55" s="383" t="str">
        <f>"Top of Tail @ "&amp;'Tech Data'!V53&amp;"'"</f>
        <v>Top of Tail @ 5000'</v>
      </c>
      <c r="F55" s="1"/>
      <c r="G55" s="463"/>
      <c r="H55" s="463"/>
      <c r="I55" s="29"/>
      <c r="J55" s="459"/>
      <c r="K55" s="34"/>
      <c r="L55" s="458"/>
      <c r="M55" s="458"/>
      <c r="N55" s="458"/>
      <c r="O55" s="792" t="s">
        <v>436</v>
      </c>
      <c r="P55" s="792"/>
      <c r="Q55" s="418"/>
      <c r="R55" s="364"/>
      <c r="S55" s="321"/>
      <c r="T55" s="322"/>
      <c r="U55" s="323"/>
    </row>
    <row r="56" spans="1:22" ht="20.25" customHeight="1" x14ac:dyDescent="0.25">
      <c r="A56" s="4">
        <f t="shared" si="1"/>
        <v>6700</v>
      </c>
      <c r="B56" s="427"/>
      <c r="C56" s="41"/>
      <c r="D56" s="306"/>
      <c r="E56" s="483" t="str">
        <f>" Tail Excess@ "&amp;ROUNDUP('Tech Data'!S53*100,-0.5) &amp;"%"</f>
        <v xml:space="preserve"> Tail Excess@ 23%</v>
      </c>
      <c r="F56" s="1"/>
      <c r="G56" s="463"/>
      <c r="H56" s="463"/>
      <c r="I56" s="29"/>
      <c r="J56" s="459"/>
      <c r="K56" s="34"/>
      <c r="L56" s="460"/>
      <c r="M56" s="460"/>
      <c r="N56" s="460"/>
      <c r="O56" s="793" t="s">
        <v>303</v>
      </c>
      <c r="P56" s="793"/>
      <c r="Q56" s="418"/>
      <c r="R56" s="364"/>
      <c r="S56" s="321"/>
      <c r="T56" s="322"/>
      <c r="U56" s="323"/>
    </row>
    <row r="57" spans="1:22" ht="20.25" customHeight="1" x14ac:dyDescent="0.25">
      <c r="A57" s="4">
        <f t="shared" si="1"/>
        <v>6880</v>
      </c>
      <c r="B57" s="473">
        <f>'Geo-Prog'!C36</f>
        <v>7053</v>
      </c>
      <c r="C57" s="41"/>
      <c r="D57" s="28" t="s">
        <v>565</v>
      </c>
      <c r="E57" s="458"/>
      <c r="F57" s="1"/>
      <c r="G57" s="463"/>
      <c r="H57" s="463"/>
      <c r="I57" s="29"/>
      <c r="J57" s="459"/>
      <c r="K57" s="34"/>
      <c r="L57" s="458"/>
      <c r="M57" s="458"/>
      <c r="N57" s="458"/>
      <c r="Q57" s="418"/>
      <c r="R57" s="364"/>
      <c r="S57" s="321"/>
      <c r="T57" s="322"/>
      <c r="U57" s="323"/>
    </row>
    <row r="58" spans="1:22" ht="20.25" customHeight="1" x14ac:dyDescent="0.25">
      <c r="A58" s="4">
        <f t="shared" si="1"/>
        <v>7060</v>
      </c>
      <c r="B58" s="427"/>
      <c r="C58" s="400"/>
      <c r="D58" s="28"/>
      <c r="E58" s="45" t="s">
        <v>823</v>
      </c>
      <c r="F58" s="1"/>
      <c r="G58" s="463"/>
      <c r="H58" s="463"/>
      <c r="I58" s="29"/>
      <c r="J58" s="459"/>
      <c r="K58" s="34"/>
      <c r="L58" s="458"/>
      <c r="M58" s="458"/>
      <c r="N58" s="458"/>
      <c r="O58" s="793" t="s">
        <v>408</v>
      </c>
      <c r="P58" s="793"/>
      <c r="Q58" s="418"/>
      <c r="R58" s="364"/>
      <c r="S58" s="321"/>
      <c r="T58" s="322"/>
      <c r="U58" s="323"/>
    </row>
    <row r="59" spans="1:22" ht="20.25" customHeight="1" thickBot="1" x14ac:dyDescent="0.3">
      <c r="A59" s="4">
        <f t="shared" si="1"/>
        <v>7240</v>
      </c>
      <c r="B59" s="473">
        <f>'Geo-Prog'!C46</f>
        <v>9119</v>
      </c>
      <c r="C59" s="41"/>
      <c r="D59" s="28" t="s">
        <v>808</v>
      </c>
      <c r="E59" s="459"/>
      <c r="F59" s="1"/>
      <c r="G59" s="463"/>
      <c r="H59" s="463"/>
      <c r="I59" s="29"/>
      <c r="J59" s="459"/>
      <c r="K59" s="34"/>
      <c r="L59" s="458"/>
      <c r="M59" s="458"/>
      <c r="N59" s="458"/>
      <c r="O59" s="793" t="s">
        <v>297</v>
      </c>
      <c r="P59" s="793"/>
      <c r="Q59" s="418"/>
      <c r="R59" s="364"/>
      <c r="S59" s="324"/>
      <c r="T59" s="325"/>
      <c r="U59" s="326"/>
    </row>
    <row r="60" spans="1:22" ht="20.25" customHeight="1" x14ac:dyDescent="0.25">
      <c r="A60" s="4">
        <f>A61-180</f>
        <v>7420</v>
      </c>
      <c r="B60" s="427"/>
      <c r="C60" s="41"/>
      <c r="D60" s="306"/>
      <c r="E60" s="458"/>
      <c r="F60" s="1"/>
      <c r="G60" s="463"/>
      <c r="H60" s="463"/>
      <c r="I60" s="29"/>
      <c r="J60" s="459"/>
      <c r="K60" s="34"/>
      <c r="L60" s="458"/>
      <c r="M60" s="458"/>
      <c r="N60" s="458"/>
      <c r="O60" s="793"/>
      <c r="P60" s="793"/>
      <c r="Q60" s="418"/>
      <c r="R60" s="364"/>
      <c r="S60" s="382"/>
      <c r="T60" s="382"/>
      <c r="U60" s="382"/>
      <c r="V60" s="382"/>
    </row>
    <row r="61" spans="1:22" ht="20.25" customHeight="1" x14ac:dyDescent="0.25">
      <c r="A61" s="315">
        <v>7600</v>
      </c>
      <c r="B61" s="473">
        <f>J61</f>
        <v>10000</v>
      </c>
      <c r="C61" s="47"/>
      <c r="D61" s="28" t="s">
        <v>149</v>
      </c>
      <c r="E61" s="45" t="s">
        <v>847</v>
      </c>
      <c r="F61" s="32"/>
      <c r="G61" s="463"/>
      <c r="H61" s="463"/>
      <c r="I61" s="29"/>
      <c r="J61" s="772">
        <v>10000</v>
      </c>
      <c r="K61" s="34"/>
      <c r="L61" s="458"/>
      <c r="M61" s="458"/>
      <c r="N61" s="458"/>
      <c r="O61" s="792"/>
      <c r="P61" s="792"/>
      <c r="Q61" s="418"/>
      <c r="R61" s="364"/>
      <c r="S61" s="382"/>
      <c r="T61" s="382"/>
      <c r="U61" s="382"/>
      <c r="V61" s="382"/>
    </row>
    <row r="62" spans="1:22" ht="20.25" customHeight="1" x14ac:dyDescent="0.25">
      <c r="B62" s="464"/>
      <c r="C62" s="465"/>
      <c r="D62" s="466"/>
      <c r="E62" s="467"/>
      <c r="F62" s="468"/>
      <c r="G62" s="469"/>
      <c r="H62" s="469"/>
      <c r="I62" s="469"/>
      <c r="J62" s="470"/>
      <c r="K62" s="467"/>
      <c r="L62" s="467"/>
      <c r="M62" s="467"/>
      <c r="N62" s="467"/>
      <c r="O62" s="467"/>
      <c r="P62" s="467"/>
      <c r="Q62" s="471"/>
      <c r="R62" s="364"/>
      <c r="S62" s="319"/>
      <c r="T62" s="315"/>
      <c r="U62" s="315"/>
    </row>
    <row r="63" spans="1:22" ht="20.25" customHeight="1" x14ac:dyDescent="0.25">
      <c r="B63" s="417"/>
      <c r="C63" s="7"/>
      <c r="D63" s="8"/>
      <c r="E63" s="389"/>
      <c r="F63" s="9"/>
      <c r="G63" s="388"/>
      <c r="H63" s="388"/>
      <c r="I63" s="388"/>
      <c r="J63" s="389"/>
      <c r="K63" s="389"/>
      <c r="L63" s="389"/>
      <c r="M63" s="389"/>
      <c r="N63" s="389"/>
      <c r="O63" s="389"/>
      <c r="P63" s="389"/>
      <c r="Q63" s="418"/>
      <c r="R63" s="364"/>
      <c r="S63" s="319"/>
      <c r="T63" s="315"/>
      <c r="U63" s="315"/>
    </row>
    <row r="64" spans="1:22" ht="22.8" x14ac:dyDescent="0.25">
      <c r="B64" s="417"/>
      <c r="C64" s="7"/>
      <c r="D64" s="8"/>
      <c r="E64" s="21"/>
      <c r="F64" s="1"/>
      <c r="G64" s="22"/>
      <c r="H64" s="22"/>
      <c r="I64" s="22"/>
      <c r="J64" s="25" t="s">
        <v>15</v>
      </c>
      <c r="K64" s="21"/>
      <c r="L64" s="21"/>
      <c r="M64" s="21"/>
      <c r="N64" s="21"/>
      <c r="O64" s="21"/>
      <c r="P64" s="21"/>
      <c r="Q64" s="418"/>
      <c r="R64" s="364"/>
      <c r="S64" s="319"/>
      <c r="T64" s="315"/>
      <c r="U64" s="315"/>
    </row>
    <row r="65" spans="2:21" ht="20.25" customHeight="1" x14ac:dyDescent="0.25">
      <c r="B65" s="417"/>
      <c r="C65" s="7"/>
      <c r="D65" s="8"/>
      <c r="E65" s="21"/>
      <c r="F65" s="1"/>
      <c r="G65" s="22"/>
      <c r="H65" s="22"/>
      <c r="I65" s="22"/>
      <c r="J65" s="21"/>
      <c r="K65" s="21"/>
      <c r="L65" s="21"/>
      <c r="M65" s="21"/>
      <c r="N65" s="21"/>
      <c r="O65" s="21"/>
      <c r="P65" s="21"/>
      <c r="Q65" s="418"/>
      <c r="R65" s="364"/>
      <c r="S65" s="319"/>
      <c r="T65" s="315"/>
      <c r="U65" s="315"/>
    </row>
    <row r="66" spans="2:21" ht="20.25" customHeight="1" x14ac:dyDescent="0.25">
      <c r="B66" s="428"/>
      <c r="C66" s="23"/>
      <c r="D66" s="24"/>
      <c r="E66" s="21"/>
      <c r="F66" s="1"/>
      <c r="G66" s="22"/>
      <c r="H66" s="22"/>
      <c r="I66" s="22"/>
      <c r="J66" s="21"/>
      <c r="K66" s="21"/>
      <c r="L66" s="21"/>
      <c r="M66" s="21"/>
      <c r="N66" s="21"/>
      <c r="O66" s="21"/>
      <c r="P66" s="21"/>
      <c r="Q66" s="418"/>
      <c r="R66" s="364"/>
      <c r="S66" s="319"/>
      <c r="T66" s="315"/>
      <c r="U66" s="315"/>
    </row>
    <row r="67" spans="2:21" ht="20.25" customHeight="1" x14ac:dyDescent="0.25">
      <c r="B67" s="429" t="s">
        <v>4</v>
      </c>
      <c r="C67" s="24"/>
      <c r="D67" s="44"/>
      <c r="E67" s="77"/>
      <c r="F67" s="52"/>
      <c r="G67" s="52"/>
      <c r="H67" s="52"/>
      <c r="I67" s="52"/>
      <c r="J67" s="21"/>
      <c r="K67" s="21"/>
      <c r="L67" s="21"/>
      <c r="M67" s="21"/>
      <c r="N67" s="26" t="s">
        <v>16</v>
      </c>
      <c r="O67" s="50"/>
      <c r="P67" s="51"/>
      <c r="Q67" s="416"/>
      <c r="R67" s="364"/>
      <c r="S67" s="319"/>
      <c r="T67" s="315"/>
      <c r="U67" s="315"/>
    </row>
    <row r="68" spans="2:21" ht="20.25" customHeight="1" x14ac:dyDescent="0.25">
      <c r="B68" s="430"/>
      <c r="C68" s="7"/>
      <c r="D68" s="2" t="s">
        <v>843</v>
      </c>
      <c r="E68" s="458"/>
      <c r="F68" s="3"/>
      <c r="G68" s="2" t="s">
        <v>137</v>
      </c>
      <c r="H68" s="3"/>
      <c r="I68" s="3"/>
      <c r="J68" s="21"/>
      <c r="K68" s="21"/>
      <c r="L68" s="21"/>
      <c r="M68" s="21"/>
      <c r="N68" s="21"/>
      <c r="O68" s="2" t="s">
        <v>520</v>
      </c>
      <c r="P68" s="21"/>
      <c r="Q68" s="431" t="s">
        <v>137</v>
      </c>
      <c r="R68" s="41"/>
      <c r="S68" s="319"/>
      <c r="T68" s="315"/>
      <c r="U68" s="315"/>
    </row>
    <row r="69" spans="2:21" ht="20.25" customHeight="1" x14ac:dyDescent="0.25">
      <c r="B69" s="430"/>
      <c r="C69" s="40"/>
      <c r="D69" s="21"/>
      <c r="E69" s="21"/>
      <c r="F69" s="3"/>
      <c r="G69" s="3"/>
      <c r="H69" s="3"/>
      <c r="I69" s="3"/>
      <c r="J69" s="21"/>
      <c r="K69" s="21"/>
      <c r="L69" s="21"/>
      <c r="M69" s="21"/>
      <c r="N69" s="21"/>
      <c r="O69" s="24"/>
      <c r="P69" s="21"/>
      <c r="Q69" s="418"/>
      <c r="R69" s="364"/>
      <c r="S69" s="319"/>
      <c r="T69" s="315"/>
      <c r="U69" s="315"/>
    </row>
    <row r="70" spans="2:21" ht="20.25" customHeight="1" x14ac:dyDescent="0.25">
      <c r="B70" s="430"/>
      <c r="C70" s="24"/>
      <c r="D70" s="21"/>
      <c r="E70" s="21"/>
      <c r="F70" s="3"/>
      <c r="G70" s="3"/>
      <c r="H70" s="3"/>
      <c r="I70" s="3"/>
      <c r="J70" s="21"/>
      <c r="K70" s="21"/>
      <c r="L70" s="21"/>
      <c r="M70" s="21"/>
      <c r="N70" s="21"/>
      <c r="O70" s="21"/>
      <c r="P70" s="24"/>
      <c r="Q70" s="418"/>
      <c r="R70" s="364"/>
      <c r="S70" s="319"/>
      <c r="T70" s="315"/>
      <c r="U70" s="315"/>
    </row>
    <row r="71" spans="2:21" ht="20.25" customHeight="1" x14ac:dyDescent="0.25">
      <c r="B71" s="428"/>
      <c r="C71" s="23"/>
      <c r="D71" s="24"/>
      <c r="E71" s="21"/>
      <c r="F71" s="3"/>
      <c r="G71" s="3"/>
      <c r="H71" s="3"/>
      <c r="I71" s="3"/>
      <c r="J71" s="21"/>
      <c r="K71" s="21"/>
      <c r="L71" s="21"/>
      <c r="M71" s="21"/>
      <c r="N71" s="21"/>
      <c r="O71" s="21"/>
      <c r="P71" s="21"/>
      <c r="Q71" s="418"/>
      <c r="R71" s="364"/>
      <c r="S71" s="319"/>
      <c r="T71" s="315"/>
      <c r="U71" s="315"/>
    </row>
    <row r="72" spans="2:21" ht="20.25" customHeight="1" x14ac:dyDescent="0.25">
      <c r="B72" s="432"/>
      <c r="C72" s="24"/>
      <c r="D72" s="24"/>
      <c r="E72" s="21"/>
      <c r="F72" s="3"/>
      <c r="G72" s="3"/>
      <c r="H72" s="3"/>
      <c r="I72" s="3"/>
      <c r="J72" s="21"/>
      <c r="K72" s="21"/>
      <c r="L72" s="21"/>
      <c r="M72" s="21"/>
      <c r="N72" s="47"/>
      <c r="O72" s="458"/>
      <c r="P72" s="458"/>
      <c r="Q72" s="418"/>
      <c r="R72" s="364"/>
      <c r="S72" s="319"/>
      <c r="T72" s="315"/>
      <c r="U72" s="315"/>
    </row>
    <row r="73" spans="2:21" ht="20.25" customHeight="1" x14ac:dyDescent="0.25">
      <c r="B73" s="430"/>
      <c r="C73" s="7"/>
      <c r="D73" s="2"/>
      <c r="E73" s="458"/>
      <c r="F73" s="3"/>
      <c r="G73" s="2"/>
      <c r="H73" s="3"/>
      <c r="I73" s="3"/>
      <c r="J73" s="21"/>
      <c r="K73" s="21"/>
      <c r="L73" s="21"/>
      <c r="M73" s="21"/>
      <c r="N73" s="458"/>
      <c r="O73" s="2"/>
      <c r="P73" s="458"/>
      <c r="Q73" s="477"/>
      <c r="R73" s="41"/>
      <c r="S73" s="319"/>
      <c r="T73" s="315"/>
      <c r="U73" s="315"/>
    </row>
    <row r="74" spans="2:21" ht="15" customHeight="1" thickBot="1" x14ac:dyDescent="0.3">
      <c r="B74" s="433"/>
      <c r="C74" s="434"/>
      <c r="D74" s="435"/>
      <c r="E74" s="436"/>
      <c r="F74" s="437"/>
      <c r="G74" s="438"/>
      <c r="H74" s="438"/>
      <c r="I74" s="438"/>
      <c r="J74" s="436"/>
      <c r="K74" s="436"/>
      <c r="L74" s="436"/>
      <c r="M74" s="436"/>
      <c r="N74" s="436"/>
      <c r="O74" s="436"/>
      <c r="P74" s="436"/>
      <c r="Q74" s="439"/>
      <c r="R74" s="364"/>
      <c r="S74" s="319"/>
      <c r="T74" s="315"/>
      <c r="U74" s="315"/>
    </row>
  </sheetData>
  <mergeCells count="51">
    <mergeCell ref="S1:T1"/>
    <mergeCell ref="O33:P33"/>
    <mergeCell ref="O34:P34"/>
    <mergeCell ref="O35:P35"/>
    <mergeCell ref="S3:T3"/>
    <mergeCell ref="O15:P15"/>
    <mergeCell ref="S26:U26"/>
    <mergeCell ref="O18:P18"/>
    <mergeCell ref="O24:P24"/>
    <mergeCell ref="O21:P21"/>
    <mergeCell ref="O23:P23"/>
    <mergeCell ref="O20:P20"/>
    <mergeCell ref="O25:P25"/>
    <mergeCell ref="O26:P26"/>
    <mergeCell ref="U3:V3"/>
    <mergeCell ref="O22:P22"/>
    <mergeCell ref="O55:P55"/>
    <mergeCell ref="O52:P52"/>
    <mergeCell ref="O53:P53"/>
    <mergeCell ref="O49:P49"/>
    <mergeCell ref="O48:P48"/>
    <mergeCell ref="O36:P36"/>
    <mergeCell ref="O37:P37"/>
    <mergeCell ref="O38:P38"/>
    <mergeCell ref="O41:P41"/>
    <mergeCell ref="O61:P61"/>
    <mergeCell ref="O58:P58"/>
    <mergeCell ref="O59:P59"/>
    <mergeCell ref="O60:P60"/>
    <mergeCell ref="O56:P56"/>
    <mergeCell ref="O39:P39"/>
    <mergeCell ref="O40:P40"/>
    <mergeCell ref="O44:P44"/>
    <mergeCell ref="O42:P42"/>
    <mergeCell ref="O43:P43"/>
    <mergeCell ref="O47:P47"/>
    <mergeCell ref="O46:P46"/>
    <mergeCell ref="O19:P19"/>
    <mergeCell ref="O17:P17"/>
    <mergeCell ref="O16:P16"/>
    <mergeCell ref="B1:P1"/>
    <mergeCell ref="B2:P2"/>
    <mergeCell ref="I14:K14"/>
    <mergeCell ref="O12:P12"/>
    <mergeCell ref="O14:P14"/>
    <mergeCell ref="O29:P29"/>
    <mergeCell ref="O32:P32"/>
    <mergeCell ref="O27:P27"/>
    <mergeCell ref="O28:P28"/>
    <mergeCell ref="O30:P30"/>
    <mergeCell ref="O31:P31"/>
  </mergeCells>
  <phoneticPr fontId="19" type="noConversion"/>
  <printOptions horizontalCentered="1" verticalCentered="1"/>
  <pageMargins left="0.25" right="0.25" top="0.25" bottom="0.25" header="0.5" footer="0.5"/>
  <pageSetup scale="40" fitToHeight="0"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pageSetUpPr fitToPage="1"/>
  </sheetPr>
  <dimension ref="A1:AL75"/>
  <sheetViews>
    <sheetView view="pageBreakPreview" topLeftCell="B10" zoomScale="55" zoomScaleNormal="55" zoomScaleSheetLayoutView="55" workbookViewId="0">
      <selection activeCell="U46" sqref="U46"/>
    </sheetView>
  </sheetViews>
  <sheetFormatPr defaultColWidth="9.109375" defaultRowHeight="15" customHeight="1" x14ac:dyDescent="0.25"/>
  <cols>
    <col min="1" max="1" width="6.5546875" style="199" hidden="1" customWidth="1"/>
    <col min="2" max="2" width="19.88671875" style="192" customWidth="1"/>
    <col min="3" max="3" width="1.44140625" style="192" customWidth="1"/>
    <col min="4" max="4" width="33.6640625" style="197" customWidth="1"/>
    <col min="5" max="5" width="40.5546875" style="198" customWidth="1"/>
    <col min="6" max="6" width="2.88671875" style="199" customWidth="1"/>
    <col min="7" max="9" width="2.88671875" style="79" customWidth="1"/>
    <col min="10" max="10" width="15.33203125" style="198" bestFit="1" customWidth="1"/>
    <col min="11" max="14" width="2.88671875" style="198" customWidth="1"/>
    <col min="15" max="15" width="21.109375" style="198" customWidth="1"/>
    <col min="16" max="16" width="67.33203125" style="198" customWidth="1"/>
    <col min="17" max="20" width="9.109375" style="79"/>
    <col min="21" max="21" width="10.5546875" style="79" customWidth="1"/>
    <col min="22" max="27" width="9.109375" style="79"/>
    <col min="28" max="28" width="4.109375" style="79" customWidth="1"/>
    <col min="29" max="33" width="9.109375" style="79"/>
    <col min="34" max="34" width="3" style="79" customWidth="1"/>
    <col min="35" max="35" width="9.109375" style="79"/>
    <col min="36" max="36" width="4.44140625" style="79" customWidth="1"/>
    <col min="37" max="16384" width="9.109375" style="79"/>
  </cols>
  <sheetData>
    <row r="1" spans="1:38" ht="40.5" customHeight="1" x14ac:dyDescent="0.25">
      <c r="A1" s="78"/>
      <c r="B1" s="815" t="str">
        <f>Sketch!B1</f>
        <v>Waddell TR 3 #3813</v>
      </c>
      <c r="C1" s="816"/>
      <c r="D1" s="816"/>
      <c r="E1" s="816"/>
      <c r="F1" s="816"/>
      <c r="G1" s="816"/>
      <c r="H1" s="816"/>
      <c r="I1" s="816"/>
      <c r="J1" s="816"/>
      <c r="K1" s="816"/>
      <c r="L1" s="816"/>
      <c r="M1" s="816"/>
      <c r="N1" s="816"/>
      <c r="O1" s="816"/>
      <c r="P1" s="817"/>
    </row>
    <row r="2" spans="1:38" ht="25.5" customHeight="1" x14ac:dyDescent="0.25">
      <c r="A2" s="80"/>
      <c r="B2" s="818" t="s">
        <v>205</v>
      </c>
      <c r="C2" s="819"/>
      <c r="D2" s="819"/>
      <c r="E2" s="819"/>
      <c r="F2" s="819"/>
      <c r="G2" s="819"/>
      <c r="H2" s="819"/>
      <c r="I2" s="819"/>
      <c r="J2" s="819"/>
      <c r="K2" s="819"/>
      <c r="L2" s="819"/>
      <c r="M2" s="819"/>
      <c r="N2" s="819"/>
      <c r="O2" s="819"/>
      <c r="P2" s="820"/>
    </row>
    <row r="3" spans="1:38" ht="20.25" customHeight="1" x14ac:dyDescent="0.25">
      <c r="A3" s="80"/>
      <c r="B3" s="81"/>
      <c r="C3" s="82"/>
      <c r="D3" s="83"/>
      <c r="E3" s="84"/>
      <c r="F3" s="85"/>
      <c r="G3" s="86"/>
      <c r="H3" s="86"/>
      <c r="I3" s="86"/>
      <c r="J3" s="84"/>
      <c r="K3" s="84"/>
      <c r="L3" s="84"/>
      <c r="M3" s="84"/>
      <c r="N3" s="84"/>
      <c r="O3" s="84"/>
      <c r="P3" s="87"/>
    </row>
    <row r="4" spans="1:38" s="96" customFormat="1" ht="20.25" customHeight="1" x14ac:dyDescent="0.25">
      <c r="A4" s="88"/>
      <c r="B4" s="88"/>
      <c r="C4" s="89"/>
      <c r="D4" s="90" t="s">
        <v>17</v>
      </c>
      <c r="E4" s="91" t="str">
        <f>Sketch!E4</f>
        <v>2010' FSL,  650' FWL</v>
      </c>
      <c r="F4" s="92"/>
      <c r="G4" s="93"/>
      <c r="H4" s="93"/>
      <c r="I4" s="93"/>
      <c r="J4" s="93"/>
      <c r="K4" s="93"/>
      <c r="L4" s="93"/>
      <c r="M4" s="93"/>
      <c r="N4" s="93"/>
      <c r="O4" s="94" t="s">
        <v>12</v>
      </c>
      <c r="P4" s="95" t="e">
        <f>Sketch!#REF!</f>
        <v>#REF!</v>
      </c>
    </row>
    <row r="5" spans="1:38" s="96" customFormat="1" ht="20.25" customHeight="1" x14ac:dyDescent="0.25">
      <c r="A5" s="88"/>
      <c r="B5" s="88"/>
      <c r="C5" s="89"/>
      <c r="D5" s="90" t="s">
        <v>145</v>
      </c>
      <c r="E5" s="97" t="str">
        <f>Sketch!E5</f>
        <v>2010' FSL,  650' FWL</v>
      </c>
      <c r="F5" s="92"/>
      <c r="G5" s="93"/>
      <c r="H5" s="93"/>
      <c r="I5" s="93"/>
      <c r="J5" s="93"/>
      <c r="K5" s="93"/>
      <c r="L5" s="93"/>
      <c r="M5" s="93"/>
      <c r="N5" s="93"/>
      <c r="O5" s="94" t="s">
        <v>13</v>
      </c>
      <c r="P5" s="95" t="str">
        <f>Sketch!P7</f>
        <v>42-103-36784</v>
      </c>
    </row>
    <row r="6" spans="1:38" s="96" customFormat="1" ht="20.25" customHeight="1" x14ac:dyDescent="0.25">
      <c r="A6" s="88"/>
      <c r="B6" s="88"/>
      <c r="C6" s="89"/>
      <c r="D6" s="93"/>
      <c r="E6" s="98" t="str">
        <f>Sketch!E6</f>
        <v>Sec 22, Blk B-25</v>
      </c>
      <c r="F6" s="92"/>
      <c r="G6" s="93"/>
      <c r="H6" s="93"/>
      <c r="I6" s="93"/>
      <c r="J6" s="93"/>
      <c r="K6" s="93"/>
      <c r="L6" s="93"/>
      <c r="M6" s="93"/>
      <c r="N6" s="93"/>
      <c r="O6" s="99" t="s">
        <v>10</v>
      </c>
      <c r="P6" s="100" t="str">
        <f>Sketch!P4</f>
        <v>CX3818</v>
      </c>
    </row>
    <row r="7" spans="1:38" s="96" customFormat="1" ht="20.25" customHeight="1" x14ac:dyDescent="0.25">
      <c r="A7" s="88"/>
      <c r="B7" s="88"/>
      <c r="C7" s="89"/>
      <c r="D7" s="93"/>
      <c r="E7" s="98" t="str">
        <f>Sketch!E7</f>
        <v>PSL</v>
      </c>
      <c r="F7" s="92"/>
      <c r="G7" s="93"/>
      <c r="H7" s="93"/>
      <c r="I7" s="93"/>
      <c r="J7" s="93"/>
      <c r="K7" s="93"/>
      <c r="L7" s="93"/>
      <c r="M7" s="93"/>
      <c r="N7" s="93"/>
      <c r="O7" s="99" t="s">
        <v>11</v>
      </c>
      <c r="P7" s="100" t="e">
        <f>Sketch!#REF!</f>
        <v>#REF!</v>
      </c>
    </row>
    <row r="8" spans="1:38" s="96" customFormat="1" ht="20.25" customHeight="1" x14ac:dyDescent="0.25">
      <c r="A8" s="88"/>
      <c r="B8" s="88"/>
      <c r="C8" s="89"/>
      <c r="D8" s="90" t="s">
        <v>14</v>
      </c>
      <c r="E8" s="101" t="str">
        <f>Sketch!E9</f>
        <v>31.546521, -102.490269</v>
      </c>
      <c r="F8" s="92"/>
      <c r="G8" s="93"/>
      <c r="H8" s="93"/>
      <c r="I8" s="93"/>
      <c r="J8" s="93"/>
      <c r="K8" s="93"/>
      <c r="L8" s="93"/>
      <c r="M8" s="93"/>
      <c r="N8" s="93"/>
      <c r="O8" s="94" t="s">
        <v>68</v>
      </c>
      <c r="P8" s="95" t="str">
        <f>Sketch!P8</f>
        <v>GL 2765', KB 2777' (12' AGL)</v>
      </c>
    </row>
    <row r="9" spans="1:38" ht="20.25" customHeight="1" x14ac:dyDescent="0.25">
      <c r="A9" s="80"/>
      <c r="B9" s="102"/>
      <c r="C9" s="103"/>
      <c r="D9" s="90" t="s">
        <v>146</v>
      </c>
      <c r="E9" s="98" t="str">
        <f>Sketch!E10</f>
        <v>Crane</v>
      </c>
      <c r="F9" s="104"/>
      <c r="G9" s="105"/>
      <c r="H9" s="105"/>
      <c r="I9" s="105"/>
      <c r="J9" s="106"/>
      <c r="K9" s="106"/>
      <c r="L9" s="106"/>
      <c r="M9" s="106"/>
      <c r="N9" s="106"/>
      <c r="O9" s="94" t="s">
        <v>147</v>
      </c>
      <c r="P9" s="107" t="str">
        <f>Sketch!P9</f>
        <v>Waddell TR 3</v>
      </c>
    </row>
    <row r="10" spans="1:38" ht="20.25" customHeight="1" x14ac:dyDescent="0.25">
      <c r="A10" s="80"/>
      <c r="B10" s="102"/>
      <c r="C10" s="103"/>
      <c r="D10" s="90" t="s">
        <v>148</v>
      </c>
      <c r="E10" s="101" t="e">
        <f>Sketch!#REF!</f>
        <v>#REF!</v>
      </c>
      <c r="F10" s="104"/>
      <c r="G10" s="105"/>
      <c r="H10" s="105"/>
      <c r="I10" s="105"/>
      <c r="J10" s="106"/>
      <c r="K10" s="106"/>
      <c r="L10" s="106"/>
      <c r="M10" s="106"/>
      <c r="N10" s="106"/>
      <c r="O10" s="106"/>
      <c r="P10" s="108"/>
    </row>
    <row r="11" spans="1:38" ht="20.25" customHeight="1" x14ac:dyDescent="0.25">
      <c r="A11" s="80"/>
      <c r="B11" s="102"/>
      <c r="C11" s="103"/>
      <c r="D11" s="109"/>
      <c r="E11" s="106"/>
      <c r="F11" s="104"/>
      <c r="G11" s="105"/>
      <c r="H11" s="105"/>
      <c r="I11" s="105"/>
      <c r="J11" s="106"/>
      <c r="K11" s="106"/>
      <c r="L11" s="106"/>
      <c r="M11" s="106"/>
      <c r="N11" s="106"/>
      <c r="O11" s="106"/>
      <c r="P11" s="108"/>
      <c r="Q11" s="110"/>
      <c r="R11" s="111"/>
      <c r="S11" s="112"/>
      <c r="T11" s="112"/>
      <c r="U11" s="112"/>
      <c r="V11" s="112"/>
      <c r="W11" s="112"/>
      <c r="X11" s="112"/>
      <c r="Y11" s="112"/>
      <c r="Z11" s="112"/>
      <c r="AA11" s="112"/>
      <c r="AB11" s="112"/>
      <c r="AC11" s="112"/>
      <c r="AD11" s="112"/>
      <c r="AE11" s="112"/>
      <c r="AF11" s="112"/>
      <c r="AG11" s="112"/>
      <c r="AH11" s="112"/>
      <c r="AI11" s="112"/>
      <c r="AJ11" s="112"/>
      <c r="AK11" s="112"/>
      <c r="AL11" s="112"/>
    </row>
    <row r="12" spans="1:38" s="119" customFormat="1" ht="20.25" customHeight="1" x14ac:dyDescent="0.3">
      <c r="A12" s="113"/>
      <c r="B12" s="114"/>
      <c r="C12" s="115"/>
      <c r="D12" s="116" t="s">
        <v>2</v>
      </c>
      <c r="E12" s="117" t="s">
        <v>3</v>
      </c>
      <c r="F12" s="118"/>
      <c r="G12" s="118"/>
      <c r="H12" s="118"/>
      <c r="I12" s="118"/>
      <c r="J12" s="117" t="s">
        <v>8</v>
      </c>
      <c r="K12" s="117"/>
      <c r="L12" s="117"/>
      <c r="M12" s="117"/>
      <c r="N12" s="117"/>
      <c r="O12" s="821" t="s">
        <v>6</v>
      </c>
      <c r="P12" s="822"/>
      <c r="R12" s="120"/>
      <c r="S12" s="120"/>
      <c r="T12" s="120"/>
      <c r="U12" s="120"/>
      <c r="V12" s="120"/>
      <c r="W12" s="121" t="s">
        <v>206</v>
      </c>
      <c r="X12" s="121" t="s">
        <v>206</v>
      </c>
      <c r="Y12" s="121" t="s">
        <v>207</v>
      </c>
      <c r="Z12" s="121" t="s">
        <v>207</v>
      </c>
      <c r="AA12" s="121" t="s">
        <v>208</v>
      </c>
      <c r="AB12" s="120"/>
      <c r="AC12" s="121" t="s">
        <v>209</v>
      </c>
      <c r="AD12" s="121" t="s">
        <v>209</v>
      </c>
      <c r="AE12" s="121"/>
      <c r="AF12" s="121" t="s">
        <v>210</v>
      </c>
      <c r="AG12" s="121" t="s">
        <v>210</v>
      </c>
      <c r="AH12" s="121"/>
      <c r="AI12" s="121"/>
      <c r="AJ12" s="120"/>
      <c r="AK12" s="120"/>
      <c r="AL12" s="120"/>
    </row>
    <row r="13" spans="1:38" s="119" customFormat="1" ht="20.25" customHeight="1" x14ac:dyDescent="0.3">
      <c r="A13" s="113"/>
      <c r="B13" s="122"/>
      <c r="C13" s="123"/>
      <c r="D13" s="124"/>
      <c r="E13" s="125"/>
      <c r="F13" s="126"/>
      <c r="G13" s="126"/>
      <c r="H13" s="126"/>
      <c r="I13" s="126"/>
      <c r="J13" s="125"/>
      <c r="K13" s="125"/>
      <c r="L13" s="125"/>
      <c r="M13" s="125"/>
      <c r="N13" s="125"/>
      <c r="O13" s="125"/>
      <c r="P13" s="127"/>
      <c r="R13" s="120"/>
      <c r="S13" s="121" t="s">
        <v>210</v>
      </c>
      <c r="T13" s="121" t="s">
        <v>211</v>
      </c>
      <c r="U13" s="121" t="s">
        <v>212</v>
      </c>
      <c r="V13" s="121" t="s">
        <v>69</v>
      </c>
      <c r="W13" s="121" t="s">
        <v>213</v>
      </c>
      <c r="X13" s="121" t="s">
        <v>214</v>
      </c>
      <c r="Y13" s="121" t="s">
        <v>213</v>
      </c>
      <c r="Z13" s="121" t="s">
        <v>214</v>
      </c>
      <c r="AA13" s="121" t="s">
        <v>213</v>
      </c>
      <c r="AB13" s="120"/>
      <c r="AC13" s="121" t="s">
        <v>215</v>
      </c>
      <c r="AD13" s="121" t="s">
        <v>216</v>
      </c>
      <c r="AE13" s="121" t="s">
        <v>211</v>
      </c>
      <c r="AF13" s="121" t="s">
        <v>217</v>
      </c>
      <c r="AG13" s="121" t="s">
        <v>218</v>
      </c>
      <c r="AH13" s="121"/>
      <c r="AI13" s="121" t="s">
        <v>219</v>
      </c>
      <c r="AJ13" s="120"/>
      <c r="AK13" s="121" t="s">
        <v>220</v>
      </c>
      <c r="AL13" s="121" t="s">
        <v>221</v>
      </c>
    </row>
    <row r="14" spans="1:38" s="130" customFormat="1" ht="20.25" customHeight="1" x14ac:dyDescent="0.3">
      <c r="A14" s="128"/>
      <c r="B14" s="129"/>
      <c r="C14" s="116"/>
      <c r="D14" s="116"/>
      <c r="E14" s="117"/>
      <c r="F14" s="118"/>
      <c r="G14" s="118"/>
      <c r="H14" s="118"/>
      <c r="I14" s="823" t="s">
        <v>130</v>
      </c>
      <c r="J14" s="824"/>
      <c r="K14" s="825"/>
      <c r="L14" s="117"/>
      <c r="M14" s="117"/>
      <c r="N14" s="117"/>
      <c r="O14" s="826"/>
      <c r="P14" s="827"/>
      <c r="R14" s="131" t="s">
        <v>222</v>
      </c>
      <c r="S14" s="132" t="s">
        <v>223</v>
      </c>
      <c r="T14" s="132" t="s">
        <v>224</v>
      </c>
      <c r="U14" s="132" t="s">
        <v>225</v>
      </c>
      <c r="V14" s="132" t="s">
        <v>226</v>
      </c>
      <c r="W14" s="132" t="s">
        <v>227</v>
      </c>
      <c r="X14" s="132" t="s">
        <v>227</v>
      </c>
      <c r="Y14" s="132" t="s">
        <v>223</v>
      </c>
      <c r="Z14" s="132" t="s">
        <v>223</v>
      </c>
      <c r="AA14" s="132" t="s">
        <v>227</v>
      </c>
      <c r="AB14" s="133"/>
      <c r="AC14" s="132" t="s">
        <v>225</v>
      </c>
      <c r="AD14" s="132" t="s">
        <v>227</v>
      </c>
      <c r="AE14" s="132" t="s">
        <v>224</v>
      </c>
      <c r="AF14" s="132" t="s">
        <v>223</v>
      </c>
      <c r="AG14" s="132" t="s">
        <v>223</v>
      </c>
      <c r="AH14" s="121"/>
      <c r="AI14" s="132" t="s">
        <v>225</v>
      </c>
      <c r="AJ14" s="133"/>
      <c r="AK14" s="132" t="s">
        <v>223</v>
      </c>
      <c r="AL14" s="132" t="s">
        <v>225</v>
      </c>
    </row>
    <row r="15" spans="1:38" ht="20.25" customHeight="1" x14ac:dyDescent="0.25">
      <c r="A15" s="80"/>
      <c r="B15" s="134" t="s">
        <v>149</v>
      </c>
      <c r="C15" s="135"/>
      <c r="D15" s="136" t="s">
        <v>1</v>
      </c>
      <c r="E15" s="137"/>
      <c r="F15" s="138"/>
      <c r="G15" s="139"/>
      <c r="H15" s="140"/>
      <c r="I15" s="140"/>
      <c r="J15" s="141" t="str">
        <f>Sketch!J15</f>
        <v>17-1/2"</v>
      </c>
      <c r="K15" s="142"/>
      <c r="L15" s="142"/>
      <c r="M15" s="143"/>
      <c r="N15" s="143"/>
      <c r="O15" s="813" t="s">
        <v>228</v>
      </c>
      <c r="P15" s="814"/>
      <c r="R15" s="144" t="s">
        <v>70</v>
      </c>
      <c r="S15" s="145">
        <f>'Tech Data'!C48</f>
        <v>300</v>
      </c>
      <c r="T15" s="145">
        <f>'Tech Data'!O48</f>
        <v>1.85</v>
      </c>
      <c r="U15" s="146">
        <f>AL15</f>
        <v>2.2520978111282468</v>
      </c>
      <c r="V15" s="147">
        <f>S15*T15*0.1781</f>
        <v>98.845500000000001</v>
      </c>
      <c r="W15" s="148">
        <f>IF(W16-V15/((W16*X22)*(1+U15))*W16&lt;0,0,W16-V15/((W16*X22)*(1+U15))*W16)</f>
        <v>0</v>
      </c>
      <c r="X15" s="148">
        <f>IF(W16-V15/((W16*X22)*(1))*W16&lt;0,0,W16-V15/((W16*X22)*(1))*W16)</f>
        <v>0</v>
      </c>
      <c r="Y15" s="148">
        <f>IF(W15=0,(V15-W16*X22*(1+U15))/0.1781/T15,0)</f>
        <v>113.99999999999987</v>
      </c>
      <c r="Z15" s="148">
        <f>IF(X15=0,(V15-X16*X22)/0.1781/T15,0)</f>
        <v>392.53721282342599</v>
      </c>
      <c r="AA15" s="148">
        <f>U22-AA16</f>
        <v>416.19405993818049</v>
      </c>
      <c r="AB15" s="112"/>
      <c r="AC15" s="146">
        <v>1.5</v>
      </c>
      <c r="AD15" s="145">
        <v>0</v>
      </c>
      <c r="AE15" s="121">
        <f>T15</f>
        <v>1.85</v>
      </c>
      <c r="AF15" s="148">
        <f>(AD16-AD15)*X22/0.1781/AE15*(1+AC15)</f>
        <v>137.42111488087809</v>
      </c>
      <c r="AG15" s="149">
        <f>(AD16-AD15)*X22/0.1781/AE15*(1)</f>
        <v>54.968445952351239</v>
      </c>
      <c r="AH15" s="121"/>
      <c r="AI15" s="150">
        <f>S15/AG15-1</f>
        <v>4.4576765779416707</v>
      </c>
      <c r="AJ15" s="112"/>
      <c r="AK15" s="145">
        <v>114</v>
      </c>
      <c r="AL15" s="150">
        <f>(V17-(AK15*T15*0.1781))/T25-1</f>
        <v>2.2520978111282468</v>
      </c>
    </row>
    <row r="16" spans="1:38" ht="20.25" customHeight="1" x14ac:dyDescent="0.25">
      <c r="A16" s="80">
        <v>100</v>
      </c>
      <c r="B16" s="151"/>
      <c r="C16" s="152"/>
      <c r="D16" s="152"/>
      <c r="E16" s="153"/>
      <c r="F16" s="138"/>
      <c r="G16" s="139"/>
      <c r="H16" s="140"/>
      <c r="I16" s="140"/>
      <c r="J16" s="143"/>
      <c r="K16" s="142"/>
      <c r="L16" s="142"/>
      <c r="M16" s="143"/>
      <c r="N16" s="143"/>
      <c r="O16" s="830" t="s">
        <v>292</v>
      </c>
      <c r="P16" s="831"/>
      <c r="R16" s="131" t="s">
        <v>71</v>
      </c>
      <c r="S16" s="154">
        <f>'Tech Data'!C49</f>
        <v>250</v>
      </c>
      <c r="T16" s="154">
        <f>'Tech Data'!O49</f>
        <v>1.6</v>
      </c>
      <c r="U16" s="155">
        <f>U15</f>
        <v>2.2520978111282468</v>
      </c>
      <c r="V16" s="156">
        <f>S16*T16*0.1781</f>
        <v>71.240000000000009</v>
      </c>
      <c r="W16" s="157">
        <f>U22-V16/(T25*(1+U16))*U22</f>
        <v>416.19405993818049</v>
      </c>
      <c r="X16" s="157">
        <f>U22-V16/(T25*(1))*U22</f>
        <v>-673.38423868588734</v>
      </c>
      <c r="Y16" s="158"/>
      <c r="Z16" s="132"/>
      <c r="AA16" s="157">
        <f>U22-W16</f>
        <v>483.80594006181951</v>
      </c>
      <c r="AB16" s="112"/>
      <c r="AC16" s="155">
        <v>1.5</v>
      </c>
      <c r="AD16" s="159">
        <f>ROUND(W16,-2)</f>
        <v>400</v>
      </c>
      <c r="AE16" s="132">
        <f>T16</f>
        <v>1.6</v>
      </c>
      <c r="AF16" s="157">
        <f>(U22-AD16)*X22/0.1781/AE16*(1+AC16)</f>
        <v>198.61645510126914</v>
      </c>
      <c r="AG16" s="160">
        <f>(U22-AD16)*X22/0.1781/AE16*(1)</f>
        <v>79.44658204050765</v>
      </c>
      <c r="AH16" s="121"/>
      <c r="AI16" s="161">
        <f>S16/AG16-1</f>
        <v>2.1467684773717743</v>
      </c>
      <c r="AJ16" s="112"/>
      <c r="AK16" s="112"/>
      <c r="AL16" s="112"/>
    </row>
    <row r="17" spans="1:38" ht="20.25" customHeight="1" x14ac:dyDescent="0.25">
      <c r="A17" s="80">
        <v>200</v>
      </c>
      <c r="B17" s="162" t="str">
        <f>IF(Sketch!B17="","",Sketch!B17)</f>
        <v>Near Surface</v>
      </c>
      <c r="C17" s="163"/>
      <c r="D17" s="164" t="s">
        <v>0</v>
      </c>
      <c r="E17" s="165" t="str">
        <f>Sketch!E18</f>
        <v>Lead: 300 sx 12.8ppg Class C</v>
      </c>
      <c r="F17" s="138"/>
      <c r="G17" s="139"/>
      <c r="H17" s="140"/>
      <c r="I17" s="140"/>
      <c r="J17" s="143"/>
      <c r="K17" s="142"/>
      <c r="L17" s="142"/>
      <c r="M17" s="143"/>
      <c r="N17" s="143"/>
      <c r="O17" s="830"/>
      <c r="P17" s="831"/>
      <c r="R17" s="144" t="s">
        <v>229</v>
      </c>
      <c r="S17" s="166">
        <f>SUM(S15:S16)</f>
        <v>550</v>
      </c>
      <c r="T17" s="167"/>
      <c r="U17" s="167"/>
      <c r="V17" s="148">
        <f>SUM(V15:V16)</f>
        <v>170.08550000000002</v>
      </c>
      <c r="W17" s="168"/>
      <c r="X17" s="168"/>
      <c r="Y17" s="168"/>
      <c r="Z17" s="168"/>
      <c r="AA17" s="168"/>
      <c r="AB17" s="112"/>
      <c r="AC17" s="145"/>
      <c r="AD17" s="145"/>
      <c r="AE17" s="145"/>
      <c r="AF17" s="148">
        <f>SUM(AF15:AF16)</f>
        <v>336.03756998214726</v>
      </c>
      <c r="AG17" s="148">
        <f>SUM(AG15:AG16)</f>
        <v>134.41502799285888</v>
      </c>
      <c r="AH17" s="121"/>
      <c r="AI17" s="150">
        <f>S17/AG17-1</f>
        <v>3.0918043779243201</v>
      </c>
      <c r="AJ17" s="112"/>
      <c r="AK17" s="112"/>
      <c r="AL17" s="112"/>
    </row>
    <row r="18" spans="1:38" ht="20.25" customHeight="1" x14ac:dyDescent="0.25">
      <c r="A18" s="80">
        <v>300</v>
      </c>
      <c r="B18" s="162" t="str">
        <f>IF(Sketch!B18="","",Sketch!B18)</f>
        <v/>
      </c>
      <c r="C18" s="105"/>
      <c r="D18" s="105"/>
      <c r="E18" s="165" t="e">
        <f>Sketch!#REF!</f>
        <v>#REF!</v>
      </c>
      <c r="F18" s="138"/>
      <c r="G18" s="139"/>
      <c r="H18" s="140"/>
      <c r="I18" s="140"/>
      <c r="J18" s="143"/>
      <c r="K18" s="142"/>
      <c r="L18" s="142"/>
      <c r="M18" s="143"/>
      <c r="N18" s="143"/>
      <c r="O18" s="101" t="s">
        <v>230</v>
      </c>
      <c r="P18" s="169"/>
      <c r="R18" s="167"/>
      <c r="S18" s="167"/>
      <c r="T18" s="167"/>
      <c r="U18" s="167"/>
      <c r="V18" s="112"/>
      <c r="W18" s="112"/>
      <c r="X18" s="112"/>
      <c r="Y18" s="112"/>
      <c r="Z18" s="170"/>
      <c r="AA18" s="170"/>
      <c r="AB18" s="170"/>
      <c r="AC18" s="170"/>
      <c r="AD18" s="112"/>
      <c r="AE18" s="112"/>
      <c r="AF18" s="112"/>
      <c r="AG18" s="112"/>
      <c r="AH18" s="121"/>
      <c r="AI18" s="112"/>
      <c r="AJ18" s="112"/>
      <c r="AK18" s="112"/>
      <c r="AL18" s="112"/>
    </row>
    <row r="19" spans="1:38" ht="20.25" customHeight="1" x14ac:dyDescent="0.25">
      <c r="A19" s="80">
        <v>1000</v>
      </c>
      <c r="B19" s="162" t="str">
        <f>IF(Sketch!B19="","",Sketch!B19)</f>
        <v/>
      </c>
      <c r="C19" s="163"/>
      <c r="D19" s="164"/>
      <c r="E19" s="165" t="str">
        <f>Sketch!E19</f>
        <v>Top of Lead @ 0'</v>
      </c>
      <c r="F19" s="138"/>
      <c r="G19" s="139"/>
      <c r="H19" s="140"/>
      <c r="I19" s="140"/>
      <c r="J19" s="143"/>
      <c r="K19" s="142"/>
      <c r="L19" s="142"/>
      <c r="M19" s="143"/>
      <c r="N19" s="143"/>
      <c r="O19" s="830" t="s">
        <v>280</v>
      </c>
      <c r="P19" s="831"/>
      <c r="R19" s="167"/>
      <c r="S19" s="121" t="s">
        <v>231</v>
      </c>
      <c r="T19" s="121" t="s">
        <v>232</v>
      </c>
      <c r="U19" s="121" t="s">
        <v>21</v>
      </c>
      <c r="V19" s="121" t="s">
        <v>233</v>
      </c>
      <c r="W19" s="121" t="s">
        <v>234</v>
      </c>
      <c r="X19" s="121" t="s">
        <v>235</v>
      </c>
      <c r="Y19" s="112"/>
      <c r="Z19" s="170"/>
      <c r="AA19" s="170"/>
      <c r="AB19" s="170"/>
      <c r="AC19" s="170"/>
      <c r="AD19" s="112"/>
      <c r="AE19" s="112"/>
      <c r="AF19" s="112"/>
      <c r="AG19" s="112"/>
      <c r="AH19" s="112"/>
      <c r="AI19" s="112"/>
      <c r="AJ19" s="112"/>
      <c r="AK19" s="112"/>
      <c r="AL19" s="112"/>
    </row>
    <row r="20" spans="1:38" ht="20.25" customHeight="1" x14ac:dyDescent="0.25">
      <c r="A20" s="80">
        <v>1100</v>
      </c>
      <c r="B20" s="162" t="str">
        <f>IF(Sketch!B20="","",Sketch!B20)</f>
        <v/>
      </c>
      <c r="C20" s="163"/>
      <c r="D20" s="164"/>
      <c r="E20" s="214" t="s">
        <v>302</v>
      </c>
      <c r="F20" s="138"/>
      <c r="G20" s="139"/>
      <c r="H20" s="140"/>
      <c r="I20" s="140"/>
      <c r="J20" s="143"/>
      <c r="K20" s="142"/>
      <c r="L20" s="142"/>
      <c r="M20" s="143"/>
      <c r="N20" s="143"/>
      <c r="O20" s="106"/>
      <c r="P20" s="108"/>
      <c r="R20" s="171" t="s">
        <v>123</v>
      </c>
      <c r="S20" s="132" t="s">
        <v>236</v>
      </c>
      <c r="T20" s="132" t="s">
        <v>236</v>
      </c>
      <c r="U20" s="132" t="s">
        <v>227</v>
      </c>
      <c r="V20" s="132" t="s">
        <v>237</v>
      </c>
      <c r="W20" s="132" t="s">
        <v>237</v>
      </c>
      <c r="X20" s="132" t="s">
        <v>237</v>
      </c>
      <c r="Y20" s="112"/>
      <c r="Z20" s="170"/>
      <c r="AA20" s="170"/>
      <c r="AB20" s="170"/>
      <c r="AC20" s="170"/>
      <c r="AD20" s="112"/>
      <c r="AE20" s="112"/>
      <c r="AF20" s="112"/>
      <c r="AG20" s="112"/>
      <c r="AH20" s="112"/>
      <c r="AI20" s="112"/>
      <c r="AJ20" s="112"/>
      <c r="AK20" s="112"/>
      <c r="AL20" s="112"/>
    </row>
    <row r="21" spans="1:38" ht="20.25" customHeight="1" x14ac:dyDescent="0.25">
      <c r="A21" s="80">
        <v>1200</v>
      </c>
      <c r="B21" s="162" t="str">
        <f>IF(Sketch!B21="","",Sketch!B21)</f>
        <v/>
      </c>
      <c r="C21" s="163"/>
      <c r="D21" s="164"/>
      <c r="E21" s="137"/>
      <c r="F21" s="138"/>
      <c r="G21" s="139"/>
      <c r="H21" s="140"/>
      <c r="I21" s="140"/>
      <c r="J21" s="143"/>
      <c r="K21" s="142"/>
      <c r="L21" s="142"/>
      <c r="M21" s="143"/>
      <c r="N21" s="143"/>
      <c r="O21" s="101" t="s">
        <v>238</v>
      </c>
      <c r="P21" s="169"/>
      <c r="R21" s="172" t="s">
        <v>239</v>
      </c>
      <c r="S21" s="145">
        <v>11</v>
      </c>
      <c r="T21" s="173"/>
      <c r="U21" s="121">
        <f>J28</f>
        <v>900</v>
      </c>
      <c r="V21" s="168">
        <f>S21^2/1029.4</f>
        <v>0.11754420050514862</v>
      </c>
      <c r="W21" s="174"/>
      <c r="X21" s="112"/>
      <c r="Y21" s="112"/>
      <c r="Z21" s="170"/>
      <c r="AA21" s="170"/>
      <c r="AB21" s="170"/>
      <c r="AC21" s="170"/>
      <c r="AD21" s="112"/>
      <c r="AE21" s="112"/>
      <c r="AF21" s="112"/>
      <c r="AG21" s="112"/>
      <c r="AH21" s="112"/>
      <c r="AI21" s="112"/>
      <c r="AJ21" s="112"/>
      <c r="AK21" s="112"/>
      <c r="AL21" s="112"/>
    </row>
    <row r="22" spans="1:38" ht="20.25" customHeight="1" x14ac:dyDescent="0.25">
      <c r="A22" s="80">
        <v>1300</v>
      </c>
      <c r="B22" s="162" t="str">
        <f>IF(Sketch!B22="","",Sketch!B22)</f>
        <v/>
      </c>
      <c r="C22" s="163"/>
      <c r="D22" s="164"/>
      <c r="E22" s="165">
        <f>Sketch!E22</f>
        <v>0</v>
      </c>
      <c r="F22" s="138"/>
      <c r="G22" s="139"/>
      <c r="H22" s="140"/>
      <c r="I22" s="140"/>
      <c r="J22" s="143"/>
      <c r="K22" s="142"/>
      <c r="L22" s="142"/>
      <c r="M22" s="143"/>
      <c r="N22" s="143"/>
      <c r="O22" s="98" t="str">
        <f>'Tech Data'!D15&amp;" "&amp;'Tech Data'!E15&amp;" "&amp;'Tech Data'!B15&amp;" bit ("&amp;'Tech Data'!G15&amp;" jets)"</f>
        <v>GT65DM  PDC bit ( jets)</v>
      </c>
      <c r="P22" s="107"/>
      <c r="R22" s="172" t="s">
        <v>240</v>
      </c>
      <c r="S22" s="145">
        <v>8.0969999999999995</v>
      </c>
      <c r="T22" s="145">
        <v>8.625</v>
      </c>
      <c r="U22" s="121">
        <f>U21</f>
        <v>900</v>
      </c>
      <c r="V22" s="168">
        <f>S22^2/1029.4</f>
        <v>6.3688953759471534E-2</v>
      </c>
      <c r="W22" s="168">
        <f>T22^2/1029.4</f>
        <v>7.2266004468622497E-2</v>
      </c>
      <c r="X22" s="168">
        <f>(V21-W22)</f>
        <v>4.5278196036526122E-2</v>
      </c>
      <c r="Y22" s="112"/>
      <c r="Z22" s="170"/>
      <c r="AA22" s="170"/>
      <c r="AB22" s="170"/>
      <c r="AC22" s="170"/>
      <c r="AD22" s="112"/>
      <c r="AE22" s="112"/>
      <c r="AF22" s="112"/>
      <c r="AG22" s="112"/>
      <c r="AH22" s="112"/>
      <c r="AI22" s="112"/>
      <c r="AJ22" s="112"/>
      <c r="AK22" s="112"/>
      <c r="AL22" s="112"/>
    </row>
    <row r="23" spans="1:38" ht="20.25" customHeight="1" x14ac:dyDescent="0.25">
      <c r="A23" s="80">
        <v>1400</v>
      </c>
      <c r="B23" s="162" t="str">
        <f>IF(Sketch!B23="","",Sketch!B23)</f>
        <v/>
      </c>
      <c r="C23" s="163"/>
      <c r="D23" s="164"/>
      <c r="E23" s="165" t="str">
        <f>Sketch!E23</f>
        <v>Tail: 250 sx 13.8ppg Class C</v>
      </c>
      <c r="F23" s="138"/>
      <c r="G23" s="139"/>
      <c r="H23" s="175"/>
      <c r="I23" s="140"/>
      <c r="J23" s="143"/>
      <c r="K23" s="142"/>
      <c r="L23" s="176"/>
      <c r="M23" s="143"/>
      <c r="N23" s="143"/>
      <c r="O23" s="832" t="str">
        <f>'Tech Data'!I15</f>
        <v xml:space="preserve">Bit &gt; Bit sub &amp; float &gt; 2 x 8"DC &gt; XO &gt; 10 x 6-1/2" DC &gt; 10 x 4-1/2" HWDP </v>
      </c>
      <c r="P23" s="833"/>
      <c r="R23" s="167"/>
      <c r="S23" s="167"/>
      <c r="T23" s="167"/>
      <c r="U23" s="167"/>
      <c r="V23" s="112"/>
      <c r="W23" s="112"/>
      <c r="X23" s="112"/>
      <c r="Y23" s="112"/>
      <c r="Z23" s="112"/>
      <c r="AA23" s="112"/>
      <c r="AB23" s="112"/>
      <c r="AC23" s="112"/>
      <c r="AD23" s="112"/>
      <c r="AE23" s="112"/>
      <c r="AF23" s="112"/>
      <c r="AG23" s="112"/>
      <c r="AH23" s="112"/>
      <c r="AI23" s="112"/>
      <c r="AJ23" s="112"/>
      <c r="AK23" s="112"/>
      <c r="AL23" s="112"/>
    </row>
    <row r="24" spans="1:38" ht="20.25" customHeight="1" x14ac:dyDescent="0.25">
      <c r="A24" s="80">
        <v>1500</v>
      </c>
      <c r="B24" s="162" t="str">
        <f>IF(Sketch!B24="","",Sketch!B24)</f>
        <v/>
      </c>
      <c r="C24" s="163"/>
      <c r="D24" s="105"/>
      <c r="E24" s="275">
        <v>1160</v>
      </c>
      <c r="F24" s="138"/>
      <c r="G24" s="139"/>
      <c r="H24" s="175"/>
      <c r="I24" s="140"/>
      <c r="J24" s="143"/>
      <c r="K24" s="142"/>
      <c r="L24" s="176"/>
      <c r="M24" s="143"/>
      <c r="N24" s="143"/>
      <c r="O24" s="832"/>
      <c r="P24" s="833"/>
      <c r="R24" s="112"/>
      <c r="S24" s="177" t="s">
        <v>241</v>
      </c>
      <c r="T24" s="178">
        <f>V22*U22</f>
        <v>57.320058383524383</v>
      </c>
      <c r="U24" s="112" t="s">
        <v>226</v>
      </c>
      <c r="V24" s="112"/>
      <c r="W24" s="112"/>
      <c r="X24" s="112"/>
      <c r="Y24" s="112"/>
      <c r="Z24" s="112"/>
      <c r="AA24" s="112"/>
      <c r="AB24" s="112"/>
      <c r="AC24" s="112"/>
      <c r="AD24" s="112"/>
      <c r="AE24" s="112"/>
      <c r="AF24" s="112"/>
      <c r="AG24" s="112"/>
      <c r="AH24" s="112"/>
      <c r="AI24" s="112"/>
      <c r="AJ24" s="112"/>
      <c r="AK24" s="112"/>
      <c r="AL24" s="112"/>
    </row>
    <row r="25" spans="1:38" ht="20.25" customHeight="1" x14ac:dyDescent="0.25">
      <c r="A25" s="80">
        <v>1600</v>
      </c>
      <c r="B25" s="162" t="str">
        <f>IF(Sketch!B25="","",Sketch!B25)</f>
        <v/>
      </c>
      <c r="C25" s="163"/>
      <c r="D25" s="164"/>
      <c r="E25" s="137"/>
      <c r="F25" s="138"/>
      <c r="G25" s="139"/>
      <c r="H25" s="175"/>
      <c r="I25" s="140"/>
      <c r="J25" s="143"/>
      <c r="K25" s="142"/>
      <c r="L25" s="176"/>
      <c r="M25" s="143"/>
      <c r="N25" s="143"/>
      <c r="O25" s="243" t="s">
        <v>294</v>
      </c>
      <c r="P25" s="108"/>
      <c r="R25" s="112"/>
      <c r="S25" s="177" t="s">
        <v>242</v>
      </c>
      <c r="T25" s="178">
        <f>X22*U21</f>
        <v>40.750376432873509</v>
      </c>
      <c r="U25" s="112" t="s">
        <v>226</v>
      </c>
      <c r="V25" s="112"/>
      <c r="W25" s="112"/>
      <c r="X25" s="112"/>
      <c r="Y25" s="112"/>
      <c r="Z25" s="112"/>
      <c r="AA25" s="112"/>
      <c r="AB25" s="112"/>
      <c r="AC25" s="112"/>
      <c r="AD25" s="112"/>
      <c r="AE25" s="112"/>
      <c r="AF25" s="112"/>
      <c r="AG25" s="112"/>
      <c r="AH25" s="112"/>
      <c r="AI25" s="112"/>
      <c r="AJ25" s="112"/>
      <c r="AK25" s="112"/>
      <c r="AL25" s="112"/>
    </row>
    <row r="26" spans="1:38" ht="20.25" customHeight="1" x14ac:dyDescent="0.25">
      <c r="A26" s="80">
        <v>1700</v>
      </c>
      <c r="B26" s="162" t="str">
        <f>IF(Sketch!B26="","",Sketch!B26)</f>
        <v/>
      </c>
      <c r="C26" s="163"/>
      <c r="D26" s="164"/>
      <c r="E26" s="210"/>
      <c r="F26" s="138"/>
      <c r="G26" s="139"/>
      <c r="H26" s="175"/>
      <c r="I26" s="140"/>
      <c r="J26" s="143"/>
      <c r="K26" s="142"/>
      <c r="L26" s="176"/>
      <c r="M26" s="143"/>
      <c r="N26" s="143"/>
      <c r="O26" s="839" t="s">
        <v>281</v>
      </c>
      <c r="P26" s="840"/>
      <c r="R26" s="112"/>
      <c r="S26" s="112"/>
      <c r="T26" s="112"/>
      <c r="U26" s="112"/>
      <c r="V26" s="112"/>
      <c r="W26" s="112"/>
      <c r="X26" s="112"/>
      <c r="Y26" s="112"/>
      <c r="Z26" s="112"/>
      <c r="AA26" s="112"/>
      <c r="AB26" s="112"/>
      <c r="AC26" s="112"/>
      <c r="AD26" s="112"/>
      <c r="AE26" s="112"/>
      <c r="AF26" s="112"/>
      <c r="AG26" s="112"/>
      <c r="AH26" s="112"/>
      <c r="AI26" s="112"/>
      <c r="AJ26" s="112"/>
      <c r="AK26" s="112"/>
      <c r="AL26" s="112"/>
    </row>
    <row r="27" spans="1:38" ht="20.25" customHeight="1" x14ac:dyDescent="0.3">
      <c r="A27" s="80">
        <v>1800</v>
      </c>
      <c r="B27" s="246" t="str">
        <f>IF(Sketch!B27="","",Sketch!B27)</f>
        <v/>
      </c>
      <c r="C27" s="41"/>
      <c r="D27" s="2" t="str">
        <f>IF(Sketch!D27&lt;&gt;"",Sketch!D27,"")</f>
        <v>Rustler</v>
      </c>
      <c r="E27" s="143"/>
      <c r="F27" s="138"/>
      <c r="G27" s="139"/>
      <c r="H27" s="175"/>
      <c r="I27" s="140"/>
      <c r="J27" s="143"/>
      <c r="K27" s="142"/>
      <c r="L27" s="176"/>
      <c r="M27" s="143"/>
      <c r="N27" s="143"/>
      <c r="O27" s="839"/>
      <c r="P27" s="840"/>
      <c r="R27" s="112"/>
      <c r="S27" s="120"/>
      <c r="T27" s="120"/>
      <c r="U27" s="120"/>
      <c r="V27" s="120"/>
      <c r="W27" s="121" t="s">
        <v>206</v>
      </c>
      <c r="X27" s="121" t="s">
        <v>206</v>
      </c>
      <c r="Y27" s="121" t="s">
        <v>207</v>
      </c>
      <c r="Z27" s="121" t="s">
        <v>207</v>
      </c>
      <c r="AA27" s="121" t="s">
        <v>208</v>
      </c>
      <c r="AB27" s="112"/>
      <c r="AC27" s="121" t="s">
        <v>209</v>
      </c>
      <c r="AD27" s="121" t="s">
        <v>209</v>
      </c>
      <c r="AE27" s="121"/>
      <c r="AF27" s="121" t="s">
        <v>210</v>
      </c>
      <c r="AG27" s="121" t="s">
        <v>210</v>
      </c>
      <c r="AH27" s="121"/>
      <c r="AI27" s="121"/>
      <c r="AJ27" s="120"/>
      <c r="AK27" s="120"/>
      <c r="AL27" s="120"/>
    </row>
    <row r="28" spans="1:38" ht="20.25" customHeight="1" thickBot="1" x14ac:dyDescent="0.35">
      <c r="A28" s="80">
        <v>1900</v>
      </c>
      <c r="B28" s="247" t="str">
        <f>IF(Sketch!B28="","",Sketch!B28)</f>
        <v/>
      </c>
      <c r="C28" s="43"/>
      <c r="D28" s="248" t="str">
        <f>IF(Sketch!D28&lt;&gt;"",Sketch!D28,"")</f>
        <v>Anhydrite</v>
      </c>
      <c r="E28" s="179" t="str">
        <f>Sketch!E28</f>
        <v>13-3/8" 48# H-40 STC</v>
      </c>
      <c r="F28" s="180"/>
      <c r="G28" s="181"/>
      <c r="H28" s="182"/>
      <c r="I28" s="140"/>
      <c r="J28" s="215">
        <f>Sketch!J28</f>
        <v>900</v>
      </c>
      <c r="K28" s="142"/>
      <c r="L28" s="183"/>
      <c r="M28" s="184"/>
      <c r="N28" s="184"/>
      <c r="O28" s="841"/>
      <c r="P28" s="842"/>
      <c r="R28" s="112"/>
      <c r="S28" s="121" t="s">
        <v>210</v>
      </c>
      <c r="T28" s="121" t="s">
        <v>211</v>
      </c>
      <c r="U28" s="121" t="s">
        <v>212</v>
      </c>
      <c r="V28" s="121" t="s">
        <v>69</v>
      </c>
      <c r="W28" s="121" t="s">
        <v>213</v>
      </c>
      <c r="X28" s="121" t="s">
        <v>214</v>
      </c>
      <c r="Y28" s="121" t="s">
        <v>213</v>
      </c>
      <c r="Z28" s="121" t="s">
        <v>214</v>
      </c>
      <c r="AA28" s="121" t="s">
        <v>213</v>
      </c>
      <c r="AB28" s="112"/>
      <c r="AC28" s="121" t="s">
        <v>215</v>
      </c>
      <c r="AD28" s="121" t="s">
        <v>216</v>
      </c>
      <c r="AE28" s="121" t="s">
        <v>211</v>
      </c>
      <c r="AF28" s="121" t="s">
        <v>217</v>
      </c>
      <c r="AG28" s="121" t="s">
        <v>218</v>
      </c>
      <c r="AH28" s="121"/>
      <c r="AI28" s="121" t="s">
        <v>219</v>
      </c>
      <c r="AJ28" s="120"/>
      <c r="AK28" s="121" t="s">
        <v>220</v>
      </c>
      <c r="AL28" s="121" t="s">
        <v>221</v>
      </c>
    </row>
    <row r="29" spans="1:38" ht="20.25" customHeight="1" x14ac:dyDescent="0.3">
      <c r="A29" s="80">
        <v>2000</v>
      </c>
      <c r="B29" s="246" t="str">
        <f>IF(Sketch!B29="","",Sketch!B29)</f>
        <v/>
      </c>
      <c r="C29" s="41"/>
      <c r="D29" s="2" t="str">
        <f>IF(Sketch!D29&lt;&gt;"",Sketch!D29,"")</f>
        <v/>
      </c>
      <c r="E29" s="185" t="str">
        <f>Sketch!E29</f>
        <v>No deeper than 1050' per TCEQ</v>
      </c>
      <c r="F29" s="186"/>
      <c r="G29" s="139"/>
      <c r="H29" s="139"/>
      <c r="I29" s="140"/>
      <c r="J29" s="141" t="str">
        <f>Sketch!J29</f>
        <v>11"</v>
      </c>
      <c r="K29" s="142"/>
      <c r="L29" s="143"/>
      <c r="M29" s="143"/>
      <c r="N29" s="143"/>
      <c r="O29" s="813" t="s">
        <v>243</v>
      </c>
      <c r="P29" s="814"/>
      <c r="R29" s="131" t="s">
        <v>244</v>
      </c>
      <c r="S29" s="132" t="s">
        <v>223</v>
      </c>
      <c r="T29" s="132" t="s">
        <v>224</v>
      </c>
      <c r="U29" s="132" t="s">
        <v>225</v>
      </c>
      <c r="V29" s="132" t="s">
        <v>226</v>
      </c>
      <c r="W29" s="132" t="s">
        <v>227</v>
      </c>
      <c r="X29" s="132" t="s">
        <v>227</v>
      </c>
      <c r="Y29" s="132" t="s">
        <v>223</v>
      </c>
      <c r="Z29" s="132" t="s">
        <v>223</v>
      </c>
      <c r="AA29" s="132" t="s">
        <v>227</v>
      </c>
      <c r="AB29" s="112"/>
      <c r="AC29" s="132" t="s">
        <v>225</v>
      </c>
      <c r="AD29" s="132" t="s">
        <v>227</v>
      </c>
      <c r="AE29" s="132" t="s">
        <v>224</v>
      </c>
      <c r="AF29" s="132" t="s">
        <v>223</v>
      </c>
      <c r="AG29" s="132" t="s">
        <v>223</v>
      </c>
      <c r="AH29" s="121"/>
      <c r="AI29" s="132" t="s">
        <v>225</v>
      </c>
      <c r="AJ29" s="133"/>
      <c r="AK29" s="132" t="s">
        <v>223</v>
      </c>
      <c r="AL29" s="132" t="s">
        <v>225</v>
      </c>
    </row>
    <row r="30" spans="1:38" ht="20.25" customHeight="1" x14ac:dyDescent="0.25">
      <c r="A30" s="80">
        <v>2100</v>
      </c>
      <c r="B30" s="246" t="str">
        <f>IF(Sketch!B30="","",Sketch!B30)</f>
        <v/>
      </c>
      <c r="C30" s="41"/>
      <c r="D30" s="2" t="str">
        <f>IF(Sketch!D30&lt;&gt;"",Sketch!D30,"")</f>
        <v>Salado Salts</v>
      </c>
      <c r="E30" s="106"/>
      <c r="F30" s="138"/>
      <c r="G30" s="139"/>
      <c r="H30" s="139"/>
      <c r="I30" s="140"/>
      <c r="J30" s="141"/>
      <c r="K30" s="142"/>
      <c r="L30" s="143"/>
      <c r="M30" s="143"/>
      <c r="N30" s="143"/>
      <c r="O30" s="830" t="s">
        <v>245</v>
      </c>
      <c r="P30" s="831"/>
      <c r="R30" s="144" t="s">
        <v>70</v>
      </c>
      <c r="S30" s="121">
        <f>'Tech Data'!C52</f>
        <v>500</v>
      </c>
      <c r="T30" s="187">
        <f>'Tech Data'!O52</f>
        <v>2.82</v>
      </c>
      <c r="U30" s="146">
        <f>AL30</f>
        <v>0.29366571868553715</v>
      </c>
      <c r="V30" s="147">
        <f>S30*T30*0.1781</f>
        <v>251.12100000000001</v>
      </c>
      <c r="W30" s="148">
        <f>IF(IF(W31&lt;U38,W31-V30/(((W31*X37))*(1+U30))*W31,W31-V30/(((T42+(W31-U38)*X38))*(1+U30))*W31)&lt;0,0,IF(W31&lt;U38,W31-V30/(((W31*X37))*(1+U30))*W31,W31-V30/(((T42+(W31-U38)*X38))*(1+U30))*W31))</f>
        <v>0</v>
      </c>
      <c r="X30" s="148">
        <f>IF(IF(W31&lt;U38,W31-V30/(((W31*X37))*(1))*W31,W31-V30/(((T42+(W31-U38)*X38))*(1))*W31)&lt;0,0,IF(W31&lt;U38,W31-V30/(((W31*X37))*(1))*W31,W31-V30/(((T42+(W31-U38)*X38))*(1))*W31))</f>
        <v>0</v>
      </c>
      <c r="Y30" s="148">
        <f>IF(W30=0,(V30-W31*X37*(1+U30))/0.1781/T30,0)</f>
        <v>44.365302861388997</v>
      </c>
      <c r="Z30" s="148">
        <f>IF(X30=0,(V30-X31*X37)/0.1781/T30,0)</f>
        <v>244.9376733210442</v>
      </c>
      <c r="AA30" s="148">
        <f>U38-AA31</f>
        <v>5156.7593353298162</v>
      </c>
      <c r="AB30" s="112"/>
      <c r="AC30" s="146">
        <v>1.5</v>
      </c>
      <c r="AD30" s="145">
        <v>0</v>
      </c>
      <c r="AE30" s="121">
        <f>T30</f>
        <v>2.82</v>
      </c>
      <c r="AF30" s="148">
        <f>(AD31-AD30)*X37/0.1781/AE30*(1+AC30)</f>
        <v>887.89417697324564</v>
      </c>
      <c r="AG30" s="149">
        <f>(AD31-AD30)*X37/0.1781/AE30*(1)</f>
        <v>355.15767078929827</v>
      </c>
      <c r="AH30" s="121"/>
      <c r="AI30" s="150">
        <f>S30/AG30-1</f>
        <v>0.40782542831978219</v>
      </c>
      <c r="AJ30" s="112"/>
      <c r="AK30" s="145">
        <v>86</v>
      </c>
      <c r="AL30" s="150">
        <f>(V32-(AK30*T30*0.1781))/T43-1</f>
        <v>0.29366571868553715</v>
      </c>
    </row>
    <row r="31" spans="1:38" ht="20.25" customHeight="1" x14ac:dyDescent="0.25">
      <c r="A31" s="80">
        <v>2200</v>
      </c>
      <c r="B31" s="246" t="str">
        <f>IF(Sketch!B31="","",Sketch!B31)</f>
        <v/>
      </c>
      <c r="C31" s="41"/>
      <c r="D31" s="249" t="str">
        <f>IF(Sketch!D31&lt;&gt;"",Sketch!D31,"")</f>
        <v>Salts</v>
      </c>
      <c r="E31" s="137"/>
      <c r="F31" s="138"/>
      <c r="G31" s="139"/>
      <c r="H31" s="139"/>
      <c r="I31" s="140"/>
      <c r="J31" s="141"/>
      <c r="K31" s="142"/>
      <c r="L31" s="143"/>
      <c r="M31" s="143"/>
      <c r="N31" s="143"/>
      <c r="O31" s="834"/>
      <c r="P31" s="835"/>
      <c r="R31" s="131" t="s">
        <v>71</v>
      </c>
      <c r="S31" s="132">
        <f>'Tech Data'!C53</f>
        <v>850</v>
      </c>
      <c r="T31" s="132">
        <f>'Tech Data'!O53</f>
        <v>1.29</v>
      </c>
      <c r="U31" s="155">
        <f>U30</f>
        <v>0.29366571868553715</v>
      </c>
      <c r="V31" s="156">
        <f>S31*T31*0.1781</f>
        <v>195.28665000000001</v>
      </c>
      <c r="W31" s="157">
        <f>U38-V31/((T41+T42)*(1+U31))*U38</f>
        <v>5156.7593353298162</v>
      </c>
      <c r="X31" s="157">
        <f>U38-V31/((T41+T42)*(1))*U38</f>
        <v>3734.465584772428</v>
      </c>
      <c r="Y31" s="158"/>
      <c r="Z31" s="132"/>
      <c r="AA31" s="157">
        <f>U38-W31</f>
        <v>4843.2406646701838</v>
      </c>
      <c r="AB31" s="112"/>
      <c r="AC31" s="155">
        <v>1.5</v>
      </c>
      <c r="AD31" s="159">
        <f>ROUND(W31,-2)</f>
        <v>5200</v>
      </c>
      <c r="AE31" s="132">
        <f>T31</f>
        <v>1.29</v>
      </c>
      <c r="AF31" s="157">
        <f>(U38-AD31)*X38/0.1781/AE31*(1+AC31)</f>
        <v>1611.7617947367692</v>
      </c>
      <c r="AG31" s="160">
        <f>(U38-AD31)*X38/0.1781/AE31*(1)</f>
        <v>644.70471789470764</v>
      </c>
      <c r="AH31" s="121"/>
      <c r="AI31" s="161">
        <f>S31/AG31-1</f>
        <v>0.31843303826856895</v>
      </c>
      <c r="AJ31" s="112"/>
      <c r="AK31" s="112"/>
      <c r="AL31" s="112"/>
    </row>
    <row r="32" spans="1:38" ht="20.25" customHeight="1" x14ac:dyDescent="0.25">
      <c r="A32" s="80">
        <v>3600</v>
      </c>
      <c r="B32" s="250" t="str">
        <f>IF(Sketch!B33="","",Sketch!B33)</f>
        <v/>
      </c>
      <c r="C32" s="41"/>
      <c r="D32" s="2" t="str">
        <f>IF(Sketch!D39&lt;&gt;"",Sketch!D39,"")</f>
        <v/>
      </c>
      <c r="E32" s="165" t="str">
        <f>Sketch!E32</f>
        <v>Lead: 500 sx 11.6ppg Class C</v>
      </c>
      <c r="F32" s="138"/>
      <c r="G32" s="139"/>
      <c r="H32" s="139"/>
      <c r="I32" s="140"/>
      <c r="J32" s="141"/>
      <c r="K32" s="142"/>
      <c r="L32" s="143"/>
      <c r="M32" s="143"/>
      <c r="N32" s="143"/>
      <c r="O32" s="101" t="s">
        <v>246</v>
      </c>
      <c r="P32" s="169"/>
      <c r="R32" s="144" t="s">
        <v>229</v>
      </c>
      <c r="S32" s="166">
        <f>SUM(S30:S31)</f>
        <v>1350</v>
      </c>
      <c r="T32" s="167"/>
      <c r="U32" s="167"/>
      <c r="V32" s="148">
        <f>SUM(V30:V31)</f>
        <v>446.40764999999999</v>
      </c>
      <c r="W32" s="168"/>
      <c r="X32" s="168"/>
      <c r="Y32" s="168"/>
      <c r="Z32" s="168"/>
      <c r="AA32" s="168"/>
      <c r="AB32" s="112"/>
      <c r="AC32" s="145"/>
      <c r="AD32" s="145"/>
      <c r="AE32" s="145"/>
      <c r="AF32" s="148">
        <f>SUM(AF30:AF31)</f>
        <v>2499.6559717100149</v>
      </c>
      <c r="AG32" s="148">
        <f>SUM(AG30:AG31)</f>
        <v>999.86238868400596</v>
      </c>
      <c r="AH32" s="121"/>
      <c r="AI32" s="150">
        <f>S32/AG32-1</f>
        <v>0.35018580084489082</v>
      </c>
      <c r="AJ32" s="112"/>
      <c r="AK32" s="112"/>
      <c r="AL32" s="112"/>
    </row>
    <row r="33" spans="1:38" ht="20.25" customHeight="1" x14ac:dyDescent="0.25">
      <c r="A33" s="80"/>
      <c r="B33" s="250" t="str">
        <f>IF(Sketch!B36="","",Sketch!B36)</f>
        <v/>
      </c>
      <c r="C33" s="41"/>
      <c r="D33" s="249" t="str">
        <f>IF(Sketch!D40&lt;&gt;"",Sketch!D40,"")</f>
        <v/>
      </c>
      <c r="E33" s="165" t="str">
        <f>Sketch!E50</f>
        <v>Lead: 500 sx 11.6ppg Class C</v>
      </c>
      <c r="F33" s="138"/>
      <c r="G33" s="139"/>
      <c r="H33" s="139"/>
      <c r="I33" s="140"/>
      <c r="J33" s="141"/>
      <c r="K33" s="142"/>
      <c r="L33" s="143"/>
      <c r="M33" s="143"/>
      <c r="N33" s="143"/>
      <c r="O33" s="98" t="str">
        <f>'Tech Data'!D17&amp;" "&amp;'Tech Data'!E17&amp;" "&amp;'Tech Data'!B17&amp;" bit ("&amp;'Tech Data'!G17&amp;" jets)"</f>
        <v>GT65WRK  PDC bit (1.035 jets)</v>
      </c>
      <c r="P33" s="107"/>
      <c r="R33" s="167"/>
      <c r="S33" s="167"/>
      <c r="T33" s="167"/>
      <c r="U33" s="167"/>
      <c r="V33" s="112"/>
      <c r="W33" s="112"/>
      <c r="X33" s="112"/>
      <c r="Y33" s="112"/>
      <c r="Z33" s="112"/>
      <c r="AA33" s="112"/>
      <c r="AB33" s="112"/>
      <c r="AC33" s="112"/>
      <c r="AD33" s="112"/>
      <c r="AE33" s="112"/>
      <c r="AF33" s="112"/>
      <c r="AG33" s="112"/>
      <c r="AH33" s="112"/>
      <c r="AI33" s="112"/>
      <c r="AJ33" s="112"/>
      <c r="AK33" s="112"/>
      <c r="AL33" s="112"/>
    </row>
    <row r="34" spans="1:38" ht="20.25" customHeight="1" x14ac:dyDescent="0.25">
      <c r="A34" s="80">
        <v>3700</v>
      </c>
      <c r="B34" s="251" t="str">
        <f>IF(Sketch!B37="","",Sketch!B37)</f>
        <v/>
      </c>
      <c r="C34" s="41"/>
      <c r="D34" s="2" t="str">
        <f>IF(Sketch!D37&lt;&gt;"",Sketch!D37,"")</f>
        <v/>
      </c>
      <c r="E34" s="165" t="str">
        <f>Sketch!E51</f>
        <v>Top of Lead @ 0'</v>
      </c>
      <c r="F34" s="138"/>
      <c r="G34" s="139"/>
      <c r="H34" s="139"/>
      <c r="I34" s="140"/>
      <c r="J34" s="141"/>
      <c r="K34" s="142"/>
      <c r="L34" s="143"/>
      <c r="M34" s="143"/>
      <c r="N34" s="143"/>
      <c r="O34" s="832" t="str">
        <f>'Tech Data'!I17</f>
        <v>Bit &gt; Motor w/float &gt; Monel w/ MWD survey tool &gt; XO &gt;6-1/2" STAB &gt; 1 x 4-1/2" DC &gt; 6-1/2" STAB &gt; 31 x 4-1/2" HWDP &gt; 4-1/2" 16.6# G-105 EU DP</v>
      </c>
      <c r="P34" s="833"/>
      <c r="R34" s="167"/>
      <c r="S34" s="121" t="s">
        <v>231</v>
      </c>
      <c r="T34" s="121" t="s">
        <v>232</v>
      </c>
      <c r="U34" s="121" t="s">
        <v>21</v>
      </c>
      <c r="V34" s="121" t="s">
        <v>233</v>
      </c>
      <c r="W34" s="121" t="s">
        <v>234</v>
      </c>
      <c r="X34" s="121" t="s">
        <v>235</v>
      </c>
      <c r="Y34" s="112"/>
      <c r="Z34" s="112"/>
      <c r="AA34" s="112"/>
      <c r="AB34" s="112"/>
      <c r="AC34" s="112"/>
      <c r="AD34" s="112"/>
      <c r="AE34" s="112"/>
      <c r="AF34" s="112"/>
      <c r="AG34" s="112"/>
      <c r="AH34" s="112"/>
      <c r="AI34" s="112"/>
      <c r="AJ34" s="112"/>
      <c r="AK34" s="112"/>
      <c r="AL34" s="112"/>
    </row>
    <row r="35" spans="1:38" ht="20.25" customHeight="1" x14ac:dyDescent="0.25">
      <c r="A35" s="80">
        <v>3800</v>
      </c>
      <c r="B35" s="252" t="str">
        <f>IF(Sketch!B39="","",Sketch!B39)</f>
        <v/>
      </c>
      <c r="C35" s="41"/>
      <c r="D35" s="249" t="e">
        <f>IF(Sketch!#REF!&lt;&gt;"",Sketch!#REF!,"")</f>
        <v>#REF!</v>
      </c>
      <c r="E35" s="214" t="s">
        <v>277</v>
      </c>
      <c r="F35" s="138"/>
      <c r="G35" s="139"/>
      <c r="H35" s="139"/>
      <c r="I35" s="140"/>
      <c r="J35" s="141"/>
      <c r="K35" s="142"/>
      <c r="L35" s="143"/>
      <c r="M35" s="143"/>
      <c r="N35" s="143"/>
      <c r="O35" s="832"/>
      <c r="P35" s="833"/>
      <c r="R35" s="171" t="s">
        <v>247</v>
      </c>
      <c r="S35" s="132" t="s">
        <v>236</v>
      </c>
      <c r="T35" s="132" t="s">
        <v>236</v>
      </c>
      <c r="U35" s="132" t="s">
        <v>227</v>
      </c>
      <c r="V35" s="132" t="s">
        <v>237</v>
      </c>
      <c r="W35" s="132" t="s">
        <v>237</v>
      </c>
      <c r="X35" s="132" t="s">
        <v>237</v>
      </c>
      <c r="Y35" s="112"/>
      <c r="Z35" s="112"/>
      <c r="AA35" s="112"/>
      <c r="AB35" s="112"/>
      <c r="AC35" s="112"/>
      <c r="AD35" s="112"/>
      <c r="AE35" s="112"/>
      <c r="AF35" s="112"/>
      <c r="AG35" s="112"/>
      <c r="AH35" s="112"/>
      <c r="AI35" s="112"/>
      <c r="AJ35" s="112"/>
      <c r="AK35" s="112"/>
      <c r="AL35" s="112"/>
    </row>
    <row r="36" spans="1:38" ht="20.25" customHeight="1" x14ac:dyDescent="0.25">
      <c r="A36" s="80">
        <v>3900</v>
      </c>
      <c r="B36" s="251" t="str">
        <f>IF(Sketch!B40="","",Sketch!B40)</f>
        <v/>
      </c>
      <c r="C36" s="41"/>
      <c r="D36" s="2" t="e">
        <f>IF(Sketch!#REF!&lt;&gt;"",Sketch!#REF!,"")</f>
        <v>#REF!</v>
      </c>
      <c r="E36" s="165" t="str">
        <f>IF(Sketch!E36&lt;&gt;"",Sketch!E36,"")</f>
        <v>Tail: 400 sx 14.4ppg Class H</v>
      </c>
      <c r="F36" s="138"/>
      <c r="G36" s="139"/>
      <c r="H36" s="139"/>
      <c r="I36" s="140"/>
      <c r="J36" s="141"/>
      <c r="K36" s="142"/>
      <c r="L36" s="143"/>
      <c r="M36" s="143"/>
      <c r="N36" s="143"/>
      <c r="O36" s="188"/>
      <c r="P36" s="189"/>
      <c r="R36" s="172" t="s">
        <v>248</v>
      </c>
      <c r="S36" s="145">
        <v>7.875</v>
      </c>
      <c r="T36" s="173"/>
      <c r="U36" s="121">
        <f>J61</f>
        <v>10000</v>
      </c>
      <c r="V36" s="168">
        <f>S36^2/1029.4</f>
        <v>6.0244438507868654E-2</v>
      </c>
      <c r="W36" s="174"/>
      <c r="X36" s="112"/>
      <c r="Y36" s="112"/>
      <c r="Z36" s="112"/>
      <c r="AA36" s="112"/>
      <c r="AB36" s="112"/>
      <c r="AC36" s="112"/>
      <c r="AD36" s="112"/>
      <c r="AE36" s="112"/>
      <c r="AF36" s="112"/>
      <c r="AG36" s="112"/>
      <c r="AH36" s="112"/>
      <c r="AI36" s="112"/>
      <c r="AJ36" s="112"/>
      <c r="AK36" s="112"/>
      <c r="AL36" s="112"/>
    </row>
    <row r="37" spans="1:38" ht="20.25" customHeight="1" x14ac:dyDescent="0.25">
      <c r="A37" s="80">
        <v>4000</v>
      </c>
      <c r="B37" s="252" t="e">
        <f>IF(Sketch!#REF!="","",Sketch!#REF!)</f>
        <v>#REF!</v>
      </c>
      <c r="C37" s="41"/>
      <c r="D37" s="249" t="e">
        <f>IF(Sketch!#REF!&lt;&gt;"",Sketch!#REF!,"")</f>
        <v>#REF!</v>
      </c>
      <c r="E37" s="165" t="str">
        <f>IF(Sketch!E37&lt;&gt;"",Sketch!E37,"")</f>
        <v>Top of Tail @ 3000'</v>
      </c>
      <c r="F37" s="138"/>
      <c r="G37" s="139"/>
      <c r="H37" s="139"/>
      <c r="I37" s="140"/>
      <c r="J37" s="141"/>
      <c r="K37" s="142"/>
      <c r="L37" s="143"/>
      <c r="M37" s="143"/>
      <c r="N37" s="143"/>
      <c r="O37" s="218" t="s">
        <v>283</v>
      </c>
      <c r="P37" s="107"/>
      <c r="R37" s="172" t="s">
        <v>249</v>
      </c>
      <c r="S37" s="121">
        <f>S38</f>
        <v>4.8920000000000003</v>
      </c>
      <c r="T37" s="121">
        <f>T38</f>
        <v>5.5</v>
      </c>
      <c r="U37" s="121">
        <f>U22</f>
        <v>900</v>
      </c>
      <c r="V37" s="168">
        <f>V38</f>
        <v>2.3248167864775598E-2</v>
      </c>
      <c r="W37" s="168">
        <f>W38</f>
        <v>2.9386050126287155E-2</v>
      </c>
      <c r="X37" s="168">
        <f>(V22-W37)</f>
        <v>3.4302903633184376E-2</v>
      </c>
      <c r="Y37" s="112"/>
      <c r="Z37" s="112"/>
      <c r="AA37" s="112"/>
      <c r="AB37" s="112"/>
      <c r="AC37" s="112" t="s">
        <v>250</v>
      </c>
      <c r="AD37" s="112"/>
      <c r="AE37" s="112"/>
      <c r="AF37" s="112"/>
      <c r="AG37" s="112"/>
      <c r="AH37" s="112"/>
      <c r="AI37" s="112"/>
      <c r="AJ37" s="112"/>
      <c r="AK37" s="112"/>
      <c r="AL37" s="112"/>
    </row>
    <row r="38" spans="1:38" ht="20.25" customHeight="1" x14ac:dyDescent="0.25">
      <c r="A38" s="80">
        <v>4100</v>
      </c>
      <c r="B38" s="250" t="e">
        <f>IF(Sketch!#REF!="","",Sketch!#REF!)</f>
        <v>#REF!</v>
      </c>
      <c r="C38" s="41"/>
      <c r="D38" s="2" t="str">
        <f>IF(Sketch!D46&lt;&gt;"",Sketch!D46,"")</f>
        <v/>
      </c>
      <c r="E38" s="165" t="str">
        <f>IF(Sketch!E38&lt;&gt;"",Sketch!E38,"")</f>
        <v xml:space="preserve"> Tail Excess@ 103%</v>
      </c>
      <c r="F38" s="138"/>
      <c r="G38" s="139"/>
      <c r="H38" s="139"/>
      <c r="I38" s="140"/>
      <c r="J38" s="141"/>
      <c r="K38" s="142"/>
      <c r="L38" s="143"/>
      <c r="M38" s="143"/>
      <c r="N38" s="143"/>
      <c r="O38" s="219" t="s">
        <v>284</v>
      </c>
      <c r="P38" s="189"/>
      <c r="R38" s="172" t="s">
        <v>251</v>
      </c>
      <c r="S38" s="145">
        <v>4.8920000000000003</v>
      </c>
      <c r="T38" s="145">
        <v>5.5</v>
      </c>
      <c r="U38" s="121">
        <f>U36</f>
        <v>10000</v>
      </c>
      <c r="V38" s="168">
        <f>S38^2/1029.4</f>
        <v>2.3248167864775598E-2</v>
      </c>
      <c r="W38" s="168">
        <f>T38^2/1029.4</f>
        <v>2.9386050126287155E-2</v>
      </c>
      <c r="X38" s="168">
        <f>V36-W38</f>
        <v>3.08583883815815E-2</v>
      </c>
      <c r="Y38" s="112"/>
      <c r="Z38" s="112"/>
      <c r="AA38" s="112"/>
      <c r="AB38" s="112"/>
      <c r="AC38" s="112"/>
      <c r="AD38" s="112"/>
      <c r="AE38" s="112"/>
      <c r="AF38" s="112"/>
      <c r="AG38" s="112"/>
      <c r="AH38" s="112"/>
      <c r="AI38" s="112"/>
      <c r="AJ38" s="112"/>
      <c r="AK38" s="112"/>
      <c r="AL38" s="112"/>
    </row>
    <row r="39" spans="1:38" ht="20.25" customHeight="1" x14ac:dyDescent="0.25">
      <c r="A39" s="80">
        <v>4200</v>
      </c>
      <c r="B39" s="250" t="e">
        <f>IF(Sketch!#REF!="","",Sketch!#REF!)</f>
        <v>#REF!</v>
      </c>
      <c r="C39" s="41"/>
      <c r="D39" s="249" t="str">
        <f>IF(Sketch!D48&lt;&gt;"",Sketch!D48,"")</f>
        <v>Sands</v>
      </c>
      <c r="E39" s="165" t="str">
        <f>IF(Sketch!E39&lt;&gt;"",Sketch!E39,"")</f>
        <v/>
      </c>
      <c r="F39" s="138"/>
      <c r="G39" s="139"/>
      <c r="H39" s="139"/>
      <c r="I39" s="175"/>
      <c r="J39" s="141"/>
      <c r="K39" s="176"/>
      <c r="L39" s="143"/>
      <c r="M39" s="143"/>
      <c r="N39" s="143"/>
      <c r="O39" s="98"/>
      <c r="P39" s="107"/>
      <c r="R39" s="112"/>
      <c r="S39" s="112"/>
      <c r="T39" s="112"/>
      <c r="U39" s="112"/>
      <c r="V39" s="112"/>
      <c r="W39" s="112"/>
      <c r="X39" s="112"/>
      <c r="Y39" s="112"/>
      <c r="Z39" s="112"/>
      <c r="AA39" s="112"/>
      <c r="AB39" s="112"/>
      <c r="AC39" s="112"/>
      <c r="AD39" s="112"/>
      <c r="AE39" s="112"/>
      <c r="AF39" s="112"/>
      <c r="AG39" s="112"/>
      <c r="AH39" s="112"/>
      <c r="AI39" s="112"/>
      <c r="AJ39" s="112"/>
      <c r="AK39" s="112"/>
      <c r="AL39" s="112"/>
    </row>
    <row r="40" spans="1:38" ht="20.25" customHeight="1" x14ac:dyDescent="0.25">
      <c r="A40" s="80">
        <v>5700</v>
      </c>
      <c r="B40" s="250" t="str">
        <f>IF(Sketch!B46="","",Sketch!B46)</f>
        <v/>
      </c>
      <c r="C40" s="41"/>
      <c r="D40" s="2" t="str">
        <f>IF(Sketch!D52&lt;&gt;"",Sketch!D52,"")</f>
        <v>Tubb</v>
      </c>
      <c r="E40" s="165" t="str">
        <f>IF(Sketch!E40&lt;&gt;"",Sketch!E40,"")</f>
        <v/>
      </c>
      <c r="F40" s="138"/>
      <c r="G40" s="139"/>
      <c r="H40" s="139"/>
      <c r="I40" s="175"/>
      <c r="J40" s="141"/>
      <c r="K40" s="176"/>
      <c r="L40" s="143"/>
      <c r="M40" s="143"/>
      <c r="N40" s="143"/>
      <c r="O40" s="220" t="s">
        <v>282</v>
      </c>
      <c r="P40" s="95"/>
      <c r="R40" s="112"/>
      <c r="S40" s="177" t="s">
        <v>252</v>
      </c>
      <c r="T40" s="178">
        <f>V38*U38</f>
        <v>232.48167864775598</v>
      </c>
      <c r="U40" s="112" t="s">
        <v>226</v>
      </c>
      <c r="V40" s="112"/>
      <c r="W40" s="112"/>
      <c r="X40" s="112"/>
      <c r="Y40" s="112"/>
      <c r="Z40" s="112"/>
      <c r="AA40" s="112"/>
      <c r="AB40" s="112"/>
      <c r="AC40" s="112"/>
      <c r="AD40" s="112"/>
      <c r="AE40" s="112"/>
      <c r="AF40" s="112"/>
      <c r="AG40" s="112"/>
      <c r="AH40" s="112"/>
      <c r="AI40" s="112"/>
      <c r="AJ40" s="112"/>
      <c r="AK40" s="112"/>
      <c r="AL40" s="112"/>
    </row>
    <row r="41" spans="1:38" ht="20.25" customHeight="1" x14ac:dyDescent="0.25">
      <c r="A41" s="80">
        <v>5800</v>
      </c>
      <c r="B41" s="250">
        <f>IF(Sketch!B52="","",Sketch!B52)</f>
        <v>5362.3</v>
      </c>
      <c r="C41" s="41"/>
      <c r="D41" s="249" t="str">
        <f>IF(Sketch!D53&lt;&gt;"",Sketch!D53,"")</f>
        <v>Sands</v>
      </c>
      <c r="E41" s="165" t="str">
        <f>IF(Sketch!E41&lt;&gt;"",Sketch!E41,"")</f>
        <v/>
      </c>
      <c r="F41" s="138"/>
      <c r="G41" s="139"/>
      <c r="H41" s="139"/>
      <c r="I41" s="175"/>
      <c r="J41" s="141"/>
      <c r="K41" s="176"/>
      <c r="L41" s="143"/>
      <c r="M41" s="143"/>
      <c r="N41" s="143"/>
      <c r="O41" s="212" t="s">
        <v>253</v>
      </c>
      <c r="P41" s="190"/>
      <c r="R41" s="112"/>
      <c r="S41" s="177" t="s">
        <v>254</v>
      </c>
      <c r="T41" s="178">
        <f>X38*(U36-U22)</f>
        <v>280.81133427239166</v>
      </c>
      <c r="U41" s="112" t="s">
        <v>226</v>
      </c>
      <c r="V41" s="112"/>
      <c r="W41" s="112"/>
      <c r="X41" s="112"/>
      <c r="Y41" s="112"/>
      <c r="Z41" s="112"/>
      <c r="AA41" s="112"/>
      <c r="AB41" s="112"/>
      <c r="AC41" s="112"/>
      <c r="AD41" s="112"/>
      <c r="AE41" s="112"/>
      <c r="AF41" s="112"/>
      <c r="AG41" s="112"/>
      <c r="AH41" s="112"/>
      <c r="AI41" s="112"/>
      <c r="AJ41" s="112"/>
      <c r="AK41" s="112"/>
      <c r="AL41" s="112"/>
    </row>
    <row r="42" spans="1:38" ht="20.25" customHeight="1" x14ac:dyDescent="0.25">
      <c r="A42" s="80">
        <v>5900</v>
      </c>
      <c r="B42" s="250" t="e">
        <f>IF(Sketch!#REF!="","",Sketch!#REF!)</f>
        <v>#REF!</v>
      </c>
      <c r="C42" s="41"/>
      <c r="D42" s="2" t="e">
        <f>IF(Sketch!#REF!&lt;&gt;"",Sketch!#REF!,"")</f>
        <v>#REF!</v>
      </c>
      <c r="E42" s="165" t="str">
        <f>IF(Sketch!E42&lt;&gt;"",Sketch!E42,"")</f>
        <v/>
      </c>
      <c r="F42" s="138"/>
      <c r="G42" s="139"/>
      <c r="H42" s="139"/>
      <c r="I42" s="175"/>
      <c r="J42" s="141"/>
      <c r="K42" s="176"/>
      <c r="L42" s="143"/>
      <c r="M42" s="143"/>
      <c r="N42" s="143"/>
      <c r="O42" s="203"/>
      <c r="P42" s="213"/>
      <c r="R42" s="112"/>
      <c r="S42" s="177" t="s">
        <v>255</v>
      </c>
      <c r="T42" s="178">
        <f>(V22-W38)*U22</f>
        <v>30.872613269865937</v>
      </c>
      <c r="U42" s="112" t="s">
        <v>226</v>
      </c>
      <c r="V42" s="112"/>
      <c r="W42" s="112"/>
      <c r="X42" s="112"/>
      <c r="Y42" s="112"/>
      <c r="Z42" s="112"/>
      <c r="AA42" s="112"/>
      <c r="AB42" s="112"/>
      <c r="AC42" s="112"/>
      <c r="AD42" s="112"/>
      <c r="AE42" s="112"/>
      <c r="AF42" s="112"/>
      <c r="AG42" s="112"/>
      <c r="AH42" s="112"/>
      <c r="AI42" s="112"/>
      <c r="AJ42" s="112"/>
      <c r="AK42" s="112"/>
      <c r="AL42" s="112"/>
    </row>
    <row r="43" spans="1:38" ht="20.25" customHeight="1" x14ac:dyDescent="0.25">
      <c r="A43" s="80">
        <v>6000</v>
      </c>
      <c r="B43" s="250" t="str">
        <f>IF(Sketch!B53="","",Sketch!B53)</f>
        <v/>
      </c>
      <c r="C43" s="244"/>
      <c r="D43" s="249" t="e">
        <f>IF(Sketch!#REF!&lt;&gt;"",Sketch!#REF!,"")</f>
        <v>#REF!</v>
      </c>
      <c r="E43" s="216" t="s">
        <v>278</v>
      </c>
      <c r="F43" s="186"/>
      <c r="G43" s="139"/>
      <c r="H43" s="139"/>
      <c r="I43" s="175"/>
      <c r="J43" s="141"/>
      <c r="K43" s="176"/>
      <c r="L43" s="143"/>
      <c r="M43" s="143"/>
      <c r="N43" s="143"/>
      <c r="O43" s="91" t="s">
        <v>293</v>
      </c>
      <c r="P43" s="107"/>
      <c r="R43" s="112"/>
      <c r="S43" s="177" t="s">
        <v>256</v>
      </c>
      <c r="T43" s="178">
        <f>T42+T41</f>
        <v>311.68394754225761</v>
      </c>
      <c r="U43" s="112" t="s">
        <v>226</v>
      </c>
      <c r="V43" s="112"/>
      <c r="W43" s="112"/>
      <c r="X43" s="112"/>
      <c r="Y43" s="112"/>
      <c r="Z43" s="112"/>
      <c r="AA43" s="112"/>
      <c r="AB43" s="112"/>
      <c r="AC43" s="112"/>
      <c r="AD43" s="112"/>
      <c r="AE43" s="112"/>
      <c r="AF43" s="112"/>
      <c r="AG43" s="112"/>
      <c r="AH43" s="112"/>
      <c r="AI43" s="112"/>
      <c r="AJ43" s="112"/>
      <c r="AK43" s="112"/>
      <c r="AL43" s="112"/>
    </row>
    <row r="44" spans="1:38" ht="20.25" customHeight="1" x14ac:dyDescent="0.25">
      <c r="A44" s="80">
        <v>6100</v>
      </c>
      <c r="B44" s="250" t="e">
        <f>IF(Sketch!#REF!="","",Sketch!#REF!)</f>
        <v>#REF!</v>
      </c>
      <c r="C44" s="41"/>
      <c r="D44" s="2" t="e">
        <f>IF(Sketch!#REF!&lt;&gt;"",Sketch!#REF!,"")</f>
        <v>#REF!</v>
      </c>
      <c r="E44" s="137"/>
      <c r="F44" s="186"/>
      <c r="G44" s="139"/>
      <c r="H44" s="139"/>
      <c r="I44" s="175"/>
      <c r="J44" s="141"/>
      <c r="K44" s="176"/>
      <c r="L44" s="143"/>
      <c r="M44" s="143"/>
      <c r="N44" s="143"/>
      <c r="O44" s="839" t="s">
        <v>301</v>
      </c>
      <c r="P44" s="840"/>
      <c r="R44" s="112"/>
      <c r="S44" s="112"/>
      <c r="T44" s="112"/>
      <c r="U44" s="112"/>
      <c r="V44" s="112"/>
      <c r="W44" s="112"/>
      <c r="X44" s="112"/>
      <c r="Y44" s="112"/>
      <c r="Z44" s="112"/>
      <c r="AA44" s="112"/>
      <c r="AB44" s="112"/>
      <c r="AC44" s="112"/>
      <c r="AD44" s="112"/>
      <c r="AE44" s="112"/>
      <c r="AF44" s="112"/>
      <c r="AG44" s="112"/>
      <c r="AH44" s="112"/>
      <c r="AI44" s="112"/>
      <c r="AJ44" s="112"/>
      <c r="AK44" s="112"/>
      <c r="AL44" s="112"/>
    </row>
    <row r="45" spans="1:38" ht="20.25" customHeight="1" x14ac:dyDescent="0.25">
      <c r="A45" s="80">
        <v>6200</v>
      </c>
      <c r="B45" s="250" t="e">
        <f>IF(Sketch!#REF!="","",Sketch!#REF!)</f>
        <v>#REF!</v>
      </c>
      <c r="C45" s="244"/>
      <c r="D45" s="249" t="e">
        <f>IF(Sketch!#REF!&lt;&gt;"",Sketch!#REF!,"")</f>
        <v>#REF!</v>
      </c>
      <c r="E45" s="211"/>
      <c r="F45" s="186"/>
      <c r="G45" s="139"/>
      <c r="H45" s="139"/>
      <c r="I45" s="175"/>
      <c r="J45" s="141"/>
      <c r="K45" s="176"/>
      <c r="L45" s="143"/>
      <c r="M45" s="143"/>
      <c r="N45" s="143"/>
      <c r="O45" s="839"/>
      <c r="P45" s="840"/>
      <c r="R45" s="112"/>
      <c r="S45" s="112"/>
      <c r="T45" s="112"/>
      <c r="U45" s="112"/>
      <c r="V45" s="112"/>
      <c r="W45" s="112"/>
      <c r="X45" s="112"/>
      <c r="Y45" s="112"/>
      <c r="Z45" s="112"/>
      <c r="AA45" s="112"/>
      <c r="AB45" s="112"/>
      <c r="AC45" s="112"/>
      <c r="AD45" s="112"/>
      <c r="AE45" s="112"/>
      <c r="AF45" s="112"/>
      <c r="AG45" s="112"/>
      <c r="AH45" s="112"/>
      <c r="AI45" s="112"/>
      <c r="AJ45" s="112"/>
      <c r="AK45" s="112"/>
      <c r="AL45" s="112"/>
    </row>
    <row r="46" spans="1:38" ht="20.25" customHeight="1" x14ac:dyDescent="0.25">
      <c r="A46" s="80">
        <v>6300</v>
      </c>
      <c r="B46" s="253" t="str">
        <f>IF(Sketch!B51="","",Sketch!B51)</f>
        <v/>
      </c>
      <c r="C46" s="47"/>
      <c r="D46" s="28" t="str">
        <f>IF(Sketch!D51&lt;&gt;"",Sketch!D51,"")</f>
        <v/>
      </c>
      <c r="E46" s="202"/>
      <c r="F46" s="138"/>
      <c r="G46" s="139"/>
      <c r="H46" s="139"/>
      <c r="I46" s="175"/>
      <c r="J46" s="141"/>
      <c r="K46" s="176"/>
      <c r="L46" s="143"/>
      <c r="M46" s="143"/>
      <c r="N46" s="143"/>
      <c r="O46" s="839"/>
      <c r="P46" s="840"/>
      <c r="R46" s="112"/>
      <c r="S46" s="112"/>
      <c r="T46" s="112"/>
      <c r="U46" s="112"/>
      <c r="V46" s="112"/>
      <c r="W46" s="112"/>
      <c r="X46" s="112"/>
      <c r="Y46" s="112"/>
      <c r="Z46" s="112"/>
      <c r="AA46" s="112"/>
      <c r="AB46" s="112"/>
      <c r="AC46" s="112"/>
      <c r="AD46" s="112"/>
      <c r="AE46" s="112"/>
      <c r="AF46" s="112"/>
      <c r="AG46" s="112"/>
      <c r="AH46" s="112"/>
      <c r="AI46" s="112"/>
      <c r="AJ46" s="112"/>
      <c r="AK46" s="112"/>
      <c r="AL46" s="112"/>
    </row>
    <row r="47" spans="1:38" ht="20.25" customHeight="1" x14ac:dyDescent="0.25">
      <c r="A47" s="80">
        <v>6400</v>
      </c>
      <c r="B47" s="66" t="e">
        <f>IF(Sketch!#REF!="","",Sketch!#REF!)</f>
        <v>#REF!</v>
      </c>
      <c r="C47" s="10"/>
      <c r="D47" s="249" t="e">
        <f>IF(Sketch!#REF!&lt;&gt;"",Sketch!#REF!,"")</f>
        <v>#REF!</v>
      </c>
      <c r="E47" s="211"/>
      <c r="F47" s="186"/>
      <c r="G47" s="139"/>
      <c r="H47" s="139"/>
      <c r="I47" s="175"/>
      <c r="J47" s="141"/>
      <c r="K47" s="176"/>
      <c r="L47" s="143"/>
      <c r="M47" s="143"/>
      <c r="N47" s="143"/>
      <c r="O47" s="839"/>
      <c r="P47" s="840"/>
      <c r="R47" s="112"/>
      <c r="S47" s="112"/>
      <c r="T47" s="112"/>
      <c r="U47" s="112"/>
      <c r="V47" s="112"/>
      <c r="W47" s="112"/>
      <c r="X47" s="112"/>
      <c r="Y47" s="112"/>
      <c r="Z47" s="112"/>
      <c r="AA47" s="112"/>
      <c r="AB47" s="112"/>
      <c r="AC47" s="112"/>
      <c r="AD47" s="112"/>
      <c r="AE47" s="112"/>
      <c r="AF47" s="112"/>
      <c r="AG47" s="112"/>
      <c r="AH47" s="112"/>
      <c r="AI47" s="112"/>
      <c r="AJ47" s="112"/>
      <c r="AK47" s="112"/>
      <c r="AL47" s="112"/>
    </row>
    <row r="48" spans="1:38" ht="20.25" customHeight="1" x14ac:dyDescent="0.25">
      <c r="A48" s="80">
        <v>6500</v>
      </c>
      <c r="B48" s="250" t="str">
        <f>IF(Sketch!B48="","",Sketch!B48)</f>
        <v/>
      </c>
      <c r="C48" s="41"/>
      <c r="D48" s="2" t="e">
        <f>IF(Sketch!#REF!&lt;&gt;"",Sketch!#REF!,"")</f>
        <v>#REF!</v>
      </c>
      <c r="E48" s="137"/>
      <c r="F48" s="138"/>
      <c r="G48" s="139"/>
      <c r="H48" s="139"/>
      <c r="I48" s="175"/>
      <c r="J48" s="141"/>
      <c r="K48" s="176"/>
      <c r="L48" s="143"/>
      <c r="M48" s="143"/>
      <c r="N48" s="143"/>
      <c r="O48" s="839"/>
      <c r="P48" s="840"/>
    </row>
    <row r="49" spans="1:22" ht="20.25" customHeight="1" x14ac:dyDescent="0.25">
      <c r="A49" s="80">
        <v>6600</v>
      </c>
      <c r="B49" s="49">
        <f>IF(Sketch!B49="","",Sketch!B49)</f>
        <v>5042.7</v>
      </c>
      <c r="C49" s="7"/>
      <c r="D49" s="249" t="str">
        <f>IF(Sketch!D49&lt;&gt;"",Sketch!D49,"")</f>
        <v>Upper Clearfork</v>
      </c>
      <c r="E49" s="137"/>
      <c r="F49" s="138"/>
      <c r="G49" s="139"/>
      <c r="H49" s="139"/>
      <c r="I49" s="175"/>
      <c r="J49" s="141"/>
      <c r="K49" s="176"/>
      <c r="L49" s="143"/>
      <c r="M49" s="143"/>
      <c r="N49" s="143"/>
      <c r="O49" s="839"/>
      <c r="P49" s="840"/>
    </row>
    <row r="50" spans="1:22" ht="20.25" customHeight="1" x14ac:dyDescent="0.25">
      <c r="A50" s="80">
        <v>6700</v>
      </c>
      <c r="B50" s="250" t="str">
        <f>IF(Sketch!B54="","",Sketch!B54)</f>
        <v/>
      </c>
      <c r="C50" s="41"/>
      <c r="D50" s="2" t="str">
        <f>IF(Sketch!D54&lt;&gt;"",Sketch!D54,"")</f>
        <v/>
      </c>
      <c r="E50" s="137"/>
      <c r="F50" s="138"/>
      <c r="G50" s="139"/>
      <c r="H50" s="139"/>
      <c r="I50" s="175"/>
      <c r="J50" s="141"/>
      <c r="K50" s="176"/>
      <c r="L50" s="143"/>
      <c r="M50" s="143"/>
      <c r="N50" s="143"/>
      <c r="O50" s="839"/>
      <c r="P50" s="840"/>
    </row>
    <row r="51" spans="1:22" ht="20.25" customHeight="1" x14ac:dyDescent="0.25">
      <c r="A51" s="80"/>
      <c r="B51" s="49">
        <f>IF(Sketch!B55="","",Sketch!B55)</f>
        <v>6047.3</v>
      </c>
      <c r="C51" s="7"/>
      <c r="D51" s="249" t="str">
        <f>IF(Sketch!D55&lt;&gt;"",Sketch!D55,"")</f>
        <v>Wichita Albany</v>
      </c>
      <c r="E51" s="137"/>
      <c r="F51" s="138"/>
      <c r="G51" s="139"/>
      <c r="H51" s="139"/>
      <c r="I51" s="175"/>
      <c r="J51" s="141"/>
      <c r="K51" s="176"/>
      <c r="L51" s="143"/>
      <c r="M51" s="143"/>
      <c r="N51" s="143"/>
      <c r="O51" s="839"/>
      <c r="P51" s="840"/>
    </row>
    <row r="52" spans="1:22" ht="20.25" customHeight="1" x14ac:dyDescent="0.25">
      <c r="A52" s="80">
        <v>6800</v>
      </c>
      <c r="B52" s="253" t="str">
        <f>IF(Sketch!B56="","",Sketch!B56)</f>
        <v/>
      </c>
      <c r="C52" s="244"/>
      <c r="D52" s="28" t="str">
        <f>IF(Sketch!D56&lt;&gt;"",Sketch!D56,"")</f>
        <v/>
      </c>
      <c r="E52" s="165" t="e">
        <f>Sketch!#REF!</f>
        <v>#REF!</v>
      </c>
      <c r="F52" s="138"/>
      <c r="G52" s="139"/>
      <c r="H52" s="139"/>
      <c r="I52" s="175"/>
      <c r="J52" s="141"/>
      <c r="K52" s="176"/>
      <c r="L52" s="143"/>
      <c r="M52" s="143"/>
      <c r="N52" s="143"/>
      <c r="O52" s="839"/>
      <c r="P52" s="840"/>
    </row>
    <row r="53" spans="1:22" ht="20.25" customHeight="1" x14ac:dyDescent="0.25">
      <c r="A53" s="80"/>
      <c r="B53" s="250">
        <f>IF(Sketch!B57="","",Sketch!B57)</f>
        <v>7053</v>
      </c>
      <c r="C53" s="41"/>
      <c r="D53" s="249" t="str">
        <f>IF(Sketch!D57&lt;&gt;"",Sketch!D57,"")</f>
        <v>Wolfcamp</v>
      </c>
      <c r="E53" s="165" t="str">
        <f>Sketch!E54</f>
        <v>Tail: 850 sx 14.4ppg Class H</v>
      </c>
      <c r="F53" s="138"/>
      <c r="G53" s="139"/>
      <c r="H53" s="139"/>
      <c r="I53" s="175"/>
      <c r="J53" s="141"/>
      <c r="K53" s="176"/>
      <c r="L53" s="143"/>
      <c r="M53" s="143"/>
      <c r="N53" s="143"/>
      <c r="O53" s="839"/>
      <c r="P53" s="840"/>
    </row>
    <row r="54" spans="1:22" ht="20.25" customHeight="1" x14ac:dyDescent="0.25">
      <c r="A54" s="80">
        <v>6900</v>
      </c>
      <c r="B54" s="66" t="e">
        <f>IF(Sketch!#REF!="","",Sketch!#REF!)</f>
        <v>#REF!</v>
      </c>
      <c r="C54" s="10"/>
      <c r="D54" s="249" t="e">
        <f>IF(Sketch!#REF!&lt;&gt;"",Sketch!#REF!,"")</f>
        <v>#REF!</v>
      </c>
      <c r="E54" s="217" t="s">
        <v>279</v>
      </c>
      <c r="F54" s="138"/>
      <c r="G54" s="139"/>
      <c r="H54" s="139"/>
      <c r="I54" s="175"/>
      <c r="J54" s="141"/>
      <c r="K54" s="176"/>
      <c r="L54" s="143"/>
      <c r="M54" s="143"/>
      <c r="N54" s="143"/>
      <c r="O54" s="839"/>
      <c r="P54" s="840"/>
    </row>
    <row r="55" spans="1:22" ht="20.25" customHeight="1" x14ac:dyDescent="0.25">
      <c r="A55" s="80">
        <v>7000</v>
      </c>
      <c r="B55" s="66" t="e">
        <f>IF(Sketch!#REF!="","",Sketch!#REF!)</f>
        <v>#REF!</v>
      </c>
      <c r="C55" s="10"/>
      <c r="D55" s="254" t="e">
        <f>IF(Sketch!#REF!&lt;&gt;"",Sketch!#REF!,"")</f>
        <v>#REF!</v>
      </c>
      <c r="E55" s="137"/>
      <c r="F55" s="138"/>
      <c r="G55" s="139"/>
      <c r="H55" s="139"/>
      <c r="I55" s="175"/>
      <c r="J55" s="141"/>
      <c r="K55" s="176"/>
      <c r="L55" s="143"/>
      <c r="M55" s="143"/>
      <c r="N55" s="143"/>
      <c r="O55" s="839"/>
      <c r="P55" s="840"/>
      <c r="S55" s="274"/>
    </row>
    <row r="56" spans="1:22" ht="20.25" customHeight="1" x14ac:dyDescent="0.25">
      <c r="A56" s="80"/>
      <c r="B56" s="253">
        <f>IF(Sketch!B59="","",Sketch!B59)</f>
        <v>9119</v>
      </c>
      <c r="C56" s="41"/>
      <c r="D56" s="28" t="str">
        <f>IF(Sketch!D59&lt;&gt;"",Sketch!D59,"")</f>
        <v>Devonian</v>
      </c>
      <c r="E56" s="137"/>
      <c r="F56" s="138"/>
      <c r="G56" s="139"/>
      <c r="H56" s="139"/>
      <c r="I56" s="175"/>
      <c r="J56" s="141"/>
      <c r="K56" s="176"/>
      <c r="L56" s="143"/>
      <c r="M56" s="143"/>
      <c r="N56" s="143"/>
      <c r="O56" s="839"/>
      <c r="P56" s="840"/>
      <c r="S56" s="274"/>
    </row>
    <row r="57" spans="1:22" ht="20.25" customHeight="1" x14ac:dyDescent="0.25">
      <c r="A57" s="80"/>
      <c r="B57" s="66" t="str">
        <f>IF(Sketch!B60="","",Sketch!B60)</f>
        <v/>
      </c>
      <c r="C57" s="10"/>
      <c r="D57" s="249" t="str">
        <f>IF(Sketch!D60&lt;&gt;"",Sketch!D60,"")</f>
        <v/>
      </c>
      <c r="E57" s="153" t="str">
        <f>"est PBTD @ "&amp;ROUNDDOWN(E59,-1)&amp;"'"</f>
        <v>est PBTD @ 5050'</v>
      </c>
      <c r="F57" s="153"/>
      <c r="G57" s="139"/>
      <c r="H57" s="139"/>
      <c r="I57" s="175"/>
      <c r="J57" s="141"/>
      <c r="K57" s="176"/>
      <c r="L57" s="143"/>
      <c r="M57" s="143"/>
      <c r="N57" s="143"/>
      <c r="O57" s="839"/>
      <c r="P57" s="840"/>
      <c r="S57" s="274"/>
    </row>
    <row r="58" spans="1:22" ht="20.25" customHeight="1" x14ac:dyDescent="0.25">
      <c r="A58" s="80"/>
      <c r="B58" s="49" t="e">
        <f>IF(Sketch!#REF!="","",Sketch!#REF!)</f>
        <v>#REF!</v>
      </c>
      <c r="C58" s="7"/>
      <c r="D58" s="8" t="e">
        <f>IF(Sketch!#REF!&lt;&gt;"",Sketch!#REF!,"")</f>
        <v>#REF!</v>
      </c>
      <c r="E58" s="153"/>
      <c r="F58" s="138"/>
      <c r="G58" s="139"/>
      <c r="H58" s="139"/>
      <c r="I58" s="175"/>
      <c r="J58" s="141"/>
      <c r="K58" s="176"/>
      <c r="L58" s="143"/>
      <c r="M58" s="143"/>
      <c r="N58" s="143"/>
      <c r="O58" s="839"/>
      <c r="P58" s="840"/>
    </row>
    <row r="59" spans="1:22" ht="20.25" customHeight="1" x14ac:dyDescent="0.25">
      <c r="A59" s="80"/>
      <c r="B59" s="66" t="e">
        <f>IF(Sketch!#REF!="","",Sketch!#REF!)</f>
        <v>#REF!</v>
      </c>
      <c r="C59" s="10"/>
      <c r="D59" s="10" t="e">
        <f>IF(Sketch!#REF!&lt;&gt;"",Sketch!#REF!,"")</f>
        <v>#REF!</v>
      </c>
      <c r="E59" s="230">
        <v>5054</v>
      </c>
      <c r="F59" s="138"/>
      <c r="G59" s="139"/>
      <c r="H59" s="139"/>
      <c r="I59" s="175"/>
      <c r="J59" s="141"/>
      <c r="K59" s="176"/>
      <c r="L59" s="143"/>
      <c r="M59" s="143"/>
      <c r="N59" s="143"/>
      <c r="O59" s="839"/>
      <c r="P59" s="840"/>
    </row>
    <row r="60" spans="1:22" ht="20.25" customHeight="1" x14ac:dyDescent="0.25">
      <c r="A60" s="80"/>
      <c r="B60" s="66" t="e">
        <f>IF(Sketch!#REF!="","",Sketch!#REF!)</f>
        <v>#REF!</v>
      </c>
      <c r="C60" s="10"/>
      <c r="D60" s="10" t="e">
        <f>IF(Sketch!#REF!&lt;&gt;"",Sketch!#REF!,"")</f>
        <v>#REF!</v>
      </c>
      <c r="E60" s="137"/>
      <c r="F60" s="138"/>
      <c r="G60" s="139"/>
      <c r="H60" s="139"/>
      <c r="I60" s="175"/>
      <c r="J60" s="141"/>
      <c r="K60" s="176"/>
      <c r="L60" s="143"/>
      <c r="M60" s="143"/>
      <c r="N60" s="143"/>
      <c r="O60" s="839"/>
      <c r="P60" s="840"/>
    </row>
    <row r="61" spans="1:22" ht="20.25" customHeight="1" x14ac:dyDescent="0.25">
      <c r="A61" s="80">
        <v>7100</v>
      </c>
      <c r="B61" s="255">
        <f>IF(Sketch!B61="","",Sketch!B61)</f>
        <v>10000</v>
      </c>
      <c r="C61" s="256"/>
      <c r="D61" s="28" t="str">
        <f>IF(Sketch!D61&lt;&gt;"",Sketch!D61,"")</f>
        <v>TVD</v>
      </c>
      <c r="E61" s="141" t="str">
        <f>Sketch!E61</f>
        <v>5-1/2" 20# L-80 LTC (w/ TDC)</v>
      </c>
      <c r="F61" s="186"/>
      <c r="G61" s="139"/>
      <c r="H61" s="139"/>
      <c r="I61" s="175"/>
      <c r="J61" s="215">
        <f>Sketch!J61</f>
        <v>10000</v>
      </c>
      <c r="K61" s="176"/>
      <c r="L61" s="143"/>
      <c r="M61" s="143"/>
      <c r="N61" s="143"/>
      <c r="O61" s="841"/>
      <c r="P61" s="842"/>
    </row>
    <row r="62" spans="1:22" ht="20.25" customHeight="1" x14ac:dyDescent="0.25">
      <c r="A62" s="78"/>
      <c r="B62" s="81"/>
      <c r="C62" s="82"/>
      <c r="D62" s="83"/>
      <c r="E62" s="84"/>
      <c r="F62" s="85"/>
      <c r="G62" s="86"/>
      <c r="H62" s="86"/>
      <c r="I62" s="86"/>
      <c r="J62" s="84"/>
      <c r="K62" s="84"/>
      <c r="L62" s="84"/>
      <c r="M62" s="84"/>
      <c r="N62" s="84"/>
      <c r="O62" s="84"/>
      <c r="P62" s="87"/>
    </row>
    <row r="63" spans="1:22" ht="20.25" customHeight="1" x14ac:dyDescent="0.25">
      <c r="A63" s="80"/>
      <c r="B63" s="836" t="s">
        <v>257</v>
      </c>
      <c r="C63" s="837"/>
      <c r="D63" s="837"/>
      <c r="E63" s="837"/>
      <c r="F63" s="837"/>
      <c r="G63" s="837"/>
      <c r="H63" s="837"/>
      <c r="I63" s="837"/>
      <c r="J63" s="837"/>
      <c r="K63" s="837"/>
      <c r="L63" s="837"/>
      <c r="M63" s="837"/>
      <c r="N63" s="837"/>
      <c r="O63" s="837"/>
      <c r="P63" s="838"/>
      <c r="V63" s="200"/>
    </row>
    <row r="64" spans="1:22" ht="20.25" customHeight="1" x14ac:dyDescent="0.25">
      <c r="A64" s="80"/>
      <c r="B64" s="102"/>
      <c r="C64" s="103"/>
      <c r="D64" s="109"/>
      <c r="E64" s="106"/>
      <c r="F64" s="104"/>
      <c r="G64" s="105"/>
      <c r="H64" s="105"/>
      <c r="I64" s="105"/>
      <c r="J64" s="117"/>
      <c r="K64" s="106"/>
      <c r="L64" s="106"/>
      <c r="M64" s="106"/>
      <c r="N64" s="106"/>
      <c r="O64" s="106"/>
      <c r="P64" s="108"/>
    </row>
    <row r="65" spans="1:38" ht="20.399999999999999" x14ac:dyDescent="0.25">
      <c r="A65" s="80"/>
      <c r="B65" s="102"/>
      <c r="C65" s="103"/>
      <c r="D65" s="191" t="s">
        <v>258</v>
      </c>
      <c r="E65" s="221"/>
      <c r="F65" s="201"/>
      <c r="G65" s="202"/>
      <c r="H65" s="202"/>
      <c r="I65" s="202"/>
      <c r="J65" s="203"/>
      <c r="K65" s="203"/>
      <c r="L65" s="203"/>
      <c r="M65" s="203"/>
      <c r="N65" s="203"/>
      <c r="O65" s="191" t="s">
        <v>259</v>
      </c>
      <c r="P65" s="245">
        <f>(E70+P70)/P66</f>
        <v>87.034482758620683</v>
      </c>
    </row>
    <row r="66" spans="1:38" s="192" customFormat="1" ht="20.25" customHeight="1" x14ac:dyDescent="0.25">
      <c r="A66" s="80"/>
      <c r="B66" s="102"/>
      <c r="C66" s="103"/>
      <c r="D66" s="191" t="s">
        <v>260</v>
      </c>
      <c r="E66" s="221"/>
      <c r="F66" s="204"/>
      <c r="G66" s="202"/>
      <c r="H66" s="202"/>
      <c r="I66" s="202"/>
      <c r="J66" s="203"/>
      <c r="K66" s="203"/>
      <c r="L66" s="203"/>
      <c r="M66" s="203"/>
      <c r="N66" s="203"/>
      <c r="O66" s="191" t="s">
        <v>261</v>
      </c>
      <c r="P66" s="245">
        <f>E72+P72</f>
        <v>58</v>
      </c>
      <c r="Q66" s="79"/>
      <c r="R66" s="79"/>
      <c r="S66" s="79"/>
      <c r="T66" s="79"/>
      <c r="U66" s="79"/>
      <c r="V66" s="79"/>
      <c r="W66" s="79"/>
      <c r="X66" s="79"/>
      <c r="Y66" s="79"/>
      <c r="Z66" s="79"/>
      <c r="AA66" s="79"/>
      <c r="AB66" s="79"/>
      <c r="AC66" s="79"/>
      <c r="AD66" s="79"/>
      <c r="AE66" s="79"/>
      <c r="AF66" s="79"/>
      <c r="AG66" s="79"/>
      <c r="AH66" s="79"/>
      <c r="AI66" s="79"/>
      <c r="AJ66" s="79"/>
      <c r="AK66" s="79"/>
      <c r="AL66" s="79"/>
    </row>
    <row r="67" spans="1:38" s="192" customFormat="1" ht="20.25" customHeight="1" x14ac:dyDescent="0.25">
      <c r="A67" s="80"/>
      <c r="B67" s="102"/>
      <c r="C67" s="103"/>
      <c r="D67" s="191" t="s">
        <v>262</v>
      </c>
      <c r="E67" s="222">
        <f>E66-E65</f>
        <v>0</v>
      </c>
      <c r="F67" s="204"/>
      <c r="G67" s="202"/>
      <c r="H67" s="202"/>
      <c r="I67" s="202"/>
      <c r="J67" s="203"/>
      <c r="K67" s="203"/>
      <c r="L67" s="203"/>
      <c r="M67" s="203"/>
      <c r="N67" s="203"/>
      <c r="O67" s="191" t="s">
        <v>263</v>
      </c>
      <c r="P67" s="245" t="e">
        <f>(E70+P70)/E67</f>
        <v>#DIV/0!</v>
      </c>
      <c r="Q67" s="79"/>
      <c r="R67" s="79"/>
      <c r="S67" s="79"/>
      <c r="T67" s="79"/>
      <c r="U67" s="79"/>
      <c r="V67" s="79"/>
      <c r="W67" s="79"/>
      <c r="X67" s="79"/>
      <c r="Y67" s="79"/>
      <c r="Z67" s="79"/>
      <c r="AA67" s="79"/>
      <c r="AB67" s="79"/>
      <c r="AC67" s="79"/>
      <c r="AD67" s="79"/>
      <c r="AE67" s="79"/>
      <c r="AF67" s="79"/>
      <c r="AG67" s="79"/>
      <c r="AH67" s="79"/>
      <c r="AI67" s="79"/>
      <c r="AJ67" s="79"/>
      <c r="AK67" s="79"/>
      <c r="AL67" s="79"/>
    </row>
    <row r="68" spans="1:38" s="192" customFormat="1" ht="20.25" customHeight="1" x14ac:dyDescent="0.25">
      <c r="A68" s="80"/>
      <c r="B68" s="102"/>
      <c r="C68" s="103"/>
      <c r="D68" s="99"/>
      <c r="E68" s="205"/>
      <c r="F68" s="204"/>
      <c r="G68" s="202"/>
      <c r="H68" s="202"/>
      <c r="I68" s="202"/>
      <c r="J68" s="203"/>
      <c r="K68" s="203"/>
      <c r="L68" s="203"/>
      <c r="M68" s="203"/>
      <c r="N68" s="203"/>
      <c r="O68" s="99"/>
      <c r="P68" s="206"/>
      <c r="Q68" s="79"/>
      <c r="R68" s="79"/>
      <c r="S68" s="79"/>
      <c r="T68" s="79"/>
      <c r="U68" s="79"/>
      <c r="V68" s="79"/>
      <c r="W68" s="79"/>
      <c r="X68" s="79"/>
      <c r="Y68" s="79"/>
      <c r="Z68" s="79"/>
      <c r="AA68" s="79"/>
      <c r="AB68" s="79"/>
      <c r="AC68" s="79"/>
      <c r="AD68" s="79"/>
      <c r="AE68" s="79"/>
      <c r="AF68" s="79"/>
      <c r="AG68" s="79"/>
      <c r="AH68" s="79"/>
      <c r="AI68" s="79"/>
      <c r="AJ68" s="79"/>
      <c r="AK68" s="79"/>
      <c r="AL68" s="79"/>
    </row>
    <row r="69" spans="1:38" s="192" customFormat="1" ht="20.25" customHeight="1" x14ac:dyDescent="0.25">
      <c r="A69" s="80"/>
      <c r="B69" s="102"/>
      <c r="C69" s="103"/>
      <c r="D69" s="828" t="s">
        <v>264</v>
      </c>
      <c r="E69" s="828"/>
      <c r="F69" s="204"/>
      <c r="G69" s="202"/>
      <c r="H69" s="202"/>
      <c r="I69" s="202"/>
      <c r="J69" s="203"/>
      <c r="K69" s="203"/>
      <c r="L69" s="203"/>
      <c r="M69" s="203"/>
      <c r="N69" s="203"/>
      <c r="O69" s="828" t="s">
        <v>265</v>
      </c>
      <c r="P69" s="829"/>
      <c r="Q69" s="79"/>
      <c r="R69" s="79"/>
      <c r="S69" s="79"/>
      <c r="T69" s="79"/>
      <c r="U69" s="79"/>
      <c r="V69" s="79"/>
      <c r="W69" s="79"/>
      <c r="X69" s="79"/>
      <c r="Y69" s="79"/>
      <c r="Z69" s="79"/>
      <c r="AA69" s="79"/>
      <c r="AB69" s="79"/>
      <c r="AC69" s="79"/>
      <c r="AD69" s="79"/>
      <c r="AE69" s="79"/>
      <c r="AF69" s="79"/>
      <c r="AG69" s="79"/>
      <c r="AH69" s="79"/>
      <c r="AI69" s="79"/>
      <c r="AJ69" s="79"/>
      <c r="AK69" s="79"/>
      <c r="AL69" s="79"/>
    </row>
    <row r="70" spans="1:38" s="192" customFormat="1" ht="20.25" customHeight="1" x14ac:dyDescent="0.25">
      <c r="A70" s="80"/>
      <c r="B70" s="102"/>
      <c r="C70" s="103"/>
      <c r="D70" s="191" t="s">
        <v>266</v>
      </c>
      <c r="E70" s="223">
        <v>1832</v>
      </c>
      <c r="F70" s="204"/>
      <c r="G70" s="202"/>
      <c r="H70" s="202"/>
      <c r="I70" s="202"/>
      <c r="J70" s="203"/>
      <c r="K70" s="203"/>
      <c r="L70" s="203"/>
      <c r="M70" s="203"/>
      <c r="N70" s="203"/>
      <c r="O70" s="191" t="s">
        <v>266</v>
      </c>
      <c r="P70" s="226">
        <v>3216</v>
      </c>
      <c r="Q70" s="79"/>
      <c r="R70" s="79"/>
      <c r="S70" s="79"/>
      <c r="T70" s="79"/>
      <c r="U70" s="79"/>
      <c r="V70" s="79"/>
      <c r="W70" s="79"/>
      <c r="X70" s="79"/>
      <c r="Y70" s="79"/>
      <c r="Z70" s="79"/>
      <c r="AA70" s="79"/>
      <c r="AB70" s="79"/>
      <c r="AC70" s="79"/>
      <c r="AD70" s="79"/>
      <c r="AE70" s="79"/>
      <c r="AF70" s="79"/>
      <c r="AG70" s="79"/>
      <c r="AH70" s="79"/>
      <c r="AI70" s="79"/>
      <c r="AJ70" s="79"/>
      <c r="AK70" s="79"/>
      <c r="AL70" s="79"/>
    </row>
    <row r="71" spans="1:38" s="192" customFormat="1" ht="20.25" customHeight="1" x14ac:dyDescent="0.25">
      <c r="A71" s="80"/>
      <c r="B71" s="102"/>
      <c r="C71" s="103"/>
      <c r="D71" s="191" t="s">
        <v>267</v>
      </c>
      <c r="E71" s="222">
        <v>114.5</v>
      </c>
      <c r="F71" s="204"/>
      <c r="G71" s="202"/>
      <c r="H71" s="202"/>
      <c r="I71" s="202"/>
      <c r="J71" s="203"/>
      <c r="K71" s="203"/>
      <c r="L71" s="203"/>
      <c r="M71" s="203"/>
      <c r="N71" s="203"/>
      <c r="O71" s="191" t="s">
        <v>267</v>
      </c>
      <c r="P71" s="227">
        <v>76.599999999999994</v>
      </c>
      <c r="Q71" s="79"/>
      <c r="R71" s="79"/>
      <c r="S71" s="79"/>
      <c r="T71" s="79"/>
      <c r="U71" s="79"/>
      <c r="V71" s="79"/>
      <c r="W71" s="79"/>
      <c r="X71" s="79"/>
      <c r="Y71" s="79"/>
      <c r="Z71" s="79"/>
      <c r="AA71" s="79"/>
      <c r="AB71" s="79"/>
      <c r="AC71" s="79"/>
      <c r="AD71" s="79"/>
      <c r="AE71" s="79"/>
      <c r="AF71" s="79"/>
      <c r="AG71" s="79"/>
      <c r="AH71" s="79"/>
      <c r="AI71" s="79"/>
      <c r="AJ71" s="79"/>
      <c r="AK71" s="79"/>
      <c r="AL71" s="79"/>
    </row>
    <row r="72" spans="1:38" s="192" customFormat="1" ht="20.25" customHeight="1" x14ac:dyDescent="0.25">
      <c r="A72" s="80"/>
      <c r="B72" s="102"/>
      <c r="C72" s="103"/>
      <c r="D72" s="191" t="s">
        <v>268</v>
      </c>
      <c r="E72" s="222">
        <v>16</v>
      </c>
      <c r="F72" s="204"/>
      <c r="G72" s="202"/>
      <c r="H72" s="202"/>
      <c r="I72" s="202"/>
      <c r="J72" s="203"/>
      <c r="K72" s="203"/>
      <c r="L72" s="203"/>
      <c r="M72" s="203"/>
      <c r="N72" s="203"/>
      <c r="O72" s="191" t="s">
        <v>268</v>
      </c>
      <c r="P72" s="227">
        <v>42</v>
      </c>
      <c r="Q72" s="79"/>
      <c r="R72" s="79"/>
      <c r="S72" s="79"/>
      <c r="T72" s="79"/>
      <c r="U72" s="79"/>
      <c r="V72" s="79"/>
      <c r="W72" s="79"/>
      <c r="X72" s="79"/>
      <c r="Y72" s="79"/>
      <c r="Z72" s="79"/>
      <c r="AA72" s="79"/>
      <c r="AB72" s="79"/>
      <c r="AC72" s="79"/>
      <c r="AD72" s="79"/>
      <c r="AE72" s="79"/>
      <c r="AF72" s="79"/>
      <c r="AG72" s="79"/>
      <c r="AH72" s="79"/>
      <c r="AI72" s="79"/>
      <c r="AJ72" s="79"/>
      <c r="AK72" s="79"/>
      <c r="AL72" s="79"/>
    </row>
    <row r="73" spans="1:38" s="192" customFormat="1" ht="20.25" customHeight="1" x14ac:dyDescent="0.25">
      <c r="A73" s="193"/>
      <c r="B73" s="102"/>
      <c r="C73" s="103"/>
      <c r="D73" s="191" t="s">
        <v>269</v>
      </c>
      <c r="E73" s="224" t="s">
        <v>275</v>
      </c>
      <c r="F73" s="204"/>
      <c r="G73" s="202"/>
      <c r="H73" s="202"/>
      <c r="I73" s="202"/>
      <c r="J73" s="203"/>
      <c r="K73" s="203"/>
      <c r="L73" s="203"/>
      <c r="M73" s="203"/>
      <c r="N73" s="203"/>
      <c r="O73" s="191" t="s">
        <v>269</v>
      </c>
      <c r="P73" s="228" t="s">
        <v>273</v>
      </c>
      <c r="Q73" s="79"/>
      <c r="R73" s="79"/>
      <c r="S73" s="79"/>
      <c r="T73" s="79"/>
      <c r="U73" s="79"/>
      <c r="V73" s="79"/>
      <c r="W73" s="79"/>
      <c r="X73" s="79"/>
      <c r="Y73" s="79"/>
      <c r="Z73" s="79"/>
      <c r="AA73" s="79"/>
      <c r="AB73" s="79"/>
      <c r="AC73" s="79"/>
      <c r="AD73" s="79"/>
      <c r="AE73" s="79"/>
      <c r="AF73" s="79"/>
      <c r="AG73" s="79"/>
      <c r="AH73" s="79"/>
      <c r="AI73" s="79"/>
      <c r="AJ73" s="79"/>
      <c r="AK73" s="79"/>
      <c r="AL73" s="79"/>
    </row>
    <row r="74" spans="1:38" s="192" customFormat="1" ht="20.25" customHeight="1" x14ac:dyDescent="0.25">
      <c r="A74" s="80"/>
      <c r="B74" s="194"/>
      <c r="C74" s="195"/>
      <c r="D74" s="196" t="s">
        <v>270</v>
      </c>
      <c r="E74" s="225" t="s">
        <v>274</v>
      </c>
      <c r="F74" s="207"/>
      <c r="G74" s="208"/>
      <c r="H74" s="208"/>
      <c r="I74" s="208"/>
      <c r="J74" s="209"/>
      <c r="K74" s="209"/>
      <c r="L74" s="209"/>
      <c r="M74" s="209"/>
      <c r="N74" s="209"/>
      <c r="O74" s="196" t="s">
        <v>270</v>
      </c>
      <c r="P74" s="229" t="s">
        <v>276</v>
      </c>
      <c r="Q74" s="79"/>
      <c r="R74" s="79"/>
      <c r="S74" s="79"/>
      <c r="T74" s="79"/>
      <c r="U74" s="79"/>
      <c r="V74" s="79"/>
      <c r="W74" s="79"/>
      <c r="X74" s="79"/>
      <c r="Y74" s="79"/>
      <c r="Z74" s="79"/>
      <c r="AA74" s="79"/>
      <c r="AB74" s="79"/>
      <c r="AC74" s="79"/>
      <c r="AD74" s="79"/>
      <c r="AE74" s="79"/>
      <c r="AF74" s="79"/>
      <c r="AG74" s="79"/>
      <c r="AH74" s="79"/>
      <c r="AI74" s="79"/>
      <c r="AJ74" s="79"/>
      <c r="AK74" s="79"/>
      <c r="AL74" s="79"/>
    </row>
    <row r="75" spans="1:38" s="192" customFormat="1" ht="15" customHeight="1" x14ac:dyDescent="0.25">
      <c r="A75" s="193"/>
      <c r="D75" s="197"/>
      <c r="E75" s="198"/>
      <c r="F75" s="199"/>
      <c r="G75" s="79"/>
      <c r="H75" s="79"/>
      <c r="I75" s="79"/>
      <c r="J75" s="198"/>
      <c r="K75" s="198"/>
      <c r="L75" s="198"/>
      <c r="M75" s="198"/>
      <c r="N75" s="198"/>
      <c r="O75" s="198"/>
      <c r="P75" s="198"/>
      <c r="Q75" s="79"/>
      <c r="R75" s="79"/>
      <c r="S75" s="79"/>
      <c r="T75" s="79"/>
      <c r="U75" s="79"/>
      <c r="V75" s="79"/>
      <c r="W75" s="79"/>
      <c r="X75" s="79"/>
      <c r="Y75" s="79"/>
      <c r="Z75" s="79"/>
      <c r="AA75" s="79"/>
      <c r="AB75" s="79"/>
      <c r="AC75" s="79"/>
      <c r="AD75" s="79"/>
      <c r="AE75" s="79"/>
      <c r="AF75" s="79"/>
      <c r="AG75" s="79"/>
      <c r="AH75" s="79"/>
      <c r="AI75" s="79"/>
      <c r="AJ75" s="79"/>
      <c r="AK75" s="79"/>
      <c r="AL75" s="79"/>
    </row>
  </sheetData>
  <mergeCells count="19">
    <mergeCell ref="D69:E69"/>
    <mergeCell ref="O69:P69"/>
    <mergeCell ref="O16:P16"/>
    <mergeCell ref="O17:P17"/>
    <mergeCell ref="O19:P19"/>
    <mergeCell ref="O23:P24"/>
    <mergeCell ref="O29:P29"/>
    <mergeCell ref="O30:P30"/>
    <mergeCell ref="O31:P31"/>
    <mergeCell ref="O34:P35"/>
    <mergeCell ref="B63:P63"/>
    <mergeCell ref="O26:P28"/>
    <mergeCell ref="O44:P61"/>
    <mergeCell ref="O15:P15"/>
    <mergeCell ref="B1:P1"/>
    <mergeCell ref="B2:P2"/>
    <mergeCell ref="O12:P12"/>
    <mergeCell ref="I14:K14"/>
    <mergeCell ref="O14:P14"/>
  </mergeCells>
  <printOptions horizontalCentered="1" verticalCentered="1"/>
  <pageMargins left="0.25" right="0.25" top="0.25" bottom="0.25" header="0.5" footer="0.5"/>
  <pageSetup scale="46"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92D050"/>
  </sheetPr>
  <dimension ref="A1:AC75"/>
  <sheetViews>
    <sheetView showGridLines="0" view="pageBreakPreview" topLeftCell="A25" zoomScale="85" zoomScaleNormal="70" zoomScaleSheetLayoutView="85" workbookViewId="0">
      <selection activeCell="U50" sqref="U50"/>
    </sheetView>
  </sheetViews>
  <sheetFormatPr defaultColWidth="7.88671875" defaultRowHeight="15" customHeight="1" x14ac:dyDescent="0.25"/>
  <cols>
    <col min="1" max="1" width="9.6640625" style="10" bestFit="1" customWidth="1"/>
    <col min="2" max="7" width="8.6640625" style="10" customWidth="1"/>
    <col min="8" max="8" width="11.5546875" style="10" customWidth="1"/>
    <col min="9" max="10" width="10.6640625" style="10" customWidth="1"/>
    <col min="11" max="11" width="11.5546875" style="10" customWidth="1"/>
    <col min="12" max="13" width="8.6640625" style="10" customWidth="1"/>
    <col min="14" max="16" width="7.88671875" style="10"/>
    <col min="17" max="17" width="12.5546875" style="10" customWidth="1"/>
    <col min="18" max="18" width="8.5546875" style="10" bestFit="1" customWidth="1"/>
    <col min="19" max="27" width="7.88671875" style="10"/>
    <col min="28" max="28" width="14.109375" style="10" bestFit="1" customWidth="1"/>
    <col min="29" max="16384" width="7.88671875" style="10"/>
  </cols>
  <sheetData>
    <row r="1" spans="1:25" s="4" customFormat="1" ht="22.8" x14ac:dyDescent="0.25">
      <c r="A1" s="986" t="str">
        <f>Sketch!A1&amp;" Technical Data"</f>
        <v>Waddell TR 3 #3813 Technical Data</v>
      </c>
      <c r="B1" s="986"/>
      <c r="C1" s="986"/>
      <c r="D1" s="986"/>
      <c r="E1" s="986"/>
      <c r="F1" s="986"/>
      <c r="G1" s="986"/>
      <c r="H1" s="986"/>
      <c r="I1" s="986"/>
      <c r="J1" s="986"/>
      <c r="K1" s="986"/>
      <c r="L1" s="986"/>
      <c r="M1" s="986"/>
      <c r="N1" s="986"/>
      <c r="O1" s="986"/>
      <c r="P1" s="986"/>
      <c r="Q1" s="986"/>
      <c r="R1" s="10"/>
      <c r="S1" s="10"/>
    </row>
    <row r="2" spans="1:25" s="4" customFormat="1" ht="15" customHeight="1" thickBot="1" x14ac:dyDescent="0.3">
      <c r="B2" s="10"/>
      <c r="C2" s="10"/>
      <c r="D2" s="10"/>
      <c r="E2" s="10"/>
      <c r="F2" s="10"/>
      <c r="G2" s="10"/>
      <c r="H2" s="10"/>
      <c r="I2" s="10"/>
      <c r="J2" s="10"/>
      <c r="K2" s="10"/>
      <c r="L2" s="10"/>
      <c r="M2" s="10"/>
      <c r="N2" s="10"/>
      <c r="O2" s="10"/>
    </row>
    <row r="3" spans="1:25" s="4" customFormat="1" ht="18" thickBot="1" x14ac:dyDescent="0.3">
      <c r="A3" s="925" t="s">
        <v>35</v>
      </c>
      <c r="B3" s="926"/>
      <c r="C3" s="926"/>
      <c r="D3" s="926"/>
      <c r="E3" s="926"/>
      <c r="F3" s="926"/>
      <c r="G3" s="926"/>
      <c r="H3" s="926"/>
      <c r="I3" s="926"/>
      <c r="J3" s="926"/>
      <c r="K3" s="926"/>
      <c r="L3" s="926"/>
      <c r="M3" s="926"/>
      <c r="N3" s="926"/>
      <c r="O3" s="926"/>
      <c r="P3" s="926"/>
      <c r="Q3" s="927"/>
    </row>
    <row r="4" spans="1:25" s="27" customFormat="1" ht="30" customHeight="1" thickBot="1" x14ac:dyDescent="0.3">
      <c r="A4" s="996" t="s">
        <v>5</v>
      </c>
      <c r="B4" s="988"/>
      <c r="C4" s="989" t="s">
        <v>36</v>
      </c>
      <c r="D4" s="990"/>
      <c r="E4" s="990"/>
      <c r="F4" s="976" t="s">
        <v>39</v>
      </c>
      <c r="G4" s="977"/>
      <c r="H4" s="987" t="s">
        <v>169</v>
      </c>
      <c r="I4" s="988"/>
      <c r="J4" s="67" t="s">
        <v>159</v>
      </c>
      <c r="K4" s="67" t="s">
        <v>160</v>
      </c>
      <c r="L4" s="67" t="s">
        <v>367</v>
      </c>
      <c r="M4" s="989" t="s">
        <v>37</v>
      </c>
      <c r="N4" s="997"/>
      <c r="O4" s="67" t="s">
        <v>161</v>
      </c>
      <c r="P4" s="67" t="s">
        <v>162</v>
      </c>
      <c r="Q4" s="63" t="s">
        <v>163</v>
      </c>
      <c r="T4" s="68"/>
    </row>
    <row r="5" spans="1:25" s="4" customFormat="1" ht="15" customHeight="1" x14ac:dyDescent="0.25">
      <c r="A5" s="843" t="s">
        <v>626</v>
      </c>
      <c r="B5" s="844"/>
      <c r="C5" s="845" t="s">
        <v>38</v>
      </c>
      <c r="D5" s="846"/>
      <c r="E5" s="846"/>
      <c r="F5" s="847" t="s">
        <v>369</v>
      </c>
      <c r="G5" s="847"/>
      <c r="H5" s="844" t="s">
        <v>400</v>
      </c>
      <c r="I5" s="844"/>
      <c r="J5" s="564" t="s">
        <v>164</v>
      </c>
      <c r="K5" s="564" t="s">
        <v>164</v>
      </c>
      <c r="L5" s="564" t="s">
        <v>40</v>
      </c>
      <c r="M5" s="845" t="s">
        <v>368</v>
      </c>
      <c r="N5" s="848"/>
      <c r="O5" s="564">
        <v>1</v>
      </c>
      <c r="P5" s="564" t="s">
        <v>165</v>
      </c>
      <c r="Q5" s="564" t="s">
        <v>166</v>
      </c>
    </row>
    <row r="6" spans="1:25" s="4" customFormat="1" ht="15" customHeight="1" thickBot="1" x14ac:dyDescent="0.3">
      <c r="A6" s="849" t="s">
        <v>638</v>
      </c>
      <c r="B6" s="850"/>
      <c r="C6" s="851" t="s">
        <v>158</v>
      </c>
      <c r="D6" s="852"/>
      <c r="E6" s="852"/>
      <c r="F6" s="992" t="s">
        <v>369</v>
      </c>
      <c r="G6" s="992"/>
      <c r="H6" s="991" t="str">
        <f>H5</f>
        <v>33-36</v>
      </c>
      <c r="I6" s="991"/>
      <c r="J6" s="562" t="s">
        <v>164</v>
      </c>
      <c r="K6" s="562" t="s">
        <v>164</v>
      </c>
      <c r="L6" s="562" t="s">
        <v>327</v>
      </c>
      <c r="M6" s="854" t="s">
        <v>368</v>
      </c>
      <c r="N6" s="855"/>
      <c r="O6" s="562">
        <v>1</v>
      </c>
      <c r="P6" s="562" t="s">
        <v>165</v>
      </c>
      <c r="Q6" s="562" t="s">
        <v>166</v>
      </c>
    </row>
    <row r="7" spans="1:25" s="728" customFormat="1" ht="15" customHeight="1" x14ac:dyDescent="0.25">
      <c r="A7" s="843" t="s">
        <v>821</v>
      </c>
      <c r="B7" s="844"/>
      <c r="C7" s="845" t="s">
        <v>41</v>
      </c>
      <c r="D7" s="846"/>
      <c r="E7" s="846"/>
      <c r="F7" s="847" t="s">
        <v>404</v>
      </c>
      <c r="G7" s="847"/>
      <c r="H7" s="844" t="s">
        <v>298</v>
      </c>
      <c r="I7" s="844"/>
      <c r="J7" s="729" t="s">
        <v>167</v>
      </c>
      <c r="K7" s="729" t="s">
        <v>167</v>
      </c>
      <c r="L7" s="729" t="s">
        <v>40</v>
      </c>
      <c r="M7" s="845">
        <v>10</v>
      </c>
      <c r="N7" s="848"/>
      <c r="O7" s="729" t="s">
        <v>165</v>
      </c>
      <c r="P7" s="729" t="s">
        <v>165</v>
      </c>
      <c r="Q7" s="729" t="s">
        <v>168</v>
      </c>
    </row>
    <row r="8" spans="1:25" s="728" customFormat="1" ht="15" customHeight="1" thickBot="1" x14ac:dyDescent="0.3">
      <c r="A8" s="849" t="s">
        <v>824</v>
      </c>
      <c r="B8" s="850"/>
      <c r="C8" s="851" t="s">
        <v>136</v>
      </c>
      <c r="D8" s="852"/>
      <c r="E8" s="852"/>
      <c r="F8" s="853" t="str">
        <f>F7</f>
        <v>10.0-10.2</v>
      </c>
      <c r="G8" s="853"/>
      <c r="H8" s="850" t="s">
        <v>183</v>
      </c>
      <c r="I8" s="850"/>
      <c r="J8" s="730"/>
      <c r="K8" s="730" t="s">
        <v>167</v>
      </c>
      <c r="L8" s="730" t="s">
        <v>328</v>
      </c>
      <c r="M8" s="854">
        <v>10</v>
      </c>
      <c r="N8" s="855"/>
      <c r="O8" s="730" t="s">
        <v>165</v>
      </c>
      <c r="P8" s="730" t="s">
        <v>165</v>
      </c>
      <c r="Q8" s="730" t="s">
        <v>168</v>
      </c>
    </row>
    <row r="9" spans="1:25" s="4" customFormat="1" ht="15" customHeight="1" x14ac:dyDescent="0.25">
      <c r="A9" s="843" t="s">
        <v>822</v>
      </c>
      <c r="B9" s="844"/>
      <c r="C9" s="845" t="s">
        <v>41</v>
      </c>
      <c r="D9" s="846"/>
      <c r="E9" s="846"/>
      <c r="F9" s="847" t="s">
        <v>404</v>
      </c>
      <c r="G9" s="847"/>
      <c r="H9" s="844" t="s">
        <v>298</v>
      </c>
      <c r="I9" s="844"/>
      <c r="J9" s="564" t="s">
        <v>167</v>
      </c>
      <c r="K9" s="564" t="s">
        <v>167</v>
      </c>
      <c r="L9" s="564" t="s">
        <v>40</v>
      </c>
      <c r="M9" s="845">
        <v>10</v>
      </c>
      <c r="N9" s="848"/>
      <c r="O9" s="564" t="s">
        <v>165</v>
      </c>
      <c r="P9" s="564" t="s">
        <v>165</v>
      </c>
      <c r="Q9" s="564" t="s">
        <v>168</v>
      </c>
    </row>
    <row r="10" spans="1:25" s="4" customFormat="1" ht="15" customHeight="1" thickBot="1" x14ac:dyDescent="0.3">
      <c r="A10" s="849" t="s">
        <v>825</v>
      </c>
      <c r="B10" s="850"/>
      <c r="C10" s="851" t="s">
        <v>136</v>
      </c>
      <c r="D10" s="852"/>
      <c r="E10" s="852"/>
      <c r="F10" s="853" t="str">
        <f>F9</f>
        <v>10.0-10.2</v>
      </c>
      <c r="G10" s="853"/>
      <c r="H10" s="850" t="s">
        <v>183</v>
      </c>
      <c r="I10" s="850"/>
      <c r="J10" s="563"/>
      <c r="K10" s="563" t="s">
        <v>167</v>
      </c>
      <c r="L10" s="563" t="s">
        <v>328</v>
      </c>
      <c r="M10" s="854">
        <v>10</v>
      </c>
      <c r="N10" s="855"/>
      <c r="O10" s="563" t="s">
        <v>165</v>
      </c>
      <c r="P10" s="563" t="s">
        <v>165</v>
      </c>
      <c r="Q10" s="563" t="s">
        <v>168</v>
      </c>
    </row>
    <row r="11" spans="1:25" s="4" customFormat="1" ht="15" customHeight="1" x14ac:dyDescent="0.25">
      <c r="A11" s="993"/>
      <c r="B11" s="994"/>
      <c r="C11" s="993"/>
      <c r="D11" s="993"/>
      <c r="E11" s="993"/>
      <c r="F11" s="993"/>
      <c r="G11" s="993"/>
      <c r="H11" s="993"/>
      <c r="I11" s="993"/>
      <c r="J11" s="993"/>
      <c r="K11" s="993"/>
      <c r="L11" s="993"/>
      <c r="M11" s="993"/>
      <c r="N11" s="993"/>
      <c r="O11" s="993"/>
      <c r="P11" s="995"/>
      <c r="Q11" s="993"/>
    </row>
    <row r="12" spans="1:25" s="4" customFormat="1" ht="8.25" customHeight="1" thickBot="1" x14ac:dyDescent="0.3">
      <c r="B12" s="10"/>
      <c r="C12" s="10"/>
      <c r="D12" s="10"/>
      <c r="E12" s="10"/>
      <c r="F12" s="10"/>
      <c r="G12" s="10"/>
      <c r="H12" s="10"/>
      <c r="I12" s="10"/>
      <c r="J12" s="10"/>
      <c r="K12" s="10"/>
      <c r="L12" s="10"/>
      <c r="M12" s="10"/>
      <c r="N12" s="10"/>
    </row>
    <row r="13" spans="1:25" s="4" customFormat="1" ht="18" thickBot="1" x14ac:dyDescent="0.3">
      <c r="A13" s="962" t="s">
        <v>66</v>
      </c>
      <c r="B13" s="963"/>
      <c r="C13" s="963"/>
      <c r="D13" s="963"/>
      <c r="E13" s="963"/>
      <c r="F13" s="963"/>
      <c r="G13" s="963"/>
      <c r="H13" s="963"/>
      <c r="I13" s="963"/>
      <c r="J13" s="963"/>
      <c r="K13" s="963"/>
      <c r="L13" s="963"/>
      <c r="M13" s="963"/>
      <c r="N13" s="963"/>
      <c r="O13" s="963"/>
      <c r="P13" s="963"/>
      <c r="Q13" s="964"/>
    </row>
    <row r="14" spans="1:25" s="27" customFormat="1" ht="15" customHeight="1" thickBot="1" x14ac:dyDescent="0.3">
      <c r="A14" s="493" t="s">
        <v>5</v>
      </c>
      <c r="B14" s="495" t="s">
        <v>63</v>
      </c>
      <c r="C14" s="494" t="s">
        <v>64</v>
      </c>
      <c r="D14" s="901" t="s">
        <v>78</v>
      </c>
      <c r="E14" s="901"/>
      <c r="F14" s="494" t="s">
        <v>77</v>
      </c>
      <c r="G14" s="494" t="s">
        <v>344</v>
      </c>
      <c r="H14" s="48" t="s">
        <v>132</v>
      </c>
      <c r="I14" s="892" t="s">
        <v>62</v>
      </c>
      <c r="J14" s="893"/>
      <c r="K14" s="893"/>
      <c r="L14" s="893"/>
      <c r="M14" s="893"/>
      <c r="N14" s="893"/>
      <c r="O14" s="893"/>
      <c r="P14" s="893"/>
      <c r="Q14" s="894"/>
      <c r="S14" s="4"/>
      <c r="T14" s="4"/>
      <c r="U14" s="4"/>
      <c r="V14" s="4"/>
      <c r="W14" s="4"/>
      <c r="X14" s="4"/>
      <c r="Y14" s="4"/>
    </row>
    <row r="15" spans="1:25" s="4" customFormat="1" ht="33.75" customHeight="1" x14ac:dyDescent="0.25">
      <c r="A15" s="560" t="s">
        <v>626</v>
      </c>
      <c r="B15" s="561" t="s">
        <v>65</v>
      </c>
      <c r="C15" s="374" t="s">
        <v>753</v>
      </c>
      <c r="D15" s="902" t="s">
        <v>773</v>
      </c>
      <c r="E15" s="903"/>
      <c r="F15" s="602" t="s">
        <v>778</v>
      </c>
      <c r="G15" s="603"/>
      <c r="H15" s="762" t="s">
        <v>774</v>
      </c>
      <c r="I15" s="889" t="s">
        <v>789</v>
      </c>
      <c r="J15" s="890"/>
      <c r="K15" s="890"/>
      <c r="L15" s="890"/>
      <c r="M15" s="890"/>
      <c r="N15" s="890"/>
      <c r="O15" s="890"/>
      <c r="P15" s="890"/>
      <c r="Q15" s="891"/>
    </row>
    <row r="16" spans="1:25" s="598" customFormat="1" ht="33.75" customHeight="1" x14ac:dyDescent="0.25">
      <c r="A16" s="785" t="s">
        <v>821</v>
      </c>
      <c r="B16" s="786" t="s">
        <v>65</v>
      </c>
      <c r="C16" s="786" t="s">
        <v>753</v>
      </c>
      <c r="D16" s="857" t="s">
        <v>777</v>
      </c>
      <c r="E16" s="858"/>
      <c r="F16" s="787" t="s">
        <v>665</v>
      </c>
      <c r="G16" s="788">
        <v>1.0349999999999999</v>
      </c>
      <c r="H16" s="789" t="s">
        <v>774</v>
      </c>
      <c r="I16" s="859" t="s">
        <v>794</v>
      </c>
      <c r="J16" s="860"/>
      <c r="K16" s="860"/>
      <c r="L16" s="860"/>
      <c r="M16" s="860"/>
      <c r="N16" s="860"/>
      <c r="O16" s="860"/>
      <c r="P16" s="860"/>
      <c r="Q16" s="861"/>
    </row>
    <row r="17" spans="1:20" s="4" customFormat="1" ht="33" customHeight="1" thickBot="1" x14ac:dyDescent="0.3">
      <c r="A17" s="774" t="s">
        <v>822</v>
      </c>
      <c r="B17" s="770" t="s">
        <v>65</v>
      </c>
      <c r="C17" s="770" t="s">
        <v>753</v>
      </c>
      <c r="D17" s="904" t="s">
        <v>826</v>
      </c>
      <c r="E17" s="905"/>
      <c r="F17" s="780" t="s">
        <v>665</v>
      </c>
      <c r="G17" s="781">
        <v>1.0349999999999999</v>
      </c>
      <c r="H17" s="782" t="s">
        <v>774</v>
      </c>
      <c r="I17" s="895" t="s">
        <v>827</v>
      </c>
      <c r="J17" s="896"/>
      <c r="K17" s="896"/>
      <c r="L17" s="896"/>
      <c r="M17" s="896"/>
      <c r="N17" s="896"/>
      <c r="O17" s="896"/>
      <c r="P17" s="896"/>
      <c r="Q17" s="897"/>
    </row>
    <row r="18" spans="1:20" s="4" customFormat="1" ht="15" customHeight="1" x14ac:dyDescent="0.25">
      <c r="A18" s="921" t="s">
        <v>535</v>
      </c>
      <c r="B18" s="922"/>
      <c r="C18" s="923"/>
      <c r="D18" s="923"/>
      <c r="E18" s="923"/>
      <c r="F18" s="923"/>
      <c r="G18" s="923"/>
      <c r="H18" s="923"/>
      <c r="I18" s="923"/>
      <c r="J18" s="923"/>
      <c r="K18" s="923"/>
      <c r="L18" s="923"/>
      <c r="M18" s="923"/>
      <c r="N18" s="923"/>
      <c r="O18" s="923"/>
      <c r="P18" s="924"/>
      <c r="Q18" s="923"/>
    </row>
    <row r="19" spans="1:20" s="4" customFormat="1" ht="8.25" customHeight="1" thickBot="1" x14ac:dyDescent="0.3">
      <c r="A19" s="388"/>
      <c r="B19" s="388"/>
      <c r="C19" s="388"/>
      <c r="D19" s="388"/>
      <c r="E19" s="388"/>
      <c r="F19" s="388"/>
      <c r="G19" s="388"/>
      <c r="H19" s="388"/>
      <c r="I19" s="388"/>
      <c r="J19" s="388"/>
      <c r="K19" s="388"/>
      <c r="L19" s="388"/>
      <c r="M19" s="388"/>
      <c r="N19" s="388"/>
      <c r="O19" s="388"/>
      <c r="P19" s="496"/>
      <c r="Q19" s="496"/>
    </row>
    <row r="20" spans="1:20" s="4" customFormat="1" ht="18" thickBot="1" x14ac:dyDescent="0.3">
      <c r="A20" s="925" t="s">
        <v>389</v>
      </c>
      <c r="B20" s="926"/>
      <c r="C20" s="926"/>
      <c r="D20" s="926"/>
      <c r="E20" s="926"/>
      <c r="F20" s="926"/>
      <c r="G20" s="926"/>
      <c r="H20" s="926"/>
      <c r="I20" s="926"/>
      <c r="J20" s="926"/>
      <c r="K20" s="926"/>
      <c r="L20" s="926"/>
      <c r="M20" s="926"/>
      <c r="N20" s="926"/>
      <c r="O20" s="926"/>
      <c r="P20" s="926"/>
      <c r="Q20" s="927"/>
    </row>
    <row r="21" spans="1:20" s="4" customFormat="1" ht="13.8" thickBot="1" x14ac:dyDescent="0.3">
      <c r="A21" s="493" t="s">
        <v>271</v>
      </c>
      <c r="B21" s="874" t="s">
        <v>287</v>
      </c>
      <c r="C21" s="875"/>
      <c r="D21" s="494" t="s">
        <v>64</v>
      </c>
      <c r="E21" s="900" t="s">
        <v>288</v>
      </c>
      <c r="F21" s="900"/>
      <c r="G21" s="874" t="s">
        <v>289</v>
      </c>
      <c r="H21" s="875"/>
      <c r="I21" s="874" t="s">
        <v>290</v>
      </c>
      <c r="J21" s="875"/>
      <c r="K21" s="874" t="s">
        <v>291</v>
      </c>
      <c r="L21" s="875"/>
      <c r="M21" s="874" t="s">
        <v>607</v>
      </c>
      <c r="N21" s="875"/>
      <c r="O21" s="874" t="s">
        <v>608</v>
      </c>
      <c r="P21" s="875"/>
      <c r="Q21" s="334"/>
    </row>
    <row r="22" spans="1:20" s="604" customFormat="1" ht="21.75" customHeight="1" x14ac:dyDescent="0.25">
      <c r="A22" s="737" t="s">
        <v>788</v>
      </c>
      <c r="B22" s="1024" t="s">
        <v>792</v>
      </c>
      <c r="C22" s="1025"/>
      <c r="D22" s="738" t="s">
        <v>547</v>
      </c>
      <c r="E22" s="913" t="s">
        <v>790</v>
      </c>
      <c r="F22" s="914"/>
      <c r="G22" s="913" t="s">
        <v>791</v>
      </c>
      <c r="H22" s="914"/>
      <c r="I22" s="913" t="s">
        <v>793</v>
      </c>
      <c r="J22" s="914"/>
      <c r="K22" s="911">
        <v>1150</v>
      </c>
      <c r="L22" s="912"/>
      <c r="M22" s="911">
        <v>13500</v>
      </c>
      <c r="N22" s="912"/>
      <c r="O22" s="913">
        <v>1.83</v>
      </c>
      <c r="P22" s="914"/>
      <c r="Q22" s="739"/>
    </row>
    <row r="23" spans="1:20" s="4" customFormat="1" ht="26.25" customHeight="1" thickBot="1" x14ac:dyDescent="0.3">
      <c r="A23" s="777" t="s">
        <v>828</v>
      </c>
      <c r="B23" s="908" t="s">
        <v>829</v>
      </c>
      <c r="C23" s="909"/>
      <c r="D23" s="778" t="s">
        <v>547</v>
      </c>
      <c r="E23" s="910" t="s">
        <v>830</v>
      </c>
      <c r="F23" s="910"/>
      <c r="G23" s="906" t="s">
        <v>831</v>
      </c>
      <c r="H23" s="907"/>
      <c r="I23" s="908" t="s">
        <v>832</v>
      </c>
      <c r="J23" s="909"/>
      <c r="K23" s="919">
        <v>1340</v>
      </c>
      <c r="L23" s="920"/>
      <c r="M23" s="919">
        <v>5100</v>
      </c>
      <c r="N23" s="920"/>
      <c r="O23" s="908">
        <v>1.8</v>
      </c>
      <c r="P23" s="909"/>
      <c r="Q23" s="779"/>
    </row>
    <row r="24" spans="1:20" s="4" customFormat="1" ht="8.25" customHeight="1" thickBot="1" x14ac:dyDescent="0.3">
      <c r="A24" s="10"/>
      <c r="B24" s="10"/>
      <c r="C24" s="10"/>
      <c r="D24" s="10"/>
      <c r="E24" s="10"/>
      <c r="F24" s="10"/>
      <c r="G24" s="10"/>
      <c r="H24" s="10"/>
      <c r="I24" s="10"/>
      <c r="J24" s="10"/>
      <c r="K24" s="10"/>
      <c r="L24" s="10"/>
      <c r="M24" s="10"/>
      <c r="N24" s="10"/>
      <c r="O24" s="10"/>
    </row>
    <row r="25" spans="1:20" s="4" customFormat="1" ht="18" thickBot="1" x14ac:dyDescent="0.3">
      <c r="A25" s="962" t="s">
        <v>18</v>
      </c>
      <c r="B25" s="963"/>
      <c r="C25" s="963"/>
      <c r="D25" s="963"/>
      <c r="E25" s="963"/>
      <c r="F25" s="963"/>
      <c r="G25" s="963"/>
      <c r="H25" s="963"/>
      <c r="I25" s="963"/>
      <c r="J25" s="963"/>
      <c r="K25" s="963"/>
      <c r="L25" s="963"/>
      <c r="M25" s="963"/>
      <c r="N25" s="963"/>
      <c r="O25" s="963"/>
      <c r="P25" s="963"/>
      <c r="Q25" s="964"/>
    </row>
    <row r="26" spans="1:20" s="4" customFormat="1" ht="15" customHeight="1" x14ac:dyDescent="0.25">
      <c r="A26" s="983" t="s">
        <v>46</v>
      </c>
      <c r="B26" s="982" t="s">
        <v>27</v>
      </c>
      <c r="C26" s="978" t="s">
        <v>19</v>
      </c>
      <c r="D26" s="982" t="s">
        <v>31</v>
      </c>
      <c r="E26" s="978" t="s">
        <v>430</v>
      </c>
      <c r="F26" s="982" t="s">
        <v>74</v>
      </c>
      <c r="G26" s="982" t="s">
        <v>75</v>
      </c>
      <c r="H26" s="982" t="s">
        <v>76</v>
      </c>
      <c r="I26" s="978" t="s">
        <v>28</v>
      </c>
      <c r="J26" s="978"/>
      <c r="K26" s="978" t="s">
        <v>29</v>
      </c>
      <c r="L26" s="978"/>
      <c r="M26" s="978" t="s">
        <v>30</v>
      </c>
      <c r="N26" s="978"/>
      <c r="O26" s="978" t="s">
        <v>32</v>
      </c>
      <c r="P26" s="978"/>
      <c r="Q26" s="980"/>
    </row>
    <row r="27" spans="1:20" s="4" customFormat="1" ht="15" customHeight="1" x14ac:dyDescent="0.25">
      <c r="A27" s="984"/>
      <c r="B27" s="981"/>
      <c r="C27" s="981"/>
      <c r="D27" s="981"/>
      <c r="E27" s="981"/>
      <c r="F27" s="981"/>
      <c r="G27" s="981"/>
      <c r="H27" s="981"/>
      <c r="I27" s="360" t="s">
        <v>20</v>
      </c>
      <c r="J27" s="37">
        <v>0.8</v>
      </c>
      <c r="K27" s="360" t="s">
        <v>20</v>
      </c>
      <c r="L27" s="37">
        <v>0.8</v>
      </c>
      <c r="M27" s="360" t="s">
        <v>20</v>
      </c>
      <c r="N27" s="37">
        <v>0.8</v>
      </c>
      <c r="O27" s="55" t="s">
        <v>24</v>
      </c>
      <c r="P27" s="37" t="s">
        <v>25</v>
      </c>
      <c r="Q27" s="38" t="s">
        <v>26</v>
      </c>
    </row>
    <row r="28" spans="1:20" s="4" customFormat="1" ht="15" customHeight="1" x14ac:dyDescent="0.25">
      <c r="A28" s="39" t="s">
        <v>123</v>
      </c>
      <c r="B28" s="391" t="s">
        <v>628</v>
      </c>
      <c r="C28" s="390" t="s">
        <v>629</v>
      </c>
      <c r="D28" s="390">
        <v>48</v>
      </c>
      <c r="E28" s="390" t="s">
        <v>23</v>
      </c>
      <c r="F28" s="54">
        <v>12.715</v>
      </c>
      <c r="G28" s="54">
        <v>12.558999999999999</v>
      </c>
      <c r="H28" s="54">
        <v>0.157</v>
      </c>
      <c r="I28" s="361">
        <v>770</v>
      </c>
      <c r="J28" s="54">
        <f>ROUNDDOWN(0.8*I28,0)</f>
        <v>616</v>
      </c>
      <c r="K28" s="599">
        <v>1730</v>
      </c>
      <c r="L28" s="600">
        <f>ROUNDDOWN(0.8*K28,0)</f>
        <v>1384</v>
      </c>
      <c r="M28" s="599">
        <v>541</v>
      </c>
      <c r="N28" s="600">
        <f>ROUNDDOWN(0.8*M28,0)</f>
        <v>432</v>
      </c>
      <c r="O28" s="600"/>
      <c r="P28" s="600"/>
      <c r="Q28" s="601"/>
      <c r="S28" s="298" t="e">
        <f>ABS(P28-O28)/P28</f>
        <v>#DIV/0!</v>
      </c>
      <c r="T28" s="298" t="e">
        <f>ABS(P28-Q28)/P28</f>
        <v>#DIV/0!</v>
      </c>
    </row>
    <row r="29" spans="1:20" s="586" customFormat="1" ht="15" customHeight="1" x14ac:dyDescent="0.25">
      <c r="A29" s="763" t="s">
        <v>627</v>
      </c>
      <c r="B29" s="764" t="s">
        <v>833</v>
      </c>
      <c r="C29" s="765" t="s">
        <v>22</v>
      </c>
      <c r="D29" s="766">
        <v>32</v>
      </c>
      <c r="E29" s="766" t="s">
        <v>34</v>
      </c>
      <c r="F29" s="766">
        <v>7.9210000000000003</v>
      </c>
      <c r="G29" s="766">
        <v>7.7960000000000003</v>
      </c>
      <c r="H29" s="766">
        <v>6.0900000000000003E-2</v>
      </c>
      <c r="I29" s="767">
        <v>2530</v>
      </c>
      <c r="J29" s="765">
        <f>ROUNDDOWN(0.8*I29,0)</f>
        <v>2024</v>
      </c>
      <c r="K29" s="767">
        <v>3930</v>
      </c>
      <c r="L29" s="765">
        <f>ROUNDDOWN(0.8*K29,0)</f>
        <v>3144</v>
      </c>
      <c r="M29" s="767">
        <v>417</v>
      </c>
      <c r="N29" s="765">
        <f>ROUNDDOWN(0.8*M29,0)</f>
        <v>333</v>
      </c>
      <c r="O29" s="768"/>
      <c r="P29" s="768"/>
      <c r="Q29" s="769"/>
      <c r="S29" s="298"/>
      <c r="T29" s="298"/>
    </row>
    <row r="30" spans="1:20" s="4" customFormat="1" ht="15" customHeight="1" thickBot="1" x14ac:dyDescent="0.3">
      <c r="A30" s="774" t="s">
        <v>124</v>
      </c>
      <c r="B30" s="775" t="s">
        <v>33</v>
      </c>
      <c r="C30" s="770" t="s">
        <v>805</v>
      </c>
      <c r="D30" s="770">
        <v>20</v>
      </c>
      <c r="E30" s="770" t="s">
        <v>34</v>
      </c>
      <c r="F30" s="770">
        <v>4.7779999999999996</v>
      </c>
      <c r="G30" s="770">
        <v>4.6529999999999996</v>
      </c>
      <c r="H30" s="770">
        <v>2.2200000000000001E-2</v>
      </c>
      <c r="I30" s="776">
        <v>8830</v>
      </c>
      <c r="J30" s="770">
        <f>ROUNDDOWN(0.8*I30,0)</f>
        <v>7064</v>
      </c>
      <c r="K30" s="776">
        <v>9190</v>
      </c>
      <c r="L30" s="770">
        <f>ROUNDDOWN(0.8*K30,0)</f>
        <v>7352</v>
      </c>
      <c r="M30" s="776">
        <v>416</v>
      </c>
      <c r="N30" s="770">
        <f>ROUNDDOWN(0.8*M30,0)</f>
        <v>332</v>
      </c>
      <c r="O30" s="770">
        <v>1850</v>
      </c>
      <c r="P30" s="770">
        <v>2470</v>
      </c>
      <c r="Q30" s="771">
        <v>3090</v>
      </c>
      <c r="S30" s="298">
        <f>(P30-O30)/P30</f>
        <v>0.25101214574898784</v>
      </c>
      <c r="T30" s="298">
        <f>ABS(P30-Q30)/P30</f>
        <v>0.25101214574898784</v>
      </c>
    </row>
    <row r="31" spans="1:20" s="4" customFormat="1" ht="8.25" customHeight="1" thickBot="1" x14ac:dyDescent="0.3">
      <c r="A31" s="10"/>
      <c r="B31" s="10"/>
      <c r="C31" s="10"/>
      <c r="D31" s="10"/>
      <c r="E31" s="10"/>
      <c r="F31" s="10"/>
      <c r="G31" s="10"/>
      <c r="H31" s="10"/>
      <c r="I31" s="10"/>
      <c r="J31" s="10"/>
      <c r="K31" s="10"/>
      <c r="L31" s="10"/>
      <c r="M31" s="10"/>
      <c r="N31" s="10"/>
      <c r="O31" s="10"/>
    </row>
    <row r="32" spans="1:20" s="4" customFormat="1" ht="18" thickBot="1" x14ac:dyDescent="0.3">
      <c r="A32" s="962" t="s">
        <v>44</v>
      </c>
      <c r="B32" s="963"/>
      <c r="C32" s="963"/>
      <c r="D32" s="963"/>
      <c r="E32" s="963"/>
      <c r="F32" s="963"/>
      <c r="G32" s="963"/>
      <c r="H32" s="963"/>
      <c r="I32" s="963"/>
      <c r="J32" s="963"/>
      <c r="K32" s="963"/>
      <c r="L32" s="963"/>
      <c r="M32" s="963"/>
      <c r="N32" s="963"/>
      <c r="O32" s="963"/>
      <c r="P32" s="963"/>
      <c r="Q32" s="964"/>
    </row>
    <row r="33" spans="1:28" s="4" customFormat="1" ht="15" customHeight="1" thickBot="1" x14ac:dyDescent="0.3">
      <c r="A33" s="899" t="s">
        <v>45</v>
      </c>
      <c r="B33" s="900"/>
      <c r="C33" s="900" t="s">
        <v>46</v>
      </c>
      <c r="D33" s="900"/>
      <c r="E33" s="900"/>
      <c r="F33" s="900" t="s">
        <v>47</v>
      </c>
      <c r="G33" s="900"/>
      <c r="H33" s="900"/>
      <c r="I33" s="874" t="s">
        <v>49</v>
      </c>
      <c r="J33" s="901"/>
      <c r="K33" s="875"/>
      <c r="L33" s="874" t="s">
        <v>51</v>
      </c>
      <c r="M33" s="901"/>
      <c r="N33" s="875"/>
      <c r="O33" s="874" t="s">
        <v>50</v>
      </c>
      <c r="P33" s="875"/>
      <c r="Q33" s="985"/>
    </row>
    <row r="34" spans="1:28" s="4" customFormat="1" ht="15" customHeight="1" x14ac:dyDescent="0.25">
      <c r="A34" s="869" t="s">
        <v>630</v>
      </c>
      <c r="B34" s="870"/>
      <c r="C34" s="870" t="s">
        <v>52</v>
      </c>
      <c r="D34" s="870"/>
      <c r="E34" s="870"/>
      <c r="F34" s="870" t="s">
        <v>53</v>
      </c>
      <c r="G34" s="870"/>
      <c r="H34" s="870"/>
      <c r="I34" s="866">
        <v>2</v>
      </c>
      <c r="J34" s="883"/>
      <c r="K34" s="867"/>
      <c r="L34" s="866">
        <v>0</v>
      </c>
      <c r="M34" s="883"/>
      <c r="N34" s="867"/>
      <c r="O34" s="866">
        <v>2</v>
      </c>
      <c r="P34" s="867"/>
      <c r="Q34" s="868"/>
    </row>
    <row r="35" spans="1:28" s="4" customFormat="1" ht="15" customHeight="1" x14ac:dyDescent="0.25">
      <c r="A35" s="869" t="s">
        <v>630</v>
      </c>
      <c r="B35" s="870"/>
      <c r="C35" s="979" t="s">
        <v>55</v>
      </c>
      <c r="D35" s="979"/>
      <c r="E35" s="979"/>
      <c r="F35" s="979" t="s">
        <v>54</v>
      </c>
      <c r="G35" s="979"/>
      <c r="H35" s="979"/>
      <c r="I35" s="863">
        <f>ROUNDUP((Sketch!J28-85)/42.5,0)</f>
        <v>20</v>
      </c>
      <c r="J35" s="864"/>
      <c r="K35" s="865"/>
      <c r="L35" s="863">
        <v>0</v>
      </c>
      <c r="M35" s="864"/>
      <c r="N35" s="865"/>
      <c r="O35" s="863">
        <f>ROUNDUP(I35/4,0)</f>
        <v>5</v>
      </c>
      <c r="P35" s="865"/>
      <c r="Q35" s="999"/>
    </row>
    <row r="36" spans="1:28" s="4" customFormat="1" ht="15" customHeight="1" thickBot="1" x14ac:dyDescent="0.3">
      <c r="A36" s="884" t="s">
        <v>639</v>
      </c>
      <c r="B36" s="885"/>
      <c r="C36" s="885"/>
      <c r="D36" s="885"/>
      <c r="E36" s="885"/>
      <c r="F36" s="885"/>
      <c r="G36" s="885"/>
      <c r="H36" s="885"/>
      <c r="I36" s="915">
        <f>SUM(I34:J35)</f>
        <v>22</v>
      </c>
      <c r="J36" s="916"/>
      <c r="K36" s="917"/>
      <c r="L36" s="915">
        <f>SUM(L34:M35)</f>
        <v>0</v>
      </c>
      <c r="M36" s="916"/>
      <c r="N36" s="917"/>
      <c r="O36" s="915">
        <f>SUM(O34:Q35)</f>
        <v>7</v>
      </c>
      <c r="P36" s="917"/>
      <c r="Q36" s="918"/>
    </row>
    <row r="37" spans="1:28" s="598" customFormat="1" ht="15" customHeight="1" x14ac:dyDescent="0.25">
      <c r="A37" s="869" t="s">
        <v>834</v>
      </c>
      <c r="B37" s="870"/>
      <c r="C37" s="898" t="s">
        <v>52</v>
      </c>
      <c r="D37" s="898"/>
      <c r="E37" s="898"/>
      <c r="F37" s="898" t="s">
        <v>53</v>
      </c>
      <c r="G37" s="898"/>
      <c r="H37" s="898"/>
      <c r="I37" s="866">
        <v>2</v>
      </c>
      <c r="J37" s="883"/>
      <c r="K37" s="867"/>
      <c r="L37" s="866">
        <v>0</v>
      </c>
      <c r="M37" s="883"/>
      <c r="N37" s="867"/>
      <c r="O37" s="866">
        <f>SUM(I37:N37)</f>
        <v>2</v>
      </c>
      <c r="P37" s="867"/>
      <c r="Q37" s="868"/>
    </row>
    <row r="38" spans="1:28" s="598" customFormat="1" ht="15" customHeight="1" x14ac:dyDescent="0.25">
      <c r="A38" s="869" t="s">
        <v>834</v>
      </c>
      <c r="B38" s="870"/>
      <c r="C38" s="863" t="s">
        <v>656</v>
      </c>
      <c r="D38" s="864"/>
      <c r="E38" s="865"/>
      <c r="F38" s="862" t="s">
        <v>653</v>
      </c>
      <c r="G38" s="862"/>
      <c r="H38" s="862"/>
      <c r="I38" s="863">
        <f>ROUND(((Sketch!J46-Sketch!B42)/42.5-2),0)</f>
        <v>9</v>
      </c>
      <c r="J38" s="864"/>
      <c r="K38" s="865"/>
      <c r="L38" s="863">
        <v>0</v>
      </c>
      <c r="M38" s="864"/>
      <c r="N38" s="865"/>
      <c r="O38" s="866">
        <f>ROUND(SUM(I38:N38)/2,0)</f>
        <v>5</v>
      </c>
      <c r="P38" s="867"/>
      <c r="Q38" s="868"/>
    </row>
    <row r="39" spans="1:28" s="598" customFormat="1" ht="15" customHeight="1" x14ac:dyDescent="0.25">
      <c r="A39" s="869" t="s">
        <v>834</v>
      </c>
      <c r="B39" s="870"/>
      <c r="C39" s="871" t="s">
        <v>654</v>
      </c>
      <c r="D39" s="872"/>
      <c r="E39" s="873"/>
      <c r="F39" s="871" t="s">
        <v>655</v>
      </c>
      <c r="G39" s="872"/>
      <c r="H39" s="873"/>
      <c r="I39" s="863">
        <f>ROUND(Sketch!B42/42.5,0)</f>
        <v>83</v>
      </c>
      <c r="J39" s="864"/>
      <c r="K39" s="865"/>
      <c r="L39" s="863">
        <v>0</v>
      </c>
      <c r="M39" s="864"/>
      <c r="N39" s="865"/>
      <c r="O39" s="866">
        <f>ROUND(SUM(I39:N39)/6,0)</f>
        <v>14</v>
      </c>
      <c r="P39" s="867"/>
      <c r="Q39" s="868"/>
    </row>
    <row r="40" spans="1:28" s="598" customFormat="1" ht="15" customHeight="1" thickBot="1" x14ac:dyDescent="0.3">
      <c r="A40" s="884" t="s">
        <v>835</v>
      </c>
      <c r="B40" s="885"/>
      <c r="C40" s="886"/>
      <c r="D40" s="887"/>
      <c r="E40" s="888"/>
      <c r="F40" s="886"/>
      <c r="G40" s="887"/>
      <c r="H40" s="888"/>
      <c r="I40" s="915">
        <f>SUM(I37:K39)</f>
        <v>94</v>
      </c>
      <c r="J40" s="916"/>
      <c r="K40" s="917"/>
      <c r="L40" s="915">
        <f>SUM(L37:N39)</f>
        <v>0</v>
      </c>
      <c r="M40" s="916"/>
      <c r="N40" s="917"/>
      <c r="O40" s="915">
        <f>SUM(O37:Q39)</f>
        <v>21</v>
      </c>
      <c r="P40" s="917"/>
      <c r="Q40" s="918"/>
      <c r="W40" s="598">
        <f>(11^2-8.625^2)/1029.4</f>
        <v>4.5278196036526129E-2</v>
      </c>
      <c r="X40" s="598" t="s">
        <v>237</v>
      </c>
    </row>
    <row r="41" spans="1:28" s="4" customFormat="1" ht="15" customHeight="1" x14ac:dyDescent="0.25">
      <c r="A41" s="869" t="s">
        <v>48</v>
      </c>
      <c r="B41" s="870"/>
      <c r="C41" s="870" t="s">
        <v>52</v>
      </c>
      <c r="D41" s="870"/>
      <c r="E41" s="870"/>
      <c r="F41" s="870" t="s">
        <v>53</v>
      </c>
      <c r="G41" s="870"/>
      <c r="H41" s="870"/>
      <c r="I41" s="866">
        <v>2</v>
      </c>
      <c r="J41" s="883"/>
      <c r="K41" s="867"/>
      <c r="L41" s="866">
        <v>0</v>
      </c>
      <c r="M41" s="883"/>
      <c r="N41" s="867"/>
      <c r="O41" s="866">
        <f>I41</f>
        <v>2</v>
      </c>
      <c r="P41" s="867"/>
      <c r="Q41" s="868"/>
      <c r="W41" s="4">
        <f>(7.875^2-5.5^2)/1029.4</f>
        <v>3.08583883815815E-2</v>
      </c>
      <c r="X41" s="4" t="s">
        <v>237</v>
      </c>
      <c r="AA41" s="4">
        <f>W40/W41</f>
        <v>1.4672897196261683</v>
      </c>
    </row>
    <row r="42" spans="1:28" s="4" customFormat="1" ht="15" customHeight="1" x14ac:dyDescent="0.25">
      <c r="A42" s="869" t="s">
        <v>48</v>
      </c>
      <c r="B42" s="870"/>
      <c r="C42" s="863" t="s">
        <v>657</v>
      </c>
      <c r="D42" s="864"/>
      <c r="E42" s="865"/>
      <c r="F42" s="863" t="s">
        <v>533</v>
      </c>
      <c r="G42" s="864"/>
      <c r="H42" s="865"/>
      <c r="I42" s="863">
        <f>ROUND(((Sketch!J61-(Sketch!J46-100))/42.5-2),0)</f>
        <v>142</v>
      </c>
      <c r="J42" s="864"/>
      <c r="K42" s="865"/>
      <c r="L42" s="863">
        <v>0</v>
      </c>
      <c r="M42" s="864"/>
      <c r="N42" s="865"/>
      <c r="O42" s="863">
        <f>ROUNDUP(I42/3,0)</f>
        <v>48</v>
      </c>
      <c r="P42" s="865"/>
      <c r="Q42" s="999"/>
    </row>
    <row r="43" spans="1:28" s="4" customFormat="1" ht="15" customHeight="1" x14ac:dyDescent="0.25">
      <c r="A43" s="869" t="s">
        <v>48</v>
      </c>
      <c r="B43" s="870"/>
      <c r="C43" s="979" t="s">
        <v>658</v>
      </c>
      <c r="D43" s="979"/>
      <c r="E43" s="979"/>
      <c r="F43" s="979" t="s">
        <v>56</v>
      </c>
      <c r="G43" s="979"/>
      <c r="H43" s="979"/>
      <c r="I43" s="863">
        <f>ROUNDUP((Sketch!J46-100)/42.5,0)</f>
        <v>92</v>
      </c>
      <c r="J43" s="864"/>
      <c r="K43" s="865"/>
      <c r="L43" s="863">
        <v>0</v>
      </c>
      <c r="M43" s="864"/>
      <c r="N43" s="865"/>
      <c r="O43" s="863">
        <f>ROUNDUP(I43/6,0)</f>
        <v>16</v>
      </c>
      <c r="P43" s="865"/>
      <c r="Q43" s="999"/>
    </row>
    <row r="44" spans="1:28" s="4" customFormat="1" ht="15" customHeight="1" thickBot="1" x14ac:dyDescent="0.3">
      <c r="A44" s="884" t="s">
        <v>719</v>
      </c>
      <c r="B44" s="885"/>
      <c r="C44" s="885"/>
      <c r="D44" s="885"/>
      <c r="E44" s="885"/>
      <c r="F44" s="885"/>
      <c r="G44" s="885"/>
      <c r="H44" s="885"/>
      <c r="I44" s="915">
        <f>SUM(I41:J43)</f>
        <v>236</v>
      </c>
      <c r="J44" s="916"/>
      <c r="K44" s="917"/>
      <c r="L44" s="915">
        <f>SUM(L41:M43)</f>
        <v>0</v>
      </c>
      <c r="M44" s="916"/>
      <c r="N44" s="917"/>
      <c r="O44" s="915">
        <f>SUM(O41:Q43)</f>
        <v>66</v>
      </c>
      <c r="P44" s="917"/>
      <c r="Q44" s="918"/>
    </row>
    <row r="45" spans="1:28" s="4" customFormat="1" ht="8.25" customHeight="1" thickBot="1" x14ac:dyDescent="0.3">
      <c r="B45" s="10"/>
      <c r="C45" s="10"/>
      <c r="D45" s="10"/>
      <c r="E45" s="10"/>
      <c r="F45" s="10"/>
      <c r="G45" s="10"/>
      <c r="H45" s="10"/>
      <c r="I45" s="10"/>
      <c r="J45" s="10"/>
      <c r="K45" s="10"/>
      <c r="L45" s="10"/>
      <c r="M45" s="10"/>
      <c r="N45" s="10"/>
      <c r="O45" s="10"/>
    </row>
    <row r="46" spans="1:28" s="27" customFormat="1" ht="18" thickBot="1" x14ac:dyDescent="0.3">
      <c r="A46" s="962" t="s">
        <v>57</v>
      </c>
      <c r="B46" s="963"/>
      <c r="C46" s="963"/>
      <c r="D46" s="963"/>
      <c r="E46" s="963"/>
      <c r="F46" s="963"/>
      <c r="G46" s="963"/>
      <c r="H46" s="963"/>
      <c r="I46" s="963"/>
      <c r="J46" s="963"/>
      <c r="K46" s="963"/>
      <c r="L46" s="963"/>
      <c r="M46" s="963"/>
      <c r="N46" s="963"/>
      <c r="O46" s="963"/>
      <c r="P46" s="963"/>
      <c r="Q46" s="964"/>
      <c r="U46" s="68"/>
    </row>
    <row r="47" spans="1:28" s="4" customFormat="1" ht="27" customHeight="1" thickBot="1" x14ac:dyDescent="0.3">
      <c r="A47" s="640" t="s">
        <v>58</v>
      </c>
      <c r="B47" s="641" t="s">
        <v>69</v>
      </c>
      <c r="C47" s="641" t="s">
        <v>59</v>
      </c>
      <c r="D47" s="941" t="s">
        <v>61</v>
      </c>
      <c r="E47" s="942"/>
      <c r="F47" s="942"/>
      <c r="G47" s="942"/>
      <c r="H47" s="942"/>
      <c r="I47" s="942"/>
      <c r="J47" s="942"/>
      <c r="K47" s="942"/>
      <c r="L47" s="942"/>
      <c r="M47" s="943"/>
      <c r="N47" s="641" t="s">
        <v>39</v>
      </c>
      <c r="O47" s="641" t="s">
        <v>126</v>
      </c>
      <c r="P47" s="642" t="s">
        <v>60</v>
      </c>
      <c r="Q47" s="643" t="s">
        <v>299</v>
      </c>
      <c r="R47" s="260" t="s">
        <v>377</v>
      </c>
      <c r="S47" s="260" t="s">
        <v>378</v>
      </c>
      <c r="T47" s="260" t="s">
        <v>67</v>
      </c>
      <c r="U47" s="998" t="s">
        <v>394</v>
      </c>
      <c r="V47" s="856"/>
      <c r="Y47" s="68" t="s">
        <v>662</v>
      </c>
    </row>
    <row r="48" spans="1:28" s="4" customFormat="1" ht="26.25" customHeight="1" x14ac:dyDescent="0.25">
      <c r="A48" s="638" t="s">
        <v>630</v>
      </c>
      <c r="B48" s="272" t="s">
        <v>70</v>
      </c>
      <c r="C48" s="380">
        <v>300</v>
      </c>
      <c r="D48" s="966" t="s">
        <v>546</v>
      </c>
      <c r="E48" s="966"/>
      <c r="F48" s="966"/>
      <c r="G48" s="966"/>
      <c r="H48" s="966"/>
      <c r="I48" s="966"/>
      <c r="J48" s="966"/>
      <c r="K48" s="966"/>
      <c r="L48" s="966"/>
      <c r="M48" s="966"/>
      <c r="N48" s="272">
        <v>12.8</v>
      </c>
      <c r="O48" s="331">
        <v>1.85</v>
      </c>
      <c r="P48" s="331">
        <v>9.77</v>
      </c>
      <c r="Q48" s="639">
        <f>C48*O48*0.1781</f>
        <v>98.845500000000001</v>
      </c>
      <c r="R48" s="631">
        <f>(17.5^2-13.375^2)/1029.4*V49</f>
        <v>74.233169807654946</v>
      </c>
      <c r="S48" s="632">
        <f>Q48/R48-1</f>
        <v>0.33155434768740033</v>
      </c>
      <c r="T48" s="950"/>
      <c r="U48" s="4" t="s">
        <v>70</v>
      </c>
      <c r="V48" s="4" t="s">
        <v>71</v>
      </c>
      <c r="Y48" s="4" t="s">
        <v>58</v>
      </c>
      <c r="Z48" s="4">
        <f>(12.715^2-8.625^2)/1029.4*Sketch!J28</f>
        <v>76.309053817757899</v>
      </c>
      <c r="AB48" s="644">
        <f>Q50-Z48</f>
        <v>174.81194618224211</v>
      </c>
    </row>
    <row r="49" spans="1:29" s="4" customFormat="1" ht="26.25" customHeight="1" thickBot="1" x14ac:dyDescent="0.3">
      <c r="A49" s="593" t="s">
        <v>630</v>
      </c>
      <c r="B49" s="65" t="s">
        <v>71</v>
      </c>
      <c r="C49" s="594">
        <v>250</v>
      </c>
      <c r="D49" s="965" t="s">
        <v>546</v>
      </c>
      <c r="E49" s="965"/>
      <c r="F49" s="965"/>
      <c r="G49" s="965"/>
      <c r="H49" s="965"/>
      <c r="I49" s="965"/>
      <c r="J49" s="965"/>
      <c r="K49" s="965"/>
      <c r="L49" s="965"/>
      <c r="M49" s="965"/>
      <c r="N49" s="65">
        <v>13.8</v>
      </c>
      <c r="O49" s="454">
        <v>1.6</v>
      </c>
      <c r="P49" s="65">
        <v>7.88</v>
      </c>
      <c r="Q49" s="595">
        <f>C49*O49*0.1781</f>
        <v>71.240000000000009</v>
      </c>
      <c r="R49" s="633">
        <f>(17.5^2-13.375^2)/1029.4*(Sketch!J28-V49)</f>
        <v>37.116584903827473</v>
      </c>
      <c r="S49" s="634">
        <f>(Q49-2.5)/R49-1</f>
        <v>0.85200228356438901</v>
      </c>
      <c r="T49" s="951"/>
      <c r="U49" s="4">
        <v>0</v>
      </c>
      <c r="V49" s="4">
        <f>Sketch!J28-300</f>
        <v>600</v>
      </c>
      <c r="Y49" s="4" t="s">
        <v>660</v>
      </c>
      <c r="Z49" s="4">
        <f>(11^2-8.625^2)/1029.4*(V51-Sketch!J28)</f>
        <v>95.084211676704868</v>
      </c>
      <c r="AB49" s="644">
        <f>(AB48/Z49-1)*100</f>
        <v>83.849603524735443</v>
      </c>
    </row>
    <row r="50" spans="1:29" s="586" customFormat="1" ht="26.25" customHeight="1" thickBot="1" x14ac:dyDescent="0.3">
      <c r="A50" s="623" t="s">
        <v>834</v>
      </c>
      <c r="B50" s="624" t="s">
        <v>70</v>
      </c>
      <c r="C50" s="380">
        <v>500</v>
      </c>
      <c r="D50" s="880" t="s">
        <v>546</v>
      </c>
      <c r="E50" s="881"/>
      <c r="F50" s="881"/>
      <c r="G50" s="881"/>
      <c r="H50" s="881"/>
      <c r="I50" s="881"/>
      <c r="J50" s="881"/>
      <c r="K50" s="881"/>
      <c r="L50" s="881"/>
      <c r="M50" s="882"/>
      <c r="N50" s="589">
        <v>11.6</v>
      </c>
      <c r="O50" s="331">
        <v>2.82</v>
      </c>
      <c r="P50" s="590">
        <v>16.399999999999999</v>
      </c>
      <c r="Q50" s="625">
        <f>C50*O50*0.1781</f>
        <v>251.12100000000001</v>
      </c>
      <c r="R50" s="626">
        <f>(11^2-8.625^2)/1029.4*(V51-Sketch!J28)+(12.715^2-8.625^2)/1029.4*Sketch!J28</f>
        <v>171.39326549446275</v>
      </c>
      <c r="S50" s="627">
        <f>(Q50-((12.715^2-8.625^2)/1029.4*(Sketch!J28-U51)))/(R50-((12.715^2-8.625^2)/1029.4*(Sketch!J28-U51)))-1</f>
        <v>0.83849603524735472</v>
      </c>
      <c r="T50" s="628"/>
      <c r="U50" s="586" t="s">
        <v>70</v>
      </c>
      <c r="V50" s="586" t="s">
        <v>71</v>
      </c>
      <c r="Z50" s="68"/>
      <c r="AA50" s="68" t="s">
        <v>663</v>
      </c>
    </row>
    <row r="51" spans="1:29" s="586" customFormat="1" ht="26.25" customHeight="1" thickBot="1" x14ac:dyDescent="0.3">
      <c r="A51" s="623" t="s">
        <v>834</v>
      </c>
      <c r="B51" s="629" t="s">
        <v>71</v>
      </c>
      <c r="C51" s="594">
        <v>400</v>
      </c>
      <c r="D51" s="973" t="s">
        <v>659</v>
      </c>
      <c r="E51" s="974"/>
      <c r="F51" s="974"/>
      <c r="G51" s="974"/>
      <c r="H51" s="974"/>
      <c r="I51" s="974"/>
      <c r="J51" s="974"/>
      <c r="K51" s="974"/>
      <c r="L51" s="974"/>
      <c r="M51" s="975"/>
      <c r="N51" s="453">
        <v>14.4</v>
      </c>
      <c r="O51" s="454">
        <v>1.29</v>
      </c>
      <c r="P51" s="455">
        <v>5.7</v>
      </c>
      <c r="Q51" s="630">
        <f t="shared" ref="Q51:Q53" si="0">C51*O51*0.1781</f>
        <v>91.899600000000007</v>
      </c>
      <c r="R51" s="626">
        <f>(11^2-8.625^2)/1029.4*(Sketch!J46-V51)</f>
        <v>45.278196036526126</v>
      </c>
      <c r="S51" s="627">
        <f>Q51/R51-1</f>
        <v>1.0296656679047942</v>
      </c>
      <c r="T51" s="628"/>
      <c r="U51" s="586">
        <v>0</v>
      </c>
      <c r="V51" s="635">
        <v>3000</v>
      </c>
      <c r="W51" s="68" t="s">
        <v>720</v>
      </c>
      <c r="AA51" s="586" t="s">
        <v>58</v>
      </c>
      <c r="AB51" s="586">
        <f>(7.921^2-5.5^2)/1029.4*(Sketch!J46-V53)</f>
        <v>-31.564251991451332</v>
      </c>
      <c r="AC51" s="644">
        <f>Q53-AB51</f>
        <v>226.85090199145134</v>
      </c>
    </row>
    <row r="52" spans="1:29" s="4" customFormat="1" ht="27" customHeight="1" x14ac:dyDescent="0.25">
      <c r="A52" s="588" t="s">
        <v>48</v>
      </c>
      <c r="B52" s="272" t="s">
        <v>70</v>
      </c>
      <c r="C52" s="380">
        <v>500</v>
      </c>
      <c r="D52" s="967" t="s">
        <v>546</v>
      </c>
      <c r="E52" s="968"/>
      <c r="F52" s="968"/>
      <c r="G52" s="968"/>
      <c r="H52" s="968"/>
      <c r="I52" s="968"/>
      <c r="J52" s="968"/>
      <c r="K52" s="968"/>
      <c r="L52" s="968"/>
      <c r="M52" s="969"/>
      <c r="N52" s="589">
        <v>11.6</v>
      </c>
      <c r="O52" s="331">
        <v>2.82</v>
      </c>
      <c r="P52" s="590">
        <v>16.399999999999999</v>
      </c>
      <c r="Q52" s="332">
        <f t="shared" si="0"/>
        <v>251.12100000000001</v>
      </c>
      <c r="R52" s="343">
        <f>(7.921^2-5.5^2)/1029.4*(V53)</f>
        <v>157.82125995725667</v>
      </c>
      <c r="S52" s="591">
        <f>Q52/R52-1</f>
        <v>0.59117345830347601</v>
      </c>
      <c r="T52" s="950"/>
      <c r="U52" s="4" t="s">
        <v>70</v>
      </c>
      <c r="V52" s="4" t="s">
        <v>71</v>
      </c>
      <c r="W52" s="68" t="s">
        <v>661</v>
      </c>
      <c r="AA52" s="4" t="s">
        <v>660</v>
      </c>
      <c r="AB52" s="4">
        <f>(7.875^2-5.5^2)/1029.4*(Sketch!J61-Sketch!J46)</f>
        <v>185.15033028948901</v>
      </c>
      <c r="AC52" s="644">
        <f>(AC51/AB52-1)*100</f>
        <v>22.522547832759486</v>
      </c>
    </row>
    <row r="53" spans="1:29" s="4" customFormat="1" ht="28.5" customHeight="1" thickBot="1" x14ac:dyDescent="0.3">
      <c r="A53" s="64" t="s">
        <v>48</v>
      </c>
      <c r="B53" s="65" t="s">
        <v>71</v>
      </c>
      <c r="C53" s="381">
        <v>850</v>
      </c>
      <c r="D53" s="970" t="s">
        <v>659</v>
      </c>
      <c r="E53" s="971"/>
      <c r="F53" s="971"/>
      <c r="G53" s="971"/>
      <c r="H53" s="971"/>
      <c r="I53" s="971"/>
      <c r="J53" s="971"/>
      <c r="K53" s="971"/>
      <c r="L53" s="971"/>
      <c r="M53" s="972"/>
      <c r="N53" s="453">
        <v>14.4</v>
      </c>
      <c r="O53" s="454">
        <v>1.29</v>
      </c>
      <c r="P53" s="455">
        <v>5.7</v>
      </c>
      <c r="Q53" s="333">
        <f t="shared" si="0"/>
        <v>195.28665000000001</v>
      </c>
      <c r="R53" s="344">
        <f>(7.875^2-5.5^2)/1029.4*(Sketch!J61-Sketch!J46)+(7.921^2-5.5^2)/1029.4*(Sketch!J46-V53)</f>
        <v>153.58607829803768</v>
      </c>
      <c r="S53" s="592">
        <f>(Q53-((7.921^2-5.5^2)/1029.4*(Sketch!J46-V53)))/(R53-((7.921^2-5.5^2)/1029.4*(Sketch!J46-V53)))-1</f>
        <v>0.22522547832759487</v>
      </c>
      <c r="T53" s="951"/>
      <c r="U53" s="4">
        <v>0</v>
      </c>
      <c r="V53" s="4">
        <v>5000</v>
      </c>
      <c r="W53" s="68" t="s">
        <v>664</v>
      </c>
    </row>
    <row r="54" spans="1:29" s="4" customFormat="1" ht="8.25" customHeight="1" x14ac:dyDescent="0.25">
      <c r="A54" s="10"/>
      <c r="B54" s="10"/>
      <c r="C54" s="10"/>
      <c r="D54" s="10"/>
      <c r="E54" s="10"/>
      <c r="F54" s="10"/>
      <c r="G54" s="10"/>
      <c r="H54" s="10"/>
      <c r="I54" s="10"/>
      <c r="J54" s="10"/>
      <c r="K54" s="10"/>
      <c r="L54" s="10"/>
      <c r="M54" s="10"/>
      <c r="N54" s="10"/>
      <c r="O54" s="10"/>
    </row>
    <row r="55" spans="1:29" s="4" customFormat="1" ht="18" hidden="1" thickBot="1" x14ac:dyDescent="0.3">
      <c r="A55" s="962" t="s">
        <v>42</v>
      </c>
      <c r="B55" s="963"/>
      <c r="C55" s="963"/>
      <c r="D55" s="963"/>
      <c r="E55" s="963"/>
      <c r="F55" s="963"/>
      <c r="G55" s="963"/>
      <c r="H55" s="963"/>
      <c r="I55" s="963"/>
      <c r="J55" s="963"/>
      <c r="K55" s="963"/>
      <c r="L55" s="963"/>
      <c r="M55" s="963"/>
      <c r="N55" s="963"/>
      <c r="O55" s="963"/>
      <c r="P55" s="963"/>
      <c r="Q55" s="964"/>
    </row>
    <row r="56" spans="1:29" s="4" customFormat="1" ht="15" hidden="1" customHeight="1" thickBot="1" x14ac:dyDescent="0.3">
      <c r="A56" s="959"/>
      <c r="B56" s="960"/>
      <c r="C56" s="960"/>
      <c r="D56" s="960"/>
      <c r="E56" s="960"/>
      <c r="F56" s="960"/>
      <c r="G56" s="960"/>
      <c r="H56" s="960"/>
      <c r="I56" s="960"/>
      <c r="J56" s="960"/>
      <c r="K56" s="960"/>
      <c r="L56" s="960"/>
      <c r="M56" s="960"/>
      <c r="N56" s="960"/>
      <c r="O56" s="960"/>
      <c r="P56" s="960"/>
      <c r="Q56" s="961"/>
    </row>
    <row r="57" spans="1:29" s="4" customFormat="1" ht="13.2" hidden="1" x14ac:dyDescent="0.25">
      <c r="A57" s="876" t="s">
        <v>21</v>
      </c>
      <c r="B57" s="877"/>
      <c r="C57" s="877"/>
      <c r="D57" s="877" t="s">
        <v>72</v>
      </c>
      <c r="E57" s="877"/>
      <c r="F57" s="877"/>
      <c r="G57" s="877"/>
      <c r="H57" s="877"/>
      <c r="I57" s="877"/>
      <c r="J57" s="877"/>
      <c r="K57" s="1020" t="s">
        <v>73</v>
      </c>
      <c r="L57" s="1021"/>
      <c r="M57" s="1021"/>
      <c r="N57" s="1021"/>
      <c r="O57" s="1021"/>
      <c r="P57" s="1021"/>
      <c r="Q57" s="1022"/>
    </row>
    <row r="58" spans="1:29" s="4" customFormat="1" ht="15" hidden="1" customHeight="1" thickBot="1" x14ac:dyDescent="0.3">
      <c r="A58" s="878"/>
      <c r="B58" s="879"/>
      <c r="C58" s="879"/>
      <c r="D58" s="879" t="s">
        <v>135</v>
      </c>
      <c r="E58" s="879"/>
      <c r="F58" s="879"/>
      <c r="G58" s="879"/>
      <c r="H58" s="879"/>
      <c r="I58" s="879"/>
      <c r="J58" s="879"/>
      <c r="K58" s="931"/>
      <c r="L58" s="929"/>
      <c r="M58" s="929"/>
      <c r="N58" s="929"/>
      <c r="O58" s="929"/>
      <c r="P58" s="929"/>
      <c r="Q58" s="1023"/>
    </row>
    <row r="59" spans="1:29" s="4" customFormat="1" ht="13.2" hidden="1" x14ac:dyDescent="0.25">
      <c r="A59" s="876" t="s">
        <v>21</v>
      </c>
      <c r="B59" s="877"/>
      <c r="C59" s="877"/>
      <c r="D59" s="877" t="s">
        <v>43</v>
      </c>
      <c r="E59" s="877"/>
      <c r="F59" s="877"/>
      <c r="G59" s="877"/>
      <c r="H59" s="877"/>
      <c r="I59" s="877"/>
      <c r="J59" s="877"/>
      <c r="K59" s="1020" t="s">
        <v>73</v>
      </c>
      <c r="L59" s="1021"/>
      <c r="M59" s="1021"/>
      <c r="N59" s="1021"/>
      <c r="O59" s="1021"/>
      <c r="P59" s="1021"/>
      <c r="Q59" s="1022"/>
    </row>
    <row r="60" spans="1:29" s="4" customFormat="1" ht="13.5" hidden="1" customHeight="1" x14ac:dyDescent="0.25">
      <c r="A60" s="955" t="s">
        <v>409</v>
      </c>
      <c r="B60" s="956"/>
      <c r="C60" s="957"/>
      <c r="D60" s="958" t="s">
        <v>425</v>
      </c>
      <c r="E60" s="956"/>
      <c r="F60" s="956"/>
      <c r="G60" s="956"/>
      <c r="H60" s="956"/>
      <c r="I60" s="956"/>
      <c r="J60" s="957"/>
      <c r="K60" s="952" t="s">
        <v>424</v>
      </c>
      <c r="L60" s="953"/>
      <c r="M60" s="953"/>
      <c r="N60" s="953"/>
      <c r="O60" s="953"/>
      <c r="P60" s="953"/>
      <c r="Q60" s="954"/>
    </row>
    <row r="61" spans="1:29" s="399" customFormat="1" ht="13.5" hidden="1" customHeight="1" thickBot="1" x14ac:dyDescent="0.3">
      <c r="A61" s="928" t="s">
        <v>426</v>
      </c>
      <c r="B61" s="929"/>
      <c r="C61" s="930"/>
      <c r="D61" s="931" t="s">
        <v>427</v>
      </c>
      <c r="E61" s="929"/>
      <c r="F61" s="929"/>
      <c r="G61" s="929"/>
      <c r="H61" s="929"/>
      <c r="I61" s="929"/>
      <c r="J61" s="930"/>
      <c r="K61" s="932" t="s">
        <v>410</v>
      </c>
      <c r="L61" s="933"/>
      <c r="M61" s="933"/>
      <c r="N61" s="933"/>
      <c r="O61" s="933"/>
      <c r="P61" s="933"/>
      <c r="Q61" s="934"/>
    </row>
    <row r="62" spans="1:29" s="4" customFormat="1" ht="11.25" customHeight="1" thickBot="1" x14ac:dyDescent="0.3">
      <c r="A62" s="10"/>
      <c r="B62" s="10"/>
      <c r="C62" s="10"/>
      <c r="D62" s="10"/>
      <c r="E62" s="10"/>
      <c r="F62" s="10"/>
      <c r="G62" s="10"/>
      <c r="H62" s="10"/>
      <c r="I62" s="10"/>
      <c r="J62" s="10"/>
      <c r="K62" s="10"/>
      <c r="L62" s="10"/>
      <c r="M62" s="10"/>
      <c r="N62" s="10"/>
      <c r="O62" s="10"/>
      <c r="Y62" s="856"/>
      <c r="Z62" s="856"/>
      <c r="AA62" s="856"/>
    </row>
    <row r="63" spans="1:29" s="4" customFormat="1" ht="18" thickBot="1" x14ac:dyDescent="0.3">
      <c r="A63" s="925" t="s">
        <v>138</v>
      </c>
      <c r="B63" s="926"/>
      <c r="C63" s="926"/>
      <c r="D63" s="926"/>
      <c r="E63" s="926"/>
      <c r="F63" s="926"/>
      <c r="G63" s="926"/>
      <c r="H63" s="926"/>
      <c r="I63" s="926"/>
      <c r="J63" s="926"/>
      <c r="K63" s="926"/>
      <c r="L63" s="926"/>
      <c r="M63" s="926"/>
      <c r="N63" s="926"/>
      <c r="O63" s="926"/>
      <c r="P63" s="926"/>
      <c r="Q63" s="927"/>
    </row>
    <row r="64" spans="1:29" s="4" customFormat="1" ht="15" customHeight="1" thickBot="1" x14ac:dyDescent="0.3">
      <c r="A64" s="940" t="s">
        <v>139</v>
      </c>
      <c r="B64" s="941"/>
      <c r="C64" s="942"/>
      <c r="D64" s="942"/>
      <c r="E64" s="943"/>
      <c r="F64" s="941" t="s">
        <v>140</v>
      </c>
      <c r="G64" s="942"/>
      <c r="H64" s="942"/>
      <c r="I64" s="943"/>
      <c r="J64" s="941" t="s">
        <v>141</v>
      </c>
      <c r="K64" s="942"/>
      <c r="L64" s="942"/>
      <c r="M64" s="943"/>
      <c r="N64" s="941" t="s">
        <v>142</v>
      </c>
      <c r="O64" s="942"/>
      <c r="P64" s="943"/>
      <c r="Q64" s="944"/>
    </row>
    <row r="65" spans="1:17" s="4" customFormat="1" ht="15" customHeight="1" x14ac:dyDescent="0.25">
      <c r="A65" s="945" t="s">
        <v>143</v>
      </c>
      <c r="B65" s="946"/>
      <c r="C65" s="947"/>
      <c r="D65" s="947"/>
      <c r="E65" s="948"/>
      <c r="F65" s="946" t="s">
        <v>633</v>
      </c>
      <c r="G65" s="947"/>
      <c r="H65" s="947"/>
      <c r="I65" s="948"/>
      <c r="J65" s="946" t="s">
        <v>634</v>
      </c>
      <c r="K65" s="947"/>
      <c r="L65" s="947"/>
      <c r="M65" s="948"/>
      <c r="N65" s="946" t="s">
        <v>630</v>
      </c>
      <c r="O65" s="947"/>
      <c r="P65" s="948"/>
      <c r="Q65" s="949"/>
    </row>
    <row r="66" spans="1:17" s="587" customFormat="1" ht="15" customHeight="1" x14ac:dyDescent="0.25">
      <c r="A66" s="945" t="s">
        <v>632</v>
      </c>
      <c r="B66" s="946"/>
      <c r="C66" s="947"/>
      <c r="D66" s="947"/>
      <c r="E66" s="948"/>
      <c r="F66" s="946" t="s">
        <v>635</v>
      </c>
      <c r="G66" s="947"/>
      <c r="H66" s="947"/>
      <c r="I66" s="948"/>
      <c r="J66" s="946" t="s">
        <v>636</v>
      </c>
      <c r="K66" s="947"/>
      <c r="L66" s="947"/>
      <c r="M66" s="948"/>
      <c r="N66" s="946" t="s">
        <v>834</v>
      </c>
      <c r="O66" s="947"/>
      <c r="P66" s="947"/>
      <c r="Q66" s="949"/>
    </row>
    <row r="67" spans="1:17" s="4" customFormat="1" ht="15" customHeight="1" thickBot="1" x14ac:dyDescent="0.3">
      <c r="A67" s="928" t="s">
        <v>631</v>
      </c>
      <c r="B67" s="931"/>
      <c r="C67" s="929"/>
      <c r="D67" s="929"/>
      <c r="E67" s="930"/>
      <c r="F67" s="935" t="s">
        <v>144</v>
      </c>
      <c r="G67" s="936"/>
      <c r="H67" s="936"/>
      <c r="I67" s="937"/>
      <c r="J67" s="935" t="s">
        <v>637</v>
      </c>
      <c r="K67" s="936"/>
      <c r="L67" s="936"/>
      <c r="M67" s="937"/>
      <c r="N67" s="938" t="s">
        <v>48</v>
      </c>
      <c r="O67" s="936"/>
      <c r="P67" s="937"/>
      <c r="Q67" s="939"/>
    </row>
    <row r="68" spans="1:17" s="4" customFormat="1" ht="8.25" customHeight="1" thickBot="1" x14ac:dyDescent="0.3">
      <c r="A68" s="10"/>
      <c r="B68" s="10"/>
      <c r="C68" s="10"/>
      <c r="D68" s="10"/>
      <c r="E68" s="10"/>
      <c r="F68" s="10"/>
      <c r="G68" s="10"/>
      <c r="H68" s="10"/>
      <c r="I68" s="10"/>
      <c r="J68" s="10"/>
      <c r="K68" s="10"/>
      <c r="L68" s="10"/>
      <c r="M68" s="10"/>
      <c r="N68" s="10"/>
    </row>
    <row r="69" spans="1:17" s="4" customFormat="1" ht="18" thickBot="1" x14ac:dyDescent="0.3">
      <c r="A69" s="925" t="s">
        <v>156</v>
      </c>
      <c r="B69" s="926"/>
      <c r="C69" s="926"/>
      <c r="D69" s="926"/>
      <c r="E69" s="926"/>
      <c r="F69" s="926"/>
      <c r="G69" s="926"/>
      <c r="H69" s="926"/>
      <c r="I69" s="926"/>
      <c r="J69" s="926"/>
      <c r="K69" s="926"/>
      <c r="L69" s="926"/>
      <c r="M69" s="926"/>
      <c r="N69" s="926"/>
      <c r="O69" s="926"/>
      <c r="P69" s="926"/>
      <c r="Q69" s="927"/>
    </row>
    <row r="70" spans="1:17" s="4" customFormat="1" ht="15" customHeight="1" x14ac:dyDescent="0.25">
      <c r="A70" s="1005" t="s">
        <v>845</v>
      </c>
      <c r="B70" s="1006"/>
      <c r="C70" s="1007"/>
      <c r="D70" s="1007"/>
      <c r="E70" s="1007"/>
      <c r="F70" s="1007"/>
      <c r="G70" s="1007"/>
      <c r="H70" s="1007"/>
      <c r="I70" s="1007"/>
      <c r="J70" s="1007"/>
      <c r="K70" s="1007"/>
      <c r="L70" s="1007"/>
      <c r="M70" s="1007"/>
      <c r="N70" s="1007"/>
      <c r="O70" s="1007"/>
      <c r="P70" s="1008"/>
      <c r="Q70" s="1009"/>
    </row>
    <row r="71" spans="1:17" s="4" customFormat="1" ht="15" customHeight="1" x14ac:dyDescent="0.25">
      <c r="A71" s="1010" t="s">
        <v>846</v>
      </c>
      <c r="B71" s="1011"/>
      <c r="C71" s="1012"/>
      <c r="D71" s="1012"/>
      <c r="E71" s="1012"/>
      <c r="F71" s="1012"/>
      <c r="G71" s="1012"/>
      <c r="H71" s="1012"/>
      <c r="I71" s="1012"/>
      <c r="J71" s="1012"/>
      <c r="K71" s="1012"/>
      <c r="L71" s="1012"/>
      <c r="M71" s="1012"/>
      <c r="N71" s="1012"/>
      <c r="O71" s="1012"/>
      <c r="P71" s="1013"/>
      <c r="Q71" s="1014"/>
    </row>
    <row r="72" spans="1:17" s="4" customFormat="1" ht="15" customHeight="1" x14ac:dyDescent="0.25">
      <c r="A72" s="1015"/>
      <c r="B72" s="1016"/>
      <c r="C72" s="1017"/>
      <c r="D72" s="1017"/>
      <c r="E72" s="1017"/>
      <c r="F72" s="1017"/>
      <c r="G72" s="1017"/>
      <c r="H72" s="1017"/>
      <c r="I72" s="1017"/>
      <c r="J72" s="1017"/>
      <c r="K72" s="1017"/>
      <c r="L72" s="1017"/>
      <c r="M72" s="1017"/>
      <c r="N72" s="1017"/>
      <c r="O72" s="1017"/>
      <c r="P72" s="1018"/>
      <c r="Q72" s="1019"/>
    </row>
    <row r="73" spans="1:17" s="4" customFormat="1" ht="15" customHeight="1" x14ac:dyDescent="0.25">
      <c r="A73" s="1010"/>
      <c r="B73" s="1011"/>
      <c r="C73" s="1012"/>
      <c r="D73" s="1012"/>
      <c r="E73" s="1012"/>
      <c r="F73" s="1012"/>
      <c r="G73" s="1012"/>
      <c r="H73" s="1012"/>
      <c r="I73" s="1012"/>
      <c r="J73" s="1012"/>
      <c r="K73" s="1012"/>
      <c r="L73" s="1012"/>
      <c r="M73" s="1012"/>
      <c r="N73" s="1012"/>
      <c r="O73" s="1012"/>
      <c r="P73" s="1013"/>
      <c r="Q73" s="1014"/>
    </row>
    <row r="74" spans="1:17" s="4" customFormat="1" ht="15" customHeight="1" thickBot="1" x14ac:dyDescent="0.3">
      <c r="A74" s="1000"/>
      <c r="B74" s="1001"/>
      <c r="C74" s="1002"/>
      <c r="D74" s="1002"/>
      <c r="E74" s="1002"/>
      <c r="F74" s="1002"/>
      <c r="G74" s="1002"/>
      <c r="H74" s="1002"/>
      <c r="I74" s="1002"/>
      <c r="J74" s="1002"/>
      <c r="K74" s="1002"/>
      <c r="L74" s="1002"/>
      <c r="M74" s="1002"/>
      <c r="N74" s="1002"/>
      <c r="O74" s="1002"/>
      <c r="P74" s="1003"/>
      <c r="Q74" s="1004"/>
    </row>
    <row r="75" spans="1:17" ht="15" customHeight="1" x14ac:dyDescent="0.25">
      <c r="A75" s="330"/>
    </row>
  </sheetData>
  <mergeCells count="208">
    <mergeCell ref="M6:N6"/>
    <mergeCell ref="M9:N9"/>
    <mergeCell ref="M10:N10"/>
    <mergeCell ref="A74:Q74"/>
    <mergeCell ref="A69:Q69"/>
    <mergeCell ref="A70:Q70"/>
    <mergeCell ref="A71:Q71"/>
    <mergeCell ref="A72:Q72"/>
    <mergeCell ref="A73:Q73"/>
    <mergeCell ref="C33:E33"/>
    <mergeCell ref="K57:Q57"/>
    <mergeCell ref="F34:H34"/>
    <mergeCell ref="K58:Q58"/>
    <mergeCell ref="K59:Q59"/>
    <mergeCell ref="D59:J59"/>
    <mergeCell ref="D58:J58"/>
    <mergeCell ref="I43:K43"/>
    <mergeCell ref="A57:C57"/>
    <mergeCell ref="D57:J57"/>
    <mergeCell ref="I26:J26"/>
    <mergeCell ref="B22:C22"/>
    <mergeCell ref="E22:F22"/>
    <mergeCell ref="G22:H22"/>
    <mergeCell ref="I22:J22"/>
    <mergeCell ref="U47:V47"/>
    <mergeCell ref="O43:Q43"/>
    <mergeCell ref="A41:B41"/>
    <mergeCell ref="O36:Q36"/>
    <mergeCell ref="O35:Q35"/>
    <mergeCell ref="I35:K35"/>
    <mergeCell ref="O41:Q41"/>
    <mergeCell ref="F35:H35"/>
    <mergeCell ref="O42:Q42"/>
    <mergeCell ref="C44:E44"/>
    <mergeCell ref="F44:H44"/>
    <mergeCell ref="C43:E43"/>
    <mergeCell ref="D47:M47"/>
    <mergeCell ref="F43:H43"/>
    <mergeCell ref="L43:N43"/>
    <mergeCell ref="A46:Q46"/>
    <mergeCell ref="L36:N36"/>
    <mergeCell ref="A44:B44"/>
    <mergeCell ref="A35:B35"/>
    <mergeCell ref="F42:H42"/>
    <mergeCell ref="A36:B36"/>
    <mergeCell ref="C36:E36"/>
    <mergeCell ref="I36:K36"/>
    <mergeCell ref="C41:E41"/>
    <mergeCell ref="A1:Q1"/>
    <mergeCell ref="A3:Q3"/>
    <mergeCell ref="H4:I4"/>
    <mergeCell ref="C4:E4"/>
    <mergeCell ref="A13:Q13"/>
    <mergeCell ref="H6:I6"/>
    <mergeCell ref="C9:E9"/>
    <mergeCell ref="C10:E10"/>
    <mergeCell ref="A10:B10"/>
    <mergeCell ref="F10:G10"/>
    <mergeCell ref="H10:I10"/>
    <mergeCell ref="F9:G9"/>
    <mergeCell ref="H9:I9"/>
    <mergeCell ref="A9:B9"/>
    <mergeCell ref="A6:B6"/>
    <mergeCell ref="C6:E6"/>
    <mergeCell ref="F6:G6"/>
    <mergeCell ref="C5:E5"/>
    <mergeCell ref="A5:B5"/>
    <mergeCell ref="F5:G5"/>
    <mergeCell ref="A11:Q11"/>
    <mergeCell ref="A4:B4"/>
    <mergeCell ref="M4:N4"/>
    <mergeCell ref="M5:N5"/>
    <mergeCell ref="F4:G4"/>
    <mergeCell ref="H5:I5"/>
    <mergeCell ref="O23:P23"/>
    <mergeCell ref="M26:N26"/>
    <mergeCell ref="C35:E35"/>
    <mergeCell ref="O26:Q26"/>
    <mergeCell ref="A32:Q32"/>
    <mergeCell ref="C26:C27"/>
    <mergeCell ref="D26:D27"/>
    <mergeCell ref="E26:E27"/>
    <mergeCell ref="A26:A27"/>
    <mergeCell ref="B26:B27"/>
    <mergeCell ref="F26:F27"/>
    <mergeCell ref="G26:G27"/>
    <mergeCell ref="H26:H27"/>
    <mergeCell ref="K26:L26"/>
    <mergeCell ref="L35:N35"/>
    <mergeCell ref="A25:Q25"/>
    <mergeCell ref="I33:K33"/>
    <mergeCell ref="F33:H33"/>
    <mergeCell ref="L33:N33"/>
    <mergeCell ref="O33:Q33"/>
    <mergeCell ref="C34:E34"/>
    <mergeCell ref="O34:Q34"/>
    <mergeCell ref="T48:T49"/>
    <mergeCell ref="A43:B43"/>
    <mergeCell ref="A42:B42"/>
    <mergeCell ref="K60:Q60"/>
    <mergeCell ref="A60:C60"/>
    <mergeCell ref="D60:J60"/>
    <mergeCell ref="T52:T53"/>
    <mergeCell ref="A56:Q56"/>
    <mergeCell ref="A55:Q55"/>
    <mergeCell ref="D49:M49"/>
    <mergeCell ref="L42:N42"/>
    <mergeCell ref="D48:M48"/>
    <mergeCell ref="I44:K44"/>
    <mergeCell ref="L44:N44"/>
    <mergeCell ref="O44:Q44"/>
    <mergeCell ref="I42:K42"/>
    <mergeCell ref="D52:M52"/>
    <mergeCell ref="D53:M53"/>
    <mergeCell ref="D51:M51"/>
    <mergeCell ref="C42:E42"/>
    <mergeCell ref="A18:Q18"/>
    <mergeCell ref="A20:Q20"/>
    <mergeCell ref="L34:N34"/>
    <mergeCell ref="I34:K34"/>
    <mergeCell ref="A61:C61"/>
    <mergeCell ref="D61:J61"/>
    <mergeCell ref="K61:Q61"/>
    <mergeCell ref="A67:E67"/>
    <mergeCell ref="F67:I67"/>
    <mergeCell ref="J67:M67"/>
    <mergeCell ref="N67:Q67"/>
    <mergeCell ref="A63:Q63"/>
    <mergeCell ref="A64:E64"/>
    <mergeCell ref="F64:I64"/>
    <mergeCell ref="J64:M64"/>
    <mergeCell ref="N64:Q64"/>
    <mergeCell ref="A65:E65"/>
    <mergeCell ref="F65:I65"/>
    <mergeCell ref="J65:M65"/>
    <mergeCell ref="N65:Q65"/>
    <mergeCell ref="A66:E66"/>
    <mergeCell ref="F66:I66"/>
    <mergeCell ref="J66:M66"/>
    <mergeCell ref="N66:Q66"/>
    <mergeCell ref="F40:H40"/>
    <mergeCell ref="I40:K40"/>
    <mergeCell ref="L40:N40"/>
    <mergeCell ref="O40:Q40"/>
    <mergeCell ref="I23:J23"/>
    <mergeCell ref="K23:L23"/>
    <mergeCell ref="M23:N23"/>
    <mergeCell ref="I21:J21"/>
    <mergeCell ref="K21:L21"/>
    <mergeCell ref="M21:N21"/>
    <mergeCell ref="I15:Q15"/>
    <mergeCell ref="I14:Q14"/>
    <mergeCell ref="I17:Q17"/>
    <mergeCell ref="A37:B37"/>
    <mergeCell ref="C37:E37"/>
    <mergeCell ref="F37:H37"/>
    <mergeCell ref="I37:K37"/>
    <mergeCell ref="L37:N37"/>
    <mergeCell ref="O37:Q37"/>
    <mergeCell ref="A33:B33"/>
    <mergeCell ref="D14:E14"/>
    <mergeCell ref="D15:E15"/>
    <mergeCell ref="D17:E17"/>
    <mergeCell ref="B21:C21"/>
    <mergeCell ref="E21:F21"/>
    <mergeCell ref="G21:H21"/>
    <mergeCell ref="G23:H23"/>
    <mergeCell ref="F36:H36"/>
    <mergeCell ref="A34:B34"/>
    <mergeCell ref="B23:C23"/>
    <mergeCell ref="E23:F23"/>
    <mergeCell ref="K22:L22"/>
    <mergeCell ref="M22:N22"/>
    <mergeCell ref="O22:P22"/>
    <mergeCell ref="Y62:AA62"/>
    <mergeCell ref="D16:E16"/>
    <mergeCell ref="I16:Q16"/>
    <mergeCell ref="F38:H38"/>
    <mergeCell ref="I38:K38"/>
    <mergeCell ref="L38:N38"/>
    <mergeCell ref="O38:Q38"/>
    <mergeCell ref="A39:B39"/>
    <mergeCell ref="C39:E39"/>
    <mergeCell ref="F39:H39"/>
    <mergeCell ref="I39:K39"/>
    <mergeCell ref="L39:N39"/>
    <mergeCell ref="O39:Q39"/>
    <mergeCell ref="O21:P21"/>
    <mergeCell ref="A59:C59"/>
    <mergeCell ref="A58:C58"/>
    <mergeCell ref="F41:H41"/>
    <mergeCell ref="D50:M50"/>
    <mergeCell ref="A38:B38"/>
    <mergeCell ref="C38:E38"/>
    <mergeCell ref="L41:N41"/>
    <mergeCell ref="I41:K41"/>
    <mergeCell ref="A40:B40"/>
    <mergeCell ref="C40:E40"/>
    <mergeCell ref="A7:B7"/>
    <mergeCell ref="C7:E7"/>
    <mergeCell ref="F7:G7"/>
    <mergeCell ref="H7:I7"/>
    <mergeCell ref="M7:N7"/>
    <mergeCell ref="A8:B8"/>
    <mergeCell ref="C8:E8"/>
    <mergeCell ref="F8:G8"/>
    <mergeCell ref="H8:I8"/>
    <mergeCell ref="M8:N8"/>
  </mergeCells>
  <phoneticPr fontId="19" type="noConversion"/>
  <printOptions horizontalCentered="1"/>
  <pageMargins left="0.5" right="0.5" top="1" bottom="1" header="0.5" footer="0.5"/>
  <pageSetup scale="60"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tabColor rgb="FFFFFF00"/>
    <pageSetUpPr fitToPage="1"/>
  </sheetPr>
  <dimension ref="A1:V49"/>
  <sheetViews>
    <sheetView view="pageBreakPreview" zoomScale="85" zoomScaleNormal="90" zoomScaleSheetLayoutView="85" workbookViewId="0">
      <selection activeCell="G24" sqref="G24:I25"/>
    </sheetView>
  </sheetViews>
  <sheetFormatPr defaultColWidth="9.109375" defaultRowHeight="14.4" x14ac:dyDescent="0.3"/>
  <cols>
    <col min="1" max="1" width="16" style="69" customWidth="1"/>
    <col min="2" max="2" width="20.44140625" style="69" customWidth="1"/>
    <col min="3" max="3" width="8.88671875" style="69" hidden="1" customWidth="1"/>
    <col min="4" max="4" width="9.5546875" style="69" bestFit="1" customWidth="1"/>
    <col min="5" max="5" width="9.88671875" style="69" customWidth="1"/>
    <col min="6" max="6" width="10" style="69" customWidth="1"/>
    <col min="7" max="7" width="10.6640625" style="69" bestFit="1" customWidth="1"/>
    <col min="8" max="8" width="10.88671875" style="69" customWidth="1"/>
    <col min="9" max="9" width="8" style="69" customWidth="1"/>
    <col min="10" max="10" width="8.88671875" style="69" customWidth="1"/>
    <col min="11" max="11" width="9.109375" style="69" customWidth="1"/>
    <col min="12" max="12" width="7.109375" style="69" customWidth="1"/>
    <col min="13" max="13" width="10.33203125" style="69" bestFit="1" customWidth="1"/>
    <col min="14" max="14" width="11.33203125" style="69" bestFit="1" customWidth="1"/>
    <col min="15" max="15" width="11.44140625" style="69" hidden="1" customWidth="1"/>
    <col min="16" max="18" width="9.109375" style="69"/>
    <col min="19" max="19" width="27.6640625" style="69" customWidth="1"/>
    <col min="20" max="16384" width="9.109375" style="69"/>
  </cols>
  <sheetData>
    <row r="1" spans="1:22" ht="32.25" customHeight="1" x14ac:dyDescent="0.3">
      <c r="A1" s="1056" t="str">
        <f>Sketch!B1&amp;" Interval Specific Parameter Map"</f>
        <v>Waddell TR 3 #3813 Interval Specific Parameter Map</v>
      </c>
      <c r="B1" s="1057"/>
      <c r="C1" s="1057"/>
      <c r="D1" s="1057"/>
      <c r="E1" s="1057"/>
      <c r="F1" s="1057"/>
      <c r="G1" s="1057"/>
      <c r="H1" s="1057"/>
      <c r="I1" s="1057"/>
      <c r="J1" s="1057"/>
      <c r="K1" s="1057"/>
      <c r="L1" s="1057"/>
      <c r="M1" s="1057"/>
      <c r="N1" s="1057"/>
      <c r="O1" s="1057"/>
      <c r="P1" s="1057"/>
      <c r="Q1" s="1057"/>
      <c r="R1" s="1057"/>
      <c r="S1" s="1058"/>
    </row>
    <row r="2" spans="1:22" ht="15.75" customHeight="1" x14ac:dyDescent="0.3">
      <c r="A2" s="308"/>
      <c r="B2" s="309"/>
      <c r="C2" s="309"/>
      <c r="D2" s="309"/>
      <c r="E2" s="309"/>
      <c r="F2" s="309"/>
      <c r="G2" s="309"/>
      <c r="H2" s="309"/>
      <c r="I2" s="309"/>
      <c r="J2" s="309"/>
      <c r="K2" s="309"/>
      <c r="L2" s="309"/>
      <c r="M2" s="309"/>
      <c r="N2" s="309"/>
      <c r="O2" s="309"/>
      <c r="P2" s="309"/>
      <c r="Q2" s="309"/>
      <c r="R2" s="309"/>
      <c r="S2" s="310"/>
    </row>
    <row r="3" spans="1:22" ht="17.25" customHeight="1" thickBot="1" x14ac:dyDescent="0.35">
      <c r="A3" s="308"/>
      <c r="B3" s="309"/>
      <c r="C3" s="309"/>
      <c r="D3" s="309"/>
      <c r="E3" s="309"/>
      <c r="F3" s="309"/>
      <c r="G3" s="309"/>
      <c r="H3" s="309"/>
      <c r="I3" s="309"/>
      <c r="J3" s="309"/>
      <c r="K3" s="309"/>
      <c r="L3" s="309"/>
      <c r="M3" s="309"/>
      <c r="N3" s="309"/>
      <c r="O3" s="309"/>
      <c r="P3" s="309"/>
      <c r="Q3" s="309"/>
      <c r="R3" s="309"/>
      <c r="S3" s="310"/>
    </row>
    <row r="4" spans="1:22" ht="28.5" customHeight="1" thickBot="1" x14ac:dyDescent="0.35">
      <c r="A4" s="1059" t="str">
        <f>Sketch!J15&amp;" Surface ("&amp;'Tech Data'!D15&amp;" "&amp;'Tech Data'!E15&amp;")"</f>
        <v>17-1/2" Surface (GT65DM )</v>
      </c>
      <c r="B4" s="1060"/>
      <c r="C4" s="1060"/>
      <c r="D4" s="1060"/>
      <c r="E4" s="1060"/>
      <c r="F4" s="1060"/>
      <c r="G4" s="1060"/>
      <c r="H4" s="1060"/>
      <c r="I4" s="1060"/>
      <c r="J4" s="1060"/>
      <c r="K4" s="1060"/>
      <c r="L4" s="1060"/>
      <c r="M4" s="1060"/>
      <c r="N4" s="1060"/>
      <c r="O4" s="1060"/>
      <c r="P4" s="1060"/>
      <c r="Q4" s="1060"/>
      <c r="R4" s="1060"/>
      <c r="S4" s="1061"/>
    </row>
    <row r="5" spans="1:22" ht="28.8" x14ac:dyDescent="0.3">
      <c r="A5" s="70" t="s">
        <v>189</v>
      </c>
      <c r="B5" s="267" t="s">
        <v>190</v>
      </c>
      <c r="C5" s="71" t="s">
        <v>132</v>
      </c>
      <c r="D5" s="72" t="s">
        <v>191</v>
      </c>
      <c r="E5" s="71" t="s">
        <v>192</v>
      </c>
      <c r="F5" s="267" t="s">
        <v>193</v>
      </c>
      <c r="G5" s="71" t="s">
        <v>384</v>
      </c>
      <c r="H5" s="71" t="s">
        <v>385</v>
      </c>
      <c r="I5" s="71" t="s">
        <v>381</v>
      </c>
      <c r="J5" s="72" t="s">
        <v>194</v>
      </c>
      <c r="K5" s="71" t="s">
        <v>195</v>
      </c>
      <c r="L5" s="267" t="s">
        <v>196</v>
      </c>
      <c r="M5" s="73" t="s">
        <v>361</v>
      </c>
      <c r="N5" s="73" t="s">
        <v>380</v>
      </c>
      <c r="O5" s="1062" t="s">
        <v>197</v>
      </c>
      <c r="P5" s="1062"/>
      <c r="Q5" s="1062"/>
      <c r="R5" s="1062"/>
      <c r="S5" s="1063"/>
    </row>
    <row r="6" spans="1:22" ht="20.25" customHeight="1" x14ac:dyDescent="0.3">
      <c r="A6" s="74" t="s">
        <v>198</v>
      </c>
      <c r="B6" s="346" t="s">
        <v>199</v>
      </c>
      <c r="C6" s="358" t="s">
        <v>26</v>
      </c>
      <c r="D6" s="265">
        <v>10</v>
      </c>
      <c r="E6" s="261">
        <v>30</v>
      </c>
      <c r="F6" s="268">
        <v>20</v>
      </c>
      <c r="G6" s="261">
        <v>85</v>
      </c>
      <c r="H6" s="261">
        <v>120</v>
      </c>
      <c r="I6" s="262">
        <v>110</v>
      </c>
      <c r="J6" s="265">
        <v>400</v>
      </c>
      <c r="K6" s="261">
        <v>500</v>
      </c>
      <c r="L6" s="268">
        <v>500</v>
      </c>
      <c r="M6" s="335" t="s">
        <v>362</v>
      </c>
      <c r="N6" s="335">
        <f>I6</f>
        <v>110</v>
      </c>
      <c r="O6" s="1064" t="s">
        <v>200</v>
      </c>
      <c r="P6" s="1064"/>
      <c r="Q6" s="1064"/>
      <c r="R6" s="1064"/>
      <c r="S6" s="1065"/>
    </row>
    <row r="7" spans="1:22" ht="28.5" customHeight="1" thickBot="1" x14ac:dyDescent="0.35">
      <c r="A7" s="75" t="str">
        <f>"500-"&amp;Sketch!J28&amp;"'"</f>
        <v>500-900'</v>
      </c>
      <c r="B7" s="347" t="s">
        <v>0</v>
      </c>
      <c r="C7" s="359" t="s">
        <v>26</v>
      </c>
      <c r="D7" s="266">
        <v>25</v>
      </c>
      <c r="E7" s="263">
        <v>40</v>
      </c>
      <c r="F7" s="269">
        <v>35</v>
      </c>
      <c r="G7" s="263">
        <v>105</v>
      </c>
      <c r="H7" s="263">
        <v>150</v>
      </c>
      <c r="I7" s="264">
        <v>130</v>
      </c>
      <c r="J7" s="266">
        <v>400</v>
      </c>
      <c r="K7" s="263">
        <v>500</v>
      </c>
      <c r="L7" s="269">
        <v>500</v>
      </c>
      <c r="M7" s="345" t="s">
        <v>362</v>
      </c>
      <c r="N7" s="345">
        <f>I7</f>
        <v>130</v>
      </c>
      <c r="O7" s="1066"/>
      <c r="P7" s="1066"/>
      <c r="Q7" s="1066"/>
      <c r="R7" s="1066"/>
      <c r="S7" s="1067"/>
    </row>
    <row r="8" spans="1:22" ht="39" customHeight="1" thickBot="1" x14ac:dyDescent="0.35">
      <c r="A8" s="1053"/>
      <c r="B8" s="1054"/>
      <c r="C8" s="1054"/>
      <c r="D8" s="1054"/>
      <c r="E8" s="1054"/>
      <c r="F8" s="1054"/>
      <c r="G8" s="1054"/>
      <c r="H8" s="1054"/>
      <c r="I8" s="1054"/>
      <c r="J8" s="1054"/>
      <c r="K8" s="1054"/>
      <c r="L8" s="1054"/>
      <c r="M8" s="1054"/>
      <c r="N8" s="1054"/>
      <c r="O8" s="1054"/>
      <c r="P8" s="1054"/>
      <c r="Q8" s="1054"/>
      <c r="R8" s="1054"/>
      <c r="S8" s="1055"/>
    </row>
    <row r="9" spans="1:22" ht="24" thickBot="1" x14ac:dyDescent="0.35">
      <c r="A9" s="1050" t="str">
        <f>Sketch!J29&amp;" Intermediate ("&amp;'Tech Data'!D16&amp;" "&amp;'Tech Data'!E16&amp;")"</f>
        <v>11" Intermediate (GT65DMHEO )</v>
      </c>
      <c r="B9" s="1051"/>
      <c r="C9" s="1051"/>
      <c r="D9" s="1051"/>
      <c r="E9" s="1051"/>
      <c r="F9" s="1051"/>
      <c r="G9" s="1051"/>
      <c r="H9" s="1051"/>
      <c r="I9" s="1051"/>
      <c r="J9" s="1051"/>
      <c r="K9" s="1051"/>
      <c r="L9" s="1051"/>
      <c r="M9" s="1051"/>
      <c r="N9" s="1051"/>
      <c r="O9" s="1051"/>
      <c r="P9" s="1051"/>
      <c r="Q9" s="1051"/>
      <c r="R9" s="1051"/>
      <c r="S9" s="1052"/>
    </row>
    <row r="10" spans="1:22" ht="36" customHeight="1" x14ac:dyDescent="0.3">
      <c r="A10" s="70" t="s">
        <v>201</v>
      </c>
      <c r="B10" s="267" t="s">
        <v>202</v>
      </c>
      <c r="C10" s="71" t="s">
        <v>132</v>
      </c>
      <c r="D10" s="72" t="s">
        <v>191</v>
      </c>
      <c r="E10" s="71" t="s">
        <v>192</v>
      </c>
      <c r="F10" s="71" t="s">
        <v>193</v>
      </c>
      <c r="G10" s="72" t="s">
        <v>384</v>
      </c>
      <c r="H10" s="71" t="s">
        <v>385</v>
      </c>
      <c r="I10" s="71" t="s">
        <v>381</v>
      </c>
      <c r="J10" s="72" t="s">
        <v>194</v>
      </c>
      <c r="K10" s="71" t="s">
        <v>195</v>
      </c>
      <c r="L10" s="71" t="s">
        <v>196</v>
      </c>
      <c r="M10" s="73" t="s">
        <v>370</v>
      </c>
      <c r="N10" s="73" t="s">
        <v>772</v>
      </c>
      <c r="O10" s="395" t="s">
        <v>386</v>
      </c>
      <c r="P10" s="1071" t="s">
        <v>197</v>
      </c>
      <c r="Q10" s="1062"/>
      <c r="R10" s="1062"/>
      <c r="S10" s="1063"/>
      <c r="T10" s="354" t="s">
        <v>386</v>
      </c>
      <c r="V10" s="69">
        <v>0.28000000000000003</v>
      </c>
    </row>
    <row r="11" spans="1:22" ht="39.75" customHeight="1" x14ac:dyDescent="0.3">
      <c r="A11" s="76" t="str">
        <f>Sketch!J28&amp;"-"&amp;(Sketch!B34)&amp;"'"</f>
        <v>900-2278.7'</v>
      </c>
      <c r="B11" s="569" t="s">
        <v>572</v>
      </c>
      <c r="C11" s="357"/>
      <c r="D11" s="270">
        <v>30</v>
      </c>
      <c r="E11" s="271">
        <v>45</v>
      </c>
      <c r="F11" s="336">
        <v>35</v>
      </c>
      <c r="G11" s="337">
        <v>50</v>
      </c>
      <c r="H11" s="337">
        <v>70</v>
      </c>
      <c r="I11" s="351">
        <v>65</v>
      </c>
      <c r="J11" s="338">
        <v>450</v>
      </c>
      <c r="K11" s="339">
        <v>550</v>
      </c>
      <c r="L11" s="336">
        <v>550</v>
      </c>
      <c r="M11" s="352" t="s">
        <v>363</v>
      </c>
      <c r="N11" s="392">
        <f>MROUND(I11+L11*0.21,5)</f>
        <v>180</v>
      </c>
      <c r="O11" s="396">
        <f>(C11)/(N11*5)</f>
        <v>0</v>
      </c>
      <c r="P11" s="1068" t="s">
        <v>397</v>
      </c>
      <c r="Q11" s="1069"/>
      <c r="R11" s="1069"/>
      <c r="S11" s="1070"/>
      <c r="T11" s="355">
        <f>(C11)/(N11*5)</f>
        <v>0</v>
      </c>
    </row>
    <row r="12" spans="1:22" ht="39.75" customHeight="1" x14ac:dyDescent="0.3">
      <c r="A12" s="371" t="str">
        <f>(Sketch!B34-50)&amp;"-"&amp;(Sketch!B34+50)&amp;"'"</f>
        <v>2228.7-2328.7'</v>
      </c>
      <c r="B12" s="370" t="s">
        <v>573</v>
      </c>
      <c r="C12" s="348">
        <v>150</v>
      </c>
      <c r="D12" s="408">
        <v>35</v>
      </c>
      <c r="E12" s="409">
        <v>45</v>
      </c>
      <c r="F12" s="412">
        <v>40</v>
      </c>
      <c r="G12" s="1044">
        <v>65</v>
      </c>
      <c r="H12" s="1045"/>
      <c r="I12" s="1046"/>
      <c r="J12" s="410">
        <v>450</v>
      </c>
      <c r="K12" s="411">
        <v>550</v>
      </c>
      <c r="L12" s="568">
        <v>500</v>
      </c>
      <c r="M12" s="407" t="s">
        <v>363</v>
      </c>
      <c r="N12" s="394">
        <f>MROUND(G12+(L12*0.21),5)</f>
        <v>170</v>
      </c>
      <c r="O12" s="414">
        <f>(C12)/(N12*5)</f>
        <v>0.17647058823529413</v>
      </c>
      <c r="P12" s="1041" t="s">
        <v>771</v>
      </c>
      <c r="Q12" s="1042"/>
      <c r="R12" s="1042"/>
      <c r="S12" s="1043"/>
      <c r="T12" s="355"/>
    </row>
    <row r="13" spans="1:22" ht="39.75" customHeight="1" x14ac:dyDescent="0.3">
      <c r="A13" s="413" t="str">
        <f>(Sketch!B34+50)&amp;"'"&amp;"-"&amp;MROUND(Sketch!B42-50,5)&amp;"'"</f>
        <v>2328.7'-3465'</v>
      </c>
      <c r="B13" s="570" t="s">
        <v>575</v>
      </c>
      <c r="C13" s="405"/>
      <c r="D13" s="265">
        <v>35</v>
      </c>
      <c r="E13" s="402">
        <v>45</v>
      </c>
      <c r="F13" s="340">
        <v>40</v>
      </c>
      <c r="G13" s="337">
        <v>60</v>
      </c>
      <c r="H13" s="337">
        <v>80</v>
      </c>
      <c r="I13" s="351">
        <v>65</v>
      </c>
      <c r="J13" s="341">
        <v>450</v>
      </c>
      <c r="K13" s="337">
        <v>550</v>
      </c>
      <c r="L13" s="340">
        <v>500</v>
      </c>
      <c r="M13" s="353" t="s">
        <v>363</v>
      </c>
      <c r="N13" s="393">
        <f>MROUND(I13+L13*0.21,5)</f>
        <v>170</v>
      </c>
      <c r="O13" s="397">
        <v>0</v>
      </c>
      <c r="P13" s="1072"/>
      <c r="Q13" s="1073"/>
      <c r="R13" s="1073"/>
      <c r="S13" s="1074"/>
      <c r="T13" s="355">
        <f t="shared" ref="T13:T17" si="0">(C13)/(N13*5)</f>
        <v>0</v>
      </c>
    </row>
    <row r="14" spans="1:22" ht="39.75" hidden="1" customHeight="1" x14ac:dyDescent="0.3">
      <c r="A14" s="371"/>
      <c r="B14" s="370" t="s">
        <v>382</v>
      </c>
      <c r="C14" s="348">
        <v>90</v>
      </c>
      <c r="D14" s="557"/>
      <c r="E14" s="349"/>
      <c r="F14" s="367" t="s">
        <v>135</v>
      </c>
      <c r="G14" s="1044">
        <v>55</v>
      </c>
      <c r="H14" s="1045"/>
      <c r="I14" s="1046"/>
      <c r="J14" s="341">
        <v>450</v>
      </c>
      <c r="K14" s="337">
        <v>550</v>
      </c>
      <c r="L14" s="568">
        <v>450</v>
      </c>
      <c r="M14" s="368" t="s">
        <v>135</v>
      </c>
      <c r="N14" s="394">
        <f>MROUND(G14+(L14*0.28),5)</f>
        <v>180</v>
      </c>
      <c r="O14" s="398">
        <f>(C14)/(N14*5)</f>
        <v>0.1</v>
      </c>
      <c r="P14" s="1041" t="s">
        <v>398</v>
      </c>
      <c r="Q14" s="1042"/>
      <c r="R14" s="1042"/>
      <c r="S14" s="1043"/>
      <c r="T14" s="355">
        <f>(C14)/(N14*5)</f>
        <v>0.1</v>
      </c>
    </row>
    <row r="15" spans="1:22" ht="39.75" hidden="1" customHeight="1" x14ac:dyDescent="0.3">
      <c r="A15" s="76"/>
      <c r="B15" s="570" t="s">
        <v>418</v>
      </c>
      <c r="C15" s="356"/>
      <c r="D15" s="557">
        <v>25</v>
      </c>
      <c r="E15" s="558">
        <v>35</v>
      </c>
      <c r="F15" s="350" t="s">
        <v>419</v>
      </c>
      <c r="G15" s="342">
        <v>45</v>
      </c>
      <c r="H15" s="342">
        <v>85</v>
      </c>
      <c r="I15" s="351">
        <v>70</v>
      </c>
      <c r="J15" s="341">
        <v>450</v>
      </c>
      <c r="K15" s="337">
        <v>550</v>
      </c>
      <c r="L15" s="340">
        <v>490</v>
      </c>
      <c r="M15" s="353" t="s">
        <v>363</v>
      </c>
      <c r="N15" s="393">
        <f>MROUND(I15+L15*0.28,5)</f>
        <v>205</v>
      </c>
      <c r="O15" s="397">
        <f t="shared" ref="O15:O19" si="1">(C15)/(N15*5)</f>
        <v>0</v>
      </c>
      <c r="P15" s="1036" t="s">
        <v>417</v>
      </c>
      <c r="Q15" s="1037"/>
      <c r="R15" s="1037"/>
      <c r="S15" s="1038"/>
      <c r="T15" s="355">
        <f t="shared" si="0"/>
        <v>0</v>
      </c>
    </row>
    <row r="16" spans="1:22" ht="39.75" customHeight="1" x14ac:dyDescent="0.3">
      <c r="A16" s="371" t="str">
        <f>MROUND(Sketch!B42-50,5)&amp;"'"&amp;"-"&amp;MROUND(Sketch!B42+50,5)&amp;"'"</f>
        <v>3465'-3565'</v>
      </c>
      <c r="B16" s="370" t="s">
        <v>383</v>
      </c>
      <c r="C16" s="348">
        <v>90</v>
      </c>
      <c r="D16" s="408">
        <v>30</v>
      </c>
      <c r="E16" s="349">
        <v>45</v>
      </c>
      <c r="F16" s="367">
        <v>40</v>
      </c>
      <c r="G16" s="1044">
        <v>55</v>
      </c>
      <c r="H16" s="1045"/>
      <c r="I16" s="1046"/>
      <c r="J16" s="410">
        <v>450</v>
      </c>
      <c r="K16" s="411">
        <v>550</v>
      </c>
      <c r="L16" s="568">
        <v>500</v>
      </c>
      <c r="M16" s="368" t="s">
        <v>609</v>
      </c>
      <c r="N16" s="394">
        <f>MROUND(G16+(L16*0.21),5)</f>
        <v>160</v>
      </c>
      <c r="O16" s="398">
        <f t="shared" si="1"/>
        <v>0.1125</v>
      </c>
      <c r="P16" s="1041" t="s">
        <v>770</v>
      </c>
      <c r="Q16" s="1042"/>
      <c r="R16" s="1042"/>
      <c r="S16" s="1043"/>
      <c r="T16" s="355">
        <f t="shared" si="0"/>
        <v>0.1125</v>
      </c>
    </row>
    <row r="17" spans="1:20" ht="39.75" customHeight="1" x14ac:dyDescent="0.3">
      <c r="A17" s="571" t="e">
        <f>MROUND(Sketch!B42+50,5)&amp;"'"&amp;"-"&amp;MROUND(Sketch!B46-50,5)&amp;"'"</f>
        <v>#NUM!</v>
      </c>
      <c r="B17" s="570" t="s">
        <v>539</v>
      </c>
      <c r="C17" s="356"/>
      <c r="D17" s="557">
        <v>30</v>
      </c>
      <c r="E17" s="558">
        <v>45</v>
      </c>
      <c r="F17" s="350">
        <v>40</v>
      </c>
      <c r="G17" s="342">
        <v>50</v>
      </c>
      <c r="H17" s="342">
        <v>60</v>
      </c>
      <c r="I17" s="351">
        <v>55</v>
      </c>
      <c r="J17" s="341">
        <v>450</v>
      </c>
      <c r="K17" s="337">
        <v>550</v>
      </c>
      <c r="L17" s="340">
        <v>500</v>
      </c>
      <c r="M17" s="353" t="s">
        <v>609</v>
      </c>
      <c r="N17" s="393">
        <f>MROUND(I17+L17*0.21,5)</f>
        <v>160</v>
      </c>
      <c r="O17" s="335">
        <f t="shared" si="1"/>
        <v>0</v>
      </c>
      <c r="P17" s="1036" t="s">
        <v>540</v>
      </c>
      <c r="Q17" s="1037"/>
      <c r="R17" s="1037"/>
      <c r="S17" s="1038"/>
      <c r="T17" s="355">
        <f t="shared" si="0"/>
        <v>0</v>
      </c>
    </row>
    <row r="18" spans="1:20" ht="39.75" customHeight="1" x14ac:dyDescent="0.3">
      <c r="A18" s="371" t="e">
        <f>MROUND(Sketch!B46-50,5)&amp;"-"&amp;MROUND(Sketch!B46+50,5)&amp;"'"</f>
        <v>#NUM!</v>
      </c>
      <c r="B18" s="370" t="s">
        <v>420</v>
      </c>
      <c r="C18" s="348">
        <v>90</v>
      </c>
      <c r="D18" s="408">
        <v>30</v>
      </c>
      <c r="E18" s="349">
        <v>45</v>
      </c>
      <c r="F18" s="367">
        <v>40</v>
      </c>
      <c r="G18" s="1044">
        <v>55</v>
      </c>
      <c r="H18" s="1045"/>
      <c r="I18" s="1046"/>
      <c r="J18" s="410">
        <v>450</v>
      </c>
      <c r="K18" s="411">
        <v>550</v>
      </c>
      <c r="L18" s="568">
        <v>500</v>
      </c>
      <c r="M18" s="368" t="s">
        <v>609</v>
      </c>
      <c r="N18" s="394">
        <f>MROUND(G18+(L18*0.21),5)</f>
        <v>160</v>
      </c>
      <c r="O18" s="398">
        <f t="shared" si="1"/>
        <v>0.1125</v>
      </c>
      <c r="P18" s="1041" t="s">
        <v>769</v>
      </c>
      <c r="Q18" s="1042"/>
      <c r="R18" s="1042"/>
      <c r="S18" s="1043"/>
      <c r="T18" s="355">
        <f t="shared" ref="T18:T19" si="2">(C18)/(N18*5)</f>
        <v>0.1125</v>
      </c>
    </row>
    <row r="19" spans="1:20" ht="39.75" customHeight="1" x14ac:dyDescent="0.3">
      <c r="A19" s="571" t="str">
        <f>MROUND(Sketch!B46+50,5)&amp;"-"&amp;MROUND(Sketch!B49-50,5)&amp;"'"</f>
        <v>50-4995'</v>
      </c>
      <c r="B19" s="570" t="s">
        <v>610</v>
      </c>
      <c r="C19" s="356"/>
      <c r="D19" s="557">
        <v>30</v>
      </c>
      <c r="E19" s="558">
        <v>45</v>
      </c>
      <c r="F19" s="350">
        <v>40</v>
      </c>
      <c r="G19" s="342">
        <v>50</v>
      </c>
      <c r="H19" s="342">
        <v>60</v>
      </c>
      <c r="I19" s="351">
        <v>55</v>
      </c>
      <c r="J19" s="341">
        <v>450</v>
      </c>
      <c r="K19" s="337">
        <v>550</v>
      </c>
      <c r="L19" s="340">
        <v>500</v>
      </c>
      <c r="M19" s="353" t="s">
        <v>363</v>
      </c>
      <c r="N19" s="393">
        <f>MROUND(I19+L19*0.21,5)</f>
        <v>160</v>
      </c>
      <c r="O19" s="335">
        <f t="shared" si="1"/>
        <v>0</v>
      </c>
      <c r="P19" s="1036"/>
      <c r="Q19" s="1037"/>
      <c r="R19" s="1037"/>
      <c r="S19" s="1038"/>
      <c r="T19" s="355">
        <f t="shared" si="2"/>
        <v>0</v>
      </c>
    </row>
    <row r="20" spans="1:20" ht="39.75" customHeight="1" thickBot="1" x14ac:dyDescent="0.35">
      <c r="A20" s="1053"/>
      <c r="B20" s="1054"/>
      <c r="C20" s="1054"/>
      <c r="D20" s="1054"/>
      <c r="E20" s="1054"/>
      <c r="F20" s="1054"/>
      <c r="G20" s="1054"/>
      <c r="H20" s="1054"/>
      <c r="I20" s="1054"/>
      <c r="J20" s="1054"/>
      <c r="K20" s="1054"/>
      <c r="L20" s="1054"/>
      <c r="M20" s="1054"/>
      <c r="N20" s="1054"/>
      <c r="O20" s="1054"/>
      <c r="P20" s="1054"/>
      <c r="Q20" s="1054"/>
      <c r="R20" s="1054"/>
      <c r="S20" s="1055"/>
      <c r="T20" s="355"/>
    </row>
    <row r="21" spans="1:20" ht="39.75" customHeight="1" thickBot="1" x14ac:dyDescent="0.35">
      <c r="A21" s="1050" t="str">
        <f>Sketch!J47&amp;" Production ("&amp;'Tech Data'!D17&amp;" "&amp;'Tech Data'!E17&amp;")"</f>
        <v>6-3/4" Production (GT65WRK )</v>
      </c>
      <c r="B21" s="1051"/>
      <c r="C21" s="1051"/>
      <c r="D21" s="1051"/>
      <c r="E21" s="1051"/>
      <c r="F21" s="1051"/>
      <c r="G21" s="1051"/>
      <c r="H21" s="1051"/>
      <c r="I21" s="1051"/>
      <c r="J21" s="1051"/>
      <c r="K21" s="1051"/>
      <c r="L21" s="1051"/>
      <c r="M21" s="1051"/>
      <c r="N21" s="1051"/>
      <c r="O21" s="1051"/>
      <c r="P21" s="1051"/>
      <c r="Q21" s="1051"/>
      <c r="R21" s="1051"/>
      <c r="S21" s="1052"/>
      <c r="T21" s="355"/>
    </row>
    <row r="22" spans="1:20" ht="39.75" customHeight="1" x14ac:dyDescent="0.3">
      <c r="A22" s="371" t="str">
        <f>MROUND(Sketch!B49-50,5)&amp;"-"&amp;MROUND(Sketch!B49+50,5)&amp;"'"</f>
        <v>4995-5095'</v>
      </c>
      <c r="B22" s="370" t="s">
        <v>611</v>
      </c>
      <c r="C22" s="348">
        <v>90</v>
      </c>
      <c r="D22" s="408">
        <v>30</v>
      </c>
      <c r="E22" s="409">
        <v>40</v>
      </c>
      <c r="F22" s="572">
        <v>35</v>
      </c>
      <c r="G22" s="1047">
        <v>55</v>
      </c>
      <c r="H22" s="1048"/>
      <c r="I22" s="1049"/>
      <c r="J22" s="410">
        <v>450</v>
      </c>
      <c r="K22" s="411">
        <v>550</v>
      </c>
      <c r="L22" s="568">
        <v>500</v>
      </c>
      <c r="M22" s="407" t="s">
        <v>609</v>
      </c>
      <c r="N22" s="410">
        <f>MROUND(I22+L22*0.21,5)</f>
        <v>105</v>
      </c>
      <c r="O22" s="368"/>
      <c r="P22" s="1041" t="s">
        <v>768</v>
      </c>
      <c r="Q22" s="1042"/>
      <c r="R22" s="1042"/>
      <c r="S22" s="1043"/>
      <c r="T22" s="355">
        <f t="shared" ref="T22:T23" si="3">(C22)/(N22*5)</f>
        <v>0.17142857142857143</v>
      </c>
    </row>
    <row r="23" spans="1:20" ht="39.75" customHeight="1" x14ac:dyDescent="0.3">
      <c r="A23" s="571" t="str">
        <f>MROUND(Sketch!B49+50,5)&amp;"-"&amp;MROUND(Sketch!B52-50,5)&amp;"'"</f>
        <v>5095-5310'</v>
      </c>
      <c r="B23" s="570" t="s">
        <v>612</v>
      </c>
      <c r="C23" s="356"/>
      <c r="D23" s="557">
        <v>30</v>
      </c>
      <c r="E23" s="558">
        <v>40</v>
      </c>
      <c r="F23" s="350">
        <v>35</v>
      </c>
      <c r="G23" s="342">
        <v>60</v>
      </c>
      <c r="H23" s="342">
        <v>70</v>
      </c>
      <c r="I23" s="351">
        <v>65</v>
      </c>
      <c r="J23" s="341">
        <v>450</v>
      </c>
      <c r="K23" s="337">
        <v>550</v>
      </c>
      <c r="L23" s="340">
        <v>500</v>
      </c>
      <c r="M23" s="353" t="s">
        <v>609</v>
      </c>
      <c r="N23" s="393">
        <f>MROUND(I23+L23*0.21,5)</f>
        <v>170</v>
      </c>
      <c r="O23" s="368"/>
      <c r="P23" s="565"/>
      <c r="Q23" s="566"/>
      <c r="R23" s="566"/>
      <c r="S23" s="567"/>
      <c r="T23" s="355">
        <f t="shared" si="3"/>
        <v>0</v>
      </c>
    </row>
    <row r="24" spans="1:20" ht="39.75" customHeight="1" x14ac:dyDescent="0.3">
      <c r="A24" s="371" t="str">
        <f>MROUND(Sketch!B52-50,5)&amp;"-"&amp;MROUND(Sketch!B52+50,5)&amp;"'"</f>
        <v>5310-5410'</v>
      </c>
      <c r="B24" s="370" t="s">
        <v>574</v>
      </c>
      <c r="C24" s="348">
        <v>85</v>
      </c>
      <c r="D24" s="408">
        <v>30</v>
      </c>
      <c r="E24" s="349">
        <v>40</v>
      </c>
      <c r="F24" s="367">
        <v>35</v>
      </c>
      <c r="G24" s="1044">
        <v>55</v>
      </c>
      <c r="H24" s="1045"/>
      <c r="I24" s="1046"/>
      <c r="J24" s="410">
        <v>450</v>
      </c>
      <c r="K24" s="411">
        <v>550</v>
      </c>
      <c r="L24" s="568">
        <v>500</v>
      </c>
      <c r="M24" s="368" t="s">
        <v>609</v>
      </c>
      <c r="N24" s="394">
        <f>MROUND(G24+(L24*0.21),5)</f>
        <v>160</v>
      </c>
      <c r="O24" s="398">
        <f t="shared" ref="O24:O25" si="4">(C24)/(N24*5)</f>
        <v>0.10625</v>
      </c>
      <c r="P24" s="1041" t="s">
        <v>767</v>
      </c>
      <c r="Q24" s="1042"/>
      <c r="R24" s="1042"/>
      <c r="S24" s="1043"/>
      <c r="T24" s="355"/>
    </row>
    <row r="25" spans="1:20" ht="39.75" customHeight="1" thickBot="1" x14ac:dyDescent="0.35">
      <c r="A25" s="571" t="str">
        <f>MROUND(Sketch!B52+50,5)&amp;"-"&amp;MROUND('Geo-Prog'!C34,5)&amp;"'"</f>
        <v>5410-5420'</v>
      </c>
      <c r="B25" s="570" t="s">
        <v>613</v>
      </c>
      <c r="C25" s="356"/>
      <c r="D25" s="557">
        <v>30</v>
      </c>
      <c r="E25" s="558">
        <v>40</v>
      </c>
      <c r="F25" s="350">
        <v>35</v>
      </c>
      <c r="G25" s="342">
        <v>60</v>
      </c>
      <c r="H25" s="342">
        <v>70</v>
      </c>
      <c r="I25" s="351">
        <v>65</v>
      </c>
      <c r="J25" s="341">
        <v>450</v>
      </c>
      <c r="K25" s="337">
        <v>550</v>
      </c>
      <c r="L25" s="340">
        <v>500</v>
      </c>
      <c r="M25" s="353" t="s">
        <v>363</v>
      </c>
      <c r="N25" s="393">
        <f>MROUND(I25+L25*0.21,5)</f>
        <v>170</v>
      </c>
      <c r="O25" s="559">
        <f t="shared" si="4"/>
        <v>0</v>
      </c>
      <c r="P25" s="1036" t="s">
        <v>614</v>
      </c>
      <c r="Q25" s="1037"/>
      <c r="R25" s="1037"/>
      <c r="S25" s="1038"/>
      <c r="T25" s="355"/>
    </row>
    <row r="26" spans="1:20" ht="39.75" customHeight="1" x14ac:dyDescent="0.3">
      <c r="A26" s="571" t="str">
        <f>MROUND('Geo-Prog'!C34+50,5)&amp;"-"&amp;MROUND(Sketch!B57-50,5)&amp;"'"</f>
        <v>5470-7005'</v>
      </c>
      <c r="B26" s="570" t="s">
        <v>615</v>
      </c>
      <c r="C26" s="356"/>
      <c r="D26" s="557">
        <v>30</v>
      </c>
      <c r="E26" s="558">
        <v>40</v>
      </c>
      <c r="F26" s="350">
        <v>35</v>
      </c>
      <c r="G26" s="342">
        <v>60</v>
      </c>
      <c r="H26" s="342">
        <v>70</v>
      </c>
      <c r="I26" s="351">
        <v>65</v>
      </c>
      <c r="J26" s="341">
        <v>450</v>
      </c>
      <c r="K26" s="337">
        <v>550</v>
      </c>
      <c r="L26" s="340">
        <v>500</v>
      </c>
      <c r="M26" s="353" t="s">
        <v>609</v>
      </c>
      <c r="N26" s="393">
        <f>MROUND(I26+L26*0.21,5)</f>
        <v>170</v>
      </c>
      <c r="O26" s="402"/>
      <c r="P26" s="1027" t="s">
        <v>616</v>
      </c>
      <c r="Q26" s="1028"/>
      <c r="R26" s="1028"/>
      <c r="S26" s="1029"/>
      <c r="T26"/>
    </row>
    <row r="27" spans="1:20" ht="39.75" customHeight="1" x14ac:dyDescent="0.3">
      <c r="A27" s="741" t="str">
        <f>MROUND(Sketch!B57-50,5)&amp;"-"&amp;MROUND(Sketch!B57+50,5)&amp;"'"</f>
        <v>7005-7105'</v>
      </c>
      <c r="B27" s="742" t="s">
        <v>578</v>
      </c>
      <c r="C27" s="743">
        <v>85</v>
      </c>
      <c r="D27" s="744">
        <v>30</v>
      </c>
      <c r="E27" s="745">
        <v>40</v>
      </c>
      <c r="F27" s="746">
        <v>35</v>
      </c>
      <c r="G27" s="1030">
        <v>55</v>
      </c>
      <c r="H27" s="1031"/>
      <c r="I27" s="1032"/>
      <c r="J27" s="744">
        <v>450</v>
      </c>
      <c r="K27" s="747">
        <v>550</v>
      </c>
      <c r="L27" s="748">
        <v>500</v>
      </c>
      <c r="M27" s="749" t="s">
        <v>609</v>
      </c>
      <c r="N27" s="750">
        <f>MROUND(G27+(L27*0.21),5)</f>
        <v>160</v>
      </c>
      <c r="O27" s="751"/>
      <c r="P27" s="1033" t="s">
        <v>766</v>
      </c>
      <c r="Q27" s="1034"/>
      <c r="R27" s="1034"/>
      <c r="S27" s="1035"/>
      <c r="T27"/>
    </row>
    <row r="28" spans="1:20" ht="39.75" customHeight="1" thickBot="1" x14ac:dyDescent="0.35">
      <c r="A28" s="571" t="str">
        <f>MROUND(Sketch!B57+50,5)&amp;"-"&amp;MROUND(Sketch!B61,5)&amp;"'"</f>
        <v>7105-10000'</v>
      </c>
      <c r="B28" s="570" t="s">
        <v>577</v>
      </c>
      <c r="C28" s="348"/>
      <c r="D28" s="557">
        <v>30</v>
      </c>
      <c r="E28" s="558">
        <v>40</v>
      </c>
      <c r="F28" s="350">
        <v>35</v>
      </c>
      <c r="G28" s="342">
        <v>50</v>
      </c>
      <c r="H28" s="342">
        <v>60</v>
      </c>
      <c r="I28" s="351">
        <v>55</v>
      </c>
      <c r="J28" s="341">
        <v>450</v>
      </c>
      <c r="K28" s="337">
        <v>550</v>
      </c>
      <c r="L28" s="340">
        <v>500</v>
      </c>
      <c r="M28" s="353" t="s">
        <v>609</v>
      </c>
      <c r="N28" s="393">
        <f>MROUND(I28+L28*0.21,5)</f>
        <v>160</v>
      </c>
      <c r="O28" s="402"/>
      <c r="P28" s="1036"/>
      <c r="Q28" s="1037"/>
      <c r="R28" s="1037"/>
      <c r="S28" s="1038"/>
      <c r="T28"/>
    </row>
    <row r="29" spans="1:20" x14ac:dyDescent="0.3">
      <c r="A29" s="1039" t="s">
        <v>617</v>
      </c>
      <c r="B29" s="1039"/>
      <c r="C29" s="1039"/>
      <c r="D29" s="1039"/>
      <c r="E29" s="1039"/>
      <c r="F29" s="1039"/>
      <c r="G29" s="1039"/>
      <c r="H29" s="1039"/>
      <c r="I29" s="1039"/>
      <c r="J29" s="1039"/>
      <c r="K29" s="1039"/>
      <c r="L29" s="1039"/>
      <c r="M29" s="1039"/>
      <c r="N29" s="1039"/>
      <c r="O29" s="1040"/>
      <c r="P29" s="1039"/>
      <c r="Q29" s="1039"/>
      <c r="R29" s="1039"/>
      <c r="S29" s="1039"/>
      <c r="T29"/>
    </row>
    <row r="30" spans="1:20" x14ac:dyDescent="0.3">
      <c r="A30" s="1026" t="s">
        <v>402</v>
      </c>
      <c r="B30" s="1026"/>
      <c r="C30" s="1026"/>
      <c r="D30" s="1026"/>
      <c r="E30" s="1026"/>
      <c r="F30" s="1026"/>
      <c r="G30" s="1026"/>
      <c r="H30" s="1026"/>
      <c r="I30" s="1026"/>
      <c r="J30" s="1026"/>
      <c r="K30" s="1026"/>
      <c r="L30" s="1026"/>
      <c r="M30" s="1026"/>
      <c r="N30" s="1026"/>
      <c r="O30" s="1026"/>
      <c r="P30" s="1026"/>
      <c r="Q30" s="1026"/>
      <c r="R30" s="1026"/>
      <c r="S30" s="1026"/>
      <c r="T30"/>
    </row>
    <row r="31" spans="1:20" x14ac:dyDescent="0.3">
      <c r="A31"/>
      <c r="B31"/>
      <c r="C31"/>
      <c r="D31"/>
      <c r="E31"/>
      <c r="F31"/>
      <c r="G31"/>
      <c r="H31"/>
      <c r="I31"/>
      <c r="J31"/>
      <c r="K31"/>
      <c r="L31"/>
      <c r="M31"/>
      <c r="N31"/>
      <c r="O31"/>
      <c r="P31"/>
      <c r="Q31"/>
      <c r="R31"/>
      <c r="S31"/>
      <c r="T31"/>
    </row>
    <row r="32" spans="1:20" x14ac:dyDescent="0.3">
      <c r="A32"/>
      <c r="B32"/>
      <c r="C32"/>
      <c r="D32"/>
      <c r="E32"/>
      <c r="F32"/>
      <c r="G32"/>
      <c r="H32"/>
      <c r="I32"/>
      <c r="J32"/>
      <c r="K32"/>
      <c r="L32"/>
      <c r="M32"/>
      <c r="N32"/>
      <c r="O32"/>
      <c r="P32"/>
      <c r="Q32"/>
      <c r="R32"/>
      <c r="S32"/>
      <c r="T32"/>
    </row>
    <row r="33" spans="1:20" x14ac:dyDescent="0.3">
      <c r="A33"/>
      <c r="B33"/>
      <c r="C33"/>
      <c r="D33"/>
      <c r="E33"/>
      <c r="F33"/>
      <c r="G33"/>
      <c r="H33"/>
      <c r="I33"/>
      <c r="J33"/>
      <c r="K33"/>
      <c r="L33"/>
      <c r="M33"/>
      <c r="N33"/>
      <c r="O33"/>
      <c r="P33"/>
      <c r="Q33"/>
      <c r="R33"/>
      <c r="S33"/>
      <c r="T33"/>
    </row>
    <row r="34" spans="1:20" x14ac:dyDescent="0.3">
      <c r="A34"/>
      <c r="B34"/>
      <c r="C34"/>
      <c r="D34"/>
      <c r="E34"/>
      <c r="F34"/>
      <c r="G34"/>
      <c r="H34"/>
      <c r="I34"/>
      <c r="J34"/>
      <c r="K34"/>
      <c r="L34"/>
      <c r="M34"/>
      <c r="N34"/>
      <c r="O34"/>
      <c r="P34"/>
      <c r="Q34"/>
      <c r="R34"/>
      <c r="S34"/>
      <c r="T34"/>
    </row>
    <row r="35" spans="1:20" x14ac:dyDescent="0.3">
      <c r="A35"/>
      <c r="B35"/>
      <c r="C35"/>
      <c r="D35"/>
      <c r="E35"/>
      <c r="F35"/>
      <c r="G35"/>
      <c r="H35"/>
      <c r="I35"/>
      <c r="J35"/>
      <c r="K35"/>
      <c r="L35"/>
      <c r="M35"/>
      <c r="N35"/>
      <c r="O35"/>
      <c r="P35"/>
      <c r="Q35"/>
      <c r="R35"/>
      <c r="S35"/>
    </row>
    <row r="36" spans="1:20" x14ac:dyDescent="0.3">
      <c r="A36"/>
      <c r="B36"/>
      <c r="C36"/>
      <c r="D36"/>
      <c r="E36"/>
      <c r="F36"/>
      <c r="G36"/>
      <c r="H36"/>
      <c r="I36"/>
      <c r="J36"/>
      <c r="K36"/>
      <c r="L36"/>
      <c r="M36"/>
      <c r="N36"/>
      <c r="O36"/>
      <c r="P36"/>
      <c r="Q36"/>
      <c r="R36"/>
      <c r="S36"/>
    </row>
    <row r="37" spans="1:20" x14ac:dyDescent="0.3">
      <c r="A37"/>
      <c r="B37"/>
      <c r="C37"/>
      <c r="D37"/>
      <c r="E37"/>
      <c r="F37"/>
      <c r="G37"/>
      <c r="H37"/>
      <c r="I37"/>
      <c r="J37"/>
      <c r="K37"/>
      <c r="L37"/>
      <c r="M37"/>
      <c r="N37"/>
      <c r="O37"/>
      <c r="P37"/>
      <c r="Q37"/>
      <c r="R37"/>
      <c r="S37"/>
    </row>
    <row r="38" spans="1:20" x14ac:dyDescent="0.3">
      <c r="A38"/>
      <c r="B38"/>
      <c r="C38"/>
      <c r="D38"/>
      <c r="E38"/>
      <c r="F38"/>
      <c r="G38"/>
      <c r="H38"/>
      <c r="I38"/>
      <c r="J38"/>
      <c r="K38"/>
      <c r="L38"/>
      <c r="M38"/>
      <c r="N38"/>
      <c r="O38"/>
      <c r="P38"/>
      <c r="Q38"/>
      <c r="R38"/>
      <c r="S38"/>
    </row>
    <row r="39" spans="1:20" x14ac:dyDescent="0.3">
      <c r="A39"/>
      <c r="B39"/>
      <c r="C39"/>
      <c r="D39"/>
      <c r="E39"/>
      <c r="F39"/>
      <c r="G39"/>
      <c r="H39"/>
      <c r="I39"/>
      <c r="J39"/>
      <c r="K39"/>
      <c r="L39"/>
      <c r="M39"/>
      <c r="N39"/>
      <c r="O39"/>
      <c r="P39"/>
      <c r="Q39"/>
      <c r="R39"/>
      <c r="S39"/>
    </row>
    <row r="40" spans="1:20" x14ac:dyDescent="0.3">
      <c r="A40"/>
      <c r="B40"/>
      <c r="C40"/>
      <c r="D40"/>
      <c r="E40"/>
      <c r="F40"/>
      <c r="G40"/>
      <c r="H40"/>
      <c r="I40"/>
      <c r="J40"/>
      <c r="K40"/>
      <c r="L40"/>
      <c r="M40"/>
      <c r="N40"/>
      <c r="O40"/>
      <c r="P40"/>
      <c r="Q40"/>
      <c r="R40"/>
      <c r="S40"/>
    </row>
    <row r="41" spans="1:20" x14ac:dyDescent="0.3">
      <c r="A41"/>
      <c r="B41"/>
      <c r="C41"/>
      <c r="D41"/>
      <c r="E41"/>
      <c r="F41"/>
      <c r="G41"/>
      <c r="H41"/>
      <c r="I41"/>
      <c r="J41"/>
      <c r="K41"/>
      <c r="L41"/>
      <c r="M41"/>
      <c r="N41"/>
      <c r="O41"/>
      <c r="P41"/>
      <c r="Q41"/>
      <c r="R41"/>
      <c r="S41"/>
    </row>
    <row r="42" spans="1:20" x14ac:dyDescent="0.3">
      <c r="A42"/>
      <c r="B42"/>
      <c r="C42"/>
      <c r="D42"/>
      <c r="E42"/>
      <c r="F42"/>
      <c r="G42"/>
      <c r="H42"/>
      <c r="I42"/>
      <c r="J42"/>
      <c r="K42"/>
      <c r="L42"/>
      <c r="M42"/>
      <c r="N42"/>
      <c r="O42"/>
      <c r="P42"/>
      <c r="Q42"/>
      <c r="R42"/>
      <c r="S42"/>
    </row>
    <row r="43" spans="1:20" x14ac:dyDescent="0.3">
      <c r="A43"/>
      <c r="B43"/>
      <c r="C43"/>
      <c r="D43"/>
      <c r="E43"/>
      <c r="F43"/>
      <c r="G43"/>
      <c r="H43"/>
      <c r="I43"/>
      <c r="J43"/>
      <c r="K43"/>
      <c r="L43"/>
      <c r="M43"/>
      <c r="N43"/>
      <c r="O43"/>
      <c r="P43"/>
      <c r="Q43"/>
      <c r="R43"/>
      <c r="S43"/>
    </row>
    <row r="44" spans="1:20" x14ac:dyDescent="0.3">
      <c r="A44"/>
      <c r="B44"/>
      <c r="C44"/>
      <c r="D44"/>
      <c r="E44"/>
      <c r="F44"/>
      <c r="G44"/>
      <c r="H44"/>
      <c r="I44"/>
      <c r="J44"/>
      <c r="K44"/>
      <c r="L44"/>
      <c r="M44"/>
      <c r="N44"/>
      <c r="O44"/>
      <c r="P44"/>
      <c r="Q44"/>
      <c r="R44"/>
      <c r="S44"/>
    </row>
    <row r="45" spans="1:20" x14ac:dyDescent="0.3">
      <c r="A45"/>
      <c r="B45"/>
      <c r="C45"/>
      <c r="D45"/>
      <c r="E45"/>
      <c r="F45"/>
      <c r="G45"/>
      <c r="H45"/>
      <c r="I45"/>
      <c r="J45"/>
      <c r="K45"/>
      <c r="L45"/>
      <c r="M45"/>
      <c r="N45"/>
      <c r="O45"/>
      <c r="P45"/>
      <c r="Q45"/>
      <c r="R45"/>
      <c r="S45"/>
    </row>
    <row r="46" spans="1:20" x14ac:dyDescent="0.3">
      <c r="A46"/>
      <c r="B46"/>
      <c r="C46"/>
      <c r="D46"/>
      <c r="E46"/>
      <c r="F46"/>
      <c r="G46"/>
      <c r="H46"/>
      <c r="I46"/>
      <c r="J46"/>
      <c r="K46"/>
      <c r="L46"/>
      <c r="M46"/>
      <c r="N46"/>
      <c r="O46"/>
      <c r="P46"/>
      <c r="Q46"/>
      <c r="R46"/>
      <c r="S46"/>
    </row>
    <row r="47" spans="1:20" x14ac:dyDescent="0.3">
      <c r="A47"/>
      <c r="B47"/>
      <c r="C47"/>
      <c r="D47"/>
      <c r="E47"/>
      <c r="F47"/>
      <c r="G47"/>
      <c r="H47"/>
      <c r="I47"/>
      <c r="J47"/>
      <c r="K47"/>
      <c r="L47"/>
      <c r="M47"/>
      <c r="N47"/>
      <c r="O47"/>
      <c r="P47">
        <v>6.35</v>
      </c>
      <c r="Q47">
        <f>C47*O47*0.1781</f>
        <v>0</v>
      </c>
      <c r="R47"/>
      <c r="S47"/>
    </row>
    <row r="48" spans="1:20" x14ac:dyDescent="0.3">
      <c r="A48"/>
      <c r="B48"/>
      <c r="C48"/>
      <c r="D48"/>
      <c r="E48"/>
      <c r="F48"/>
      <c r="G48"/>
      <c r="H48"/>
      <c r="I48"/>
      <c r="J48"/>
      <c r="K48"/>
      <c r="L48"/>
      <c r="M48"/>
      <c r="N48"/>
      <c r="O48"/>
      <c r="P48"/>
      <c r="Q48"/>
      <c r="R48"/>
      <c r="S48"/>
    </row>
    <row r="49" spans="1:19" x14ac:dyDescent="0.3">
      <c r="A49"/>
      <c r="B49"/>
      <c r="C49"/>
      <c r="D49"/>
      <c r="E49"/>
      <c r="F49"/>
      <c r="G49"/>
      <c r="H49"/>
      <c r="I49"/>
      <c r="J49"/>
      <c r="K49"/>
      <c r="L49"/>
      <c r="M49"/>
      <c r="N49"/>
      <c r="O49"/>
      <c r="P49"/>
      <c r="Q49"/>
      <c r="R49"/>
      <c r="S49"/>
    </row>
  </sheetData>
  <mergeCells count="34">
    <mergeCell ref="P25:S25"/>
    <mergeCell ref="G24:I24"/>
    <mergeCell ref="P24:S24"/>
    <mergeCell ref="A1:S1"/>
    <mergeCell ref="A4:S4"/>
    <mergeCell ref="O5:S5"/>
    <mergeCell ref="O6:S6"/>
    <mergeCell ref="O7:S7"/>
    <mergeCell ref="A8:S8"/>
    <mergeCell ref="A9:S9"/>
    <mergeCell ref="P11:S11"/>
    <mergeCell ref="P10:S10"/>
    <mergeCell ref="P13:S13"/>
    <mergeCell ref="G12:I12"/>
    <mergeCell ref="P12:S12"/>
    <mergeCell ref="P19:S19"/>
    <mergeCell ref="P22:S22"/>
    <mergeCell ref="G14:I14"/>
    <mergeCell ref="G16:I16"/>
    <mergeCell ref="G18:I18"/>
    <mergeCell ref="G22:I22"/>
    <mergeCell ref="P14:S14"/>
    <mergeCell ref="P15:S15"/>
    <mergeCell ref="P16:S16"/>
    <mergeCell ref="P17:S17"/>
    <mergeCell ref="P18:S18"/>
    <mergeCell ref="A21:S21"/>
    <mergeCell ref="A20:S20"/>
    <mergeCell ref="A30:S30"/>
    <mergeCell ref="P26:S26"/>
    <mergeCell ref="G27:I27"/>
    <mergeCell ref="P27:S27"/>
    <mergeCell ref="P28:S28"/>
    <mergeCell ref="A29:S29"/>
  </mergeCells>
  <pageMargins left="0.7" right="0.7" top="0.75" bottom="0.75" header="0.3" footer="0.3"/>
  <pageSetup scale="57"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Q88"/>
  <sheetViews>
    <sheetView view="pageBreakPreview" zoomScale="80" zoomScaleNormal="85" zoomScaleSheetLayoutView="80" workbookViewId="0">
      <selection activeCell="A78" sqref="A78"/>
    </sheetView>
  </sheetViews>
  <sheetFormatPr defaultColWidth="9.109375" defaultRowHeight="13.2" x14ac:dyDescent="0.25"/>
  <cols>
    <col min="1" max="1" width="30" style="280" customWidth="1"/>
    <col min="2" max="2" width="29.33203125" style="280" customWidth="1"/>
    <col min="3" max="3" width="24.33203125" style="280" customWidth="1"/>
    <col min="4" max="4" width="19.109375" style="280" customWidth="1"/>
    <col min="5" max="5" width="37.88671875" style="280" customWidth="1"/>
    <col min="6" max="16384" width="9.109375" style="280"/>
  </cols>
  <sheetData>
    <row r="1" spans="1:5" ht="22.8" x14ac:dyDescent="0.25">
      <c r="A1" s="1097" t="str">
        <f>Sketch!B1&amp;" Contact List"</f>
        <v>Waddell TR 3 #3813 Contact List</v>
      </c>
      <c r="B1" s="1097"/>
      <c r="C1" s="1097"/>
      <c r="D1" s="1097"/>
      <c r="E1" s="1097"/>
    </row>
    <row r="2" spans="1:5" ht="20.399999999999999" x14ac:dyDescent="0.25">
      <c r="A2" s="1098" t="str">
        <f>Sketch!S1</f>
        <v>Savanna #417</v>
      </c>
      <c r="B2" s="1099"/>
      <c r="C2" s="1098"/>
      <c r="D2" s="1098"/>
      <c r="E2" s="1098"/>
    </row>
    <row r="3" spans="1:5" ht="15" thickBot="1" x14ac:dyDescent="0.35">
      <c r="A3" s="663"/>
      <c r="B3" s="664"/>
      <c r="C3" s="664"/>
      <c r="D3" s="665"/>
      <c r="E3" s="665"/>
    </row>
    <row r="4" spans="1:5" ht="18" thickBot="1" x14ac:dyDescent="0.3">
      <c r="A4" s="1075" t="s">
        <v>107</v>
      </c>
      <c r="B4" s="1076"/>
      <c r="C4" s="1077"/>
      <c r="D4" s="1077"/>
      <c r="E4" s="1078"/>
    </row>
    <row r="5" spans="1:5" ht="13.8" thickBot="1" x14ac:dyDescent="0.3">
      <c r="A5" s="1100" t="s">
        <v>116</v>
      </c>
      <c r="B5" s="1101"/>
      <c r="C5" s="666" t="s">
        <v>108</v>
      </c>
      <c r="D5" s="1102" t="s">
        <v>109</v>
      </c>
      <c r="E5" s="1103"/>
    </row>
    <row r="6" spans="1:5" x14ac:dyDescent="0.25">
      <c r="A6" s="1093" t="s">
        <v>110</v>
      </c>
      <c r="B6" s="1094"/>
      <c r="C6" s="667"/>
      <c r="D6" s="1095"/>
      <c r="E6" s="1096"/>
    </row>
    <row r="7" spans="1:5" x14ac:dyDescent="0.25">
      <c r="A7" s="1079" t="s">
        <v>110</v>
      </c>
      <c r="B7" s="1080"/>
      <c r="C7" s="668"/>
      <c r="D7" s="1081"/>
      <c r="E7" s="1082"/>
    </row>
    <row r="8" spans="1:5" ht="13.8" thickBot="1" x14ac:dyDescent="0.3">
      <c r="A8" s="1083" t="s">
        <v>347</v>
      </c>
      <c r="B8" s="1084"/>
      <c r="C8" s="669" t="s">
        <v>618</v>
      </c>
      <c r="D8" s="1085" t="s">
        <v>619</v>
      </c>
      <c r="E8" s="1086"/>
    </row>
    <row r="9" spans="1:5" ht="13.8" thickBot="1" x14ac:dyDescent="0.3">
      <c r="A9" s="1083" t="s">
        <v>347</v>
      </c>
      <c r="B9" s="1084"/>
      <c r="C9" s="670" t="s">
        <v>581</v>
      </c>
      <c r="D9" s="1085" t="s">
        <v>582</v>
      </c>
      <c r="E9" s="1086"/>
    </row>
    <row r="10" spans="1:5" ht="12.75" hidden="1" customHeight="1" x14ac:dyDescent="0.25">
      <c r="A10" s="1087" t="s">
        <v>348</v>
      </c>
      <c r="B10" s="1088"/>
      <c r="C10" s="671"/>
      <c r="D10" s="1089"/>
      <c r="E10" s="1090"/>
    </row>
    <row r="11" spans="1:5" ht="13.5" hidden="1" customHeight="1" thickBot="1" x14ac:dyDescent="0.3">
      <c r="A11" s="1083" t="s">
        <v>348</v>
      </c>
      <c r="B11" s="1084"/>
      <c r="C11" s="672"/>
      <c r="D11" s="1091"/>
      <c r="E11" s="1092"/>
    </row>
    <row r="12" spans="1:5" ht="15" thickBot="1" x14ac:dyDescent="0.35">
      <c r="A12" s="663"/>
      <c r="B12" s="664"/>
      <c r="C12" s="664"/>
      <c r="D12" s="665"/>
      <c r="E12" s="665"/>
    </row>
    <row r="13" spans="1:5" ht="18" thickBot="1" x14ac:dyDescent="0.3">
      <c r="A13" s="1075" t="s">
        <v>115</v>
      </c>
      <c r="B13" s="1076"/>
      <c r="C13" s="1077"/>
      <c r="D13" s="1077"/>
      <c r="E13" s="1078"/>
    </row>
    <row r="14" spans="1:5" ht="13.8" thickBot="1" x14ac:dyDescent="0.3">
      <c r="A14" s="673" t="s">
        <v>88</v>
      </c>
      <c r="B14" s="674" t="s">
        <v>89</v>
      </c>
      <c r="C14" s="666" t="s">
        <v>90</v>
      </c>
      <c r="D14" s="666" t="s">
        <v>109</v>
      </c>
      <c r="E14" s="675" t="s">
        <v>111</v>
      </c>
    </row>
    <row r="15" spans="1:5" ht="31.5" customHeight="1" x14ac:dyDescent="0.25">
      <c r="A15" s="676" t="s">
        <v>525</v>
      </c>
      <c r="B15" s="677" t="s">
        <v>522</v>
      </c>
      <c r="C15" s="678" t="s">
        <v>523</v>
      </c>
      <c r="D15" s="679" t="s">
        <v>524</v>
      </c>
      <c r="E15" s="679" t="s">
        <v>530</v>
      </c>
    </row>
    <row r="16" spans="1:5" ht="31.5" hidden="1" customHeight="1" x14ac:dyDescent="0.25">
      <c r="A16" s="676" t="s">
        <v>526</v>
      </c>
      <c r="B16" s="677" t="s">
        <v>534</v>
      </c>
      <c r="C16" s="678" t="s">
        <v>527</v>
      </c>
      <c r="D16" s="679" t="s">
        <v>528</v>
      </c>
      <c r="E16" s="679" t="s">
        <v>529</v>
      </c>
    </row>
    <row r="17" spans="1:11" ht="31.5" customHeight="1" x14ac:dyDescent="0.25">
      <c r="A17" s="676" t="s">
        <v>526</v>
      </c>
      <c r="B17" s="677" t="s">
        <v>688</v>
      </c>
      <c r="C17" s="678" t="s">
        <v>689</v>
      </c>
      <c r="D17" s="679" t="s">
        <v>690</v>
      </c>
      <c r="E17" s="679" t="s">
        <v>529</v>
      </c>
    </row>
    <row r="18" spans="1:11" ht="17.25" customHeight="1" x14ac:dyDescent="0.25">
      <c r="A18" s="680" t="s">
        <v>531</v>
      </c>
      <c r="B18" s="680" t="s">
        <v>583</v>
      </c>
      <c r="C18" s="681" t="s">
        <v>93</v>
      </c>
      <c r="D18" s="678" t="s">
        <v>584</v>
      </c>
      <c r="E18" s="678" t="s">
        <v>498</v>
      </c>
    </row>
    <row r="19" spans="1:11" ht="17.25" customHeight="1" x14ac:dyDescent="0.25">
      <c r="A19" s="680" t="s">
        <v>353</v>
      </c>
      <c r="B19" s="680" t="s">
        <v>751</v>
      </c>
      <c r="C19" s="681" t="s">
        <v>93</v>
      </c>
      <c r="D19" s="682" t="s">
        <v>752</v>
      </c>
      <c r="E19" s="678" t="s">
        <v>498</v>
      </c>
    </row>
    <row r="20" spans="1:11" ht="26.4" x14ac:dyDescent="0.25">
      <c r="A20" s="759" t="s">
        <v>691</v>
      </c>
      <c r="B20" s="759" t="s">
        <v>786</v>
      </c>
      <c r="C20" s="760" t="s">
        <v>93</v>
      </c>
      <c r="D20" s="682" t="s">
        <v>785</v>
      </c>
      <c r="E20" s="761" t="s">
        <v>498</v>
      </c>
    </row>
    <row r="21" spans="1:11" ht="30" hidden="1" customHeight="1" x14ac:dyDescent="0.25">
      <c r="A21" s="680" t="s">
        <v>509</v>
      </c>
      <c r="B21" s="680" t="s">
        <v>585</v>
      </c>
      <c r="C21" s="681" t="s">
        <v>93</v>
      </c>
      <c r="D21" s="682" t="s">
        <v>586</v>
      </c>
      <c r="E21" s="679" t="s">
        <v>458</v>
      </c>
    </row>
    <row r="22" spans="1:11" ht="14.25" hidden="1" customHeight="1" x14ac:dyDescent="0.25">
      <c r="A22" s="680" t="s">
        <v>119</v>
      </c>
      <c r="B22" s="680" t="s">
        <v>342</v>
      </c>
      <c r="C22" s="681" t="s">
        <v>93</v>
      </c>
      <c r="D22" s="682" t="s">
        <v>364</v>
      </c>
      <c r="E22" s="678" t="s">
        <v>112</v>
      </c>
    </row>
    <row r="23" spans="1:11" ht="38.25" hidden="1" customHeight="1" x14ac:dyDescent="0.25">
      <c r="A23" s="683" t="s">
        <v>692</v>
      </c>
      <c r="B23" s="680" t="s">
        <v>693</v>
      </c>
      <c r="C23" s="681" t="s">
        <v>93</v>
      </c>
      <c r="D23" s="682" t="s">
        <v>694</v>
      </c>
      <c r="E23" s="684" t="s">
        <v>112</v>
      </c>
    </row>
    <row r="24" spans="1:11" ht="38.25" hidden="1" customHeight="1" x14ac:dyDescent="0.25">
      <c r="A24" s="683" t="s">
        <v>119</v>
      </c>
      <c r="B24" s="683" t="s">
        <v>304</v>
      </c>
      <c r="C24" s="685" t="s">
        <v>97</v>
      </c>
      <c r="D24" s="685" t="s">
        <v>305</v>
      </c>
      <c r="E24" s="685" t="s">
        <v>112</v>
      </c>
    </row>
    <row r="25" spans="1:11" ht="38.25" hidden="1" customHeight="1" x14ac:dyDescent="0.25">
      <c r="A25" s="677" t="s">
        <v>119</v>
      </c>
      <c r="B25" s="677" t="s">
        <v>371</v>
      </c>
      <c r="C25" s="668" t="s">
        <v>97</v>
      </c>
      <c r="D25" s="679" t="s">
        <v>375</v>
      </c>
      <c r="E25" s="679" t="s">
        <v>157</v>
      </c>
      <c r="F25" s="686"/>
    </row>
    <row r="26" spans="1:11" s="311" customFormat="1" ht="38.25" hidden="1" customHeight="1" x14ac:dyDescent="0.25">
      <c r="A26" s="687" t="s">
        <v>119</v>
      </c>
      <c r="B26" s="688" t="s">
        <v>336</v>
      </c>
      <c r="C26" s="689" t="s">
        <v>97</v>
      </c>
      <c r="D26" s="689" t="s">
        <v>337</v>
      </c>
      <c r="E26" s="689" t="s">
        <v>112</v>
      </c>
      <c r="G26" s="280"/>
      <c r="H26" s="280"/>
      <c r="I26" s="280"/>
      <c r="J26" s="280"/>
      <c r="K26" s="280"/>
    </row>
    <row r="27" spans="1:11" ht="16.5" customHeight="1" x14ac:dyDescent="0.25">
      <c r="A27" s="683" t="s">
        <v>695</v>
      </c>
      <c r="B27" s="677" t="s">
        <v>753</v>
      </c>
      <c r="C27" s="668" t="s">
        <v>93</v>
      </c>
      <c r="D27" s="668" t="s">
        <v>697</v>
      </c>
      <c r="E27" s="668" t="s">
        <v>529</v>
      </c>
    </row>
    <row r="28" spans="1:11" s="311" customFormat="1" ht="38.25" hidden="1" customHeight="1" x14ac:dyDescent="0.25">
      <c r="A28" s="688" t="s">
        <v>119</v>
      </c>
      <c r="B28" s="683" t="s">
        <v>131</v>
      </c>
      <c r="C28" s="685" t="s">
        <v>97</v>
      </c>
      <c r="D28" s="685" t="s">
        <v>133</v>
      </c>
      <c r="E28" s="685" t="s">
        <v>429</v>
      </c>
      <c r="G28" s="280"/>
      <c r="H28" s="280"/>
      <c r="I28" s="280"/>
      <c r="J28" s="280"/>
      <c r="K28" s="280"/>
    </row>
    <row r="29" spans="1:11" s="311" customFormat="1" ht="14.25" hidden="1" customHeight="1" x14ac:dyDescent="0.25">
      <c r="A29" s="688" t="s">
        <v>696</v>
      </c>
      <c r="B29" s="683" t="s">
        <v>120</v>
      </c>
      <c r="C29" s="685" t="s">
        <v>93</v>
      </c>
      <c r="D29" s="685" t="s">
        <v>503</v>
      </c>
      <c r="E29" s="685" t="s">
        <v>112</v>
      </c>
      <c r="G29" s="280"/>
      <c r="H29" s="280"/>
      <c r="I29" s="280"/>
      <c r="J29" s="280"/>
      <c r="K29" s="280"/>
    </row>
    <row r="30" spans="1:11" s="311" customFormat="1" ht="14.25" customHeight="1" x14ac:dyDescent="0.25">
      <c r="A30" s="688" t="s">
        <v>504</v>
      </c>
      <c r="B30" s="683" t="s">
        <v>505</v>
      </c>
      <c r="C30" s="685" t="s">
        <v>93</v>
      </c>
      <c r="D30" s="685" t="s">
        <v>506</v>
      </c>
      <c r="E30" s="685" t="s">
        <v>498</v>
      </c>
      <c r="G30" s="280"/>
      <c r="H30" s="280"/>
      <c r="I30" s="280"/>
      <c r="J30" s="280"/>
      <c r="K30" s="280"/>
    </row>
    <row r="31" spans="1:11" s="311" customFormat="1" ht="14.25" customHeight="1" x14ac:dyDescent="0.25">
      <c r="A31" s="690" t="s">
        <v>134</v>
      </c>
      <c r="B31" s="677" t="s">
        <v>547</v>
      </c>
      <c r="C31" s="668" t="s">
        <v>93</v>
      </c>
      <c r="D31" s="679" t="s">
        <v>754</v>
      </c>
      <c r="E31" s="691" t="s">
        <v>498</v>
      </c>
      <c r="G31" s="280"/>
      <c r="H31" s="280"/>
      <c r="I31" s="280"/>
      <c r="J31" s="280"/>
      <c r="K31" s="280"/>
    </row>
    <row r="32" spans="1:11" s="311" customFormat="1" ht="14.25" hidden="1" customHeight="1" x14ac:dyDescent="0.25">
      <c r="A32" s="677" t="s">
        <v>134</v>
      </c>
      <c r="B32" s="677" t="s">
        <v>547</v>
      </c>
      <c r="C32" s="668" t="s">
        <v>335</v>
      </c>
      <c r="D32" s="679" t="s">
        <v>548</v>
      </c>
      <c r="E32" s="679" t="s">
        <v>157</v>
      </c>
      <c r="G32" s="280"/>
      <c r="H32" s="280"/>
      <c r="I32" s="280"/>
      <c r="J32" s="280"/>
      <c r="K32" s="280"/>
    </row>
    <row r="33" spans="1:15" ht="16.5" customHeight="1" x14ac:dyDescent="0.25">
      <c r="A33" s="677" t="s">
        <v>129</v>
      </c>
      <c r="B33" s="677" t="s">
        <v>510</v>
      </c>
      <c r="C33" s="679" t="s">
        <v>502</v>
      </c>
      <c r="D33" s="679" t="s">
        <v>511</v>
      </c>
      <c r="E33" s="679" t="s">
        <v>498</v>
      </c>
    </row>
    <row r="34" spans="1:15" ht="16.5" customHeight="1" x14ac:dyDescent="0.25">
      <c r="A34" s="677" t="s">
        <v>698</v>
      </c>
      <c r="B34" s="677" t="s">
        <v>699</v>
      </c>
      <c r="C34" s="668" t="s">
        <v>93</v>
      </c>
      <c r="D34" s="679" t="s">
        <v>453</v>
      </c>
      <c r="E34" s="679" t="s">
        <v>498</v>
      </c>
    </row>
    <row r="35" spans="1:15" ht="18" customHeight="1" x14ac:dyDescent="0.25">
      <c r="A35" s="677" t="s">
        <v>155</v>
      </c>
      <c r="B35" s="692" t="s">
        <v>587</v>
      </c>
      <c r="C35" s="679"/>
      <c r="D35" s="679"/>
      <c r="E35" s="668"/>
    </row>
    <row r="36" spans="1:15" ht="16.5" customHeight="1" x14ac:dyDescent="0.25">
      <c r="A36" s="677" t="s">
        <v>99</v>
      </c>
      <c r="B36" s="693" t="s">
        <v>587</v>
      </c>
      <c r="C36" s="668"/>
      <c r="D36" s="668"/>
      <c r="E36" s="668"/>
    </row>
    <row r="37" spans="1:15" ht="38.25" hidden="1" customHeight="1" x14ac:dyDescent="0.25">
      <c r="A37" s="677" t="s">
        <v>100</v>
      </c>
      <c r="B37" s="677" t="s">
        <v>184</v>
      </c>
      <c r="C37" s="668" t="s">
        <v>93</v>
      </c>
      <c r="D37" s="679" t="s">
        <v>185</v>
      </c>
      <c r="E37" s="679" t="s">
        <v>153</v>
      </c>
    </row>
    <row r="38" spans="1:15" ht="16.5" customHeight="1" x14ac:dyDescent="0.25">
      <c r="A38" s="677" t="s">
        <v>100</v>
      </c>
      <c r="B38" s="677" t="s">
        <v>549</v>
      </c>
      <c r="C38" s="668" t="s">
        <v>93</v>
      </c>
      <c r="D38" s="668" t="s">
        <v>588</v>
      </c>
      <c r="E38" s="679" t="s">
        <v>550</v>
      </c>
    </row>
    <row r="39" spans="1:15" x14ac:dyDescent="0.25">
      <c r="A39" s="677" t="s">
        <v>188</v>
      </c>
      <c r="B39" s="677" t="s">
        <v>640</v>
      </c>
      <c r="C39" s="681" t="s">
        <v>93</v>
      </c>
      <c r="D39" s="668" t="s">
        <v>700</v>
      </c>
      <c r="E39" s="668" t="s">
        <v>529</v>
      </c>
    </row>
    <row r="40" spans="1:15" ht="17.25" customHeight="1" x14ac:dyDescent="0.25">
      <c r="A40" s="677" t="s">
        <v>499</v>
      </c>
      <c r="B40" s="677" t="s">
        <v>500</v>
      </c>
      <c r="C40" s="668" t="s">
        <v>502</v>
      </c>
      <c r="D40" s="679" t="s">
        <v>501</v>
      </c>
      <c r="E40" s="668" t="s">
        <v>498</v>
      </c>
    </row>
    <row r="41" spans="1:15" ht="16.5" customHeight="1" x14ac:dyDescent="0.25">
      <c r="A41" s="694" t="s">
        <v>104</v>
      </c>
      <c r="B41" s="692" t="s">
        <v>701</v>
      </c>
      <c r="C41" s="695"/>
      <c r="D41" s="695"/>
      <c r="E41" s="695"/>
    </row>
    <row r="42" spans="1:15" ht="0.75" customHeight="1" x14ac:dyDescent="0.25">
      <c r="A42" s="677" t="s">
        <v>128</v>
      </c>
      <c r="B42" s="677" t="s">
        <v>589</v>
      </c>
      <c r="C42" s="668" t="s">
        <v>93</v>
      </c>
      <c r="D42" s="668" t="s">
        <v>590</v>
      </c>
      <c r="E42" s="668" t="s">
        <v>112</v>
      </c>
    </row>
    <row r="43" spans="1:15" ht="16.5" customHeight="1" x14ac:dyDescent="0.25">
      <c r="A43" s="677" t="s">
        <v>128</v>
      </c>
      <c r="B43" s="677" t="s">
        <v>755</v>
      </c>
      <c r="C43" s="668" t="s">
        <v>93</v>
      </c>
      <c r="D43" s="679" t="s">
        <v>703</v>
      </c>
      <c r="E43" s="696" t="s">
        <v>498</v>
      </c>
    </row>
    <row r="44" spans="1:15" ht="38.25" hidden="1" customHeight="1" x14ac:dyDescent="0.25">
      <c r="A44" s="677" t="s">
        <v>128</v>
      </c>
      <c r="B44" s="677" t="s">
        <v>702</v>
      </c>
      <c r="C44" s="681" t="s">
        <v>93</v>
      </c>
      <c r="D44" s="679" t="s">
        <v>703</v>
      </c>
      <c r="E44" s="696" t="s">
        <v>112</v>
      </c>
    </row>
    <row r="45" spans="1:15" ht="28.5" hidden="1" customHeight="1" x14ac:dyDescent="0.25">
      <c r="A45" s="697" t="s">
        <v>306</v>
      </c>
      <c r="B45" s="697" t="s">
        <v>307</v>
      </c>
      <c r="C45" s="698" t="s">
        <v>93</v>
      </c>
      <c r="D45" s="699" t="s">
        <v>308</v>
      </c>
      <c r="E45" s="698" t="s">
        <v>309</v>
      </c>
    </row>
    <row r="46" spans="1:15" ht="16.5" customHeight="1" x14ac:dyDescent="0.25">
      <c r="A46" s="677" t="s">
        <v>460</v>
      </c>
      <c r="B46" s="677" t="s">
        <v>704</v>
      </c>
      <c r="C46" s="668" t="s">
        <v>93</v>
      </c>
      <c r="D46" s="668" t="s">
        <v>591</v>
      </c>
      <c r="E46" s="668" t="s">
        <v>498</v>
      </c>
      <c r="O46" s="280" t="s">
        <v>428</v>
      </c>
    </row>
    <row r="47" spans="1:15" ht="38.25" hidden="1" customHeight="1" x14ac:dyDescent="0.25">
      <c r="A47" s="677" t="s">
        <v>96</v>
      </c>
      <c r="B47" s="677" t="s">
        <v>340</v>
      </c>
      <c r="C47" s="668" t="s">
        <v>93</v>
      </c>
      <c r="D47" s="668" t="s">
        <v>341</v>
      </c>
      <c r="E47" s="668" t="s">
        <v>113</v>
      </c>
    </row>
    <row r="48" spans="1:15" ht="38.25" hidden="1" customHeight="1" x14ac:dyDescent="0.25">
      <c r="A48" s="677" t="s">
        <v>96</v>
      </c>
      <c r="B48" s="677" t="s">
        <v>338</v>
      </c>
      <c r="C48" s="668" t="s">
        <v>97</v>
      </c>
      <c r="D48" s="679" t="s">
        <v>339</v>
      </c>
      <c r="E48" s="679" t="s">
        <v>113</v>
      </c>
    </row>
    <row r="49" spans="1:17" hidden="1" x14ac:dyDescent="0.25">
      <c r="A49" s="677" t="s">
        <v>96</v>
      </c>
      <c r="B49" s="677" t="s">
        <v>272</v>
      </c>
      <c r="C49" s="668" t="s">
        <v>97</v>
      </c>
      <c r="D49" s="679" t="s">
        <v>310</v>
      </c>
      <c r="E49" s="679" t="s">
        <v>113</v>
      </c>
    </row>
    <row r="50" spans="1:17" ht="17.25" customHeight="1" x14ac:dyDescent="0.25">
      <c r="A50" s="677" t="s">
        <v>103</v>
      </c>
      <c r="B50" s="677" t="s">
        <v>756</v>
      </c>
      <c r="C50" s="668"/>
      <c r="D50" s="679"/>
      <c r="E50" s="679" t="s">
        <v>705</v>
      </c>
    </row>
    <row r="51" spans="1:17" ht="16.5" customHeight="1" x14ac:dyDescent="0.25">
      <c r="A51" s="677" t="s">
        <v>95</v>
      </c>
      <c r="B51" s="677" t="s">
        <v>592</v>
      </c>
      <c r="C51" s="700" t="s">
        <v>93</v>
      </c>
      <c r="D51" s="696" t="s">
        <v>593</v>
      </c>
      <c r="E51" s="696" t="s">
        <v>498</v>
      </c>
    </row>
    <row r="52" spans="1:17" ht="12.75" hidden="1" customHeight="1" x14ac:dyDescent="0.25">
      <c r="A52" s="677" t="s">
        <v>311</v>
      </c>
      <c r="B52" s="701" t="s">
        <v>312</v>
      </c>
      <c r="C52" s="700" t="s">
        <v>93</v>
      </c>
      <c r="D52" s="696" t="s">
        <v>313</v>
      </c>
      <c r="E52" s="696" t="s">
        <v>529</v>
      </c>
    </row>
    <row r="53" spans="1:17" ht="12.75" hidden="1" customHeight="1" x14ac:dyDescent="0.25">
      <c r="A53" s="677" t="s">
        <v>359</v>
      </c>
      <c r="B53" s="677" t="s">
        <v>706</v>
      </c>
      <c r="C53" s="668" t="s">
        <v>93</v>
      </c>
      <c r="D53" s="668" t="s">
        <v>707</v>
      </c>
      <c r="E53" s="668" t="s">
        <v>113</v>
      </c>
      <c r="P53" s="280">
        <v>6.35</v>
      </c>
      <c r="Q53" s="280" t="e">
        <f>C53*O53*0.1781</f>
        <v>#VALUE!</v>
      </c>
    </row>
    <row r="54" spans="1:17" hidden="1" x14ac:dyDescent="0.25">
      <c r="A54" s="677" t="s">
        <v>359</v>
      </c>
      <c r="B54" s="677" t="s">
        <v>360</v>
      </c>
      <c r="C54" s="668" t="s">
        <v>93</v>
      </c>
      <c r="D54" s="668" t="s">
        <v>376</v>
      </c>
      <c r="E54" s="668" t="s">
        <v>113</v>
      </c>
    </row>
    <row r="55" spans="1:17" ht="16.5" customHeight="1" x14ac:dyDescent="0.25">
      <c r="A55" s="677" t="s">
        <v>359</v>
      </c>
      <c r="B55" s="677" t="s">
        <v>640</v>
      </c>
      <c r="C55" s="668" t="s">
        <v>93</v>
      </c>
      <c r="D55" s="668" t="s">
        <v>700</v>
      </c>
      <c r="E55" s="668" t="s">
        <v>529</v>
      </c>
    </row>
    <row r="56" spans="1:17" ht="38.25" hidden="1" customHeight="1" x14ac:dyDescent="0.25">
      <c r="A56" s="680" t="s">
        <v>314</v>
      </c>
      <c r="B56" s="680" t="s">
        <v>517</v>
      </c>
      <c r="C56" s="681" t="s">
        <v>315</v>
      </c>
      <c r="D56" s="681" t="s">
        <v>316</v>
      </c>
      <c r="E56" s="681" t="s">
        <v>157</v>
      </c>
    </row>
    <row r="57" spans="1:17" ht="14.25" hidden="1" customHeight="1" x14ac:dyDescent="0.25">
      <c r="A57" s="680" t="s">
        <v>331</v>
      </c>
      <c r="B57" s="680" t="s">
        <v>332</v>
      </c>
      <c r="C57" s="681" t="s">
        <v>333</v>
      </c>
      <c r="D57" s="681" t="s">
        <v>334</v>
      </c>
      <c r="E57" s="681" t="s">
        <v>113</v>
      </c>
    </row>
    <row r="58" spans="1:17" ht="38.25" hidden="1" customHeight="1" x14ac:dyDescent="0.25">
      <c r="A58" s="680" t="s">
        <v>331</v>
      </c>
      <c r="B58" s="680" t="s">
        <v>518</v>
      </c>
      <c r="C58" s="681" t="s">
        <v>93</v>
      </c>
      <c r="D58" s="681" t="s">
        <v>497</v>
      </c>
      <c r="E58" s="681" t="s">
        <v>157</v>
      </c>
    </row>
    <row r="59" spans="1:17" ht="16.5" customHeight="1" x14ac:dyDescent="0.25">
      <c r="A59" s="680" t="s">
        <v>125</v>
      </c>
      <c r="B59" s="680" t="s">
        <v>518</v>
      </c>
      <c r="C59" s="681" t="s">
        <v>93</v>
      </c>
      <c r="D59" s="681" t="s">
        <v>497</v>
      </c>
      <c r="E59" s="681" t="s">
        <v>498</v>
      </c>
    </row>
    <row r="60" spans="1:17" ht="16.5" customHeight="1" x14ac:dyDescent="0.25">
      <c r="A60" s="677" t="s">
        <v>94</v>
      </c>
      <c r="B60" s="677" t="s">
        <v>704</v>
      </c>
      <c r="C60" s="668" t="s">
        <v>93</v>
      </c>
      <c r="D60" s="668" t="s">
        <v>591</v>
      </c>
      <c r="E60" s="668" t="s">
        <v>498</v>
      </c>
    </row>
    <row r="61" spans="1:17" ht="16.5" customHeight="1" x14ac:dyDescent="0.25">
      <c r="A61" s="677" t="s">
        <v>102</v>
      </c>
      <c r="B61" s="677" t="s">
        <v>757</v>
      </c>
      <c r="C61" s="668" t="s">
        <v>93</v>
      </c>
      <c r="D61" s="668" t="s">
        <v>758</v>
      </c>
      <c r="E61" s="668" t="s">
        <v>529</v>
      </c>
    </row>
    <row r="62" spans="1:17" ht="14.25" customHeight="1" x14ac:dyDescent="0.25">
      <c r="A62" s="677" t="s">
        <v>459</v>
      </c>
      <c r="B62" s="677" t="s">
        <v>704</v>
      </c>
      <c r="C62" s="668" t="s">
        <v>93</v>
      </c>
      <c r="D62" s="668" t="s">
        <v>591</v>
      </c>
      <c r="E62" s="668" t="s">
        <v>498</v>
      </c>
    </row>
    <row r="63" spans="1:17" hidden="1" x14ac:dyDescent="0.25">
      <c r="A63" s="677" t="s">
        <v>98</v>
      </c>
      <c r="B63" s="702" t="s">
        <v>154</v>
      </c>
      <c r="C63" s="703" t="s">
        <v>97</v>
      </c>
      <c r="D63" s="703" t="s">
        <v>521</v>
      </c>
      <c r="E63" s="703" t="s">
        <v>529</v>
      </c>
    </row>
    <row r="64" spans="1:17" ht="38.25" hidden="1" customHeight="1" x14ac:dyDescent="0.25">
      <c r="A64" s="704" t="s">
        <v>317</v>
      </c>
      <c r="B64" s="677" t="s">
        <v>346</v>
      </c>
      <c r="C64" s="668" t="s">
        <v>93</v>
      </c>
      <c r="D64" s="668" t="s">
        <v>349</v>
      </c>
      <c r="E64" s="668" t="s">
        <v>157</v>
      </c>
    </row>
    <row r="65" spans="1:5" ht="26.25" hidden="1" customHeight="1" x14ac:dyDescent="0.25">
      <c r="A65" s="704" t="s">
        <v>317</v>
      </c>
      <c r="B65" s="704" t="s">
        <v>345</v>
      </c>
      <c r="C65" s="705" t="s">
        <v>97</v>
      </c>
      <c r="D65" s="705" t="s">
        <v>365</v>
      </c>
      <c r="E65" s="705" t="s">
        <v>157</v>
      </c>
    </row>
    <row r="66" spans="1:5" s="706" customFormat="1" ht="27" customHeight="1" x14ac:dyDescent="0.25">
      <c r="A66" s="677" t="s">
        <v>91</v>
      </c>
      <c r="B66" s="677" t="s">
        <v>92</v>
      </c>
      <c r="C66" s="668" t="s">
        <v>93</v>
      </c>
      <c r="D66" s="679" t="s">
        <v>117</v>
      </c>
      <c r="E66" s="679" t="s">
        <v>529</v>
      </c>
    </row>
    <row r="67" spans="1:5" s="706" customFormat="1" ht="17.25" customHeight="1" x14ac:dyDescent="0.25">
      <c r="A67" s="677" t="s">
        <v>507</v>
      </c>
      <c r="B67" s="677" t="s">
        <v>605</v>
      </c>
      <c r="C67" s="668" t="s">
        <v>93</v>
      </c>
      <c r="D67" s="668" t="s">
        <v>606</v>
      </c>
      <c r="E67" s="668" t="s">
        <v>153</v>
      </c>
    </row>
    <row r="68" spans="1:5" ht="16.5" customHeight="1" x14ac:dyDescent="0.25">
      <c r="A68" s="677" t="s">
        <v>508</v>
      </c>
      <c r="B68" s="677" t="s">
        <v>759</v>
      </c>
      <c r="C68" s="681" t="s">
        <v>93</v>
      </c>
      <c r="D68" s="668" t="s">
        <v>760</v>
      </c>
      <c r="E68" s="668" t="s">
        <v>498</v>
      </c>
    </row>
    <row r="69" spans="1:5" ht="17.25" customHeight="1" thickBot="1" x14ac:dyDescent="0.3">
      <c r="A69" s="683" t="s">
        <v>101</v>
      </c>
      <c r="B69" s="683" t="s">
        <v>641</v>
      </c>
      <c r="C69" s="685" t="s">
        <v>93</v>
      </c>
      <c r="D69" s="707" t="s">
        <v>642</v>
      </c>
      <c r="E69" s="707" t="s">
        <v>498</v>
      </c>
    </row>
    <row r="70" spans="1:5" ht="18" thickBot="1" x14ac:dyDescent="0.3">
      <c r="A70" s="1075" t="s">
        <v>114</v>
      </c>
      <c r="B70" s="1076"/>
      <c r="C70" s="1077"/>
      <c r="D70" s="1077"/>
      <c r="E70" s="1078"/>
    </row>
    <row r="71" spans="1:5" ht="13.8" thickBot="1" x14ac:dyDescent="0.3">
      <c r="A71" s="708" t="s">
        <v>437</v>
      </c>
      <c r="B71" s="666" t="s">
        <v>108</v>
      </c>
      <c r="C71" s="666" t="s">
        <v>105</v>
      </c>
      <c r="D71" s="666" t="s">
        <v>106</v>
      </c>
      <c r="E71" s="675" t="s">
        <v>441</v>
      </c>
    </row>
    <row r="72" spans="1:5" x14ac:dyDescent="0.25">
      <c r="A72" s="709" t="s">
        <v>761</v>
      </c>
      <c r="B72" s="671" t="s">
        <v>446</v>
      </c>
      <c r="C72" s="671" t="s">
        <v>450</v>
      </c>
      <c r="D72" s="671"/>
      <c r="E72" s="440" t="s">
        <v>621</v>
      </c>
    </row>
    <row r="73" spans="1:5" hidden="1" x14ac:dyDescent="0.25">
      <c r="A73" s="710" t="s">
        <v>442</v>
      </c>
      <c r="B73" s="668" t="s">
        <v>447</v>
      </c>
      <c r="C73" s="681" t="s">
        <v>451</v>
      </c>
      <c r="D73" s="681"/>
      <c r="E73" s="441" t="s">
        <v>622</v>
      </c>
    </row>
    <row r="74" spans="1:5" hidden="1" x14ac:dyDescent="0.25">
      <c r="A74" s="711" t="s">
        <v>442</v>
      </c>
      <c r="B74" s="668" t="s">
        <v>643</v>
      </c>
      <c r="C74" s="668" t="s">
        <v>644</v>
      </c>
      <c r="D74" s="668"/>
      <c r="E74" s="441" t="s">
        <v>645</v>
      </c>
    </row>
    <row r="75" spans="1:5" x14ac:dyDescent="0.25">
      <c r="A75" s="711" t="s">
        <v>442</v>
      </c>
      <c r="B75" s="712" t="s">
        <v>447</v>
      </c>
      <c r="C75" s="668" t="s">
        <v>451</v>
      </c>
      <c r="D75" s="668"/>
      <c r="E75" s="441" t="s">
        <v>622</v>
      </c>
    </row>
    <row r="76" spans="1:5" x14ac:dyDescent="0.25">
      <c r="A76" s="710" t="s">
        <v>443</v>
      </c>
      <c r="B76" s="681" t="s">
        <v>448</v>
      </c>
      <c r="C76" s="681" t="s">
        <v>452</v>
      </c>
      <c r="D76" s="681"/>
      <c r="E76" s="441" t="s">
        <v>455</v>
      </c>
    </row>
    <row r="77" spans="1:5" x14ac:dyDescent="0.25">
      <c r="A77" s="711" t="s">
        <v>444</v>
      </c>
      <c r="B77" s="713" t="s">
        <v>449</v>
      </c>
      <c r="C77" s="713" t="s">
        <v>453</v>
      </c>
      <c r="D77" s="713" t="s">
        <v>454</v>
      </c>
      <c r="E77" s="441" t="s">
        <v>456</v>
      </c>
    </row>
    <row r="78" spans="1:5" x14ac:dyDescent="0.25">
      <c r="A78" s="711" t="s">
        <v>762</v>
      </c>
      <c r="B78" s="713" t="s">
        <v>763</v>
      </c>
      <c r="C78" s="713" t="s">
        <v>764</v>
      </c>
      <c r="D78" s="713"/>
      <c r="E78" s="441" t="s">
        <v>765</v>
      </c>
    </row>
    <row r="79" spans="1:5" x14ac:dyDescent="0.25">
      <c r="A79" s="711" t="s">
        <v>445</v>
      </c>
      <c r="B79" s="695" t="s">
        <v>708</v>
      </c>
      <c r="C79" s="695" t="s">
        <v>709</v>
      </c>
      <c r="D79" s="714"/>
      <c r="E79" s="442" t="s">
        <v>710</v>
      </c>
    </row>
    <row r="80" spans="1:5" x14ac:dyDescent="0.25">
      <c r="A80" s="711" t="s">
        <v>445</v>
      </c>
      <c r="B80" s="695" t="s">
        <v>711</v>
      </c>
      <c r="C80" s="695" t="s">
        <v>712</v>
      </c>
      <c r="D80" s="714"/>
      <c r="E80" s="442" t="s">
        <v>713</v>
      </c>
    </row>
    <row r="81" spans="1:5" x14ac:dyDescent="0.25">
      <c r="A81" s="715"/>
      <c r="B81" s="716"/>
      <c r="C81" s="717"/>
      <c r="D81" s="717"/>
      <c r="E81" s="718"/>
    </row>
    <row r="82" spans="1:5" x14ac:dyDescent="0.25">
      <c r="A82" s="711"/>
      <c r="B82" s="719"/>
      <c r="C82" s="668"/>
      <c r="D82" s="668"/>
      <c r="E82" s="718"/>
    </row>
    <row r="83" spans="1:5" ht="12.75" hidden="1" customHeight="1" x14ac:dyDescent="0.25">
      <c r="A83" s="711"/>
      <c r="B83" s="668"/>
      <c r="C83" s="668"/>
      <c r="D83" s="668"/>
      <c r="E83" s="720"/>
    </row>
    <row r="84" spans="1:5" ht="12.75" hidden="1" customHeight="1" x14ac:dyDescent="0.25">
      <c r="A84" s="711"/>
      <c r="B84" s="668"/>
      <c r="C84" s="668"/>
      <c r="D84" s="668"/>
      <c r="E84" s="720"/>
    </row>
    <row r="85" spans="1:5" x14ac:dyDescent="0.25">
      <c r="A85" s="721"/>
      <c r="B85" s="668"/>
      <c r="C85" s="668"/>
      <c r="D85" s="668"/>
      <c r="E85" s="720"/>
    </row>
    <row r="86" spans="1:5" x14ac:dyDescent="0.25">
      <c r="A86" s="711"/>
      <c r="B86" s="668"/>
      <c r="C86" s="668"/>
      <c r="D86" s="668"/>
      <c r="E86" s="718"/>
    </row>
    <row r="87" spans="1:5" ht="13.8" thickBot="1" x14ac:dyDescent="0.3">
      <c r="A87" s="722"/>
      <c r="B87" s="672"/>
      <c r="C87" s="672"/>
      <c r="D87" s="672"/>
      <c r="E87" s="723"/>
    </row>
    <row r="88" spans="1:5" x14ac:dyDescent="0.25">
      <c r="A88" s="663"/>
      <c r="B88" s="664"/>
      <c r="C88" s="664"/>
    </row>
  </sheetData>
  <mergeCells count="19">
    <mergeCell ref="A6:B6"/>
    <mergeCell ref="D6:E6"/>
    <mergeCell ref="A1:E1"/>
    <mergeCell ref="A2:E2"/>
    <mergeCell ref="A4:E4"/>
    <mergeCell ref="A5:B5"/>
    <mergeCell ref="D5:E5"/>
    <mergeCell ref="A70:E70"/>
    <mergeCell ref="A7:B7"/>
    <mergeCell ref="D7:E7"/>
    <mergeCell ref="A8:B8"/>
    <mergeCell ref="D8:E8"/>
    <mergeCell ref="A9:B9"/>
    <mergeCell ref="D9:E9"/>
    <mergeCell ref="A10:B10"/>
    <mergeCell ref="D10:E10"/>
    <mergeCell ref="A11:B11"/>
    <mergeCell ref="D11:E11"/>
    <mergeCell ref="A13:E13"/>
  </mergeCells>
  <hyperlinks>
    <hyperlink ref="E72" r:id="rId1" xr:uid="{00000000-0004-0000-0400-000000000000}"/>
    <hyperlink ref="E73" r:id="rId2" xr:uid="{00000000-0004-0000-0400-000001000000}"/>
    <hyperlink ref="E76" r:id="rId3" xr:uid="{00000000-0004-0000-0400-000002000000}"/>
    <hyperlink ref="E77" r:id="rId4" xr:uid="{00000000-0004-0000-0400-000003000000}"/>
    <hyperlink ref="E79" r:id="rId5" xr:uid="{00000000-0004-0000-0400-000004000000}"/>
    <hyperlink ref="E74" r:id="rId6" xr:uid="{00000000-0004-0000-0400-000005000000}"/>
    <hyperlink ref="E75" r:id="rId7" xr:uid="{00000000-0004-0000-0400-000006000000}"/>
    <hyperlink ref="E80" r:id="rId8" xr:uid="{00000000-0004-0000-0400-000007000000}"/>
    <hyperlink ref="E78" r:id="rId9" xr:uid="{00000000-0004-0000-0400-000008000000}"/>
  </hyperlinks>
  <printOptions horizontalCentered="1" verticalCentered="1"/>
  <pageMargins left="0.25" right="0.25" top="0.75" bottom="0.75" header="0.3" footer="0.3"/>
  <pageSetup scale="74" orientation="portrait" r:id="rId10"/>
  <rowBreaks count="1" manualBreakCount="1">
    <brk id="18"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pageSetUpPr fitToPage="1"/>
  </sheetPr>
  <dimension ref="A1:E128"/>
  <sheetViews>
    <sheetView view="pageBreakPreview" topLeftCell="A9" zoomScale="115" zoomScaleNormal="100" zoomScaleSheetLayoutView="115" workbookViewId="0">
      <selection activeCell="C17" sqref="C17"/>
    </sheetView>
  </sheetViews>
  <sheetFormatPr defaultRowHeight="15.6" x14ac:dyDescent="0.25"/>
  <cols>
    <col min="1" max="1" width="4.109375" style="646" customWidth="1"/>
    <col min="2" max="2" width="2.33203125" style="647" customWidth="1"/>
    <col min="3" max="3" width="89.88671875" style="662" customWidth="1"/>
    <col min="4" max="256" width="9.109375" style="645"/>
    <col min="257" max="257" width="4.88671875" style="645" customWidth="1"/>
    <col min="258" max="258" width="1.44140625" style="645" customWidth="1"/>
    <col min="259" max="259" width="100.6640625" style="645" customWidth="1"/>
    <col min="260" max="512" width="9.109375" style="645"/>
    <col min="513" max="513" width="4.88671875" style="645" customWidth="1"/>
    <col min="514" max="514" width="1.44140625" style="645" customWidth="1"/>
    <col min="515" max="515" width="100.6640625" style="645" customWidth="1"/>
    <col min="516" max="768" width="9.109375" style="645"/>
    <col min="769" max="769" width="4.88671875" style="645" customWidth="1"/>
    <col min="770" max="770" width="1.44140625" style="645" customWidth="1"/>
    <col min="771" max="771" width="100.6640625" style="645" customWidth="1"/>
    <col min="772" max="1024" width="9.109375" style="645"/>
    <col min="1025" max="1025" width="4.88671875" style="645" customWidth="1"/>
    <col min="1026" max="1026" width="1.44140625" style="645" customWidth="1"/>
    <col min="1027" max="1027" width="100.6640625" style="645" customWidth="1"/>
    <col min="1028" max="1280" width="9.109375" style="645"/>
    <col min="1281" max="1281" width="4.88671875" style="645" customWidth="1"/>
    <col min="1282" max="1282" width="1.44140625" style="645" customWidth="1"/>
    <col min="1283" max="1283" width="100.6640625" style="645" customWidth="1"/>
    <col min="1284" max="1536" width="9.109375" style="645"/>
    <col min="1537" max="1537" width="4.88671875" style="645" customWidth="1"/>
    <col min="1538" max="1538" width="1.44140625" style="645" customWidth="1"/>
    <col min="1539" max="1539" width="100.6640625" style="645" customWidth="1"/>
    <col min="1540" max="1792" width="9.109375" style="645"/>
    <col min="1793" max="1793" width="4.88671875" style="645" customWidth="1"/>
    <col min="1794" max="1794" width="1.44140625" style="645" customWidth="1"/>
    <col min="1795" max="1795" width="100.6640625" style="645" customWidth="1"/>
    <col min="1796" max="2048" width="9.109375" style="645"/>
    <col min="2049" max="2049" width="4.88671875" style="645" customWidth="1"/>
    <col min="2050" max="2050" width="1.44140625" style="645" customWidth="1"/>
    <col min="2051" max="2051" width="100.6640625" style="645" customWidth="1"/>
    <col min="2052" max="2304" width="9.109375" style="645"/>
    <col min="2305" max="2305" width="4.88671875" style="645" customWidth="1"/>
    <col min="2306" max="2306" width="1.44140625" style="645" customWidth="1"/>
    <col min="2307" max="2307" width="100.6640625" style="645" customWidth="1"/>
    <col min="2308" max="2560" width="9.109375" style="645"/>
    <col min="2561" max="2561" width="4.88671875" style="645" customWidth="1"/>
    <col min="2562" max="2562" width="1.44140625" style="645" customWidth="1"/>
    <col min="2563" max="2563" width="100.6640625" style="645" customWidth="1"/>
    <col min="2564" max="2816" width="9.109375" style="645"/>
    <col min="2817" max="2817" width="4.88671875" style="645" customWidth="1"/>
    <col min="2818" max="2818" width="1.44140625" style="645" customWidth="1"/>
    <col min="2819" max="2819" width="100.6640625" style="645" customWidth="1"/>
    <col min="2820" max="3072" width="9.109375" style="645"/>
    <col min="3073" max="3073" width="4.88671875" style="645" customWidth="1"/>
    <col min="3074" max="3074" width="1.44140625" style="645" customWidth="1"/>
    <col min="3075" max="3075" width="100.6640625" style="645" customWidth="1"/>
    <col min="3076" max="3328" width="9.109375" style="645"/>
    <col min="3329" max="3329" width="4.88671875" style="645" customWidth="1"/>
    <col min="3330" max="3330" width="1.44140625" style="645" customWidth="1"/>
    <col min="3331" max="3331" width="100.6640625" style="645" customWidth="1"/>
    <col min="3332" max="3584" width="9.109375" style="645"/>
    <col min="3585" max="3585" width="4.88671875" style="645" customWidth="1"/>
    <col min="3586" max="3586" width="1.44140625" style="645" customWidth="1"/>
    <col min="3587" max="3587" width="100.6640625" style="645" customWidth="1"/>
    <col min="3588" max="3840" width="9.109375" style="645"/>
    <col min="3841" max="3841" width="4.88671875" style="645" customWidth="1"/>
    <col min="3842" max="3842" width="1.44140625" style="645" customWidth="1"/>
    <col min="3843" max="3843" width="100.6640625" style="645" customWidth="1"/>
    <col min="3844" max="4096" width="9.109375" style="645"/>
    <col min="4097" max="4097" width="4.88671875" style="645" customWidth="1"/>
    <col min="4098" max="4098" width="1.44140625" style="645" customWidth="1"/>
    <col min="4099" max="4099" width="100.6640625" style="645" customWidth="1"/>
    <col min="4100" max="4352" width="9.109375" style="645"/>
    <col min="4353" max="4353" width="4.88671875" style="645" customWidth="1"/>
    <col min="4354" max="4354" width="1.44140625" style="645" customWidth="1"/>
    <col min="4355" max="4355" width="100.6640625" style="645" customWidth="1"/>
    <col min="4356" max="4608" width="9.109375" style="645"/>
    <col min="4609" max="4609" width="4.88671875" style="645" customWidth="1"/>
    <col min="4610" max="4610" width="1.44140625" style="645" customWidth="1"/>
    <col min="4611" max="4611" width="100.6640625" style="645" customWidth="1"/>
    <col min="4612" max="4864" width="9.109375" style="645"/>
    <col min="4865" max="4865" width="4.88671875" style="645" customWidth="1"/>
    <col min="4866" max="4866" width="1.44140625" style="645" customWidth="1"/>
    <col min="4867" max="4867" width="100.6640625" style="645" customWidth="1"/>
    <col min="4868" max="5120" width="9.109375" style="645"/>
    <col min="5121" max="5121" width="4.88671875" style="645" customWidth="1"/>
    <col min="5122" max="5122" width="1.44140625" style="645" customWidth="1"/>
    <col min="5123" max="5123" width="100.6640625" style="645" customWidth="1"/>
    <col min="5124" max="5376" width="9.109375" style="645"/>
    <col min="5377" max="5377" width="4.88671875" style="645" customWidth="1"/>
    <col min="5378" max="5378" width="1.44140625" style="645" customWidth="1"/>
    <col min="5379" max="5379" width="100.6640625" style="645" customWidth="1"/>
    <col min="5380" max="5632" width="9.109375" style="645"/>
    <col min="5633" max="5633" width="4.88671875" style="645" customWidth="1"/>
    <col min="5634" max="5634" width="1.44140625" style="645" customWidth="1"/>
    <col min="5635" max="5635" width="100.6640625" style="645" customWidth="1"/>
    <col min="5636" max="5888" width="9.109375" style="645"/>
    <col min="5889" max="5889" width="4.88671875" style="645" customWidth="1"/>
    <col min="5890" max="5890" width="1.44140625" style="645" customWidth="1"/>
    <col min="5891" max="5891" width="100.6640625" style="645" customWidth="1"/>
    <col min="5892" max="6144" width="9.109375" style="645"/>
    <col min="6145" max="6145" width="4.88671875" style="645" customWidth="1"/>
    <col min="6146" max="6146" width="1.44140625" style="645" customWidth="1"/>
    <col min="6147" max="6147" width="100.6640625" style="645" customWidth="1"/>
    <col min="6148" max="6400" width="9.109375" style="645"/>
    <col min="6401" max="6401" width="4.88671875" style="645" customWidth="1"/>
    <col min="6402" max="6402" width="1.44140625" style="645" customWidth="1"/>
    <col min="6403" max="6403" width="100.6640625" style="645" customWidth="1"/>
    <col min="6404" max="6656" width="9.109375" style="645"/>
    <col min="6657" max="6657" width="4.88671875" style="645" customWidth="1"/>
    <col min="6658" max="6658" width="1.44140625" style="645" customWidth="1"/>
    <col min="6659" max="6659" width="100.6640625" style="645" customWidth="1"/>
    <col min="6660" max="6912" width="9.109375" style="645"/>
    <col min="6913" max="6913" width="4.88671875" style="645" customWidth="1"/>
    <col min="6914" max="6914" width="1.44140625" style="645" customWidth="1"/>
    <col min="6915" max="6915" width="100.6640625" style="645" customWidth="1"/>
    <col min="6916" max="7168" width="9.109375" style="645"/>
    <col min="7169" max="7169" width="4.88671875" style="645" customWidth="1"/>
    <col min="7170" max="7170" width="1.44140625" style="645" customWidth="1"/>
    <col min="7171" max="7171" width="100.6640625" style="645" customWidth="1"/>
    <col min="7172" max="7424" width="9.109375" style="645"/>
    <col min="7425" max="7425" width="4.88671875" style="645" customWidth="1"/>
    <col min="7426" max="7426" width="1.44140625" style="645" customWidth="1"/>
    <col min="7427" max="7427" width="100.6640625" style="645" customWidth="1"/>
    <col min="7428" max="7680" width="9.109375" style="645"/>
    <col min="7681" max="7681" width="4.88671875" style="645" customWidth="1"/>
    <col min="7682" max="7682" width="1.44140625" style="645" customWidth="1"/>
    <col min="7683" max="7683" width="100.6640625" style="645" customWidth="1"/>
    <col min="7684" max="7936" width="9.109375" style="645"/>
    <col min="7937" max="7937" width="4.88671875" style="645" customWidth="1"/>
    <col min="7938" max="7938" width="1.44140625" style="645" customWidth="1"/>
    <col min="7939" max="7939" width="100.6640625" style="645" customWidth="1"/>
    <col min="7940" max="8192" width="9.109375" style="645"/>
    <col min="8193" max="8193" width="4.88671875" style="645" customWidth="1"/>
    <col min="8194" max="8194" width="1.44140625" style="645" customWidth="1"/>
    <col min="8195" max="8195" width="100.6640625" style="645" customWidth="1"/>
    <col min="8196" max="8448" width="9.109375" style="645"/>
    <col min="8449" max="8449" width="4.88671875" style="645" customWidth="1"/>
    <col min="8450" max="8450" width="1.44140625" style="645" customWidth="1"/>
    <col min="8451" max="8451" width="100.6640625" style="645" customWidth="1"/>
    <col min="8452" max="8704" width="9.109375" style="645"/>
    <col min="8705" max="8705" width="4.88671875" style="645" customWidth="1"/>
    <col min="8706" max="8706" width="1.44140625" style="645" customWidth="1"/>
    <col min="8707" max="8707" width="100.6640625" style="645" customWidth="1"/>
    <col min="8708" max="8960" width="9.109375" style="645"/>
    <col min="8961" max="8961" width="4.88671875" style="645" customWidth="1"/>
    <col min="8962" max="8962" width="1.44140625" style="645" customWidth="1"/>
    <col min="8963" max="8963" width="100.6640625" style="645" customWidth="1"/>
    <col min="8964" max="9216" width="9.109375" style="645"/>
    <col min="9217" max="9217" width="4.88671875" style="645" customWidth="1"/>
    <col min="9218" max="9218" width="1.44140625" style="645" customWidth="1"/>
    <col min="9219" max="9219" width="100.6640625" style="645" customWidth="1"/>
    <col min="9220" max="9472" width="9.109375" style="645"/>
    <col min="9473" max="9473" width="4.88671875" style="645" customWidth="1"/>
    <col min="9474" max="9474" width="1.44140625" style="645" customWidth="1"/>
    <col min="9475" max="9475" width="100.6640625" style="645" customWidth="1"/>
    <col min="9476" max="9728" width="9.109375" style="645"/>
    <col min="9729" max="9729" width="4.88671875" style="645" customWidth="1"/>
    <col min="9730" max="9730" width="1.44140625" style="645" customWidth="1"/>
    <col min="9731" max="9731" width="100.6640625" style="645" customWidth="1"/>
    <col min="9732" max="9984" width="9.109375" style="645"/>
    <col min="9985" max="9985" width="4.88671875" style="645" customWidth="1"/>
    <col min="9986" max="9986" width="1.44140625" style="645" customWidth="1"/>
    <col min="9987" max="9987" width="100.6640625" style="645" customWidth="1"/>
    <col min="9988" max="10240" width="9.109375" style="645"/>
    <col min="10241" max="10241" width="4.88671875" style="645" customWidth="1"/>
    <col min="10242" max="10242" width="1.44140625" style="645" customWidth="1"/>
    <col min="10243" max="10243" width="100.6640625" style="645" customWidth="1"/>
    <col min="10244" max="10496" width="9.109375" style="645"/>
    <col min="10497" max="10497" width="4.88671875" style="645" customWidth="1"/>
    <col min="10498" max="10498" width="1.44140625" style="645" customWidth="1"/>
    <col min="10499" max="10499" width="100.6640625" style="645" customWidth="1"/>
    <col min="10500" max="10752" width="9.109375" style="645"/>
    <col min="10753" max="10753" width="4.88671875" style="645" customWidth="1"/>
    <col min="10754" max="10754" width="1.44140625" style="645" customWidth="1"/>
    <col min="10755" max="10755" width="100.6640625" style="645" customWidth="1"/>
    <col min="10756" max="11008" width="9.109375" style="645"/>
    <col min="11009" max="11009" width="4.88671875" style="645" customWidth="1"/>
    <col min="11010" max="11010" width="1.44140625" style="645" customWidth="1"/>
    <col min="11011" max="11011" width="100.6640625" style="645" customWidth="1"/>
    <col min="11012" max="11264" width="9.109375" style="645"/>
    <col min="11265" max="11265" width="4.88671875" style="645" customWidth="1"/>
    <col min="11266" max="11266" width="1.44140625" style="645" customWidth="1"/>
    <col min="11267" max="11267" width="100.6640625" style="645" customWidth="1"/>
    <col min="11268" max="11520" width="9.109375" style="645"/>
    <col min="11521" max="11521" width="4.88671875" style="645" customWidth="1"/>
    <col min="11522" max="11522" width="1.44140625" style="645" customWidth="1"/>
    <col min="11523" max="11523" width="100.6640625" style="645" customWidth="1"/>
    <col min="11524" max="11776" width="9.109375" style="645"/>
    <col min="11777" max="11777" width="4.88671875" style="645" customWidth="1"/>
    <col min="11778" max="11778" width="1.44140625" style="645" customWidth="1"/>
    <col min="11779" max="11779" width="100.6640625" style="645" customWidth="1"/>
    <col min="11780" max="12032" width="9.109375" style="645"/>
    <col min="12033" max="12033" width="4.88671875" style="645" customWidth="1"/>
    <col min="12034" max="12034" width="1.44140625" style="645" customWidth="1"/>
    <col min="12035" max="12035" width="100.6640625" style="645" customWidth="1"/>
    <col min="12036" max="12288" width="9.109375" style="645"/>
    <col min="12289" max="12289" width="4.88671875" style="645" customWidth="1"/>
    <col min="12290" max="12290" width="1.44140625" style="645" customWidth="1"/>
    <col min="12291" max="12291" width="100.6640625" style="645" customWidth="1"/>
    <col min="12292" max="12544" width="9.109375" style="645"/>
    <col min="12545" max="12545" width="4.88671875" style="645" customWidth="1"/>
    <col min="12546" max="12546" width="1.44140625" style="645" customWidth="1"/>
    <col min="12547" max="12547" width="100.6640625" style="645" customWidth="1"/>
    <col min="12548" max="12800" width="9.109375" style="645"/>
    <col min="12801" max="12801" width="4.88671875" style="645" customWidth="1"/>
    <col min="12802" max="12802" width="1.44140625" style="645" customWidth="1"/>
    <col min="12803" max="12803" width="100.6640625" style="645" customWidth="1"/>
    <col min="12804" max="13056" width="9.109375" style="645"/>
    <col min="13057" max="13057" width="4.88671875" style="645" customWidth="1"/>
    <col min="13058" max="13058" width="1.44140625" style="645" customWidth="1"/>
    <col min="13059" max="13059" width="100.6640625" style="645" customWidth="1"/>
    <col min="13060" max="13312" width="9.109375" style="645"/>
    <col min="13313" max="13313" width="4.88671875" style="645" customWidth="1"/>
    <col min="13314" max="13314" width="1.44140625" style="645" customWidth="1"/>
    <col min="13315" max="13315" width="100.6640625" style="645" customWidth="1"/>
    <col min="13316" max="13568" width="9.109375" style="645"/>
    <col min="13569" max="13569" width="4.88671875" style="645" customWidth="1"/>
    <col min="13570" max="13570" width="1.44140625" style="645" customWidth="1"/>
    <col min="13571" max="13571" width="100.6640625" style="645" customWidth="1"/>
    <col min="13572" max="13824" width="9.109375" style="645"/>
    <col min="13825" max="13825" width="4.88671875" style="645" customWidth="1"/>
    <col min="13826" max="13826" width="1.44140625" style="645" customWidth="1"/>
    <col min="13827" max="13827" width="100.6640625" style="645" customWidth="1"/>
    <col min="13828" max="14080" width="9.109375" style="645"/>
    <col min="14081" max="14081" width="4.88671875" style="645" customWidth="1"/>
    <col min="14082" max="14082" width="1.44140625" style="645" customWidth="1"/>
    <col min="14083" max="14083" width="100.6640625" style="645" customWidth="1"/>
    <col min="14084" max="14336" width="9.109375" style="645"/>
    <col min="14337" max="14337" width="4.88671875" style="645" customWidth="1"/>
    <col min="14338" max="14338" width="1.44140625" style="645" customWidth="1"/>
    <col min="14339" max="14339" width="100.6640625" style="645" customWidth="1"/>
    <col min="14340" max="14592" width="9.109375" style="645"/>
    <col min="14593" max="14593" width="4.88671875" style="645" customWidth="1"/>
    <col min="14594" max="14594" width="1.44140625" style="645" customWidth="1"/>
    <col min="14595" max="14595" width="100.6640625" style="645" customWidth="1"/>
    <col min="14596" max="14848" width="9.109375" style="645"/>
    <col min="14849" max="14849" width="4.88671875" style="645" customWidth="1"/>
    <col min="14850" max="14850" width="1.44140625" style="645" customWidth="1"/>
    <col min="14851" max="14851" width="100.6640625" style="645" customWidth="1"/>
    <col min="14852" max="15104" width="9.109375" style="645"/>
    <col min="15105" max="15105" width="4.88671875" style="645" customWidth="1"/>
    <col min="15106" max="15106" width="1.44140625" style="645" customWidth="1"/>
    <col min="15107" max="15107" width="100.6640625" style="645" customWidth="1"/>
    <col min="15108" max="15360" width="9.109375" style="645"/>
    <col min="15361" max="15361" width="4.88671875" style="645" customWidth="1"/>
    <col min="15362" max="15362" width="1.44140625" style="645" customWidth="1"/>
    <col min="15363" max="15363" width="100.6640625" style="645" customWidth="1"/>
    <col min="15364" max="15616" width="9.109375" style="645"/>
    <col min="15617" max="15617" width="4.88671875" style="645" customWidth="1"/>
    <col min="15618" max="15618" width="1.44140625" style="645" customWidth="1"/>
    <col min="15619" max="15619" width="100.6640625" style="645" customWidth="1"/>
    <col min="15620" max="15872" width="9.109375" style="645"/>
    <col min="15873" max="15873" width="4.88671875" style="645" customWidth="1"/>
    <col min="15874" max="15874" width="1.44140625" style="645" customWidth="1"/>
    <col min="15875" max="15875" width="100.6640625" style="645" customWidth="1"/>
    <col min="15876" max="16128" width="9.109375" style="645"/>
    <col min="16129" max="16129" width="4.88671875" style="645" customWidth="1"/>
    <col min="16130" max="16130" width="1.44140625" style="645" customWidth="1"/>
    <col min="16131" max="16131" width="100.6640625" style="645" customWidth="1"/>
    <col min="16132" max="16384" width="9.109375" style="645"/>
  </cols>
  <sheetData>
    <row r="1" spans="1:3" ht="27.6" x14ac:dyDescent="0.25">
      <c r="A1" s="1104" t="s">
        <v>79</v>
      </c>
      <c r="B1" s="1104"/>
      <c r="C1" s="1104"/>
    </row>
    <row r="2" spans="1:3" ht="20.399999999999999" x14ac:dyDescent="0.25">
      <c r="A2" s="1105" t="str">
        <f>Sketch!A1&amp;" Drilling Procedure"</f>
        <v>Waddell TR 3 #3813 Drilling Procedure</v>
      </c>
      <c r="B2" s="1105"/>
      <c r="C2" s="1105"/>
    </row>
    <row r="3" spans="1:3" ht="120.75" customHeight="1" x14ac:dyDescent="0.25">
      <c r="C3" s="648" t="s">
        <v>776</v>
      </c>
    </row>
    <row r="4" spans="1:3" ht="24.75" customHeight="1" x14ac:dyDescent="0.25">
      <c r="A4" s="1106" t="s">
        <v>84</v>
      </c>
      <c r="B4" s="1106"/>
      <c r="C4" s="1106"/>
    </row>
    <row r="5" spans="1:3" ht="19.5" customHeight="1" x14ac:dyDescent="0.25">
      <c r="A5" s="649" t="s">
        <v>678</v>
      </c>
      <c r="B5" s="650"/>
      <c r="C5" s="651"/>
    </row>
    <row r="6" spans="1:3" ht="36" customHeight="1" x14ac:dyDescent="0.25">
      <c r="A6" s="652">
        <v>1</v>
      </c>
      <c r="B6" s="653"/>
      <c r="C6" s="654" t="s">
        <v>411</v>
      </c>
    </row>
    <row r="7" spans="1:3" ht="32.25" customHeight="1" x14ac:dyDescent="0.25">
      <c r="A7" s="652">
        <v>2</v>
      </c>
      <c r="B7" s="653"/>
      <c r="C7" s="655" t="s">
        <v>80</v>
      </c>
    </row>
    <row r="8" spans="1:3" ht="36" customHeight="1" x14ac:dyDescent="0.25">
      <c r="A8" s="652">
        <v>3</v>
      </c>
      <c r="B8" s="653"/>
      <c r="C8" s="655" t="s">
        <v>127</v>
      </c>
    </row>
    <row r="9" spans="1:3" ht="35.25" customHeight="1" x14ac:dyDescent="0.25">
      <c r="A9" s="652">
        <v>4</v>
      </c>
      <c r="B9" s="653"/>
      <c r="C9" s="654" t="s">
        <v>457</v>
      </c>
    </row>
    <row r="10" spans="1:3" ht="21" customHeight="1" x14ac:dyDescent="0.25">
      <c r="A10" s="649" t="s">
        <v>679</v>
      </c>
      <c r="B10" s="653"/>
      <c r="C10" s="656"/>
    </row>
    <row r="11" spans="1:3" ht="81" customHeight="1" x14ac:dyDescent="0.25">
      <c r="A11" s="652">
        <v>5</v>
      </c>
      <c r="B11" s="653" t="s">
        <v>170</v>
      </c>
      <c r="C11" s="654" t="s">
        <v>646</v>
      </c>
    </row>
    <row r="12" spans="1:3" ht="33.75" customHeight="1" x14ac:dyDescent="0.25">
      <c r="A12" s="652"/>
      <c r="B12" s="653" t="s">
        <v>172</v>
      </c>
      <c r="C12" s="654" t="s">
        <v>537</v>
      </c>
    </row>
    <row r="13" spans="1:3" ht="48" customHeight="1" x14ac:dyDescent="0.25">
      <c r="A13" s="652"/>
      <c r="B13" s="653" t="s">
        <v>405</v>
      </c>
      <c r="C13" s="654" t="s">
        <v>432</v>
      </c>
    </row>
    <row r="14" spans="1:3" ht="51" customHeight="1" x14ac:dyDescent="0.25">
      <c r="A14" s="652">
        <v>6</v>
      </c>
      <c r="B14" s="653" t="s">
        <v>170</v>
      </c>
      <c r="C14" s="657" t="s">
        <v>536</v>
      </c>
    </row>
    <row r="15" spans="1:3" ht="18.75" customHeight="1" x14ac:dyDescent="0.25">
      <c r="A15" s="652"/>
      <c r="B15" s="653" t="s">
        <v>171</v>
      </c>
      <c r="C15" s="657" t="s">
        <v>433</v>
      </c>
    </row>
    <row r="16" spans="1:3" ht="19.5" customHeight="1" x14ac:dyDescent="0.25">
      <c r="A16" s="652">
        <v>7</v>
      </c>
      <c r="B16" s="653" t="s">
        <v>170</v>
      </c>
      <c r="C16" s="657" t="s">
        <v>412</v>
      </c>
    </row>
    <row r="17" spans="1:3" ht="48.75" customHeight="1" x14ac:dyDescent="0.25">
      <c r="A17" s="645"/>
      <c r="B17" s="653" t="s">
        <v>171</v>
      </c>
      <c r="C17" s="654" t="s">
        <v>173</v>
      </c>
    </row>
    <row r="18" spans="1:3" ht="20.25" customHeight="1" x14ac:dyDescent="0.25">
      <c r="A18" s="649" t="s">
        <v>680</v>
      </c>
      <c r="B18" s="653"/>
      <c r="C18" s="658"/>
    </row>
    <row r="19" spans="1:3" ht="50.25" customHeight="1" x14ac:dyDescent="0.25">
      <c r="A19" s="652">
        <v>8</v>
      </c>
      <c r="B19" s="653"/>
      <c r="C19" s="654" t="s">
        <v>81</v>
      </c>
    </row>
    <row r="20" spans="1:3" ht="18.75" customHeight="1" x14ac:dyDescent="0.25">
      <c r="A20" s="652">
        <v>9</v>
      </c>
      <c r="B20" s="653"/>
      <c r="C20" s="654" t="s">
        <v>121</v>
      </c>
    </row>
    <row r="21" spans="1:3" ht="51" customHeight="1" x14ac:dyDescent="0.25">
      <c r="A21" s="652">
        <v>10</v>
      </c>
      <c r="B21" s="653"/>
      <c r="C21" s="654" t="s">
        <v>434</v>
      </c>
    </row>
    <row r="22" spans="1:3" ht="20.25" customHeight="1" x14ac:dyDescent="0.25">
      <c r="A22" s="652">
        <v>11</v>
      </c>
      <c r="B22" s="653"/>
      <c r="C22" s="654" t="s">
        <v>379</v>
      </c>
    </row>
    <row r="23" spans="1:3" ht="20.25" customHeight="1" x14ac:dyDescent="0.25">
      <c r="A23" s="649" t="s">
        <v>681</v>
      </c>
      <c r="B23" s="653"/>
      <c r="C23" s="656"/>
    </row>
    <row r="24" spans="1:3" ht="18.75" customHeight="1" x14ac:dyDescent="0.25">
      <c r="A24" s="652">
        <v>12</v>
      </c>
      <c r="B24" s="653"/>
      <c r="C24" s="654" t="s">
        <v>83</v>
      </c>
    </row>
    <row r="25" spans="1:3" ht="48" customHeight="1" x14ac:dyDescent="0.25">
      <c r="A25" s="652">
        <v>13</v>
      </c>
      <c r="B25" s="653"/>
      <c r="C25" s="654" t="s">
        <v>431</v>
      </c>
    </row>
    <row r="26" spans="1:3" ht="51" customHeight="1" x14ac:dyDescent="0.25">
      <c r="A26" s="652">
        <v>14</v>
      </c>
      <c r="B26" s="653"/>
      <c r="C26" s="654" t="s">
        <v>329</v>
      </c>
    </row>
    <row r="27" spans="1:3" ht="36" customHeight="1" x14ac:dyDescent="0.25">
      <c r="A27" s="652">
        <v>15</v>
      </c>
      <c r="B27" s="653"/>
      <c r="C27" s="655" t="s">
        <v>300</v>
      </c>
    </row>
    <row r="28" spans="1:3" ht="21" customHeight="1" x14ac:dyDescent="0.25">
      <c r="A28" s="649" t="s">
        <v>174</v>
      </c>
      <c r="B28" s="653"/>
      <c r="C28" s="656"/>
    </row>
    <row r="29" spans="1:3" ht="38.25" customHeight="1" x14ac:dyDescent="0.25">
      <c r="A29" s="652">
        <v>16</v>
      </c>
      <c r="B29" s="653"/>
      <c r="C29" s="654" t="s">
        <v>787</v>
      </c>
    </row>
    <row r="30" spans="1:3" ht="65.25" customHeight="1" x14ac:dyDescent="0.25">
      <c r="A30" s="652">
        <v>17</v>
      </c>
      <c r="B30" s="653"/>
      <c r="C30" s="659" t="s">
        <v>647</v>
      </c>
    </row>
    <row r="31" spans="1:3" ht="96.75" customHeight="1" x14ac:dyDescent="0.25">
      <c r="A31" s="652">
        <v>18</v>
      </c>
      <c r="B31" s="653"/>
      <c r="C31" s="654" t="s">
        <v>532</v>
      </c>
    </row>
    <row r="32" spans="1:3" ht="78.75" customHeight="1" x14ac:dyDescent="0.25">
      <c r="A32" s="652">
        <v>19</v>
      </c>
      <c r="B32" s="653"/>
      <c r="C32" s="659" t="s">
        <v>421</v>
      </c>
    </row>
    <row r="33" spans="1:5" ht="17.399999999999999" x14ac:dyDescent="0.25">
      <c r="A33" s="1106" t="s">
        <v>667</v>
      </c>
      <c r="B33" s="1106"/>
      <c r="C33" s="1106"/>
    </row>
    <row r="34" spans="1:5" ht="26.25" customHeight="1" x14ac:dyDescent="0.25">
      <c r="A34" s="649" t="s">
        <v>682</v>
      </c>
      <c r="B34" s="660"/>
      <c r="C34" s="651"/>
    </row>
    <row r="35" spans="1:5" ht="18" customHeight="1" x14ac:dyDescent="0.25">
      <c r="A35" s="652">
        <v>1</v>
      </c>
      <c r="B35" s="653"/>
      <c r="C35" s="655" t="s">
        <v>683</v>
      </c>
    </row>
    <row r="36" spans="1:5" ht="19.5" customHeight="1" x14ac:dyDescent="0.25">
      <c r="A36" s="652">
        <v>2</v>
      </c>
      <c r="B36" s="653" t="s">
        <v>170</v>
      </c>
      <c r="C36" s="654" t="s">
        <v>513</v>
      </c>
    </row>
    <row r="37" spans="1:5" ht="30.75" customHeight="1" x14ac:dyDescent="0.25">
      <c r="A37" s="652"/>
      <c r="B37" s="653" t="s">
        <v>171</v>
      </c>
      <c r="C37" s="654" t="s">
        <v>438</v>
      </c>
    </row>
    <row r="38" spans="1:5" ht="64.5" customHeight="1" x14ac:dyDescent="0.25">
      <c r="A38" s="652"/>
      <c r="B38" s="653" t="s">
        <v>172</v>
      </c>
      <c r="C38" s="654" t="s">
        <v>721</v>
      </c>
    </row>
    <row r="39" spans="1:5" x14ac:dyDescent="0.25">
      <c r="A39" s="652"/>
      <c r="B39" s="653" t="s">
        <v>204</v>
      </c>
      <c r="C39" s="654" t="s">
        <v>514</v>
      </c>
    </row>
    <row r="40" spans="1:5" ht="20.25" customHeight="1" x14ac:dyDescent="0.25">
      <c r="A40" s="652"/>
      <c r="B40" s="653" t="s">
        <v>387</v>
      </c>
      <c r="C40" s="654" t="s">
        <v>175</v>
      </c>
    </row>
    <row r="41" spans="1:5" ht="48.75" customHeight="1" x14ac:dyDescent="0.25">
      <c r="A41" s="652">
        <v>3</v>
      </c>
      <c r="B41" s="653"/>
      <c r="C41" s="654" t="s">
        <v>779</v>
      </c>
    </row>
    <row r="42" spans="1:5" ht="63.75" customHeight="1" x14ac:dyDescent="0.25">
      <c r="A42" s="652">
        <v>4</v>
      </c>
      <c r="B42" s="653"/>
      <c r="C42" s="654" t="s">
        <v>780</v>
      </c>
    </row>
    <row r="43" spans="1:5" ht="51" customHeight="1" x14ac:dyDescent="0.25">
      <c r="A43" s="652">
        <v>5</v>
      </c>
      <c r="B43" s="653"/>
      <c r="C43" s="654" t="s">
        <v>122</v>
      </c>
    </row>
    <row r="44" spans="1:5" ht="33.75" customHeight="1" x14ac:dyDescent="0.25">
      <c r="A44" s="652">
        <v>6</v>
      </c>
      <c r="B44" s="653"/>
      <c r="C44" s="655" t="s">
        <v>515</v>
      </c>
    </row>
    <row r="45" spans="1:5" ht="30.75" customHeight="1" x14ac:dyDescent="0.25">
      <c r="A45" s="652">
        <v>7</v>
      </c>
      <c r="B45" s="653"/>
      <c r="C45" s="257" t="s">
        <v>176</v>
      </c>
    </row>
    <row r="46" spans="1:5" ht="16.5" customHeight="1" x14ac:dyDescent="0.25">
      <c r="A46" s="652">
        <v>8</v>
      </c>
      <c r="B46" s="653"/>
      <c r="C46" s="654" t="s">
        <v>407</v>
      </c>
      <c r="E46" s="258"/>
    </row>
    <row r="47" spans="1:5" ht="31.2" x14ac:dyDescent="0.25">
      <c r="A47" s="652">
        <v>9</v>
      </c>
      <c r="B47" s="653"/>
      <c r="C47" s="661" t="s">
        <v>666</v>
      </c>
      <c r="E47" s="258"/>
    </row>
    <row r="48" spans="1:5" ht="31.2" x14ac:dyDescent="0.25">
      <c r="A48" s="652">
        <v>10</v>
      </c>
      <c r="B48" s="653"/>
      <c r="C48" s="654" t="s">
        <v>781</v>
      </c>
      <c r="E48" s="258"/>
    </row>
    <row r="49" spans="1:3" ht="30.75" customHeight="1" x14ac:dyDescent="0.25">
      <c r="A49" s="652"/>
      <c r="B49" s="653" t="s">
        <v>177</v>
      </c>
      <c r="C49" s="259" t="s">
        <v>439</v>
      </c>
    </row>
    <row r="50" spans="1:3" ht="33.75" hidden="1" customHeight="1" x14ac:dyDescent="0.25">
      <c r="A50" s="652"/>
      <c r="B50" s="653" t="s">
        <v>172</v>
      </c>
      <c r="C50" s="654" t="s">
        <v>516</v>
      </c>
    </row>
    <row r="51" spans="1:3" ht="34.5" hidden="1" customHeight="1" x14ac:dyDescent="0.25">
      <c r="A51" s="649" t="s">
        <v>668</v>
      </c>
      <c r="B51" s="660"/>
      <c r="C51" s="651"/>
    </row>
    <row r="52" spans="1:3" ht="18" customHeight="1" x14ac:dyDescent="0.25">
      <c r="A52" s="652">
        <v>11</v>
      </c>
      <c r="B52" s="653"/>
      <c r="C52" s="655" t="s">
        <v>86</v>
      </c>
    </row>
    <row r="53" spans="1:3" ht="19.5" customHeight="1" x14ac:dyDescent="0.25">
      <c r="A53" s="652">
        <v>12</v>
      </c>
      <c r="B53" s="653"/>
      <c r="C53" s="654" t="s">
        <v>413</v>
      </c>
    </row>
    <row r="54" spans="1:3" ht="16.5" customHeight="1" x14ac:dyDescent="0.25">
      <c r="A54" s="652">
        <v>13</v>
      </c>
      <c r="B54" s="653"/>
      <c r="C54" s="654" t="s">
        <v>82</v>
      </c>
    </row>
    <row r="55" spans="1:3" ht="20.25" customHeight="1" x14ac:dyDescent="0.25">
      <c r="A55" s="652">
        <v>14</v>
      </c>
      <c r="B55" s="653"/>
      <c r="C55" s="654" t="s">
        <v>121</v>
      </c>
    </row>
    <row r="56" spans="1:3" ht="20.25" customHeight="1" x14ac:dyDescent="0.25">
      <c r="A56" s="652">
        <v>15</v>
      </c>
      <c r="B56" s="653"/>
      <c r="C56" s="654" t="s">
        <v>440</v>
      </c>
    </row>
    <row r="57" spans="1:3" ht="33.75" customHeight="1" x14ac:dyDescent="0.25">
      <c r="A57" s="652">
        <v>16</v>
      </c>
      <c r="B57" s="653"/>
      <c r="C57" s="654" t="s">
        <v>388</v>
      </c>
    </row>
    <row r="58" spans="1:3" ht="17.25" customHeight="1" x14ac:dyDescent="0.25">
      <c r="A58" s="649" t="s">
        <v>684</v>
      </c>
      <c r="B58" s="660"/>
      <c r="C58" s="651"/>
    </row>
    <row r="59" spans="1:3" ht="18" customHeight="1" x14ac:dyDescent="0.25">
      <c r="A59" s="652">
        <v>17</v>
      </c>
      <c r="B59" s="653"/>
      <c r="C59" s="654" t="s">
        <v>366</v>
      </c>
    </row>
    <row r="60" spans="1:3" ht="95.25" customHeight="1" x14ac:dyDescent="0.25">
      <c r="A60" s="652">
        <v>18</v>
      </c>
      <c r="B60" s="653"/>
      <c r="C60" s="654" t="s">
        <v>544</v>
      </c>
    </row>
    <row r="61" spans="1:3" ht="46.8" x14ac:dyDescent="0.25">
      <c r="A61" s="652">
        <v>19</v>
      </c>
      <c r="B61" s="653"/>
      <c r="C61" s="654" t="s">
        <v>673</v>
      </c>
    </row>
    <row r="62" spans="1:3" ht="51.75" customHeight="1" x14ac:dyDescent="0.25">
      <c r="A62" s="652">
        <v>20</v>
      </c>
      <c r="B62" s="653"/>
      <c r="C62" s="654" t="s">
        <v>178</v>
      </c>
    </row>
    <row r="63" spans="1:3" ht="33.75" customHeight="1" x14ac:dyDescent="0.25">
      <c r="A63" s="652">
        <v>21</v>
      </c>
      <c r="B63" s="653"/>
      <c r="C63" s="654" t="s">
        <v>179</v>
      </c>
    </row>
    <row r="64" spans="1:3" ht="20.25" customHeight="1" x14ac:dyDescent="0.25">
      <c r="A64" s="649" t="s">
        <v>174</v>
      </c>
      <c r="B64" s="653"/>
      <c r="C64" s="656"/>
    </row>
    <row r="65" spans="1:3" ht="18.75" customHeight="1" x14ac:dyDescent="0.25">
      <c r="A65" s="652">
        <v>22</v>
      </c>
      <c r="B65" s="653"/>
      <c r="C65" s="654" t="s">
        <v>674</v>
      </c>
    </row>
    <row r="66" spans="1:3" ht="62.4" x14ac:dyDescent="0.25">
      <c r="A66" s="652">
        <v>23</v>
      </c>
      <c r="B66" s="653"/>
      <c r="C66" s="659" t="s">
        <v>675</v>
      </c>
    </row>
    <row r="67" spans="1:3" ht="93.6" x14ac:dyDescent="0.25">
      <c r="A67" s="652">
        <v>24</v>
      </c>
      <c r="B67" s="653"/>
      <c r="C67" s="654" t="s">
        <v>782</v>
      </c>
    </row>
    <row r="68" spans="1:3" ht="78" x14ac:dyDescent="0.25">
      <c r="A68" s="652">
        <v>25</v>
      </c>
      <c r="B68" s="653"/>
      <c r="C68" s="659" t="s">
        <v>676</v>
      </c>
    </row>
    <row r="69" spans="1:3" ht="17.399999999999999" x14ac:dyDescent="0.25">
      <c r="A69" s="1106" t="s">
        <v>85</v>
      </c>
      <c r="B69" s="1106"/>
      <c r="C69" s="1106"/>
    </row>
    <row r="70" spans="1:3" ht="17.399999999999999" x14ac:dyDescent="0.25">
      <c r="A70" s="649" t="s">
        <v>685</v>
      </c>
      <c r="B70" s="660"/>
      <c r="C70" s="651"/>
    </row>
    <row r="71" spans="1:3" ht="18" x14ac:dyDescent="0.25">
      <c r="A71" s="652">
        <v>1</v>
      </c>
      <c r="B71" s="653"/>
      <c r="C71" s="655" t="s">
        <v>683</v>
      </c>
    </row>
    <row r="72" spans="1:3" ht="46.8" x14ac:dyDescent="0.25">
      <c r="A72" s="652">
        <v>2</v>
      </c>
      <c r="B72" s="653" t="s">
        <v>170</v>
      </c>
      <c r="C72" s="654" t="s">
        <v>513</v>
      </c>
    </row>
    <row r="73" spans="1:3" ht="31.2" x14ac:dyDescent="0.25">
      <c r="A73" s="652"/>
      <c r="B73" s="653" t="s">
        <v>171</v>
      </c>
      <c r="C73" s="654" t="s">
        <v>783</v>
      </c>
    </row>
    <row r="74" spans="1:3" ht="62.4" x14ac:dyDescent="0.25">
      <c r="A74" s="652"/>
      <c r="B74" s="653" t="s">
        <v>172</v>
      </c>
      <c r="C74" s="654" t="s">
        <v>669</v>
      </c>
    </row>
    <row r="75" spans="1:3" x14ac:dyDescent="0.25">
      <c r="A75" s="652"/>
      <c r="B75" s="653" t="s">
        <v>204</v>
      </c>
      <c r="C75" s="654" t="s">
        <v>514</v>
      </c>
    </row>
    <row r="76" spans="1:3" x14ac:dyDescent="0.25">
      <c r="A76" s="652"/>
      <c r="B76" s="653" t="s">
        <v>387</v>
      </c>
      <c r="C76" s="654" t="s">
        <v>175</v>
      </c>
    </row>
    <row r="77" spans="1:3" ht="31.2" x14ac:dyDescent="0.25">
      <c r="A77" s="652">
        <v>3</v>
      </c>
      <c r="B77" s="653"/>
      <c r="C77" s="654" t="s">
        <v>670</v>
      </c>
    </row>
    <row r="78" spans="1:3" ht="62.25" customHeight="1" x14ac:dyDescent="0.25">
      <c r="A78" s="652">
        <v>4</v>
      </c>
      <c r="B78" s="653"/>
      <c r="C78" s="654" t="s">
        <v>672</v>
      </c>
    </row>
    <row r="79" spans="1:3" ht="46.8" x14ac:dyDescent="0.25">
      <c r="A79" s="652">
        <v>5</v>
      </c>
      <c r="B79" s="653"/>
      <c r="C79" s="654" t="s">
        <v>122</v>
      </c>
    </row>
    <row r="80" spans="1:3" ht="31.5" customHeight="1" x14ac:dyDescent="0.25">
      <c r="A80" s="652">
        <v>6</v>
      </c>
      <c r="B80" s="653"/>
      <c r="C80" s="655" t="s">
        <v>515</v>
      </c>
    </row>
    <row r="81" spans="1:3" ht="31.2" x14ac:dyDescent="0.25">
      <c r="A81" s="652">
        <v>7</v>
      </c>
      <c r="B81" s="653"/>
      <c r="C81" s="257" t="s">
        <v>176</v>
      </c>
    </row>
    <row r="82" spans="1:3" x14ac:dyDescent="0.25">
      <c r="A82" s="652">
        <v>8</v>
      </c>
      <c r="B82" s="653"/>
      <c r="C82" s="654" t="s">
        <v>407</v>
      </c>
    </row>
    <row r="83" spans="1:3" x14ac:dyDescent="0.25">
      <c r="A83" s="652">
        <v>9</v>
      </c>
      <c r="B83" s="653"/>
      <c r="C83" s="740" t="s">
        <v>775</v>
      </c>
    </row>
    <row r="84" spans="1:3" ht="31.2" x14ac:dyDescent="0.25">
      <c r="A84" s="652">
        <v>10</v>
      </c>
      <c r="B84" s="653"/>
      <c r="C84" s="654" t="s">
        <v>671</v>
      </c>
    </row>
    <row r="85" spans="1:3" ht="31.2" x14ac:dyDescent="0.25">
      <c r="A85" s="652"/>
      <c r="B85" s="653" t="s">
        <v>177</v>
      </c>
      <c r="C85" s="259" t="s">
        <v>439</v>
      </c>
    </row>
    <row r="86" spans="1:3" ht="33.75" customHeight="1" x14ac:dyDescent="0.25">
      <c r="A86" s="652"/>
      <c r="B86" s="653" t="s">
        <v>172</v>
      </c>
      <c r="C86" s="654" t="s">
        <v>516</v>
      </c>
    </row>
    <row r="87" spans="1:3" ht="17.399999999999999" x14ac:dyDescent="0.25">
      <c r="A87" s="649" t="s">
        <v>686</v>
      </c>
      <c r="B87" s="660"/>
      <c r="C87" s="651"/>
    </row>
    <row r="88" spans="1:3" ht="18" customHeight="1" x14ac:dyDescent="0.25">
      <c r="A88" s="652">
        <v>11</v>
      </c>
      <c r="B88" s="653"/>
      <c r="C88" s="655" t="s">
        <v>86</v>
      </c>
    </row>
    <row r="89" spans="1:3" ht="48" customHeight="1" x14ac:dyDescent="0.25">
      <c r="A89" s="652">
        <v>12</v>
      </c>
      <c r="B89" s="653"/>
      <c r="C89" s="654" t="s">
        <v>413</v>
      </c>
    </row>
    <row r="90" spans="1:3" ht="18" customHeight="1" x14ac:dyDescent="0.25">
      <c r="A90" s="652">
        <v>13</v>
      </c>
      <c r="B90" s="653"/>
      <c r="C90" s="654" t="s">
        <v>82</v>
      </c>
    </row>
    <row r="91" spans="1:3" ht="18.75" customHeight="1" x14ac:dyDescent="0.25">
      <c r="A91" s="652">
        <v>14</v>
      </c>
      <c r="B91" s="653"/>
      <c r="C91" s="654" t="s">
        <v>121</v>
      </c>
    </row>
    <row r="92" spans="1:3" x14ac:dyDescent="0.25">
      <c r="A92" s="652">
        <v>15</v>
      </c>
      <c r="B92" s="653"/>
      <c r="C92" s="654" t="s">
        <v>440</v>
      </c>
    </row>
    <row r="93" spans="1:3" ht="30.75" customHeight="1" x14ac:dyDescent="0.25">
      <c r="A93" s="652">
        <v>16</v>
      </c>
      <c r="B93" s="653"/>
      <c r="C93" s="654" t="s">
        <v>388</v>
      </c>
    </row>
    <row r="94" spans="1:3" ht="17.399999999999999" x14ac:dyDescent="0.25">
      <c r="A94" s="649" t="s">
        <v>687</v>
      </c>
      <c r="B94" s="660"/>
      <c r="C94" s="651"/>
    </row>
    <row r="95" spans="1:3" x14ac:dyDescent="0.25">
      <c r="A95" s="652">
        <v>17</v>
      </c>
      <c r="B95" s="653"/>
      <c r="C95" s="654" t="s">
        <v>366</v>
      </c>
    </row>
    <row r="96" spans="1:3" ht="93" customHeight="1" x14ac:dyDescent="0.25">
      <c r="A96" s="652">
        <v>18</v>
      </c>
      <c r="B96" s="653"/>
      <c r="C96" s="654" t="s">
        <v>544</v>
      </c>
    </row>
    <row r="97" spans="1:3" ht="47.25" customHeight="1" x14ac:dyDescent="0.25">
      <c r="A97" s="652">
        <v>19</v>
      </c>
      <c r="B97" s="653"/>
      <c r="C97" s="654" t="s">
        <v>403</v>
      </c>
    </row>
    <row r="98" spans="1:3" ht="46.8" x14ac:dyDescent="0.25">
      <c r="A98" s="652">
        <v>20</v>
      </c>
      <c r="B98" s="653"/>
      <c r="C98" s="654" t="s">
        <v>178</v>
      </c>
    </row>
    <row r="99" spans="1:3" ht="46.8" x14ac:dyDescent="0.25">
      <c r="A99" s="652">
        <v>21</v>
      </c>
      <c r="B99" s="653"/>
      <c r="C99" s="654" t="s">
        <v>179</v>
      </c>
    </row>
    <row r="100" spans="1:3" ht="17.399999999999999" x14ac:dyDescent="0.25">
      <c r="A100" s="649" t="s">
        <v>180</v>
      </c>
      <c r="B100" s="660"/>
      <c r="C100" s="651"/>
    </row>
    <row r="101" spans="1:3" ht="31.2" x14ac:dyDescent="0.25">
      <c r="A101" s="652">
        <v>22</v>
      </c>
      <c r="B101" s="653"/>
      <c r="C101" s="654" t="s">
        <v>677</v>
      </c>
    </row>
    <row r="102" spans="1:3" ht="21.75" customHeight="1" x14ac:dyDescent="0.25">
      <c r="A102" s="652">
        <v>23</v>
      </c>
      <c r="B102" s="653"/>
      <c r="C102" s="654" t="s">
        <v>87</v>
      </c>
    </row>
    <row r="103" spans="1:3" ht="16.2" x14ac:dyDescent="0.25">
      <c r="A103" s="731" t="s">
        <v>722</v>
      </c>
      <c r="B103" s="732"/>
      <c r="C103" s="733"/>
    </row>
    <row r="104" spans="1:3" ht="124.8" x14ac:dyDescent="0.25">
      <c r="A104" s="734">
        <v>1</v>
      </c>
      <c r="B104" s="735"/>
      <c r="C104" s="736" t="s">
        <v>723</v>
      </c>
    </row>
    <row r="105" spans="1:3" ht="62.4" x14ac:dyDescent="0.25">
      <c r="A105" s="734">
        <v>2</v>
      </c>
      <c r="B105" s="735"/>
      <c r="C105" s="736" t="s">
        <v>724</v>
      </c>
    </row>
    <row r="106" spans="1:3" ht="109.2" x14ac:dyDescent="0.25">
      <c r="A106" s="734">
        <v>3</v>
      </c>
      <c r="B106" s="735"/>
      <c r="C106" s="736" t="s">
        <v>725</v>
      </c>
    </row>
    <row r="107" spans="1:3" x14ac:dyDescent="0.25">
      <c r="A107" s="734">
        <v>4</v>
      </c>
      <c r="B107" s="735"/>
      <c r="C107" s="736" t="s">
        <v>726</v>
      </c>
    </row>
    <row r="108" spans="1:3" ht="46.8" x14ac:dyDescent="0.25">
      <c r="A108" s="734">
        <v>5</v>
      </c>
      <c r="B108" s="735"/>
      <c r="C108" s="736" t="s">
        <v>727</v>
      </c>
    </row>
    <row r="109" spans="1:3" ht="31.2" x14ac:dyDescent="0.25">
      <c r="A109" s="734"/>
      <c r="B109" s="735" t="s">
        <v>728</v>
      </c>
      <c r="C109" s="736" t="s">
        <v>729</v>
      </c>
    </row>
    <row r="110" spans="1:3" x14ac:dyDescent="0.25">
      <c r="A110" s="734"/>
      <c r="B110" s="735" t="s">
        <v>730</v>
      </c>
      <c r="C110" s="736" t="s">
        <v>731</v>
      </c>
    </row>
    <row r="111" spans="1:3" ht="109.2" x14ac:dyDescent="0.25">
      <c r="A111" s="734"/>
      <c r="B111" s="735" t="s">
        <v>172</v>
      </c>
      <c r="C111" s="736" t="s">
        <v>732</v>
      </c>
    </row>
    <row r="112" spans="1:3" x14ac:dyDescent="0.25">
      <c r="A112" s="734">
        <v>6</v>
      </c>
      <c r="B112" s="735"/>
      <c r="C112" s="736" t="s">
        <v>733</v>
      </c>
    </row>
    <row r="113" spans="1:3" ht="31.2" x14ac:dyDescent="0.25">
      <c r="A113" s="734">
        <v>7</v>
      </c>
      <c r="B113" s="735"/>
      <c r="C113" s="736" t="s">
        <v>734</v>
      </c>
    </row>
    <row r="114" spans="1:3" ht="16.2" x14ac:dyDescent="0.25">
      <c r="A114" s="731" t="s">
        <v>735</v>
      </c>
      <c r="B114" s="732"/>
      <c r="C114" s="733"/>
    </row>
    <row r="115" spans="1:3" ht="31.2" x14ac:dyDescent="0.25">
      <c r="A115" s="734">
        <v>1</v>
      </c>
      <c r="B115" s="735"/>
      <c r="C115" s="736" t="s">
        <v>736</v>
      </c>
    </row>
    <row r="116" spans="1:3" x14ac:dyDescent="0.25">
      <c r="A116" s="734"/>
      <c r="B116" s="735" t="s">
        <v>728</v>
      </c>
      <c r="C116" s="736" t="s">
        <v>737</v>
      </c>
    </row>
    <row r="117" spans="1:3" x14ac:dyDescent="0.25">
      <c r="A117" s="734"/>
      <c r="B117" s="735" t="s">
        <v>730</v>
      </c>
      <c r="C117" s="736" t="s">
        <v>738</v>
      </c>
    </row>
    <row r="118" spans="1:3" ht="31.2" x14ac:dyDescent="0.25">
      <c r="A118" s="734">
        <v>2</v>
      </c>
      <c r="B118" s="735"/>
      <c r="C118" s="736" t="s">
        <v>739</v>
      </c>
    </row>
    <row r="119" spans="1:3" x14ac:dyDescent="0.25">
      <c r="A119" s="734">
        <v>3</v>
      </c>
      <c r="B119" s="735"/>
      <c r="C119" s="736" t="s">
        <v>740</v>
      </c>
    </row>
    <row r="120" spans="1:3" x14ac:dyDescent="0.25">
      <c r="A120" s="734">
        <v>4</v>
      </c>
      <c r="B120" s="735"/>
      <c r="C120" s="736" t="s">
        <v>741</v>
      </c>
    </row>
    <row r="121" spans="1:3" ht="31.2" x14ac:dyDescent="0.25">
      <c r="A121" s="734"/>
      <c r="B121" s="735" t="s">
        <v>728</v>
      </c>
      <c r="C121" s="736" t="s">
        <v>742</v>
      </c>
    </row>
    <row r="122" spans="1:3" x14ac:dyDescent="0.25">
      <c r="A122" s="734"/>
      <c r="B122" s="735" t="s">
        <v>730</v>
      </c>
      <c r="C122" s="736" t="s">
        <v>743</v>
      </c>
    </row>
    <row r="123" spans="1:3" x14ac:dyDescent="0.25">
      <c r="A123" s="734">
        <v>5</v>
      </c>
      <c r="B123" s="735"/>
      <c r="C123" s="736" t="s">
        <v>744</v>
      </c>
    </row>
    <row r="124" spans="1:3" x14ac:dyDescent="0.25">
      <c r="A124" s="734">
        <v>6</v>
      </c>
      <c r="B124" s="735"/>
      <c r="C124" s="736" t="s">
        <v>745</v>
      </c>
    </row>
    <row r="125" spans="1:3" ht="31.2" x14ac:dyDescent="0.25">
      <c r="A125" s="734">
        <v>7</v>
      </c>
      <c r="B125" s="735"/>
      <c r="C125" s="736" t="s">
        <v>746</v>
      </c>
    </row>
    <row r="126" spans="1:3" x14ac:dyDescent="0.25">
      <c r="A126" s="734"/>
      <c r="B126" s="735" t="s">
        <v>728</v>
      </c>
      <c r="C126" s="736" t="s">
        <v>747</v>
      </c>
    </row>
    <row r="127" spans="1:3" x14ac:dyDescent="0.25">
      <c r="A127" s="734"/>
      <c r="B127" s="735" t="s">
        <v>730</v>
      </c>
      <c r="C127" s="736" t="s">
        <v>748</v>
      </c>
    </row>
    <row r="128" spans="1:3" x14ac:dyDescent="0.25">
      <c r="A128" s="734"/>
      <c r="B128" s="735" t="s">
        <v>749</v>
      </c>
      <c r="C128" s="736" t="s">
        <v>750</v>
      </c>
    </row>
  </sheetData>
  <mergeCells count="5">
    <mergeCell ref="A1:C1"/>
    <mergeCell ref="A2:C2"/>
    <mergeCell ref="A4:C4"/>
    <mergeCell ref="A33:C33"/>
    <mergeCell ref="A69:C69"/>
  </mergeCells>
  <pageMargins left="0.7" right="0.7" top="0.75" bottom="0.75" header="0.3" footer="0.3"/>
  <pageSetup scale="95" fitToHeight="0" orientation="portrait" r:id="rId1"/>
  <rowBreaks count="3" manualBreakCount="3">
    <brk id="17" max="2" man="1"/>
    <brk id="33" max="2" man="1"/>
    <brk id="57" max="2"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pageSetUpPr fitToPage="1"/>
  </sheetPr>
  <dimension ref="B1:Y68"/>
  <sheetViews>
    <sheetView showGridLines="0" zoomScale="120" zoomScaleNormal="120" zoomScaleSheetLayoutView="115" workbookViewId="0">
      <selection activeCell="B30" sqref="B30:C30"/>
    </sheetView>
  </sheetViews>
  <sheetFormatPr defaultColWidth="9.109375" defaultRowHeight="13.2" x14ac:dyDescent="0.25"/>
  <cols>
    <col min="1" max="1" width="9.109375" style="497"/>
    <col min="2" max="2" width="22.44140625" style="497" customWidth="1"/>
    <col min="3" max="4" width="9.6640625" style="497" customWidth="1"/>
    <col min="5" max="5" width="5.33203125" style="497" customWidth="1"/>
    <col min="6" max="7" width="10.6640625" style="497" customWidth="1"/>
    <col min="8" max="8" width="4.44140625" style="497" customWidth="1"/>
    <col min="9" max="9" width="10.6640625" style="497" customWidth="1"/>
    <col min="10" max="10" width="11.88671875" style="497" customWidth="1"/>
    <col min="11" max="11" width="3.5546875" style="497" customWidth="1"/>
    <col min="12" max="12" width="25.5546875" style="497" customWidth="1"/>
    <col min="13" max="14" width="9.109375" style="497"/>
    <col min="15" max="15" width="7" style="497" customWidth="1"/>
    <col min="16" max="17" width="9.109375" style="497"/>
    <col min="18" max="18" width="10.109375" style="573" bestFit="1" customWidth="1"/>
    <col min="19" max="19" width="9.109375" style="444"/>
    <col min="20" max="16384" width="9.109375" style="497"/>
  </cols>
  <sheetData>
    <row r="1" spans="2:24" ht="41.25" customHeight="1" x14ac:dyDescent="0.25">
      <c r="B1" s="443"/>
      <c r="C1" s="488"/>
      <c r="D1" s="488"/>
      <c r="E1" s="488"/>
      <c r="F1" s="488"/>
      <c r="G1" s="488"/>
      <c r="M1" s="488"/>
    </row>
    <row r="2" spans="2:24" ht="41.25" customHeight="1" x14ac:dyDescent="0.25">
      <c r="B2" s="443"/>
      <c r="C2" s="488"/>
      <c r="D2" s="488"/>
      <c r="E2" s="488"/>
      <c r="F2" s="488"/>
      <c r="G2" s="488"/>
      <c r="I2" s="444"/>
      <c r="J2" s="444"/>
      <c r="K2" s="444"/>
      <c r="L2" s="444"/>
      <c r="M2" s="488"/>
    </row>
    <row r="3" spans="2:24" ht="41.25" customHeight="1" x14ac:dyDescent="0.25">
      <c r="B3" s="443"/>
      <c r="C3" s="488"/>
      <c r="D3" s="488"/>
      <c r="E3" s="488"/>
      <c r="F3" s="488"/>
      <c r="G3" s="488"/>
      <c r="M3" s="488"/>
    </row>
    <row r="4" spans="2:24" ht="13.5" customHeight="1" x14ac:dyDescent="0.25">
      <c r="B4" s="498"/>
      <c r="C4" s="488"/>
      <c r="I4" s="1132"/>
      <c r="J4" s="1133"/>
      <c r="K4" s="1133"/>
      <c r="L4" s="1133"/>
    </row>
    <row r="5" spans="2:24" ht="17.399999999999999" x14ac:dyDescent="0.25">
      <c r="B5" s="1134" t="s">
        <v>461</v>
      </c>
      <c r="C5" s="1134"/>
      <c r="D5" s="1134"/>
      <c r="E5" s="1134"/>
      <c r="F5" s="1134"/>
      <c r="G5" s="1134"/>
      <c r="H5" s="1134"/>
      <c r="I5" s="1135" t="str">
        <f>Sketch!P4</f>
        <v>CX3818</v>
      </c>
      <c r="J5" s="1135"/>
      <c r="K5" s="1135"/>
      <c r="L5" s="1135"/>
    </row>
    <row r="6" spans="2:24" ht="5.25" customHeight="1" x14ac:dyDescent="0.25">
      <c r="B6" s="488"/>
      <c r="C6" s="488"/>
      <c r="D6" s="488"/>
      <c r="E6" s="488"/>
      <c r="F6" s="488"/>
      <c r="G6" s="488"/>
      <c r="H6" s="488"/>
      <c r="I6" s="488"/>
      <c r="J6" s="488"/>
      <c r="K6" s="488"/>
      <c r="L6" s="488"/>
    </row>
    <row r="7" spans="2:24" ht="14.1" customHeight="1" x14ac:dyDescent="0.25">
      <c r="B7" s="499" t="s">
        <v>462</v>
      </c>
      <c r="C7" s="1136" t="str">
        <f>Sketch!B1</f>
        <v>Waddell TR 3 #3813</v>
      </c>
      <c r="D7" s="1136"/>
      <c r="E7" s="1136"/>
      <c r="F7" s="1137" t="s">
        <v>463</v>
      </c>
      <c r="G7" s="1138"/>
      <c r="H7" s="1138"/>
      <c r="I7" s="1139" t="str">
        <f>Sketch!P10</f>
        <v>University Waddell (Devonian)</v>
      </c>
      <c r="J7" s="1139"/>
      <c r="K7" s="1139"/>
      <c r="L7" s="1140"/>
      <c r="R7" s="752" t="s">
        <v>562</v>
      </c>
      <c r="S7" s="753"/>
      <c r="T7" s="754"/>
      <c r="U7" s="754"/>
      <c r="V7" s="754"/>
      <c r="W7" s="754"/>
      <c r="X7" s="754"/>
    </row>
    <row r="8" spans="2:24" ht="14.1" customHeight="1" x14ac:dyDescent="0.25">
      <c r="B8" s="501" t="s">
        <v>464</v>
      </c>
      <c r="C8" s="1141" t="str">
        <f>Sketch!E4&amp;", "&amp;Sketch!E6&amp;", "&amp;Sketch!E10&amp;", TX"</f>
        <v>2010' FSL,  650' FWL, Sec 22, Blk B-25, Crane, TX</v>
      </c>
      <c r="D8" s="1141"/>
      <c r="E8" s="1141"/>
      <c r="F8" s="1141"/>
      <c r="G8" s="1141"/>
      <c r="H8" s="1141"/>
      <c r="I8" s="1141"/>
      <c r="J8" s="1141"/>
      <c r="K8" s="1141"/>
      <c r="L8" s="1142"/>
      <c r="R8" s="755"/>
      <c r="S8" s="753"/>
      <c r="T8" s="754"/>
      <c r="U8" s="754"/>
      <c r="V8" s="754"/>
      <c r="W8" s="754"/>
      <c r="X8" s="754"/>
    </row>
    <row r="9" spans="2:24" ht="14.1" customHeight="1" x14ac:dyDescent="0.25">
      <c r="B9" s="502" t="s">
        <v>465</v>
      </c>
      <c r="C9" s="503" t="str">
        <f>Sketch!P7</f>
        <v>42-103-36784</v>
      </c>
      <c r="D9" s="504"/>
      <c r="E9" s="1143" t="s">
        <v>466</v>
      </c>
      <c r="F9" s="1144"/>
      <c r="G9" s="1144"/>
      <c r="H9" s="505"/>
      <c r="I9" s="506">
        <f>Sketch!P6</f>
        <v>868552</v>
      </c>
      <c r="J9" s="507"/>
      <c r="K9" s="508" t="s">
        <v>467</v>
      </c>
      <c r="L9" s="509" t="str">
        <f>Sketch!S1</f>
        <v>Savanna #417</v>
      </c>
      <c r="R9" s="756"/>
      <c r="S9" s="757"/>
      <c r="T9" s="754"/>
      <c r="U9" s="754"/>
      <c r="V9" s="754"/>
      <c r="W9" s="754"/>
      <c r="X9" s="754"/>
    </row>
    <row r="10" spans="2:24" ht="14.1" customHeight="1" x14ac:dyDescent="0.25">
      <c r="B10" s="511" t="s">
        <v>468</v>
      </c>
      <c r="C10" s="1149" t="s">
        <v>469</v>
      </c>
      <c r="D10" s="1149"/>
      <c r="E10" s="1149"/>
      <c r="F10" s="1149"/>
      <c r="G10" s="1149"/>
      <c r="H10" s="1149"/>
      <c r="I10" s="1149"/>
      <c r="J10" s="1149"/>
      <c r="K10" s="1149"/>
      <c r="L10" s="1150"/>
      <c r="R10" s="758"/>
      <c r="S10" s="753"/>
      <c r="T10" s="754"/>
      <c r="U10" s="754"/>
      <c r="V10" s="754"/>
      <c r="W10" s="754"/>
      <c r="X10" s="754"/>
    </row>
    <row r="11" spans="2:24" ht="14.1" customHeight="1" x14ac:dyDescent="0.25">
      <c r="B11" s="512" t="s">
        <v>543</v>
      </c>
      <c r="C11" s="1151" t="str">
        <f>Sketch!E8</f>
        <v>31.546657, -102.490691</v>
      </c>
      <c r="D11" s="1151"/>
      <c r="E11" s="1151"/>
      <c r="F11" s="1152"/>
      <c r="G11" s="1145" t="s">
        <v>620</v>
      </c>
      <c r="H11" s="1146"/>
      <c r="I11" s="1146"/>
      <c r="J11" s="1146"/>
      <c r="K11" s="1147">
        <f>D24</f>
        <v>2777</v>
      </c>
      <c r="L11" s="1157"/>
      <c r="R11" s="575"/>
      <c r="S11" s="578"/>
      <c r="T11" s="510"/>
      <c r="U11" s="510"/>
    </row>
    <row r="12" spans="2:24" s="510" customFormat="1" ht="14.1" customHeight="1" x14ac:dyDescent="0.25">
      <c r="B12" s="511" t="s">
        <v>580</v>
      </c>
      <c r="C12" s="1126" t="str">
        <f>Sketch!E9</f>
        <v>31.546521, -102.490269</v>
      </c>
      <c r="D12" s="1126"/>
      <c r="E12" s="1126"/>
      <c r="F12" s="1127"/>
      <c r="G12" s="1145" t="s">
        <v>470</v>
      </c>
      <c r="H12" s="1146"/>
      <c r="I12" s="1146"/>
      <c r="J12" s="1146"/>
      <c r="K12" s="1147">
        <f>Sketch!S8</f>
        <v>2765</v>
      </c>
      <c r="L12" s="1148"/>
      <c r="R12" s="575"/>
      <c r="S12" s="444"/>
    </row>
    <row r="13" spans="2:24" ht="14.1" customHeight="1" x14ac:dyDescent="0.25">
      <c r="B13" s="1124" t="s">
        <v>471</v>
      </c>
      <c r="C13" s="1125"/>
      <c r="D13" s="1153" t="s">
        <v>565</v>
      </c>
      <c r="E13" s="1153"/>
      <c r="F13" s="1154"/>
      <c r="G13" s="1145" t="s">
        <v>472</v>
      </c>
      <c r="H13" s="1146"/>
      <c r="I13" s="1146"/>
      <c r="J13" s="1146"/>
      <c r="K13" s="1155">
        <f>Sketch!J61</f>
        <v>10000</v>
      </c>
      <c r="L13" s="1156"/>
      <c r="R13" s="575"/>
      <c r="S13" s="578"/>
    </row>
    <row r="14" spans="2:24" ht="14.1" customHeight="1" x14ac:dyDescent="0.25">
      <c r="B14" s="1122" t="s">
        <v>473</v>
      </c>
      <c r="C14" s="1123"/>
      <c r="D14" s="1126" t="s">
        <v>625</v>
      </c>
      <c r="E14" s="1126"/>
      <c r="F14" s="1126"/>
      <c r="G14" s="1126"/>
      <c r="H14" s="1126"/>
      <c r="I14" s="1126"/>
      <c r="J14" s="1126"/>
      <c r="K14" s="1126"/>
      <c r="L14" s="1127"/>
      <c r="R14" s="576"/>
      <c r="S14" s="579"/>
      <c r="T14" s="513"/>
      <c r="U14" s="513"/>
    </row>
    <row r="15" spans="2:24" ht="14.1" customHeight="1" x14ac:dyDescent="0.25">
      <c r="B15" s="1122" t="s">
        <v>474</v>
      </c>
      <c r="C15" s="1123"/>
      <c r="D15" s="1126" t="s">
        <v>475</v>
      </c>
      <c r="E15" s="1126"/>
      <c r="F15" s="1126"/>
      <c r="G15" s="1126"/>
      <c r="H15" s="1126"/>
      <c r="I15" s="1126"/>
      <c r="J15" s="1126"/>
      <c r="K15" s="1126"/>
      <c r="L15" s="1127"/>
    </row>
    <row r="16" spans="2:24" ht="14.1" customHeight="1" x14ac:dyDescent="0.25">
      <c r="B16" s="1122" t="s">
        <v>476</v>
      </c>
      <c r="C16" s="1123"/>
      <c r="D16" s="1126" t="s">
        <v>477</v>
      </c>
      <c r="E16" s="1126"/>
      <c r="F16" s="1126"/>
      <c r="G16" s="1126"/>
      <c r="H16" s="1126"/>
      <c r="I16" s="1126"/>
      <c r="J16" s="1126"/>
      <c r="K16" s="1126"/>
      <c r="L16" s="1127"/>
    </row>
    <row r="17" spans="2:25" ht="14.1" customHeight="1" x14ac:dyDescent="0.25">
      <c r="B17" s="1122" t="s">
        <v>478</v>
      </c>
      <c r="C17" s="1123"/>
      <c r="D17" s="1123"/>
      <c r="E17" s="1123"/>
      <c r="F17" s="1126" t="s">
        <v>477</v>
      </c>
      <c r="G17" s="1126"/>
      <c r="H17" s="1126"/>
      <c r="I17" s="1126"/>
      <c r="J17" s="1126"/>
      <c r="K17" s="1126"/>
      <c r="L17" s="1127"/>
    </row>
    <row r="18" spans="2:25" s="488" customFormat="1" ht="14.1" customHeight="1" x14ac:dyDescent="0.25">
      <c r="B18" s="1122" t="s">
        <v>479</v>
      </c>
      <c r="C18" s="1123"/>
      <c r="D18" s="1126" t="s">
        <v>714</v>
      </c>
      <c r="E18" s="1126"/>
      <c r="F18" s="1126"/>
      <c r="G18" s="1126"/>
      <c r="H18" s="1126"/>
      <c r="I18" s="1126"/>
      <c r="J18" s="1126"/>
      <c r="K18" s="1126"/>
      <c r="L18" s="1127"/>
      <c r="R18" s="577"/>
      <c r="S18" s="580"/>
    </row>
    <row r="19" spans="2:25" ht="14.1" customHeight="1" x14ac:dyDescent="0.25">
      <c r="B19" s="1124" t="s">
        <v>480</v>
      </c>
      <c r="C19" s="1125"/>
      <c r="D19" s="1126" t="s">
        <v>715</v>
      </c>
      <c r="E19" s="1126"/>
      <c r="F19" s="1126"/>
      <c r="G19" s="1126"/>
      <c r="H19" s="1126"/>
      <c r="I19" s="1126"/>
      <c r="J19" s="1126"/>
      <c r="K19" s="1126"/>
      <c r="L19" s="1127"/>
      <c r="T19" s="488"/>
      <c r="U19" s="488"/>
      <c r="V19" s="488"/>
      <c r="Y19" s="488"/>
    </row>
    <row r="20" spans="2:25" ht="14.1" customHeight="1" x14ac:dyDescent="0.25">
      <c r="B20" s="1124" t="s">
        <v>551</v>
      </c>
      <c r="C20" s="1125"/>
      <c r="D20" s="1126" t="s">
        <v>784</v>
      </c>
      <c r="E20" s="1126"/>
      <c r="F20" s="1126"/>
      <c r="G20" s="1126"/>
      <c r="H20" s="1126"/>
      <c r="I20" s="1126"/>
      <c r="J20" s="1126"/>
      <c r="K20" s="1126"/>
      <c r="L20" s="1127"/>
      <c r="T20" s="488"/>
      <c r="U20" s="488"/>
      <c r="V20" s="488"/>
      <c r="Y20" s="488"/>
    </row>
    <row r="21" spans="2:25" ht="14.1" customHeight="1" x14ac:dyDescent="0.25">
      <c r="B21" s="1110" t="s">
        <v>481</v>
      </c>
      <c r="C21" s="1111"/>
      <c r="D21" s="1111"/>
      <c r="E21" s="1111"/>
      <c r="F21" s="1111"/>
      <c r="G21" s="1111"/>
      <c r="H21" s="1111"/>
      <c r="I21" s="1111"/>
      <c r="J21" s="1111"/>
      <c r="K21" s="1111"/>
      <c r="L21" s="1112"/>
      <c r="T21" s="488"/>
      <c r="U21" s="488"/>
      <c r="V21" s="488"/>
      <c r="Y21" s="488"/>
    </row>
    <row r="22" spans="2:25" ht="14.1" customHeight="1" x14ac:dyDescent="0.25">
      <c r="B22" s="514"/>
      <c r="C22" s="1113" t="s">
        <v>482</v>
      </c>
      <c r="D22" s="1113"/>
      <c r="E22" s="515"/>
      <c r="F22" s="1113" t="s">
        <v>483</v>
      </c>
      <c r="G22" s="1113"/>
      <c r="H22" s="1113"/>
      <c r="I22" s="1113"/>
      <c r="J22" s="1113"/>
      <c r="K22" s="516"/>
      <c r="L22" s="517"/>
      <c r="T22" s="488"/>
      <c r="U22" s="488"/>
      <c r="V22" s="488"/>
      <c r="Y22" s="488"/>
    </row>
    <row r="23" spans="2:25" ht="13.5" customHeight="1" x14ac:dyDescent="0.25">
      <c r="B23" s="518"/>
      <c r="C23" s="519" t="s">
        <v>484</v>
      </c>
      <c r="D23" s="520">
        <v>12</v>
      </c>
      <c r="E23" s="521"/>
      <c r="F23" s="1114" t="s">
        <v>813</v>
      </c>
      <c r="G23" s="1114"/>
      <c r="H23" s="522"/>
      <c r="I23" s="1115" t="s">
        <v>820</v>
      </c>
      <c r="J23" s="1115"/>
      <c r="K23" s="523"/>
      <c r="L23" s="524"/>
      <c r="T23" s="488"/>
      <c r="U23" s="488"/>
      <c r="V23" s="488"/>
      <c r="Y23" s="488"/>
    </row>
    <row r="24" spans="2:25" ht="13.5" customHeight="1" x14ac:dyDescent="0.25">
      <c r="B24" s="525"/>
      <c r="C24" s="519" t="s">
        <v>485</v>
      </c>
      <c r="D24" s="520">
        <f>K12+D23</f>
        <v>2777</v>
      </c>
      <c r="E24" s="521"/>
      <c r="F24" s="519" t="s">
        <v>485</v>
      </c>
      <c r="G24" s="520">
        <v>2695</v>
      </c>
      <c r="H24" s="488"/>
      <c r="I24" s="519" t="s">
        <v>485</v>
      </c>
      <c r="J24" s="520">
        <v>2689</v>
      </c>
      <c r="K24" s="139"/>
      <c r="L24" s="489"/>
      <c r="T24" s="488"/>
      <c r="U24" s="488"/>
      <c r="V24" s="488"/>
      <c r="Y24" s="488"/>
    </row>
    <row r="25" spans="2:25" ht="15.9" customHeight="1" x14ac:dyDescent="0.25">
      <c r="B25" s="445" t="s">
        <v>486</v>
      </c>
      <c r="C25" s="446" t="s">
        <v>487</v>
      </c>
      <c r="D25" s="447" t="s">
        <v>488</v>
      </c>
      <c r="E25" s="448"/>
      <c r="F25" s="449" t="s">
        <v>487</v>
      </c>
      <c r="G25" s="446" t="s">
        <v>488</v>
      </c>
      <c r="H25" s="450"/>
      <c r="I25" s="449" t="s">
        <v>487</v>
      </c>
      <c r="J25" s="446" t="s">
        <v>488</v>
      </c>
      <c r="K25" s="451"/>
      <c r="L25" s="452" t="s">
        <v>489</v>
      </c>
      <c r="T25" s="488"/>
      <c r="U25" s="488"/>
      <c r="V25" s="488"/>
      <c r="Y25" s="488"/>
    </row>
    <row r="26" spans="2:25" ht="12.75" customHeight="1" x14ac:dyDescent="0.25">
      <c r="B26" s="526" t="s">
        <v>490</v>
      </c>
      <c r="C26" s="527">
        <v>450</v>
      </c>
      <c r="D26" s="527">
        <f t="shared" ref="D26:D47" si="0">D$24-C26</f>
        <v>2327</v>
      </c>
      <c r="E26" s="528"/>
      <c r="F26" s="529">
        <f>C26</f>
        <v>450</v>
      </c>
      <c r="G26" s="529">
        <f t="shared" ref="G26:G47" si="1">G$24-F26</f>
        <v>2245</v>
      </c>
      <c r="H26" s="530"/>
      <c r="I26" s="531">
        <f>C26</f>
        <v>450</v>
      </c>
      <c r="J26" s="531">
        <f t="shared" ref="J26:J47" si="2">$J$24-I26</f>
        <v>2239</v>
      </c>
      <c r="K26" s="211"/>
      <c r="L26" s="532" t="s">
        <v>491</v>
      </c>
      <c r="T26" s="488"/>
      <c r="U26" s="488"/>
      <c r="V26" s="488"/>
      <c r="Y26" s="488"/>
    </row>
    <row r="27" spans="2:25" ht="12.75" customHeight="1" x14ac:dyDescent="0.25">
      <c r="B27" s="486" t="s">
        <v>492</v>
      </c>
      <c r="C27" s="533">
        <v>900</v>
      </c>
      <c r="D27" s="533">
        <f t="shared" si="0"/>
        <v>1877</v>
      </c>
      <c r="E27" s="528"/>
      <c r="F27" s="534">
        <f>C27</f>
        <v>900</v>
      </c>
      <c r="G27" s="534">
        <f t="shared" si="1"/>
        <v>1795</v>
      </c>
      <c r="H27" s="530"/>
      <c r="I27" s="533">
        <f>C27</f>
        <v>900</v>
      </c>
      <c r="J27" s="535">
        <f t="shared" si="2"/>
        <v>1789</v>
      </c>
      <c r="K27" s="211"/>
      <c r="L27" s="532" t="s">
        <v>493</v>
      </c>
      <c r="T27" s="488"/>
      <c r="U27" s="488"/>
      <c r="V27" s="488"/>
      <c r="Y27" s="488"/>
    </row>
    <row r="28" spans="2:25" ht="12.75" customHeight="1" x14ac:dyDescent="0.25">
      <c r="B28" s="526" t="s">
        <v>566</v>
      </c>
      <c r="C28" s="527">
        <f>D$24-D28</f>
        <v>2278.6999999999998</v>
      </c>
      <c r="D28" s="527">
        <v>498.3</v>
      </c>
      <c r="E28" s="528"/>
      <c r="F28" s="527">
        <v>2155</v>
      </c>
      <c r="G28" s="529">
        <f t="shared" si="1"/>
        <v>540</v>
      </c>
      <c r="H28" s="530"/>
      <c r="I28" s="527">
        <v>2150</v>
      </c>
      <c r="J28" s="531">
        <f t="shared" si="2"/>
        <v>539</v>
      </c>
      <c r="K28" s="211"/>
      <c r="L28" s="532"/>
      <c r="T28" s="488"/>
      <c r="U28" s="488"/>
      <c r="V28" s="488"/>
      <c r="Y28" s="488"/>
    </row>
    <row r="29" spans="2:25" ht="12.75" customHeight="1" x14ac:dyDescent="0.25">
      <c r="B29" s="486" t="s">
        <v>406</v>
      </c>
      <c r="C29" s="527">
        <f t="shared" ref="C29:C46" si="3">D$24-D29</f>
        <v>3056.3</v>
      </c>
      <c r="D29" s="533">
        <v>-279.3</v>
      </c>
      <c r="E29" s="528"/>
      <c r="F29" s="535">
        <v>2907</v>
      </c>
      <c r="G29" s="534">
        <f t="shared" si="1"/>
        <v>-212</v>
      </c>
      <c r="H29" s="530"/>
      <c r="I29" s="535">
        <v>2901</v>
      </c>
      <c r="J29" s="535">
        <f t="shared" si="2"/>
        <v>-212</v>
      </c>
      <c r="K29" s="211"/>
      <c r="L29" s="532"/>
      <c r="T29" s="488"/>
      <c r="U29" s="488"/>
      <c r="V29" s="488"/>
      <c r="Y29" s="488"/>
    </row>
    <row r="30" spans="2:25" ht="12.75" customHeight="1" x14ac:dyDescent="0.25">
      <c r="B30" s="526" t="s">
        <v>567</v>
      </c>
      <c r="C30" s="527">
        <f t="shared" si="3"/>
        <v>3515.8</v>
      </c>
      <c r="D30" s="527">
        <v>-738.8</v>
      </c>
      <c r="E30" s="528"/>
      <c r="F30" s="527">
        <v>3412</v>
      </c>
      <c r="G30" s="529">
        <f t="shared" si="1"/>
        <v>-717</v>
      </c>
      <c r="H30" s="530"/>
      <c r="I30" s="527">
        <v>3407</v>
      </c>
      <c r="J30" s="531">
        <f t="shared" si="2"/>
        <v>-718</v>
      </c>
      <c r="K30" s="211"/>
      <c r="L30" s="532" t="s">
        <v>494</v>
      </c>
      <c r="T30" s="488"/>
      <c r="U30" s="488"/>
      <c r="V30" s="488"/>
      <c r="Y30" s="488"/>
    </row>
    <row r="31" spans="2:25" ht="12.75" customHeight="1" x14ac:dyDescent="0.25">
      <c r="B31" s="486" t="s">
        <v>568</v>
      </c>
      <c r="C31" s="527">
        <f t="shared" si="3"/>
        <v>4550.2</v>
      </c>
      <c r="D31" s="533">
        <v>-1773.2</v>
      </c>
      <c r="E31" s="528"/>
      <c r="F31" s="535">
        <v>4458</v>
      </c>
      <c r="G31" s="534">
        <f t="shared" si="1"/>
        <v>-1763</v>
      </c>
      <c r="H31" s="530"/>
      <c r="I31" s="535">
        <v>4414</v>
      </c>
      <c r="J31" s="535">
        <f t="shared" si="2"/>
        <v>-1725</v>
      </c>
      <c r="K31" s="211"/>
      <c r="L31" s="585" t="s">
        <v>414</v>
      </c>
    </row>
    <row r="32" spans="2:25" ht="12.75" customHeight="1" x14ac:dyDescent="0.25">
      <c r="B32" s="526" t="s">
        <v>569</v>
      </c>
      <c r="C32" s="527">
        <f t="shared" si="3"/>
        <v>5042.7</v>
      </c>
      <c r="D32" s="527">
        <v>-2265.6999999999998</v>
      </c>
      <c r="E32" s="528"/>
      <c r="F32" s="531">
        <v>4860</v>
      </c>
      <c r="G32" s="529">
        <f t="shared" si="1"/>
        <v>-2165</v>
      </c>
      <c r="H32" s="530"/>
      <c r="I32" s="531">
        <v>4807</v>
      </c>
      <c r="J32" s="531">
        <f t="shared" si="2"/>
        <v>-2118</v>
      </c>
      <c r="K32" s="211"/>
      <c r="L32" s="585" t="s">
        <v>414</v>
      </c>
    </row>
    <row r="33" spans="2:20" ht="12.75" customHeight="1" x14ac:dyDescent="0.25">
      <c r="B33" s="486" t="s">
        <v>416</v>
      </c>
      <c r="C33" s="527">
        <f t="shared" si="3"/>
        <v>5362.3</v>
      </c>
      <c r="D33" s="533">
        <v>-2585.3000000000002</v>
      </c>
      <c r="E33" s="528"/>
      <c r="F33" s="535">
        <v>5178</v>
      </c>
      <c r="G33" s="534">
        <f t="shared" si="1"/>
        <v>-2483</v>
      </c>
      <c r="H33" s="530"/>
      <c r="I33" s="535">
        <v>5138</v>
      </c>
      <c r="J33" s="535">
        <f t="shared" si="2"/>
        <v>-2449</v>
      </c>
      <c r="K33" s="211"/>
      <c r="L33" s="585" t="s">
        <v>414</v>
      </c>
    </row>
    <row r="34" spans="2:20" ht="12.75" customHeight="1" x14ac:dyDescent="0.25">
      <c r="B34" s="526" t="s">
        <v>624</v>
      </c>
      <c r="C34" s="527">
        <f t="shared" si="3"/>
        <v>5422.3</v>
      </c>
      <c r="D34" s="527">
        <v>-2645.3</v>
      </c>
      <c r="E34" s="528"/>
      <c r="F34" s="531">
        <v>5237</v>
      </c>
      <c r="G34" s="529">
        <f t="shared" si="1"/>
        <v>-2542</v>
      </c>
      <c r="H34" s="530"/>
      <c r="I34" s="531">
        <v>5181</v>
      </c>
      <c r="J34" s="531">
        <f t="shared" si="2"/>
        <v>-2492</v>
      </c>
      <c r="K34" s="211"/>
      <c r="L34" s="585" t="s">
        <v>414</v>
      </c>
    </row>
    <row r="35" spans="2:20" ht="12.75" customHeight="1" x14ac:dyDescent="0.25">
      <c r="B35" s="486" t="s">
        <v>570</v>
      </c>
      <c r="C35" s="527">
        <f t="shared" si="3"/>
        <v>6047.3</v>
      </c>
      <c r="D35" s="533">
        <v>-3270.3</v>
      </c>
      <c r="E35" s="528"/>
      <c r="F35" s="535">
        <v>5868</v>
      </c>
      <c r="G35" s="534">
        <f t="shared" si="1"/>
        <v>-3173</v>
      </c>
      <c r="H35" s="530"/>
      <c r="I35" s="535">
        <v>5855</v>
      </c>
      <c r="J35" s="535">
        <f t="shared" si="2"/>
        <v>-3166</v>
      </c>
      <c r="K35" s="211"/>
      <c r="L35" s="585" t="s">
        <v>812</v>
      </c>
    </row>
    <row r="36" spans="2:20" ht="12.75" customHeight="1" x14ac:dyDescent="0.25">
      <c r="B36" s="526" t="s">
        <v>571</v>
      </c>
      <c r="C36" s="527">
        <f t="shared" si="3"/>
        <v>7053</v>
      </c>
      <c r="D36" s="527">
        <v>-4276</v>
      </c>
      <c r="E36" s="528"/>
      <c r="F36" s="531">
        <v>6861</v>
      </c>
      <c r="G36" s="529">
        <f t="shared" si="1"/>
        <v>-4166</v>
      </c>
      <c r="H36" s="530"/>
      <c r="I36" s="531">
        <v>6826</v>
      </c>
      <c r="J36" s="531">
        <f t="shared" si="2"/>
        <v>-4137</v>
      </c>
      <c r="K36" s="211"/>
      <c r="L36" s="585" t="s">
        <v>812</v>
      </c>
    </row>
    <row r="37" spans="2:20" s="582" customFormat="1" ht="12.75" customHeight="1" x14ac:dyDescent="0.25">
      <c r="B37" s="486" t="s">
        <v>623</v>
      </c>
      <c r="C37" s="527">
        <f t="shared" si="3"/>
        <v>7317</v>
      </c>
      <c r="D37" s="533">
        <v>-4540</v>
      </c>
      <c r="E37" s="528"/>
      <c r="F37" s="535">
        <v>7127</v>
      </c>
      <c r="G37" s="534">
        <f t="shared" si="1"/>
        <v>-4432</v>
      </c>
      <c r="H37" s="530"/>
      <c r="I37" s="535">
        <v>7109</v>
      </c>
      <c r="J37" s="535">
        <f t="shared" si="2"/>
        <v>-4420</v>
      </c>
      <c r="K37" s="211"/>
      <c r="L37" s="585" t="s">
        <v>812</v>
      </c>
      <c r="R37" s="583"/>
      <c r="S37" s="584"/>
    </row>
    <row r="38" spans="2:20" s="582" customFormat="1" ht="12.75" customHeight="1" x14ac:dyDescent="0.25">
      <c r="B38" s="486" t="s">
        <v>819</v>
      </c>
      <c r="C38" s="527">
        <f t="shared" si="3"/>
        <v>7634.4</v>
      </c>
      <c r="D38" s="533">
        <v>-4857.3999999999996</v>
      </c>
      <c r="E38" s="528"/>
      <c r="F38" s="535">
        <v>7434</v>
      </c>
      <c r="G38" s="534">
        <f t="shared" si="1"/>
        <v>-4739</v>
      </c>
      <c r="H38" s="530"/>
      <c r="I38" s="535">
        <v>7399</v>
      </c>
      <c r="J38" s="535">
        <f t="shared" si="2"/>
        <v>-4710</v>
      </c>
      <c r="K38" s="211"/>
      <c r="L38" s="585" t="s">
        <v>811</v>
      </c>
      <c r="R38" s="583"/>
      <c r="S38" s="584"/>
    </row>
    <row r="39" spans="2:20" s="582" customFormat="1" ht="12.75" customHeight="1" x14ac:dyDescent="0.25">
      <c r="B39" s="486" t="s">
        <v>814</v>
      </c>
      <c r="C39" s="527">
        <f t="shared" si="3"/>
        <v>7840.1</v>
      </c>
      <c r="D39" s="533">
        <v>-5063.1000000000004</v>
      </c>
      <c r="E39" s="528"/>
      <c r="F39" s="535">
        <v>7575</v>
      </c>
      <c r="G39" s="534">
        <f t="shared" si="1"/>
        <v>-4880</v>
      </c>
      <c r="H39" s="530"/>
      <c r="I39" s="535">
        <v>7543</v>
      </c>
      <c r="J39" s="535">
        <f t="shared" si="2"/>
        <v>-4854</v>
      </c>
      <c r="K39" s="211"/>
      <c r="L39" s="585" t="s">
        <v>810</v>
      </c>
      <c r="R39" s="583"/>
      <c r="S39" s="584"/>
    </row>
    <row r="40" spans="2:20" s="582" customFormat="1" ht="12.75" customHeight="1" x14ac:dyDescent="0.25">
      <c r="B40" s="486" t="s">
        <v>815</v>
      </c>
      <c r="C40" s="527">
        <f t="shared" si="3"/>
        <v>7903.4</v>
      </c>
      <c r="D40" s="533">
        <v>-5126.3999999999996</v>
      </c>
      <c r="E40" s="528"/>
      <c r="F40" s="535">
        <v>7626</v>
      </c>
      <c r="G40" s="534">
        <f t="shared" si="1"/>
        <v>-4931</v>
      </c>
      <c r="H40" s="530"/>
      <c r="I40" s="535">
        <v>7609</v>
      </c>
      <c r="J40" s="535">
        <f t="shared" si="2"/>
        <v>-4920</v>
      </c>
      <c r="K40" s="211"/>
      <c r="L40" s="585" t="s">
        <v>810</v>
      </c>
      <c r="R40" s="583"/>
      <c r="S40" s="584"/>
    </row>
    <row r="41" spans="2:20" s="582" customFormat="1" ht="12.75" customHeight="1" x14ac:dyDescent="0.25">
      <c r="B41" s="486" t="s">
        <v>816</v>
      </c>
      <c r="C41" s="527">
        <f t="shared" si="3"/>
        <v>8038.9</v>
      </c>
      <c r="D41" s="533">
        <v>-5261.9</v>
      </c>
      <c r="E41" s="528"/>
      <c r="F41" s="535">
        <v>7717</v>
      </c>
      <c r="G41" s="534">
        <f t="shared" si="1"/>
        <v>-5022</v>
      </c>
      <c r="H41" s="530"/>
      <c r="I41" s="535">
        <v>7755</v>
      </c>
      <c r="J41" s="535">
        <f t="shared" si="2"/>
        <v>-5066</v>
      </c>
      <c r="K41" s="211"/>
      <c r="L41" s="585" t="s">
        <v>811</v>
      </c>
      <c r="R41" s="583"/>
      <c r="S41" s="584"/>
    </row>
    <row r="42" spans="2:20" ht="12.75" customHeight="1" x14ac:dyDescent="0.25">
      <c r="B42" s="526" t="s">
        <v>806</v>
      </c>
      <c r="C42" s="527">
        <f t="shared" si="3"/>
        <v>8396</v>
      </c>
      <c r="D42" s="533">
        <v>-5619</v>
      </c>
      <c r="E42" s="528"/>
      <c r="F42" s="531">
        <v>8071</v>
      </c>
      <c r="G42" s="529">
        <f t="shared" si="1"/>
        <v>-5376</v>
      </c>
      <c r="H42" s="530"/>
      <c r="I42" s="531">
        <v>7872</v>
      </c>
      <c r="J42" s="531">
        <f t="shared" si="2"/>
        <v>-5183</v>
      </c>
      <c r="K42" s="211"/>
      <c r="L42" s="536" t="s">
        <v>809</v>
      </c>
      <c r="T42" s="582"/>
    </row>
    <row r="43" spans="2:20" ht="12.75" customHeight="1" x14ac:dyDescent="0.25">
      <c r="B43" s="526" t="s">
        <v>817</v>
      </c>
      <c r="C43" s="527">
        <f t="shared" si="3"/>
        <v>8609</v>
      </c>
      <c r="D43" s="533">
        <v>-5832</v>
      </c>
      <c r="E43" s="528"/>
      <c r="F43" s="531">
        <v>8284</v>
      </c>
      <c r="G43" s="529">
        <f t="shared" si="1"/>
        <v>-5589</v>
      </c>
      <c r="H43" s="530"/>
      <c r="I43" s="531">
        <v>8232</v>
      </c>
      <c r="J43" s="531">
        <f t="shared" si="2"/>
        <v>-5543</v>
      </c>
      <c r="K43" s="211"/>
      <c r="L43" s="536" t="s">
        <v>809</v>
      </c>
      <c r="T43" s="582"/>
    </row>
    <row r="44" spans="2:20" s="582" customFormat="1" ht="12.75" customHeight="1" x14ac:dyDescent="0.25">
      <c r="B44" s="486" t="s">
        <v>818</v>
      </c>
      <c r="C44" s="527">
        <f t="shared" si="3"/>
        <v>8880</v>
      </c>
      <c r="D44" s="533">
        <v>-6103</v>
      </c>
      <c r="E44" s="528"/>
      <c r="F44" s="535">
        <v>8555</v>
      </c>
      <c r="G44" s="534">
        <f t="shared" si="1"/>
        <v>-5860</v>
      </c>
      <c r="H44" s="530"/>
      <c r="I44" s="535">
        <v>8510</v>
      </c>
      <c r="J44" s="535">
        <f t="shared" si="2"/>
        <v>-5821</v>
      </c>
      <c r="K44" s="211"/>
      <c r="L44" s="536" t="s">
        <v>811</v>
      </c>
      <c r="R44" s="583"/>
      <c r="S44" s="584"/>
    </row>
    <row r="45" spans="2:20" s="582" customFormat="1" ht="12.75" customHeight="1" x14ac:dyDescent="0.25">
      <c r="B45" s="486" t="s">
        <v>807</v>
      </c>
      <c r="C45" s="527">
        <f t="shared" si="3"/>
        <v>8902</v>
      </c>
      <c r="D45" s="533">
        <v>-6125</v>
      </c>
      <c r="E45" s="528"/>
      <c r="F45" s="535">
        <v>8577</v>
      </c>
      <c r="G45" s="534">
        <f t="shared" si="1"/>
        <v>-5882</v>
      </c>
      <c r="H45" s="530"/>
      <c r="I45" s="535">
        <v>8522</v>
      </c>
      <c r="J45" s="535">
        <f t="shared" si="2"/>
        <v>-5833</v>
      </c>
      <c r="K45" s="211"/>
      <c r="L45" s="536" t="s">
        <v>809</v>
      </c>
      <c r="R45" s="583"/>
      <c r="S45" s="584"/>
    </row>
    <row r="46" spans="2:20" ht="12.75" customHeight="1" x14ac:dyDescent="0.25">
      <c r="B46" s="526" t="s">
        <v>808</v>
      </c>
      <c r="C46" s="527">
        <f t="shared" si="3"/>
        <v>9119</v>
      </c>
      <c r="D46" s="533">
        <v>-6342</v>
      </c>
      <c r="E46" s="528"/>
      <c r="F46" s="531">
        <v>8764</v>
      </c>
      <c r="G46" s="529">
        <f t="shared" si="1"/>
        <v>-6069</v>
      </c>
      <c r="H46" s="530"/>
      <c r="I46" s="531">
        <v>8714</v>
      </c>
      <c r="J46" s="531">
        <f t="shared" si="2"/>
        <v>-6025</v>
      </c>
      <c r="K46" s="211"/>
      <c r="L46" s="536" t="s">
        <v>810</v>
      </c>
    </row>
    <row r="47" spans="2:20" s="500" customFormat="1" ht="12.75" customHeight="1" x14ac:dyDescent="0.25">
      <c r="B47" s="537" t="s">
        <v>495</v>
      </c>
      <c r="C47" s="538">
        <f>Sketch!B61</f>
        <v>10000</v>
      </c>
      <c r="D47" s="539">
        <f t="shared" si="0"/>
        <v>-7223</v>
      </c>
      <c r="E47" s="540"/>
      <c r="F47" s="538">
        <v>9500</v>
      </c>
      <c r="G47" s="541">
        <f t="shared" si="1"/>
        <v>-6805</v>
      </c>
      <c r="H47" s="542"/>
      <c r="I47" s="538">
        <v>9280</v>
      </c>
      <c r="J47" s="538">
        <f t="shared" si="2"/>
        <v>-6591</v>
      </c>
      <c r="K47" s="543"/>
      <c r="L47" s="544"/>
      <c r="R47" s="574"/>
      <c r="S47" s="581"/>
    </row>
    <row r="48" spans="2:20" ht="12.75" customHeight="1" x14ac:dyDescent="0.25">
      <c r="B48" s="545" t="s">
        <v>496</v>
      </c>
      <c r="C48" s="546"/>
      <c r="D48" s="546"/>
      <c r="E48" s="547"/>
      <c r="F48" s="546"/>
      <c r="G48" s="546"/>
      <c r="H48" s="546"/>
      <c r="I48" s="546"/>
      <c r="J48" s="546"/>
      <c r="K48" s="139"/>
      <c r="L48" s="548"/>
    </row>
    <row r="49" spans="2:12" ht="12.75" customHeight="1" x14ac:dyDescent="0.25">
      <c r="B49" s="545" t="s">
        <v>552</v>
      </c>
      <c r="C49" s="521"/>
      <c r="D49" s="521"/>
      <c r="E49" s="521"/>
      <c r="F49" s="521"/>
      <c r="G49" s="521"/>
      <c r="H49" s="521"/>
      <c r="I49" s="521"/>
      <c r="J49" s="521"/>
      <c r="K49" s="521"/>
      <c r="L49" s="489"/>
    </row>
    <row r="50" spans="2:12" ht="12.75" customHeight="1" x14ac:dyDescent="0.25">
      <c r="B50" s="549"/>
      <c r="C50" s="550"/>
      <c r="D50" s="550"/>
      <c r="E50" s="550"/>
      <c r="F50" s="550"/>
      <c r="G50" s="550"/>
      <c r="H50" s="550"/>
      <c r="I50" s="550"/>
      <c r="J50" s="550"/>
      <c r="K50" s="550"/>
      <c r="L50" s="492"/>
    </row>
    <row r="51" spans="2:12" ht="12.75" hidden="1" customHeight="1" x14ac:dyDescent="0.25">
      <c r="B51" s="1116" t="s">
        <v>604</v>
      </c>
      <c r="C51" s="1117"/>
      <c r="D51" s="1117"/>
      <c r="E51" s="1117"/>
      <c r="F51" s="1117"/>
      <c r="G51" s="1117"/>
      <c r="H51" s="1117"/>
      <c r="I51" s="1117"/>
      <c r="J51" s="1117"/>
      <c r="K51" s="1117"/>
      <c r="L51" s="1118"/>
    </row>
    <row r="52" spans="2:12" hidden="1" x14ac:dyDescent="0.25">
      <c r="B52" s="1119"/>
      <c r="C52" s="1120"/>
      <c r="D52" s="1120"/>
      <c r="E52" s="1120"/>
      <c r="F52" s="1120"/>
      <c r="G52" s="1120"/>
      <c r="H52" s="1120"/>
      <c r="I52" s="1120"/>
      <c r="J52" s="1120"/>
      <c r="K52" s="1120"/>
      <c r="L52" s="1121"/>
    </row>
    <row r="53" spans="2:12" hidden="1" x14ac:dyDescent="0.25">
      <c r="B53" s="1119"/>
      <c r="C53" s="1120"/>
      <c r="D53" s="1120"/>
      <c r="E53" s="1120"/>
      <c r="F53" s="1120"/>
      <c r="G53" s="1120"/>
      <c r="H53" s="1120"/>
      <c r="I53" s="1120"/>
      <c r="J53" s="1120"/>
      <c r="K53" s="1120"/>
      <c r="L53" s="1121"/>
    </row>
    <row r="54" spans="2:12" ht="12.75" customHeight="1" x14ac:dyDescent="0.25">
      <c r="B54" s="1107" t="s">
        <v>553</v>
      </c>
      <c r="C54" s="1108"/>
      <c r="D54" s="1108"/>
      <c r="E54" s="1108"/>
      <c r="F54" s="1108"/>
      <c r="G54" s="1108"/>
      <c r="H54" s="1108"/>
      <c r="I54" s="1108"/>
      <c r="J54" s="1108"/>
      <c r="K54" s="1108"/>
      <c r="L54" s="1109"/>
    </row>
    <row r="55" spans="2:12" x14ac:dyDescent="0.25">
      <c r="B55" s="551" t="s">
        <v>554</v>
      </c>
      <c r="C55" s="1128" t="s">
        <v>555</v>
      </c>
      <c r="D55" s="1128"/>
      <c r="E55" s="1128"/>
      <c r="F55" s="1128"/>
      <c r="G55" s="1128"/>
      <c r="H55" s="1128"/>
      <c r="I55" s="1128"/>
      <c r="J55" s="1128"/>
      <c r="K55" s="1128"/>
      <c r="L55" s="1129"/>
    </row>
    <row r="56" spans="2:12" x14ac:dyDescent="0.25">
      <c r="B56" s="487" t="s">
        <v>556</v>
      </c>
      <c r="C56" s="1130" t="s">
        <v>594</v>
      </c>
      <c r="D56" s="1130"/>
      <c r="E56" s="1130"/>
      <c r="F56" s="1130"/>
      <c r="G56" s="1130"/>
      <c r="H56" s="1130"/>
      <c r="I56" s="1130"/>
      <c r="J56" s="1130"/>
      <c r="K56" s="1130"/>
      <c r="L56" s="1131"/>
    </row>
    <row r="57" spans="2:12" x14ac:dyDescent="0.25">
      <c r="B57" s="487"/>
      <c r="C57" s="552" t="s">
        <v>557</v>
      </c>
      <c r="D57" s="553"/>
      <c r="E57" s="553"/>
      <c r="F57" s="553"/>
      <c r="G57" s="553"/>
      <c r="H57" s="553"/>
      <c r="I57" s="553"/>
      <c r="J57" s="553"/>
      <c r="K57" s="553"/>
      <c r="L57" s="554"/>
    </row>
    <row r="58" spans="2:12" x14ac:dyDescent="0.25">
      <c r="B58" s="487" t="s">
        <v>558</v>
      </c>
      <c r="C58" s="552" t="s">
        <v>716</v>
      </c>
      <c r="D58" s="724"/>
      <c r="E58" s="724"/>
      <c r="F58" s="724"/>
      <c r="G58" s="724"/>
      <c r="H58" s="724"/>
      <c r="I58" s="724"/>
      <c r="J58" s="724"/>
      <c r="K58" s="724"/>
      <c r="L58" s="725"/>
    </row>
    <row r="59" spans="2:12" x14ac:dyDescent="0.25">
      <c r="B59" s="487"/>
      <c r="C59" s="552" t="s">
        <v>559</v>
      </c>
      <c r="D59" s="553"/>
      <c r="E59" s="553"/>
      <c r="F59" s="553"/>
      <c r="G59" s="553"/>
      <c r="H59" s="553"/>
      <c r="I59" s="553"/>
      <c r="J59" s="553"/>
      <c r="K59" s="553"/>
      <c r="L59" s="554"/>
    </row>
    <row r="60" spans="2:12" x14ac:dyDescent="0.25">
      <c r="B60" s="487"/>
      <c r="C60" s="552" t="s">
        <v>717</v>
      </c>
      <c r="D60" s="553"/>
      <c r="E60" s="553"/>
      <c r="F60" s="553"/>
      <c r="G60" s="553"/>
      <c r="H60" s="553"/>
      <c r="I60" s="553"/>
      <c r="J60" s="553"/>
      <c r="K60" s="553"/>
      <c r="L60" s="554"/>
    </row>
    <row r="61" spans="2:12" x14ac:dyDescent="0.25">
      <c r="B61" s="555"/>
      <c r="C61" s="552" t="s">
        <v>560</v>
      </c>
      <c r="D61" s="553"/>
      <c r="E61" s="553"/>
      <c r="F61" s="553"/>
      <c r="G61" s="553"/>
      <c r="H61" s="553"/>
      <c r="I61" s="553"/>
      <c r="J61" s="553"/>
      <c r="K61" s="553"/>
      <c r="L61" s="554"/>
    </row>
    <row r="62" spans="2:12" x14ac:dyDescent="0.25">
      <c r="B62" s="487" t="s">
        <v>595</v>
      </c>
      <c r="C62" s="552" t="s">
        <v>596</v>
      </c>
      <c r="D62" s="553"/>
      <c r="E62" s="553"/>
      <c r="F62" s="553"/>
      <c r="G62" s="553"/>
      <c r="H62" s="553"/>
      <c r="I62" s="553"/>
      <c r="J62" s="553"/>
      <c r="K62" s="553"/>
      <c r="L62" s="554"/>
    </row>
    <row r="63" spans="2:12" x14ac:dyDescent="0.25">
      <c r="B63" s="487"/>
      <c r="C63" s="552" t="s">
        <v>597</v>
      </c>
      <c r="D63" s="553"/>
      <c r="E63" s="553"/>
      <c r="F63" s="553"/>
      <c r="G63" s="553"/>
      <c r="H63" s="553"/>
      <c r="I63" s="553"/>
      <c r="J63" s="553"/>
      <c r="K63" s="553"/>
      <c r="L63" s="554"/>
    </row>
    <row r="64" spans="2:12" x14ac:dyDescent="0.25">
      <c r="B64" s="487" t="s">
        <v>561</v>
      </c>
      <c r="C64" s="552" t="s">
        <v>598</v>
      </c>
      <c r="D64" s="553"/>
      <c r="E64" s="553"/>
      <c r="F64" s="553"/>
      <c r="G64" s="553"/>
      <c r="H64" s="553"/>
      <c r="I64" s="553"/>
      <c r="J64" s="553"/>
      <c r="K64" s="553"/>
      <c r="L64" s="554"/>
    </row>
    <row r="65" spans="2:12" x14ac:dyDescent="0.25">
      <c r="B65" s="487" t="s">
        <v>599</v>
      </c>
      <c r="C65" s="521" t="s">
        <v>600</v>
      </c>
      <c r="D65" s="521"/>
      <c r="E65" s="521"/>
      <c r="F65" s="521"/>
      <c r="G65" s="521"/>
      <c r="H65" s="521"/>
      <c r="I65" s="521"/>
      <c r="J65" s="521"/>
      <c r="K65" s="521"/>
      <c r="L65" s="556"/>
    </row>
    <row r="66" spans="2:12" x14ac:dyDescent="0.25">
      <c r="B66" s="487" t="s">
        <v>601</v>
      </c>
      <c r="C66" s="488" t="s">
        <v>602</v>
      </c>
      <c r="D66" s="488"/>
      <c r="E66" s="488"/>
      <c r="F66" s="488"/>
      <c r="G66" s="488"/>
      <c r="H66" s="488"/>
      <c r="I66" s="488"/>
      <c r="J66" s="488"/>
      <c r="K66" s="488"/>
      <c r="L66" s="489"/>
    </row>
    <row r="67" spans="2:12" x14ac:dyDescent="0.25">
      <c r="B67" s="487"/>
      <c r="C67" s="488" t="str">
        <f>"Send 2x Color prints to Kyle Schoener, 200 N. Loraine, Ste 300, Midland, TX 79701"</f>
        <v>Send 2x Color prints to Kyle Schoener, 200 N. Loraine, Ste 300, Midland, TX 79701</v>
      </c>
      <c r="D67" s="488"/>
      <c r="E67" s="488"/>
      <c r="F67" s="488"/>
      <c r="G67" s="488"/>
      <c r="H67" s="488"/>
      <c r="I67" s="488"/>
      <c r="J67" s="488"/>
      <c r="K67" s="488"/>
      <c r="L67" s="489"/>
    </row>
    <row r="68" spans="2:12" x14ac:dyDescent="0.25">
      <c r="B68" s="490" t="s">
        <v>603</v>
      </c>
      <c r="C68" s="491" t="s">
        <v>718</v>
      </c>
      <c r="D68" s="491"/>
      <c r="E68" s="491"/>
      <c r="F68" s="491"/>
      <c r="G68" s="491"/>
      <c r="H68" s="491"/>
      <c r="I68" s="491"/>
      <c r="J68" s="491"/>
      <c r="K68" s="491"/>
      <c r="L68" s="492"/>
    </row>
  </sheetData>
  <mergeCells count="42">
    <mergeCell ref="C10:L10"/>
    <mergeCell ref="C11:F11"/>
    <mergeCell ref="B13:C13"/>
    <mergeCell ref="D13:F13"/>
    <mergeCell ref="K13:L13"/>
    <mergeCell ref="K11:L11"/>
    <mergeCell ref="G11:J11"/>
    <mergeCell ref="C55:L55"/>
    <mergeCell ref="C56:L56"/>
    <mergeCell ref="I4:L4"/>
    <mergeCell ref="B5:H5"/>
    <mergeCell ref="I5:L5"/>
    <mergeCell ref="C7:E7"/>
    <mergeCell ref="F7:H7"/>
    <mergeCell ref="I7:L7"/>
    <mergeCell ref="B15:C15"/>
    <mergeCell ref="D15:L15"/>
    <mergeCell ref="C8:L8"/>
    <mergeCell ref="E9:G9"/>
    <mergeCell ref="C12:F12"/>
    <mergeCell ref="G12:J12"/>
    <mergeCell ref="K12:L12"/>
    <mergeCell ref="G13:J13"/>
    <mergeCell ref="B14:C14"/>
    <mergeCell ref="D14:L14"/>
    <mergeCell ref="B16:C16"/>
    <mergeCell ref="D16:L16"/>
    <mergeCell ref="B17:E17"/>
    <mergeCell ref="F17:L17"/>
    <mergeCell ref="B18:C18"/>
    <mergeCell ref="B19:C19"/>
    <mergeCell ref="B20:C20"/>
    <mergeCell ref="D18:L18"/>
    <mergeCell ref="D19:L19"/>
    <mergeCell ref="D20:L20"/>
    <mergeCell ref="B54:L54"/>
    <mergeCell ref="B21:L21"/>
    <mergeCell ref="C22:D22"/>
    <mergeCell ref="F22:J22"/>
    <mergeCell ref="F23:G23"/>
    <mergeCell ref="I23:J23"/>
    <mergeCell ref="B51:L53"/>
  </mergeCells>
  <printOptions horizontalCentered="1"/>
  <pageMargins left="0.5" right="0.5" top="0.5" bottom="0" header="0" footer="0"/>
  <pageSetup scale="7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pageSetUpPr fitToPage="1"/>
  </sheetPr>
  <dimension ref="A1:Q523"/>
  <sheetViews>
    <sheetView view="pageBreakPreview" zoomScale="60" zoomScaleNormal="80" workbookViewId="0">
      <selection activeCell="A6" sqref="A6"/>
    </sheetView>
  </sheetViews>
  <sheetFormatPr defaultColWidth="9.109375" defaultRowHeight="13.2" x14ac:dyDescent="0.25"/>
  <cols>
    <col min="1" max="1" width="15.88671875" style="56" customWidth="1"/>
    <col min="2" max="2" width="20.6640625" style="56" customWidth="1"/>
    <col min="3" max="6" width="11.109375" style="56" customWidth="1"/>
    <col min="7" max="7" width="13" style="56" customWidth="1"/>
    <col min="8" max="12" width="11.109375" style="56" customWidth="1"/>
    <col min="13" max="13" width="12.88671875" style="56" bestFit="1" customWidth="1"/>
    <col min="14" max="14" width="11.109375" style="56" customWidth="1"/>
    <col min="15" max="15" width="25.109375" style="56" customWidth="1"/>
    <col min="16" max="16" width="24" style="56" bestFit="1" customWidth="1"/>
    <col min="17" max="17" width="13.109375" style="56" bestFit="1" customWidth="1"/>
    <col min="18" max="16384" width="9.109375" style="56"/>
  </cols>
  <sheetData>
    <row r="1" spans="1:17" x14ac:dyDescent="0.25">
      <c r="A1" s="57" t="s">
        <v>422</v>
      </c>
      <c r="M1" s="277"/>
      <c r="O1" s="281" t="s">
        <v>351</v>
      </c>
    </row>
    <row r="2" spans="1:17" x14ac:dyDescent="0.25">
      <c r="A2" s="1163" t="s">
        <v>318</v>
      </c>
      <c r="B2" s="1164"/>
      <c r="C2" s="1164"/>
      <c r="D2" s="1164"/>
      <c r="E2" s="1164"/>
      <c r="F2" s="1165"/>
      <c r="G2" s="1163" t="s">
        <v>350</v>
      </c>
      <c r="H2" s="1164"/>
      <c r="I2" s="1164"/>
      <c r="J2" s="1165"/>
      <c r="K2" s="296" t="s">
        <v>187</v>
      </c>
      <c r="L2" s="297" t="s">
        <v>118</v>
      </c>
      <c r="M2" s="277" t="s">
        <v>181</v>
      </c>
      <c r="N2" s="231">
        <v>160</v>
      </c>
      <c r="O2" s="281">
        <v>0.78</v>
      </c>
      <c r="P2" s="56">
        <v>1700</v>
      </c>
      <c r="Q2" s="56" t="s">
        <v>319</v>
      </c>
    </row>
    <row r="3" spans="1:17" ht="13.8" x14ac:dyDescent="0.3">
      <c r="A3" s="312" t="s">
        <v>423</v>
      </c>
      <c r="B3" s="282">
        <v>42495</v>
      </c>
      <c r="C3" s="313"/>
      <c r="D3" s="282"/>
      <c r="E3" s="314"/>
      <c r="F3" s="282"/>
      <c r="G3" s="313"/>
      <c r="H3" s="282"/>
      <c r="I3" s="313"/>
      <c r="J3" s="282"/>
      <c r="K3" s="296"/>
      <c r="L3" s="283"/>
      <c r="M3" s="277" t="s">
        <v>182</v>
      </c>
      <c r="N3" s="231">
        <v>98.5</v>
      </c>
      <c r="O3" s="281">
        <v>0.77</v>
      </c>
      <c r="P3" s="56">
        <v>7350</v>
      </c>
      <c r="Q3" s="56" t="s">
        <v>320</v>
      </c>
    </row>
    <row r="4" spans="1:17" x14ac:dyDescent="0.25">
      <c r="A4" s="1166" t="str">
        <f>A3&amp;" (Record, "&amp;MONTH(B3)&amp;"/"&amp;YEAR(B3)-2000&amp;")"</f>
        <v>FCU #8020 (Record, 5/16)</v>
      </c>
      <c r="B4" s="1167"/>
      <c r="C4" s="1166" t="str">
        <f>C3&amp;" ("&amp;MONTH(D3)&amp;"/"&amp;YEAR(D3)-2000&amp;")"</f>
        <v xml:space="preserve"> (1/-100)</v>
      </c>
      <c r="D4" s="1167"/>
      <c r="E4" s="1168" t="str">
        <f>E3&amp;" ("&amp;MONTH(F3)&amp;"/"&amp;YEAR(F3)-2000&amp;")"</f>
        <v xml:space="preserve"> (1/-100)</v>
      </c>
      <c r="F4" s="1169"/>
      <c r="G4" s="1168" t="str">
        <f>G3&amp;" ("&amp;MONTH(H3)&amp;"/"&amp;YEAR(H3)-2000&amp;")"</f>
        <v xml:space="preserve"> (1/-100)</v>
      </c>
      <c r="H4" s="1169"/>
      <c r="I4" s="1168" t="str">
        <f>I3&amp;" ("&amp;MONTH(J3)&amp;"/"&amp;YEAR(J3)-2000&amp;")"</f>
        <v xml:space="preserve"> (1/-100)</v>
      </c>
      <c r="J4" s="1169"/>
      <c r="K4" s="1158" t="str">
        <f>IF(K3="","Current",K3&amp;" (Current, "&amp;MONTH(L3)&amp;"/"&amp;YEAR(L3)-2000&amp;")")</f>
        <v>Current</v>
      </c>
      <c r="L4" s="1159"/>
      <c r="M4" s="1160" t="str">
        <f>CONCATENATE("Target ",ROUND(N15,1), " days")</f>
        <v>Target 6.1 days</v>
      </c>
      <c r="N4" s="1161"/>
      <c r="O4" s="1161"/>
      <c r="P4" s="1162"/>
    </row>
    <row r="5" spans="1:17" x14ac:dyDescent="0.25">
      <c r="A5" s="58" t="s">
        <v>152</v>
      </c>
      <c r="B5" s="59" t="s">
        <v>21</v>
      </c>
      <c r="C5" s="58" t="s">
        <v>152</v>
      </c>
      <c r="D5" s="59" t="s">
        <v>21</v>
      </c>
      <c r="E5" s="58" t="s">
        <v>152</v>
      </c>
      <c r="F5" s="59" t="s">
        <v>21</v>
      </c>
      <c r="G5" s="58" t="s">
        <v>152</v>
      </c>
      <c r="H5" s="59" t="s">
        <v>21</v>
      </c>
      <c r="I5" s="58" t="s">
        <v>152</v>
      </c>
      <c r="J5" s="59" t="s">
        <v>21</v>
      </c>
      <c r="K5" s="232" t="s">
        <v>152</v>
      </c>
      <c r="L5" s="233" t="s">
        <v>21</v>
      </c>
      <c r="M5" s="284" t="s">
        <v>152</v>
      </c>
      <c r="N5" s="284" t="s">
        <v>324</v>
      </c>
      <c r="O5" s="284" t="s">
        <v>21</v>
      </c>
      <c r="P5" s="285" t="s">
        <v>286</v>
      </c>
    </row>
    <row r="6" spans="1:17" ht="14.4" x14ac:dyDescent="0.3">
      <c r="A6" s="403">
        <v>0</v>
      </c>
      <c r="B6" s="404">
        <v>53</v>
      </c>
      <c r="C6" s="286"/>
      <c r="D6" s="287"/>
      <c r="E6" s="328"/>
      <c r="F6" s="329"/>
      <c r="G6" s="286"/>
      <c r="H6" s="287"/>
      <c r="I6" s="286"/>
      <c r="J6" s="287"/>
      <c r="K6" s="234"/>
      <c r="L6" s="235"/>
      <c r="M6" s="276">
        <f>N6</f>
        <v>0</v>
      </c>
      <c r="N6" s="276">
        <v>0</v>
      </c>
      <c r="O6" s="284">
        <v>53</v>
      </c>
      <c r="P6" s="289" t="s">
        <v>285</v>
      </c>
    </row>
    <row r="7" spans="1:17" ht="14.4" x14ac:dyDescent="0.3">
      <c r="A7" s="403">
        <v>4.1666666664241347E-2</v>
      </c>
      <c r="B7" s="404">
        <v>53</v>
      </c>
      <c r="C7" s="286"/>
      <c r="D7" s="287"/>
      <c r="E7" s="328"/>
      <c r="F7" s="329"/>
      <c r="G7" s="286"/>
      <c r="H7" s="287"/>
      <c r="I7" s="286"/>
      <c r="J7" s="287"/>
      <c r="K7" s="234"/>
      <c r="L7" s="236"/>
      <c r="M7" s="276">
        <f>N7-N6</f>
        <v>0.25</v>
      </c>
      <c r="N7" s="276">
        <v>0.25</v>
      </c>
      <c r="O7" s="284">
        <f>MIN($P$2,ROUND(N7*N2*$O$2*24+O6,-1))</f>
        <v>800</v>
      </c>
      <c r="P7" s="289" t="s">
        <v>321</v>
      </c>
    </row>
    <row r="8" spans="1:17" ht="14.4" x14ac:dyDescent="0.3">
      <c r="A8" s="403">
        <v>0.41666666666424135</v>
      </c>
      <c r="B8" s="404">
        <v>1669</v>
      </c>
      <c r="C8" s="286"/>
      <c r="D8" s="287"/>
      <c r="E8" s="328"/>
      <c r="F8" s="329"/>
      <c r="G8" s="286"/>
      <c r="H8" s="287"/>
      <c r="I8" s="286"/>
      <c r="J8" s="287"/>
      <c r="K8" s="234"/>
      <c r="L8" s="236"/>
      <c r="M8" s="276">
        <f>N8-N7</f>
        <v>0.30048076923076916</v>
      </c>
      <c r="N8" s="276">
        <f>(O8-O7)/(N2*O2)/24+N7</f>
        <v>0.55048076923076916</v>
      </c>
      <c r="O8" s="284">
        <f>P2</f>
        <v>1700</v>
      </c>
      <c r="P8" s="289" t="s">
        <v>322</v>
      </c>
      <c r="Q8" s="307">
        <f>N8</f>
        <v>0.55048076923076916</v>
      </c>
    </row>
    <row r="9" spans="1:17" ht="14.4" x14ac:dyDescent="0.3">
      <c r="A9" s="403">
        <v>0.4375</v>
      </c>
      <c r="B9" s="404">
        <v>1705</v>
      </c>
      <c r="C9" s="286"/>
      <c r="D9" s="287"/>
      <c r="E9" s="328"/>
      <c r="F9" s="329"/>
      <c r="G9" s="286"/>
      <c r="H9" s="287"/>
      <c r="I9" s="286"/>
      <c r="J9" s="287"/>
      <c r="K9" s="234"/>
      <c r="L9" s="236"/>
      <c r="M9" s="290">
        <v>1.1499999999999999</v>
      </c>
      <c r="N9" s="290">
        <f>N8+M9</f>
        <v>1.7004807692307691</v>
      </c>
      <c r="O9" s="291">
        <f>O8</f>
        <v>1700</v>
      </c>
      <c r="P9" s="292" t="s">
        <v>325</v>
      </c>
    </row>
    <row r="10" spans="1:17" ht="14.4" x14ac:dyDescent="0.3">
      <c r="A10" s="403">
        <v>0.45833333332848269</v>
      </c>
      <c r="B10" s="404">
        <v>1705</v>
      </c>
      <c r="C10" s="286"/>
      <c r="D10" s="287"/>
      <c r="E10" s="328"/>
      <c r="F10" s="329"/>
      <c r="G10" s="286"/>
      <c r="H10" s="287"/>
      <c r="I10" s="286"/>
      <c r="J10" s="287"/>
      <c r="K10" s="234"/>
      <c r="L10" s="236"/>
      <c r="M10" s="276">
        <f>N10-N9</f>
        <v>1</v>
      </c>
      <c r="N10" s="276">
        <f>N9+1</f>
        <v>2.7004807692307691</v>
      </c>
      <c r="O10" s="284">
        <f>ROUND(O9+$N$3*$O$3*24*M10,-1)</f>
        <v>3520</v>
      </c>
      <c r="P10" s="289" t="s">
        <v>321</v>
      </c>
    </row>
    <row r="11" spans="1:17" ht="15" customHeight="1" x14ac:dyDescent="0.3">
      <c r="A11" s="403">
        <v>0.52083333332848269</v>
      </c>
      <c r="B11" s="404">
        <v>1705</v>
      </c>
      <c r="C11" s="286"/>
      <c r="D11" s="287"/>
      <c r="E11" s="328"/>
      <c r="F11" s="329"/>
      <c r="G11" s="286"/>
      <c r="H11" s="287"/>
      <c r="I11" s="286"/>
      <c r="J11" s="287"/>
      <c r="K11" s="234"/>
      <c r="L11" s="236"/>
      <c r="M11" s="276">
        <f t="shared" ref="M11:M13" si="0">N11-N10</f>
        <v>1</v>
      </c>
      <c r="N11" s="276">
        <f>IF(ROUND(O10+$N$3*O3*24,0)&lt;$P$3,N10+1,(($P$3-$O10)/$N$3/(24*O3)+$N10))</f>
        <v>3.7004807692307691</v>
      </c>
      <c r="O11" s="284">
        <f>ROUND(O10+$N$3*$O$3*24*M11,-1)</f>
        <v>5340</v>
      </c>
      <c r="P11" s="289" t="s">
        <v>321</v>
      </c>
    </row>
    <row r="12" spans="1:17" ht="15" customHeight="1" x14ac:dyDescent="0.3">
      <c r="A12" s="403">
        <v>0.54166666666424135</v>
      </c>
      <c r="B12" s="404">
        <v>1705</v>
      </c>
      <c r="C12" s="286"/>
      <c r="D12" s="287"/>
      <c r="E12" s="328"/>
      <c r="F12" s="329"/>
      <c r="G12" s="286"/>
      <c r="H12" s="287"/>
      <c r="I12" s="286"/>
      <c r="J12" s="287"/>
      <c r="K12" s="234"/>
      <c r="L12" s="236"/>
      <c r="M12" s="276">
        <f t="shared" si="0"/>
        <v>0.99999999999999956</v>
      </c>
      <c r="N12" s="276">
        <f>IF(ROUND(O11+$N$3*O3*24,0)&lt;$P$3,N11+1,(($P$3-$O11)/$N$3/(24*O3)+$N11))</f>
        <v>4.7004807692307686</v>
      </c>
      <c r="O12" s="284">
        <f>ROUND(O11+$N$3*$O$3*24*M12,-1)</f>
        <v>7160</v>
      </c>
      <c r="P12" s="289" t="s">
        <v>321</v>
      </c>
    </row>
    <row r="13" spans="1:17" ht="14.4" x14ac:dyDescent="0.3">
      <c r="A13" s="403">
        <v>0.8125</v>
      </c>
      <c r="B13" s="404">
        <v>1705</v>
      </c>
      <c r="C13" s="286"/>
      <c r="D13" s="287"/>
      <c r="E13" s="328"/>
      <c r="F13" s="329"/>
      <c r="G13" s="286"/>
      <c r="H13" s="287"/>
      <c r="I13" s="286"/>
      <c r="J13" s="287"/>
      <c r="K13" s="234"/>
      <c r="L13" s="236"/>
      <c r="M13" s="276">
        <f t="shared" si="0"/>
        <v>0.10437954600391119</v>
      </c>
      <c r="N13" s="276">
        <f>(O13-O12)/(N3*O3*24)+N12</f>
        <v>4.8048603152346798</v>
      </c>
      <c r="O13" s="284">
        <f>P3</f>
        <v>7350</v>
      </c>
      <c r="P13" s="289" t="s">
        <v>323</v>
      </c>
      <c r="Q13" s="307">
        <f>N13-N9</f>
        <v>3.1043795460039108</v>
      </c>
    </row>
    <row r="14" spans="1:17" ht="14.4" x14ac:dyDescent="0.3">
      <c r="A14" s="403">
        <v>0.84375</v>
      </c>
      <c r="B14" s="404">
        <v>1705</v>
      </c>
      <c r="C14" s="286"/>
      <c r="D14" s="287"/>
      <c r="E14" s="328"/>
      <c r="F14" s="329"/>
      <c r="G14" s="286"/>
      <c r="H14" s="287"/>
      <c r="I14" s="286"/>
      <c r="J14" s="287"/>
      <c r="K14" s="234"/>
      <c r="L14" s="236"/>
      <c r="M14" s="290">
        <v>0.7</v>
      </c>
      <c r="N14" s="290">
        <f>N13+M14</f>
        <v>5.50486031523468</v>
      </c>
      <c r="O14" s="291">
        <v>7350</v>
      </c>
      <c r="P14" s="292" t="s">
        <v>326</v>
      </c>
    </row>
    <row r="15" spans="1:17" ht="14.4" x14ac:dyDescent="0.3">
      <c r="A15" s="403">
        <v>0.92708333332848269</v>
      </c>
      <c r="B15" s="404">
        <v>1705</v>
      </c>
      <c r="C15" s="286"/>
      <c r="D15" s="287"/>
      <c r="E15" s="328"/>
      <c r="F15" s="329"/>
      <c r="G15" s="286"/>
      <c r="H15" s="287"/>
      <c r="I15" s="286"/>
      <c r="J15" s="287"/>
      <c r="K15" s="237"/>
      <c r="L15" s="236"/>
      <c r="M15" s="293">
        <v>0.6</v>
      </c>
      <c r="N15" s="293">
        <f>N14+M15</f>
        <v>6.1048603152346796</v>
      </c>
      <c r="O15" s="294">
        <v>7350</v>
      </c>
      <c r="P15" s="295" t="s">
        <v>330</v>
      </c>
      <c r="Q15" s="307">
        <f>SUM(M14:M15)</f>
        <v>1.2999999999999998</v>
      </c>
    </row>
    <row r="16" spans="1:17" ht="14.4" x14ac:dyDescent="0.3">
      <c r="A16" s="403">
        <v>1.0625</v>
      </c>
      <c r="B16" s="404">
        <v>1705</v>
      </c>
      <c r="C16" s="286"/>
      <c r="D16" s="287"/>
      <c r="E16" s="328"/>
      <c r="F16" s="329"/>
      <c r="G16" s="286"/>
      <c r="H16" s="287"/>
      <c r="I16" s="286"/>
      <c r="J16" s="287"/>
      <c r="K16" s="238"/>
      <c r="L16" s="239"/>
      <c r="N16" s="284"/>
      <c r="O16" s="288"/>
      <c r="P16" s="60"/>
    </row>
    <row r="17" spans="1:15" ht="14.4" x14ac:dyDescent="0.3">
      <c r="A17" s="403">
        <v>1.1666666666642413</v>
      </c>
      <c r="B17" s="404">
        <v>1705</v>
      </c>
      <c r="C17" s="286"/>
      <c r="D17" s="287"/>
      <c r="E17" s="328"/>
      <c r="F17" s="329"/>
      <c r="G17" s="286"/>
      <c r="H17" s="287"/>
      <c r="I17" s="286"/>
      <c r="J17" s="287"/>
      <c r="K17" s="238"/>
      <c r="L17" s="239"/>
      <c r="N17" s="284"/>
      <c r="O17" s="288"/>
    </row>
    <row r="18" spans="1:15" ht="14.4" x14ac:dyDescent="0.3">
      <c r="A18" s="403">
        <v>1.2083333333284827</v>
      </c>
      <c r="B18" s="404">
        <v>1705</v>
      </c>
      <c r="C18" s="286"/>
      <c r="D18" s="287"/>
      <c r="E18" s="328"/>
      <c r="F18" s="329"/>
      <c r="G18" s="286"/>
      <c r="H18" s="287"/>
      <c r="K18" s="238"/>
      <c r="L18" s="242"/>
      <c r="N18" s="60"/>
      <c r="O18" s="60"/>
    </row>
    <row r="19" spans="1:15" ht="14.4" x14ac:dyDescent="0.3">
      <c r="A19" s="403">
        <v>1.2291666666642413</v>
      </c>
      <c r="B19" s="404">
        <v>1705</v>
      </c>
      <c r="C19" s="286"/>
      <c r="D19" s="287"/>
      <c r="E19" s="328"/>
      <c r="F19" s="329"/>
      <c r="G19" s="286"/>
      <c r="H19" s="287"/>
      <c r="K19" s="240"/>
      <c r="L19" s="241"/>
    </row>
    <row r="20" spans="1:15" ht="14.4" x14ac:dyDescent="0.3">
      <c r="A20" s="403">
        <v>1.3125</v>
      </c>
      <c r="B20" s="404">
        <v>1705</v>
      </c>
      <c r="C20" s="286"/>
      <c r="D20" s="287"/>
      <c r="E20" s="328"/>
      <c r="F20" s="329"/>
      <c r="G20" s="286"/>
      <c r="H20" s="287"/>
      <c r="K20" s="240"/>
      <c r="L20" s="241"/>
    </row>
    <row r="21" spans="1:15" ht="14.4" x14ac:dyDescent="0.3">
      <c r="A21" s="403">
        <v>1.34375</v>
      </c>
      <c r="B21" s="404">
        <v>1705</v>
      </c>
      <c r="C21" s="286"/>
      <c r="D21" s="287"/>
      <c r="E21" s="328"/>
      <c r="F21" s="329"/>
      <c r="G21" s="286"/>
      <c r="H21" s="287"/>
      <c r="K21" s="240"/>
      <c r="L21" s="241"/>
    </row>
    <row r="22" spans="1:15" ht="14.4" x14ac:dyDescent="0.3">
      <c r="A22" s="403">
        <v>1.3854166666642413</v>
      </c>
      <c r="B22" s="404">
        <v>1705</v>
      </c>
      <c r="C22" s="286"/>
      <c r="D22" s="287"/>
      <c r="E22" s="328"/>
      <c r="F22" s="329"/>
      <c r="G22" s="286"/>
      <c r="H22" s="287"/>
      <c r="K22" s="240"/>
      <c r="L22" s="241"/>
    </row>
    <row r="23" spans="1:15" ht="14.4" x14ac:dyDescent="0.3">
      <c r="A23" s="403">
        <v>1.3958333333284827</v>
      </c>
      <c r="B23" s="404">
        <v>1705</v>
      </c>
      <c r="C23" s="286"/>
      <c r="D23" s="287"/>
      <c r="E23" s="328"/>
      <c r="F23" s="329"/>
      <c r="G23" s="286"/>
      <c r="H23" s="287"/>
      <c r="K23" s="240"/>
      <c r="L23" s="241"/>
    </row>
    <row r="24" spans="1:15" ht="14.4" x14ac:dyDescent="0.3">
      <c r="A24" s="403">
        <v>1.4166666666642413</v>
      </c>
      <c r="B24" s="404">
        <v>1705</v>
      </c>
      <c r="C24" s="286"/>
      <c r="D24" s="287"/>
      <c r="E24" s="328"/>
      <c r="F24" s="329"/>
      <c r="G24" s="286"/>
      <c r="H24" s="287"/>
      <c r="K24" s="240"/>
      <c r="L24" s="241"/>
    </row>
    <row r="25" spans="1:15" ht="14.4" x14ac:dyDescent="0.3">
      <c r="A25" s="403">
        <v>1.4479166666642413</v>
      </c>
      <c r="B25" s="404">
        <v>1705</v>
      </c>
      <c r="C25" s="286"/>
      <c r="D25" s="287"/>
      <c r="E25" s="328"/>
      <c r="F25" s="329"/>
      <c r="G25" s="286"/>
      <c r="H25" s="287"/>
      <c r="K25" s="240"/>
      <c r="L25" s="241"/>
    </row>
    <row r="26" spans="1:15" ht="14.4" x14ac:dyDescent="0.3">
      <c r="A26" s="403">
        <v>1.4895833333284827</v>
      </c>
      <c r="B26" s="404">
        <v>1705</v>
      </c>
      <c r="C26" s="286"/>
      <c r="D26" s="287"/>
      <c r="E26" s="328"/>
      <c r="F26" s="329"/>
      <c r="G26" s="286"/>
      <c r="H26" s="287"/>
      <c r="K26" s="240"/>
      <c r="L26" s="241"/>
    </row>
    <row r="27" spans="1:15" ht="14.4" x14ac:dyDescent="0.3">
      <c r="A27" s="403">
        <v>1.84375</v>
      </c>
      <c r="B27" s="404">
        <v>2903</v>
      </c>
      <c r="C27" s="286"/>
      <c r="D27" s="287"/>
      <c r="E27" s="328"/>
      <c r="F27" s="329"/>
      <c r="G27" s="286"/>
      <c r="H27" s="287"/>
      <c r="K27" s="240"/>
      <c r="L27" s="241"/>
    </row>
    <row r="28" spans="1:15" ht="14.4" x14ac:dyDescent="0.3">
      <c r="A28" s="403">
        <v>1.8645833333284827</v>
      </c>
      <c r="B28" s="404">
        <v>2903</v>
      </c>
      <c r="C28" s="286"/>
      <c r="D28" s="287"/>
      <c r="E28" s="328"/>
      <c r="F28" s="329"/>
      <c r="G28" s="286"/>
      <c r="H28" s="287"/>
      <c r="K28" s="240"/>
      <c r="L28" s="241"/>
    </row>
    <row r="29" spans="1:15" ht="14.4" x14ac:dyDescent="0.3">
      <c r="A29" s="403">
        <v>2.4166666666642413</v>
      </c>
      <c r="B29" s="404">
        <v>4262</v>
      </c>
      <c r="C29" s="286"/>
      <c r="D29" s="287"/>
      <c r="E29" s="328"/>
      <c r="F29" s="329"/>
      <c r="G29" s="286"/>
      <c r="H29" s="287"/>
      <c r="K29" s="240"/>
      <c r="L29" s="241"/>
    </row>
    <row r="30" spans="1:15" ht="14.4" x14ac:dyDescent="0.3">
      <c r="A30" s="403">
        <v>2.8645833333284827</v>
      </c>
      <c r="B30" s="404">
        <v>5365</v>
      </c>
      <c r="C30" s="286"/>
      <c r="D30" s="287"/>
      <c r="E30" s="328"/>
      <c r="F30" s="329"/>
      <c r="G30" s="286"/>
      <c r="H30" s="287"/>
      <c r="K30" s="240"/>
      <c r="L30" s="241"/>
    </row>
    <row r="31" spans="1:15" ht="14.4" x14ac:dyDescent="0.3">
      <c r="A31" s="403">
        <v>2.8854166666642413</v>
      </c>
      <c r="B31" s="404">
        <v>5365</v>
      </c>
      <c r="C31" s="286"/>
      <c r="D31" s="287"/>
      <c r="E31" s="328"/>
      <c r="F31" s="329"/>
      <c r="G31" s="286"/>
      <c r="H31" s="287"/>
      <c r="K31" s="240"/>
      <c r="L31" s="241"/>
    </row>
    <row r="32" spans="1:15" ht="14.4" x14ac:dyDescent="0.3">
      <c r="A32" s="403">
        <v>3.4166666666642413</v>
      </c>
      <c r="B32" s="404">
        <v>6438</v>
      </c>
      <c r="C32" s="286"/>
      <c r="D32" s="287"/>
      <c r="E32" s="328"/>
      <c r="F32" s="329"/>
      <c r="G32" s="286"/>
      <c r="H32" s="287"/>
      <c r="K32" s="240"/>
      <c r="L32" s="241"/>
    </row>
    <row r="33" spans="1:12" ht="14.4" x14ac:dyDescent="0.3">
      <c r="A33" s="403">
        <v>3.65625</v>
      </c>
      <c r="B33" s="404">
        <v>6848</v>
      </c>
      <c r="C33" s="286"/>
      <c r="D33" s="287"/>
      <c r="E33" s="328"/>
      <c r="F33" s="329"/>
      <c r="G33" s="286"/>
      <c r="H33" s="287"/>
      <c r="K33" s="240"/>
      <c r="L33" s="241"/>
    </row>
    <row r="34" spans="1:12" ht="14.4" x14ac:dyDescent="0.3">
      <c r="A34" s="403">
        <v>3.6666666666642413</v>
      </c>
      <c r="B34" s="404">
        <v>6848</v>
      </c>
      <c r="C34" s="286"/>
      <c r="D34" s="287"/>
      <c r="E34" s="328"/>
      <c r="F34" s="329"/>
      <c r="G34" s="286"/>
      <c r="H34" s="287"/>
      <c r="K34" s="240"/>
      <c r="L34" s="241"/>
    </row>
    <row r="35" spans="1:12" ht="14.4" x14ac:dyDescent="0.3">
      <c r="A35" s="403">
        <v>4.0625</v>
      </c>
      <c r="B35" s="404">
        <v>7403</v>
      </c>
      <c r="C35" s="286"/>
      <c r="D35" s="287"/>
      <c r="E35" s="328"/>
      <c r="F35" s="329"/>
      <c r="G35" s="286"/>
      <c r="H35" s="287"/>
      <c r="K35" s="240"/>
      <c r="L35" s="241"/>
    </row>
    <row r="36" spans="1:12" ht="14.4" x14ac:dyDescent="0.3">
      <c r="A36" s="403">
        <v>4.1041666666642413</v>
      </c>
      <c r="B36" s="404">
        <v>7403</v>
      </c>
      <c r="C36" s="286"/>
      <c r="D36" s="287"/>
      <c r="E36" s="328"/>
      <c r="F36" s="329"/>
      <c r="G36" s="286"/>
      <c r="H36" s="287"/>
      <c r="K36" s="240"/>
      <c r="L36" s="241"/>
    </row>
    <row r="37" spans="1:12" ht="14.4" x14ac:dyDescent="0.3">
      <c r="A37" s="403">
        <v>4.2916666666642413</v>
      </c>
      <c r="B37" s="404">
        <v>7403</v>
      </c>
      <c r="C37" s="286"/>
      <c r="D37" s="287"/>
      <c r="E37" s="328"/>
      <c r="F37" s="329"/>
      <c r="G37" s="286"/>
      <c r="H37" s="287"/>
      <c r="K37" s="240"/>
      <c r="L37" s="241"/>
    </row>
    <row r="38" spans="1:12" ht="14.4" x14ac:dyDescent="0.3">
      <c r="A38" s="403">
        <v>4.3958333333284827</v>
      </c>
      <c r="B38" s="404">
        <v>7403</v>
      </c>
      <c r="C38" s="286"/>
      <c r="D38" s="287"/>
      <c r="E38" s="328"/>
      <c r="F38" s="329"/>
      <c r="G38" s="286"/>
      <c r="H38" s="287"/>
      <c r="K38" s="240"/>
      <c r="L38" s="241"/>
    </row>
    <row r="39" spans="1:12" ht="14.4" x14ac:dyDescent="0.3">
      <c r="A39" s="403">
        <v>4.4166666666642413</v>
      </c>
      <c r="B39" s="404">
        <v>7403</v>
      </c>
      <c r="C39" s="286"/>
      <c r="D39" s="287"/>
      <c r="E39" s="328"/>
      <c r="F39" s="329"/>
      <c r="G39" s="286"/>
      <c r="H39" s="287"/>
      <c r="K39" s="240"/>
      <c r="L39" s="241"/>
    </row>
    <row r="40" spans="1:12" ht="14.4" x14ac:dyDescent="0.3">
      <c r="A40" s="403">
        <v>4.6458333333284827</v>
      </c>
      <c r="B40" s="404">
        <v>7403</v>
      </c>
      <c r="C40" s="286"/>
      <c r="D40" s="287"/>
      <c r="E40" s="328"/>
      <c r="F40" s="329"/>
      <c r="G40" s="286"/>
      <c r="H40" s="287"/>
      <c r="K40" s="240"/>
      <c r="L40" s="241"/>
    </row>
    <row r="41" spans="1:12" ht="14.4" x14ac:dyDescent="0.3">
      <c r="A41" s="403">
        <v>4.8645833333284827</v>
      </c>
      <c r="B41" s="404">
        <v>7403</v>
      </c>
      <c r="C41" s="286"/>
      <c r="D41" s="287"/>
      <c r="E41" s="328"/>
      <c r="F41" s="329"/>
      <c r="G41" s="286"/>
      <c r="H41" s="287"/>
      <c r="K41" s="240"/>
      <c r="L41" s="241"/>
    </row>
    <row r="42" spans="1:12" ht="14.4" x14ac:dyDescent="0.3">
      <c r="A42" s="403">
        <v>4.90625</v>
      </c>
      <c r="B42" s="404">
        <v>7403</v>
      </c>
      <c r="C42" s="286"/>
      <c r="D42" s="287"/>
      <c r="E42" s="328"/>
      <c r="F42" s="329"/>
      <c r="G42" s="286"/>
      <c r="H42" s="287"/>
      <c r="K42" s="240"/>
      <c r="L42" s="241"/>
    </row>
    <row r="43" spans="1:12" ht="14.4" x14ac:dyDescent="0.3">
      <c r="A43" s="403">
        <v>5.03125</v>
      </c>
      <c r="B43" s="404">
        <v>7403</v>
      </c>
      <c r="C43" s="286"/>
      <c r="D43" s="287"/>
      <c r="E43" s="328"/>
      <c r="F43" s="329"/>
      <c r="G43" s="286"/>
      <c r="H43" s="287"/>
      <c r="K43" s="240"/>
      <c r="L43" s="241"/>
    </row>
    <row r="44" spans="1:12" ht="14.4" x14ac:dyDescent="0.3">
      <c r="A44" s="403">
        <v>5.09375</v>
      </c>
      <c r="B44" s="404">
        <v>7403</v>
      </c>
      <c r="C44" s="286"/>
      <c r="D44" s="287"/>
      <c r="E44" s="328"/>
      <c r="F44" s="329"/>
      <c r="G44" s="286"/>
      <c r="H44" s="287"/>
      <c r="K44" s="240"/>
      <c r="L44" s="241"/>
    </row>
    <row r="45" spans="1:12" ht="14.4" x14ac:dyDescent="0.3">
      <c r="A45" s="403">
        <v>5.15625</v>
      </c>
      <c r="B45" s="404">
        <v>7403</v>
      </c>
      <c r="C45" s="286"/>
      <c r="D45" s="287"/>
      <c r="E45" s="328"/>
      <c r="F45" s="329"/>
      <c r="G45" s="286"/>
      <c r="H45" s="287"/>
      <c r="K45" s="240"/>
      <c r="L45" s="241"/>
    </row>
    <row r="46" spans="1:12" ht="14.4" x14ac:dyDescent="0.3">
      <c r="A46" s="403">
        <v>5.15625</v>
      </c>
      <c r="B46" s="404">
        <v>7403</v>
      </c>
      <c r="C46" s="286"/>
      <c r="D46" s="287"/>
      <c r="E46" s="328"/>
      <c r="F46" s="329"/>
      <c r="G46" s="286"/>
      <c r="H46" s="287"/>
      <c r="K46" s="240"/>
      <c r="L46" s="241"/>
    </row>
    <row r="47" spans="1:12" ht="14.4" x14ac:dyDescent="0.3">
      <c r="A47" s="403">
        <v>5.15625</v>
      </c>
      <c r="B47" s="404">
        <v>7403</v>
      </c>
      <c r="C47" s="286"/>
      <c r="D47" s="287"/>
      <c r="E47" s="328"/>
      <c r="F47" s="329"/>
      <c r="G47" s="286"/>
      <c r="H47" s="287"/>
      <c r="K47" s="240"/>
      <c r="L47" s="241"/>
    </row>
    <row r="48" spans="1:12" ht="14.4" x14ac:dyDescent="0.3">
      <c r="A48" s="403">
        <v>5.15625</v>
      </c>
      <c r="B48" s="404">
        <v>7403</v>
      </c>
      <c r="C48" s="286"/>
      <c r="D48" s="287"/>
      <c r="E48" s="328"/>
      <c r="F48" s="329"/>
      <c r="G48" s="286"/>
      <c r="H48" s="287"/>
      <c r="K48" s="240"/>
      <c r="L48" s="241"/>
    </row>
    <row r="49" spans="1:12" ht="14.4" x14ac:dyDescent="0.3">
      <c r="A49" s="403">
        <v>5.15625</v>
      </c>
      <c r="B49" s="404">
        <v>7403</v>
      </c>
      <c r="C49" s="286"/>
      <c r="D49" s="287"/>
      <c r="E49" s="328"/>
      <c r="F49" s="329"/>
      <c r="G49" s="286"/>
      <c r="H49" s="287"/>
      <c r="K49" s="240"/>
      <c r="L49" s="241"/>
    </row>
    <row r="50" spans="1:12" ht="14.4" x14ac:dyDescent="0.3">
      <c r="A50" s="403">
        <v>5.15625</v>
      </c>
      <c r="B50" s="404">
        <v>7403</v>
      </c>
      <c r="C50" s="286"/>
      <c r="D50" s="287"/>
      <c r="E50" s="328"/>
      <c r="F50" s="329"/>
      <c r="G50" s="286"/>
      <c r="H50" s="287"/>
      <c r="K50" s="240"/>
      <c r="L50" s="241"/>
    </row>
    <row r="51" spans="1:12" ht="14.4" x14ac:dyDescent="0.3">
      <c r="A51" s="403">
        <v>5.15625</v>
      </c>
      <c r="B51" s="404">
        <v>7403</v>
      </c>
      <c r="C51" s="286"/>
      <c r="D51" s="287"/>
      <c r="E51" s="328"/>
      <c r="F51" s="329"/>
      <c r="G51" s="286"/>
      <c r="H51" s="287"/>
      <c r="K51" s="240"/>
      <c r="L51" s="241"/>
    </row>
    <row r="52" spans="1:12" ht="14.4" x14ac:dyDescent="0.3">
      <c r="A52" s="403">
        <v>5.15625</v>
      </c>
      <c r="B52" s="404">
        <v>7403</v>
      </c>
      <c r="C52" s="286"/>
      <c r="D52" s="287"/>
      <c r="E52" s="328"/>
      <c r="F52" s="329"/>
      <c r="G52" s="286"/>
      <c r="H52" s="287"/>
      <c r="K52" s="240"/>
      <c r="L52" s="241"/>
    </row>
    <row r="53" spans="1:12" ht="14.4" x14ac:dyDescent="0.3">
      <c r="A53" s="403">
        <v>5.15625</v>
      </c>
      <c r="B53" s="404">
        <v>7403</v>
      </c>
      <c r="C53" s="286"/>
      <c r="D53" s="287"/>
      <c r="E53" s="328"/>
      <c r="F53" s="329"/>
      <c r="G53" s="286"/>
      <c r="H53" s="287"/>
      <c r="K53" s="240"/>
      <c r="L53" s="241"/>
    </row>
    <row r="54" spans="1:12" ht="14.4" x14ac:dyDescent="0.3">
      <c r="A54" s="403">
        <v>5.15625</v>
      </c>
      <c r="B54" s="404">
        <v>7403</v>
      </c>
      <c r="C54" s="286"/>
      <c r="D54" s="287"/>
      <c r="E54" s="328"/>
      <c r="F54" s="329"/>
      <c r="G54" s="286"/>
      <c r="H54" s="287"/>
      <c r="K54" s="240"/>
      <c r="L54" s="241"/>
    </row>
    <row r="55" spans="1:12" ht="14.4" x14ac:dyDescent="0.3">
      <c r="A55" s="403">
        <v>5.15625</v>
      </c>
      <c r="B55" s="404">
        <v>7403</v>
      </c>
      <c r="C55" s="286"/>
      <c r="D55" s="287"/>
      <c r="E55" s="328"/>
      <c r="F55" s="329"/>
      <c r="G55" s="286"/>
      <c r="H55" s="287"/>
      <c r="K55" s="240"/>
      <c r="L55" s="241"/>
    </row>
    <row r="56" spans="1:12" ht="14.4" x14ac:dyDescent="0.3">
      <c r="A56" s="403">
        <v>5.15625</v>
      </c>
      <c r="B56" s="404">
        <v>7403</v>
      </c>
      <c r="C56" s="286"/>
      <c r="D56" s="287"/>
      <c r="E56" s="328"/>
      <c r="F56" s="329"/>
      <c r="G56" s="286"/>
      <c r="H56" s="287"/>
      <c r="K56" s="240"/>
      <c r="L56" s="241"/>
    </row>
    <row r="57" spans="1:12" ht="14.4" x14ac:dyDescent="0.3">
      <c r="A57" s="403">
        <v>5.15625</v>
      </c>
      <c r="B57" s="404">
        <v>7403</v>
      </c>
      <c r="C57" s="286"/>
      <c r="D57" s="287"/>
      <c r="E57" s="328"/>
      <c r="F57" s="329"/>
      <c r="G57" s="286"/>
      <c r="H57" s="287"/>
      <c r="K57" s="240"/>
      <c r="L57" s="241"/>
    </row>
    <row r="58" spans="1:12" ht="14.4" x14ac:dyDescent="0.3">
      <c r="A58" s="403">
        <v>5.15625</v>
      </c>
      <c r="B58" s="404">
        <v>7403</v>
      </c>
      <c r="C58" s="286"/>
      <c r="D58" s="287"/>
      <c r="E58" s="328"/>
      <c r="F58" s="329"/>
      <c r="G58" s="286"/>
      <c r="H58" s="287"/>
      <c r="K58" s="240"/>
      <c r="L58" s="241"/>
    </row>
    <row r="59" spans="1:12" ht="14.4" x14ac:dyDescent="0.3">
      <c r="A59" s="403">
        <v>5.15625</v>
      </c>
      <c r="B59" s="404">
        <v>7403</v>
      </c>
      <c r="C59" s="286"/>
      <c r="D59" s="287"/>
      <c r="E59" s="328"/>
      <c r="F59" s="329"/>
      <c r="G59" s="286"/>
      <c r="H59" s="287"/>
      <c r="K59" s="240"/>
      <c r="L59" s="241"/>
    </row>
    <row r="60" spans="1:12" ht="14.4" x14ac:dyDescent="0.3">
      <c r="A60" s="403">
        <v>5.15625</v>
      </c>
      <c r="B60" s="404">
        <v>7403</v>
      </c>
      <c r="C60" s="286"/>
      <c r="D60" s="287"/>
      <c r="E60" s="328"/>
      <c r="F60" s="329"/>
      <c r="G60" s="286"/>
      <c r="H60" s="287"/>
      <c r="K60" s="240"/>
      <c r="L60" s="241"/>
    </row>
    <row r="61" spans="1:12" ht="14.4" x14ac:dyDescent="0.3">
      <c r="A61" s="403">
        <v>5.15625</v>
      </c>
      <c r="B61" s="404">
        <v>7403</v>
      </c>
      <c r="C61" s="286"/>
      <c r="D61" s="287"/>
      <c r="E61" s="328"/>
      <c r="F61" s="329"/>
      <c r="G61" s="286"/>
      <c r="H61" s="287"/>
      <c r="K61" s="240"/>
      <c r="L61" s="241"/>
    </row>
    <row r="62" spans="1:12" ht="14.4" x14ac:dyDescent="0.3">
      <c r="A62" s="403">
        <v>5.15625</v>
      </c>
      <c r="B62" s="404">
        <v>7403</v>
      </c>
      <c r="C62" s="286"/>
      <c r="D62" s="287"/>
      <c r="E62" s="328"/>
      <c r="F62" s="329"/>
      <c r="G62" s="286"/>
      <c r="H62" s="287"/>
      <c r="K62" s="240"/>
      <c r="L62" s="241"/>
    </row>
    <row r="63" spans="1:12" ht="14.4" x14ac:dyDescent="0.3">
      <c r="A63" s="403">
        <v>5.15625</v>
      </c>
      <c r="B63" s="404">
        <v>7403</v>
      </c>
      <c r="C63" s="286"/>
      <c r="D63" s="287"/>
      <c r="E63" s="328"/>
      <c r="F63" s="329"/>
      <c r="G63" s="286"/>
      <c r="H63" s="287"/>
      <c r="K63" s="240"/>
      <c r="L63" s="241"/>
    </row>
    <row r="64" spans="1:12" ht="14.4" x14ac:dyDescent="0.3">
      <c r="A64" s="403">
        <v>5.15625</v>
      </c>
      <c r="B64" s="404">
        <v>7403</v>
      </c>
      <c r="C64" s="286"/>
      <c r="D64" s="287"/>
      <c r="E64" s="328"/>
      <c r="F64" s="329"/>
      <c r="G64" s="286"/>
      <c r="H64" s="287"/>
      <c r="K64" s="240"/>
      <c r="L64" s="241"/>
    </row>
    <row r="65" spans="1:12" ht="14.4" x14ac:dyDescent="0.3">
      <c r="A65" s="403">
        <v>5.15625</v>
      </c>
      <c r="B65" s="404">
        <v>7403</v>
      </c>
      <c r="C65" s="286"/>
      <c r="D65" s="287"/>
      <c r="E65" s="328"/>
      <c r="F65" s="329"/>
      <c r="G65" s="286"/>
      <c r="H65" s="287"/>
      <c r="K65" s="240"/>
      <c r="L65" s="241"/>
    </row>
    <row r="66" spans="1:12" ht="14.4" x14ac:dyDescent="0.3">
      <c r="A66" s="403">
        <v>5.15625</v>
      </c>
      <c r="B66" s="404">
        <v>7403</v>
      </c>
      <c r="C66" s="286"/>
      <c r="D66" s="287"/>
      <c r="E66" s="328"/>
      <c r="F66" s="329"/>
      <c r="G66" s="286"/>
      <c r="H66" s="287"/>
      <c r="K66" s="240"/>
      <c r="L66" s="241"/>
    </row>
    <row r="67" spans="1:12" ht="14.4" x14ac:dyDescent="0.3">
      <c r="A67" s="403">
        <v>5.15625</v>
      </c>
      <c r="B67" s="404">
        <v>7403</v>
      </c>
      <c r="C67" s="286"/>
      <c r="D67" s="287"/>
      <c r="E67" s="328"/>
      <c r="F67" s="329"/>
      <c r="G67" s="286"/>
      <c r="H67" s="287"/>
      <c r="K67" s="240"/>
      <c r="L67" s="241"/>
    </row>
    <row r="68" spans="1:12" ht="14.4" x14ac:dyDescent="0.3">
      <c r="A68" s="403">
        <v>5.15625</v>
      </c>
      <c r="B68" s="404">
        <v>7403</v>
      </c>
      <c r="C68" s="286"/>
      <c r="D68" s="287"/>
      <c r="E68" s="328"/>
      <c r="F68" s="329"/>
      <c r="G68" s="286"/>
      <c r="H68" s="287"/>
      <c r="K68" s="240"/>
      <c r="L68" s="241"/>
    </row>
    <row r="69" spans="1:12" ht="14.4" x14ac:dyDescent="0.3">
      <c r="A69" s="403">
        <v>5.15625</v>
      </c>
      <c r="B69" s="404">
        <v>7403</v>
      </c>
      <c r="C69" s="286"/>
      <c r="D69" s="287"/>
      <c r="E69" s="328"/>
      <c r="F69" s="329"/>
      <c r="G69" s="286"/>
      <c r="H69" s="287"/>
      <c r="K69" s="240"/>
      <c r="L69" s="241"/>
    </row>
    <row r="70" spans="1:12" ht="14.4" x14ac:dyDescent="0.3">
      <c r="A70" s="403">
        <v>5.15625</v>
      </c>
      <c r="B70" s="404">
        <v>7403</v>
      </c>
      <c r="C70" s="286"/>
      <c r="D70" s="287"/>
      <c r="E70" s="328"/>
      <c r="F70" s="329"/>
      <c r="G70" s="286"/>
      <c r="H70" s="287"/>
      <c r="K70" s="240"/>
      <c r="L70" s="241"/>
    </row>
    <row r="71" spans="1:12" ht="14.4" x14ac:dyDescent="0.3">
      <c r="A71" s="403">
        <v>5.15625</v>
      </c>
      <c r="B71" s="404">
        <v>7403</v>
      </c>
      <c r="C71" s="286"/>
      <c r="D71" s="287"/>
      <c r="E71" s="328"/>
      <c r="F71" s="329"/>
      <c r="G71" s="286"/>
      <c r="H71" s="287"/>
      <c r="K71" s="240"/>
      <c r="L71" s="241"/>
    </row>
    <row r="72" spans="1:12" ht="14.4" x14ac:dyDescent="0.3">
      <c r="A72" s="403">
        <v>5.15625</v>
      </c>
      <c r="B72" s="404">
        <v>7403</v>
      </c>
      <c r="C72" s="286"/>
      <c r="D72" s="287"/>
      <c r="E72" s="328"/>
      <c r="F72" s="329"/>
      <c r="G72" s="286"/>
      <c r="H72" s="287"/>
      <c r="K72" s="240"/>
      <c r="L72" s="241"/>
    </row>
    <row r="73" spans="1:12" ht="14.4" x14ac:dyDescent="0.3">
      <c r="A73" s="403">
        <v>5.15625</v>
      </c>
      <c r="B73" s="404">
        <v>7403</v>
      </c>
      <c r="C73" s="286"/>
      <c r="D73" s="287"/>
      <c r="E73" s="328"/>
      <c r="F73" s="329"/>
      <c r="G73" s="286"/>
      <c r="H73" s="287"/>
      <c r="K73" s="240"/>
      <c r="L73" s="241"/>
    </row>
    <row r="74" spans="1:12" ht="14.4" x14ac:dyDescent="0.3">
      <c r="A74" s="403">
        <v>5.15625</v>
      </c>
      <c r="B74" s="404">
        <v>7403</v>
      </c>
      <c r="C74" s="286"/>
      <c r="D74" s="287"/>
      <c r="E74" s="328"/>
      <c r="F74" s="329"/>
      <c r="G74" s="286"/>
      <c r="H74" s="287"/>
      <c r="K74" s="240"/>
      <c r="L74" s="241"/>
    </row>
    <row r="75" spans="1:12" ht="14.4" x14ac:dyDescent="0.3">
      <c r="A75" s="403">
        <v>5.15625</v>
      </c>
      <c r="B75" s="404">
        <v>7403</v>
      </c>
      <c r="C75" s="286"/>
      <c r="D75" s="287"/>
      <c r="E75" s="328"/>
      <c r="F75" s="329"/>
      <c r="G75" s="286"/>
      <c r="H75" s="287"/>
      <c r="K75" s="240"/>
      <c r="L75" s="241"/>
    </row>
    <row r="76" spans="1:12" ht="14.4" x14ac:dyDescent="0.3">
      <c r="A76" s="403">
        <v>5.15625</v>
      </c>
      <c r="B76" s="404">
        <v>7403</v>
      </c>
      <c r="C76" s="286"/>
      <c r="D76" s="287"/>
      <c r="E76" s="328"/>
      <c r="F76" s="329"/>
      <c r="G76" s="286"/>
      <c r="H76" s="287"/>
      <c r="K76" s="240"/>
      <c r="L76" s="241"/>
    </row>
    <row r="77" spans="1:12" ht="14.4" x14ac:dyDescent="0.3">
      <c r="A77" s="403">
        <v>5.15625</v>
      </c>
      <c r="B77" s="404">
        <v>7403</v>
      </c>
      <c r="C77" s="286"/>
      <c r="D77" s="287"/>
      <c r="E77" s="328"/>
      <c r="F77" s="329"/>
      <c r="G77" s="286"/>
      <c r="H77" s="287"/>
      <c r="K77" s="240"/>
      <c r="L77" s="241"/>
    </row>
    <row r="78" spans="1:12" ht="14.4" x14ac:dyDescent="0.3">
      <c r="A78" s="403">
        <v>5.15625</v>
      </c>
      <c r="B78" s="404">
        <v>7403</v>
      </c>
      <c r="C78" s="286"/>
      <c r="D78" s="287"/>
      <c r="E78" s="328"/>
      <c r="F78" s="329"/>
      <c r="G78" s="286"/>
      <c r="H78" s="287"/>
      <c r="K78" s="240"/>
      <c r="L78" s="241"/>
    </row>
    <row r="79" spans="1:12" ht="14.4" x14ac:dyDescent="0.3">
      <c r="A79" s="403">
        <v>5.15625</v>
      </c>
      <c r="B79" s="404">
        <v>7403</v>
      </c>
      <c r="C79" s="286"/>
      <c r="D79" s="287"/>
      <c r="E79" s="328"/>
      <c r="F79" s="329"/>
      <c r="G79" s="286"/>
      <c r="H79" s="287"/>
      <c r="K79" s="240"/>
      <c r="L79" s="241"/>
    </row>
    <row r="80" spans="1:12" ht="14.4" x14ac:dyDescent="0.3">
      <c r="A80" s="403">
        <v>5.15625</v>
      </c>
      <c r="B80" s="404">
        <v>7403</v>
      </c>
      <c r="C80" s="286"/>
      <c r="D80" s="287"/>
      <c r="E80" s="328"/>
      <c r="F80" s="329"/>
      <c r="G80" s="286"/>
      <c r="H80" s="287"/>
      <c r="K80" s="240"/>
      <c r="L80" s="241"/>
    </row>
    <row r="81" spans="1:12" ht="14.4" x14ac:dyDescent="0.3">
      <c r="A81" s="403">
        <v>5.15625</v>
      </c>
      <c r="B81" s="404">
        <v>7403</v>
      </c>
      <c r="C81" s="286"/>
      <c r="D81" s="287"/>
      <c r="E81" s="328"/>
      <c r="F81" s="329"/>
      <c r="G81" s="286"/>
      <c r="H81" s="287"/>
      <c r="K81" s="240"/>
      <c r="L81" s="241"/>
    </row>
    <row r="82" spans="1:12" ht="14.4" x14ac:dyDescent="0.3">
      <c r="A82" s="403">
        <v>5.15625</v>
      </c>
      <c r="B82" s="404">
        <v>7403</v>
      </c>
      <c r="C82" s="286"/>
      <c r="D82" s="287"/>
      <c r="E82" s="328"/>
      <c r="F82" s="329"/>
      <c r="G82" s="286"/>
      <c r="H82" s="287"/>
      <c r="K82" s="240"/>
      <c r="L82" s="241"/>
    </row>
    <row r="83" spans="1:12" ht="14.4" x14ac:dyDescent="0.3">
      <c r="A83" s="403">
        <v>5.15625</v>
      </c>
      <c r="B83" s="404">
        <v>7403</v>
      </c>
      <c r="C83" s="286"/>
      <c r="D83" s="287"/>
      <c r="E83" s="328"/>
      <c r="F83" s="329"/>
      <c r="G83" s="286"/>
      <c r="H83" s="287"/>
      <c r="K83" s="240"/>
      <c r="L83" s="241"/>
    </row>
    <row r="84" spans="1:12" ht="14.4" x14ac:dyDescent="0.3">
      <c r="A84" s="403">
        <v>5.15625</v>
      </c>
      <c r="B84" s="404">
        <v>7403</v>
      </c>
      <c r="C84" s="286"/>
      <c r="D84" s="287"/>
      <c r="E84" s="328"/>
      <c r="F84" s="329"/>
      <c r="G84" s="286"/>
      <c r="H84" s="287"/>
      <c r="K84" s="240"/>
      <c r="L84" s="241"/>
    </row>
    <row r="85" spans="1:12" ht="14.4" x14ac:dyDescent="0.3">
      <c r="A85" s="403">
        <v>5.15625</v>
      </c>
      <c r="B85" s="404">
        <v>7403</v>
      </c>
      <c r="C85" s="286"/>
      <c r="D85" s="287"/>
      <c r="E85" s="328"/>
      <c r="F85" s="329"/>
      <c r="G85" s="286"/>
      <c r="H85" s="287"/>
      <c r="K85" s="240"/>
      <c r="L85" s="241"/>
    </row>
    <row r="86" spans="1:12" ht="14.4" x14ac:dyDescent="0.3">
      <c r="A86" s="403">
        <v>5.15625</v>
      </c>
      <c r="B86" s="404">
        <v>7403</v>
      </c>
      <c r="C86" s="286"/>
      <c r="D86" s="287"/>
      <c r="E86" s="328"/>
      <c r="F86" s="329"/>
      <c r="G86" s="286"/>
      <c r="H86" s="287"/>
      <c r="K86" s="240"/>
      <c r="L86" s="241"/>
    </row>
    <row r="87" spans="1:12" ht="14.4" x14ac:dyDescent="0.3">
      <c r="A87" s="403">
        <v>5.15625</v>
      </c>
      <c r="B87" s="404">
        <v>7403</v>
      </c>
      <c r="C87" s="286"/>
      <c r="D87" s="287"/>
      <c r="E87" s="328"/>
      <c r="F87" s="329"/>
      <c r="G87" s="286"/>
      <c r="H87" s="287"/>
      <c r="K87" s="240"/>
      <c r="L87" s="241"/>
    </row>
    <row r="88" spans="1:12" ht="14.4" x14ac:dyDescent="0.3">
      <c r="A88" s="403">
        <v>5.15625</v>
      </c>
      <c r="B88" s="404">
        <v>7403</v>
      </c>
      <c r="C88" s="286"/>
      <c r="D88" s="287"/>
      <c r="E88" s="328"/>
      <c r="F88" s="329"/>
      <c r="G88" s="286"/>
      <c r="H88" s="287"/>
      <c r="K88" s="240"/>
      <c r="L88" s="241"/>
    </row>
    <row r="89" spans="1:12" ht="14.4" x14ac:dyDescent="0.3">
      <c r="A89" s="403">
        <v>5.15625</v>
      </c>
      <c r="B89" s="404">
        <v>7403</v>
      </c>
      <c r="C89" s="286"/>
      <c r="D89" s="287"/>
      <c r="E89" s="328"/>
      <c r="F89" s="329"/>
      <c r="G89" s="286"/>
      <c r="H89" s="287"/>
      <c r="K89" s="240"/>
      <c r="L89" s="241"/>
    </row>
    <row r="90" spans="1:12" ht="14.4" x14ac:dyDescent="0.3">
      <c r="A90" s="403">
        <v>5.15625</v>
      </c>
      <c r="B90" s="404">
        <v>7403</v>
      </c>
      <c r="C90" s="286"/>
      <c r="D90" s="287"/>
      <c r="E90" s="328"/>
      <c r="F90" s="329"/>
      <c r="G90" s="286"/>
      <c r="H90" s="287"/>
      <c r="K90" s="240"/>
      <c r="L90" s="241"/>
    </row>
    <row r="91" spans="1:12" ht="14.4" x14ac:dyDescent="0.3">
      <c r="A91" s="403">
        <v>5.15625</v>
      </c>
      <c r="B91" s="404">
        <v>7403</v>
      </c>
      <c r="C91" s="286"/>
      <c r="D91" s="287"/>
      <c r="E91" s="328"/>
      <c r="F91" s="329"/>
      <c r="G91" s="286"/>
      <c r="H91" s="287"/>
      <c r="K91" s="240"/>
      <c r="L91" s="241"/>
    </row>
    <row r="92" spans="1:12" ht="14.4" x14ac:dyDescent="0.3">
      <c r="A92" s="403">
        <v>5.15625</v>
      </c>
      <c r="B92" s="404">
        <v>7403</v>
      </c>
      <c r="C92" s="286"/>
      <c r="D92" s="287"/>
      <c r="E92" s="328"/>
      <c r="F92" s="329"/>
      <c r="G92" s="286"/>
      <c r="H92" s="287"/>
      <c r="K92" s="240"/>
      <c r="L92" s="241"/>
    </row>
    <row r="93" spans="1:12" ht="14.4" x14ac:dyDescent="0.3">
      <c r="A93" s="403">
        <v>5.15625</v>
      </c>
      <c r="B93" s="404">
        <v>7403</v>
      </c>
      <c r="C93" s="286"/>
      <c r="D93" s="287"/>
      <c r="E93" s="328"/>
      <c r="F93" s="329"/>
      <c r="G93" s="286"/>
      <c r="H93" s="287"/>
      <c r="K93" s="240"/>
      <c r="L93" s="241"/>
    </row>
    <row r="94" spans="1:12" ht="14.4" x14ac:dyDescent="0.3">
      <c r="A94" s="403">
        <v>5.15625</v>
      </c>
      <c r="B94" s="404">
        <v>7403</v>
      </c>
      <c r="C94" s="286"/>
      <c r="D94" s="287"/>
      <c r="E94" s="328"/>
      <c r="F94" s="329"/>
      <c r="G94" s="286"/>
      <c r="H94" s="287"/>
      <c r="K94" s="240"/>
      <c r="L94" s="241"/>
    </row>
    <row r="95" spans="1:12" ht="14.4" x14ac:dyDescent="0.3">
      <c r="A95" s="403">
        <v>5.15625</v>
      </c>
      <c r="B95" s="404">
        <v>7403</v>
      </c>
      <c r="C95" s="286"/>
      <c r="D95" s="287"/>
      <c r="E95" s="328"/>
      <c r="F95" s="329"/>
      <c r="G95" s="286"/>
      <c r="H95" s="287"/>
      <c r="K95" s="240"/>
      <c r="L95" s="241"/>
    </row>
    <row r="96" spans="1:12" ht="14.4" x14ac:dyDescent="0.3">
      <c r="A96" s="403">
        <v>5.15625</v>
      </c>
      <c r="B96" s="404">
        <v>7403</v>
      </c>
      <c r="C96" s="286"/>
      <c r="D96" s="287"/>
      <c r="E96" s="328"/>
      <c r="F96" s="329"/>
      <c r="G96" s="286"/>
      <c r="H96" s="287"/>
      <c r="K96" s="240"/>
      <c r="L96" s="241"/>
    </row>
    <row r="97" spans="1:14" ht="14.4" x14ac:dyDescent="0.3">
      <c r="A97" s="403">
        <v>5.15625</v>
      </c>
      <c r="B97" s="404">
        <v>7403</v>
      </c>
      <c r="C97" s="286"/>
      <c r="D97" s="287"/>
      <c r="E97" s="328"/>
      <c r="F97" s="329"/>
      <c r="G97" s="286"/>
      <c r="H97" s="287"/>
      <c r="K97" s="240"/>
      <c r="L97" s="241"/>
    </row>
    <row r="98" spans="1:14" ht="14.4" x14ac:dyDescent="0.3">
      <c r="A98" s="403">
        <v>5.15625</v>
      </c>
      <c r="B98" s="404">
        <v>7403</v>
      </c>
      <c r="C98" s="286"/>
      <c r="D98" s="287"/>
      <c r="E98" s="328"/>
      <c r="F98" s="329"/>
      <c r="G98" s="286"/>
      <c r="H98" s="287"/>
      <c r="K98" s="240"/>
      <c r="L98" s="241"/>
    </row>
    <row r="99" spans="1:14" ht="14.4" x14ac:dyDescent="0.3">
      <c r="A99" s="403">
        <v>5.15625</v>
      </c>
      <c r="B99" s="404">
        <v>7403</v>
      </c>
      <c r="C99" s="286"/>
      <c r="D99" s="287"/>
      <c r="E99" s="328"/>
      <c r="F99" s="329"/>
      <c r="G99" s="286"/>
      <c r="H99" s="287"/>
      <c r="K99" s="240"/>
      <c r="L99" s="241"/>
    </row>
    <row r="100" spans="1:14" ht="14.4" x14ac:dyDescent="0.3">
      <c r="A100" s="403">
        <v>5.15625</v>
      </c>
      <c r="B100" s="404">
        <v>7403</v>
      </c>
      <c r="C100" s="286"/>
      <c r="D100" s="287"/>
      <c r="E100" s="328"/>
      <c r="F100" s="329"/>
      <c r="G100" s="286"/>
      <c r="H100" s="287"/>
      <c r="K100" s="240"/>
      <c r="L100" s="241"/>
    </row>
    <row r="101" spans="1:14" ht="14.4" x14ac:dyDescent="0.3">
      <c r="A101" s="403">
        <v>5.15625</v>
      </c>
      <c r="B101" s="404">
        <v>7403</v>
      </c>
      <c r="C101" s="286"/>
      <c r="D101" s="287"/>
      <c r="E101" s="328"/>
      <c r="F101" s="329"/>
      <c r="G101" s="286"/>
      <c r="H101" s="287"/>
      <c r="K101" s="240"/>
      <c r="L101" s="241"/>
    </row>
    <row r="102" spans="1:14" ht="14.4" x14ac:dyDescent="0.3">
      <c r="A102" s="403">
        <v>5.15625</v>
      </c>
      <c r="B102" s="404">
        <v>7403</v>
      </c>
      <c r="C102" s="286"/>
      <c r="D102" s="287"/>
      <c r="E102" s="328"/>
      <c r="F102" s="329"/>
      <c r="G102" s="286"/>
      <c r="H102" s="287"/>
      <c r="K102" s="240"/>
      <c r="L102" s="241"/>
    </row>
    <row r="103" spans="1:14" ht="14.4" x14ac:dyDescent="0.3">
      <c r="A103" s="403">
        <v>5.15625</v>
      </c>
      <c r="B103" s="404">
        <v>7403</v>
      </c>
      <c r="C103" s="286"/>
      <c r="D103" s="287"/>
      <c r="E103" s="328"/>
      <c r="F103" s="329"/>
      <c r="G103" s="286"/>
      <c r="H103" s="287"/>
      <c r="K103" s="240"/>
      <c r="L103" s="241"/>
    </row>
    <row r="104" spans="1:14" ht="14.4" x14ac:dyDescent="0.3">
      <c r="A104" s="403">
        <v>5.15625</v>
      </c>
      <c r="B104" s="404">
        <v>7403</v>
      </c>
      <c r="C104" s="286"/>
      <c r="D104" s="287"/>
      <c r="E104" s="328"/>
      <c r="F104" s="329"/>
      <c r="G104" s="286"/>
      <c r="H104" s="287"/>
      <c r="K104" s="240"/>
      <c r="L104" s="241"/>
    </row>
    <row r="105" spans="1:14" ht="14.4" x14ac:dyDescent="0.3">
      <c r="A105" s="403">
        <v>5.15625</v>
      </c>
      <c r="B105" s="404">
        <v>7403</v>
      </c>
      <c r="C105" s="286"/>
      <c r="D105" s="287"/>
      <c r="E105" s="328"/>
      <c r="F105" s="329"/>
      <c r="G105" s="286"/>
      <c r="H105" s="287"/>
      <c r="K105" s="240"/>
      <c r="L105" s="241"/>
    </row>
    <row r="106" spans="1:14" ht="14.4" x14ac:dyDescent="0.3">
      <c r="A106" s="403">
        <v>5.15625</v>
      </c>
      <c r="B106" s="404">
        <v>7403</v>
      </c>
      <c r="C106" s="286"/>
      <c r="D106" s="287"/>
      <c r="E106" s="328"/>
      <c r="F106" s="329"/>
      <c r="G106" s="286"/>
      <c r="H106" s="287"/>
      <c r="K106" s="240"/>
      <c r="L106" s="241"/>
    </row>
    <row r="107" spans="1:14" ht="14.4" x14ac:dyDescent="0.3">
      <c r="A107" s="403">
        <v>5.15625</v>
      </c>
      <c r="B107" s="404">
        <v>7403</v>
      </c>
      <c r="C107" s="286"/>
      <c r="D107" s="287"/>
      <c r="E107" s="328"/>
      <c r="F107" s="329"/>
      <c r="G107" s="286"/>
      <c r="H107" s="287"/>
      <c r="K107" s="240"/>
      <c r="L107" s="241"/>
    </row>
    <row r="108" spans="1:14" ht="14.4" x14ac:dyDescent="0.3">
      <c r="A108" s="403">
        <v>5.15625</v>
      </c>
      <c r="B108" s="404">
        <v>7403</v>
      </c>
      <c r="C108" s="286"/>
      <c r="D108" s="287"/>
      <c r="E108" s="328"/>
      <c r="F108" s="329"/>
      <c r="G108" s="286"/>
      <c r="H108" s="287"/>
      <c r="K108" s="240"/>
      <c r="L108" s="241"/>
    </row>
    <row r="109" spans="1:14" ht="14.4" x14ac:dyDescent="0.3">
      <c r="A109" s="403">
        <v>5.15625</v>
      </c>
      <c r="B109" s="404">
        <v>7403</v>
      </c>
      <c r="C109" s="286"/>
      <c r="D109" s="287"/>
      <c r="E109" s="328"/>
      <c r="F109" s="329"/>
      <c r="G109" s="286"/>
      <c r="H109" s="287"/>
      <c r="K109" s="240"/>
      <c r="L109" s="241"/>
    </row>
    <row r="110" spans="1:14" ht="14.4" x14ac:dyDescent="0.3">
      <c r="A110" s="403">
        <v>5.15625</v>
      </c>
      <c r="B110" s="404">
        <v>7403</v>
      </c>
      <c r="C110" s="286"/>
      <c r="D110" s="287"/>
      <c r="E110" s="328"/>
      <c r="F110" s="329"/>
      <c r="G110" s="286"/>
      <c r="H110" s="287"/>
      <c r="K110" s="240"/>
      <c r="L110" s="241"/>
    </row>
    <row r="111" spans="1:14" ht="14.4" x14ac:dyDescent="0.3">
      <c r="A111" s="403">
        <v>5.15625</v>
      </c>
      <c r="B111" s="404">
        <v>7403</v>
      </c>
      <c r="C111" s="286"/>
      <c r="D111" s="287"/>
      <c r="E111" s="328"/>
      <c r="F111" s="329"/>
      <c r="G111" s="286"/>
      <c r="H111" s="287"/>
      <c r="K111" s="240"/>
      <c r="L111" s="241"/>
      <c r="N111" s="320"/>
    </row>
    <row r="112" spans="1:14" ht="14.4" x14ac:dyDescent="0.3">
      <c r="A112" s="403">
        <v>5.15625</v>
      </c>
      <c r="B112" s="404">
        <v>7403</v>
      </c>
      <c r="C112" s="286"/>
      <c r="D112" s="287"/>
      <c r="E112" s="328"/>
      <c r="F112" s="329"/>
      <c r="G112" s="286"/>
      <c r="H112" s="287"/>
      <c r="K112" s="240"/>
      <c r="L112" s="241"/>
    </row>
    <row r="113" spans="1:12" ht="14.4" x14ac:dyDescent="0.3">
      <c r="A113" s="403">
        <v>5.15625</v>
      </c>
      <c r="B113" s="404">
        <v>7403</v>
      </c>
      <c r="C113" s="286"/>
      <c r="D113" s="287"/>
      <c r="E113" s="328"/>
      <c r="F113" s="329"/>
      <c r="G113" s="286"/>
      <c r="H113" s="287"/>
      <c r="K113" s="240"/>
      <c r="L113" s="241"/>
    </row>
    <row r="114" spans="1:12" ht="14.4" x14ac:dyDescent="0.3">
      <c r="A114" s="403">
        <v>5.15625</v>
      </c>
      <c r="B114" s="404">
        <v>7403</v>
      </c>
      <c r="C114" s="286"/>
      <c r="D114" s="287"/>
      <c r="E114" s="328"/>
      <c r="F114" s="329"/>
      <c r="G114" s="286"/>
      <c r="H114" s="287"/>
      <c r="K114" s="240"/>
      <c r="L114" s="241"/>
    </row>
    <row r="115" spans="1:12" ht="14.4" x14ac:dyDescent="0.3">
      <c r="A115" s="403">
        <v>5.15625</v>
      </c>
      <c r="B115" s="404">
        <v>7403</v>
      </c>
      <c r="C115" s="286"/>
      <c r="D115" s="287"/>
      <c r="E115" s="328"/>
      <c r="F115" s="329"/>
      <c r="G115" s="286"/>
      <c r="H115" s="287"/>
      <c r="K115" s="240"/>
      <c r="L115" s="241"/>
    </row>
    <row r="116" spans="1:12" ht="14.4" x14ac:dyDescent="0.3">
      <c r="A116" s="403">
        <v>5.15625</v>
      </c>
      <c r="B116" s="404">
        <v>7403</v>
      </c>
      <c r="C116" s="286"/>
      <c r="D116" s="287"/>
      <c r="E116" s="328"/>
      <c r="F116" s="329"/>
      <c r="G116" s="286"/>
      <c r="H116" s="287"/>
      <c r="K116" s="240"/>
      <c r="L116" s="241"/>
    </row>
    <row r="117" spans="1:12" ht="14.4" x14ac:dyDescent="0.3">
      <c r="A117" s="403">
        <v>5.15625</v>
      </c>
      <c r="B117" s="404">
        <v>7403</v>
      </c>
      <c r="C117" s="286"/>
      <c r="D117" s="287"/>
      <c r="E117" s="328"/>
      <c r="F117" s="329"/>
      <c r="G117" s="286"/>
      <c r="H117" s="287"/>
      <c r="K117" s="240"/>
      <c r="L117" s="241"/>
    </row>
    <row r="118" spans="1:12" ht="14.4" x14ac:dyDescent="0.3">
      <c r="A118" s="403">
        <v>5.15625</v>
      </c>
      <c r="B118" s="404">
        <v>7403</v>
      </c>
      <c r="C118" s="286"/>
      <c r="D118" s="287"/>
      <c r="E118" s="328"/>
      <c r="F118" s="329"/>
      <c r="G118" s="286"/>
      <c r="H118" s="287"/>
      <c r="K118" s="240"/>
      <c r="L118" s="241"/>
    </row>
    <row r="119" spans="1:12" ht="14.4" x14ac:dyDescent="0.3">
      <c r="A119" s="403">
        <v>5.15625</v>
      </c>
      <c r="B119" s="404">
        <v>7403</v>
      </c>
      <c r="C119" s="286"/>
      <c r="D119" s="287"/>
      <c r="E119" s="328"/>
      <c r="F119" s="329"/>
      <c r="G119" s="286"/>
      <c r="H119" s="287"/>
      <c r="K119" s="240"/>
      <c r="L119" s="241"/>
    </row>
    <row r="120" spans="1:12" ht="14.4" x14ac:dyDescent="0.3">
      <c r="A120" s="403">
        <v>5.15625</v>
      </c>
      <c r="B120" s="404">
        <v>7403</v>
      </c>
      <c r="C120" s="286"/>
      <c r="D120" s="287"/>
      <c r="E120" s="328"/>
      <c r="F120" s="329"/>
      <c r="G120" s="286"/>
      <c r="H120" s="287"/>
      <c r="K120" s="240"/>
      <c r="L120" s="241"/>
    </row>
    <row r="121" spans="1:12" ht="14.4" x14ac:dyDescent="0.3">
      <c r="A121" s="403">
        <v>5.15625</v>
      </c>
      <c r="B121" s="404">
        <v>7403</v>
      </c>
      <c r="C121" s="286"/>
      <c r="D121" s="287"/>
      <c r="E121" s="328"/>
      <c r="F121" s="329"/>
      <c r="G121" s="286"/>
      <c r="H121" s="287"/>
      <c r="K121" s="240"/>
      <c r="L121" s="241"/>
    </row>
    <row r="122" spans="1:12" ht="14.4" x14ac:dyDescent="0.3">
      <c r="A122" s="403">
        <v>5.15625</v>
      </c>
      <c r="B122" s="404">
        <v>7403</v>
      </c>
      <c r="C122" s="286"/>
      <c r="D122" s="287"/>
      <c r="E122" s="328"/>
      <c r="F122" s="329"/>
      <c r="G122" s="286"/>
      <c r="H122" s="287"/>
      <c r="K122" s="240"/>
      <c r="L122" s="241"/>
    </row>
    <row r="123" spans="1:12" ht="14.4" x14ac:dyDescent="0.3">
      <c r="A123" s="403">
        <v>5.15625</v>
      </c>
      <c r="B123" s="404">
        <v>7403</v>
      </c>
      <c r="C123" s="286"/>
      <c r="D123" s="287"/>
      <c r="E123" s="328"/>
      <c r="F123" s="329"/>
      <c r="G123" s="286"/>
      <c r="H123" s="287"/>
      <c r="K123" s="240"/>
      <c r="L123" s="241"/>
    </row>
    <row r="124" spans="1:12" ht="14.4" x14ac:dyDescent="0.3">
      <c r="A124" s="403">
        <v>5.15625</v>
      </c>
      <c r="B124" s="404">
        <v>7403</v>
      </c>
      <c r="C124" s="286"/>
      <c r="D124" s="287"/>
      <c r="E124" s="328"/>
      <c r="F124" s="329"/>
      <c r="G124" s="286"/>
      <c r="H124" s="287"/>
      <c r="K124" s="240"/>
      <c r="L124" s="241"/>
    </row>
    <row r="125" spans="1:12" ht="14.4" x14ac:dyDescent="0.3">
      <c r="A125" s="403">
        <v>5.15625</v>
      </c>
      <c r="B125" s="404">
        <v>7403</v>
      </c>
      <c r="C125" s="286"/>
      <c r="D125" s="287"/>
      <c r="E125" s="328"/>
      <c r="F125" s="329"/>
      <c r="G125" s="286"/>
      <c r="H125" s="287"/>
      <c r="K125" s="240"/>
      <c r="L125" s="241"/>
    </row>
    <row r="126" spans="1:12" ht="14.4" x14ac:dyDescent="0.3">
      <c r="A126" s="403">
        <v>5.15625</v>
      </c>
      <c r="B126" s="404">
        <v>7403</v>
      </c>
      <c r="C126" s="286"/>
      <c r="D126" s="287"/>
      <c r="E126" s="328"/>
      <c r="F126" s="329"/>
      <c r="G126" s="286"/>
      <c r="H126" s="287"/>
      <c r="K126" s="240"/>
      <c r="L126" s="241"/>
    </row>
    <row r="127" spans="1:12" ht="14.4" x14ac:dyDescent="0.3">
      <c r="A127" s="403">
        <v>5.15625</v>
      </c>
      <c r="B127" s="404">
        <v>7403</v>
      </c>
      <c r="C127" s="286"/>
      <c r="D127" s="287"/>
      <c r="E127" s="328"/>
      <c r="F127" s="329"/>
      <c r="G127" s="286"/>
      <c r="H127" s="287"/>
      <c r="K127" s="240"/>
      <c r="L127" s="241"/>
    </row>
    <row r="128" spans="1:12" ht="14.4" x14ac:dyDescent="0.3">
      <c r="A128" s="403">
        <v>5.15625</v>
      </c>
      <c r="B128" s="404">
        <v>7403</v>
      </c>
      <c r="C128" s="286"/>
      <c r="D128" s="287"/>
      <c r="E128" s="328"/>
      <c r="F128" s="329"/>
      <c r="G128" s="286"/>
      <c r="H128" s="287"/>
      <c r="K128" s="240"/>
      <c r="L128" s="241"/>
    </row>
    <row r="129" spans="1:12" ht="14.4" x14ac:dyDescent="0.3">
      <c r="A129" s="403">
        <v>5.15625</v>
      </c>
      <c r="B129" s="404">
        <v>7403</v>
      </c>
      <c r="C129" s="286"/>
      <c r="D129" s="287"/>
      <c r="E129" s="328"/>
      <c r="F129" s="329"/>
      <c r="G129" s="286"/>
      <c r="H129" s="287"/>
      <c r="K129" s="240"/>
      <c r="L129" s="241"/>
    </row>
    <row r="130" spans="1:12" ht="14.4" x14ac:dyDescent="0.3">
      <c r="A130" s="403">
        <v>5.15625</v>
      </c>
      <c r="B130" s="404">
        <v>7403</v>
      </c>
      <c r="C130" s="286"/>
      <c r="D130" s="287"/>
      <c r="E130" s="328"/>
      <c r="F130" s="329"/>
      <c r="G130" s="286"/>
      <c r="H130" s="287"/>
      <c r="K130" s="240"/>
      <c r="L130" s="241"/>
    </row>
    <row r="131" spans="1:12" ht="14.4" x14ac:dyDescent="0.3">
      <c r="A131" s="403">
        <v>5.15625</v>
      </c>
      <c r="B131" s="404">
        <v>7403</v>
      </c>
      <c r="C131" s="286"/>
      <c r="D131" s="287"/>
      <c r="E131" s="328"/>
      <c r="F131" s="329"/>
      <c r="G131" s="286"/>
      <c r="H131" s="287"/>
      <c r="K131" s="240"/>
      <c r="L131" s="241"/>
    </row>
    <row r="132" spans="1:12" ht="14.4" x14ac:dyDescent="0.3">
      <c r="A132" s="403">
        <v>5.15625</v>
      </c>
      <c r="B132" s="404">
        <v>7403</v>
      </c>
      <c r="C132" s="286"/>
      <c r="D132" s="287"/>
      <c r="E132" s="328"/>
      <c r="F132" s="329"/>
      <c r="G132" s="286"/>
      <c r="H132" s="287"/>
      <c r="K132" s="240"/>
      <c r="L132" s="241"/>
    </row>
    <row r="133" spans="1:12" ht="14.4" x14ac:dyDescent="0.3">
      <c r="A133" s="403">
        <v>5.15625</v>
      </c>
      <c r="B133" s="404">
        <v>7403</v>
      </c>
      <c r="C133" s="286"/>
      <c r="D133" s="287"/>
      <c r="E133" s="328"/>
      <c r="F133" s="329"/>
      <c r="G133" s="286"/>
      <c r="H133" s="287"/>
      <c r="K133" s="240"/>
      <c r="L133" s="241"/>
    </row>
    <row r="134" spans="1:12" ht="14.4" x14ac:dyDescent="0.3">
      <c r="A134" s="403">
        <v>5.15625</v>
      </c>
      <c r="B134" s="404">
        <v>7403</v>
      </c>
      <c r="C134" s="286"/>
      <c r="D134" s="287"/>
      <c r="E134" s="328"/>
      <c r="F134" s="329"/>
      <c r="G134" s="286"/>
      <c r="H134" s="287"/>
      <c r="K134" s="240"/>
      <c r="L134" s="241"/>
    </row>
    <row r="135" spans="1:12" ht="14.4" x14ac:dyDescent="0.3">
      <c r="A135" s="403">
        <v>5.15625</v>
      </c>
      <c r="B135" s="404">
        <v>7403</v>
      </c>
      <c r="C135" s="286"/>
      <c r="D135" s="287"/>
      <c r="E135" s="328"/>
      <c r="F135" s="329"/>
      <c r="G135" s="286"/>
      <c r="H135" s="287"/>
      <c r="K135" s="240"/>
      <c r="L135" s="241"/>
    </row>
    <row r="136" spans="1:12" ht="14.4" x14ac:dyDescent="0.3">
      <c r="A136" s="403">
        <v>5.15625</v>
      </c>
      <c r="B136" s="404">
        <v>7403</v>
      </c>
      <c r="C136" s="286"/>
      <c r="D136" s="287"/>
      <c r="E136" s="328"/>
      <c r="F136" s="329"/>
      <c r="G136" s="286"/>
      <c r="H136" s="287"/>
      <c r="K136" s="240"/>
      <c r="L136" s="241"/>
    </row>
    <row r="137" spans="1:12" ht="14.4" x14ac:dyDescent="0.3">
      <c r="A137" s="403">
        <v>5.15625</v>
      </c>
      <c r="B137" s="404">
        <v>7403</v>
      </c>
      <c r="C137" s="286"/>
      <c r="D137" s="287"/>
      <c r="E137" s="328"/>
      <c r="F137" s="329"/>
      <c r="G137" s="286"/>
      <c r="H137" s="287"/>
      <c r="K137" s="240"/>
      <c r="L137" s="241"/>
    </row>
    <row r="138" spans="1:12" ht="14.4" x14ac:dyDescent="0.3">
      <c r="A138" s="403">
        <v>5.15625</v>
      </c>
      <c r="B138" s="404">
        <v>7403</v>
      </c>
      <c r="C138" s="286"/>
      <c r="D138" s="287"/>
      <c r="E138" s="328"/>
      <c r="F138" s="329"/>
      <c r="G138" s="286"/>
      <c r="H138" s="287"/>
      <c r="K138" s="240"/>
      <c r="L138" s="241"/>
    </row>
    <row r="139" spans="1:12" ht="14.4" x14ac:dyDescent="0.3">
      <c r="A139" s="403">
        <v>5.15625</v>
      </c>
      <c r="B139" s="404">
        <v>7403</v>
      </c>
      <c r="C139" s="286"/>
      <c r="D139" s="287"/>
      <c r="E139" s="328"/>
      <c r="F139" s="329"/>
      <c r="G139" s="286"/>
      <c r="H139" s="287"/>
      <c r="K139" s="240"/>
      <c r="L139" s="241"/>
    </row>
    <row r="140" spans="1:12" ht="14.4" x14ac:dyDescent="0.3">
      <c r="A140" s="403">
        <v>5.15625</v>
      </c>
      <c r="B140" s="404">
        <v>7403</v>
      </c>
      <c r="C140" s="286"/>
      <c r="D140" s="287"/>
      <c r="E140" s="328"/>
      <c r="F140" s="329"/>
      <c r="G140" s="286"/>
      <c r="H140" s="287"/>
      <c r="K140" s="240"/>
      <c r="L140" s="241"/>
    </row>
    <row r="141" spans="1:12" ht="14.4" x14ac:dyDescent="0.3">
      <c r="A141" s="403">
        <v>5.15625</v>
      </c>
      <c r="B141" s="404">
        <v>7403</v>
      </c>
      <c r="C141" s="286"/>
      <c r="D141" s="287"/>
      <c r="E141" s="328"/>
      <c r="F141" s="329"/>
      <c r="G141" s="286"/>
      <c r="H141" s="287"/>
      <c r="K141" s="240"/>
      <c r="L141" s="241"/>
    </row>
    <row r="142" spans="1:12" ht="14.4" x14ac:dyDescent="0.3">
      <c r="A142" s="403">
        <v>5.15625</v>
      </c>
      <c r="B142" s="404">
        <v>7403</v>
      </c>
      <c r="C142" s="286"/>
      <c r="D142" s="287"/>
      <c r="E142" s="328"/>
      <c r="F142" s="329"/>
      <c r="G142" s="286"/>
      <c r="H142" s="287"/>
      <c r="K142" s="240"/>
      <c r="L142" s="241"/>
    </row>
    <row r="143" spans="1:12" ht="14.4" x14ac:dyDescent="0.3">
      <c r="A143" s="403">
        <v>5.15625</v>
      </c>
      <c r="B143" s="404">
        <v>7403</v>
      </c>
      <c r="C143" s="286"/>
      <c r="D143" s="287"/>
      <c r="E143" s="328"/>
      <c r="F143" s="329"/>
      <c r="G143" s="286"/>
      <c r="H143" s="287"/>
      <c r="K143" s="240"/>
      <c r="L143" s="241"/>
    </row>
    <row r="144" spans="1:12" ht="14.4" x14ac:dyDescent="0.3">
      <c r="A144" s="403">
        <v>5.15625</v>
      </c>
      <c r="B144" s="404">
        <v>7403</v>
      </c>
      <c r="C144" s="286"/>
      <c r="D144" s="287"/>
      <c r="E144" s="328"/>
      <c r="F144" s="329"/>
      <c r="G144" s="286"/>
      <c r="H144" s="287"/>
      <c r="K144" s="240"/>
      <c r="L144" s="241"/>
    </row>
    <row r="145" spans="1:12" ht="14.4" x14ac:dyDescent="0.3">
      <c r="A145" s="403">
        <v>5.15625</v>
      </c>
      <c r="B145" s="404">
        <v>7403</v>
      </c>
      <c r="C145" s="286"/>
      <c r="D145" s="287"/>
      <c r="E145" s="328"/>
      <c r="F145" s="329"/>
      <c r="G145" s="286"/>
      <c r="H145" s="287"/>
      <c r="K145" s="240"/>
      <c r="L145" s="241"/>
    </row>
    <row r="146" spans="1:12" ht="14.4" x14ac:dyDescent="0.3">
      <c r="A146" s="403">
        <v>5.15625</v>
      </c>
      <c r="B146" s="404">
        <v>7403</v>
      </c>
      <c r="C146" s="286"/>
      <c r="D146" s="287"/>
      <c r="E146" s="328"/>
      <c r="F146" s="329"/>
      <c r="G146" s="286"/>
      <c r="H146" s="287"/>
      <c r="K146" s="240"/>
      <c r="L146" s="241"/>
    </row>
    <row r="147" spans="1:12" ht="14.4" x14ac:dyDescent="0.3">
      <c r="A147" s="403">
        <v>5.15625</v>
      </c>
      <c r="B147" s="404">
        <v>7403</v>
      </c>
      <c r="C147" s="286"/>
      <c r="D147" s="287"/>
      <c r="E147" s="328"/>
      <c r="F147" s="329"/>
      <c r="G147" s="286"/>
      <c r="H147" s="287"/>
      <c r="K147" s="240"/>
      <c r="L147" s="241"/>
    </row>
    <row r="148" spans="1:12" ht="14.4" x14ac:dyDescent="0.3">
      <c r="A148" s="403">
        <v>5.15625</v>
      </c>
      <c r="B148" s="404">
        <v>7403</v>
      </c>
      <c r="C148" s="286"/>
      <c r="D148" s="287"/>
      <c r="E148" s="328"/>
      <c r="F148" s="329"/>
      <c r="G148" s="286"/>
      <c r="H148" s="287"/>
      <c r="K148" s="240"/>
      <c r="L148" s="241"/>
    </row>
    <row r="149" spans="1:12" ht="14.4" x14ac:dyDescent="0.3">
      <c r="A149" s="403">
        <v>5.15625</v>
      </c>
      <c r="B149" s="404">
        <v>7403</v>
      </c>
      <c r="C149" s="286"/>
      <c r="D149" s="287"/>
      <c r="E149" s="328"/>
      <c r="F149" s="329"/>
      <c r="G149" s="286"/>
      <c r="H149" s="287"/>
      <c r="K149" s="240"/>
      <c r="L149" s="241"/>
    </row>
    <row r="150" spans="1:12" ht="14.4" x14ac:dyDescent="0.3">
      <c r="A150" s="403">
        <v>5.15625</v>
      </c>
      <c r="B150" s="404">
        <v>7403</v>
      </c>
      <c r="C150" s="286"/>
      <c r="D150" s="287"/>
      <c r="E150" s="328"/>
      <c r="F150" s="329"/>
      <c r="G150" s="286"/>
      <c r="H150" s="287"/>
      <c r="K150" s="240"/>
      <c r="L150" s="241"/>
    </row>
    <row r="151" spans="1:12" ht="14.4" x14ac:dyDescent="0.3">
      <c r="A151" s="403">
        <v>5.15625</v>
      </c>
      <c r="B151" s="404">
        <v>7403</v>
      </c>
      <c r="C151" s="286"/>
      <c r="D151" s="287"/>
      <c r="E151" s="328"/>
      <c r="F151" s="329"/>
      <c r="G151" s="286"/>
      <c r="H151" s="287"/>
      <c r="K151" s="240"/>
      <c r="L151" s="241"/>
    </row>
    <row r="152" spans="1:12" ht="14.4" x14ac:dyDescent="0.3">
      <c r="A152" s="403">
        <v>5.15625</v>
      </c>
      <c r="B152" s="404">
        <v>7403</v>
      </c>
      <c r="C152" s="286"/>
      <c r="D152" s="287"/>
      <c r="E152" s="328"/>
      <c r="F152" s="329"/>
      <c r="G152" s="286"/>
      <c r="H152" s="287"/>
      <c r="K152" s="240"/>
      <c r="L152" s="241"/>
    </row>
    <row r="153" spans="1:12" ht="14.4" x14ac:dyDescent="0.3">
      <c r="A153" s="403">
        <v>5.15625</v>
      </c>
      <c r="B153" s="404">
        <v>7403</v>
      </c>
      <c r="C153" s="286"/>
      <c r="D153" s="287"/>
      <c r="E153" s="328"/>
      <c r="F153" s="329"/>
      <c r="G153" s="286"/>
      <c r="H153" s="287"/>
      <c r="K153" s="240"/>
      <c r="L153" s="241"/>
    </row>
    <row r="154" spans="1:12" ht="14.4" x14ac:dyDescent="0.3">
      <c r="A154" s="403">
        <v>5.15625</v>
      </c>
      <c r="B154" s="404">
        <v>7403</v>
      </c>
      <c r="C154" s="286"/>
      <c r="D154" s="287"/>
      <c r="E154" s="328"/>
      <c r="F154" s="329"/>
      <c r="G154" s="286"/>
      <c r="H154" s="287"/>
      <c r="K154" s="240"/>
      <c r="L154" s="241"/>
    </row>
    <row r="155" spans="1:12" ht="14.4" x14ac:dyDescent="0.3">
      <c r="A155" s="403">
        <v>5.15625</v>
      </c>
      <c r="B155" s="404">
        <v>7403</v>
      </c>
      <c r="C155" s="286"/>
      <c r="D155" s="287"/>
      <c r="E155" s="328"/>
      <c r="F155" s="329"/>
      <c r="G155" s="286"/>
      <c r="H155" s="287"/>
      <c r="K155" s="240"/>
      <c r="L155" s="241"/>
    </row>
    <row r="156" spans="1:12" ht="14.4" x14ac:dyDescent="0.3">
      <c r="A156" s="403">
        <v>5.15625</v>
      </c>
      <c r="B156" s="404">
        <v>7403</v>
      </c>
      <c r="C156" s="286"/>
      <c r="D156" s="287"/>
      <c r="E156" s="328"/>
      <c r="F156" s="329"/>
      <c r="G156" s="286"/>
      <c r="H156" s="287"/>
      <c r="K156" s="240"/>
      <c r="L156" s="241"/>
    </row>
    <row r="157" spans="1:12" ht="14.4" x14ac:dyDescent="0.3">
      <c r="A157" s="403">
        <v>5.15625</v>
      </c>
      <c r="B157" s="404">
        <v>7403</v>
      </c>
      <c r="C157" s="286"/>
      <c r="D157" s="287"/>
      <c r="E157" s="328"/>
      <c r="F157" s="329"/>
      <c r="G157" s="286"/>
      <c r="H157" s="287"/>
      <c r="K157" s="240"/>
      <c r="L157" s="241"/>
    </row>
    <row r="158" spans="1:12" ht="14.4" x14ac:dyDescent="0.3">
      <c r="A158" s="403">
        <v>5.15625</v>
      </c>
      <c r="B158" s="404">
        <v>7403</v>
      </c>
      <c r="C158" s="286"/>
      <c r="D158" s="287"/>
      <c r="E158" s="328"/>
      <c r="F158" s="329"/>
      <c r="G158" s="286"/>
      <c r="H158" s="287"/>
      <c r="K158" s="240"/>
      <c r="L158" s="241"/>
    </row>
    <row r="159" spans="1:12" ht="14.4" x14ac:dyDescent="0.3">
      <c r="A159" s="403">
        <v>5.15625</v>
      </c>
      <c r="B159" s="404">
        <v>7403</v>
      </c>
      <c r="C159" s="286"/>
      <c r="D159" s="287"/>
      <c r="E159" s="328"/>
      <c r="F159" s="329"/>
      <c r="G159" s="286"/>
      <c r="H159" s="287"/>
      <c r="K159" s="240"/>
      <c r="L159" s="241"/>
    </row>
    <row r="160" spans="1:12" ht="14.4" x14ac:dyDescent="0.3">
      <c r="A160" s="403">
        <v>5.15625</v>
      </c>
      <c r="B160" s="404">
        <v>7403</v>
      </c>
      <c r="C160" s="286"/>
      <c r="D160" s="287"/>
      <c r="E160" s="328"/>
      <c r="F160" s="329"/>
      <c r="G160" s="286"/>
      <c r="H160" s="287"/>
      <c r="K160" s="240"/>
      <c r="L160" s="241"/>
    </row>
    <row r="161" spans="1:12" ht="14.4" x14ac:dyDescent="0.3">
      <c r="A161" s="403">
        <v>5.15625</v>
      </c>
      <c r="B161" s="404">
        <v>7403</v>
      </c>
      <c r="C161" s="286"/>
      <c r="D161" s="287"/>
      <c r="E161" s="328"/>
      <c r="F161" s="329"/>
      <c r="G161" s="286"/>
      <c r="H161" s="287"/>
      <c r="K161" s="240"/>
      <c r="L161" s="241"/>
    </row>
    <row r="162" spans="1:12" ht="14.4" x14ac:dyDescent="0.3">
      <c r="A162" s="403">
        <v>5.15625</v>
      </c>
      <c r="B162" s="404">
        <v>7403</v>
      </c>
      <c r="C162" s="286"/>
      <c r="D162" s="287"/>
      <c r="E162" s="328"/>
      <c r="F162" s="329"/>
      <c r="G162" s="286"/>
      <c r="H162" s="287"/>
      <c r="K162" s="240"/>
      <c r="L162" s="241"/>
    </row>
    <row r="163" spans="1:12" ht="14.4" x14ac:dyDescent="0.3">
      <c r="A163" s="403">
        <v>5.15625</v>
      </c>
      <c r="B163" s="404">
        <v>7403</v>
      </c>
      <c r="C163" s="286"/>
      <c r="D163" s="287"/>
      <c r="E163" s="328"/>
      <c r="F163" s="329"/>
      <c r="G163" s="286"/>
      <c r="H163" s="287"/>
      <c r="K163" s="240"/>
      <c r="L163" s="241"/>
    </row>
    <row r="164" spans="1:12" ht="14.4" x14ac:dyDescent="0.3">
      <c r="A164" s="403">
        <v>5.15625</v>
      </c>
      <c r="B164" s="404">
        <v>7403</v>
      </c>
      <c r="C164" s="286"/>
      <c r="D164" s="287"/>
      <c r="E164" s="328"/>
      <c r="F164" s="329"/>
      <c r="G164" s="286"/>
      <c r="H164" s="287"/>
      <c r="K164" s="240"/>
      <c r="L164" s="241"/>
    </row>
    <row r="165" spans="1:12" ht="14.4" x14ac:dyDescent="0.3">
      <c r="A165" s="403">
        <v>5.15625</v>
      </c>
      <c r="B165" s="404">
        <v>7403</v>
      </c>
      <c r="C165" s="286"/>
      <c r="D165" s="287"/>
      <c r="E165" s="328"/>
      <c r="F165" s="329"/>
      <c r="G165" s="286"/>
      <c r="H165" s="287"/>
      <c r="K165" s="240"/>
      <c r="L165" s="241"/>
    </row>
    <row r="166" spans="1:12" ht="14.4" x14ac:dyDescent="0.3">
      <c r="A166" s="403">
        <v>5.15625</v>
      </c>
      <c r="B166" s="404">
        <v>7403</v>
      </c>
      <c r="C166" s="286"/>
      <c r="D166" s="287"/>
      <c r="E166" s="328"/>
      <c r="F166" s="329"/>
      <c r="G166" s="286"/>
      <c r="H166" s="287"/>
      <c r="K166" s="240"/>
      <c r="L166" s="241"/>
    </row>
    <row r="167" spans="1:12" ht="14.4" x14ac:dyDescent="0.3">
      <c r="A167" s="403">
        <v>5.15625</v>
      </c>
      <c r="B167" s="404">
        <v>7403</v>
      </c>
      <c r="C167" s="286"/>
      <c r="D167" s="287"/>
      <c r="E167" s="328"/>
      <c r="F167" s="329"/>
      <c r="G167" s="286"/>
      <c r="H167" s="287"/>
      <c r="K167" s="240"/>
      <c r="L167" s="241"/>
    </row>
    <row r="168" spans="1:12" ht="14.4" x14ac:dyDescent="0.3">
      <c r="A168" s="403">
        <v>5.15625</v>
      </c>
      <c r="B168" s="404">
        <v>7403</v>
      </c>
      <c r="C168" s="286"/>
      <c r="D168" s="287"/>
      <c r="E168" s="328"/>
      <c r="F168" s="329"/>
      <c r="G168" s="286"/>
      <c r="H168" s="287"/>
      <c r="K168" s="240"/>
      <c r="L168" s="241"/>
    </row>
    <row r="169" spans="1:12" ht="14.4" x14ac:dyDescent="0.3">
      <c r="A169" s="403">
        <v>5.15625</v>
      </c>
      <c r="B169" s="404">
        <v>7403</v>
      </c>
      <c r="C169" s="286"/>
      <c r="D169" s="287"/>
      <c r="E169" s="328"/>
      <c r="F169" s="329"/>
      <c r="G169" s="286"/>
      <c r="H169" s="287"/>
      <c r="K169" s="240"/>
      <c r="L169" s="241"/>
    </row>
    <row r="170" spans="1:12" ht="14.4" x14ac:dyDescent="0.3">
      <c r="A170" s="403">
        <v>5.15625</v>
      </c>
      <c r="B170" s="404">
        <v>7403</v>
      </c>
      <c r="C170" s="286"/>
      <c r="D170" s="287"/>
      <c r="E170" s="328"/>
      <c r="F170" s="329"/>
      <c r="G170" s="286"/>
      <c r="H170" s="287"/>
      <c r="K170" s="240"/>
      <c r="L170" s="241"/>
    </row>
    <row r="171" spans="1:12" ht="14.4" x14ac:dyDescent="0.3">
      <c r="A171" s="403">
        <v>5.15625</v>
      </c>
      <c r="B171" s="404">
        <v>7403</v>
      </c>
      <c r="C171" s="286"/>
      <c r="D171" s="287"/>
      <c r="E171" s="328"/>
      <c r="F171" s="329"/>
      <c r="G171" s="286"/>
      <c r="H171" s="287"/>
      <c r="K171" s="240"/>
      <c r="L171" s="241"/>
    </row>
    <row r="172" spans="1:12" ht="14.4" x14ac:dyDescent="0.3">
      <c r="A172" s="403">
        <v>5.15625</v>
      </c>
      <c r="B172" s="404">
        <v>7403</v>
      </c>
      <c r="C172" s="286"/>
      <c r="D172" s="287"/>
      <c r="E172" s="328"/>
      <c r="F172" s="329"/>
      <c r="G172" s="286"/>
      <c r="H172" s="287"/>
      <c r="K172" s="240"/>
      <c r="L172" s="241"/>
    </row>
    <row r="173" spans="1:12" ht="14.4" x14ac:dyDescent="0.3">
      <c r="A173" s="403">
        <v>5.15625</v>
      </c>
      <c r="B173" s="404">
        <v>7403</v>
      </c>
      <c r="C173" s="286"/>
      <c r="D173" s="287"/>
      <c r="E173" s="328"/>
      <c r="F173" s="329"/>
      <c r="G173" s="286"/>
      <c r="H173" s="287"/>
      <c r="K173" s="240"/>
      <c r="L173" s="241"/>
    </row>
    <row r="174" spans="1:12" ht="14.4" x14ac:dyDescent="0.3">
      <c r="A174" s="403">
        <v>5.15625</v>
      </c>
      <c r="B174" s="404">
        <v>7403</v>
      </c>
      <c r="C174" s="286"/>
      <c r="D174" s="287"/>
      <c r="E174" s="328"/>
      <c r="F174" s="329"/>
      <c r="G174" s="286"/>
      <c r="H174" s="287"/>
      <c r="K174" s="240"/>
      <c r="L174" s="241"/>
    </row>
    <row r="175" spans="1:12" ht="14.4" x14ac:dyDescent="0.3">
      <c r="A175" s="403">
        <v>5.15625</v>
      </c>
      <c r="B175" s="404">
        <v>7403</v>
      </c>
      <c r="C175" s="286"/>
      <c r="D175" s="287"/>
      <c r="E175" s="328"/>
      <c r="F175" s="329"/>
      <c r="G175" s="286"/>
      <c r="H175" s="287"/>
      <c r="K175" s="240"/>
      <c r="L175" s="241"/>
    </row>
    <row r="176" spans="1:12" ht="14.4" x14ac:dyDescent="0.3">
      <c r="A176" s="403">
        <v>5.15625</v>
      </c>
      <c r="B176" s="404">
        <v>7403</v>
      </c>
      <c r="C176" s="286"/>
      <c r="D176" s="287"/>
      <c r="E176" s="328"/>
      <c r="F176" s="329"/>
      <c r="G176" s="286"/>
      <c r="H176" s="287"/>
      <c r="K176" s="240"/>
      <c r="L176" s="241"/>
    </row>
    <row r="177" spans="1:12" ht="14.4" x14ac:dyDescent="0.3">
      <c r="A177" s="403">
        <v>5.15625</v>
      </c>
      <c r="B177" s="404">
        <v>7403</v>
      </c>
      <c r="C177" s="286"/>
      <c r="D177" s="287"/>
      <c r="E177" s="328"/>
      <c r="F177" s="329"/>
      <c r="G177" s="286"/>
      <c r="H177" s="287"/>
      <c r="K177" s="240"/>
      <c r="L177" s="241"/>
    </row>
    <row r="178" spans="1:12" ht="14.4" x14ac:dyDescent="0.3">
      <c r="A178" s="403">
        <v>5.15625</v>
      </c>
      <c r="B178" s="404">
        <v>7403</v>
      </c>
      <c r="C178" s="286"/>
      <c r="D178" s="287"/>
      <c r="E178" s="328"/>
      <c r="F178" s="329"/>
      <c r="G178" s="286"/>
      <c r="H178" s="287"/>
      <c r="K178" s="240"/>
      <c r="L178" s="241"/>
    </row>
    <row r="179" spans="1:12" ht="14.4" x14ac:dyDescent="0.3">
      <c r="A179" s="403">
        <v>5.15625</v>
      </c>
      <c r="B179" s="404">
        <v>7403</v>
      </c>
      <c r="C179" s="286"/>
      <c r="D179" s="287"/>
      <c r="E179" s="328"/>
      <c r="F179" s="329"/>
      <c r="G179" s="286"/>
      <c r="H179" s="287"/>
      <c r="K179" s="240"/>
      <c r="L179" s="241"/>
    </row>
    <row r="180" spans="1:12" ht="14.4" x14ac:dyDescent="0.3">
      <c r="A180" s="403">
        <v>5.15625</v>
      </c>
      <c r="B180" s="404">
        <v>7403</v>
      </c>
      <c r="C180" s="286"/>
      <c r="D180" s="287"/>
      <c r="E180" s="328"/>
      <c r="F180" s="329"/>
      <c r="G180" s="286"/>
      <c r="H180" s="287"/>
      <c r="K180" s="240"/>
      <c r="L180" s="241"/>
    </row>
    <row r="181" spans="1:12" ht="14.4" x14ac:dyDescent="0.3">
      <c r="A181" s="403">
        <v>5.15625</v>
      </c>
      <c r="B181" s="404">
        <v>7403</v>
      </c>
      <c r="C181" s="286"/>
      <c r="D181" s="287"/>
      <c r="E181" s="328"/>
      <c r="F181" s="329"/>
      <c r="G181" s="286"/>
      <c r="H181" s="287"/>
      <c r="K181" s="240"/>
      <c r="L181" s="241"/>
    </row>
    <row r="182" spans="1:12" ht="14.4" x14ac:dyDescent="0.3">
      <c r="A182" s="403">
        <v>5.15625</v>
      </c>
      <c r="B182" s="404">
        <v>7403</v>
      </c>
      <c r="C182" s="286"/>
      <c r="D182" s="287"/>
      <c r="E182" s="328"/>
      <c r="F182" s="329"/>
      <c r="G182" s="286"/>
      <c r="H182" s="287"/>
      <c r="K182" s="240"/>
      <c r="L182" s="241"/>
    </row>
    <row r="183" spans="1:12" ht="14.4" x14ac:dyDescent="0.3">
      <c r="A183" s="403">
        <v>5.15625</v>
      </c>
      <c r="B183" s="404">
        <v>7403</v>
      </c>
      <c r="C183" s="286"/>
      <c r="D183" s="287"/>
      <c r="E183" s="328"/>
      <c r="F183" s="329"/>
      <c r="G183" s="286"/>
      <c r="H183" s="287"/>
      <c r="K183" s="240"/>
      <c r="L183" s="241"/>
    </row>
    <row r="184" spans="1:12" ht="14.4" x14ac:dyDescent="0.3">
      <c r="A184" s="403">
        <v>5.15625</v>
      </c>
      <c r="B184" s="404">
        <v>7403</v>
      </c>
      <c r="C184" s="286"/>
      <c r="D184" s="287"/>
      <c r="E184" s="328"/>
      <c r="F184" s="329"/>
      <c r="G184" s="286"/>
      <c r="H184" s="287"/>
      <c r="K184" s="240"/>
      <c r="L184" s="241"/>
    </row>
    <row r="185" spans="1:12" ht="14.4" x14ac:dyDescent="0.3">
      <c r="A185" s="403">
        <v>5.15625</v>
      </c>
      <c r="B185" s="404">
        <v>7403</v>
      </c>
      <c r="C185" s="286"/>
      <c r="D185" s="287"/>
      <c r="E185" s="328"/>
      <c r="F185" s="329"/>
      <c r="G185" s="286"/>
      <c r="H185" s="287"/>
      <c r="K185" s="240"/>
      <c r="L185" s="241"/>
    </row>
    <row r="186" spans="1:12" ht="14.4" x14ac:dyDescent="0.3">
      <c r="A186" s="403">
        <v>5.15625</v>
      </c>
      <c r="B186" s="404">
        <v>7403</v>
      </c>
      <c r="C186" s="286"/>
      <c r="D186" s="287"/>
      <c r="E186" s="328"/>
      <c r="F186" s="329"/>
      <c r="G186" s="286"/>
      <c r="H186" s="287"/>
      <c r="K186" s="240"/>
      <c r="L186" s="241"/>
    </row>
    <row r="187" spans="1:12" ht="14.4" x14ac:dyDescent="0.3">
      <c r="A187" s="403">
        <v>5.15625</v>
      </c>
      <c r="B187" s="404">
        <v>7403</v>
      </c>
      <c r="C187" s="286"/>
      <c r="D187" s="287"/>
      <c r="E187" s="328"/>
      <c r="F187" s="329"/>
      <c r="G187" s="286"/>
      <c r="H187" s="287"/>
      <c r="K187" s="240"/>
      <c r="L187" s="241"/>
    </row>
    <row r="188" spans="1:12" ht="14.4" x14ac:dyDescent="0.3">
      <c r="A188" s="403">
        <v>5.15625</v>
      </c>
      <c r="B188" s="404">
        <v>7403</v>
      </c>
      <c r="C188" s="286"/>
      <c r="D188" s="287"/>
      <c r="E188" s="328"/>
      <c r="F188" s="329"/>
      <c r="G188" s="286"/>
      <c r="H188" s="287"/>
      <c r="K188" s="240"/>
      <c r="L188" s="241"/>
    </row>
    <row r="189" spans="1:12" ht="14.4" x14ac:dyDescent="0.3">
      <c r="A189" s="403">
        <v>5.15625</v>
      </c>
      <c r="B189" s="404">
        <v>7403</v>
      </c>
      <c r="C189" s="286"/>
      <c r="D189" s="287"/>
      <c r="E189" s="328"/>
      <c r="F189" s="329"/>
      <c r="G189" s="286"/>
      <c r="H189" s="287"/>
      <c r="K189" s="240"/>
      <c r="L189" s="241"/>
    </row>
    <row r="190" spans="1:12" ht="14.4" x14ac:dyDescent="0.3">
      <c r="A190" s="403">
        <v>5.15625</v>
      </c>
      <c r="B190" s="404">
        <v>7403</v>
      </c>
      <c r="C190" s="286"/>
      <c r="D190" s="287"/>
      <c r="E190" s="328"/>
      <c r="F190" s="329"/>
      <c r="G190" s="286"/>
      <c r="H190" s="287"/>
      <c r="K190" s="240"/>
      <c r="L190" s="241"/>
    </row>
    <row r="191" spans="1:12" ht="14.4" x14ac:dyDescent="0.3">
      <c r="A191" s="403">
        <v>5.15625</v>
      </c>
      <c r="B191" s="404">
        <v>7403</v>
      </c>
      <c r="C191" s="286"/>
      <c r="D191" s="287"/>
      <c r="E191" s="328"/>
      <c r="F191" s="329"/>
      <c r="G191" s="286"/>
      <c r="H191" s="287"/>
      <c r="K191" s="240"/>
      <c r="L191" s="241"/>
    </row>
    <row r="192" spans="1:12" ht="14.4" x14ac:dyDescent="0.3">
      <c r="A192" s="403">
        <v>5.15625</v>
      </c>
      <c r="B192" s="404">
        <v>7403</v>
      </c>
      <c r="C192" s="286"/>
      <c r="D192" s="287"/>
      <c r="E192" s="328"/>
      <c r="F192" s="329"/>
      <c r="G192" s="286"/>
      <c r="H192" s="287"/>
      <c r="K192" s="240"/>
      <c r="L192" s="241"/>
    </row>
    <row r="193" spans="1:12" ht="14.4" x14ac:dyDescent="0.3">
      <c r="A193" s="403">
        <v>5.15625</v>
      </c>
      <c r="B193" s="404">
        <v>7403</v>
      </c>
      <c r="C193" s="286"/>
      <c r="D193" s="287"/>
      <c r="E193" s="328"/>
      <c r="F193" s="329"/>
      <c r="G193" s="286"/>
      <c r="H193" s="287"/>
      <c r="K193" s="240"/>
      <c r="L193" s="241"/>
    </row>
    <row r="194" spans="1:12" ht="14.4" x14ac:dyDescent="0.3">
      <c r="A194" s="403">
        <v>5.15625</v>
      </c>
      <c r="B194" s="404">
        <v>7403</v>
      </c>
      <c r="C194" s="286"/>
      <c r="D194" s="287"/>
      <c r="E194" s="328"/>
      <c r="F194" s="329"/>
      <c r="G194" s="286"/>
      <c r="H194" s="287"/>
      <c r="K194" s="240"/>
      <c r="L194" s="241"/>
    </row>
    <row r="195" spans="1:12" ht="14.4" x14ac:dyDescent="0.3">
      <c r="A195" s="403">
        <v>5.15625</v>
      </c>
      <c r="B195" s="404">
        <v>7403</v>
      </c>
      <c r="C195" s="286"/>
      <c r="D195" s="287"/>
      <c r="E195" s="328"/>
      <c r="F195" s="329"/>
      <c r="G195" s="286"/>
      <c r="H195" s="287"/>
      <c r="K195" s="240"/>
      <c r="L195" s="241"/>
    </row>
    <row r="196" spans="1:12" ht="14.4" x14ac:dyDescent="0.3">
      <c r="A196" s="403">
        <v>5.15625</v>
      </c>
      <c r="B196" s="404">
        <v>7403</v>
      </c>
      <c r="C196" s="286"/>
      <c r="D196" s="287"/>
      <c r="E196" s="328"/>
      <c r="F196" s="329"/>
      <c r="G196" s="286"/>
      <c r="H196" s="287"/>
      <c r="K196" s="240"/>
      <c r="L196" s="241"/>
    </row>
    <row r="197" spans="1:12" ht="14.4" x14ac:dyDescent="0.3">
      <c r="A197" s="403">
        <v>5.15625</v>
      </c>
      <c r="B197" s="404">
        <v>7403</v>
      </c>
      <c r="C197" s="286"/>
      <c r="D197" s="287"/>
      <c r="E197" s="328"/>
      <c r="F197" s="329"/>
      <c r="G197" s="286"/>
      <c r="H197" s="287"/>
      <c r="K197" s="240"/>
      <c r="L197" s="241"/>
    </row>
    <row r="198" spans="1:12" ht="14.4" x14ac:dyDescent="0.3">
      <c r="A198" s="403">
        <v>5.15625</v>
      </c>
      <c r="B198" s="404">
        <v>7403</v>
      </c>
      <c r="C198" s="286"/>
      <c r="D198" s="287"/>
      <c r="E198" s="328"/>
      <c r="F198" s="329"/>
      <c r="G198" s="286"/>
      <c r="H198" s="287"/>
      <c r="K198" s="240"/>
      <c r="L198" s="241"/>
    </row>
    <row r="199" spans="1:12" ht="14.4" x14ac:dyDescent="0.3">
      <c r="A199" s="403">
        <v>5.15625</v>
      </c>
      <c r="B199" s="404">
        <v>7403</v>
      </c>
      <c r="C199" s="286"/>
      <c r="D199" s="287"/>
      <c r="E199" s="328"/>
      <c r="F199" s="329"/>
      <c r="G199" s="286"/>
      <c r="H199" s="287"/>
      <c r="K199" s="240"/>
      <c r="L199" s="241"/>
    </row>
    <row r="200" spans="1:12" ht="14.4" x14ac:dyDescent="0.3">
      <c r="A200" s="403">
        <v>5.15625</v>
      </c>
      <c r="B200" s="404">
        <v>7403</v>
      </c>
      <c r="C200" s="286"/>
      <c r="D200" s="287"/>
      <c r="E200" s="328"/>
      <c r="F200" s="329"/>
      <c r="G200" s="286"/>
      <c r="H200" s="287"/>
      <c r="K200" s="240"/>
      <c r="L200" s="241"/>
    </row>
    <row r="201" spans="1:12" ht="14.4" x14ac:dyDescent="0.3">
      <c r="A201" s="403">
        <v>5.15625</v>
      </c>
      <c r="B201" s="404">
        <v>7403</v>
      </c>
      <c r="C201" s="286"/>
      <c r="D201" s="287"/>
      <c r="E201" s="328"/>
      <c r="F201" s="329"/>
      <c r="G201" s="286"/>
      <c r="H201" s="287"/>
      <c r="K201" s="240"/>
      <c r="L201" s="241"/>
    </row>
    <row r="202" spans="1:12" ht="14.4" x14ac:dyDescent="0.3">
      <c r="A202" s="403">
        <v>5.15625</v>
      </c>
      <c r="B202" s="404">
        <v>7403</v>
      </c>
      <c r="C202" s="286"/>
      <c r="D202" s="287"/>
      <c r="E202" s="328"/>
      <c r="F202" s="329"/>
      <c r="G202" s="286"/>
      <c r="H202" s="287"/>
      <c r="K202" s="240"/>
      <c r="L202" s="241"/>
    </row>
    <row r="203" spans="1:12" ht="14.4" x14ac:dyDescent="0.3">
      <c r="A203" s="403">
        <v>5.15625</v>
      </c>
      <c r="B203" s="404">
        <v>7403</v>
      </c>
      <c r="C203" s="286"/>
      <c r="D203" s="287"/>
      <c r="E203" s="328"/>
      <c r="F203" s="329"/>
      <c r="G203" s="286"/>
      <c r="H203" s="287"/>
      <c r="K203" s="240"/>
      <c r="L203" s="241"/>
    </row>
    <row r="204" spans="1:12" ht="14.4" x14ac:dyDescent="0.3">
      <c r="A204" s="403">
        <v>5.15625</v>
      </c>
      <c r="B204" s="404">
        <v>7403</v>
      </c>
      <c r="C204" s="286"/>
      <c r="D204" s="287"/>
      <c r="E204" s="328"/>
      <c r="F204" s="329"/>
      <c r="G204" s="286"/>
      <c r="H204" s="287"/>
      <c r="K204" s="240"/>
      <c r="L204" s="241"/>
    </row>
    <row r="205" spans="1:12" ht="14.4" x14ac:dyDescent="0.3">
      <c r="A205" s="403">
        <v>5.15625</v>
      </c>
      <c r="B205" s="404">
        <v>7403</v>
      </c>
      <c r="C205" s="286"/>
      <c r="D205" s="287"/>
      <c r="E205" s="328"/>
      <c r="F205" s="329"/>
      <c r="G205" s="286"/>
      <c r="H205" s="287"/>
      <c r="K205" s="240"/>
      <c r="L205" s="241"/>
    </row>
    <row r="206" spans="1:12" ht="14.4" x14ac:dyDescent="0.3">
      <c r="A206" s="403">
        <v>5.15625</v>
      </c>
      <c r="B206" s="404">
        <v>7403</v>
      </c>
      <c r="C206" s="286"/>
      <c r="D206" s="287"/>
      <c r="E206" s="328"/>
      <c r="F206" s="329"/>
      <c r="G206" s="286"/>
      <c r="H206" s="287"/>
      <c r="K206" s="240"/>
      <c r="L206" s="241"/>
    </row>
    <row r="207" spans="1:12" ht="14.4" x14ac:dyDescent="0.3">
      <c r="A207" s="403">
        <v>5.15625</v>
      </c>
      <c r="B207" s="404">
        <v>7403</v>
      </c>
      <c r="C207" s="286"/>
      <c r="D207" s="287"/>
      <c r="E207" s="328"/>
      <c r="F207" s="329"/>
      <c r="G207" s="286"/>
      <c r="H207" s="287"/>
      <c r="K207" s="240"/>
      <c r="L207" s="241"/>
    </row>
    <row r="208" spans="1:12" ht="14.4" x14ac:dyDescent="0.3">
      <c r="A208" s="403">
        <v>5.15625</v>
      </c>
      <c r="B208" s="404">
        <v>7403</v>
      </c>
      <c r="C208" s="286"/>
      <c r="D208" s="287"/>
      <c r="E208" s="328"/>
      <c r="F208" s="329"/>
      <c r="G208" s="286"/>
      <c r="H208" s="287"/>
      <c r="K208" s="240"/>
      <c r="L208" s="241"/>
    </row>
    <row r="209" spans="1:12" ht="14.4" x14ac:dyDescent="0.3">
      <c r="A209" s="403">
        <v>5.15625</v>
      </c>
      <c r="B209" s="404">
        <v>7403</v>
      </c>
      <c r="C209" s="286"/>
      <c r="D209" s="287"/>
      <c r="E209" s="328"/>
      <c r="F209" s="329"/>
      <c r="G209" s="286"/>
      <c r="H209" s="287"/>
      <c r="K209" s="240"/>
      <c r="L209" s="241"/>
    </row>
    <row r="210" spans="1:12" ht="14.4" x14ac:dyDescent="0.3">
      <c r="A210" s="403">
        <v>5.15625</v>
      </c>
      <c r="B210" s="404">
        <v>7403</v>
      </c>
      <c r="C210" s="286"/>
      <c r="D210" s="287"/>
      <c r="E210" s="328"/>
      <c r="F210" s="329"/>
      <c r="G210" s="286"/>
      <c r="H210" s="287"/>
      <c r="K210" s="240"/>
      <c r="L210" s="241"/>
    </row>
    <row r="211" spans="1:12" ht="14.4" x14ac:dyDescent="0.3">
      <c r="A211" s="403">
        <v>5.15625</v>
      </c>
      <c r="B211" s="404">
        <v>7403</v>
      </c>
      <c r="C211" s="286"/>
      <c r="D211" s="287"/>
      <c r="E211" s="328"/>
      <c r="F211" s="329"/>
      <c r="G211" s="286"/>
      <c r="H211" s="287"/>
      <c r="K211" s="240"/>
      <c r="L211" s="241"/>
    </row>
    <row r="212" spans="1:12" ht="14.4" x14ac:dyDescent="0.3">
      <c r="A212" s="403">
        <v>5.15625</v>
      </c>
      <c r="B212" s="404">
        <v>7403</v>
      </c>
      <c r="C212" s="286"/>
      <c r="D212" s="287"/>
      <c r="E212" s="328"/>
      <c r="F212" s="329"/>
      <c r="G212" s="286"/>
      <c r="H212" s="287"/>
      <c r="K212" s="240"/>
      <c r="L212" s="241"/>
    </row>
    <row r="213" spans="1:12" ht="14.4" x14ac:dyDescent="0.3">
      <c r="A213" s="403">
        <v>5.15625</v>
      </c>
      <c r="B213" s="404">
        <v>7403</v>
      </c>
      <c r="C213" s="286"/>
      <c r="D213" s="287"/>
      <c r="E213" s="328"/>
      <c r="F213" s="329"/>
      <c r="G213" s="286"/>
      <c r="H213" s="287"/>
      <c r="K213" s="240"/>
      <c r="L213" s="241"/>
    </row>
    <row r="214" spans="1:12" ht="14.4" x14ac:dyDescent="0.3">
      <c r="A214" s="403">
        <v>5.15625</v>
      </c>
      <c r="B214" s="404">
        <v>7403</v>
      </c>
      <c r="C214" s="286"/>
      <c r="D214" s="287"/>
      <c r="E214" s="328"/>
      <c r="F214" s="329"/>
      <c r="G214" s="286"/>
      <c r="H214" s="287"/>
      <c r="K214" s="240"/>
      <c r="L214" s="241"/>
    </row>
    <row r="215" spans="1:12" ht="14.4" x14ac:dyDescent="0.3">
      <c r="A215" s="403">
        <v>5.15625</v>
      </c>
      <c r="B215" s="404">
        <v>7403</v>
      </c>
      <c r="C215" s="286"/>
      <c r="D215" s="287"/>
      <c r="E215" s="328"/>
      <c r="F215" s="329"/>
      <c r="G215" s="286"/>
      <c r="H215" s="287"/>
      <c r="K215" s="240"/>
      <c r="L215" s="241"/>
    </row>
    <row r="216" spans="1:12" ht="14.4" x14ac:dyDescent="0.3">
      <c r="A216" s="403">
        <v>5.15625</v>
      </c>
      <c r="B216" s="404">
        <v>7403</v>
      </c>
      <c r="C216" s="286"/>
      <c r="D216" s="287"/>
      <c r="E216" s="328"/>
      <c r="F216" s="329"/>
      <c r="G216" s="286"/>
      <c r="H216" s="287"/>
      <c r="K216" s="240"/>
      <c r="L216" s="241"/>
    </row>
    <row r="217" spans="1:12" ht="14.4" x14ac:dyDescent="0.3">
      <c r="A217" s="403">
        <v>5.15625</v>
      </c>
      <c r="B217" s="404">
        <v>7403</v>
      </c>
      <c r="C217" s="286"/>
      <c r="D217" s="287"/>
      <c r="E217" s="328"/>
      <c r="F217" s="329"/>
      <c r="G217" s="286"/>
      <c r="H217" s="287"/>
      <c r="K217" s="240"/>
      <c r="L217" s="241"/>
    </row>
    <row r="218" spans="1:12" ht="14.4" x14ac:dyDescent="0.3">
      <c r="A218" s="403">
        <v>5.15625</v>
      </c>
      <c r="B218" s="404">
        <v>7403</v>
      </c>
      <c r="C218" s="286"/>
      <c r="D218" s="287"/>
      <c r="E218" s="328"/>
      <c r="F218" s="329"/>
      <c r="G218" s="286"/>
      <c r="H218" s="287"/>
      <c r="K218" s="240"/>
      <c r="L218" s="241"/>
    </row>
    <row r="219" spans="1:12" ht="14.4" x14ac:dyDescent="0.3">
      <c r="A219" s="403">
        <v>5.15625</v>
      </c>
      <c r="B219" s="404">
        <v>7403</v>
      </c>
      <c r="C219" s="286"/>
      <c r="D219" s="287"/>
      <c r="E219" s="328"/>
      <c r="F219" s="329"/>
      <c r="G219" s="286"/>
      <c r="H219" s="287"/>
      <c r="K219" s="240"/>
      <c r="L219" s="241"/>
    </row>
    <row r="220" spans="1:12" ht="14.4" x14ac:dyDescent="0.3">
      <c r="A220" s="403">
        <v>5.15625</v>
      </c>
      <c r="B220" s="404">
        <v>7403</v>
      </c>
      <c r="C220" s="286"/>
      <c r="D220" s="287"/>
      <c r="E220" s="328"/>
      <c r="F220" s="329"/>
      <c r="G220" s="286"/>
      <c r="H220" s="287"/>
      <c r="K220" s="240"/>
      <c r="L220" s="241"/>
    </row>
    <row r="221" spans="1:12" ht="14.4" x14ac:dyDescent="0.3">
      <c r="A221" s="403">
        <v>5.15625</v>
      </c>
      <c r="B221" s="404">
        <v>7403</v>
      </c>
      <c r="C221" s="286"/>
      <c r="D221" s="287"/>
      <c r="E221" s="328"/>
      <c r="F221" s="329"/>
      <c r="G221" s="286"/>
      <c r="H221" s="287"/>
      <c r="K221" s="240"/>
      <c r="L221" s="241"/>
    </row>
    <row r="222" spans="1:12" ht="14.4" x14ac:dyDescent="0.3">
      <c r="A222" s="403">
        <v>5.15625</v>
      </c>
      <c r="B222" s="404">
        <v>7403</v>
      </c>
      <c r="C222" s="286"/>
      <c r="D222" s="287"/>
      <c r="E222" s="328"/>
      <c r="F222" s="329"/>
      <c r="G222" s="286"/>
      <c r="H222" s="287"/>
      <c r="K222" s="240"/>
      <c r="L222" s="241"/>
    </row>
    <row r="223" spans="1:12" ht="14.4" x14ac:dyDescent="0.3">
      <c r="A223" s="403">
        <v>5.15625</v>
      </c>
      <c r="B223" s="404">
        <v>7403</v>
      </c>
      <c r="C223" s="286"/>
      <c r="D223" s="287"/>
      <c r="E223" s="328"/>
      <c r="F223" s="329"/>
      <c r="G223" s="286"/>
      <c r="H223" s="287"/>
      <c r="K223" s="240"/>
      <c r="L223" s="241"/>
    </row>
    <row r="224" spans="1:12" ht="14.4" x14ac:dyDescent="0.3">
      <c r="A224" s="403">
        <v>5.15625</v>
      </c>
      <c r="B224" s="404">
        <v>7403</v>
      </c>
      <c r="C224" s="286"/>
      <c r="D224" s="287"/>
      <c r="E224" s="328"/>
      <c r="F224" s="329"/>
      <c r="G224" s="286"/>
      <c r="H224" s="287"/>
      <c r="K224" s="240"/>
      <c r="L224" s="241"/>
    </row>
    <row r="225" spans="1:12" ht="14.4" x14ac:dyDescent="0.3">
      <c r="A225" s="403">
        <v>5.15625</v>
      </c>
      <c r="B225" s="404">
        <v>7403</v>
      </c>
      <c r="C225" s="286"/>
      <c r="D225" s="287"/>
      <c r="E225" s="328"/>
      <c r="F225" s="329"/>
      <c r="G225" s="286"/>
      <c r="H225" s="287"/>
      <c r="K225" s="240"/>
      <c r="L225" s="241"/>
    </row>
    <row r="226" spans="1:12" ht="14.4" x14ac:dyDescent="0.3">
      <c r="A226" s="403">
        <v>5.15625</v>
      </c>
      <c r="B226" s="404">
        <v>7403</v>
      </c>
      <c r="C226" s="286"/>
      <c r="D226" s="287"/>
      <c r="E226" s="328"/>
      <c r="F226" s="329"/>
      <c r="G226" s="286"/>
      <c r="H226" s="287"/>
      <c r="K226" s="240"/>
      <c r="L226" s="241"/>
    </row>
    <row r="227" spans="1:12" ht="14.4" x14ac:dyDescent="0.3">
      <c r="A227" s="403">
        <v>5.15625</v>
      </c>
      <c r="B227" s="404">
        <v>7403</v>
      </c>
      <c r="C227" s="286"/>
      <c r="D227" s="287"/>
      <c r="E227" s="328"/>
      <c r="F227" s="329"/>
      <c r="G227" s="286"/>
      <c r="H227" s="287"/>
      <c r="K227" s="240"/>
      <c r="L227" s="241"/>
    </row>
    <row r="228" spans="1:12" ht="14.4" x14ac:dyDescent="0.3">
      <c r="A228" s="403">
        <v>5.15625</v>
      </c>
      <c r="B228" s="404">
        <v>7403</v>
      </c>
      <c r="C228" s="286"/>
      <c r="D228" s="287"/>
      <c r="E228" s="328"/>
      <c r="F228" s="329"/>
      <c r="G228" s="286"/>
      <c r="H228" s="287"/>
      <c r="K228" s="240"/>
      <c r="L228" s="241"/>
    </row>
    <row r="229" spans="1:12" ht="14.4" x14ac:dyDescent="0.3">
      <c r="A229" s="403">
        <v>5.15625</v>
      </c>
      <c r="B229" s="404">
        <v>7403</v>
      </c>
      <c r="C229" s="286"/>
      <c r="D229" s="287"/>
      <c r="E229" s="328"/>
      <c r="F229" s="329"/>
      <c r="G229" s="286"/>
      <c r="H229" s="287"/>
      <c r="K229" s="240"/>
      <c r="L229" s="241"/>
    </row>
    <row r="230" spans="1:12" ht="14.4" x14ac:dyDescent="0.3">
      <c r="A230" s="403">
        <v>5.15625</v>
      </c>
      <c r="B230" s="404">
        <v>7403</v>
      </c>
      <c r="C230" s="286"/>
      <c r="D230" s="287"/>
      <c r="E230" s="328"/>
      <c r="F230" s="329"/>
      <c r="G230" s="286"/>
      <c r="H230" s="287"/>
      <c r="K230" s="240"/>
      <c r="L230" s="241"/>
    </row>
    <row r="231" spans="1:12" ht="14.4" x14ac:dyDescent="0.3">
      <c r="A231" s="403">
        <v>5.15625</v>
      </c>
      <c r="B231" s="404">
        <v>7403</v>
      </c>
      <c r="C231" s="286"/>
      <c r="D231" s="287"/>
      <c r="E231" s="328"/>
      <c r="F231" s="329"/>
      <c r="G231" s="286"/>
      <c r="H231" s="287"/>
      <c r="K231" s="240"/>
      <c r="L231" s="241"/>
    </row>
    <row r="232" spans="1:12" ht="14.4" x14ac:dyDescent="0.3">
      <c r="A232" s="403">
        <v>5.15625</v>
      </c>
      <c r="B232" s="404">
        <v>7403</v>
      </c>
      <c r="C232" s="286"/>
      <c r="D232" s="287"/>
      <c r="E232" s="328"/>
      <c r="F232" s="329"/>
      <c r="G232" s="286"/>
      <c r="H232" s="287"/>
      <c r="K232" s="240"/>
      <c r="L232" s="241"/>
    </row>
    <row r="233" spans="1:12" ht="14.4" x14ac:dyDescent="0.3">
      <c r="A233" s="403">
        <v>5.15625</v>
      </c>
      <c r="B233" s="404">
        <v>7403</v>
      </c>
      <c r="C233" s="286"/>
      <c r="D233" s="287"/>
      <c r="E233" s="328"/>
      <c r="F233" s="329"/>
      <c r="G233" s="286"/>
      <c r="H233" s="287"/>
      <c r="K233" s="240"/>
      <c r="L233" s="241"/>
    </row>
    <row r="234" spans="1:12" ht="14.4" x14ac:dyDescent="0.3">
      <c r="A234" s="403">
        <v>5.15625</v>
      </c>
      <c r="B234" s="404">
        <v>7403</v>
      </c>
      <c r="C234" s="286"/>
      <c r="D234" s="287"/>
      <c r="E234" s="328"/>
      <c r="F234" s="329"/>
      <c r="G234" s="286"/>
      <c r="H234" s="287"/>
      <c r="K234" s="240"/>
      <c r="L234" s="241"/>
    </row>
    <row r="235" spans="1:12" ht="14.4" x14ac:dyDescent="0.3">
      <c r="A235" s="403">
        <v>5.15625</v>
      </c>
      <c r="B235" s="404">
        <v>7403</v>
      </c>
      <c r="C235" s="286"/>
      <c r="D235" s="287"/>
      <c r="E235" s="328"/>
      <c r="F235" s="329"/>
      <c r="G235" s="286"/>
      <c r="H235" s="287"/>
      <c r="K235" s="240"/>
      <c r="L235" s="241"/>
    </row>
    <row r="236" spans="1:12" ht="14.4" x14ac:dyDescent="0.3">
      <c r="A236" s="403">
        <v>5.15625</v>
      </c>
      <c r="B236" s="404">
        <v>7403</v>
      </c>
      <c r="C236" s="286"/>
      <c r="D236" s="287"/>
      <c r="E236" s="328"/>
      <c r="F236" s="329"/>
      <c r="G236" s="286"/>
      <c r="H236" s="287"/>
      <c r="K236" s="240"/>
      <c r="L236" s="241"/>
    </row>
    <row r="237" spans="1:12" ht="14.4" x14ac:dyDescent="0.3">
      <c r="A237" s="403">
        <v>5.15625</v>
      </c>
      <c r="B237" s="404">
        <v>7403</v>
      </c>
      <c r="C237" s="286"/>
      <c r="D237" s="287"/>
      <c r="E237" s="328"/>
      <c r="F237" s="329"/>
      <c r="G237" s="286"/>
      <c r="H237" s="287"/>
      <c r="K237" s="240"/>
      <c r="L237" s="241"/>
    </row>
    <row r="238" spans="1:12" ht="14.4" x14ac:dyDescent="0.3">
      <c r="A238" s="403">
        <v>5.15625</v>
      </c>
      <c r="B238" s="404">
        <v>7403</v>
      </c>
      <c r="C238" s="286"/>
      <c r="D238" s="287"/>
      <c r="E238" s="328"/>
      <c r="F238" s="329"/>
      <c r="G238" s="286"/>
      <c r="H238" s="287"/>
      <c r="K238" s="240"/>
      <c r="L238" s="241"/>
    </row>
    <row r="239" spans="1:12" ht="14.4" x14ac:dyDescent="0.3">
      <c r="A239" s="403">
        <v>5.15625</v>
      </c>
      <c r="B239" s="404">
        <v>7403</v>
      </c>
      <c r="C239" s="286"/>
      <c r="D239" s="287"/>
      <c r="E239" s="328"/>
      <c r="F239" s="329"/>
      <c r="G239" s="286"/>
      <c r="H239" s="287"/>
      <c r="K239" s="240"/>
      <c r="L239" s="241"/>
    </row>
    <row r="240" spans="1:12" ht="14.4" x14ac:dyDescent="0.3">
      <c r="A240" s="403">
        <v>5.15625</v>
      </c>
      <c r="B240" s="404">
        <v>7403</v>
      </c>
      <c r="C240" s="286"/>
      <c r="D240" s="287"/>
      <c r="E240" s="328"/>
      <c r="F240" s="329"/>
      <c r="G240" s="286"/>
      <c r="H240" s="287"/>
      <c r="K240" s="240"/>
      <c r="L240" s="241"/>
    </row>
    <row r="241" spans="1:12" ht="14.4" x14ac:dyDescent="0.3">
      <c r="A241" s="403">
        <v>5.15625</v>
      </c>
      <c r="B241" s="404">
        <v>7403</v>
      </c>
      <c r="C241" s="286"/>
      <c r="D241" s="287"/>
      <c r="E241" s="328"/>
      <c r="F241" s="329"/>
      <c r="G241" s="286"/>
      <c r="H241" s="287"/>
      <c r="K241" s="240"/>
      <c r="L241" s="241"/>
    </row>
    <row r="242" spans="1:12" ht="14.4" x14ac:dyDescent="0.3">
      <c r="A242" s="403">
        <v>5.15625</v>
      </c>
      <c r="B242" s="404">
        <v>7403</v>
      </c>
      <c r="C242" s="286"/>
      <c r="D242" s="287"/>
      <c r="E242" s="328"/>
      <c r="F242" s="329"/>
      <c r="G242" s="286"/>
      <c r="H242" s="287"/>
      <c r="K242" s="240"/>
      <c r="L242" s="241"/>
    </row>
    <row r="243" spans="1:12" ht="14.4" x14ac:dyDescent="0.3">
      <c r="A243" s="403">
        <v>5.15625</v>
      </c>
      <c r="B243" s="404">
        <v>7403</v>
      </c>
      <c r="C243" s="286"/>
      <c r="D243" s="287"/>
      <c r="E243" s="328"/>
      <c r="F243" s="329"/>
      <c r="G243" s="286"/>
      <c r="H243" s="287"/>
      <c r="K243" s="240"/>
      <c r="L243" s="241"/>
    </row>
    <row r="244" spans="1:12" ht="14.4" x14ac:dyDescent="0.3">
      <c r="A244" s="403">
        <v>5.15625</v>
      </c>
      <c r="B244" s="404">
        <v>7403</v>
      </c>
      <c r="C244" s="286"/>
      <c r="D244" s="287"/>
      <c r="E244" s="328"/>
      <c r="F244" s="329"/>
      <c r="G244" s="286"/>
      <c r="H244" s="287"/>
      <c r="K244" s="240"/>
      <c r="L244" s="241"/>
    </row>
    <row r="245" spans="1:12" ht="14.4" x14ac:dyDescent="0.3">
      <c r="A245" s="403">
        <v>5.15625</v>
      </c>
      <c r="B245" s="404">
        <v>7403</v>
      </c>
      <c r="C245" s="286"/>
      <c r="D245" s="287"/>
      <c r="E245" s="328"/>
      <c r="F245" s="329"/>
      <c r="G245" s="286"/>
      <c r="H245" s="287"/>
      <c r="K245" s="240"/>
      <c r="L245" s="241"/>
    </row>
    <row r="246" spans="1:12" ht="14.4" x14ac:dyDescent="0.3">
      <c r="A246" s="403">
        <v>5.15625</v>
      </c>
      <c r="B246" s="404">
        <v>7403</v>
      </c>
      <c r="C246" s="286"/>
      <c r="D246" s="287"/>
      <c r="E246" s="328"/>
      <c r="F246" s="329"/>
      <c r="G246" s="286"/>
      <c r="H246" s="287"/>
      <c r="K246" s="240"/>
      <c r="L246" s="241"/>
    </row>
    <row r="247" spans="1:12" ht="14.4" x14ac:dyDescent="0.3">
      <c r="A247" s="403">
        <v>5.15625</v>
      </c>
      <c r="B247" s="404">
        <v>7403</v>
      </c>
      <c r="C247" s="286"/>
      <c r="D247" s="287"/>
      <c r="E247" s="328"/>
      <c r="F247" s="329"/>
      <c r="G247" s="286"/>
      <c r="H247" s="287"/>
      <c r="K247" s="240"/>
      <c r="L247" s="241"/>
    </row>
    <row r="248" spans="1:12" ht="14.4" x14ac:dyDescent="0.3">
      <c r="A248" s="403">
        <v>5.15625</v>
      </c>
      <c r="B248" s="404">
        <v>7403</v>
      </c>
      <c r="C248" s="286"/>
      <c r="D248" s="287"/>
      <c r="E248" s="328"/>
      <c r="F248" s="329"/>
      <c r="G248" s="286"/>
      <c r="H248" s="287"/>
      <c r="K248" s="240"/>
      <c r="L248" s="241"/>
    </row>
    <row r="249" spans="1:12" ht="14.4" x14ac:dyDescent="0.3">
      <c r="A249" s="403">
        <v>5.15625</v>
      </c>
      <c r="B249" s="404">
        <v>7403</v>
      </c>
      <c r="C249" s="286"/>
      <c r="D249" s="287"/>
      <c r="E249" s="328"/>
      <c r="F249" s="329"/>
      <c r="G249" s="286"/>
      <c r="H249" s="287"/>
      <c r="K249" s="240"/>
      <c r="L249" s="241"/>
    </row>
    <row r="250" spans="1:12" ht="14.4" x14ac:dyDescent="0.3">
      <c r="A250" s="403">
        <v>5.15625</v>
      </c>
      <c r="B250" s="404">
        <v>7403</v>
      </c>
      <c r="C250" s="286"/>
      <c r="D250" s="287"/>
      <c r="E250" s="328"/>
      <c r="F250" s="329"/>
      <c r="G250" s="286"/>
      <c r="H250" s="287"/>
      <c r="K250" s="240"/>
      <c r="L250" s="241"/>
    </row>
    <row r="251" spans="1:12" ht="14.4" x14ac:dyDescent="0.3">
      <c r="A251" s="403">
        <v>5.15625</v>
      </c>
      <c r="B251" s="404">
        <v>7403</v>
      </c>
      <c r="C251" s="286"/>
      <c r="D251" s="287"/>
      <c r="E251" s="328"/>
      <c r="F251" s="329"/>
      <c r="G251" s="286"/>
      <c r="H251" s="287"/>
      <c r="K251" s="240"/>
      <c r="L251" s="241"/>
    </row>
    <row r="252" spans="1:12" ht="14.4" x14ac:dyDescent="0.3">
      <c r="A252" s="403">
        <v>5.15625</v>
      </c>
      <c r="B252" s="404">
        <v>7403</v>
      </c>
      <c r="C252" s="286"/>
      <c r="D252" s="287"/>
      <c r="E252" s="328"/>
      <c r="F252" s="329"/>
      <c r="G252" s="286"/>
      <c r="H252" s="287"/>
      <c r="K252" s="240"/>
      <c r="L252" s="241"/>
    </row>
    <row r="253" spans="1:12" ht="14.4" x14ac:dyDescent="0.3">
      <c r="A253" s="403">
        <v>5.15625</v>
      </c>
      <c r="B253" s="404">
        <v>7403</v>
      </c>
      <c r="C253" s="286"/>
      <c r="D253" s="287"/>
      <c r="E253" s="328"/>
      <c r="F253" s="329"/>
      <c r="G253" s="286"/>
      <c r="H253" s="287"/>
      <c r="K253" s="240"/>
      <c r="L253" s="241"/>
    </row>
    <row r="254" spans="1:12" ht="14.4" x14ac:dyDescent="0.3">
      <c r="A254" s="403">
        <v>5.15625</v>
      </c>
      <c r="B254" s="404">
        <v>7403</v>
      </c>
      <c r="C254" s="286"/>
      <c r="D254" s="287"/>
      <c r="E254" s="328"/>
      <c r="F254" s="329"/>
      <c r="G254" s="286"/>
      <c r="H254" s="287"/>
      <c r="K254" s="240"/>
      <c r="L254" s="241"/>
    </row>
    <row r="255" spans="1:12" ht="14.4" x14ac:dyDescent="0.3">
      <c r="A255" s="403">
        <v>5.15625</v>
      </c>
      <c r="B255" s="404">
        <v>7403</v>
      </c>
      <c r="C255" s="286"/>
      <c r="D255" s="287"/>
      <c r="E255" s="328"/>
      <c r="F255" s="329"/>
      <c r="G255" s="286"/>
      <c r="H255" s="287"/>
      <c r="K255" s="240"/>
      <c r="L255" s="241"/>
    </row>
    <row r="256" spans="1:12" ht="14.4" x14ac:dyDescent="0.3">
      <c r="A256" s="403">
        <v>5.15625</v>
      </c>
      <c r="B256" s="404">
        <v>7403</v>
      </c>
      <c r="C256" s="286"/>
      <c r="D256" s="287"/>
      <c r="E256" s="328"/>
      <c r="F256" s="329"/>
      <c r="G256" s="286"/>
      <c r="H256" s="287"/>
      <c r="K256" s="240"/>
      <c r="L256" s="241"/>
    </row>
    <row r="257" spans="1:12" ht="14.4" x14ac:dyDescent="0.3">
      <c r="A257" s="403">
        <v>5.15625</v>
      </c>
      <c r="B257" s="404">
        <v>7403</v>
      </c>
      <c r="C257" s="286"/>
      <c r="D257" s="287"/>
      <c r="E257" s="328"/>
      <c r="F257" s="329"/>
      <c r="G257" s="286"/>
      <c r="H257" s="287"/>
      <c r="K257" s="240"/>
      <c r="L257" s="241"/>
    </row>
    <row r="258" spans="1:12" ht="14.4" x14ac:dyDescent="0.3">
      <c r="A258" s="403">
        <v>5.15625</v>
      </c>
      <c r="B258" s="404">
        <v>7403</v>
      </c>
      <c r="C258" s="286"/>
      <c r="D258" s="287"/>
      <c r="E258" s="328"/>
      <c r="F258" s="329"/>
      <c r="G258" s="286"/>
      <c r="H258" s="287"/>
      <c r="K258" s="240"/>
      <c r="L258" s="241"/>
    </row>
    <row r="259" spans="1:12" ht="14.4" x14ac:dyDescent="0.3">
      <c r="A259" s="403">
        <v>5.15625</v>
      </c>
      <c r="B259" s="404">
        <v>7403</v>
      </c>
      <c r="C259" s="286"/>
      <c r="D259" s="287"/>
      <c r="E259" s="328"/>
      <c r="F259" s="329"/>
      <c r="G259" s="286"/>
      <c r="H259" s="287"/>
      <c r="K259" s="240"/>
      <c r="L259" s="241"/>
    </row>
    <row r="260" spans="1:12" ht="14.4" x14ac:dyDescent="0.3">
      <c r="A260" s="403">
        <v>5.15625</v>
      </c>
      <c r="B260" s="404">
        <v>7403</v>
      </c>
      <c r="C260" s="286"/>
      <c r="D260" s="287"/>
      <c r="E260" s="328"/>
      <c r="F260" s="329"/>
      <c r="G260" s="286"/>
      <c r="H260" s="287"/>
      <c r="K260" s="240"/>
      <c r="L260" s="241"/>
    </row>
    <row r="261" spans="1:12" ht="14.4" x14ac:dyDescent="0.3">
      <c r="A261" s="403">
        <v>5.15625</v>
      </c>
      <c r="B261" s="404">
        <v>7403</v>
      </c>
      <c r="C261" s="286"/>
      <c r="D261" s="287"/>
      <c r="E261" s="328"/>
      <c r="F261" s="329"/>
      <c r="G261" s="286"/>
      <c r="H261" s="287"/>
      <c r="K261" s="240"/>
      <c r="L261" s="241"/>
    </row>
    <row r="262" spans="1:12" ht="14.4" x14ac:dyDescent="0.3">
      <c r="A262" s="403">
        <v>5.15625</v>
      </c>
      <c r="B262" s="404">
        <v>7403</v>
      </c>
      <c r="C262" s="286"/>
      <c r="D262" s="287"/>
      <c r="E262" s="328"/>
      <c r="F262" s="329"/>
      <c r="G262" s="286"/>
      <c r="H262" s="287"/>
      <c r="K262" s="240"/>
      <c r="L262" s="241"/>
    </row>
    <row r="263" spans="1:12" ht="14.4" x14ac:dyDescent="0.3">
      <c r="A263" s="403">
        <v>5.15625</v>
      </c>
      <c r="B263" s="404">
        <v>7403</v>
      </c>
      <c r="C263" s="286"/>
      <c r="D263" s="287"/>
      <c r="E263" s="328"/>
      <c r="F263" s="329"/>
      <c r="G263" s="286"/>
      <c r="H263" s="287"/>
      <c r="K263" s="240"/>
      <c r="L263" s="241"/>
    </row>
    <row r="264" spans="1:12" ht="14.4" x14ac:dyDescent="0.3">
      <c r="A264" s="403">
        <v>5.15625</v>
      </c>
      <c r="B264" s="404">
        <v>7403</v>
      </c>
      <c r="C264" s="286"/>
      <c r="D264" s="287"/>
      <c r="E264" s="328"/>
      <c r="F264" s="329"/>
      <c r="G264" s="286"/>
      <c r="H264" s="287"/>
      <c r="K264" s="240"/>
      <c r="L264" s="241"/>
    </row>
    <row r="265" spans="1:12" ht="14.4" x14ac:dyDescent="0.3">
      <c r="A265" s="403">
        <v>5.15625</v>
      </c>
      <c r="B265" s="404">
        <v>7403</v>
      </c>
      <c r="C265" s="286"/>
      <c r="D265" s="287"/>
      <c r="E265" s="328"/>
      <c r="F265" s="329"/>
      <c r="G265" s="286"/>
      <c r="H265" s="287"/>
      <c r="K265" s="240"/>
      <c r="L265" s="241"/>
    </row>
    <row r="266" spans="1:12" ht="14.4" x14ac:dyDescent="0.3">
      <c r="A266" s="403">
        <v>5.15625</v>
      </c>
      <c r="B266" s="404">
        <v>7403</v>
      </c>
      <c r="C266" s="286"/>
      <c r="D266" s="287"/>
      <c r="E266" s="328"/>
      <c r="F266" s="329"/>
      <c r="G266" s="286"/>
      <c r="H266" s="287"/>
      <c r="K266" s="240"/>
      <c r="L266" s="241"/>
    </row>
    <row r="267" spans="1:12" ht="14.4" x14ac:dyDescent="0.3">
      <c r="A267" s="403">
        <v>5.15625</v>
      </c>
      <c r="B267" s="404">
        <v>7403</v>
      </c>
      <c r="C267" s="286"/>
      <c r="D267" s="287"/>
      <c r="E267" s="328"/>
      <c r="F267" s="329"/>
      <c r="G267" s="286"/>
      <c r="H267" s="287"/>
      <c r="K267" s="240"/>
      <c r="L267" s="241"/>
    </row>
    <row r="268" spans="1:12" ht="14.4" x14ac:dyDescent="0.3">
      <c r="A268" s="403">
        <v>5.15625</v>
      </c>
      <c r="B268" s="404">
        <v>7403</v>
      </c>
      <c r="C268" s="286"/>
      <c r="D268" s="287"/>
      <c r="E268" s="328"/>
      <c r="F268" s="329"/>
      <c r="G268" s="286"/>
      <c r="H268" s="287"/>
      <c r="K268" s="240"/>
      <c r="L268" s="241"/>
    </row>
    <row r="269" spans="1:12" ht="14.4" x14ac:dyDescent="0.3">
      <c r="A269" s="403">
        <v>5.15625</v>
      </c>
      <c r="B269" s="404">
        <v>7403</v>
      </c>
      <c r="C269" s="286"/>
      <c r="D269" s="287"/>
      <c r="E269" s="328"/>
      <c r="F269" s="329"/>
      <c r="G269" s="286"/>
      <c r="H269" s="287"/>
      <c r="K269" s="240"/>
      <c r="L269" s="241"/>
    </row>
    <row r="270" spans="1:12" ht="14.4" x14ac:dyDescent="0.3">
      <c r="A270" s="403">
        <v>5.15625</v>
      </c>
      <c r="B270" s="404">
        <v>7403</v>
      </c>
      <c r="C270" s="286"/>
      <c r="D270" s="287"/>
      <c r="E270" s="328"/>
      <c r="F270" s="329"/>
      <c r="G270" s="286"/>
      <c r="H270" s="287"/>
      <c r="K270" s="240"/>
      <c r="L270" s="241"/>
    </row>
    <row r="271" spans="1:12" ht="14.4" x14ac:dyDescent="0.3">
      <c r="A271" s="403">
        <v>5.15625</v>
      </c>
      <c r="B271" s="404">
        <v>7403</v>
      </c>
      <c r="C271" s="286"/>
      <c r="D271" s="287"/>
      <c r="E271" s="328"/>
      <c r="F271" s="329"/>
      <c r="G271" s="286"/>
      <c r="H271" s="287"/>
      <c r="K271" s="240"/>
      <c r="L271" s="241"/>
    </row>
    <row r="272" spans="1:12" ht="14.4" x14ac:dyDescent="0.3">
      <c r="A272" s="403">
        <v>5.15625</v>
      </c>
      <c r="B272" s="404">
        <v>7403</v>
      </c>
      <c r="C272" s="286"/>
      <c r="D272" s="287"/>
      <c r="E272" s="328"/>
      <c r="F272" s="329"/>
      <c r="G272" s="286"/>
      <c r="H272" s="287"/>
      <c r="K272" s="240"/>
      <c r="L272" s="241"/>
    </row>
    <row r="273" spans="1:12" ht="14.4" x14ac:dyDescent="0.3">
      <c r="A273" s="403">
        <v>5.15625</v>
      </c>
      <c r="B273" s="404">
        <v>7403</v>
      </c>
      <c r="C273" s="286"/>
      <c r="D273" s="287"/>
      <c r="E273" s="328"/>
      <c r="F273" s="329"/>
      <c r="G273" s="286"/>
      <c r="H273" s="287"/>
      <c r="K273" s="240"/>
      <c r="L273" s="241"/>
    </row>
    <row r="274" spans="1:12" ht="14.4" x14ac:dyDescent="0.3">
      <c r="A274" s="403">
        <v>5.15625</v>
      </c>
      <c r="B274" s="404">
        <v>7403</v>
      </c>
      <c r="C274" s="286"/>
      <c r="D274" s="287"/>
      <c r="E274" s="328"/>
      <c r="F274" s="329"/>
      <c r="G274" s="286"/>
      <c r="H274" s="287"/>
      <c r="K274" s="240"/>
      <c r="L274" s="241"/>
    </row>
    <row r="275" spans="1:12" ht="14.4" x14ac:dyDescent="0.3">
      <c r="A275" s="403">
        <v>5.15625</v>
      </c>
      <c r="B275" s="404">
        <v>7403</v>
      </c>
      <c r="C275" s="286"/>
      <c r="D275" s="287"/>
      <c r="E275" s="328"/>
      <c r="F275" s="329"/>
      <c r="G275" s="286"/>
      <c r="H275" s="287"/>
      <c r="K275" s="240"/>
      <c r="L275" s="241"/>
    </row>
    <row r="276" spans="1:12" ht="14.4" x14ac:dyDescent="0.3">
      <c r="A276" s="403">
        <v>5.15625</v>
      </c>
      <c r="B276" s="404">
        <v>7403</v>
      </c>
      <c r="C276" s="286"/>
      <c r="D276" s="287"/>
      <c r="E276" s="328"/>
      <c r="F276" s="329"/>
      <c r="G276" s="286"/>
      <c r="H276" s="287"/>
      <c r="K276" s="240"/>
      <c r="L276" s="241"/>
    </row>
    <row r="277" spans="1:12" ht="14.4" x14ac:dyDescent="0.3">
      <c r="A277" s="403">
        <v>5.15625</v>
      </c>
      <c r="B277" s="404">
        <v>7403</v>
      </c>
      <c r="C277" s="286"/>
      <c r="D277" s="287"/>
      <c r="E277" s="328"/>
      <c r="F277" s="329"/>
      <c r="G277" s="286"/>
      <c r="H277" s="287"/>
      <c r="K277" s="240"/>
      <c r="L277" s="241"/>
    </row>
    <row r="278" spans="1:12" ht="14.4" x14ac:dyDescent="0.3">
      <c r="A278" s="403">
        <v>5.15625</v>
      </c>
      <c r="B278" s="404">
        <v>7403</v>
      </c>
      <c r="C278" s="286"/>
      <c r="D278" s="287"/>
      <c r="E278" s="328"/>
      <c r="F278" s="329"/>
      <c r="G278" s="286"/>
      <c r="H278" s="287"/>
      <c r="K278" s="240"/>
      <c r="L278" s="241"/>
    </row>
    <row r="279" spans="1:12" ht="14.4" x14ac:dyDescent="0.3">
      <c r="A279" s="403">
        <v>5.15625</v>
      </c>
      <c r="B279" s="404">
        <v>7403</v>
      </c>
      <c r="C279" s="286"/>
      <c r="D279" s="287"/>
      <c r="E279" s="328"/>
      <c r="F279" s="329"/>
      <c r="G279" s="286"/>
      <c r="H279" s="287"/>
      <c r="K279" s="240"/>
      <c r="L279" s="241"/>
    </row>
    <row r="280" spans="1:12" ht="14.4" x14ac:dyDescent="0.3">
      <c r="A280" s="403">
        <v>5.15625</v>
      </c>
      <c r="B280" s="404">
        <v>7403</v>
      </c>
      <c r="C280" s="286"/>
      <c r="D280" s="287"/>
      <c r="E280" s="328"/>
      <c r="F280" s="329"/>
      <c r="G280" s="286"/>
      <c r="H280" s="287"/>
      <c r="K280" s="240"/>
      <c r="L280" s="241"/>
    </row>
    <row r="281" spans="1:12" ht="14.4" x14ac:dyDescent="0.3">
      <c r="A281" s="403">
        <v>5.15625</v>
      </c>
      <c r="B281" s="404">
        <v>7403</v>
      </c>
      <c r="C281" s="286"/>
      <c r="D281" s="287"/>
      <c r="E281" s="328"/>
      <c r="F281" s="329"/>
      <c r="G281" s="286"/>
      <c r="H281" s="287"/>
      <c r="K281" s="240"/>
      <c r="L281" s="241"/>
    </row>
    <row r="282" spans="1:12" ht="14.4" x14ac:dyDescent="0.3">
      <c r="A282" s="403">
        <v>5.15625</v>
      </c>
      <c r="B282" s="404">
        <v>7403</v>
      </c>
      <c r="C282" s="286"/>
      <c r="D282" s="287"/>
      <c r="E282" s="328"/>
      <c r="F282" s="329"/>
      <c r="G282" s="286"/>
      <c r="H282" s="287"/>
      <c r="K282" s="240"/>
      <c r="L282" s="241"/>
    </row>
    <row r="283" spans="1:12" ht="14.4" x14ac:dyDescent="0.3">
      <c r="A283" s="403">
        <v>5.15625</v>
      </c>
      <c r="B283" s="404">
        <v>7403</v>
      </c>
      <c r="C283" s="286"/>
      <c r="D283" s="287"/>
      <c r="E283" s="328"/>
      <c r="F283" s="329"/>
      <c r="G283" s="286"/>
      <c r="H283" s="287"/>
      <c r="K283" s="240"/>
      <c r="L283" s="241"/>
    </row>
    <row r="284" spans="1:12" ht="14.4" x14ac:dyDescent="0.3">
      <c r="A284" s="403">
        <v>5.15625</v>
      </c>
      <c r="B284" s="404">
        <v>7403</v>
      </c>
      <c r="C284" s="286"/>
      <c r="D284" s="287"/>
      <c r="E284" s="328"/>
      <c r="F284" s="329"/>
      <c r="G284" s="286"/>
      <c r="H284" s="287"/>
      <c r="K284" s="240"/>
      <c r="L284" s="241"/>
    </row>
    <row r="285" spans="1:12" ht="14.4" x14ac:dyDescent="0.3">
      <c r="A285" s="403">
        <v>5.15625</v>
      </c>
      <c r="B285" s="404">
        <v>7403</v>
      </c>
      <c r="C285" s="286"/>
      <c r="D285" s="287"/>
      <c r="E285" s="328"/>
      <c r="F285" s="329"/>
      <c r="G285" s="286"/>
      <c r="H285" s="287"/>
      <c r="K285" s="240"/>
      <c r="L285" s="241"/>
    </row>
    <row r="286" spans="1:12" ht="14.4" x14ac:dyDescent="0.3">
      <c r="A286" s="403">
        <v>5.15625</v>
      </c>
      <c r="B286" s="404">
        <v>7403</v>
      </c>
      <c r="C286" s="286"/>
      <c r="D286" s="287"/>
      <c r="E286" s="328"/>
      <c r="F286" s="329"/>
      <c r="G286" s="286"/>
      <c r="H286" s="287"/>
      <c r="K286" s="240"/>
      <c r="L286" s="241"/>
    </row>
    <row r="287" spans="1:12" ht="14.4" x14ac:dyDescent="0.3">
      <c r="A287" s="403">
        <v>5.15625</v>
      </c>
      <c r="B287" s="404">
        <v>7403</v>
      </c>
      <c r="C287" s="286"/>
      <c r="D287" s="287"/>
      <c r="E287" s="328"/>
      <c r="F287" s="329"/>
      <c r="G287" s="286"/>
      <c r="H287" s="287"/>
      <c r="K287" s="240"/>
      <c r="L287" s="241"/>
    </row>
    <row r="288" spans="1:12" ht="14.4" x14ac:dyDescent="0.3">
      <c r="A288" s="403">
        <v>5.15625</v>
      </c>
      <c r="B288" s="404">
        <v>7403</v>
      </c>
      <c r="C288" s="286"/>
      <c r="D288" s="287"/>
      <c r="E288" s="328"/>
      <c r="F288" s="329"/>
      <c r="G288" s="286"/>
      <c r="H288" s="287"/>
      <c r="K288" s="240"/>
      <c r="L288" s="241"/>
    </row>
    <row r="289" spans="1:12" ht="14.4" x14ac:dyDescent="0.3">
      <c r="A289" s="403">
        <v>5.15625</v>
      </c>
      <c r="B289" s="404">
        <v>7403</v>
      </c>
      <c r="C289" s="286"/>
      <c r="D289" s="287"/>
      <c r="E289" s="328"/>
      <c r="F289" s="329"/>
      <c r="G289" s="286"/>
      <c r="H289" s="287"/>
      <c r="K289" s="240"/>
      <c r="L289" s="241"/>
    </row>
    <row r="290" spans="1:12" ht="14.4" x14ac:dyDescent="0.3">
      <c r="A290" s="403">
        <v>5.15625</v>
      </c>
      <c r="B290" s="404">
        <v>7403</v>
      </c>
      <c r="C290" s="286"/>
      <c r="D290" s="287"/>
      <c r="E290" s="328"/>
      <c r="F290" s="329"/>
      <c r="G290" s="286"/>
      <c r="H290" s="287"/>
      <c r="K290" s="240"/>
      <c r="L290" s="241"/>
    </row>
    <row r="291" spans="1:12" ht="14.4" x14ac:dyDescent="0.3">
      <c r="A291" s="403">
        <v>5.15625</v>
      </c>
      <c r="B291" s="404">
        <v>7403</v>
      </c>
      <c r="C291" s="286"/>
      <c r="D291" s="287"/>
      <c r="E291" s="328"/>
      <c r="F291" s="329"/>
      <c r="G291" s="286"/>
      <c r="H291" s="287"/>
      <c r="K291" s="240"/>
      <c r="L291" s="241"/>
    </row>
    <row r="292" spans="1:12" ht="14.4" x14ac:dyDescent="0.3">
      <c r="A292" s="403">
        <v>5.15625</v>
      </c>
      <c r="B292" s="404">
        <v>7403</v>
      </c>
      <c r="C292" s="286"/>
      <c r="D292" s="287"/>
      <c r="E292" s="328"/>
      <c r="F292" s="329"/>
      <c r="G292" s="286"/>
      <c r="H292" s="287"/>
      <c r="K292" s="240"/>
      <c r="L292" s="241"/>
    </row>
    <row r="293" spans="1:12" ht="14.4" x14ac:dyDescent="0.3">
      <c r="A293" s="403">
        <v>5.15625</v>
      </c>
      <c r="B293" s="404">
        <v>7403</v>
      </c>
      <c r="C293" s="286"/>
      <c r="D293" s="287"/>
      <c r="E293" s="328"/>
      <c r="F293" s="329"/>
      <c r="G293" s="286"/>
      <c r="H293" s="287"/>
      <c r="K293" s="240"/>
      <c r="L293" s="241"/>
    </row>
    <row r="294" spans="1:12" ht="14.4" x14ac:dyDescent="0.3">
      <c r="A294" s="403">
        <v>5.15625</v>
      </c>
      <c r="B294" s="404">
        <v>7403</v>
      </c>
      <c r="C294" s="286"/>
      <c r="D294" s="287"/>
      <c r="E294" s="328"/>
      <c r="F294" s="329"/>
      <c r="G294" s="286"/>
      <c r="H294" s="287"/>
      <c r="K294" s="240"/>
      <c r="L294" s="241"/>
    </row>
    <row r="295" spans="1:12" ht="14.4" x14ac:dyDescent="0.3">
      <c r="A295" s="403">
        <v>5.15625</v>
      </c>
      <c r="B295" s="404">
        <v>7403</v>
      </c>
      <c r="C295" s="286"/>
      <c r="D295" s="287"/>
      <c r="E295" s="328"/>
      <c r="F295" s="329"/>
      <c r="G295" s="286"/>
      <c r="H295" s="287"/>
      <c r="K295" s="240"/>
      <c r="L295" s="241"/>
    </row>
    <row r="296" spans="1:12" ht="14.4" x14ac:dyDescent="0.3">
      <c r="A296" s="403">
        <v>5.15625</v>
      </c>
      <c r="B296" s="404">
        <v>7403</v>
      </c>
      <c r="C296" s="286"/>
      <c r="D296" s="287"/>
      <c r="E296" s="328"/>
      <c r="F296" s="329"/>
      <c r="G296" s="286"/>
      <c r="H296" s="287"/>
      <c r="K296" s="240"/>
      <c r="L296" s="241"/>
    </row>
    <row r="297" spans="1:12" ht="14.4" x14ac:dyDescent="0.3">
      <c r="A297" s="403">
        <v>5.15625</v>
      </c>
      <c r="B297" s="404">
        <v>7403</v>
      </c>
      <c r="C297" s="286"/>
      <c r="D297" s="287"/>
      <c r="E297" s="328"/>
      <c r="F297" s="329"/>
      <c r="G297" s="286"/>
      <c r="H297" s="287"/>
      <c r="K297" s="240"/>
      <c r="L297" s="241"/>
    </row>
    <row r="298" spans="1:12" ht="14.4" x14ac:dyDescent="0.3">
      <c r="A298" s="403">
        <v>5.15625</v>
      </c>
      <c r="B298" s="404">
        <v>7403</v>
      </c>
      <c r="C298" s="286"/>
      <c r="D298" s="287"/>
      <c r="E298" s="328"/>
      <c r="F298" s="329"/>
      <c r="G298" s="286"/>
      <c r="H298" s="287"/>
      <c r="K298" s="240"/>
      <c r="L298" s="241"/>
    </row>
    <row r="299" spans="1:12" ht="14.4" x14ac:dyDescent="0.3">
      <c r="A299" s="403">
        <v>5.15625</v>
      </c>
      <c r="B299" s="404">
        <v>7403</v>
      </c>
      <c r="C299" s="286"/>
      <c r="D299" s="287"/>
      <c r="E299" s="328"/>
      <c r="F299" s="329"/>
      <c r="G299" s="286"/>
      <c r="H299" s="287"/>
      <c r="K299" s="240"/>
      <c r="L299" s="241"/>
    </row>
    <row r="300" spans="1:12" ht="14.4" x14ac:dyDescent="0.3">
      <c r="A300" s="403">
        <v>5.15625</v>
      </c>
      <c r="B300" s="404">
        <v>7403</v>
      </c>
      <c r="C300" s="286"/>
      <c r="D300" s="287"/>
      <c r="E300" s="328"/>
      <c r="F300" s="329"/>
      <c r="G300" s="286"/>
      <c r="H300" s="287"/>
      <c r="K300" s="240"/>
      <c r="L300" s="241"/>
    </row>
    <row r="301" spans="1:12" ht="14.4" x14ac:dyDescent="0.3">
      <c r="A301" s="403">
        <v>5.15625</v>
      </c>
      <c r="B301" s="404">
        <v>7403</v>
      </c>
      <c r="C301" s="286"/>
      <c r="D301" s="287"/>
      <c r="E301" s="328"/>
      <c r="F301" s="329"/>
      <c r="G301" s="286"/>
      <c r="H301" s="287"/>
      <c r="K301" s="240"/>
      <c r="L301" s="241"/>
    </row>
    <row r="302" spans="1:12" ht="14.4" x14ac:dyDescent="0.3">
      <c r="A302" s="403">
        <v>5.15625</v>
      </c>
      <c r="B302" s="404">
        <v>7403</v>
      </c>
      <c r="C302" s="286"/>
      <c r="D302" s="287"/>
      <c r="E302" s="328"/>
      <c r="F302" s="329"/>
      <c r="G302" s="286"/>
      <c r="H302" s="287"/>
      <c r="K302" s="240"/>
      <c r="L302" s="241"/>
    </row>
    <row r="303" spans="1:12" ht="14.4" x14ac:dyDescent="0.3">
      <c r="A303" s="403">
        <v>5.15625</v>
      </c>
      <c r="B303" s="404">
        <v>7403</v>
      </c>
      <c r="C303" s="286"/>
      <c r="D303" s="287"/>
      <c r="E303" s="328"/>
      <c r="F303" s="329"/>
      <c r="G303" s="286"/>
      <c r="H303" s="287"/>
      <c r="K303" s="240"/>
      <c r="L303" s="241"/>
    </row>
    <row r="304" spans="1:12" ht="14.4" x14ac:dyDescent="0.3">
      <c r="A304" s="403">
        <v>5.15625</v>
      </c>
      <c r="B304" s="404">
        <v>7403</v>
      </c>
      <c r="C304" s="286"/>
      <c r="D304" s="287"/>
      <c r="E304" s="328"/>
      <c r="F304" s="329"/>
      <c r="G304" s="286"/>
      <c r="H304" s="287"/>
      <c r="K304" s="240"/>
      <c r="L304" s="241"/>
    </row>
    <row r="305" spans="1:12" ht="14.4" x14ac:dyDescent="0.3">
      <c r="A305" s="403">
        <v>5.15625</v>
      </c>
      <c r="B305" s="404">
        <v>7403</v>
      </c>
      <c r="C305" s="286"/>
      <c r="D305" s="287"/>
      <c r="E305" s="328"/>
      <c r="F305" s="329"/>
      <c r="G305" s="286"/>
      <c r="H305" s="287"/>
      <c r="K305" s="240"/>
      <c r="L305" s="241"/>
    </row>
    <row r="306" spans="1:12" ht="14.4" x14ac:dyDescent="0.3">
      <c r="A306" s="403">
        <v>5.15625</v>
      </c>
      <c r="B306" s="404">
        <v>7403</v>
      </c>
      <c r="C306" s="286"/>
      <c r="D306" s="287"/>
      <c r="E306" s="328"/>
      <c r="F306" s="329"/>
      <c r="G306" s="286"/>
      <c r="H306" s="287"/>
      <c r="K306" s="240"/>
      <c r="L306" s="241"/>
    </row>
    <row r="307" spans="1:12" ht="14.4" x14ac:dyDescent="0.3">
      <c r="A307" s="403">
        <v>5.15625</v>
      </c>
      <c r="B307" s="404">
        <v>7403</v>
      </c>
      <c r="C307" s="286"/>
      <c r="D307" s="287"/>
      <c r="E307" s="328"/>
      <c r="F307" s="329"/>
      <c r="G307" s="286"/>
      <c r="H307" s="287"/>
      <c r="K307" s="240"/>
      <c r="L307" s="241"/>
    </row>
    <row r="308" spans="1:12" ht="14.4" x14ac:dyDescent="0.3">
      <c r="A308" s="403">
        <v>5.15625</v>
      </c>
      <c r="B308" s="404">
        <v>7403</v>
      </c>
      <c r="C308" s="286"/>
      <c r="D308" s="287"/>
      <c r="E308" s="328"/>
      <c r="F308" s="329"/>
      <c r="G308" s="286"/>
      <c r="H308" s="287"/>
      <c r="K308" s="240"/>
      <c r="L308" s="241"/>
    </row>
    <row r="309" spans="1:12" ht="14.4" x14ac:dyDescent="0.3">
      <c r="A309" s="403">
        <v>5.15625</v>
      </c>
      <c r="B309" s="404">
        <v>7403</v>
      </c>
      <c r="C309" s="286"/>
      <c r="D309" s="287"/>
      <c r="E309" s="328"/>
      <c r="F309" s="329"/>
      <c r="G309" s="286"/>
      <c r="H309" s="287"/>
      <c r="K309" s="240"/>
      <c r="L309" s="241"/>
    </row>
    <row r="310" spans="1:12" ht="14.4" x14ac:dyDescent="0.3">
      <c r="A310" s="403">
        <v>5.15625</v>
      </c>
      <c r="B310" s="404">
        <v>7403</v>
      </c>
      <c r="C310" s="286"/>
      <c r="D310" s="287"/>
      <c r="E310" s="328"/>
      <c r="F310" s="329"/>
      <c r="G310" s="286"/>
      <c r="H310" s="287"/>
      <c r="K310" s="240"/>
      <c r="L310" s="241"/>
    </row>
    <row r="311" spans="1:12" ht="14.4" x14ac:dyDescent="0.3">
      <c r="A311" s="403">
        <v>5.15625</v>
      </c>
      <c r="B311" s="404">
        <v>7403</v>
      </c>
      <c r="C311" s="286"/>
      <c r="D311" s="287"/>
      <c r="E311" s="328"/>
      <c r="F311" s="329"/>
      <c r="G311" s="286"/>
      <c r="H311" s="287"/>
      <c r="K311" s="240"/>
      <c r="L311" s="241"/>
    </row>
    <row r="312" spans="1:12" ht="14.4" x14ac:dyDescent="0.3">
      <c r="A312" s="403">
        <v>5.15625</v>
      </c>
      <c r="B312" s="404">
        <v>7403</v>
      </c>
      <c r="C312" s="286"/>
      <c r="D312" s="287"/>
      <c r="E312" s="328"/>
      <c r="F312" s="329"/>
      <c r="G312" s="286"/>
      <c r="H312" s="287"/>
      <c r="K312" s="240"/>
      <c r="L312" s="241"/>
    </row>
    <row r="313" spans="1:12" ht="14.4" x14ac:dyDescent="0.3">
      <c r="A313" s="403">
        <v>5.15625</v>
      </c>
      <c r="B313" s="404">
        <v>7403</v>
      </c>
      <c r="C313" s="286"/>
      <c r="D313" s="287"/>
      <c r="E313" s="328"/>
      <c r="F313" s="329"/>
      <c r="G313" s="286"/>
      <c r="H313" s="287"/>
      <c r="K313" s="240"/>
      <c r="L313" s="241"/>
    </row>
    <row r="314" spans="1:12" ht="14.4" x14ac:dyDescent="0.3">
      <c r="A314" s="403">
        <v>5.15625</v>
      </c>
      <c r="B314" s="404">
        <v>7403</v>
      </c>
      <c r="C314" s="286"/>
      <c r="D314" s="287"/>
      <c r="E314" s="328"/>
      <c r="F314" s="329"/>
      <c r="G314" s="286"/>
      <c r="H314" s="287"/>
      <c r="K314" s="240"/>
      <c r="L314" s="241"/>
    </row>
    <row r="315" spans="1:12" ht="14.4" x14ac:dyDescent="0.3">
      <c r="A315" s="403">
        <v>5.15625</v>
      </c>
      <c r="B315" s="404">
        <v>7403</v>
      </c>
      <c r="C315" s="286"/>
      <c r="D315" s="287"/>
      <c r="E315" s="328"/>
      <c r="F315" s="329"/>
      <c r="G315" s="286"/>
      <c r="H315" s="287"/>
      <c r="K315" s="240"/>
      <c r="L315" s="241"/>
    </row>
    <row r="316" spans="1:12" ht="14.4" x14ac:dyDescent="0.3">
      <c r="A316" s="403">
        <v>5.15625</v>
      </c>
      <c r="B316" s="404">
        <v>7403</v>
      </c>
      <c r="C316" s="286"/>
      <c r="D316" s="287"/>
      <c r="E316" s="328"/>
      <c r="F316" s="329"/>
      <c r="G316" s="286"/>
      <c r="H316" s="287"/>
      <c r="K316" s="240"/>
      <c r="L316" s="241"/>
    </row>
    <row r="317" spans="1:12" ht="14.4" x14ac:dyDescent="0.3">
      <c r="A317" s="403">
        <v>5.15625</v>
      </c>
      <c r="B317" s="404">
        <v>7403</v>
      </c>
      <c r="C317" s="286"/>
      <c r="D317" s="287"/>
      <c r="E317" s="328"/>
      <c r="F317" s="329"/>
      <c r="G317" s="286"/>
      <c r="H317" s="287"/>
      <c r="K317" s="240"/>
      <c r="L317" s="241"/>
    </row>
    <row r="318" spans="1:12" ht="14.4" x14ac:dyDescent="0.3">
      <c r="A318" s="403">
        <v>5.15625</v>
      </c>
      <c r="B318" s="404">
        <v>7403</v>
      </c>
      <c r="C318" s="286"/>
      <c r="D318" s="287"/>
      <c r="E318" s="328"/>
      <c r="F318" s="329"/>
      <c r="G318" s="286"/>
      <c r="H318" s="287"/>
      <c r="K318" s="240"/>
      <c r="L318" s="241"/>
    </row>
    <row r="319" spans="1:12" ht="14.4" x14ac:dyDescent="0.3">
      <c r="A319" s="403">
        <v>5.15625</v>
      </c>
      <c r="B319" s="404">
        <v>7403</v>
      </c>
      <c r="C319" s="286"/>
      <c r="D319" s="287"/>
      <c r="E319" s="328"/>
      <c r="F319" s="329"/>
      <c r="G319" s="286"/>
      <c r="H319" s="287"/>
      <c r="K319" s="240"/>
      <c r="L319" s="241"/>
    </row>
    <row r="320" spans="1:12" ht="14.4" x14ac:dyDescent="0.3">
      <c r="A320" s="403">
        <v>5.15625</v>
      </c>
      <c r="B320" s="404">
        <v>7403</v>
      </c>
      <c r="C320" s="286"/>
      <c r="D320" s="287"/>
      <c r="E320" s="328"/>
      <c r="F320" s="329"/>
      <c r="G320" s="286"/>
      <c r="H320" s="287"/>
      <c r="K320" s="240"/>
      <c r="L320" s="241"/>
    </row>
    <row r="321" spans="1:12" ht="14.4" x14ac:dyDescent="0.3">
      <c r="A321" s="403">
        <v>5.15625</v>
      </c>
      <c r="B321" s="404">
        <v>7403</v>
      </c>
      <c r="C321" s="286"/>
      <c r="D321" s="287"/>
      <c r="E321" s="328"/>
      <c r="F321" s="329"/>
      <c r="G321" s="286"/>
      <c r="H321" s="287"/>
      <c r="K321" s="240"/>
      <c r="L321" s="241"/>
    </row>
    <row r="322" spans="1:12" ht="14.4" x14ac:dyDescent="0.3">
      <c r="A322" s="403">
        <v>5.15625</v>
      </c>
      <c r="B322" s="404">
        <v>7403</v>
      </c>
      <c r="C322" s="286"/>
      <c r="D322" s="287"/>
      <c r="E322" s="328"/>
      <c r="F322" s="329"/>
      <c r="G322" s="286"/>
      <c r="H322" s="287"/>
      <c r="K322" s="240"/>
      <c r="L322" s="241"/>
    </row>
    <row r="323" spans="1:12" ht="14.4" x14ac:dyDescent="0.3">
      <c r="A323" s="403">
        <v>5.15625</v>
      </c>
      <c r="B323" s="404">
        <v>7403</v>
      </c>
      <c r="C323" s="286"/>
      <c r="D323" s="287"/>
      <c r="E323" s="328"/>
      <c r="F323" s="329"/>
      <c r="G323" s="286"/>
      <c r="H323" s="287"/>
      <c r="K323" s="240"/>
      <c r="L323" s="241"/>
    </row>
    <row r="324" spans="1:12" ht="14.4" x14ac:dyDescent="0.3">
      <c r="A324" s="403">
        <v>5.15625</v>
      </c>
      <c r="B324" s="404">
        <v>7403</v>
      </c>
      <c r="C324" s="286"/>
      <c r="D324" s="287"/>
      <c r="E324" s="328"/>
      <c r="F324" s="329"/>
      <c r="G324" s="286"/>
      <c r="H324" s="287"/>
      <c r="K324" s="240"/>
      <c r="L324" s="241"/>
    </row>
    <row r="325" spans="1:12" ht="14.4" x14ac:dyDescent="0.3">
      <c r="A325" s="403">
        <v>5.15625</v>
      </c>
      <c r="B325" s="404">
        <v>7403</v>
      </c>
      <c r="C325" s="286"/>
      <c r="D325" s="287"/>
      <c r="E325" s="328"/>
      <c r="F325" s="329"/>
      <c r="G325" s="286"/>
      <c r="H325" s="287"/>
      <c r="K325" s="240"/>
      <c r="L325" s="241"/>
    </row>
    <row r="326" spans="1:12" ht="14.4" x14ac:dyDescent="0.3">
      <c r="A326" s="403">
        <v>5.15625</v>
      </c>
      <c r="B326" s="404">
        <v>7403</v>
      </c>
      <c r="C326" s="286"/>
      <c r="D326" s="287"/>
      <c r="E326" s="328"/>
      <c r="F326" s="329"/>
      <c r="G326" s="286"/>
      <c r="H326" s="287"/>
      <c r="K326" s="240"/>
      <c r="L326" s="241"/>
    </row>
    <row r="327" spans="1:12" ht="14.4" x14ac:dyDescent="0.3">
      <c r="A327" s="403">
        <v>5.15625</v>
      </c>
      <c r="B327" s="404">
        <v>7403</v>
      </c>
      <c r="C327" s="286"/>
      <c r="D327" s="287"/>
      <c r="E327" s="328"/>
      <c r="F327" s="329"/>
      <c r="G327" s="286"/>
      <c r="H327" s="287"/>
      <c r="K327" s="240"/>
      <c r="L327" s="241"/>
    </row>
    <row r="328" spans="1:12" ht="14.4" x14ac:dyDescent="0.3">
      <c r="A328" s="403">
        <v>5.15625</v>
      </c>
      <c r="B328" s="404">
        <v>7403</v>
      </c>
      <c r="C328" s="286"/>
      <c r="D328" s="287"/>
      <c r="E328" s="328"/>
      <c r="F328" s="329"/>
      <c r="G328" s="286"/>
      <c r="H328" s="287"/>
      <c r="K328" s="240"/>
      <c r="L328" s="241"/>
    </row>
    <row r="329" spans="1:12" ht="14.4" x14ac:dyDescent="0.3">
      <c r="A329" s="403">
        <v>5.15625</v>
      </c>
      <c r="B329" s="404">
        <v>7403</v>
      </c>
      <c r="C329" s="286"/>
      <c r="D329" s="287"/>
      <c r="E329" s="328"/>
      <c r="F329" s="329"/>
      <c r="G329" s="286"/>
      <c r="H329" s="287"/>
      <c r="K329" s="240"/>
      <c r="L329" s="241"/>
    </row>
    <row r="330" spans="1:12" ht="14.4" x14ac:dyDescent="0.3">
      <c r="A330" s="403">
        <v>5.15625</v>
      </c>
      <c r="B330" s="404">
        <v>7403</v>
      </c>
      <c r="C330" s="286"/>
      <c r="D330" s="287"/>
      <c r="E330" s="328"/>
      <c r="F330" s="329"/>
      <c r="G330" s="286"/>
      <c r="H330" s="287"/>
      <c r="K330" s="240"/>
      <c r="L330" s="241"/>
    </row>
    <row r="331" spans="1:12" ht="14.4" x14ac:dyDescent="0.3">
      <c r="A331" s="403">
        <v>5.15625</v>
      </c>
      <c r="B331" s="404">
        <v>7403</v>
      </c>
      <c r="C331" s="286"/>
      <c r="D331" s="287"/>
      <c r="E331" s="328"/>
      <c r="F331" s="329"/>
      <c r="G331" s="286"/>
      <c r="H331" s="287"/>
      <c r="K331" s="240"/>
      <c r="L331" s="241"/>
    </row>
    <row r="332" spans="1:12" ht="14.4" x14ac:dyDescent="0.3">
      <c r="A332" s="403">
        <v>5.15625</v>
      </c>
      <c r="B332" s="404">
        <v>7403</v>
      </c>
      <c r="C332" s="286"/>
      <c r="D332" s="287"/>
      <c r="E332" s="328"/>
      <c r="F332" s="329"/>
      <c r="G332" s="286"/>
      <c r="H332" s="287"/>
      <c r="K332" s="240"/>
      <c r="L332" s="241"/>
    </row>
    <row r="333" spans="1:12" ht="14.4" x14ac:dyDescent="0.3">
      <c r="A333" s="403">
        <v>5.15625</v>
      </c>
      <c r="B333" s="404">
        <v>7403</v>
      </c>
      <c r="C333" s="286"/>
      <c r="D333" s="287"/>
      <c r="E333" s="328"/>
      <c r="F333" s="329"/>
      <c r="G333" s="286"/>
      <c r="H333" s="287"/>
      <c r="K333" s="240"/>
      <c r="L333" s="241"/>
    </row>
    <row r="334" spans="1:12" ht="14.4" x14ac:dyDescent="0.3">
      <c r="A334" s="403">
        <v>5.15625</v>
      </c>
      <c r="B334" s="404">
        <v>7403</v>
      </c>
      <c r="C334" s="286"/>
      <c r="D334" s="287"/>
      <c r="E334" s="328"/>
      <c r="F334" s="329"/>
      <c r="G334" s="286"/>
      <c r="H334" s="287"/>
      <c r="K334" s="240"/>
      <c r="L334" s="241"/>
    </row>
    <row r="335" spans="1:12" ht="14.4" x14ac:dyDescent="0.3">
      <c r="A335" s="403">
        <v>5.15625</v>
      </c>
      <c r="B335" s="404">
        <v>7403</v>
      </c>
      <c r="C335" s="286"/>
      <c r="D335" s="287"/>
      <c r="E335" s="328"/>
      <c r="F335" s="329"/>
      <c r="G335" s="286"/>
      <c r="H335" s="287"/>
      <c r="K335" s="240"/>
      <c r="L335" s="241"/>
    </row>
    <row r="336" spans="1:12" ht="14.4" x14ac:dyDescent="0.3">
      <c r="A336" s="403">
        <v>5.15625</v>
      </c>
      <c r="B336" s="404">
        <v>7403</v>
      </c>
      <c r="C336" s="286"/>
      <c r="D336" s="287"/>
      <c r="E336" s="328"/>
      <c r="F336" s="329"/>
      <c r="G336" s="286"/>
      <c r="H336" s="287"/>
      <c r="K336" s="240"/>
      <c r="L336" s="241"/>
    </row>
    <row r="337" spans="1:12" ht="14.4" x14ac:dyDescent="0.3">
      <c r="A337" s="403">
        <v>5.15625</v>
      </c>
      <c r="B337" s="404">
        <v>7403</v>
      </c>
      <c r="C337" s="286"/>
      <c r="D337" s="287"/>
      <c r="E337" s="328"/>
      <c r="F337" s="329"/>
      <c r="G337" s="286"/>
      <c r="H337" s="287"/>
      <c r="K337" s="240"/>
      <c r="L337" s="241"/>
    </row>
    <row r="338" spans="1:12" ht="14.4" x14ac:dyDescent="0.3">
      <c r="A338" s="403">
        <v>5.15625</v>
      </c>
      <c r="B338" s="404">
        <v>7403</v>
      </c>
      <c r="C338" s="286"/>
      <c r="D338" s="287"/>
      <c r="E338" s="328"/>
      <c r="F338" s="329"/>
      <c r="G338" s="286"/>
      <c r="H338" s="287"/>
      <c r="K338" s="240"/>
      <c r="L338" s="241"/>
    </row>
    <row r="339" spans="1:12" ht="14.4" x14ac:dyDescent="0.3">
      <c r="A339" s="403">
        <v>5.15625</v>
      </c>
      <c r="B339" s="404">
        <v>7403</v>
      </c>
      <c r="C339" s="286"/>
      <c r="D339" s="287"/>
      <c r="E339" s="328"/>
      <c r="F339" s="329"/>
      <c r="G339" s="286"/>
      <c r="H339" s="287"/>
      <c r="K339" s="240"/>
      <c r="L339" s="241"/>
    </row>
    <row r="340" spans="1:12" ht="14.4" x14ac:dyDescent="0.3">
      <c r="A340" s="403">
        <v>5.15625</v>
      </c>
      <c r="B340" s="404">
        <v>7403</v>
      </c>
      <c r="C340" s="286"/>
      <c r="D340" s="287"/>
      <c r="E340" s="328"/>
      <c r="F340" s="329"/>
      <c r="G340" s="286"/>
      <c r="H340" s="287"/>
      <c r="K340" s="240"/>
      <c r="L340" s="241"/>
    </row>
    <row r="341" spans="1:12" ht="14.4" x14ac:dyDescent="0.3">
      <c r="A341" s="403">
        <v>5.15625</v>
      </c>
      <c r="B341" s="404">
        <v>7403</v>
      </c>
      <c r="C341" s="286"/>
      <c r="D341" s="287"/>
      <c r="E341" s="328"/>
      <c r="F341" s="329"/>
      <c r="G341" s="286"/>
      <c r="H341" s="287"/>
      <c r="K341" s="240"/>
      <c r="L341" s="241"/>
    </row>
    <row r="342" spans="1:12" ht="14.4" x14ac:dyDescent="0.3">
      <c r="A342" s="403">
        <v>5.15625</v>
      </c>
      <c r="B342" s="404">
        <v>7403</v>
      </c>
      <c r="C342" s="286"/>
      <c r="D342" s="287"/>
      <c r="E342" s="328"/>
      <c r="F342" s="329"/>
      <c r="G342" s="286"/>
      <c r="H342" s="287"/>
      <c r="K342" s="240"/>
      <c r="L342" s="241"/>
    </row>
    <row r="343" spans="1:12" ht="14.4" x14ac:dyDescent="0.3">
      <c r="A343" s="403">
        <v>5.15625</v>
      </c>
      <c r="B343" s="404">
        <v>7403</v>
      </c>
      <c r="C343" s="286"/>
      <c r="D343" s="287"/>
      <c r="E343" s="328"/>
      <c r="F343" s="329"/>
      <c r="G343" s="286"/>
      <c r="H343" s="287"/>
      <c r="K343" s="240"/>
      <c r="L343" s="241"/>
    </row>
    <row r="344" spans="1:12" ht="14.4" x14ac:dyDescent="0.3">
      <c r="A344" s="403">
        <v>5.15625</v>
      </c>
      <c r="B344" s="404">
        <v>7403</v>
      </c>
      <c r="C344" s="286"/>
      <c r="D344" s="287"/>
      <c r="E344" s="328"/>
      <c r="F344" s="329"/>
      <c r="G344" s="286"/>
      <c r="H344" s="287"/>
      <c r="K344" s="240"/>
      <c r="L344" s="241"/>
    </row>
    <row r="345" spans="1:12" ht="14.4" x14ac:dyDescent="0.3">
      <c r="A345" s="403">
        <v>5.15625</v>
      </c>
      <c r="B345" s="404">
        <v>7403</v>
      </c>
      <c r="C345" s="286"/>
      <c r="D345" s="287"/>
      <c r="E345" s="328"/>
      <c r="F345" s="329"/>
      <c r="G345" s="286"/>
      <c r="H345" s="287"/>
      <c r="K345" s="240"/>
      <c r="L345" s="241"/>
    </row>
    <row r="346" spans="1:12" ht="14.4" x14ac:dyDescent="0.3">
      <c r="A346" s="403">
        <v>5.15625</v>
      </c>
      <c r="B346" s="404">
        <v>7403</v>
      </c>
      <c r="C346" s="286"/>
      <c r="D346" s="287"/>
      <c r="E346" s="328"/>
      <c r="F346" s="329"/>
      <c r="G346" s="286"/>
      <c r="H346" s="287"/>
      <c r="K346" s="240"/>
      <c r="L346" s="241"/>
    </row>
    <row r="347" spans="1:12" ht="14.4" x14ac:dyDescent="0.3">
      <c r="A347" s="403">
        <v>5.15625</v>
      </c>
      <c r="B347" s="404">
        <v>7403</v>
      </c>
      <c r="C347" s="286"/>
      <c r="D347" s="287"/>
      <c r="E347" s="328"/>
      <c r="F347" s="329"/>
      <c r="G347" s="286"/>
      <c r="H347" s="287"/>
      <c r="K347" s="240"/>
      <c r="L347" s="241"/>
    </row>
    <row r="348" spans="1:12" ht="14.4" x14ac:dyDescent="0.3">
      <c r="A348" s="403">
        <v>5.15625</v>
      </c>
      <c r="B348" s="404">
        <v>7403</v>
      </c>
      <c r="C348" s="286"/>
      <c r="D348" s="287"/>
      <c r="E348" s="328"/>
      <c r="F348" s="329"/>
      <c r="G348" s="286"/>
      <c r="H348" s="287"/>
      <c r="K348" s="240"/>
      <c r="L348" s="241"/>
    </row>
    <row r="349" spans="1:12" ht="14.4" x14ac:dyDescent="0.3">
      <c r="A349" s="403">
        <v>5.15625</v>
      </c>
      <c r="B349" s="404">
        <v>7403</v>
      </c>
      <c r="C349" s="286"/>
      <c r="D349" s="287"/>
      <c r="E349" s="328"/>
      <c r="F349" s="329"/>
      <c r="G349" s="286"/>
      <c r="H349" s="287"/>
      <c r="K349" s="240"/>
      <c r="L349" s="241"/>
    </row>
    <row r="350" spans="1:12" ht="14.4" x14ac:dyDescent="0.3">
      <c r="A350" s="403">
        <v>5.15625</v>
      </c>
      <c r="B350" s="404">
        <v>7403</v>
      </c>
      <c r="C350" s="286"/>
      <c r="D350" s="287"/>
      <c r="E350" s="328"/>
      <c r="F350" s="329"/>
      <c r="G350" s="286"/>
      <c r="H350" s="287"/>
      <c r="K350" s="240"/>
      <c r="L350" s="241"/>
    </row>
    <row r="351" spans="1:12" ht="14.4" x14ac:dyDescent="0.3">
      <c r="A351" s="403">
        <v>5.15625</v>
      </c>
      <c r="B351" s="404">
        <v>7403</v>
      </c>
      <c r="C351" s="286"/>
      <c r="D351" s="287"/>
      <c r="E351" s="328"/>
      <c r="F351" s="329"/>
      <c r="G351" s="286"/>
      <c r="H351" s="287"/>
      <c r="K351" s="240"/>
      <c r="L351" s="241"/>
    </row>
    <row r="352" spans="1:12" ht="14.4" x14ac:dyDescent="0.3">
      <c r="A352" s="403">
        <v>5.15625</v>
      </c>
      <c r="B352" s="404">
        <v>7403</v>
      </c>
      <c r="C352" s="286"/>
      <c r="D352" s="287"/>
      <c r="E352" s="328"/>
      <c r="F352" s="329"/>
      <c r="G352" s="286"/>
      <c r="H352" s="287"/>
      <c r="K352" s="240"/>
      <c r="L352" s="241"/>
    </row>
    <row r="353" spans="1:12" ht="14.4" x14ac:dyDescent="0.3">
      <c r="A353" s="403">
        <v>5.15625</v>
      </c>
      <c r="B353" s="404">
        <v>7403</v>
      </c>
      <c r="C353" s="286"/>
      <c r="D353" s="287"/>
      <c r="E353" s="328"/>
      <c r="F353" s="329"/>
      <c r="G353" s="286"/>
      <c r="H353" s="287"/>
      <c r="K353" s="240"/>
      <c r="L353" s="241"/>
    </row>
    <row r="354" spans="1:12" ht="14.4" x14ac:dyDescent="0.3">
      <c r="A354" s="403">
        <v>5.15625</v>
      </c>
      <c r="B354" s="404">
        <v>7403</v>
      </c>
      <c r="C354" s="286"/>
      <c r="D354" s="287"/>
      <c r="E354" s="328"/>
      <c r="F354" s="329"/>
      <c r="G354" s="286"/>
      <c r="H354" s="287"/>
      <c r="K354" s="240"/>
      <c r="L354" s="241"/>
    </row>
    <row r="355" spans="1:12" ht="14.4" x14ac:dyDescent="0.3">
      <c r="A355" s="403">
        <v>5.15625</v>
      </c>
      <c r="B355" s="404">
        <v>7403</v>
      </c>
      <c r="C355" s="286"/>
      <c r="D355" s="287"/>
      <c r="E355" s="328"/>
      <c r="F355" s="329"/>
      <c r="G355" s="286"/>
      <c r="H355" s="287"/>
      <c r="K355" s="240"/>
      <c r="L355" s="241"/>
    </row>
    <row r="356" spans="1:12" ht="14.4" x14ac:dyDescent="0.3">
      <c r="A356" s="403">
        <v>5.15625</v>
      </c>
      <c r="B356" s="404">
        <v>7403</v>
      </c>
      <c r="C356" s="286"/>
      <c r="D356" s="287"/>
      <c r="E356" s="328"/>
      <c r="F356" s="329"/>
      <c r="G356" s="286"/>
      <c r="H356" s="287"/>
      <c r="K356" s="240"/>
      <c r="L356" s="241"/>
    </row>
    <row r="357" spans="1:12" ht="14.4" x14ac:dyDescent="0.3">
      <c r="A357" s="403">
        <v>5.15625</v>
      </c>
      <c r="B357" s="404">
        <v>7403</v>
      </c>
      <c r="C357" s="286"/>
      <c r="D357" s="287"/>
      <c r="E357" s="328"/>
      <c r="F357" s="329"/>
      <c r="G357" s="286"/>
      <c r="H357" s="287"/>
      <c r="K357" s="240"/>
      <c r="L357" s="241"/>
    </row>
    <row r="358" spans="1:12" ht="14.4" x14ac:dyDescent="0.3">
      <c r="A358" s="403">
        <v>5.15625</v>
      </c>
      <c r="B358" s="404">
        <v>7403</v>
      </c>
      <c r="C358" s="286"/>
      <c r="D358" s="287"/>
      <c r="E358" s="328"/>
      <c r="F358" s="329"/>
      <c r="G358" s="286"/>
      <c r="H358" s="287"/>
      <c r="K358" s="240"/>
      <c r="L358" s="241"/>
    </row>
    <row r="359" spans="1:12" ht="14.4" x14ac:dyDescent="0.3">
      <c r="A359" s="403">
        <v>5.15625</v>
      </c>
      <c r="B359" s="404">
        <v>7403</v>
      </c>
      <c r="C359" s="286"/>
      <c r="D359" s="287"/>
      <c r="E359" s="328"/>
      <c r="F359" s="329"/>
      <c r="G359" s="286"/>
      <c r="H359" s="287"/>
      <c r="K359" s="240"/>
      <c r="L359" s="241"/>
    </row>
    <row r="360" spans="1:12" ht="14.4" x14ac:dyDescent="0.3">
      <c r="A360" s="403">
        <v>5.15625</v>
      </c>
      <c r="B360" s="404">
        <v>7403</v>
      </c>
      <c r="C360" s="286"/>
      <c r="D360" s="287"/>
      <c r="E360" s="328"/>
      <c r="F360" s="329"/>
      <c r="G360" s="286"/>
      <c r="H360" s="287"/>
      <c r="K360" s="240"/>
      <c r="L360" s="241"/>
    </row>
    <row r="361" spans="1:12" ht="14.4" x14ac:dyDescent="0.3">
      <c r="A361" s="403">
        <v>5.15625</v>
      </c>
      <c r="B361" s="404">
        <v>7403</v>
      </c>
      <c r="C361" s="286"/>
      <c r="D361" s="287"/>
      <c r="E361" s="328"/>
      <c r="F361" s="329"/>
      <c r="G361" s="286"/>
      <c r="H361" s="287"/>
      <c r="K361" s="240"/>
      <c r="L361" s="241"/>
    </row>
    <row r="362" spans="1:12" ht="14.4" x14ac:dyDescent="0.3">
      <c r="A362" s="403">
        <v>5.15625</v>
      </c>
      <c r="B362" s="404">
        <v>7403</v>
      </c>
      <c r="C362" s="286"/>
      <c r="D362" s="287"/>
      <c r="E362" s="328"/>
      <c r="F362" s="329"/>
      <c r="G362" s="286"/>
      <c r="H362" s="287"/>
      <c r="K362" s="240"/>
      <c r="L362" s="241"/>
    </row>
    <row r="363" spans="1:12" ht="14.4" x14ac:dyDescent="0.3">
      <c r="A363" s="403">
        <v>5.15625</v>
      </c>
      <c r="B363" s="404">
        <v>7403</v>
      </c>
      <c r="C363" s="286"/>
      <c r="D363" s="287"/>
      <c r="E363" s="328"/>
      <c r="F363" s="329"/>
      <c r="G363" s="286"/>
      <c r="H363" s="287"/>
      <c r="K363" s="240"/>
      <c r="L363" s="241"/>
    </row>
    <row r="364" spans="1:12" ht="14.4" x14ac:dyDescent="0.3">
      <c r="A364" s="403">
        <v>5.15625</v>
      </c>
      <c r="B364" s="404">
        <v>7403</v>
      </c>
      <c r="C364" s="286"/>
      <c r="D364" s="287"/>
      <c r="E364" s="328"/>
      <c r="F364" s="329"/>
      <c r="G364" s="286"/>
      <c r="H364" s="287"/>
      <c r="K364" s="240"/>
      <c r="L364" s="241"/>
    </row>
    <row r="365" spans="1:12" ht="14.4" x14ac:dyDescent="0.3">
      <c r="A365" s="403">
        <v>5.15625</v>
      </c>
      <c r="B365" s="404">
        <v>7403</v>
      </c>
      <c r="C365" s="286"/>
      <c r="D365" s="287"/>
      <c r="E365" s="328"/>
      <c r="F365" s="329"/>
      <c r="G365" s="286"/>
      <c r="H365" s="287"/>
      <c r="K365" s="240"/>
      <c r="L365" s="241"/>
    </row>
    <row r="366" spans="1:12" ht="14.4" x14ac:dyDescent="0.3">
      <c r="A366" s="403">
        <v>5.15625</v>
      </c>
      <c r="B366" s="404">
        <v>7403</v>
      </c>
      <c r="C366" s="286"/>
      <c r="D366" s="287"/>
      <c r="E366" s="328"/>
      <c r="F366" s="329"/>
      <c r="G366" s="286"/>
      <c r="H366" s="287"/>
      <c r="K366" s="240"/>
      <c r="L366" s="241"/>
    </row>
    <row r="367" spans="1:12" ht="14.4" x14ac:dyDescent="0.3">
      <c r="A367" s="403">
        <v>5.15625</v>
      </c>
      <c r="B367" s="404">
        <v>7403</v>
      </c>
      <c r="C367" s="286"/>
      <c r="D367" s="287"/>
      <c r="E367" s="328"/>
      <c r="F367" s="329"/>
      <c r="G367" s="286"/>
      <c r="H367" s="287"/>
      <c r="K367" s="240"/>
      <c r="L367" s="241"/>
    </row>
    <row r="368" spans="1:12" ht="14.4" x14ac:dyDescent="0.3">
      <c r="A368" s="403">
        <v>5.15625</v>
      </c>
      <c r="B368" s="404">
        <v>7403</v>
      </c>
      <c r="C368" s="286"/>
      <c r="D368" s="287"/>
      <c r="E368" s="328"/>
      <c r="F368" s="329"/>
      <c r="G368" s="286"/>
      <c r="H368" s="287"/>
      <c r="K368" s="240"/>
      <c r="L368" s="241"/>
    </row>
    <row r="369" spans="1:12" ht="14.4" x14ac:dyDescent="0.3">
      <c r="A369" s="403">
        <v>5.15625</v>
      </c>
      <c r="B369" s="404">
        <v>7403</v>
      </c>
      <c r="C369" s="286"/>
      <c r="D369" s="287"/>
      <c r="E369" s="328"/>
      <c r="F369" s="329"/>
      <c r="G369" s="286"/>
      <c r="H369" s="287"/>
      <c r="K369" s="240"/>
      <c r="L369" s="241"/>
    </row>
    <row r="370" spans="1:12" ht="14.4" x14ac:dyDescent="0.3">
      <c r="A370" s="403">
        <v>5.15625</v>
      </c>
      <c r="B370" s="404">
        <v>7403</v>
      </c>
      <c r="C370" s="286"/>
      <c r="D370" s="287"/>
      <c r="E370" s="328"/>
      <c r="F370" s="329"/>
      <c r="G370" s="286"/>
      <c r="H370" s="287"/>
      <c r="K370" s="240"/>
      <c r="L370" s="241"/>
    </row>
    <row r="371" spans="1:12" ht="14.4" x14ac:dyDescent="0.3">
      <c r="A371" s="403">
        <v>5.15625</v>
      </c>
      <c r="B371" s="404">
        <v>7403</v>
      </c>
      <c r="C371" s="286"/>
      <c r="D371" s="287"/>
      <c r="E371" s="328"/>
      <c r="F371" s="329"/>
      <c r="G371" s="286"/>
      <c r="H371" s="287"/>
      <c r="K371" s="240"/>
      <c r="L371" s="241"/>
    </row>
    <row r="372" spans="1:12" ht="14.4" x14ac:dyDescent="0.3">
      <c r="A372" s="403">
        <v>5.15625</v>
      </c>
      <c r="B372" s="404">
        <v>7403</v>
      </c>
      <c r="C372" s="286"/>
      <c r="D372" s="287"/>
      <c r="E372" s="328"/>
      <c r="F372" s="329"/>
      <c r="G372" s="286"/>
      <c r="H372" s="287"/>
      <c r="K372" s="240"/>
      <c r="L372" s="241"/>
    </row>
    <row r="373" spans="1:12" ht="14.4" x14ac:dyDescent="0.3">
      <c r="A373" s="403">
        <v>5.15625</v>
      </c>
      <c r="B373" s="404">
        <v>7403</v>
      </c>
      <c r="C373" s="286"/>
      <c r="D373" s="287"/>
      <c r="E373" s="328"/>
      <c r="F373" s="329"/>
      <c r="G373" s="286"/>
      <c r="H373" s="287"/>
      <c r="K373" s="240"/>
      <c r="L373" s="241"/>
    </row>
    <row r="374" spans="1:12" ht="14.4" x14ac:dyDescent="0.3">
      <c r="A374" s="403">
        <v>5.15625</v>
      </c>
      <c r="B374" s="404">
        <v>7403</v>
      </c>
      <c r="C374" s="286"/>
      <c r="D374" s="287"/>
      <c r="E374" s="328"/>
      <c r="F374" s="329"/>
      <c r="G374" s="286"/>
      <c r="H374" s="287"/>
      <c r="K374" s="240"/>
      <c r="L374" s="241"/>
    </row>
    <row r="375" spans="1:12" ht="14.4" x14ac:dyDescent="0.3">
      <c r="A375" s="403">
        <v>5.15625</v>
      </c>
      <c r="B375" s="404">
        <v>7403</v>
      </c>
      <c r="C375" s="286"/>
      <c r="D375" s="287"/>
      <c r="E375" s="328"/>
      <c r="F375" s="329"/>
      <c r="G375" s="286"/>
      <c r="H375" s="287"/>
      <c r="K375" s="240"/>
      <c r="L375" s="241"/>
    </row>
    <row r="376" spans="1:12" ht="14.4" x14ac:dyDescent="0.3">
      <c r="A376" s="403">
        <v>5.15625</v>
      </c>
      <c r="B376" s="404">
        <v>7403</v>
      </c>
      <c r="C376" s="286"/>
      <c r="D376" s="287"/>
      <c r="E376" s="328"/>
      <c r="F376" s="329"/>
      <c r="G376" s="286"/>
      <c r="H376" s="287"/>
      <c r="K376" s="240"/>
      <c r="L376" s="241"/>
    </row>
    <row r="377" spans="1:12" ht="14.4" x14ac:dyDescent="0.3">
      <c r="A377" s="403">
        <v>5.15625</v>
      </c>
      <c r="B377" s="404">
        <v>7403</v>
      </c>
      <c r="C377" s="286"/>
      <c r="D377" s="287"/>
      <c r="E377" s="328"/>
      <c r="F377" s="329"/>
      <c r="G377" s="286"/>
      <c r="H377" s="287"/>
      <c r="K377" s="240"/>
      <c r="L377" s="241"/>
    </row>
    <row r="378" spans="1:12" ht="14.4" x14ac:dyDescent="0.3">
      <c r="A378" s="403">
        <v>5.15625</v>
      </c>
      <c r="B378" s="404">
        <v>7403</v>
      </c>
      <c r="C378" s="286"/>
      <c r="D378" s="287"/>
      <c r="E378" s="328"/>
      <c r="F378" s="329"/>
      <c r="G378" s="286"/>
      <c r="H378" s="287"/>
      <c r="K378" s="240"/>
      <c r="L378" s="241"/>
    </row>
    <row r="379" spans="1:12" ht="14.4" x14ac:dyDescent="0.3">
      <c r="A379" s="403">
        <v>5.15625</v>
      </c>
      <c r="B379" s="404">
        <v>7403</v>
      </c>
      <c r="C379" s="286"/>
      <c r="D379" s="287"/>
      <c r="E379" s="328"/>
      <c r="F379" s="329"/>
      <c r="G379" s="286"/>
      <c r="H379" s="287"/>
      <c r="K379" s="240"/>
      <c r="L379" s="241"/>
    </row>
    <row r="380" spans="1:12" ht="14.4" x14ac:dyDescent="0.3">
      <c r="A380" s="403">
        <v>5.15625</v>
      </c>
      <c r="B380" s="404">
        <v>7403</v>
      </c>
      <c r="C380" s="286"/>
      <c r="D380" s="287"/>
      <c r="E380" s="328"/>
      <c r="F380" s="329"/>
      <c r="G380" s="286"/>
      <c r="H380" s="287"/>
      <c r="K380" s="240"/>
      <c r="L380" s="241"/>
    </row>
    <row r="381" spans="1:12" ht="14.4" x14ac:dyDescent="0.3">
      <c r="A381" s="403">
        <v>5.15625</v>
      </c>
      <c r="B381" s="404">
        <v>7403</v>
      </c>
      <c r="C381" s="286"/>
      <c r="D381" s="287"/>
      <c r="E381" s="328"/>
      <c r="F381" s="329"/>
      <c r="G381" s="286"/>
      <c r="H381" s="287"/>
      <c r="K381" s="240"/>
      <c r="L381" s="241"/>
    </row>
    <row r="382" spans="1:12" ht="14.4" x14ac:dyDescent="0.3">
      <c r="A382" s="403">
        <v>5.15625</v>
      </c>
      <c r="B382" s="404">
        <v>7403</v>
      </c>
      <c r="C382" s="286"/>
      <c r="D382" s="287"/>
      <c r="E382" s="328"/>
      <c r="F382" s="329"/>
      <c r="G382" s="286"/>
      <c r="H382" s="287"/>
      <c r="K382" s="240"/>
      <c r="L382" s="241"/>
    </row>
    <row r="383" spans="1:12" ht="14.4" x14ac:dyDescent="0.3">
      <c r="A383" s="403">
        <v>5.15625</v>
      </c>
      <c r="B383" s="404">
        <v>7403</v>
      </c>
      <c r="C383" s="286"/>
      <c r="D383" s="287"/>
      <c r="E383" s="328"/>
      <c r="F383" s="329"/>
      <c r="G383" s="286"/>
      <c r="H383" s="287"/>
      <c r="K383" s="240"/>
      <c r="L383" s="241"/>
    </row>
    <row r="384" spans="1:12" ht="14.4" x14ac:dyDescent="0.3">
      <c r="A384" s="403">
        <v>5.15625</v>
      </c>
      <c r="B384" s="404">
        <v>7403</v>
      </c>
      <c r="C384" s="286"/>
      <c r="D384" s="287"/>
      <c r="E384" s="328"/>
      <c r="F384" s="329"/>
      <c r="G384" s="286"/>
      <c r="H384" s="287"/>
      <c r="K384" s="240"/>
      <c r="L384" s="241"/>
    </row>
    <row r="385" spans="1:12" ht="14.4" x14ac:dyDescent="0.3">
      <c r="A385" s="403">
        <v>5.15625</v>
      </c>
      <c r="B385" s="404">
        <v>7403</v>
      </c>
      <c r="C385" s="286"/>
      <c r="D385" s="287"/>
      <c r="E385" s="328"/>
      <c r="F385" s="329"/>
      <c r="G385" s="286"/>
      <c r="H385" s="287"/>
      <c r="K385" s="240"/>
      <c r="L385" s="241"/>
    </row>
    <row r="386" spans="1:12" ht="14.4" x14ac:dyDescent="0.3">
      <c r="A386" s="403">
        <v>5.15625</v>
      </c>
      <c r="B386" s="404">
        <v>7403</v>
      </c>
      <c r="C386" s="286"/>
      <c r="D386" s="287"/>
      <c r="E386" s="328"/>
      <c r="F386" s="329"/>
      <c r="G386" s="286"/>
      <c r="H386" s="287"/>
      <c r="K386" s="240"/>
      <c r="L386" s="241"/>
    </row>
    <row r="387" spans="1:12" ht="14.4" x14ac:dyDescent="0.3">
      <c r="A387" s="403">
        <v>5.15625</v>
      </c>
      <c r="B387" s="404">
        <v>7403</v>
      </c>
      <c r="C387" s="286"/>
      <c r="D387" s="287"/>
      <c r="E387" s="328"/>
      <c r="F387" s="329"/>
      <c r="G387" s="286"/>
      <c r="H387" s="287"/>
      <c r="K387" s="240"/>
      <c r="L387" s="241"/>
    </row>
    <row r="388" spans="1:12" ht="14.4" x14ac:dyDescent="0.3">
      <c r="A388" s="403">
        <v>5.15625</v>
      </c>
      <c r="B388" s="404">
        <v>7403</v>
      </c>
      <c r="C388" s="286"/>
      <c r="D388" s="287"/>
      <c r="E388" s="328"/>
      <c r="F388" s="329"/>
      <c r="G388" s="286"/>
      <c r="H388" s="287"/>
      <c r="K388" s="240"/>
      <c r="L388" s="241"/>
    </row>
    <row r="389" spans="1:12" ht="14.4" x14ac:dyDescent="0.3">
      <c r="A389" s="403">
        <v>5.15625</v>
      </c>
      <c r="B389" s="404">
        <v>7403</v>
      </c>
      <c r="C389" s="286"/>
      <c r="D389" s="287"/>
      <c r="E389" s="328"/>
      <c r="F389" s="329"/>
      <c r="G389" s="286"/>
      <c r="H389" s="287"/>
      <c r="K389" s="240"/>
      <c r="L389" s="241"/>
    </row>
    <row r="390" spans="1:12" ht="14.4" x14ac:dyDescent="0.3">
      <c r="A390" s="403">
        <v>5.15625</v>
      </c>
      <c r="B390" s="404">
        <v>7403</v>
      </c>
      <c r="C390" s="286"/>
      <c r="D390" s="287"/>
      <c r="E390" s="328"/>
      <c r="F390" s="329"/>
      <c r="G390" s="286"/>
      <c r="H390" s="287"/>
      <c r="K390" s="240"/>
      <c r="L390" s="241"/>
    </row>
    <row r="391" spans="1:12" ht="14.4" x14ac:dyDescent="0.3">
      <c r="A391" s="403">
        <v>5.15625</v>
      </c>
      <c r="B391" s="404">
        <v>7403</v>
      </c>
      <c r="C391" s="286"/>
      <c r="D391" s="287"/>
      <c r="E391" s="328"/>
      <c r="F391" s="329"/>
      <c r="G391" s="286"/>
      <c r="H391" s="287"/>
      <c r="K391" s="240"/>
      <c r="L391" s="241"/>
    </row>
    <row r="392" spans="1:12" ht="14.4" x14ac:dyDescent="0.3">
      <c r="A392" s="403">
        <v>5.15625</v>
      </c>
      <c r="B392" s="404">
        <v>7403</v>
      </c>
      <c r="C392" s="286"/>
      <c r="D392" s="287"/>
      <c r="E392" s="328"/>
      <c r="F392" s="329"/>
      <c r="G392" s="286"/>
      <c r="H392" s="287"/>
      <c r="K392" s="240"/>
      <c r="L392" s="241"/>
    </row>
    <row r="393" spans="1:12" ht="14.4" x14ac:dyDescent="0.3">
      <c r="A393" s="403">
        <v>5.15625</v>
      </c>
      <c r="B393" s="404">
        <v>7403</v>
      </c>
      <c r="C393" s="286"/>
      <c r="D393" s="287"/>
      <c r="E393" s="328"/>
      <c r="F393" s="329"/>
      <c r="G393" s="286"/>
      <c r="H393" s="287"/>
      <c r="K393" s="240"/>
      <c r="L393" s="241"/>
    </row>
    <row r="394" spans="1:12" ht="14.4" x14ac:dyDescent="0.3">
      <c r="A394" s="403">
        <v>5.15625</v>
      </c>
      <c r="B394" s="404">
        <v>7403</v>
      </c>
      <c r="C394" s="286"/>
      <c r="D394" s="287"/>
      <c r="E394" s="328"/>
      <c r="F394" s="329"/>
      <c r="G394" s="286"/>
      <c r="H394" s="287"/>
      <c r="K394" s="240"/>
      <c r="L394" s="241"/>
    </row>
    <row r="395" spans="1:12" ht="14.4" x14ac:dyDescent="0.3">
      <c r="A395" s="403">
        <v>5.15625</v>
      </c>
      <c r="B395" s="404">
        <v>7403</v>
      </c>
      <c r="C395" s="286"/>
      <c r="D395" s="287"/>
      <c r="E395" s="328"/>
      <c r="F395" s="329"/>
      <c r="G395" s="286"/>
      <c r="H395" s="287"/>
      <c r="K395" s="240"/>
      <c r="L395" s="241"/>
    </row>
    <row r="396" spans="1:12" ht="14.4" x14ac:dyDescent="0.3">
      <c r="A396" s="403">
        <v>5.15625</v>
      </c>
      <c r="B396" s="404">
        <v>7403</v>
      </c>
      <c r="C396" s="286"/>
      <c r="D396" s="287"/>
      <c r="E396" s="328"/>
      <c r="F396" s="329"/>
      <c r="G396" s="286"/>
      <c r="H396" s="287"/>
      <c r="K396" s="240"/>
      <c r="L396" s="241"/>
    </row>
    <row r="397" spans="1:12" ht="14.4" x14ac:dyDescent="0.3">
      <c r="A397" s="403">
        <v>5.15625</v>
      </c>
      <c r="B397" s="404">
        <v>7403</v>
      </c>
      <c r="C397" s="286"/>
      <c r="D397" s="287"/>
      <c r="E397" s="328"/>
      <c r="F397" s="329"/>
      <c r="G397" s="286"/>
      <c r="H397" s="287"/>
      <c r="K397" s="240"/>
      <c r="L397" s="241"/>
    </row>
    <row r="398" spans="1:12" ht="14.4" x14ac:dyDescent="0.3">
      <c r="A398" s="403">
        <v>5.15625</v>
      </c>
      <c r="B398" s="404">
        <v>7403</v>
      </c>
      <c r="C398" s="286"/>
      <c r="D398" s="287"/>
      <c r="E398" s="328"/>
      <c r="F398" s="329"/>
      <c r="G398" s="286"/>
      <c r="H398" s="287"/>
      <c r="K398" s="240"/>
      <c r="L398" s="241"/>
    </row>
    <row r="399" spans="1:12" ht="14.4" x14ac:dyDescent="0.3">
      <c r="A399" s="403">
        <v>5.15625</v>
      </c>
      <c r="B399" s="404">
        <v>7403</v>
      </c>
      <c r="C399" s="286"/>
      <c r="D399" s="287"/>
      <c r="E399" s="328"/>
      <c r="F399" s="329"/>
      <c r="G399" s="286"/>
      <c r="H399" s="287"/>
      <c r="K399" s="240"/>
      <c r="L399" s="241"/>
    </row>
    <row r="400" spans="1:12" ht="14.4" x14ac:dyDescent="0.3">
      <c r="A400" s="403">
        <v>5.15625</v>
      </c>
      <c r="B400" s="404">
        <v>7403</v>
      </c>
      <c r="C400" s="286"/>
      <c r="D400" s="287"/>
      <c r="E400" s="328"/>
      <c r="F400" s="329"/>
      <c r="G400" s="286"/>
      <c r="H400" s="287"/>
      <c r="K400" s="240"/>
      <c r="L400" s="241"/>
    </row>
    <row r="401" spans="1:12" ht="14.4" x14ac:dyDescent="0.3">
      <c r="A401" s="403">
        <v>5.15625</v>
      </c>
      <c r="B401" s="404">
        <v>7403</v>
      </c>
      <c r="C401" s="286"/>
      <c r="D401" s="287"/>
      <c r="E401" s="328"/>
      <c r="F401" s="329"/>
      <c r="G401" s="286"/>
      <c r="H401" s="287"/>
      <c r="K401" s="240"/>
      <c r="L401" s="241"/>
    </row>
    <row r="402" spans="1:12" ht="14.4" x14ac:dyDescent="0.3">
      <c r="A402" s="403">
        <v>5.15625</v>
      </c>
      <c r="B402" s="404">
        <v>7403</v>
      </c>
      <c r="C402" s="286"/>
      <c r="D402" s="287"/>
      <c r="E402" s="328"/>
      <c r="F402" s="329"/>
      <c r="G402" s="286"/>
      <c r="H402" s="287"/>
      <c r="K402" s="240"/>
      <c r="L402" s="241"/>
    </row>
    <row r="403" spans="1:12" ht="14.4" x14ac:dyDescent="0.3">
      <c r="A403" s="403">
        <v>5.15625</v>
      </c>
      <c r="B403" s="404">
        <v>7403</v>
      </c>
      <c r="C403" s="286"/>
      <c r="D403" s="287"/>
      <c r="E403" s="328"/>
      <c r="F403" s="329"/>
      <c r="G403" s="286"/>
      <c r="H403" s="287"/>
      <c r="K403" s="240"/>
      <c r="L403" s="241"/>
    </row>
    <row r="404" spans="1:12" ht="14.4" x14ac:dyDescent="0.3">
      <c r="A404" s="403">
        <v>5.15625</v>
      </c>
      <c r="B404" s="404">
        <v>7403</v>
      </c>
      <c r="C404" s="286"/>
      <c r="D404" s="287"/>
      <c r="E404" s="328"/>
      <c r="F404" s="329"/>
      <c r="G404" s="286"/>
      <c r="H404" s="287"/>
      <c r="K404" s="240"/>
      <c r="L404" s="241"/>
    </row>
    <row r="405" spans="1:12" ht="14.4" x14ac:dyDescent="0.3">
      <c r="A405" s="403">
        <v>5.15625</v>
      </c>
      <c r="B405" s="404">
        <v>7403</v>
      </c>
      <c r="C405" s="286"/>
      <c r="D405" s="287"/>
      <c r="E405" s="328"/>
      <c r="F405" s="329"/>
      <c r="G405" s="286"/>
      <c r="H405" s="287"/>
      <c r="K405" s="240"/>
      <c r="L405" s="241"/>
    </row>
    <row r="406" spans="1:12" ht="14.4" x14ac:dyDescent="0.3">
      <c r="A406" s="403">
        <v>5.15625</v>
      </c>
      <c r="B406" s="404">
        <v>7403</v>
      </c>
      <c r="C406" s="286"/>
      <c r="D406" s="287"/>
      <c r="E406" s="328"/>
      <c r="F406" s="329"/>
      <c r="G406" s="286"/>
      <c r="H406" s="287"/>
      <c r="K406" s="240"/>
      <c r="L406" s="241"/>
    </row>
    <row r="407" spans="1:12" ht="14.4" x14ac:dyDescent="0.3">
      <c r="A407" s="403">
        <v>5.15625</v>
      </c>
      <c r="B407" s="404">
        <v>7403</v>
      </c>
      <c r="C407" s="286"/>
      <c r="D407" s="287"/>
      <c r="E407" s="328"/>
      <c r="F407" s="329"/>
      <c r="G407" s="286"/>
      <c r="H407" s="287"/>
      <c r="K407" s="240"/>
      <c r="L407" s="241"/>
    </row>
    <row r="408" spans="1:12" ht="14.4" x14ac:dyDescent="0.3">
      <c r="A408" s="403">
        <v>5.15625</v>
      </c>
      <c r="B408" s="404">
        <v>7403</v>
      </c>
      <c r="C408" s="286"/>
      <c r="D408" s="287"/>
      <c r="E408" s="328"/>
      <c r="F408" s="329"/>
      <c r="G408" s="286"/>
      <c r="H408" s="287"/>
      <c r="K408" s="240"/>
      <c r="L408" s="241"/>
    </row>
    <row r="409" spans="1:12" ht="14.4" x14ac:dyDescent="0.3">
      <c r="A409" s="403">
        <v>5.15625</v>
      </c>
      <c r="B409" s="404">
        <v>7403</v>
      </c>
      <c r="C409" s="286"/>
      <c r="D409" s="287"/>
      <c r="E409" s="328"/>
      <c r="F409" s="329"/>
      <c r="G409" s="286"/>
      <c r="H409" s="287"/>
      <c r="K409" s="240"/>
      <c r="L409" s="241"/>
    </row>
    <row r="410" spans="1:12" ht="14.4" x14ac:dyDescent="0.3">
      <c r="A410" s="403">
        <v>5.15625</v>
      </c>
      <c r="B410" s="404">
        <v>7403</v>
      </c>
      <c r="C410" s="286"/>
      <c r="D410" s="287"/>
      <c r="E410" s="328"/>
      <c r="F410" s="329"/>
      <c r="G410" s="286"/>
      <c r="H410" s="287"/>
      <c r="K410" s="240"/>
      <c r="L410" s="241"/>
    </row>
    <row r="411" spans="1:12" ht="14.4" x14ac:dyDescent="0.3">
      <c r="A411" s="403">
        <v>5.15625</v>
      </c>
      <c r="B411" s="404">
        <v>7403</v>
      </c>
      <c r="C411" s="286"/>
      <c r="D411" s="287"/>
      <c r="E411" s="328"/>
      <c r="F411" s="329"/>
      <c r="G411" s="286"/>
      <c r="H411" s="287"/>
      <c r="K411" s="240"/>
      <c r="L411" s="241"/>
    </row>
    <row r="412" spans="1:12" ht="14.4" x14ac:dyDescent="0.3">
      <c r="A412" s="403">
        <v>5.15625</v>
      </c>
      <c r="B412" s="404">
        <v>7403</v>
      </c>
      <c r="C412" s="286"/>
      <c r="D412" s="287"/>
      <c r="E412" s="328"/>
      <c r="F412" s="329"/>
      <c r="G412" s="286"/>
      <c r="H412" s="287"/>
      <c r="K412" s="240"/>
      <c r="L412" s="241"/>
    </row>
    <row r="413" spans="1:12" ht="14.4" x14ac:dyDescent="0.3">
      <c r="A413" s="403">
        <v>5.15625</v>
      </c>
      <c r="B413" s="404">
        <v>7403</v>
      </c>
      <c r="C413" s="286"/>
      <c r="D413" s="287"/>
      <c r="E413" s="328"/>
      <c r="F413" s="329"/>
      <c r="G413" s="286"/>
      <c r="H413" s="287"/>
      <c r="K413" s="240"/>
      <c r="L413" s="241"/>
    </row>
    <row r="414" spans="1:12" ht="14.4" x14ac:dyDescent="0.3">
      <c r="A414" s="403">
        <v>5.15625</v>
      </c>
      <c r="B414" s="404">
        <v>7403</v>
      </c>
      <c r="C414" s="286"/>
      <c r="D414" s="287"/>
      <c r="E414" s="328"/>
      <c r="F414" s="329"/>
      <c r="G414" s="286"/>
      <c r="H414" s="287"/>
      <c r="K414" s="240"/>
      <c r="L414" s="241"/>
    </row>
    <row r="415" spans="1:12" ht="14.4" x14ac:dyDescent="0.3">
      <c r="A415" s="403">
        <v>5.15625</v>
      </c>
      <c r="B415" s="404">
        <v>7403</v>
      </c>
      <c r="C415" s="286"/>
      <c r="D415" s="287"/>
      <c r="E415" s="328"/>
      <c r="F415" s="329"/>
      <c r="G415" s="286"/>
      <c r="H415" s="287"/>
      <c r="K415" s="240"/>
      <c r="L415" s="241"/>
    </row>
    <row r="416" spans="1:12" ht="14.4" x14ac:dyDescent="0.3">
      <c r="A416" s="403">
        <v>5.15625</v>
      </c>
      <c r="B416" s="404">
        <v>7403</v>
      </c>
      <c r="C416" s="286"/>
      <c r="D416" s="287"/>
      <c r="E416" s="328"/>
      <c r="F416" s="329"/>
      <c r="G416" s="286"/>
      <c r="H416" s="287"/>
      <c r="K416" s="240"/>
      <c r="L416" s="241"/>
    </row>
    <row r="417" spans="1:12" ht="14.4" x14ac:dyDescent="0.3">
      <c r="A417" s="403">
        <v>5.15625</v>
      </c>
      <c r="B417" s="404">
        <v>7403</v>
      </c>
      <c r="C417" s="286"/>
      <c r="D417" s="287"/>
      <c r="E417" s="328"/>
      <c r="F417" s="329"/>
      <c r="G417" s="286"/>
      <c r="H417" s="287"/>
      <c r="K417" s="240"/>
      <c r="L417" s="241"/>
    </row>
    <row r="418" spans="1:12" ht="14.4" x14ac:dyDescent="0.3">
      <c r="A418" s="403">
        <v>5.15625</v>
      </c>
      <c r="B418" s="404">
        <v>7403</v>
      </c>
      <c r="C418" s="286"/>
      <c r="D418" s="287"/>
      <c r="E418" s="328"/>
      <c r="F418" s="329"/>
      <c r="G418" s="286"/>
      <c r="H418" s="287"/>
      <c r="K418" s="240"/>
      <c r="L418" s="241"/>
    </row>
    <row r="419" spans="1:12" ht="14.4" x14ac:dyDescent="0.3">
      <c r="A419" s="403">
        <v>5.15625</v>
      </c>
      <c r="B419" s="404">
        <v>7403</v>
      </c>
      <c r="C419" s="286"/>
      <c r="D419" s="287"/>
      <c r="E419" s="328"/>
      <c r="F419" s="329"/>
      <c r="G419" s="286"/>
      <c r="H419" s="287"/>
      <c r="K419" s="240"/>
      <c r="L419" s="241"/>
    </row>
    <row r="420" spans="1:12" ht="14.4" x14ac:dyDescent="0.3">
      <c r="A420" s="403">
        <v>5.15625</v>
      </c>
      <c r="B420" s="404">
        <v>7403</v>
      </c>
      <c r="C420" s="286"/>
      <c r="D420" s="287"/>
      <c r="E420" s="328"/>
      <c r="F420" s="329"/>
      <c r="G420" s="286"/>
      <c r="H420" s="287"/>
      <c r="K420" s="240"/>
      <c r="L420" s="241"/>
    </row>
    <row r="421" spans="1:12" ht="14.4" x14ac:dyDescent="0.3">
      <c r="A421" s="403">
        <v>5.15625</v>
      </c>
      <c r="B421" s="404">
        <v>7403</v>
      </c>
      <c r="C421" s="286"/>
      <c r="D421" s="287"/>
      <c r="E421" s="328"/>
      <c r="F421" s="329"/>
      <c r="G421" s="286"/>
      <c r="H421" s="287"/>
      <c r="K421" s="240"/>
      <c r="L421" s="241"/>
    </row>
    <row r="422" spans="1:12" ht="14.4" x14ac:dyDescent="0.3">
      <c r="A422" s="403">
        <v>5.15625</v>
      </c>
      <c r="B422" s="404">
        <v>7403</v>
      </c>
      <c r="C422" s="286"/>
      <c r="D422" s="287"/>
      <c r="E422" s="328"/>
      <c r="F422" s="329"/>
      <c r="G422" s="286"/>
      <c r="H422" s="287"/>
      <c r="K422" s="240"/>
      <c r="L422" s="241"/>
    </row>
    <row r="423" spans="1:12" ht="14.4" x14ac:dyDescent="0.3">
      <c r="A423" s="403">
        <v>5.15625</v>
      </c>
      <c r="B423" s="404">
        <v>7403</v>
      </c>
      <c r="C423" s="286"/>
      <c r="D423" s="287"/>
      <c r="E423" s="328"/>
      <c r="F423" s="329"/>
      <c r="G423" s="286"/>
      <c r="H423" s="287"/>
      <c r="K423" s="240"/>
      <c r="L423" s="241"/>
    </row>
    <row r="424" spans="1:12" ht="14.4" x14ac:dyDescent="0.3">
      <c r="A424" s="403">
        <v>5.15625</v>
      </c>
      <c r="B424" s="404">
        <v>7403</v>
      </c>
      <c r="C424" s="286"/>
      <c r="D424" s="287"/>
      <c r="E424" s="328"/>
      <c r="F424" s="329"/>
      <c r="G424" s="286"/>
      <c r="H424" s="287"/>
      <c r="K424" s="240"/>
      <c r="L424" s="241"/>
    </row>
    <row r="425" spans="1:12" ht="14.4" x14ac:dyDescent="0.3">
      <c r="A425" s="403">
        <v>5.15625</v>
      </c>
      <c r="B425" s="404">
        <v>7403</v>
      </c>
      <c r="C425" s="286"/>
      <c r="D425" s="287"/>
      <c r="E425" s="328"/>
      <c r="F425" s="329"/>
      <c r="G425" s="286"/>
      <c r="H425" s="287"/>
      <c r="K425" s="240"/>
      <c r="L425" s="241"/>
    </row>
    <row r="426" spans="1:12" ht="14.4" x14ac:dyDescent="0.3">
      <c r="A426" s="403">
        <v>5.15625</v>
      </c>
      <c r="B426" s="404">
        <v>7403</v>
      </c>
      <c r="C426" s="286"/>
      <c r="D426" s="287"/>
      <c r="E426" s="328"/>
      <c r="F426" s="329"/>
      <c r="G426" s="286"/>
      <c r="H426" s="287"/>
      <c r="K426" s="240"/>
      <c r="L426" s="241"/>
    </row>
    <row r="427" spans="1:12" ht="14.4" x14ac:dyDescent="0.3">
      <c r="A427" s="403">
        <v>5.15625</v>
      </c>
      <c r="B427" s="404">
        <v>7403</v>
      </c>
      <c r="C427" s="286"/>
      <c r="D427" s="287"/>
      <c r="E427" s="328"/>
      <c r="F427" s="329"/>
      <c r="G427" s="286"/>
      <c r="H427" s="287"/>
      <c r="K427" s="240"/>
      <c r="L427" s="241"/>
    </row>
    <row r="428" spans="1:12" ht="14.4" x14ac:dyDescent="0.3">
      <c r="A428" s="403">
        <v>5.15625</v>
      </c>
      <c r="B428" s="404">
        <v>7403</v>
      </c>
      <c r="C428" s="286"/>
      <c r="D428" s="287"/>
      <c r="E428" s="328"/>
      <c r="F428" s="329"/>
      <c r="G428" s="286"/>
      <c r="H428" s="287"/>
      <c r="K428" s="240"/>
      <c r="L428" s="241"/>
    </row>
    <row r="429" spans="1:12" ht="14.4" x14ac:dyDescent="0.3">
      <c r="A429" s="403">
        <v>5.15625</v>
      </c>
      <c r="B429" s="404">
        <v>7403</v>
      </c>
      <c r="C429" s="286"/>
      <c r="D429" s="287"/>
      <c r="E429" s="328"/>
      <c r="F429" s="329"/>
      <c r="G429" s="286"/>
      <c r="H429" s="287"/>
      <c r="K429" s="240"/>
      <c r="L429" s="241"/>
    </row>
    <row r="430" spans="1:12" ht="14.4" x14ac:dyDescent="0.3">
      <c r="A430" s="403">
        <v>5.15625</v>
      </c>
      <c r="B430" s="404">
        <v>7403</v>
      </c>
      <c r="C430" s="286"/>
      <c r="D430" s="287"/>
      <c r="E430" s="328"/>
      <c r="F430" s="329"/>
      <c r="G430" s="286"/>
      <c r="H430" s="287"/>
      <c r="K430" s="240"/>
      <c r="L430" s="241"/>
    </row>
    <row r="431" spans="1:12" ht="14.4" x14ac:dyDescent="0.3">
      <c r="A431" s="403">
        <v>5.15625</v>
      </c>
      <c r="B431" s="404">
        <v>7403</v>
      </c>
      <c r="C431" s="286"/>
      <c r="D431" s="287"/>
      <c r="E431" s="328"/>
      <c r="F431" s="329"/>
      <c r="G431" s="286"/>
      <c r="H431" s="287"/>
      <c r="K431" s="240"/>
      <c r="L431" s="241"/>
    </row>
    <row r="432" spans="1:12" ht="14.4" x14ac:dyDescent="0.3">
      <c r="A432" s="403">
        <v>5.15625</v>
      </c>
      <c r="B432" s="404">
        <v>7403</v>
      </c>
      <c r="C432" s="286"/>
      <c r="D432" s="287"/>
      <c r="E432" s="328"/>
      <c r="F432" s="329"/>
      <c r="G432" s="286"/>
      <c r="H432" s="287"/>
      <c r="K432" s="240"/>
      <c r="L432" s="241"/>
    </row>
    <row r="433" spans="1:12" ht="14.4" x14ac:dyDescent="0.3">
      <c r="A433" s="403">
        <v>5.15625</v>
      </c>
      <c r="B433" s="404">
        <v>7403</v>
      </c>
      <c r="C433" s="286"/>
      <c r="D433" s="287"/>
      <c r="E433" s="328"/>
      <c r="F433" s="329"/>
      <c r="G433" s="286"/>
      <c r="H433" s="287"/>
      <c r="K433" s="240"/>
      <c r="L433" s="241"/>
    </row>
    <row r="434" spans="1:12" ht="14.4" x14ac:dyDescent="0.3">
      <c r="A434" s="403">
        <v>5.15625</v>
      </c>
      <c r="B434" s="404">
        <v>7403</v>
      </c>
      <c r="C434" s="286"/>
      <c r="D434" s="287"/>
      <c r="E434" s="328"/>
      <c r="F434" s="329"/>
      <c r="G434" s="286"/>
      <c r="H434" s="287"/>
      <c r="K434" s="240"/>
      <c r="L434" s="241"/>
    </row>
    <row r="435" spans="1:12" ht="14.4" x14ac:dyDescent="0.3">
      <c r="A435" s="403">
        <v>5.15625</v>
      </c>
      <c r="B435" s="404">
        <v>7403</v>
      </c>
      <c r="C435" s="286"/>
      <c r="D435" s="287"/>
      <c r="E435" s="328"/>
      <c r="F435" s="329"/>
      <c r="G435" s="286"/>
      <c r="H435" s="287"/>
      <c r="K435" s="240"/>
      <c r="L435" s="241"/>
    </row>
    <row r="436" spans="1:12" ht="14.4" x14ac:dyDescent="0.3">
      <c r="A436" s="403">
        <v>5.15625</v>
      </c>
      <c r="B436" s="404">
        <v>7403</v>
      </c>
      <c r="C436" s="286"/>
      <c r="D436" s="287"/>
      <c r="E436" s="328"/>
      <c r="F436" s="329"/>
      <c r="G436" s="286"/>
      <c r="H436" s="287"/>
      <c r="K436" s="240"/>
      <c r="L436" s="241"/>
    </row>
    <row r="437" spans="1:12" ht="14.4" x14ac:dyDescent="0.3">
      <c r="A437" s="403">
        <v>5.15625</v>
      </c>
      <c r="B437" s="404">
        <v>7403</v>
      </c>
      <c r="C437" s="286"/>
      <c r="D437" s="287"/>
      <c r="E437" s="328"/>
      <c r="F437" s="329"/>
      <c r="G437" s="286"/>
      <c r="H437" s="287"/>
      <c r="K437" s="240"/>
      <c r="L437" s="241"/>
    </row>
    <row r="438" spans="1:12" ht="14.4" x14ac:dyDescent="0.3">
      <c r="A438" s="403">
        <v>5.15625</v>
      </c>
      <c r="B438" s="404">
        <v>7403</v>
      </c>
      <c r="C438" s="286"/>
      <c r="D438" s="287"/>
      <c r="E438" s="328"/>
      <c r="F438" s="329"/>
      <c r="G438" s="286"/>
      <c r="H438" s="287"/>
      <c r="K438" s="240"/>
      <c r="L438" s="241"/>
    </row>
    <row r="439" spans="1:12" ht="14.4" x14ac:dyDescent="0.3">
      <c r="A439" s="403">
        <v>5.15625</v>
      </c>
      <c r="B439" s="404">
        <v>7403</v>
      </c>
      <c r="C439" s="286"/>
      <c r="D439" s="287"/>
      <c r="E439" s="328"/>
      <c r="F439" s="329"/>
      <c r="G439" s="286"/>
      <c r="H439" s="287"/>
      <c r="K439" s="240"/>
      <c r="L439" s="241"/>
    </row>
    <row r="440" spans="1:12" ht="14.4" x14ac:dyDescent="0.3">
      <c r="A440" s="403">
        <v>5.15625</v>
      </c>
      <c r="B440" s="404">
        <v>7403</v>
      </c>
      <c r="C440" s="286"/>
      <c r="D440" s="287"/>
      <c r="E440" s="328"/>
      <c r="F440" s="329"/>
      <c r="G440" s="286"/>
      <c r="H440" s="287"/>
      <c r="K440" s="240"/>
      <c r="L440" s="241"/>
    </row>
    <row r="441" spans="1:12" ht="14.4" x14ac:dyDescent="0.3">
      <c r="A441" s="403">
        <v>5.15625</v>
      </c>
      <c r="B441" s="404">
        <v>7403</v>
      </c>
      <c r="C441" s="286"/>
      <c r="D441" s="287"/>
      <c r="E441" s="328"/>
      <c r="F441" s="329"/>
      <c r="G441" s="286"/>
      <c r="H441" s="287"/>
      <c r="K441" s="240"/>
      <c r="L441" s="241"/>
    </row>
    <row r="442" spans="1:12" ht="14.4" x14ac:dyDescent="0.3">
      <c r="A442" s="403">
        <v>5.15625</v>
      </c>
      <c r="B442" s="404">
        <v>7403</v>
      </c>
      <c r="C442" s="286"/>
      <c r="D442" s="287"/>
      <c r="E442" s="328"/>
      <c r="F442" s="329"/>
      <c r="G442" s="286"/>
      <c r="H442" s="287"/>
      <c r="K442" s="240"/>
      <c r="L442" s="241"/>
    </row>
    <row r="443" spans="1:12" ht="14.4" x14ac:dyDescent="0.3">
      <c r="A443" s="403">
        <v>5.15625</v>
      </c>
      <c r="B443" s="404">
        <v>7403</v>
      </c>
      <c r="C443" s="286"/>
      <c r="D443" s="287"/>
      <c r="E443" s="328"/>
      <c r="F443" s="329"/>
      <c r="G443" s="286"/>
      <c r="H443" s="287"/>
      <c r="K443" s="240"/>
      <c r="L443" s="241"/>
    </row>
    <row r="444" spans="1:12" ht="14.4" x14ac:dyDescent="0.3">
      <c r="A444" s="403">
        <v>5.15625</v>
      </c>
      <c r="B444" s="404">
        <v>7403</v>
      </c>
      <c r="C444" s="286"/>
      <c r="D444" s="287"/>
      <c r="E444" s="328"/>
      <c r="F444" s="329"/>
      <c r="G444" s="286"/>
      <c r="H444" s="287"/>
      <c r="K444" s="240"/>
      <c r="L444" s="241"/>
    </row>
    <row r="445" spans="1:12" ht="14.4" x14ac:dyDescent="0.3">
      <c r="A445" s="403">
        <v>5.15625</v>
      </c>
      <c r="B445" s="404">
        <v>7403</v>
      </c>
      <c r="C445" s="286"/>
      <c r="D445" s="287"/>
      <c r="E445" s="328"/>
      <c r="F445" s="329"/>
      <c r="G445" s="286"/>
      <c r="H445" s="287"/>
      <c r="K445" s="240"/>
      <c r="L445" s="241"/>
    </row>
    <row r="446" spans="1:12" ht="14.4" x14ac:dyDescent="0.3">
      <c r="A446" s="403">
        <v>5.15625</v>
      </c>
      <c r="B446" s="404">
        <v>7403</v>
      </c>
      <c r="C446" s="286"/>
      <c r="D446" s="287"/>
      <c r="E446" s="328"/>
      <c r="F446" s="329"/>
      <c r="G446" s="286"/>
      <c r="H446" s="287"/>
      <c r="K446" s="240"/>
      <c r="L446" s="241"/>
    </row>
    <row r="447" spans="1:12" ht="14.4" x14ac:dyDescent="0.3">
      <c r="A447" s="403">
        <v>5.15625</v>
      </c>
      <c r="B447" s="404">
        <v>7403</v>
      </c>
      <c r="C447" s="286"/>
      <c r="D447" s="287"/>
      <c r="E447" s="328"/>
      <c r="F447" s="329"/>
      <c r="G447" s="286"/>
      <c r="H447" s="287"/>
      <c r="K447" s="240"/>
      <c r="L447" s="241"/>
    </row>
    <row r="448" spans="1:12" ht="14.4" x14ac:dyDescent="0.3">
      <c r="A448" s="403">
        <v>5.15625</v>
      </c>
      <c r="B448" s="404">
        <v>7403</v>
      </c>
      <c r="C448" s="286"/>
      <c r="D448" s="287"/>
      <c r="E448" s="328"/>
      <c r="F448" s="329"/>
      <c r="G448" s="286"/>
      <c r="H448" s="287"/>
      <c r="K448" s="240"/>
      <c r="L448" s="241"/>
    </row>
    <row r="449" spans="1:12" ht="14.4" x14ac:dyDescent="0.3">
      <c r="A449" s="403">
        <v>5.15625</v>
      </c>
      <c r="B449" s="404">
        <v>7403</v>
      </c>
      <c r="C449" s="286"/>
      <c r="D449" s="287"/>
      <c r="E449" s="328"/>
      <c r="F449" s="329"/>
      <c r="G449" s="286"/>
      <c r="H449" s="287"/>
      <c r="K449" s="240"/>
      <c r="L449" s="241"/>
    </row>
    <row r="450" spans="1:12" ht="14.4" x14ac:dyDescent="0.3">
      <c r="A450" s="403">
        <v>5.15625</v>
      </c>
      <c r="B450" s="404">
        <v>7403</v>
      </c>
      <c r="C450" s="286"/>
      <c r="D450" s="287"/>
      <c r="E450" s="328"/>
      <c r="F450" s="329"/>
      <c r="G450" s="286"/>
      <c r="H450" s="287"/>
      <c r="K450" s="240"/>
      <c r="L450" s="241"/>
    </row>
    <row r="451" spans="1:12" ht="14.4" x14ac:dyDescent="0.3">
      <c r="A451" s="403">
        <v>5.15625</v>
      </c>
      <c r="B451" s="404">
        <v>7403</v>
      </c>
      <c r="C451" s="286"/>
      <c r="D451" s="287"/>
      <c r="E451" s="328"/>
      <c r="F451" s="329"/>
      <c r="G451" s="286"/>
      <c r="H451" s="287"/>
      <c r="K451" s="240"/>
      <c r="L451" s="241"/>
    </row>
    <row r="452" spans="1:12" ht="14.4" x14ac:dyDescent="0.3">
      <c r="A452" s="403">
        <v>5.15625</v>
      </c>
      <c r="B452" s="404">
        <v>7403</v>
      </c>
      <c r="C452" s="286"/>
      <c r="D452" s="287"/>
      <c r="E452" s="328"/>
      <c r="F452" s="329"/>
      <c r="G452" s="286"/>
      <c r="H452" s="287"/>
      <c r="K452" s="240"/>
      <c r="L452" s="241"/>
    </row>
    <row r="453" spans="1:12" ht="14.4" x14ac:dyDescent="0.3">
      <c r="A453" s="403">
        <v>5.15625</v>
      </c>
      <c r="B453" s="404">
        <v>7403</v>
      </c>
      <c r="C453" s="286"/>
      <c r="D453" s="287"/>
      <c r="E453" s="328"/>
      <c r="F453" s="329"/>
      <c r="G453" s="286"/>
      <c r="H453" s="287"/>
      <c r="K453" s="240"/>
      <c r="L453" s="241"/>
    </row>
    <row r="454" spans="1:12" ht="14.4" x14ac:dyDescent="0.3">
      <c r="A454" s="403">
        <v>5.15625</v>
      </c>
      <c r="B454" s="404">
        <v>7403</v>
      </c>
      <c r="C454" s="286"/>
      <c r="D454" s="287"/>
      <c r="E454" s="328"/>
      <c r="F454" s="329"/>
      <c r="G454" s="286"/>
      <c r="H454" s="287"/>
      <c r="K454" s="240"/>
      <c r="L454" s="241"/>
    </row>
    <row r="455" spans="1:12" ht="14.4" x14ac:dyDescent="0.3">
      <c r="A455" s="403">
        <v>5.15625</v>
      </c>
      <c r="B455" s="404">
        <v>7403</v>
      </c>
      <c r="C455" s="286"/>
      <c r="D455" s="287"/>
      <c r="E455" s="328"/>
      <c r="F455" s="329"/>
      <c r="G455" s="286"/>
      <c r="H455" s="287"/>
      <c r="K455" s="240"/>
      <c r="L455" s="241"/>
    </row>
    <row r="456" spans="1:12" ht="14.4" x14ac:dyDescent="0.3">
      <c r="A456" s="403">
        <v>5.15625</v>
      </c>
      <c r="B456" s="404">
        <v>7403</v>
      </c>
      <c r="C456" s="286"/>
      <c r="D456" s="287"/>
      <c r="E456" s="328"/>
      <c r="F456" s="329"/>
      <c r="G456" s="286"/>
      <c r="H456" s="287"/>
      <c r="K456" s="240"/>
      <c r="L456" s="241"/>
    </row>
    <row r="457" spans="1:12" ht="14.4" x14ac:dyDescent="0.3">
      <c r="A457" s="403">
        <v>5.15625</v>
      </c>
      <c r="B457" s="404">
        <v>7403</v>
      </c>
      <c r="C457" s="286"/>
      <c r="D457" s="287"/>
      <c r="E457" s="328"/>
      <c r="F457" s="329"/>
      <c r="G457" s="286"/>
      <c r="H457" s="287"/>
      <c r="K457" s="240"/>
      <c r="L457" s="241"/>
    </row>
    <row r="458" spans="1:12" ht="14.4" x14ac:dyDescent="0.3">
      <c r="A458" s="403">
        <v>5.15625</v>
      </c>
      <c r="B458" s="404">
        <v>7403</v>
      </c>
      <c r="C458" s="286"/>
      <c r="D458" s="287"/>
      <c r="E458" s="328"/>
      <c r="F458" s="329"/>
      <c r="G458" s="286"/>
      <c r="H458" s="287"/>
      <c r="K458" s="240"/>
      <c r="L458" s="241"/>
    </row>
    <row r="459" spans="1:12" ht="14.4" x14ac:dyDescent="0.3">
      <c r="A459" s="403">
        <v>5.15625</v>
      </c>
      <c r="B459" s="404">
        <v>7403</v>
      </c>
      <c r="C459" s="286"/>
      <c r="D459" s="287"/>
      <c r="E459" s="328"/>
      <c r="F459" s="329"/>
      <c r="G459" s="286"/>
      <c r="H459" s="287"/>
      <c r="K459" s="240"/>
      <c r="L459" s="241"/>
    </row>
    <row r="460" spans="1:12" ht="14.4" x14ac:dyDescent="0.3">
      <c r="A460" s="403">
        <v>5.15625</v>
      </c>
      <c r="B460" s="404">
        <v>7403</v>
      </c>
      <c r="C460" s="286"/>
      <c r="D460" s="287"/>
      <c r="E460" s="328"/>
      <c r="F460" s="329"/>
      <c r="G460" s="286"/>
      <c r="H460" s="287"/>
      <c r="K460" s="240"/>
      <c r="L460" s="241"/>
    </row>
    <row r="461" spans="1:12" ht="14.4" x14ac:dyDescent="0.3">
      <c r="A461" s="403">
        <v>5.15625</v>
      </c>
      <c r="B461" s="404">
        <v>7403</v>
      </c>
      <c r="C461" s="286"/>
      <c r="D461" s="287"/>
      <c r="E461" s="328"/>
      <c r="F461" s="329"/>
      <c r="G461" s="286"/>
      <c r="H461" s="287"/>
      <c r="K461" s="240"/>
      <c r="L461" s="241"/>
    </row>
    <row r="462" spans="1:12" ht="14.4" x14ac:dyDescent="0.3">
      <c r="A462" s="403">
        <v>5.15625</v>
      </c>
      <c r="B462" s="404">
        <v>7403</v>
      </c>
      <c r="C462" s="286"/>
      <c r="D462" s="287"/>
      <c r="E462" s="328"/>
      <c r="F462" s="329"/>
      <c r="G462" s="286"/>
      <c r="H462" s="287"/>
      <c r="K462" s="240"/>
      <c r="L462" s="241"/>
    </row>
    <row r="463" spans="1:12" ht="14.4" x14ac:dyDescent="0.3">
      <c r="A463" s="403">
        <v>5.15625</v>
      </c>
      <c r="B463" s="404">
        <v>7403</v>
      </c>
      <c r="C463" s="286"/>
      <c r="D463" s="287"/>
      <c r="E463" s="328"/>
      <c r="F463" s="329"/>
      <c r="G463" s="286"/>
      <c r="H463" s="287"/>
      <c r="K463" s="240"/>
      <c r="L463" s="241"/>
    </row>
    <row r="464" spans="1:12" ht="14.4" x14ac:dyDescent="0.3">
      <c r="A464" s="403">
        <v>5.15625</v>
      </c>
      <c r="B464" s="404">
        <v>7403</v>
      </c>
      <c r="C464" s="286"/>
      <c r="D464" s="287"/>
      <c r="E464" s="328"/>
      <c r="F464" s="329"/>
      <c r="G464" s="286"/>
      <c r="H464" s="287"/>
      <c r="K464" s="240"/>
      <c r="L464" s="241"/>
    </row>
    <row r="465" spans="1:12" ht="14.4" x14ac:dyDescent="0.3">
      <c r="A465" s="403">
        <v>5.15625</v>
      </c>
      <c r="B465" s="404">
        <v>7403</v>
      </c>
      <c r="C465" s="286"/>
      <c r="D465" s="287"/>
      <c r="E465" s="328"/>
      <c r="F465" s="329"/>
      <c r="G465" s="286"/>
      <c r="H465" s="287"/>
      <c r="K465" s="240"/>
      <c r="L465" s="241"/>
    </row>
    <row r="466" spans="1:12" ht="14.4" x14ac:dyDescent="0.3">
      <c r="A466" s="403">
        <v>5.15625</v>
      </c>
      <c r="B466" s="404">
        <v>7403</v>
      </c>
      <c r="C466" s="286"/>
      <c r="D466" s="287"/>
      <c r="E466" s="328"/>
      <c r="F466" s="329"/>
      <c r="G466" s="286"/>
      <c r="H466" s="287"/>
      <c r="K466" s="240"/>
      <c r="L466" s="241"/>
    </row>
    <row r="467" spans="1:12" ht="14.4" x14ac:dyDescent="0.3">
      <c r="A467" s="403">
        <v>5.15625</v>
      </c>
      <c r="B467" s="404">
        <v>7403</v>
      </c>
      <c r="C467" s="286"/>
      <c r="D467" s="287"/>
      <c r="E467" s="328"/>
      <c r="F467" s="329"/>
      <c r="G467" s="286"/>
      <c r="H467" s="287"/>
      <c r="K467" s="240"/>
      <c r="L467" s="241"/>
    </row>
    <row r="468" spans="1:12" ht="14.4" x14ac:dyDescent="0.3">
      <c r="A468" s="403">
        <v>5.15625</v>
      </c>
      <c r="B468" s="404">
        <v>7403</v>
      </c>
      <c r="C468" s="286"/>
      <c r="D468" s="287"/>
      <c r="E468" s="328"/>
      <c r="F468" s="329"/>
      <c r="G468" s="286"/>
      <c r="H468" s="287"/>
      <c r="K468" s="240"/>
      <c r="L468" s="241"/>
    </row>
    <row r="469" spans="1:12" ht="14.4" x14ac:dyDescent="0.3">
      <c r="A469" s="403">
        <v>5.15625</v>
      </c>
      <c r="B469" s="404">
        <v>7403</v>
      </c>
      <c r="C469" s="286"/>
      <c r="D469" s="287"/>
      <c r="E469" s="328"/>
      <c r="F469" s="329"/>
      <c r="G469" s="286"/>
      <c r="H469" s="287"/>
      <c r="K469" s="240"/>
      <c r="L469" s="241"/>
    </row>
    <row r="470" spans="1:12" ht="14.4" x14ac:dyDescent="0.3">
      <c r="A470" s="403">
        <v>5.15625</v>
      </c>
      <c r="B470" s="404">
        <v>7403</v>
      </c>
      <c r="C470" s="286"/>
      <c r="D470" s="287"/>
      <c r="E470" s="328"/>
      <c r="F470" s="329"/>
      <c r="G470" s="286"/>
      <c r="H470" s="287"/>
      <c r="K470" s="240"/>
      <c r="L470" s="241"/>
    </row>
    <row r="471" spans="1:12" ht="14.4" x14ac:dyDescent="0.3">
      <c r="A471" s="403">
        <v>5.15625</v>
      </c>
      <c r="B471" s="404">
        <v>7403</v>
      </c>
      <c r="C471" s="286"/>
      <c r="D471" s="287"/>
      <c r="E471" s="328"/>
      <c r="F471" s="329"/>
      <c r="G471" s="286"/>
      <c r="H471" s="287"/>
      <c r="K471" s="240"/>
      <c r="L471" s="241"/>
    </row>
    <row r="472" spans="1:12" ht="14.4" x14ac:dyDescent="0.3">
      <c r="A472" s="403">
        <v>5.15625</v>
      </c>
      <c r="B472" s="404">
        <v>7403</v>
      </c>
      <c r="C472" s="286"/>
      <c r="D472" s="287"/>
      <c r="E472" s="328"/>
      <c r="F472" s="329"/>
      <c r="G472" s="286"/>
      <c r="H472" s="287"/>
      <c r="K472" s="240"/>
      <c r="L472" s="241"/>
    </row>
    <row r="473" spans="1:12" ht="14.4" x14ac:dyDescent="0.3">
      <c r="A473" s="403">
        <v>5.15625</v>
      </c>
      <c r="B473" s="404">
        <v>7403</v>
      </c>
      <c r="C473" s="286"/>
      <c r="D473" s="287"/>
      <c r="E473" s="328"/>
      <c r="F473" s="329"/>
      <c r="G473" s="286"/>
      <c r="H473" s="287"/>
      <c r="K473" s="240"/>
      <c r="L473" s="241"/>
    </row>
    <row r="474" spans="1:12" ht="14.4" x14ac:dyDescent="0.3">
      <c r="A474" s="403">
        <v>5.15625</v>
      </c>
      <c r="B474" s="404">
        <v>7403</v>
      </c>
      <c r="C474" s="286"/>
      <c r="D474" s="287"/>
      <c r="E474" s="328"/>
      <c r="F474" s="329"/>
      <c r="G474" s="286"/>
      <c r="H474" s="287"/>
      <c r="K474" s="240"/>
      <c r="L474" s="241"/>
    </row>
    <row r="475" spans="1:12" ht="14.4" x14ac:dyDescent="0.3">
      <c r="A475" s="403">
        <v>5.15625</v>
      </c>
      <c r="B475" s="404">
        <v>7403</v>
      </c>
      <c r="C475" s="286"/>
      <c r="D475" s="287"/>
      <c r="E475" s="328"/>
      <c r="F475" s="329"/>
      <c r="G475" s="286"/>
      <c r="H475" s="287"/>
      <c r="K475" s="240"/>
      <c r="L475" s="241"/>
    </row>
    <row r="476" spans="1:12" ht="14.4" x14ac:dyDescent="0.3">
      <c r="A476" s="403">
        <v>5.15625</v>
      </c>
      <c r="B476" s="404">
        <v>7403</v>
      </c>
      <c r="C476" s="286"/>
      <c r="D476" s="287"/>
      <c r="E476" s="328"/>
      <c r="F476" s="329"/>
      <c r="G476" s="286"/>
      <c r="H476" s="287"/>
      <c r="K476" s="240"/>
      <c r="L476" s="241"/>
    </row>
    <row r="477" spans="1:12" ht="14.4" x14ac:dyDescent="0.3">
      <c r="A477" s="403">
        <v>5.15625</v>
      </c>
      <c r="B477" s="404">
        <v>7403</v>
      </c>
      <c r="C477" s="286"/>
      <c r="D477" s="287"/>
      <c r="E477" s="328"/>
      <c r="F477" s="329"/>
      <c r="G477" s="286"/>
      <c r="H477" s="287"/>
      <c r="K477" s="240"/>
      <c r="L477" s="241"/>
    </row>
    <row r="478" spans="1:12" ht="14.4" x14ac:dyDescent="0.3">
      <c r="A478" s="403">
        <v>5.15625</v>
      </c>
      <c r="B478" s="404">
        <v>7403</v>
      </c>
      <c r="C478" s="286"/>
      <c r="D478" s="287"/>
      <c r="E478" s="328"/>
      <c r="F478" s="329"/>
      <c r="G478" s="286"/>
      <c r="H478" s="287"/>
      <c r="K478" s="240"/>
      <c r="L478" s="241"/>
    </row>
    <row r="479" spans="1:12" ht="14.4" x14ac:dyDescent="0.3">
      <c r="A479" s="403">
        <v>5.15625</v>
      </c>
      <c r="B479" s="404">
        <v>7403</v>
      </c>
      <c r="C479" s="286"/>
      <c r="D479" s="287"/>
      <c r="E479" s="328"/>
      <c r="F479" s="329"/>
      <c r="G479" s="286"/>
      <c r="H479" s="287"/>
      <c r="K479" s="240"/>
      <c r="L479" s="241"/>
    </row>
    <row r="480" spans="1:12" ht="14.4" x14ac:dyDescent="0.3">
      <c r="A480" s="403">
        <v>5.15625</v>
      </c>
      <c r="B480" s="404">
        <v>7403</v>
      </c>
      <c r="C480" s="286"/>
      <c r="D480" s="287"/>
      <c r="E480" s="328"/>
      <c r="F480" s="329"/>
      <c r="G480" s="286"/>
      <c r="H480" s="287"/>
      <c r="K480" s="240"/>
      <c r="L480" s="241"/>
    </row>
    <row r="481" spans="1:12" ht="14.4" x14ac:dyDescent="0.3">
      <c r="A481" s="403">
        <v>5.15625</v>
      </c>
      <c r="B481" s="404">
        <v>7403</v>
      </c>
      <c r="C481" s="286"/>
      <c r="D481" s="287"/>
      <c r="E481" s="328"/>
      <c r="F481" s="329"/>
      <c r="G481" s="286"/>
      <c r="H481" s="287"/>
      <c r="K481" s="240"/>
      <c r="L481" s="241"/>
    </row>
    <row r="482" spans="1:12" ht="14.4" x14ac:dyDescent="0.3">
      <c r="A482" s="403">
        <v>5.15625</v>
      </c>
      <c r="B482" s="404">
        <v>7403</v>
      </c>
      <c r="C482" s="286"/>
      <c r="D482" s="287"/>
      <c r="E482" s="328"/>
      <c r="F482" s="329"/>
      <c r="G482" s="286"/>
      <c r="H482" s="287"/>
      <c r="K482" s="240"/>
      <c r="L482" s="241"/>
    </row>
    <row r="483" spans="1:12" ht="14.4" x14ac:dyDescent="0.3">
      <c r="A483" s="403">
        <v>5.15625</v>
      </c>
      <c r="B483" s="404">
        <v>7403</v>
      </c>
      <c r="C483" s="286"/>
      <c r="D483" s="287"/>
      <c r="E483" s="328"/>
      <c r="F483" s="329"/>
      <c r="G483" s="286"/>
      <c r="H483" s="287"/>
      <c r="K483" s="240"/>
      <c r="L483" s="241"/>
    </row>
    <row r="484" spans="1:12" ht="14.4" x14ac:dyDescent="0.3">
      <c r="A484" s="403">
        <v>5.15625</v>
      </c>
      <c r="B484" s="404">
        <v>7403</v>
      </c>
      <c r="C484" s="286"/>
      <c r="D484" s="287"/>
      <c r="E484" s="328"/>
      <c r="F484" s="329"/>
      <c r="G484" s="286"/>
      <c r="H484" s="287"/>
      <c r="K484" s="240"/>
      <c r="L484" s="241"/>
    </row>
    <row r="485" spans="1:12" ht="14.4" x14ac:dyDescent="0.3">
      <c r="A485" s="403">
        <v>5.15625</v>
      </c>
      <c r="B485" s="404">
        <v>7403</v>
      </c>
      <c r="C485" s="286"/>
      <c r="D485" s="287"/>
      <c r="E485" s="328"/>
      <c r="F485" s="329"/>
      <c r="G485" s="286"/>
      <c r="H485" s="287"/>
      <c r="K485" s="240"/>
      <c r="L485" s="241"/>
    </row>
    <row r="486" spans="1:12" ht="14.4" x14ac:dyDescent="0.3">
      <c r="A486" s="403">
        <v>5.15625</v>
      </c>
      <c r="B486" s="404">
        <v>7403</v>
      </c>
      <c r="C486" s="286"/>
      <c r="D486" s="287"/>
      <c r="E486" s="328"/>
      <c r="F486" s="329"/>
      <c r="G486" s="286"/>
      <c r="H486" s="287"/>
      <c r="K486" s="240"/>
      <c r="L486" s="241"/>
    </row>
    <row r="487" spans="1:12" ht="14.4" x14ac:dyDescent="0.3">
      <c r="A487" s="403">
        <v>5.15625</v>
      </c>
      <c r="B487" s="404">
        <v>7403</v>
      </c>
      <c r="C487" s="286"/>
      <c r="D487" s="287"/>
      <c r="E487" s="328"/>
      <c r="F487" s="329"/>
      <c r="G487" s="286"/>
      <c r="H487" s="287"/>
      <c r="K487" s="240"/>
      <c r="L487" s="241"/>
    </row>
    <row r="488" spans="1:12" ht="14.4" x14ac:dyDescent="0.3">
      <c r="A488" s="403">
        <v>5.15625</v>
      </c>
      <c r="B488" s="404">
        <v>7403</v>
      </c>
      <c r="C488" s="286"/>
      <c r="D488" s="287"/>
      <c r="E488" s="328"/>
      <c r="F488" s="329"/>
      <c r="G488" s="286"/>
      <c r="H488" s="287"/>
      <c r="K488" s="240"/>
      <c r="L488" s="241"/>
    </row>
    <row r="489" spans="1:12" ht="14.4" x14ac:dyDescent="0.3">
      <c r="A489" s="403">
        <v>5.15625</v>
      </c>
      <c r="B489" s="404">
        <v>7403</v>
      </c>
      <c r="C489" s="286"/>
      <c r="D489" s="287"/>
      <c r="E489" s="328"/>
      <c r="F489" s="329"/>
      <c r="G489" s="286"/>
      <c r="H489" s="287"/>
      <c r="K489" s="240"/>
      <c r="L489" s="241"/>
    </row>
    <row r="490" spans="1:12" ht="14.4" x14ac:dyDescent="0.3">
      <c r="A490" s="403">
        <v>5.15625</v>
      </c>
      <c r="B490" s="404">
        <v>7403</v>
      </c>
      <c r="C490" s="286"/>
      <c r="D490" s="287"/>
      <c r="E490" s="328"/>
      <c r="F490" s="329"/>
      <c r="G490" s="299"/>
      <c r="H490" s="300"/>
      <c r="K490" s="240"/>
      <c r="L490" s="241"/>
    </row>
    <row r="491" spans="1:12" ht="14.4" x14ac:dyDescent="0.3">
      <c r="A491" s="403">
        <v>5.15625</v>
      </c>
      <c r="B491" s="404">
        <v>7403</v>
      </c>
      <c r="C491" s="286"/>
      <c r="D491" s="287"/>
      <c r="E491" s="328"/>
      <c r="F491" s="329"/>
      <c r="G491" s="299"/>
      <c r="H491" s="300"/>
      <c r="K491" s="240"/>
      <c r="L491" s="241"/>
    </row>
    <row r="492" spans="1:12" s="303" customFormat="1" ht="15" customHeight="1" x14ac:dyDescent="0.3">
      <c r="A492" s="403">
        <v>5.15625</v>
      </c>
      <c r="B492" s="404">
        <v>7403</v>
      </c>
      <c r="C492" s="299"/>
      <c r="D492" s="300"/>
      <c r="E492" s="328"/>
      <c r="F492" s="329"/>
      <c r="G492" s="299"/>
      <c r="H492" s="300"/>
      <c r="K492" s="301"/>
      <c r="L492" s="302"/>
    </row>
    <row r="493" spans="1:12" s="303" customFormat="1" ht="15" customHeight="1" x14ac:dyDescent="0.3">
      <c r="A493" s="403">
        <v>5.15625</v>
      </c>
      <c r="B493" s="404">
        <v>7403</v>
      </c>
      <c r="C493" s="299"/>
      <c r="D493" s="300"/>
      <c r="E493" s="328"/>
      <c r="F493" s="329"/>
      <c r="G493" s="299"/>
      <c r="H493" s="300"/>
      <c r="K493" s="301"/>
      <c r="L493" s="302"/>
    </row>
    <row r="494" spans="1:12" s="303" customFormat="1" ht="15" customHeight="1" x14ac:dyDescent="0.3">
      <c r="A494" s="403">
        <v>5.15625</v>
      </c>
      <c r="B494" s="404">
        <v>7403</v>
      </c>
      <c r="C494" s="299"/>
      <c r="D494" s="300"/>
      <c r="E494" s="328"/>
      <c r="F494" s="329"/>
      <c r="G494" s="299"/>
      <c r="H494" s="300"/>
      <c r="K494" s="301"/>
      <c r="L494" s="302"/>
    </row>
    <row r="495" spans="1:12" s="303" customFormat="1" ht="15" customHeight="1" x14ac:dyDescent="0.3">
      <c r="A495" s="403">
        <v>5.15625</v>
      </c>
      <c r="B495" s="404">
        <v>7403</v>
      </c>
      <c r="C495" s="299"/>
      <c r="D495" s="300"/>
      <c r="E495" s="328"/>
      <c r="F495" s="329"/>
      <c r="G495" s="299"/>
      <c r="H495" s="300"/>
      <c r="K495" s="301"/>
      <c r="L495" s="302"/>
    </row>
    <row r="496" spans="1:12" s="303" customFormat="1" ht="15" customHeight="1" x14ac:dyDescent="0.3">
      <c r="A496" s="403">
        <v>5.15625</v>
      </c>
      <c r="B496" s="404">
        <v>7403</v>
      </c>
      <c r="C496" s="299"/>
      <c r="D496" s="300"/>
      <c r="E496" s="328"/>
      <c r="F496" s="329"/>
      <c r="G496" s="299"/>
      <c r="H496" s="300"/>
      <c r="K496" s="301"/>
      <c r="L496" s="302"/>
    </row>
    <row r="497" spans="1:12" s="303" customFormat="1" ht="15" customHeight="1" x14ac:dyDescent="0.3">
      <c r="A497" s="403">
        <v>5.15625</v>
      </c>
      <c r="B497" s="404">
        <v>7403</v>
      </c>
      <c r="C497" s="299"/>
      <c r="D497" s="300"/>
      <c r="E497" s="328"/>
      <c r="F497" s="329"/>
      <c r="G497" s="299"/>
      <c r="H497" s="300"/>
      <c r="K497" s="301"/>
      <c r="L497" s="302"/>
    </row>
    <row r="498" spans="1:12" s="303" customFormat="1" ht="15" customHeight="1" x14ac:dyDescent="0.3">
      <c r="A498" s="403">
        <v>5.15625</v>
      </c>
      <c r="B498" s="404">
        <v>7403</v>
      </c>
      <c r="C498" s="299"/>
      <c r="D498" s="300"/>
      <c r="E498" s="328"/>
      <c r="F498" s="329"/>
      <c r="G498" s="299"/>
      <c r="H498" s="300"/>
      <c r="K498" s="301"/>
      <c r="L498" s="302"/>
    </row>
    <row r="499" spans="1:12" s="303" customFormat="1" ht="15" customHeight="1" x14ac:dyDescent="0.3">
      <c r="A499" s="403">
        <v>5.15625</v>
      </c>
      <c r="B499" s="404">
        <v>7403</v>
      </c>
      <c r="C499" s="299"/>
      <c r="D499" s="300"/>
      <c r="E499" s="328"/>
      <c r="F499" s="329"/>
      <c r="G499" s="299"/>
      <c r="H499" s="300"/>
      <c r="K499" s="301"/>
      <c r="L499" s="302"/>
    </row>
    <row r="500" spans="1:12" s="303" customFormat="1" ht="15" customHeight="1" x14ac:dyDescent="0.3">
      <c r="A500" s="403">
        <v>5.15625</v>
      </c>
      <c r="B500" s="404">
        <v>7403</v>
      </c>
      <c r="C500" s="299"/>
      <c r="D500" s="300"/>
      <c r="E500" s="328"/>
      <c r="F500" s="329"/>
      <c r="G500" s="299"/>
      <c r="H500" s="300"/>
      <c r="K500" s="301"/>
      <c r="L500" s="302"/>
    </row>
    <row r="501" spans="1:12" s="303" customFormat="1" ht="15" customHeight="1" x14ac:dyDescent="0.3">
      <c r="A501" s="403">
        <v>5.15625</v>
      </c>
      <c r="B501" s="404">
        <v>7403</v>
      </c>
      <c r="C501" s="299"/>
      <c r="D501" s="300"/>
      <c r="E501" s="328"/>
      <c r="F501" s="329"/>
      <c r="G501" s="301"/>
      <c r="H501" s="302"/>
      <c r="K501" s="301"/>
      <c r="L501" s="302"/>
    </row>
    <row r="502" spans="1:12" s="303" customFormat="1" ht="15" customHeight="1" x14ac:dyDescent="0.3">
      <c r="A502" s="299"/>
      <c r="B502" s="300"/>
      <c r="C502" s="301"/>
      <c r="D502" s="302"/>
      <c r="E502" s="328"/>
      <c r="F502" s="329"/>
      <c r="G502" s="301"/>
      <c r="H502" s="302"/>
      <c r="I502" s="301"/>
      <c r="J502" s="302"/>
      <c r="K502" s="301"/>
      <c r="L502" s="302"/>
    </row>
    <row r="503" spans="1:12" s="303" customFormat="1" ht="15" customHeight="1" x14ac:dyDescent="0.25">
      <c r="A503" s="301"/>
      <c r="B503" s="302"/>
      <c r="C503" s="301"/>
      <c r="D503" s="302"/>
      <c r="E503" s="301"/>
      <c r="F503" s="302"/>
      <c r="G503" s="301"/>
      <c r="H503" s="302"/>
      <c r="I503" s="301"/>
      <c r="J503" s="302"/>
      <c r="K503" s="301"/>
      <c r="L503" s="302"/>
    </row>
    <row r="504" spans="1:12" s="303" customFormat="1" ht="15" customHeight="1" x14ac:dyDescent="0.25">
      <c r="A504" s="301"/>
      <c r="B504" s="302"/>
      <c r="C504" s="301"/>
      <c r="D504" s="302"/>
      <c r="E504" s="301"/>
      <c r="F504" s="302"/>
      <c r="G504" s="301"/>
      <c r="H504" s="302"/>
      <c r="I504" s="301"/>
      <c r="J504" s="302"/>
      <c r="K504" s="301"/>
      <c r="L504" s="302"/>
    </row>
    <row r="505" spans="1:12" s="303" customFormat="1" ht="15" customHeight="1" x14ac:dyDescent="0.25">
      <c r="A505" s="301"/>
      <c r="B505" s="302"/>
      <c r="C505" s="301"/>
      <c r="D505" s="302"/>
      <c r="E505" s="301"/>
      <c r="F505" s="302"/>
      <c r="G505" s="301"/>
      <c r="H505" s="302"/>
      <c r="I505" s="301"/>
      <c r="J505" s="302"/>
      <c r="K505" s="301"/>
      <c r="L505" s="302"/>
    </row>
    <row r="506" spans="1:12" s="303" customFormat="1" ht="15" customHeight="1" x14ac:dyDescent="0.25">
      <c r="A506" s="301"/>
      <c r="B506" s="302"/>
      <c r="C506" s="301"/>
      <c r="D506" s="302"/>
      <c r="E506" s="301"/>
      <c r="F506" s="302"/>
      <c r="G506" s="301"/>
      <c r="H506" s="302"/>
      <c r="I506" s="301"/>
      <c r="J506" s="302"/>
      <c r="K506" s="301"/>
      <c r="L506" s="302"/>
    </row>
    <row r="507" spans="1:12" s="303" customFormat="1" ht="15" customHeight="1" x14ac:dyDescent="0.25">
      <c r="A507" s="301"/>
      <c r="B507" s="302"/>
      <c r="C507" s="301"/>
      <c r="D507" s="302"/>
      <c r="E507" s="301"/>
      <c r="F507" s="302"/>
      <c r="G507" s="301"/>
      <c r="H507" s="302"/>
      <c r="I507" s="301"/>
      <c r="J507" s="302"/>
      <c r="K507" s="301"/>
      <c r="L507" s="302"/>
    </row>
    <row r="508" spans="1:12" s="303" customFormat="1" ht="15" customHeight="1" x14ac:dyDescent="0.25">
      <c r="A508" s="301"/>
      <c r="B508" s="302"/>
      <c r="C508" s="301"/>
      <c r="D508" s="302"/>
      <c r="E508" s="301"/>
      <c r="F508" s="302"/>
      <c r="G508" s="301"/>
      <c r="H508" s="302"/>
      <c r="I508" s="301"/>
      <c r="J508" s="302"/>
      <c r="K508" s="301"/>
      <c r="L508" s="302"/>
    </row>
    <row r="509" spans="1:12" s="303" customFormat="1" ht="15" customHeight="1" x14ac:dyDescent="0.25">
      <c r="A509" s="301"/>
      <c r="B509" s="302"/>
      <c r="C509" s="301"/>
      <c r="D509" s="302"/>
      <c r="E509" s="301"/>
      <c r="F509" s="302"/>
      <c r="G509" s="301"/>
      <c r="H509" s="302"/>
      <c r="I509" s="301"/>
      <c r="J509" s="302"/>
      <c r="K509" s="301"/>
      <c r="L509" s="302"/>
    </row>
    <row r="510" spans="1:12" s="303" customFormat="1" ht="15" customHeight="1" x14ac:dyDescent="0.25">
      <c r="A510" s="301"/>
      <c r="B510" s="302"/>
      <c r="C510" s="301"/>
      <c r="D510" s="302"/>
      <c r="E510" s="301"/>
      <c r="F510" s="302"/>
      <c r="G510" s="301"/>
      <c r="H510" s="302"/>
      <c r="I510" s="301"/>
      <c r="J510" s="302"/>
      <c r="K510" s="301"/>
      <c r="L510" s="302"/>
    </row>
    <row r="511" spans="1:12" s="303" customFormat="1" ht="15" customHeight="1" x14ac:dyDescent="0.25">
      <c r="A511" s="301"/>
      <c r="B511" s="302"/>
      <c r="C511" s="301"/>
      <c r="D511" s="302"/>
      <c r="E511" s="301"/>
      <c r="F511" s="302"/>
      <c r="G511" s="301"/>
      <c r="H511" s="302"/>
      <c r="I511" s="301"/>
      <c r="J511" s="302"/>
      <c r="K511" s="301"/>
      <c r="L511" s="302"/>
    </row>
    <row r="512" spans="1:12" s="303" customFormat="1" ht="15" customHeight="1" x14ac:dyDescent="0.25">
      <c r="A512" s="301"/>
      <c r="B512" s="302"/>
      <c r="C512" s="301"/>
      <c r="D512" s="302"/>
      <c r="E512" s="301"/>
      <c r="F512" s="302"/>
      <c r="G512" s="301"/>
      <c r="H512" s="302"/>
      <c r="I512" s="301"/>
      <c r="J512" s="302"/>
      <c r="K512" s="301"/>
      <c r="L512" s="302"/>
    </row>
    <row r="513" spans="1:12" s="303" customFormat="1" ht="15" customHeight="1" x14ac:dyDescent="0.25">
      <c r="A513" s="301"/>
      <c r="B513" s="302"/>
      <c r="C513" s="301"/>
      <c r="D513" s="302"/>
      <c r="E513" s="301"/>
      <c r="F513" s="302"/>
      <c r="G513" s="301"/>
      <c r="H513" s="302"/>
      <c r="I513" s="301"/>
      <c r="J513" s="302"/>
      <c r="K513" s="301"/>
      <c r="L513" s="302"/>
    </row>
    <row r="514" spans="1:12" s="303" customFormat="1" ht="15" customHeight="1" x14ac:dyDescent="0.25">
      <c r="A514" s="301"/>
      <c r="B514" s="302"/>
      <c r="C514" s="301"/>
      <c r="D514" s="302"/>
      <c r="E514" s="301"/>
      <c r="F514" s="302"/>
      <c r="G514" s="301"/>
      <c r="H514" s="302"/>
      <c r="I514" s="301"/>
      <c r="J514" s="302"/>
      <c r="K514" s="301"/>
      <c r="L514" s="302"/>
    </row>
    <row r="515" spans="1:12" s="303" customFormat="1" ht="15" customHeight="1" x14ac:dyDescent="0.25">
      <c r="A515" s="301"/>
      <c r="B515" s="302"/>
      <c r="C515" s="301"/>
      <c r="D515" s="302"/>
      <c r="E515" s="301"/>
      <c r="F515" s="302"/>
      <c r="G515" s="301"/>
      <c r="H515" s="302"/>
      <c r="I515" s="301"/>
      <c r="J515" s="302"/>
      <c r="K515" s="301"/>
      <c r="L515" s="302"/>
    </row>
    <row r="516" spans="1:12" s="303" customFormat="1" ht="15" customHeight="1" x14ac:dyDescent="0.25">
      <c r="A516" s="301"/>
      <c r="B516" s="302"/>
      <c r="C516" s="301"/>
      <c r="D516" s="302"/>
      <c r="E516" s="301"/>
      <c r="F516" s="302"/>
      <c r="G516" s="301"/>
      <c r="H516" s="302"/>
      <c r="I516" s="301"/>
      <c r="J516" s="302"/>
      <c r="K516" s="301"/>
      <c r="L516" s="302"/>
    </row>
    <row r="517" spans="1:12" s="303" customFormat="1" ht="15" customHeight="1" x14ac:dyDescent="0.25">
      <c r="A517" s="301"/>
      <c r="B517" s="302"/>
      <c r="C517" s="301"/>
      <c r="D517" s="302"/>
      <c r="E517" s="301"/>
      <c r="F517" s="302"/>
      <c r="G517" s="301"/>
      <c r="H517" s="302"/>
      <c r="I517" s="301"/>
      <c r="J517" s="302"/>
      <c r="K517" s="301"/>
      <c r="L517" s="302"/>
    </row>
    <row r="518" spans="1:12" s="303" customFormat="1" ht="15" customHeight="1" x14ac:dyDescent="0.25">
      <c r="A518" s="301"/>
      <c r="B518" s="302"/>
      <c r="C518" s="301"/>
      <c r="D518" s="302"/>
      <c r="E518" s="301"/>
      <c r="F518" s="302"/>
      <c r="G518" s="301"/>
      <c r="H518" s="302"/>
      <c r="I518" s="301"/>
      <c r="J518" s="302"/>
      <c r="K518" s="301"/>
      <c r="L518" s="302"/>
    </row>
    <row r="519" spans="1:12" s="303" customFormat="1" ht="15" customHeight="1" x14ac:dyDescent="0.25">
      <c r="A519" s="301"/>
      <c r="B519" s="302"/>
      <c r="C519" s="301"/>
      <c r="D519" s="302"/>
      <c r="E519" s="301"/>
      <c r="F519" s="302"/>
      <c r="G519" s="301"/>
      <c r="H519" s="302"/>
      <c r="I519" s="301"/>
      <c r="J519" s="302"/>
      <c r="K519" s="301"/>
      <c r="L519" s="302"/>
    </row>
    <row r="520" spans="1:12" s="303" customFormat="1" ht="15" customHeight="1" x14ac:dyDescent="0.25">
      <c r="A520" s="301"/>
      <c r="B520" s="302"/>
      <c r="C520" s="301"/>
      <c r="D520" s="302"/>
      <c r="E520" s="301"/>
      <c r="F520" s="302"/>
      <c r="G520" s="301"/>
      <c r="H520" s="302"/>
      <c r="I520" s="301"/>
      <c r="J520" s="302"/>
      <c r="K520" s="301"/>
      <c r="L520" s="302"/>
    </row>
    <row r="521" spans="1:12" s="303" customFormat="1" ht="15" customHeight="1" x14ac:dyDescent="0.25">
      <c r="A521" s="301"/>
      <c r="B521" s="302"/>
      <c r="C521" s="301"/>
      <c r="D521" s="302"/>
      <c r="E521" s="301"/>
      <c r="F521" s="302"/>
      <c r="G521" s="304"/>
      <c r="H521" s="305"/>
      <c r="I521" s="301"/>
      <c r="J521" s="302"/>
      <c r="K521" s="301"/>
      <c r="L521" s="302"/>
    </row>
    <row r="522" spans="1:12" s="303" customFormat="1" ht="15" customHeight="1" x14ac:dyDescent="0.25">
      <c r="A522" s="301"/>
      <c r="B522" s="302"/>
      <c r="C522" s="301"/>
      <c r="D522" s="302"/>
      <c r="E522" s="301"/>
      <c r="F522" s="302"/>
      <c r="G522" s="56"/>
      <c r="H522" s="56"/>
      <c r="I522" s="301"/>
      <c r="J522" s="302"/>
      <c r="K522" s="301"/>
      <c r="L522" s="302"/>
    </row>
    <row r="523" spans="1:12" s="303" customFormat="1" ht="15" customHeight="1" x14ac:dyDescent="0.25">
      <c r="A523" s="304"/>
      <c r="B523" s="305"/>
      <c r="C523" s="304"/>
      <c r="D523" s="305"/>
      <c r="E523" s="304"/>
      <c r="F523" s="305"/>
      <c r="G523" s="56"/>
      <c r="H523" s="56"/>
      <c r="I523" s="304"/>
      <c r="J523" s="305"/>
      <c r="K523" s="304"/>
      <c r="L523" s="305"/>
    </row>
  </sheetData>
  <mergeCells count="9">
    <mergeCell ref="K4:L4"/>
    <mergeCell ref="M4:P4"/>
    <mergeCell ref="A2:F2"/>
    <mergeCell ref="G2:J2"/>
    <mergeCell ref="A4:B4"/>
    <mergeCell ref="C4:D4"/>
    <mergeCell ref="G4:H4"/>
    <mergeCell ref="E4:F4"/>
    <mergeCell ref="I4:J4"/>
  </mergeCells>
  <pageMargins left="0.75" right="0.75" top="1" bottom="1" header="0.5" footer="0.5"/>
  <pageSetup paperSize="5" scale="10"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S94"/>
  <sheetViews>
    <sheetView view="pageBreakPreview" topLeftCell="A13" zoomScale="90" zoomScaleNormal="100" zoomScaleSheetLayoutView="90" workbookViewId="0">
      <selection activeCell="E22" sqref="E22:E23"/>
    </sheetView>
  </sheetViews>
  <sheetFormatPr defaultColWidth="9.109375" defaultRowHeight="14.4" x14ac:dyDescent="0.3"/>
  <cols>
    <col min="1" max="10" width="9.109375" style="363"/>
    <col min="11" max="11" width="13.33203125" style="363" customWidth="1"/>
    <col min="12" max="15" width="9.109375" style="363"/>
    <col min="16" max="17" width="9.109375" style="362"/>
    <col min="18" max="16384" width="9.109375" style="363"/>
  </cols>
  <sheetData>
    <row r="1" spans="1:19" x14ac:dyDescent="0.3">
      <c r="A1" s="362"/>
      <c r="B1" s="362"/>
      <c r="C1" s="362"/>
      <c r="D1" s="362"/>
      <c r="E1" s="362"/>
      <c r="F1" s="362"/>
      <c r="G1" s="362"/>
      <c r="H1" s="362"/>
      <c r="I1" s="362"/>
      <c r="J1" s="362"/>
      <c r="K1" s="362"/>
      <c r="L1" s="362"/>
      <c r="M1" s="362"/>
      <c r="N1" s="362"/>
      <c r="O1" s="362"/>
      <c r="R1" s="362"/>
      <c r="S1" s="362"/>
    </row>
    <row r="2" spans="1:19" x14ac:dyDescent="0.3">
      <c r="A2" s="362"/>
      <c r="B2" s="362"/>
      <c r="C2" s="362"/>
      <c r="D2" s="362"/>
      <c r="E2" s="362"/>
      <c r="F2" s="362"/>
      <c r="G2" s="362"/>
      <c r="H2" s="362"/>
      <c r="I2" s="362"/>
      <c r="J2" s="362"/>
      <c r="K2" s="362"/>
      <c r="L2" s="362"/>
      <c r="M2" s="362"/>
      <c r="N2" s="362"/>
      <c r="O2" s="362"/>
    </row>
    <row r="3" spans="1:19" x14ac:dyDescent="0.3">
      <c r="A3" s="362"/>
      <c r="B3" s="362"/>
      <c r="C3" s="362"/>
      <c r="D3" s="362"/>
      <c r="E3" s="362"/>
      <c r="F3" s="362"/>
      <c r="G3" s="362"/>
      <c r="H3" s="362"/>
      <c r="I3" s="362"/>
      <c r="J3" s="362"/>
      <c r="K3" s="362"/>
      <c r="L3" s="362"/>
      <c r="M3" s="362"/>
      <c r="N3" s="362"/>
      <c r="O3" s="362"/>
    </row>
    <row r="4" spans="1:19" x14ac:dyDescent="0.3">
      <c r="A4" s="362"/>
      <c r="B4" s="362"/>
      <c r="C4" s="362"/>
      <c r="D4" s="362"/>
      <c r="E4" s="362"/>
      <c r="F4" s="362"/>
      <c r="G4" s="362"/>
      <c r="H4" s="362"/>
      <c r="I4" s="362"/>
      <c r="J4" s="362"/>
      <c r="K4" s="362"/>
      <c r="L4" s="362"/>
      <c r="M4" s="362"/>
      <c r="N4" s="362"/>
      <c r="O4" s="362"/>
    </row>
    <row r="5" spans="1:19" x14ac:dyDescent="0.3">
      <c r="A5" s="362"/>
      <c r="B5" s="362"/>
      <c r="C5" s="362"/>
      <c r="D5" s="362"/>
      <c r="E5" s="362"/>
      <c r="F5" s="362"/>
      <c r="G5" s="362"/>
      <c r="H5" s="362"/>
      <c r="I5" s="362"/>
      <c r="J5" s="362"/>
      <c r="K5" s="362"/>
      <c r="L5" s="362"/>
      <c r="M5" s="362"/>
      <c r="N5" s="362"/>
      <c r="O5" s="362"/>
    </row>
    <row r="6" spans="1:19" x14ac:dyDescent="0.3">
      <c r="A6" s="362"/>
      <c r="B6" s="362"/>
      <c r="C6" s="362"/>
      <c r="D6" s="362"/>
      <c r="E6" s="362"/>
      <c r="F6" s="362"/>
      <c r="G6" s="362"/>
      <c r="H6" s="362"/>
      <c r="I6" s="362"/>
      <c r="J6" s="362"/>
      <c r="K6" s="362"/>
      <c r="L6" s="362"/>
      <c r="M6" s="362"/>
      <c r="N6" s="362"/>
      <c r="O6" s="362"/>
    </row>
    <row r="7" spans="1:19" x14ac:dyDescent="0.3">
      <c r="A7" s="362"/>
      <c r="B7" s="362"/>
      <c r="C7" s="362"/>
      <c r="D7" s="362"/>
      <c r="E7" s="362"/>
      <c r="F7" s="362"/>
      <c r="G7" s="362"/>
      <c r="H7" s="362"/>
      <c r="I7" s="362"/>
      <c r="J7" s="362"/>
      <c r="K7" s="362"/>
      <c r="L7" s="362"/>
      <c r="M7" s="362"/>
      <c r="N7" s="362"/>
      <c r="O7" s="362"/>
    </row>
    <row r="8" spans="1:19" x14ac:dyDescent="0.3">
      <c r="A8" s="362"/>
      <c r="B8" s="362"/>
      <c r="C8" s="362"/>
      <c r="D8" s="362"/>
      <c r="E8" s="362"/>
      <c r="F8" s="362"/>
      <c r="G8" s="362"/>
      <c r="H8" s="362"/>
      <c r="I8" s="362"/>
      <c r="J8" s="362"/>
      <c r="K8" s="362"/>
      <c r="L8" s="362"/>
      <c r="M8" s="362"/>
      <c r="N8" s="362"/>
      <c r="O8" s="362"/>
    </row>
    <row r="9" spans="1:19" x14ac:dyDescent="0.3">
      <c r="A9" s="362"/>
      <c r="B9" s="362"/>
      <c r="C9" s="362"/>
      <c r="D9" s="362"/>
      <c r="E9" s="362"/>
      <c r="F9" s="362"/>
      <c r="G9" s="362"/>
      <c r="H9" s="362"/>
      <c r="I9" s="362"/>
      <c r="J9" s="362"/>
      <c r="K9" s="362"/>
      <c r="L9" s="362"/>
      <c r="M9" s="362"/>
      <c r="N9" s="362"/>
      <c r="O9" s="362"/>
    </row>
    <row r="10" spans="1:19" x14ac:dyDescent="0.3">
      <c r="A10" s="362"/>
      <c r="B10" s="362"/>
      <c r="C10" s="362"/>
      <c r="D10" s="362"/>
      <c r="E10" s="362"/>
      <c r="F10" s="362"/>
      <c r="G10" s="362"/>
      <c r="H10" s="362"/>
      <c r="I10" s="362"/>
      <c r="J10" s="362"/>
      <c r="K10" s="362"/>
      <c r="L10" s="362"/>
      <c r="M10" s="362"/>
      <c r="N10" s="362"/>
      <c r="O10" s="362"/>
    </row>
    <row r="11" spans="1:19" x14ac:dyDescent="0.3">
      <c r="A11" s="362"/>
      <c r="B11" s="362"/>
      <c r="C11" s="362"/>
      <c r="D11" s="362"/>
      <c r="E11" s="362"/>
      <c r="F11" s="362"/>
      <c r="G11" s="362"/>
      <c r="H11" s="362"/>
      <c r="I11" s="362"/>
      <c r="J11" s="362"/>
      <c r="K11" s="362"/>
      <c r="L11" s="362"/>
      <c r="M11" s="362"/>
      <c r="N11" s="362"/>
      <c r="O11" s="362"/>
    </row>
    <row r="12" spans="1:19" x14ac:dyDescent="0.3">
      <c r="A12" s="362"/>
      <c r="B12" s="362"/>
      <c r="C12" s="362"/>
      <c r="D12" s="362"/>
      <c r="E12" s="362"/>
      <c r="F12" s="362"/>
      <c r="G12" s="362"/>
      <c r="H12" s="362"/>
      <c r="I12" s="362"/>
      <c r="J12" s="362"/>
      <c r="K12" s="362"/>
      <c r="L12" s="362"/>
      <c r="M12" s="362"/>
      <c r="N12" s="362"/>
      <c r="O12" s="362"/>
    </row>
    <row r="13" spans="1:19" x14ac:dyDescent="0.3">
      <c r="A13" s="362"/>
      <c r="B13" s="362"/>
      <c r="C13" s="362"/>
      <c r="D13" s="362"/>
      <c r="E13" s="362"/>
      <c r="F13" s="362"/>
      <c r="G13" s="362"/>
      <c r="H13" s="362"/>
      <c r="I13" s="362"/>
      <c r="J13" s="362"/>
      <c r="K13" s="362"/>
      <c r="L13" s="362"/>
      <c r="M13" s="362"/>
      <c r="N13" s="362"/>
      <c r="O13" s="362"/>
    </row>
    <row r="14" spans="1:19" x14ac:dyDescent="0.3">
      <c r="B14" s="362"/>
      <c r="C14" s="362"/>
      <c r="D14" s="362"/>
      <c r="E14" s="362"/>
      <c r="F14" s="362"/>
      <c r="G14" s="362"/>
      <c r="H14" s="362"/>
      <c r="I14" s="362"/>
      <c r="J14" s="362"/>
      <c r="K14" s="362"/>
      <c r="L14" s="362"/>
      <c r="M14" s="362"/>
      <c r="N14" s="362"/>
      <c r="O14" s="362"/>
    </row>
    <row r="15" spans="1:19" x14ac:dyDescent="0.3">
      <c r="B15" s="362"/>
      <c r="C15" s="362"/>
      <c r="D15" s="362"/>
      <c r="E15" s="362"/>
      <c r="F15" s="362"/>
      <c r="G15" s="362"/>
      <c r="H15" s="362"/>
      <c r="I15" s="362"/>
      <c r="J15" s="362"/>
      <c r="K15" s="362"/>
      <c r="L15" s="362"/>
      <c r="M15" s="362"/>
      <c r="N15" s="362"/>
      <c r="O15" s="362"/>
    </row>
    <row r="16" spans="1:19" x14ac:dyDescent="0.3">
      <c r="B16" s="362"/>
      <c r="C16" s="362"/>
      <c r="D16" s="362"/>
      <c r="E16" s="362"/>
      <c r="F16" s="362"/>
      <c r="G16" s="362"/>
      <c r="H16" s="362"/>
      <c r="I16" s="362"/>
      <c r="J16" s="362"/>
      <c r="K16" s="362"/>
      <c r="L16" s="362"/>
      <c r="M16" s="362"/>
      <c r="N16" s="362"/>
      <c r="O16" s="362"/>
    </row>
    <row r="17" spans="2:15" x14ac:dyDescent="0.3">
      <c r="B17" s="362"/>
      <c r="C17" s="362"/>
      <c r="D17" s="362"/>
      <c r="E17" s="362"/>
      <c r="F17" s="362"/>
      <c r="G17" s="362"/>
      <c r="H17" s="362"/>
      <c r="I17" s="362"/>
      <c r="J17" s="362"/>
      <c r="K17" s="362"/>
      <c r="L17" s="362"/>
      <c r="M17" s="362"/>
      <c r="N17" s="362"/>
      <c r="O17" s="362"/>
    </row>
    <row r="18" spans="2:15" x14ac:dyDescent="0.3">
      <c r="B18" s="362"/>
      <c r="C18" s="362"/>
      <c r="D18" s="362"/>
      <c r="E18" s="362"/>
      <c r="F18" s="362"/>
      <c r="G18" s="362"/>
      <c r="H18" s="362"/>
      <c r="I18" s="362"/>
      <c r="J18" s="362"/>
      <c r="K18" s="362"/>
      <c r="L18" s="362"/>
      <c r="M18" s="362"/>
      <c r="N18" s="362"/>
      <c r="O18" s="362"/>
    </row>
    <row r="19" spans="2:15" x14ac:dyDescent="0.3">
      <c r="B19" s="362"/>
      <c r="C19" s="362"/>
      <c r="D19" s="362"/>
      <c r="E19" s="362"/>
      <c r="F19" s="362"/>
      <c r="G19" s="362"/>
      <c r="H19" s="362"/>
      <c r="I19" s="362"/>
      <c r="J19" s="362"/>
      <c r="K19" s="362"/>
      <c r="L19" s="362"/>
      <c r="M19" s="362"/>
      <c r="N19" s="362"/>
      <c r="O19" s="362"/>
    </row>
    <row r="20" spans="2:15" x14ac:dyDescent="0.3">
      <c r="B20" s="362"/>
      <c r="C20" s="362"/>
      <c r="D20" s="362"/>
      <c r="E20" s="362"/>
      <c r="F20" s="362"/>
      <c r="G20" s="362"/>
      <c r="H20" s="362"/>
      <c r="I20" s="362"/>
      <c r="J20" s="362"/>
      <c r="K20" s="362"/>
      <c r="L20" s="362"/>
      <c r="M20" s="362"/>
      <c r="N20" s="362"/>
      <c r="O20" s="362"/>
    </row>
    <row r="21" spans="2:15" x14ac:dyDescent="0.3">
      <c r="B21" s="362"/>
      <c r="C21" s="362"/>
      <c r="D21" s="362"/>
      <c r="E21" s="362"/>
      <c r="F21" s="362"/>
      <c r="G21" s="362"/>
      <c r="H21" s="362"/>
      <c r="I21" s="362"/>
      <c r="J21" s="362"/>
      <c r="K21" s="362"/>
      <c r="L21" s="362"/>
      <c r="M21" s="362"/>
      <c r="N21" s="362"/>
      <c r="O21" s="362"/>
    </row>
    <row r="22" spans="2:15" x14ac:dyDescent="0.3">
      <c r="B22" s="362"/>
      <c r="C22" s="362"/>
      <c r="D22" s="362"/>
      <c r="E22" s="362"/>
      <c r="F22" s="362"/>
      <c r="G22" s="362"/>
      <c r="H22" s="362"/>
      <c r="I22" s="362"/>
      <c r="J22" s="362"/>
      <c r="K22" s="362"/>
      <c r="L22" s="362"/>
      <c r="M22" s="362"/>
      <c r="N22" s="362"/>
      <c r="O22" s="362"/>
    </row>
    <row r="23" spans="2:15" x14ac:dyDescent="0.3">
      <c r="B23" s="362"/>
      <c r="C23" s="362"/>
      <c r="D23" s="362"/>
      <c r="E23" s="362"/>
      <c r="F23" s="362"/>
      <c r="G23" s="362"/>
      <c r="H23" s="362"/>
      <c r="I23" s="362"/>
      <c r="J23" s="362"/>
      <c r="K23" s="362"/>
      <c r="L23" s="362"/>
      <c r="M23" s="362"/>
      <c r="N23" s="362"/>
      <c r="O23" s="362"/>
    </row>
    <row r="24" spans="2:15" x14ac:dyDescent="0.3">
      <c r="B24" s="362"/>
      <c r="C24" s="362"/>
      <c r="D24" s="362"/>
      <c r="E24" s="362"/>
      <c r="F24" s="362"/>
      <c r="G24" s="362"/>
      <c r="H24" s="362"/>
      <c r="I24" s="362"/>
      <c r="J24" s="362"/>
      <c r="K24" s="362"/>
      <c r="L24" s="362"/>
      <c r="M24" s="362"/>
      <c r="N24" s="362"/>
      <c r="O24" s="362"/>
    </row>
    <row r="25" spans="2:15" x14ac:dyDescent="0.3">
      <c r="B25" s="362"/>
      <c r="C25" s="362"/>
      <c r="D25" s="362"/>
      <c r="E25" s="362"/>
      <c r="F25" s="362"/>
      <c r="G25" s="362"/>
      <c r="H25" s="362"/>
      <c r="I25" s="362"/>
      <c r="J25" s="362"/>
      <c r="K25" s="362"/>
      <c r="L25" s="362"/>
      <c r="M25" s="362"/>
      <c r="N25" s="362"/>
      <c r="O25" s="362"/>
    </row>
    <row r="26" spans="2:15" x14ac:dyDescent="0.3">
      <c r="B26" s="362"/>
      <c r="C26" s="362"/>
      <c r="D26" s="362"/>
      <c r="E26" s="362"/>
      <c r="F26" s="362"/>
      <c r="G26" s="362"/>
      <c r="H26" s="362"/>
      <c r="I26" s="362"/>
      <c r="J26" s="362"/>
      <c r="K26" s="362"/>
      <c r="L26" s="362"/>
      <c r="M26" s="362"/>
      <c r="N26" s="362"/>
      <c r="O26" s="362"/>
    </row>
    <row r="27" spans="2:15" x14ac:dyDescent="0.3">
      <c r="B27" s="362"/>
      <c r="C27" s="362"/>
      <c r="D27" s="362"/>
      <c r="E27" s="362"/>
      <c r="F27" s="362"/>
      <c r="G27" s="362"/>
      <c r="H27" s="362"/>
      <c r="I27" s="362"/>
      <c r="J27" s="362"/>
      <c r="K27" s="362"/>
      <c r="L27" s="362"/>
      <c r="M27" s="362"/>
      <c r="N27" s="362"/>
      <c r="O27" s="362"/>
    </row>
    <row r="28" spans="2:15" x14ac:dyDescent="0.3">
      <c r="B28" s="362"/>
      <c r="C28" s="362"/>
      <c r="D28" s="362"/>
      <c r="E28" s="362"/>
      <c r="F28" s="362"/>
      <c r="G28" s="362"/>
      <c r="H28" s="362"/>
      <c r="I28" s="362"/>
      <c r="J28" s="362"/>
      <c r="K28" s="362"/>
      <c r="L28" s="362"/>
      <c r="M28" s="362"/>
      <c r="N28" s="362"/>
      <c r="O28" s="362"/>
    </row>
    <row r="29" spans="2:15" x14ac:dyDescent="0.3">
      <c r="B29" s="362"/>
      <c r="C29" s="362"/>
      <c r="D29" s="362"/>
      <c r="E29" s="362"/>
      <c r="F29" s="362"/>
      <c r="G29" s="362"/>
      <c r="H29" s="362"/>
      <c r="I29" s="362"/>
      <c r="J29" s="362"/>
      <c r="K29" s="362"/>
      <c r="L29" s="362"/>
      <c r="M29" s="362"/>
      <c r="N29" s="362"/>
      <c r="O29" s="362"/>
    </row>
    <row r="30" spans="2:15" x14ac:dyDescent="0.3">
      <c r="B30" s="362"/>
      <c r="C30" s="362"/>
      <c r="D30" s="362"/>
      <c r="E30" s="362"/>
      <c r="F30" s="362"/>
      <c r="G30" s="362"/>
      <c r="H30" s="362"/>
      <c r="I30" s="362"/>
      <c r="J30" s="362"/>
      <c r="K30" s="362"/>
      <c r="L30" s="362"/>
      <c r="M30" s="362"/>
      <c r="N30" s="362"/>
      <c r="O30" s="362"/>
    </row>
    <row r="31" spans="2:15" x14ac:dyDescent="0.3">
      <c r="B31" s="362"/>
      <c r="C31" s="362"/>
      <c r="D31" s="362"/>
      <c r="E31" s="362"/>
      <c r="F31" s="362"/>
      <c r="G31" s="362"/>
      <c r="H31" s="362"/>
      <c r="I31" s="362"/>
      <c r="J31" s="362"/>
      <c r="K31" s="362"/>
      <c r="L31" s="362"/>
      <c r="M31" s="362"/>
      <c r="N31" s="362"/>
      <c r="O31" s="362"/>
    </row>
    <row r="32" spans="2:15" x14ac:dyDescent="0.3">
      <c r="B32" s="362"/>
      <c r="C32" s="362"/>
      <c r="D32" s="362"/>
      <c r="E32" s="362"/>
      <c r="F32" s="362"/>
      <c r="G32" s="362"/>
      <c r="H32" s="362"/>
      <c r="I32" s="362"/>
      <c r="J32" s="362"/>
      <c r="K32" s="362"/>
      <c r="L32" s="362"/>
      <c r="M32" s="362"/>
      <c r="N32" s="362"/>
      <c r="O32" s="362"/>
    </row>
    <row r="33" spans="1:18" x14ac:dyDescent="0.3">
      <c r="B33" s="362"/>
      <c r="C33" s="362"/>
      <c r="D33" s="362"/>
      <c r="E33" s="362"/>
      <c r="F33" s="362"/>
      <c r="G33" s="362"/>
      <c r="H33" s="362"/>
      <c r="I33" s="362"/>
      <c r="J33" s="362"/>
      <c r="K33" s="362"/>
      <c r="L33" s="362"/>
      <c r="M33" s="362"/>
      <c r="N33" s="362"/>
      <c r="O33" s="362"/>
    </row>
    <row r="34" spans="1:18" x14ac:dyDescent="0.3">
      <c r="B34" s="362"/>
      <c r="C34" s="362"/>
      <c r="D34" s="362"/>
      <c r="E34" s="362"/>
      <c r="F34" s="362"/>
      <c r="G34" s="362"/>
      <c r="H34" s="362"/>
      <c r="I34" s="362"/>
      <c r="J34" s="362"/>
      <c r="K34" s="362"/>
      <c r="L34" s="362"/>
      <c r="M34" s="362"/>
      <c r="N34" s="362"/>
      <c r="O34" s="362"/>
    </row>
    <row r="35" spans="1:18" x14ac:dyDescent="0.3">
      <c r="B35" s="362"/>
      <c r="C35" s="362"/>
      <c r="D35" s="362"/>
      <c r="E35" s="362"/>
      <c r="F35" s="362"/>
      <c r="G35" s="362"/>
      <c r="H35" s="362"/>
      <c r="I35" s="362"/>
      <c r="J35" s="362"/>
      <c r="K35" s="362"/>
      <c r="L35" s="362"/>
      <c r="M35" s="362"/>
      <c r="N35" s="362"/>
      <c r="O35" s="362"/>
    </row>
    <row r="36" spans="1:18" x14ac:dyDescent="0.3">
      <c r="B36" s="362"/>
      <c r="C36" s="362"/>
      <c r="D36" s="362"/>
      <c r="E36" s="362"/>
      <c r="F36" s="362"/>
      <c r="G36" s="362"/>
      <c r="H36" s="362"/>
      <c r="I36" s="362"/>
      <c r="J36" s="362"/>
      <c r="K36" s="362"/>
      <c r="L36" s="362"/>
      <c r="M36" s="362"/>
      <c r="N36" s="362"/>
      <c r="O36" s="362"/>
    </row>
    <row r="37" spans="1:18" x14ac:dyDescent="0.3">
      <c r="B37" s="362"/>
      <c r="C37" s="362"/>
      <c r="D37" s="362"/>
      <c r="E37" s="362"/>
      <c r="F37" s="362"/>
      <c r="G37" s="362"/>
      <c r="H37" s="362"/>
      <c r="I37" s="362"/>
      <c r="J37" s="362"/>
      <c r="K37" s="362"/>
      <c r="L37" s="362"/>
      <c r="M37" s="362"/>
      <c r="N37" s="362"/>
      <c r="O37" s="362"/>
    </row>
    <row r="38" spans="1:18" x14ac:dyDescent="0.3">
      <c r="B38" s="362"/>
      <c r="C38" s="362"/>
      <c r="D38" s="362"/>
      <c r="E38" s="362"/>
      <c r="F38" s="362"/>
      <c r="G38" s="362"/>
      <c r="H38" s="362"/>
      <c r="I38" s="362"/>
      <c r="J38" s="362"/>
      <c r="K38" s="362"/>
      <c r="L38" s="362"/>
      <c r="M38" s="362"/>
      <c r="N38" s="362"/>
      <c r="O38" s="362"/>
    </row>
    <row r="39" spans="1:18" x14ac:dyDescent="0.3">
      <c r="B39" s="362"/>
      <c r="C39" s="362"/>
      <c r="D39" s="362"/>
      <c r="E39" s="362"/>
      <c r="F39" s="362"/>
      <c r="G39" s="362"/>
      <c r="H39" s="362"/>
      <c r="I39" s="362"/>
      <c r="J39" s="362"/>
      <c r="K39" s="362"/>
      <c r="L39" s="362"/>
      <c r="M39" s="362"/>
      <c r="N39" s="362"/>
      <c r="O39" s="362"/>
    </row>
    <row r="40" spans="1:18" x14ac:dyDescent="0.3">
      <c r="A40" s="362"/>
      <c r="B40" s="362"/>
      <c r="C40" s="362"/>
      <c r="D40" s="362"/>
      <c r="E40" s="362"/>
      <c r="F40" s="362"/>
      <c r="G40" s="362"/>
      <c r="H40" s="362"/>
      <c r="I40" s="362"/>
      <c r="J40" s="362"/>
      <c r="K40" s="362"/>
      <c r="L40" s="362"/>
      <c r="M40" s="362"/>
      <c r="N40" s="362"/>
      <c r="O40" s="362"/>
      <c r="R40" s="362"/>
    </row>
    <row r="41" spans="1:18" x14ac:dyDescent="0.3">
      <c r="A41" s="362"/>
      <c r="B41" s="362"/>
      <c r="C41" s="362"/>
      <c r="D41" s="362"/>
      <c r="E41" s="362"/>
      <c r="F41" s="362"/>
      <c r="G41" s="362"/>
      <c r="H41" s="362"/>
      <c r="I41" s="362"/>
      <c r="J41" s="362"/>
      <c r="K41" s="362"/>
      <c r="L41" s="362"/>
      <c r="M41" s="362"/>
      <c r="N41" s="362"/>
      <c r="O41" s="362"/>
      <c r="R41" s="362"/>
    </row>
    <row r="42" spans="1:18" x14ac:dyDescent="0.3">
      <c r="A42" s="362"/>
      <c r="B42" s="362"/>
      <c r="C42" s="362"/>
      <c r="D42" s="362"/>
      <c r="E42" s="362"/>
      <c r="F42" s="362"/>
      <c r="G42" s="362"/>
      <c r="H42" s="362"/>
      <c r="I42" s="362"/>
      <c r="J42" s="362"/>
      <c r="K42" s="362"/>
      <c r="L42" s="362"/>
      <c r="M42" s="362"/>
      <c r="N42" s="362"/>
      <c r="O42" s="362"/>
      <c r="R42" s="362"/>
    </row>
    <row r="43" spans="1:18" x14ac:dyDescent="0.3">
      <c r="A43" s="362"/>
      <c r="B43" s="362"/>
      <c r="C43" s="362"/>
      <c r="D43" s="362"/>
      <c r="E43" s="362"/>
      <c r="F43" s="362"/>
      <c r="G43" s="362"/>
      <c r="H43" s="362"/>
      <c r="I43" s="362"/>
      <c r="J43" s="362"/>
      <c r="K43" s="362"/>
      <c r="L43" s="362"/>
      <c r="M43" s="362"/>
      <c r="N43" s="362"/>
      <c r="O43" s="362"/>
      <c r="R43" s="362"/>
    </row>
    <row r="44" spans="1:18" x14ac:dyDescent="0.3">
      <c r="A44" s="362"/>
      <c r="B44" s="362"/>
      <c r="C44" s="362"/>
      <c r="D44" s="362"/>
      <c r="E44" s="362"/>
      <c r="F44" s="362"/>
      <c r="G44" s="362"/>
      <c r="H44" s="362"/>
      <c r="I44" s="362"/>
      <c r="J44" s="362"/>
      <c r="K44" s="362"/>
      <c r="L44" s="362"/>
      <c r="M44" s="362"/>
      <c r="N44" s="362"/>
      <c r="O44" s="362"/>
      <c r="R44" s="362"/>
    </row>
    <row r="45" spans="1:18" x14ac:dyDescent="0.3">
      <c r="A45" s="362"/>
      <c r="B45" s="362"/>
      <c r="C45" s="362"/>
      <c r="D45" s="362"/>
      <c r="E45" s="362"/>
      <c r="F45" s="362"/>
      <c r="G45" s="362"/>
      <c r="H45" s="362"/>
      <c r="I45" s="362"/>
      <c r="J45" s="362"/>
      <c r="K45" s="362"/>
      <c r="L45" s="362"/>
      <c r="M45" s="362"/>
      <c r="N45" s="362"/>
      <c r="O45" s="362"/>
      <c r="R45" s="362"/>
    </row>
    <row r="46" spans="1:18" x14ac:dyDescent="0.3">
      <c r="A46" s="362"/>
      <c r="B46" s="362"/>
      <c r="C46" s="362"/>
      <c r="D46" s="362"/>
      <c r="E46" s="362"/>
      <c r="F46" s="362"/>
      <c r="G46" s="362"/>
      <c r="H46" s="362"/>
      <c r="I46" s="362"/>
      <c r="J46" s="362"/>
      <c r="K46" s="362"/>
      <c r="L46" s="362"/>
      <c r="M46" s="362"/>
      <c r="N46" s="362"/>
      <c r="O46" s="362"/>
      <c r="R46" s="362"/>
    </row>
    <row r="47" spans="1:18" x14ac:dyDescent="0.3">
      <c r="A47" s="362"/>
      <c r="B47" s="362"/>
      <c r="C47" s="362"/>
      <c r="D47" s="362"/>
      <c r="E47" s="362"/>
      <c r="F47" s="362"/>
      <c r="G47" s="362"/>
      <c r="H47" s="362"/>
      <c r="I47" s="362"/>
      <c r="J47" s="362"/>
      <c r="K47" s="362"/>
      <c r="L47" s="362"/>
      <c r="M47" s="362"/>
      <c r="N47" s="362"/>
      <c r="O47" s="362"/>
      <c r="R47" s="362"/>
    </row>
    <row r="48" spans="1:18" x14ac:dyDescent="0.3">
      <c r="A48" s="362"/>
      <c r="B48" s="362"/>
      <c r="C48" s="362"/>
      <c r="D48" s="362"/>
      <c r="E48" s="362"/>
      <c r="F48" s="362"/>
      <c r="G48" s="362"/>
      <c r="H48" s="362"/>
      <c r="I48" s="362"/>
      <c r="J48" s="362"/>
      <c r="K48" s="362"/>
      <c r="L48" s="362"/>
      <c r="M48" s="362"/>
      <c r="N48" s="362"/>
      <c r="O48" s="362"/>
      <c r="R48" s="362"/>
    </row>
    <row r="49" spans="1:18" x14ac:dyDescent="0.3">
      <c r="A49" s="362"/>
      <c r="B49" s="362"/>
      <c r="C49" s="362"/>
      <c r="D49" s="362"/>
      <c r="E49" s="362"/>
      <c r="F49" s="362"/>
      <c r="G49" s="362"/>
      <c r="H49" s="362"/>
      <c r="I49" s="362"/>
      <c r="J49" s="362"/>
      <c r="K49" s="362"/>
      <c r="L49" s="362"/>
      <c r="M49" s="362"/>
      <c r="N49" s="362"/>
      <c r="O49" s="362"/>
      <c r="R49" s="362"/>
    </row>
    <row r="50" spans="1:18" x14ac:dyDescent="0.3">
      <c r="A50" s="362"/>
      <c r="B50" s="362"/>
      <c r="C50" s="362"/>
      <c r="D50" s="362"/>
      <c r="E50" s="362"/>
      <c r="F50" s="362"/>
      <c r="G50" s="362"/>
      <c r="H50" s="362"/>
      <c r="I50" s="362"/>
      <c r="J50" s="362"/>
      <c r="K50" s="362"/>
      <c r="L50" s="362"/>
      <c r="M50" s="362"/>
      <c r="N50" s="362"/>
      <c r="O50" s="362"/>
      <c r="R50" s="362"/>
    </row>
    <row r="51" spans="1:18" x14ac:dyDescent="0.3">
      <c r="A51" s="362"/>
      <c r="B51" s="362"/>
      <c r="C51" s="362"/>
      <c r="D51" s="362"/>
      <c r="E51" s="362"/>
      <c r="F51" s="362"/>
      <c r="G51" s="362"/>
      <c r="H51" s="362"/>
      <c r="I51" s="362"/>
      <c r="J51" s="362"/>
      <c r="K51" s="362"/>
      <c r="L51" s="362"/>
      <c r="M51" s="362"/>
      <c r="N51" s="362"/>
      <c r="O51" s="362"/>
      <c r="R51" s="362"/>
    </row>
    <row r="52" spans="1:18" x14ac:dyDescent="0.3">
      <c r="A52" s="362"/>
      <c r="B52" s="362"/>
      <c r="C52" s="362"/>
      <c r="D52" s="362"/>
      <c r="E52" s="362"/>
      <c r="F52" s="362"/>
      <c r="G52" s="362"/>
      <c r="H52" s="362"/>
      <c r="I52" s="362"/>
      <c r="J52" s="362"/>
      <c r="K52" s="362"/>
      <c r="L52" s="362"/>
      <c r="M52" s="362"/>
      <c r="N52" s="362"/>
      <c r="O52" s="362"/>
      <c r="R52" s="362"/>
    </row>
    <row r="53" spans="1:18" x14ac:dyDescent="0.3">
      <c r="A53" s="362"/>
      <c r="B53" s="362"/>
      <c r="C53" s="362"/>
      <c r="D53" s="362"/>
      <c r="E53" s="362"/>
      <c r="F53" s="362"/>
      <c r="G53" s="362"/>
      <c r="H53" s="362"/>
      <c r="I53" s="362"/>
      <c r="J53" s="362"/>
      <c r="K53" s="362"/>
      <c r="L53" s="362"/>
      <c r="M53" s="362"/>
      <c r="N53" s="362"/>
      <c r="O53" s="362"/>
      <c r="R53" s="362"/>
    </row>
    <row r="54" spans="1:18" x14ac:dyDescent="0.3">
      <c r="A54" s="362"/>
      <c r="B54" s="362"/>
      <c r="C54" s="362"/>
      <c r="D54" s="362"/>
      <c r="E54" s="362"/>
      <c r="F54" s="362"/>
      <c r="G54" s="362"/>
      <c r="H54" s="362"/>
      <c r="I54" s="362"/>
      <c r="J54" s="362"/>
      <c r="K54" s="362"/>
      <c r="L54" s="362"/>
      <c r="M54" s="362"/>
      <c r="N54" s="362"/>
      <c r="O54" s="362"/>
      <c r="R54" s="362"/>
    </row>
    <row r="55" spans="1:18" x14ac:dyDescent="0.3">
      <c r="A55" s="362"/>
      <c r="B55" s="362"/>
      <c r="C55" s="362"/>
      <c r="D55" s="362"/>
      <c r="E55" s="362"/>
      <c r="F55" s="362"/>
      <c r="G55" s="362"/>
      <c r="H55" s="362"/>
      <c r="I55" s="362"/>
      <c r="J55" s="362"/>
      <c r="K55" s="362"/>
      <c r="L55" s="362"/>
      <c r="M55" s="362"/>
      <c r="N55" s="362"/>
      <c r="O55" s="362"/>
      <c r="R55" s="362"/>
    </row>
    <row r="56" spans="1:18" x14ac:dyDescent="0.3">
      <c r="A56" s="362"/>
      <c r="B56" s="362"/>
      <c r="C56" s="362"/>
      <c r="D56" s="362"/>
      <c r="E56" s="362"/>
      <c r="F56" s="362"/>
      <c r="G56" s="362"/>
      <c r="H56" s="362"/>
      <c r="I56" s="362"/>
      <c r="J56" s="362"/>
      <c r="K56" s="362"/>
      <c r="L56" s="362"/>
      <c r="M56" s="362"/>
      <c r="N56" s="362"/>
      <c r="O56" s="362"/>
      <c r="R56" s="362"/>
    </row>
    <row r="57" spans="1:18" x14ac:dyDescent="0.3">
      <c r="A57" s="362"/>
      <c r="B57" s="362"/>
      <c r="C57" s="362"/>
      <c r="D57" s="362"/>
      <c r="E57" s="362"/>
      <c r="F57" s="362"/>
      <c r="G57" s="362"/>
      <c r="H57" s="362"/>
      <c r="I57" s="362"/>
      <c r="J57" s="362"/>
      <c r="K57" s="362"/>
      <c r="L57" s="362"/>
      <c r="M57" s="362"/>
      <c r="N57" s="362"/>
      <c r="O57" s="362"/>
      <c r="R57" s="362"/>
    </row>
    <row r="58" spans="1:18" x14ac:dyDescent="0.3">
      <c r="A58" s="362"/>
      <c r="B58" s="362"/>
      <c r="C58" s="362"/>
      <c r="D58" s="362"/>
      <c r="E58" s="362"/>
      <c r="F58" s="362"/>
      <c r="G58" s="362"/>
      <c r="H58" s="362"/>
      <c r="I58" s="362"/>
      <c r="J58" s="362"/>
      <c r="K58" s="362"/>
      <c r="L58" s="362"/>
      <c r="M58" s="362"/>
      <c r="N58" s="362"/>
      <c r="O58" s="362"/>
      <c r="R58" s="362"/>
    </row>
    <row r="59" spans="1:18" x14ac:dyDescent="0.3">
      <c r="A59" s="362"/>
      <c r="B59" s="362"/>
      <c r="C59" s="362"/>
      <c r="D59" s="362"/>
      <c r="E59" s="362"/>
      <c r="F59" s="362"/>
      <c r="G59" s="362"/>
      <c r="H59" s="362"/>
      <c r="I59" s="362"/>
      <c r="J59" s="362"/>
      <c r="K59" s="362"/>
      <c r="L59" s="362"/>
      <c r="M59" s="362"/>
      <c r="N59" s="362"/>
      <c r="O59" s="362"/>
      <c r="R59" s="362"/>
    </row>
    <row r="60" spans="1:18" x14ac:dyDescent="0.3">
      <c r="A60" s="362"/>
      <c r="B60" s="362"/>
      <c r="C60" s="362"/>
      <c r="D60" s="362"/>
      <c r="E60" s="362"/>
      <c r="F60" s="362"/>
      <c r="G60" s="362"/>
      <c r="H60" s="362"/>
      <c r="I60" s="362"/>
      <c r="J60" s="362"/>
      <c r="K60" s="362"/>
      <c r="L60" s="362"/>
      <c r="M60" s="362"/>
      <c r="N60" s="362"/>
      <c r="O60" s="362"/>
      <c r="R60" s="362"/>
    </row>
    <row r="61" spans="1:18" x14ac:dyDescent="0.3">
      <c r="A61" s="362"/>
      <c r="B61" s="362"/>
      <c r="C61" s="362"/>
      <c r="D61" s="362"/>
      <c r="E61" s="362"/>
      <c r="F61" s="362"/>
      <c r="G61" s="362"/>
      <c r="H61" s="362"/>
      <c r="I61" s="362"/>
      <c r="J61" s="362"/>
      <c r="K61" s="362"/>
      <c r="L61" s="362"/>
      <c r="M61" s="362"/>
      <c r="N61" s="362"/>
      <c r="O61" s="362"/>
      <c r="R61" s="362"/>
    </row>
    <row r="62" spans="1:18" x14ac:dyDescent="0.3">
      <c r="A62" s="362"/>
      <c r="B62" s="362"/>
      <c r="C62" s="362"/>
      <c r="D62" s="362"/>
      <c r="E62" s="362"/>
      <c r="F62" s="362"/>
      <c r="G62" s="362"/>
      <c r="H62" s="362"/>
      <c r="I62" s="362"/>
      <c r="J62" s="362"/>
      <c r="K62" s="362"/>
      <c r="L62" s="362"/>
      <c r="M62" s="362"/>
      <c r="N62" s="362"/>
      <c r="O62" s="362"/>
      <c r="R62" s="362"/>
    </row>
    <row r="63" spans="1:18" x14ac:dyDescent="0.3">
      <c r="A63" s="362"/>
      <c r="B63" s="362"/>
      <c r="C63" s="362"/>
      <c r="D63" s="362"/>
      <c r="E63" s="362"/>
      <c r="F63" s="362"/>
      <c r="G63" s="362"/>
      <c r="H63" s="362"/>
      <c r="I63" s="362"/>
      <c r="J63" s="362"/>
      <c r="K63" s="362"/>
      <c r="L63" s="362"/>
      <c r="M63" s="362"/>
      <c r="N63" s="362"/>
      <c r="O63" s="362"/>
      <c r="R63" s="362"/>
    </row>
    <row r="64" spans="1:18" x14ac:dyDescent="0.3">
      <c r="A64" s="362"/>
      <c r="B64" s="362"/>
      <c r="C64" s="362"/>
      <c r="D64" s="362"/>
      <c r="E64" s="362"/>
      <c r="F64" s="362"/>
      <c r="G64" s="362"/>
      <c r="H64" s="362"/>
      <c r="I64" s="362"/>
      <c r="J64" s="362"/>
      <c r="K64" s="362"/>
      <c r="L64" s="362"/>
      <c r="M64" s="362"/>
      <c r="N64" s="362"/>
      <c r="O64" s="362"/>
      <c r="R64" s="362"/>
    </row>
    <row r="65" spans="1:18" x14ac:dyDescent="0.3">
      <c r="A65" s="362"/>
      <c r="B65" s="362"/>
      <c r="C65" s="362"/>
      <c r="D65" s="362"/>
      <c r="E65" s="362"/>
      <c r="F65" s="362"/>
      <c r="G65" s="362"/>
      <c r="H65" s="362"/>
      <c r="I65" s="362"/>
      <c r="J65" s="362"/>
      <c r="K65" s="362"/>
      <c r="L65" s="362"/>
      <c r="M65" s="362"/>
      <c r="N65" s="362"/>
      <c r="O65" s="362"/>
      <c r="R65" s="362"/>
    </row>
    <row r="66" spans="1:18" x14ac:dyDescent="0.3">
      <c r="A66" s="362"/>
      <c r="B66" s="362"/>
      <c r="C66" s="362"/>
      <c r="D66" s="362"/>
      <c r="E66" s="362"/>
      <c r="F66" s="362"/>
      <c r="G66" s="362"/>
      <c r="H66" s="362"/>
      <c r="I66" s="362"/>
      <c r="J66" s="362"/>
      <c r="K66" s="362"/>
      <c r="L66" s="362"/>
      <c r="M66" s="362"/>
      <c r="N66" s="362"/>
      <c r="O66" s="362"/>
      <c r="R66" s="362"/>
    </row>
    <row r="67" spans="1:18" x14ac:dyDescent="0.3">
      <c r="A67" s="362"/>
      <c r="B67" s="362"/>
      <c r="C67" s="362"/>
      <c r="D67" s="362"/>
      <c r="E67" s="362"/>
      <c r="F67" s="362"/>
      <c r="G67" s="362"/>
      <c r="H67" s="362"/>
      <c r="I67" s="362"/>
      <c r="J67" s="362"/>
      <c r="K67" s="362"/>
      <c r="L67" s="362"/>
      <c r="M67" s="362"/>
      <c r="N67" s="362"/>
      <c r="O67" s="362"/>
      <c r="R67" s="362"/>
    </row>
    <row r="68" spans="1:18" x14ac:dyDescent="0.3">
      <c r="A68" s="362"/>
      <c r="B68" s="362"/>
      <c r="C68" s="362"/>
      <c r="D68" s="362"/>
      <c r="E68" s="362"/>
      <c r="F68" s="362"/>
      <c r="G68" s="362"/>
      <c r="H68" s="362"/>
      <c r="I68" s="362"/>
      <c r="J68" s="362"/>
      <c r="K68" s="362"/>
      <c r="L68" s="362"/>
      <c r="M68" s="362"/>
      <c r="N68" s="362"/>
      <c r="O68" s="362"/>
      <c r="R68" s="362"/>
    </row>
    <row r="69" spans="1:18" x14ac:dyDescent="0.3">
      <c r="A69" s="362"/>
      <c r="B69" s="362"/>
      <c r="C69" s="362"/>
      <c r="D69" s="362"/>
      <c r="E69" s="362"/>
      <c r="F69" s="362"/>
      <c r="G69" s="362"/>
      <c r="H69" s="362"/>
      <c r="I69" s="362"/>
      <c r="J69" s="362"/>
      <c r="K69" s="362"/>
      <c r="L69" s="362"/>
      <c r="M69" s="362"/>
      <c r="N69" s="362"/>
      <c r="O69" s="362"/>
      <c r="R69" s="362"/>
    </row>
    <row r="70" spans="1:18" x14ac:dyDescent="0.3">
      <c r="A70" s="362"/>
      <c r="B70" s="362"/>
      <c r="C70" s="362"/>
      <c r="D70" s="362"/>
      <c r="E70" s="362"/>
      <c r="F70" s="362"/>
      <c r="G70" s="362"/>
      <c r="H70" s="362"/>
      <c r="I70" s="362"/>
      <c r="J70" s="362"/>
      <c r="K70" s="362"/>
      <c r="L70" s="362"/>
      <c r="M70" s="362"/>
      <c r="N70" s="362"/>
      <c r="O70" s="362"/>
      <c r="R70" s="362"/>
    </row>
    <row r="71" spans="1:18" x14ac:dyDescent="0.3">
      <c r="A71" s="362"/>
      <c r="B71" s="362"/>
      <c r="C71" s="362"/>
      <c r="D71" s="362"/>
      <c r="E71" s="362"/>
      <c r="F71" s="362"/>
      <c r="G71" s="362"/>
      <c r="H71" s="362"/>
      <c r="I71" s="362"/>
      <c r="J71" s="362"/>
      <c r="K71" s="362"/>
      <c r="L71" s="362"/>
      <c r="M71" s="362"/>
      <c r="N71" s="362"/>
      <c r="O71" s="362"/>
      <c r="R71" s="362"/>
    </row>
    <row r="72" spans="1:18" x14ac:dyDescent="0.3">
      <c r="A72" s="362"/>
      <c r="B72" s="362"/>
      <c r="C72" s="362"/>
      <c r="D72" s="362"/>
      <c r="E72" s="362"/>
      <c r="F72" s="362"/>
      <c r="G72" s="362"/>
      <c r="H72" s="362"/>
      <c r="I72" s="362"/>
      <c r="J72" s="362"/>
      <c r="K72" s="362"/>
      <c r="L72" s="362"/>
      <c r="M72" s="362"/>
      <c r="N72" s="362"/>
      <c r="O72" s="362"/>
      <c r="R72" s="362"/>
    </row>
    <row r="73" spans="1:18" x14ac:dyDescent="0.3">
      <c r="A73" s="362"/>
      <c r="B73" s="362"/>
      <c r="C73" s="362"/>
      <c r="D73" s="362"/>
      <c r="E73" s="362"/>
      <c r="F73" s="362"/>
      <c r="G73" s="362"/>
      <c r="H73" s="362"/>
      <c r="I73" s="362"/>
      <c r="J73" s="362"/>
      <c r="K73" s="362"/>
      <c r="L73" s="362"/>
      <c r="M73" s="362"/>
      <c r="N73" s="362"/>
      <c r="O73" s="362"/>
      <c r="R73" s="362"/>
    </row>
    <row r="74" spans="1:18" x14ac:dyDescent="0.3">
      <c r="A74" s="362"/>
      <c r="B74" s="362"/>
      <c r="C74" s="362"/>
      <c r="D74" s="362"/>
      <c r="E74" s="362"/>
      <c r="F74" s="362"/>
      <c r="G74" s="362"/>
      <c r="H74" s="362"/>
      <c r="I74" s="362"/>
      <c r="J74" s="362"/>
      <c r="K74" s="362"/>
      <c r="L74" s="362"/>
      <c r="M74" s="362"/>
      <c r="N74" s="362"/>
      <c r="O74" s="362"/>
      <c r="R74" s="362"/>
    </row>
    <row r="75" spans="1:18" x14ac:dyDescent="0.3">
      <c r="A75" s="362"/>
      <c r="B75" s="362"/>
      <c r="C75" s="362"/>
      <c r="D75" s="362"/>
      <c r="E75" s="362"/>
      <c r="F75" s="362"/>
      <c r="G75" s="362"/>
      <c r="H75" s="362"/>
      <c r="I75" s="362"/>
      <c r="J75" s="362"/>
      <c r="K75" s="362"/>
      <c r="L75" s="362"/>
      <c r="M75" s="362"/>
      <c r="N75" s="362"/>
      <c r="O75" s="362"/>
      <c r="R75" s="362"/>
    </row>
    <row r="76" spans="1:18" x14ac:dyDescent="0.3">
      <c r="A76" s="362"/>
      <c r="B76" s="362"/>
      <c r="C76" s="362"/>
      <c r="D76" s="362"/>
      <c r="E76" s="362"/>
      <c r="F76" s="362"/>
      <c r="G76" s="362"/>
      <c r="H76" s="362"/>
      <c r="I76" s="362"/>
      <c r="J76" s="362"/>
      <c r="K76" s="362"/>
      <c r="L76" s="362"/>
      <c r="M76" s="362"/>
      <c r="N76" s="362"/>
      <c r="O76" s="362"/>
      <c r="R76" s="362"/>
    </row>
    <row r="77" spans="1:18" x14ac:dyDescent="0.3">
      <c r="A77" s="362"/>
      <c r="B77" s="362"/>
      <c r="C77" s="362"/>
      <c r="D77" s="362"/>
      <c r="E77" s="362"/>
      <c r="F77" s="362"/>
      <c r="G77" s="362"/>
      <c r="H77" s="362"/>
      <c r="I77" s="362"/>
      <c r="J77" s="362"/>
      <c r="K77" s="362"/>
      <c r="L77" s="362"/>
      <c r="M77" s="362"/>
      <c r="N77" s="362"/>
      <c r="O77" s="362"/>
      <c r="R77" s="362"/>
    </row>
    <row r="78" spans="1:18" x14ac:dyDescent="0.3">
      <c r="A78" s="362"/>
      <c r="B78" s="362"/>
      <c r="C78" s="362"/>
      <c r="D78" s="362"/>
      <c r="E78" s="362"/>
      <c r="F78" s="362"/>
      <c r="G78" s="362"/>
      <c r="H78" s="362"/>
      <c r="I78" s="362"/>
      <c r="J78" s="362"/>
      <c r="K78" s="362"/>
      <c r="L78" s="362"/>
      <c r="M78" s="362"/>
      <c r="N78" s="362"/>
      <c r="O78" s="362"/>
      <c r="R78" s="362"/>
    </row>
    <row r="79" spans="1:18" x14ac:dyDescent="0.3">
      <c r="A79" s="362"/>
      <c r="B79" s="362"/>
      <c r="C79" s="362"/>
      <c r="D79" s="362"/>
      <c r="E79" s="362"/>
      <c r="F79" s="362"/>
      <c r="G79" s="362"/>
      <c r="H79" s="362"/>
      <c r="I79" s="362"/>
      <c r="J79" s="362"/>
      <c r="K79" s="362"/>
      <c r="L79" s="362"/>
      <c r="M79" s="362"/>
      <c r="N79" s="362"/>
      <c r="O79" s="362"/>
      <c r="R79" s="362"/>
    </row>
    <row r="80" spans="1:18" x14ac:dyDescent="0.3">
      <c r="A80" s="362"/>
      <c r="B80" s="362"/>
      <c r="C80" s="362"/>
      <c r="D80" s="362"/>
      <c r="E80" s="362"/>
      <c r="F80" s="362"/>
      <c r="G80" s="362"/>
      <c r="H80" s="362"/>
      <c r="I80" s="362"/>
      <c r="J80" s="362"/>
      <c r="K80" s="362"/>
      <c r="L80" s="362"/>
      <c r="M80" s="362"/>
      <c r="N80" s="362"/>
      <c r="O80" s="362"/>
      <c r="R80" s="362"/>
    </row>
    <row r="81" spans="1:18" x14ac:dyDescent="0.3">
      <c r="A81" s="362"/>
      <c r="B81" s="362"/>
      <c r="C81" s="362"/>
      <c r="D81" s="362"/>
      <c r="E81" s="362"/>
      <c r="F81" s="362"/>
      <c r="G81" s="362"/>
      <c r="H81" s="362"/>
      <c r="I81" s="362"/>
      <c r="J81" s="362"/>
      <c r="K81" s="362"/>
      <c r="L81" s="362"/>
      <c r="M81" s="362"/>
      <c r="N81" s="362"/>
      <c r="O81" s="362"/>
      <c r="R81" s="362"/>
    </row>
    <row r="82" spans="1:18" x14ac:dyDescent="0.3">
      <c r="A82" s="362"/>
      <c r="B82" s="362"/>
      <c r="C82" s="362"/>
      <c r="D82" s="362"/>
      <c r="E82" s="362"/>
      <c r="F82" s="362"/>
      <c r="G82" s="362"/>
      <c r="H82" s="362"/>
      <c r="I82" s="362"/>
      <c r="J82" s="362"/>
      <c r="K82" s="362"/>
      <c r="L82" s="362"/>
      <c r="M82" s="362"/>
      <c r="N82" s="362"/>
      <c r="O82" s="362"/>
      <c r="R82" s="362"/>
    </row>
    <row r="83" spans="1:18" x14ac:dyDescent="0.3">
      <c r="A83" s="362"/>
      <c r="B83" s="362"/>
      <c r="C83" s="362"/>
      <c r="D83" s="362"/>
      <c r="E83" s="362"/>
      <c r="F83" s="362"/>
      <c r="G83" s="362"/>
      <c r="H83" s="362"/>
      <c r="I83" s="362"/>
      <c r="J83" s="362"/>
      <c r="K83" s="362"/>
      <c r="L83" s="362"/>
      <c r="M83" s="362"/>
      <c r="N83" s="362"/>
      <c r="O83" s="362"/>
      <c r="R83" s="362"/>
    </row>
    <row r="84" spans="1:18" x14ac:dyDescent="0.3">
      <c r="A84" s="362"/>
      <c r="B84" s="362"/>
      <c r="C84" s="362"/>
      <c r="D84" s="362"/>
      <c r="E84" s="362"/>
      <c r="F84" s="362"/>
      <c r="G84" s="362"/>
      <c r="H84" s="362"/>
      <c r="I84" s="362"/>
      <c r="J84" s="362"/>
      <c r="K84" s="362"/>
      <c r="L84" s="362"/>
      <c r="M84" s="362"/>
      <c r="N84" s="362"/>
      <c r="O84" s="362"/>
      <c r="R84" s="362"/>
    </row>
    <row r="85" spans="1:18" x14ac:dyDescent="0.3">
      <c r="A85" s="362"/>
      <c r="B85" s="362"/>
      <c r="C85" s="362"/>
      <c r="D85" s="362"/>
      <c r="E85" s="362"/>
      <c r="F85" s="362"/>
      <c r="G85" s="362"/>
      <c r="H85" s="362"/>
      <c r="I85" s="362"/>
      <c r="J85" s="362"/>
      <c r="K85" s="362"/>
      <c r="L85" s="362"/>
      <c r="M85" s="362"/>
      <c r="N85" s="362"/>
      <c r="O85" s="362"/>
      <c r="R85" s="362"/>
    </row>
    <row r="86" spans="1:18" x14ac:dyDescent="0.3">
      <c r="A86" s="362"/>
      <c r="B86" s="362"/>
      <c r="C86" s="362"/>
      <c r="D86" s="362"/>
      <c r="E86" s="362"/>
      <c r="F86" s="362"/>
      <c r="G86" s="362"/>
      <c r="H86" s="362"/>
      <c r="I86" s="362"/>
      <c r="J86" s="362"/>
      <c r="K86" s="362"/>
      <c r="L86" s="362"/>
      <c r="M86" s="362"/>
      <c r="N86" s="362"/>
      <c r="O86" s="362"/>
      <c r="R86" s="362"/>
    </row>
    <row r="87" spans="1:18" x14ac:dyDescent="0.3">
      <c r="A87" s="362"/>
      <c r="B87" s="362"/>
      <c r="C87" s="362"/>
      <c r="D87" s="362"/>
      <c r="E87" s="362"/>
      <c r="F87" s="362"/>
      <c r="G87" s="362"/>
      <c r="H87" s="362"/>
      <c r="I87" s="362"/>
      <c r="J87" s="362"/>
      <c r="K87" s="362"/>
      <c r="L87" s="362"/>
      <c r="M87" s="362"/>
      <c r="N87" s="362"/>
      <c r="O87" s="362"/>
      <c r="R87" s="362"/>
    </row>
    <row r="88" spans="1:18" x14ac:dyDescent="0.3">
      <c r="A88" s="362"/>
      <c r="B88" s="362"/>
      <c r="C88" s="362"/>
      <c r="D88" s="362"/>
      <c r="E88" s="362"/>
      <c r="F88" s="362"/>
      <c r="G88" s="362"/>
      <c r="H88" s="362"/>
      <c r="I88" s="362"/>
      <c r="J88" s="362"/>
      <c r="K88" s="362"/>
      <c r="L88" s="362"/>
      <c r="M88" s="362"/>
      <c r="N88" s="362"/>
      <c r="O88" s="362"/>
      <c r="R88" s="362"/>
    </row>
    <row r="89" spans="1:18" x14ac:dyDescent="0.3">
      <c r="A89" s="362"/>
      <c r="B89" s="362"/>
      <c r="C89" s="362"/>
      <c r="D89" s="362"/>
      <c r="E89" s="362"/>
      <c r="F89" s="362"/>
      <c r="G89" s="362"/>
      <c r="H89" s="362"/>
      <c r="I89" s="362"/>
      <c r="J89" s="362"/>
      <c r="K89" s="362"/>
      <c r="L89" s="362"/>
      <c r="M89" s="362"/>
      <c r="N89" s="362"/>
      <c r="O89" s="362"/>
      <c r="R89" s="362"/>
    </row>
    <row r="90" spans="1:18" x14ac:dyDescent="0.3">
      <c r="A90" s="362"/>
      <c r="B90" s="362"/>
      <c r="C90" s="362"/>
      <c r="D90" s="362"/>
      <c r="E90" s="362"/>
      <c r="F90" s="362"/>
      <c r="G90" s="362"/>
      <c r="H90" s="362"/>
      <c r="I90" s="362"/>
      <c r="J90" s="362"/>
      <c r="K90" s="362"/>
      <c r="L90" s="362"/>
      <c r="M90" s="362"/>
      <c r="N90" s="362"/>
      <c r="O90" s="362"/>
      <c r="R90" s="362"/>
    </row>
    <row r="91" spans="1:18" x14ac:dyDescent="0.3">
      <c r="A91" s="362"/>
      <c r="B91" s="362"/>
      <c r="C91" s="362"/>
      <c r="D91" s="362"/>
      <c r="E91" s="362"/>
      <c r="F91" s="362"/>
      <c r="G91" s="362"/>
      <c r="H91" s="362"/>
      <c r="I91" s="362"/>
      <c r="J91" s="362"/>
      <c r="K91" s="362"/>
      <c r="L91" s="362"/>
      <c r="M91" s="362"/>
      <c r="N91" s="362"/>
      <c r="O91" s="362"/>
      <c r="R91" s="362"/>
    </row>
    <row r="92" spans="1:18" x14ac:dyDescent="0.3">
      <c r="A92" s="362"/>
      <c r="B92" s="362"/>
      <c r="C92" s="362"/>
      <c r="D92" s="362"/>
      <c r="E92" s="362"/>
      <c r="F92" s="362"/>
      <c r="G92" s="362"/>
      <c r="H92" s="362"/>
      <c r="I92" s="362"/>
      <c r="J92" s="362"/>
      <c r="K92" s="362"/>
      <c r="L92" s="362"/>
      <c r="M92" s="362"/>
      <c r="N92" s="362"/>
      <c r="O92" s="362"/>
      <c r="R92" s="362"/>
    </row>
    <row r="93" spans="1:18" x14ac:dyDescent="0.3">
      <c r="A93" s="362"/>
      <c r="B93" s="362"/>
      <c r="C93" s="362"/>
      <c r="D93" s="362"/>
      <c r="E93" s="362"/>
      <c r="F93" s="362"/>
      <c r="G93" s="362"/>
      <c r="H93" s="362"/>
      <c r="I93" s="362"/>
      <c r="J93" s="362"/>
      <c r="K93" s="362"/>
      <c r="L93" s="362"/>
      <c r="M93" s="362"/>
      <c r="N93" s="362"/>
      <c r="O93" s="362"/>
      <c r="R93" s="362"/>
    </row>
    <row r="94" spans="1:18" x14ac:dyDescent="0.3">
      <c r="A94" s="362"/>
      <c r="B94" s="362"/>
      <c r="C94" s="362"/>
      <c r="D94" s="362"/>
      <c r="E94" s="362"/>
      <c r="F94" s="362"/>
      <c r="G94" s="362"/>
      <c r="H94" s="362"/>
      <c r="I94" s="362"/>
      <c r="J94" s="362"/>
      <c r="K94" s="362"/>
      <c r="L94" s="362"/>
      <c r="M94" s="362"/>
      <c r="N94" s="362"/>
      <c r="O94" s="362"/>
      <c r="R94" s="362"/>
    </row>
  </sheetData>
  <pageMargins left="0.25" right="0.25" top="0.75" bottom="0.75" header="0.3" footer="0.3"/>
  <pageSetup scale="84"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Worksheets</vt:lpstr>
      </vt:variant>
      <vt:variant>
        <vt:i4>9</vt:i4>
      </vt:variant>
      <vt:variant>
        <vt:lpstr>Charts</vt:lpstr>
      </vt:variant>
      <vt:variant>
        <vt:i4>1</vt:i4>
      </vt:variant>
      <vt:variant>
        <vt:lpstr>Named Ranges</vt:lpstr>
      </vt:variant>
      <vt:variant>
        <vt:i4>9</vt:i4>
      </vt:variant>
    </vt:vector>
  </HeadingPairs>
  <TitlesOfParts>
    <vt:vector size="19" baseType="lpstr">
      <vt:lpstr>Sketch</vt:lpstr>
      <vt:lpstr>Sketch_final</vt:lpstr>
      <vt:lpstr>Tech Data</vt:lpstr>
      <vt:lpstr>Interval Specific Parameter</vt:lpstr>
      <vt:lpstr>Contacts</vt:lpstr>
      <vt:lpstr>Prog</vt:lpstr>
      <vt:lpstr>Geo-Prog</vt:lpstr>
      <vt:lpstr>Target Well Data</vt:lpstr>
      <vt:lpstr>Wellhead</vt:lpstr>
      <vt:lpstr>DvD</vt:lpstr>
      <vt:lpstr>Contacts!Print_Area</vt:lpstr>
      <vt:lpstr>'Geo-Prog'!Print_Area</vt:lpstr>
      <vt:lpstr>'Interval Specific Parameter'!Print_Area</vt:lpstr>
      <vt:lpstr>Prog!Print_Area</vt:lpstr>
      <vt:lpstr>Sketch!Print_Area</vt:lpstr>
      <vt:lpstr>Sketch_final!Print_Area</vt:lpstr>
      <vt:lpstr>'Tech Data'!Print_Area</vt:lpstr>
      <vt:lpstr>'Geo-Prog'!TABLE</vt:lpstr>
      <vt:lpstr>'Geo-Prog'!Text49</vt:lpstr>
    </vt:vector>
  </TitlesOfParts>
  <Company>XTO Energy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Carlton, Robert</dc:creator>
  <cp:lastModifiedBy>Kevin Flahive-Foro</cp:lastModifiedBy>
  <cp:lastPrinted>2021-01-06T20:48:44Z</cp:lastPrinted>
  <dcterms:created xsi:type="dcterms:W3CDTF">2012-02-24T15:16:04Z</dcterms:created>
  <dcterms:modified xsi:type="dcterms:W3CDTF">2021-04-21T18:47:47Z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-482340114</vt:i4>
  </property>
  <property fmtid="{D5CDD505-2E9C-101B-9397-08002B2CF9AE}" pid="3" name="_NewReviewCycle">
    <vt:lpwstr/>
  </property>
  <property fmtid="{D5CDD505-2E9C-101B-9397-08002B2CF9AE}" pid="4" name="_EmailSubject">
    <vt:lpwstr>Fullerton</vt:lpwstr>
  </property>
  <property fmtid="{D5CDD505-2E9C-101B-9397-08002B2CF9AE}" pid="5" name="_AuthorEmail">
    <vt:lpwstr>Miguel_Yanez@xtoenergy.com</vt:lpwstr>
  </property>
  <property fmtid="{D5CDD505-2E9C-101B-9397-08002B2CF9AE}" pid="6" name="_AuthorEmailDisplayName">
    <vt:lpwstr>Yanez, Miguel</vt:lpwstr>
  </property>
  <property fmtid="{D5CDD505-2E9C-101B-9397-08002B2CF9AE}" pid="7" name="_ReviewingToolsShownOnce">
    <vt:lpwstr/>
  </property>
</Properties>
</file>