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onleong/Downloads/"/>
    </mc:Choice>
  </mc:AlternateContent>
  <xr:revisionPtr revIDLastSave="0" documentId="13_ncr:1_{296F4E03-5D88-2C48-AF55-DF03F4202ACE}" xr6:coauthVersionLast="47" xr6:coauthVersionMax="47" xr10:uidLastSave="{00000000-0000-0000-0000-000000000000}"/>
  <bookViews>
    <workbookView xWindow="60" yWindow="560" windowWidth="33480" windowHeight="20380" xr2:uid="{0F4C5EE1-2F36-4A69-9A82-73C9D08FB8D4}"/>
  </bookViews>
  <sheets>
    <sheet name="Sheet3" sheetId="4" r:id="rId1"/>
    <sheet name="Panel" sheetId="1" r:id="rId2"/>
    <sheet name="Regression" sheetId="2" r:id="rId3"/>
    <sheet name="Timeseri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F14" i="2" s="1"/>
  <c r="C6" i="2"/>
  <c r="H6" i="2" s="1"/>
  <c r="E33" i="2"/>
  <c r="E34" i="2"/>
  <c r="E35" i="2"/>
  <c r="E32" i="2"/>
  <c r="F23" i="3"/>
  <c r="G23" i="3" s="1"/>
  <c r="H18" i="3"/>
  <c r="F18" i="3"/>
  <c r="E18" i="3"/>
  <c r="H14" i="3"/>
  <c r="F14" i="3"/>
  <c r="E14" i="3"/>
  <c r="H10" i="3"/>
  <c r="F10" i="3"/>
  <c r="E10" i="3"/>
  <c r="P6" i="3"/>
  <c r="N6" i="3"/>
  <c r="M6" i="3"/>
  <c r="H6" i="3"/>
  <c r="F6" i="3"/>
  <c r="E6" i="3"/>
  <c r="E23" i="3" s="1"/>
  <c r="P5" i="3"/>
  <c r="N5" i="3"/>
  <c r="N8" i="3" s="1"/>
  <c r="O8" i="3" s="1"/>
  <c r="M5" i="3"/>
  <c r="P4" i="3"/>
  <c r="N4" i="3"/>
  <c r="M4" i="3"/>
  <c r="P3" i="3"/>
  <c r="N3" i="3"/>
  <c r="M3" i="3"/>
  <c r="M8" i="3" s="1"/>
  <c r="H18" i="2"/>
  <c r="F18" i="2"/>
  <c r="E18" i="2"/>
  <c r="H10" i="2"/>
  <c r="F10" i="2"/>
  <c r="E10" i="2"/>
  <c r="P6" i="2"/>
  <c r="N6" i="2"/>
  <c r="M6" i="2"/>
  <c r="P5" i="2"/>
  <c r="N5" i="2"/>
  <c r="M5" i="2"/>
  <c r="P4" i="2"/>
  <c r="N4" i="2"/>
  <c r="M4" i="2"/>
  <c r="P3" i="2"/>
  <c r="N3" i="2"/>
  <c r="M3" i="2"/>
  <c r="O8" i="1"/>
  <c r="N8" i="1"/>
  <c r="N6" i="1"/>
  <c r="N5" i="1"/>
  <c r="N4" i="1"/>
  <c r="N3" i="1"/>
  <c r="M8" i="1"/>
  <c r="M6" i="1"/>
  <c r="M5" i="1"/>
  <c r="M4" i="1"/>
  <c r="M3" i="1"/>
  <c r="F18" i="1"/>
  <c r="F14" i="1"/>
  <c r="F10" i="1"/>
  <c r="F6" i="1"/>
  <c r="F23" i="1" s="1"/>
  <c r="G23" i="1" s="1"/>
  <c r="E18" i="1"/>
  <c r="E14" i="1"/>
  <c r="E10" i="1"/>
  <c r="E6" i="1"/>
  <c r="E23" i="1" s="1"/>
  <c r="P6" i="1"/>
  <c r="P5" i="1"/>
  <c r="P4" i="1"/>
  <c r="P3" i="1"/>
  <c r="H18" i="1"/>
  <c r="H14" i="1"/>
  <c r="H10" i="1"/>
  <c r="H6" i="1"/>
  <c r="E14" i="2" l="1"/>
  <c r="H14" i="2"/>
  <c r="E6" i="2"/>
  <c r="F6" i="2"/>
  <c r="F23" i="2" s="1"/>
  <c r="G23" i="2" s="1"/>
  <c r="M8" i="2"/>
  <c r="N8" i="2"/>
  <c r="O8" i="2" s="1"/>
  <c r="E23" i="2" l="1"/>
</calcChain>
</file>

<file path=xl/sharedStrings.xml><?xml version="1.0" encoding="utf-8"?>
<sst xmlns="http://schemas.openxmlformats.org/spreadsheetml/2006/main" count="123" uniqueCount="22">
  <si>
    <t>year</t>
  </si>
  <si>
    <t>cluster</t>
  </si>
  <si>
    <t>predict_total_co2</t>
  </si>
  <si>
    <t>co2</t>
  </si>
  <si>
    <t>cluster 0</t>
  </si>
  <si>
    <t>cluster 1</t>
  </si>
  <si>
    <t>cluster 2</t>
  </si>
  <si>
    <t>all</t>
  </si>
  <si>
    <t>NaN</t>
  </si>
  <si>
    <t>Cluster</t>
  </si>
  <si>
    <t>Difference (%)</t>
  </si>
  <si>
    <t>Global</t>
  </si>
  <si>
    <t>MAE</t>
  </si>
  <si>
    <t>MSE</t>
  </si>
  <si>
    <t>RMSE</t>
  </si>
  <si>
    <t>C0</t>
  </si>
  <si>
    <t>C1</t>
  </si>
  <si>
    <t>c2</t>
  </si>
  <si>
    <t>All</t>
  </si>
  <si>
    <t>Panel</t>
  </si>
  <si>
    <t>Regression</t>
  </si>
  <si>
    <t>Timeseries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</si>
</sst>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Font="1"/>
    <xf numFmtId="0" fontId="1" fillId="0" borderId="0" xfId="0" applyFont="1"/>
    <xf numFmtId="0" fontId="3" fillId="0" borderId="2" xfId="0" applyFont="1" applyFill="1" applyBorder="1" applyAlignment="1">
      <alignment horizontal="right" vertical="center" wrapText="1"/>
    </xf>
    <xf numFmtId="0" fontId="3" fillId="0" borderId="3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vertical="center" wrapText="1"/>
    </xf>
    <xf numFmtId="1" fontId="0" fillId="0" borderId="0" xfId="0" applyNumberFormat="1" applyFont="1"/>
    <xf numFmtId="0" fontId="0" fillId="2" borderId="0" xfId="0" applyFont="1" applyFill="1" applyAlignment="1">
      <alignment horizontal="right" vertical="center"/>
    </xf>
    <xf numFmtId="0" fontId="3" fillId="2" borderId="2" xfId="0" applyFont="1" applyFill="1" applyBorder="1" applyAlignment="1">
      <alignment horizontal="right" vertical="center" wrapText="1"/>
    </xf>
    <xf numFmtId="0" fontId="0" fillId="2" borderId="0" xfId="0" applyFill="1" applyAlignment="1">
      <alignment horizontal="right"/>
    </xf>
    <xf numFmtId="1" fontId="4" fillId="0" borderId="0" xfId="0" applyNumberFormat="1" applyFont="1"/>
    <xf numFmtId="0" fontId="2" fillId="2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3" fillId="3" borderId="0" xfId="0" applyFont="1" applyFill="1" applyBorder="1" applyAlignment="1">
      <alignment horizontal="right" vertical="center" wrapText="1"/>
    </xf>
    <xf numFmtId="0" fontId="0" fillId="4" borderId="0" xfId="0" applyFont="1" applyFill="1"/>
    <xf numFmtId="0" fontId="3" fillId="2" borderId="0" xfId="0" applyFont="1" applyFill="1" applyBorder="1" applyAlignment="1">
      <alignment horizontal="right" vertical="center" wrapText="1"/>
    </xf>
    <xf numFmtId="0" fontId="3" fillId="4" borderId="0" xfId="0" applyFont="1" applyFill="1" applyBorder="1" applyAlignment="1">
      <alignment horizontal="right" vertical="center" wrapText="1"/>
    </xf>
    <xf numFmtId="43" fontId="0" fillId="0" borderId="0" xfId="1" applyFont="1"/>
    <xf numFmtId="0" fontId="0" fillId="0" borderId="0" xfId="0" applyFont="1" applyAlignment="1">
      <alignment horizontal="right"/>
    </xf>
    <xf numFmtId="43" fontId="0" fillId="0" borderId="0" xfId="0" applyNumberFormat="1" applyFont="1"/>
    <xf numFmtId="43" fontId="3" fillId="4" borderId="0" xfId="1" applyFont="1" applyFill="1" applyBorder="1" applyAlignment="1">
      <alignment horizontal="right" vertical="center" wrapText="1"/>
    </xf>
    <xf numFmtId="43" fontId="0" fillId="4" borderId="0" xfId="1" applyFont="1" applyFill="1"/>
    <xf numFmtId="43" fontId="3" fillId="0" borderId="2" xfId="1" applyFont="1" applyFill="1" applyBorder="1" applyAlignment="1">
      <alignment horizontal="right" vertical="center" wrapText="1"/>
    </xf>
    <xf numFmtId="43" fontId="3" fillId="3" borderId="3" xfId="1" applyFont="1" applyFill="1" applyBorder="1" applyAlignment="1">
      <alignment horizontal="right" vertical="center" wrapText="1"/>
    </xf>
    <xf numFmtId="43" fontId="0" fillId="0" borderId="4" xfId="1" applyFont="1" applyBorder="1"/>
    <xf numFmtId="43" fontId="0" fillId="0" borderId="2" xfId="1" applyFont="1" applyBorder="1"/>
    <xf numFmtId="43" fontId="0" fillId="0" borderId="3" xfId="1" applyFont="1" applyBorder="1"/>
    <xf numFmtId="43" fontId="3" fillId="3" borderId="0" xfId="1" applyFont="1" applyFill="1" applyBorder="1" applyAlignment="1">
      <alignment horizontal="right" vertical="center" wrapText="1"/>
    </xf>
    <xf numFmtId="43" fontId="3" fillId="0" borderId="0" xfId="1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43" fontId="0" fillId="0" borderId="1" xfId="1" applyFont="1" applyBorder="1" applyAlignment="1">
      <alignment horizontal="right"/>
    </xf>
    <xf numFmtId="0" fontId="6" fillId="5" borderId="1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4CDE1-D098-524E-BD63-9B8688288F76}">
  <dimension ref="A2:D5"/>
  <sheetViews>
    <sheetView tabSelected="1" workbookViewId="0">
      <selection activeCell="C12" sqref="C12"/>
    </sheetView>
  </sheetViews>
  <sheetFormatPr baseColWidth="10" defaultRowHeight="16" x14ac:dyDescent="0.2"/>
  <cols>
    <col min="1" max="1" width="10.83203125" style="30"/>
    <col min="2" max="4" width="15.83203125" style="30" customWidth="1"/>
  </cols>
  <sheetData>
    <row r="2" spans="1:4" x14ac:dyDescent="0.2">
      <c r="B2" s="33" t="s">
        <v>12</v>
      </c>
      <c r="C2" s="33" t="s">
        <v>13</v>
      </c>
      <c r="D2" s="33" t="s">
        <v>14</v>
      </c>
    </row>
    <row r="3" spans="1:4" x14ac:dyDescent="0.2">
      <c r="A3" s="31" t="s">
        <v>19</v>
      </c>
      <c r="B3" s="32">
        <v>5476.4923890000027</v>
      </c>
      <c r="C3" s="32">
        <v>30273561.90033076</v>
      </c>
      <c r="D3" s="32">
        <v>5502.1415739992335</v>
      </c>
    </row>
    <row r="4" spans="1:4" x14ac:dyDescent="0.2">
      <c r="A4" s="31" t="s">
        <v>20</v>
      </c>
      <c r="B4" s="32">
        <v>613.86464274999889</v>
      </c>
      <c r="C4" s="32">
        <v>919939.31717625307</v>
      </c>
      <c r="D4" s="32">
        <v>959.13467103230766</v>
      </c>
    </row>
    <row r="5" spans="1:4" x14ac:dyDescent="0.2">
      <c r="A5" s="31" t="s">
        <v>21</v>
      </c>
      <c r="B5" s="31"/>
      <c r="C5" s="31"/>
      <c r="D5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E2FE-1844-4D38-B15F-F77742ECB665}">
  <dimension ref="A1:P23"/>
  <sheetViews>
    <sheetView workbookViewId="0">
      <selection activeCell="E23" sqref="E23:G23"/>
    </sheetView>
  </sheetViews>
  <sheetFormatPr baseColWidth="10" defaultColWidth="8.6640625" defaultRowHeight="16" x14ac:dyDescent="0.2"/>
  <cols>
    <col min="1" max="1" width="10.33203125" style="1" customWidth="1"/>
    <col min="2" max="2" width="13.33203125" style="1" customWidth="1"/>
    <col min="3" max="3" width="20.33203125" style="1" customWidth="1"/>
    <col min="4" max="4" width="10.1640625" style="1" bestFit="1" customWidth="1"/>
    <col min="5" max="7" width="14.6640625" style="1" customWidth="1"/>
    <col min="8" max="8" width="12.5" style="1" customWidth="1"/>
    <col min="9" max="9" width="8.6640625" style="1"/>
    <col min="10" max="10" width="10.83203125" style="1" customWidth="1"/>
    <col min="11" max="11" width="16.5" style="1" customWidth="1"/>
    <col min="12" max="12" width="9.1640625" style="1" bestFit="1" customWidth="1"/>
    <col min="13" max="15" width="9.1640625" style="1" customWidth="1"/>
    <col min="16" max="16" width="13.1640625" style="1" customWidth="1"/>
    <col min="17" max="16384" width="8.6640625" style="1"/>
  </cols>
  <sheetData>
    <row r="1" spans="1:16" x14ac:dyDescent="0.2">
      <c r="A1" s="2" t="s">
        <v>9</v>
      </c>
      <c r="J1" s="2" t="s">
        <v>11</v>
      </c>
    </row>
    <row r="2" spans="1:16" ht="17" x14ac:dyDescent="0.2">
      <c r="A2" s="5" t="s">
        <v>0</v>
      </c>
      <c r="B2" s="5" t="s">
        <v>1</v>
      </c>
      <c r="C2" s="5" t="s">
        <v>2</v>
      </c>
      <c r="D2" s="5" t="s">
        <v>3</v>
      </c>
      <c r="E2" s="12" t="s">
        <v>12</v>
      </c>
      <c r="F2" s="12" t="s">
        <v>13</v>
      </c>
      <c r="G2" s="12" t="s">
        <v>14</v>
      </c>
      <c r="H2" s="8" t="s">
        <v>10</v>
      </c>
      <c r="J2" s="5" t="s">
        <v>0</v>
      </c>
      <c r="K2" s="5" t="s">
        <v>2</v>
      </c>
      <c r="L2" s="5" t="s">
        <v>3</v>
      </c>
      <c r="M2" s="12" t="s">
        <v>12</v>
      </c>
      <c r="N2" s="12" t="s">
        <v>13</v>
      </c>
      <c r="O2" s="12" t="s">
        <v>14</v>
      </c>
      <c r="P2" s="10" t="s">
        <v>10</v>
      </c>
    </row>
    <row r="3" spans="1:16" ht="17" x14ac:dyDescent="0.2">
      <c r="A3" s="3">
        <v>2017</v>
      </c>
      <c r="B3" s="3" t="s">
        <v>4</v>
      </c>
      <c r="C3" s="3">
        <v>892.47720900000002</v>
      </c>
      <c r="D3" s="3">
        <v>1345.4639999999999</v>
      </c>
      <c r="E3" s="29"/>
      <c r="F3" s="29"/>
      <c r="G3" s="29"/>
      <c r="H3" s="7"/>
      <c r="J3" s="9">
        <v>2017</v>
      </c>
      <c r="K3" s="9">
        <v>41419.521643</v>
      </c>
      <c r="L3" s="9">
        <v>35925.737999999998</v>
      </c>
      <c r="M3" s="16">
        <f>ABS(K3-L3)</f>
        <v>5493.7836430000025</v>
      </c>
      <c r="N3" s="16">
        <f>(K3-L3)^2</f>
        <v>30181658.716094378</v>
      </c>
      <c r="O3" s="16"/>
      <c r="P3" s="11">
        <f>(K3/L3-1)*100</f>
        <v>15.29205508039948</v>
      </c>
    </row>
    <row r="4" spans="1:16" ht="17" x14ac:dyDescent="0.2">
      <c r="A4" s="3">
        <v>2017</v>
      </c>
      <c r="B4" s="3" t="s">
        <v>5</v>
      </c>
      <c r="C4" s="3">
        <v>19252.443276000002</v>
      </c>
      <c r="D4" s="3">
        <v>15128.21</v>
      </c>
      <c r="E4" s="29"/>
      <c r="F4" s="29"/>
      <c r="G4" s="29"/>
      <c r="H4" s="7"/>
      <c r="J4" s="9">
        <v>2018</v>
      </c>
      <c r="K4" s="9">
        <v>42479.081443000003</v>
      </c>
      <c r="L4" s="9">
        <v>36646.14</v>
      </c>
      <c r="M4" s="16">
        <f t="shared" ref="M4:M6" si="0">ABS(K4-L4)</f>
        <v>5832.9414430000033</v>
      </c>
      <c r="N4" s="16">
        <f t="shared" ref="N4:N6" si="1">(K4-L4)^2</f>
        <v>34023205.877466962</v>
      </c>
      <c r="O4" s="16"/>
      <c r="P4" s="7">
        <f t="shared" ref="P4:P6" si="2">(K4/L4-1)*100</f>
        <v>15.916932705600107</v>
      </c>
    </row>
    <row r="5" spans="1:16" ht="17" x14ac:dyDescent="0.2">
      <c r="A5" s="3">
        <v>2017</v>
      </c>
      <c r="B5" s="3" t="s">
        <v>6</v>
      </c>
      <c r="C5" s="3">
        <v>19714.499549</v>
      </c>
      <c r="D5" s="3">
        <v>18205.637999999999</v>
      </c>
      <c r="E5" s="29"/>
      <c r="F5" s="29"/>
      <c r="G5" s="29"/>
      <c r="H5" s="7"/>
      <c r="J5" s="3">
        <v>2019</v>
      </c>
      <c r="K5" s="3">
        <v>43062.141679</v>
      </c>
      <c r="L5" s="3">
        <v>36702.502999999997</v>
      </c>
      <c r="M5" s="16">
        <f t="shared" si="0"/>
        <v>6359.6386790000033</v>
      </c>
      <c r="N5" s="16">
        <f t="shared" si="1"/>
        <v>40445004.127432905</v>
      </c>
      <c r="O5" s="13"/>
      <c r="P5" s="7">
        <f t="shared" si="2"/>
        <v>17.327533980448152</v>
      </c>
    </row>
    <row r="6" spans="1:16" ht="17" x14ac:dyDescent="0.2">
      <c r="A6" s="6">
        <v>2017</v>
      </c>
      <c r="B6" s="6" t="s">
        <v>7</v>
      </c>
      <c r="C6" s="6">
        <v>39859.420035000003</v>
      </c>
      <c r="D6" s="6">
        <v>34679.311999999998</v>
      </c>
      <c r="E6" s="28">
        <f>ABS(C6-D6)</f>
        <v>5180.1080350000047</v>
      </c>
      <c r="F6" s="28">
        <f>(C6-D6)^2</f>
        <v>26833519.254271612</v>
      </c>
      <c r="G6" s="28"/>
      <c r="H6" s="7">
        <f t="shared" ref="H6:H18" si="3">(C6/D6-1)*100</f>
        <v>14.937170711460501</v>
      </c>
      <c r="J6" s="3">
        <v>2020</v>
      </c>
      <c r="K6" s="3">
        <v>41810.826522000003</v>
      </c>
      <c r="L6" s="3">
        <v>34807.258999999998</v>
      </c>
      <c r="M6" s="16">
        <f t="shared" si="0"/>
        <v>7003.5675220000048</v>
      </c>
      <c r="N6" s="16">
        <f t="shared" si="1"/>
        <v>49049958.035213292</v>
      </c>
      <c r="O6" s="13"/>
      <c r="P6" s="7">
        <f t="shared" si="2"/>
        <v>20.120996950664825</v>
      </c>
    </row>
    <row r="7" spans="1:16" ht="17" x14ac:dyDescent="0.2">
      <c r="A7" s="3">
        <v>2018</v>
      </c>
      <c r="B7" s="3" t="s">
        <v>4</v>
      </c>
      <c r="C7" s="3">
        <v>937.08887600000003</v>
      </c>
      <c r="D7" s="3">
        <v>1383.2070000000001</v>
      </c>
      <c r="E7" s="29"/>
      <c r="F7" s="29"/>
      <c r="G7" s="29"/>
      <c r="H7" s="7"/>
      <c r="J7" s="4"/>
      <c r="K7" s="4"/>
      <c r="L7" s="4"/>
      <c r="M7" s="13"/>
      <c r="N7" s="13"/>
      <c r="O7" s="13"/>
    </row>
    <row r="8" spans="1:16" ht="17" x14ac:dyDescent="0.2">
      <c r="A8" s="3">
        <v>2018</v>
      </c>
      <c r="B8" s="3" t="s">
        <v>5</v>
      </c>
      <c r="C8" s="3">
        <v>19976.983043</v>
      </c>
      <c r="D8" s="3">
        <v>15665.481</v>
      </c>
      <c r="E8" s="29"/>
      <c r="F8" s="29"/>
      <c r="G8" s="29"/>
      <c r="H8" s="7"/>
      <c r="M8" s="17">
        <f>AVERAGE(M3,M4,M5,M6)</f>
        <v>6172.4828217500035</v>
      </c>
      <c r="N8" s="17">
        <f>AVERAGE(N3,N4,N5,N6)</f>
        <v>38424956.689051881</v>
      </c>
      <c r="O8" s="15">
        <f>SQRT(N8)</f>
        <v>6198.7867110469188</v>
      </c>
    </row>
    <row r="9" spans="1:16" ht="17" x14ac:dyDescent="0.2">
      <c r="A9" s="3">
        <v>2018</v>
      </c>
      <c r="B9" s="3" t="s">
        <v>6</v>
      </c>
      <c r="C9" s="3">
        <v>20145.781956999999</v>
      </c>
      <c r="D9" s="3">
        <v>18318.256000000001</v>
      </c>
      <c r="E9" s="29"/>
      <c r="F9" s="29"/>
      <c r="G9" s="29"/>
      <c r="H9" s="7"/>
    </row>
    <row r="10" spans="1:16" ht="17" x14ac:dyDescent="0.2">
      <c r="A10" s="6">
        <v>2018</v>
      </c>
      <c r="B10" s="6" t="s">
        <v>7</v>
      </c>
      <c r="C10" s="6">
        <v>41059.853875000001</v>
      </c>
      <c r="D10" s="6">
        <v>35366.944000000003</v>
      </c>
      <c r="E10" s="28">
        <f>ABS(C10-D10)</f>
        <v>5692.9098749999976</v>
      </c>
      <c r="F10" s="28">
        <f>(C10-D10)^2</f>
        <v>32409222.84487249</v>
      </c>
      <c r="G10" s="28"/>
      <c r="H10" s="7">
        <f t="shared" si="3"/>
        <v>16.096697172930739</v>
      </c>
    </row>
    <row r="11" spans="1:16" ht="17" x14ac:dyDescent="0.2">
      <c r="A11" s="3">
        <v>2019</v>
      </c>
      <c r="B11" s="3" t="s">
        <v>4</v>
      </c>
      <c r="C11" s="3">
        <v>942.16195200000004</v>
      </c>
      <c r="D11" s="3">
        <v>1482.3789999999999</v>
      </c>
      <c r="E11" s="29"/>
      <c r="F11" s="29"/>
      <c r="G11" s="29"/>
      <c r="H11" s="7"/>
    </row>
    <row r="12" spans="1:16" ht="17" x14ac:dyDescent="0.2">
      <c r="A12" s="3">
        <v>2019</v>
      </c>
      <c r="B12" s="3" t="s">
        <v>5</v>
      </c>
      <c r="C12" s="3">
        <v>20541.530551</v>
      </c>
      <c r="D12" s="3">
        <v>15745.805</v>
      </c>
      <c r="E12" s="29"/>
      <c r="F12" s="29"/>
      <c r="G12" s="29"/>
      <c r="H12" s="7"/>
    </row>
    <row r="13" spans="1:16" ht="17" x14ac:dyDescent="0.2">
      <c r="A13" s="3">
        <v>2019</v>
      </c>
      <c r="B13" s="3" t="s">
        <v>6</v>
      </c>
      <c r="C13" s="3">
        <v>20165.427521000001</v>
      </c>
      <c r="D13" s="3">
        <v>18201.433000000001</v>
      </c>
      <c r="E13" s="29"/>
      <c r="F13" s="29"/>
      <c r="G13" s="29"/>
      <c r="H13" s="7"/>
    </row>
    <row r="14" spans="1:16" ht="17" x14ac:dyDescent="0.2">
      <c r="A14" s="6">
        <v>2019</v>
      </c>
      <c r="B14" s="6" t="s">
        <v>7</v>
      </c>
      <c r="C14" s="6">
        <v>41649.120024000003</v>
      </c>
      <c r="D14" s="6">
        <v>35429.616999999998</v>
      </c>
      <c r="E14" s="28">
        <f>ABS(C14-D14)</f>
        <v>6219.5030240000051</v>
      </c>
      <c r="F14" s="28">
        <f>(C14-D14)^2</f>
        <v>38682217.865545206</v>
      </c>
      <c r="G14" s="28"/>
      <c r="H14" s="7">
        <f t="shared" si="3"/>
        <v>17.554530787053114</v>
      </c>
    </row>
    <row r="15" spans="1:16" ht="17" x14ac:dyDescent="0.2">
      <c r="A15" s="3">
        <v>2020</v>
      </c>
      <c r="B15" s="3" t="s">
        <v>4</v>
      </c>
      <c r="C15" s="3">
        <v>786.66909799999996</v>
      </c>
      <c r="D15" s="3">
        <v>1418.752</v>
      </c>
      <c r="E15" s="29"/>
      <c r="F15" s="29"/>
      <c r="G15" s="29"/>
      <c r="H15" s="7"/>
    </row>
    <row r="16" spans="1:16" ht="17" x14ac:dyDescent="0.2">
      <c r="A16" s="3">
        <v>2020</v>
      </c>
      <c r="B16" s="3" t="s">
        <v>5</v>
      </c>
      <c r="C16" s="3">
        <v>20563.190115000001</v>
      </c>
      <c r="D16" s="3">
        <v>15380.657999999999</v>
      </c>
      <c r="E16" s="29"/>
      <c r="F16" s="29"/>
      <c r="G16" s="29"/>
      <c r="H16" s="7"/>
    </row>
    <row r="17" spans="1:8" ht="17" x14ac:dyDescent="0.2">
      <c r="A17" s="3">
        <v>2020</v>
      </c>
      <c r="B17" s="3" t="s">
        <v>6</v>
      </c>
      <c r="C17" s="3">
        <v>17252.695409</v>
      </c>
      <c r="D17" s="3">
        <v>16989.696</v>
      </c>
      <c r="E17" s="29"/>
      <c r="F17" s="29"/>
      <c r="G17" s="29"/>
      <c r="H17" s="7"/>
    </row>
    <row r="18" spans="1:8" ht="17" x14ac:dyDescent="0.2">
      <c r="A18" s="6">
        <v>2020</v>
      </c>
      <c r="B18" s="6" t="s">
        <v>7</v>
      </c>
      <c r="C18" s="6">
        <v>38602.554622000003</v>
      </c>
      <c r="D18" s="6">
        <v>33789.106</v>
      </c>
      <c r="E18" s="28">
        <f>ABS(C18-D18)</f>
        <v>4813.4486220000035</v>
      </c>
      <c r="F18" s="28">
        <f>(C18-D18)^2</f>
        <v>23169287.636633731</v>
      </c>
      <c r="G18" s="28"/>
      <c r="H18" s="7">
        <f t="shared" si="3"/>
        <v>14.245563709202624</v>
      </c>
    </row>
    <row r="19" spans="1:8" ht="17" x14ac:dyDescent="0.2">
      <c r="A19" s="3">
        <v>2025</v>
      </c>
      <c r="B19" s="3" t="s">
        <v>4</v>
      </c>
      <c r="C19" s="3"/>
      <c r="D19" s="3"/>
      <c r="E19" s="29"/>
      <c r="F19" s="29"/>
      <c r="G19" s="29"/>
    </row>
    <row r="20" spans="1:8" ht="17" x14ac:dyDescent="0.2">
      <c r="A20" s="3">
        <v>2025</v>
      </c>
      <c r="B20" s="3" t="s">
        <v>5</v>
      </c>
      <c r="C20" s="3"/>
      <c r="D20" s="3"/>
      <c r="E20" s="29"/>
      <c r="F20" s="29"/>
      <c r="G20" s="29"/>
    </row>
    <row r="21" spans="1:8" ht="17" x14ac:dyDescent="0.2">
      <c r="A21" s="3">
        <v>2025</v>
      </c>
      <c r="B21" s="3" t="s">
        <v>6</v>
      </c>
      <c r="C21" s="3"/>
      <c r="D21" s="3"/>
      <c r="E21" s="29"/>
      <c r="F21" s="29"/>
      <c r="G21" s="29"/>
    </row>
    <row r="22" spans="1:8" ht="17" x14ac:dyDescent="0.2">
      <c r="A22" s="6">
        <v>2025</v>
      </c>
      <c r="B22" s="6" t="s">
        <v>7</v>
      </c>
      <c r="C22" s="6"/>
      <c r="D22" s="6"/>
      <c r="E22" s="28"/>
      <c r="F22" s="28"/>
      <c r="G22" s="28"/>
    </row>
    <row r="23" spans="1:8" x14ac:dyDescent="0.2">
      <c r="E23" s="22">
        <f>AVERAGE(E6,E10,E14,E18)</f>
        <v>5476.4923890000027</v>
      </c>
      <c r="F23" s="22">
        <f>AVERAGE(F6,F10,F14,F18)</f>
        <v>30273561.90033076</v>
      </c>
      <c r="G23" s="22">
        <f>SQRT(F23)</f>
        <v>5502.1415739992335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34D43-E069-E241-887E-DA122E8AB00F}">
  <dimension ref="A1:P35"/>
  <sheetViews>
    <sheetView workbookViewId="0">
      <selection activeCell="E23" sqref="E23:G23"/>
    </sheetView>
  </sheetViews>
  <sheetFormatPr baseColWidth="10" defaultColWidth="8.6640625" defaultRowHeight="16" x14ac:dyDescent="0.2"/>
  <cols>
    <col min="1" max="1" width="10.33203125" style="1" customWidth="1"/>
    <col min="2" max="2" width="13.33203125" style="1" customWidth="1"/>
    <col min="3" max="3" width="20.33203125" style="1" customWidth="1"/>
    <col min="4" max="4" width="10.1640625" style="1" bestFit="1" customWidth="1"/>
    <col min="5" max="8" width="13.6640625" style="1" customWidth="1"/>
    <col min="9" max="9" width="8.6640625" style="1"/>
    <col min="10" max="10" width="10.83203125" style="1" customWidth="1"/>
    <col min="11" max="11" width="16.5" style="1" customWidth="1"/>
    <col min="12" max="12" width="9.1640625" style="1" bestFit="1" customWidth="1"/>
    <col min="13" max="15" width="15.5" style="1" customWidth="1"/>
    <col min="16" max="16" width="13.1640625" style="1" customWidth="1"/>
    <col min="17" max="16384" width="8.6640625" style="1"/>
  </cols>
  <sheetData>
    <row r="1" spans="1:16" x14ac:dyDescent="0.2">
      <c r="A1" s="2" t="s">
        <v>9</v>
      </c>
      <c r="J1" s="2" t="s">
        <v>11</v>
      </c>
    </row>
    <row r="2" spans="1:16" ht="17" x14ac:dyDescent="0.2">
      <c r="A2" s="5" t="s">
        <v>0</v>
      </c>
      <c r="B2" s="5" t="s">
        <v>1</v>
      </c>
      <c r="C2" s="5" t="s">
        <v>2</v>
      </c>
      <c r="D2" s="5" t="s">
        <v>3</v>
      </c>
      <c r="E2" s="12" t="s">
        <v>12</v>
      </c>
      <c r="F2" s="12" t="s">
        <v>13</v>
      </c>
      <c r="G2" s="12" t="s">
        <v>14</v>
      </c>
      <c r="H2" s="8" t="s">
        <v>10</v>
      </c>
      <c r="J2" s="5" t="s">
        <v>0</v>
      </c>
      <c r="K2" s="5" t="s">
        <v>2</v>
      </c>
      <c r="L2" s="5" t="s">
        <v>3</v>
      </c>
      <c r="M2" s="12" t="s">
        <v>12</v>
      </c>
      <c r="N2" s="12" t="s">
        <v>13</v>
      </c>
      <c r="O2" s="12" t="s">
        <v>14</v>
      </c>
      <c r="P2" s="10" t="s">
        <v>10</v>
      </c>
    </row>
    <row r="3" spans="1:16" ht="17" x14ac:dyDescent="0.2">
      <c r="A3" s="3">
        <v>2017</v>
      </c>
      <c r="B3" s="3" t="s">
        <v>4</v>
      </c>
      <c r="C3" s="25">
        <v>1363.588501</v>
      </c>
      <c r="D3" s="23">
        <v>1345.4639999999999</v>
      </c>
      <c r="E3" s="13"/>
      <c r="F3" s="13"/>
      <c r="G3" s="13"/>
      <c r="H3" s="7"/>
      <c r="J3" s="9">
        <v>2017</v>
      </c>
      <c r="K3" s="1">
        <v>34213.916953</v>
      </c>
      <c r="L3" s="9">
        <v>35925.737999999998</v>
      </c>
      <c r="M3" s="16">
        <f>ABS(K3-L3)</f>
        <v>1711.8210469999976</v>
      </c>
      <c r="N3" s="16">
        <f>(K3-L3)^2</f>
        <v>2930331.296952168</v>
      </c>
      <c r="O3" s="16"/>
      <c r="P3" s="11">
        <f>(K3/L3-1)*100</f>
        <v>-4.7648876329276728</v>
      </c>
    </row>
    <row r="4" spans="1:16" ht="17" x14ac:dyDescent="0.2">
      <c r="A4" s="3">
        <v>2017</v>
      </c>
      <c r="B4" s="3" t="s">
        <v>5</v>
      </c>
      <c r="C4" s="26">
        <v>14999.60628</v>
      </c>
      <c r="D4" s="23">
        <v>15128.21</v>
      </c>
      <c r="E4" s="13"/>
      <c r="F4" s="13"/>
      <c r="G4" s="13"/>
      <c r="H4" s="7"/>
      <c r="J4" s="9">
        <v>2018</v>
      </c>
      <c r="K4" s="1">
        <v>34213.916953</v>
      </c>
      <c r="L4" s="9">
        <v>36646.14</v>
      </c>
      <c r="M4" s="16">
        <f t="shared" ref="M4:M6" si="0">ABS(K4-L4)</f>
        <v>2432.2230469999995</v>
      </c>
      <c r="N4" s="16">
        <f t="shared" ref="N4:N6" si="1">(K4-L4)^2</f>
        <v>5915708.9503579615</v>
      </c>
      <c r="O4" s="16"/>
      <c r="P4" s="7">
        <f t="shared" ref="P4:P6" si="2">(K4/L4-1)*100</f>
        <v>-6.637051124620486</v>
      </c>
    </row>
    <row r="5" spans="1:16" ht="17" x14ac:dyDescent="0.2">
      <c r="A5" s="3">
        <v>2017</v>
      </c>
      <c r="B5" s="3" t="s">
        <v>6</v>
      </c>
      <c r="C5" s="26">
        <v>18436.358263999999</v>
      </c>
      <c r="D5" s="23">
        <v>18205.637999999999</v>
      </c>
      <c r="E5" s="13"/>
      <c r="F5" s="13"/>
      <c r="G5" s="13"/>
      <c r="H5" s="7"/>
      <c r="J5" s="3">
        <v>2019</v>
      </c>
      <c r="K5" s="1">
        <v>34213.916953</v>
      </c>
      <c r="L5" s="3">
        <v>36702.502999999997</v>
      </c>
      <c r="M5" s="16">
        <f t="shared" si="0"/>
        <v>2488.5860469999971</v>
      </c>
      <c r="N5" s="16">
        <f t="shared" si="1"/>
        <v>6193060.5133230714</v>
      </c>
      <c r="O5" s="13"/>
      <c r="P5" s="7">
        <f t="shared" si="2"/>
        <v>-6.7804259753074581</v>
      </c>
    </row>
    <row r="6" spans="1:16" ht="17" x14ac:dyDescent="0.2">
      <c r="A6" s="6">
        <v>2017</v>
      </c>
      <c r="B6" s="6" t="s">
        <v>7</v>
      </c>
      <c r="C6" s="27">
        <f>SUM(C3:C5)</f>
        <v>34799.553045000001</v>
      </c>
      <c r="D6" s="24">
        <v>34679.311999999998</v>
      </c>
      <c r="E6" s="28">
        <f>ABS(C6-D6)</f>
        <v>120.24104500000249</v>
      </c>
      <c r="F6" s="28">
        <f>(C6-D6)^2</f>
        <v>14457.908902692623</v>
      </c>
      <c r="G6" s="28"/>
      <c r="H6" s="7">
        <f t="shared" ref="H6:H18" si="3">(C6/D6-1)*100</f>
        <v>0.34672269449866899</v>
      </c>
      <c r="J6" s="3">
        <v>2020</v>
      </c>
      <c r="K6" s="1">
        <v>34213.916953</v>
      </c>
      <c r="L6" s="3">
        <v>34807.258999999998</v>
      </c>
      <c r="M6" s="16">
        <f t="shared" si="0"/>
        <v>593.34204699999827</v>
      </c>
      <c r="N6" s="16">
        <f t="shared" si="1"/>
        <v>352054.78473814816</v>
      </c>
      <c r="O6" s="13"/>
      <c r="P6" s="7">
        <f t="shared" si="2"/>
        <v>-1.7046503058456786</v>
      </c>
    </row>
    <row r="7" spans="1:16" ht="17" x14ac:dyDescent="0.2">
      <c r="A7" s="3">
        <v>2018</v>
      </c>
      <c r="B7" s="3" t="s">
        <v>4</v>
      </c>
      <c r="C7" s="23">
        <v>1394.400635</v>
      </c>
      <c r="D7" s="23">
        <v>1383.2070000000001</v>
      </c>
      <c r="E7" s="29"/>
      <c r="F7" s="29"/>
      <c r="G7" s="29"/>
      <c r="H7" s="7"/>
      <c r="J7" s="4"/>
      <c r="K7" s="4"/>
      <c r="L7" s="4"/>
      <c r="M7" s="13"/>
      <c r="N7" s="13"/>
      <c r="O7" s="13"/>
    </row>
    <row r="8" spans="1:16" ht="17" x14ac:dyDescent="0.2">
      <c r="A8" s="3">
        <v>2018</v>
      </c>
      <c r="B8" s="3" t="s">
        <v>5</v>
      </c>
      <c r="C8" s="23">
        <v>14996.554923</v>
      </c>
      <c r="D8" s="23">
        <v>15665.481</v>
      </c>
      <c r="E8" s="29"/>
      <c r="F8" s="29"/>
      <c r="G8" s="29"/>
      <c r="H8" s="7"/>
      <c r="M8" s="21">
        <f>AVERAGE(M3,M4,M5,M6)</f>
        <v>1806.4930469999981</v>
      </c>
      <c r="N8" s="21">
        <f>AVERAGE(N3,N4,N5,N6)</f>
        <v>3847788.886342837</v>
      </c>
      <c r="O8" s="22">
        <f>SQRT(N8)</f>
        <v>1961.5781621803494</v>
      </c>
    </row>
    <row r="9" spans="1:16" ht="17" x14ac:dyDescent="0.2">
      <c r="A9" s="3">
        <v>2018</v>
      </c>
      <c r="B9" s="3" t="s">
        <v>6</v>
      </c>
      <c r="C9" s="23">
        <v>18624.696135999999</v>
      </c>
      <c r="D9" s="23">
        <v>18318.256000000001</v>
      </c>
      <c r="E9" s="29"/>
      <c r="F9" s="29"/>
      <c r="G9" s="29"/>
      <c r="H9" s="7"/>
    </row>
    <row r="10" spans="1:16" ht="17" x14ac:dyDescent="0.2">
      <c r="A10" s="6">
        <v>2018</v>
      </c>
      <c r="B10" s="6" t="s">
        <v>7</v>
      </c>
      <c r="C10" s="24">
        <v>35015.651694</v>
      </c>
      <c r="D10" s="24">
        <v>35366.944000000003</v>
      </c>
      <c r="E10" s="28">
        <f>ABS(C10-D10)</f>
        <v>351.29230600000301</v>
      </c>
      <c r="F10" s="28">
        <f>(C10-D10)^2</f>
        <v>123406.28425479976</v>
      </c>
      <c r="G10" s="28"/>
      <c r="H10" s="7">
        <f t="shared" si="3"/>
        <v>-0.99327865591102293</v>
      </c>
    </row>
    <row r="11" spans="1:16" ht="17" x14ac:dyDescent="0.2">
      <c r="A11" s="3">
        <v>2019</v>
      </c>
      <c r="B11" s="3" t="s">
        <v>4</v>
      </c>
      <c r="C11" s="23">
        <v>1425.2120359999999</v>
      </c>
      <c r="D11" s="23">
        <v>1482.3789999999999</v>
      </c>
      <c r="E11" s="29"/>
      <c r="F11" s="29"/>
      <c r="G11" s="29"/>
      <c r="H11" s="7"/>
    </row>
    <row r="12" spans="1:16" ht="17" x14ac:dyDescent="0.2">
      <c r="A12" s="3">
        <v>2019</v>
      </c>
      <c r="B12" s="3" t="s">
        <v>5</v>
      </c>
      <c r="C12" s="23">
        <v>15088.549497</v>
      </c>
      <c r="D12" s="23">
        <v>15745.805</v>
      </c>
      <c r="E12" s="29"/>
      <c r="F12" s="29"/>
      <c r="G12" s="29"/>
      <c r="H12" s="7"/>
    </row>
    <row r="13" spans="1:16" ht="17" x14ac:dyDescent="0.2">
      <c r="A13" s="3">
        <v>2019</v>
      </c>
      <c r="B13" s="3" t="s">
        <v>6</v>
      </c>
      <c r="C13" s="23">
        <v>18810.998667</v>
      </c>
      <c r="D13" s="23">
        <v>18201.433000000001</v>
      </c>
      <c r="E13" s="29"/>
      <c r="F13" s="29"/>
      <c r="G13" s="29"/>
      <c r="H13" s="7"/>
    </row>
    <row r="14" spans="1:16" ht="17" x14ac:dyDescent="0.2">
      <c r="A14" s="6">
        <v>2019</v>
      </c>
      <c r="B14" s="6" t="s">
        <v>7</v>
      </c>
      <c r="C14" s="24">
        <f>SUM(C11:C13)</f>
        <v>35324.760200000004</v>
      </c>
      <c r="D14" s="24">
        <v>35429.616999999998</v>
      </c>
      <c r="E14" s="28">
        <f>ABS(C14-D14)</f>
        <v>104.85679999999411</v>
      </c>
      <c r="F14" s="28">
        <f>(C14-D14)^2</f>
        <v>10994.948506238765</v>
      </c>
      <c r="G14" s="28"/>
      <c r="H14" s="7">
        <f t="shared" si="3"/>
        <v>-0.29595803985121849</v>
      </c>
    </row>
    <row r="15" spans="1:16" ht="17" x14ac:dyDescent="0.2">
      <c r="A15" s="3">
        <v>2020</v>
      </c>
      <c r="B15" s="3" t="s">
        <v>4</v>
      </c>
      <c r="C15" s="23">
        <v>1456.024048</v>
      </c>
      <c r="D15" s="23">
        <v>1418.752</v>
      </c>
      <c r="E15" s="29"/>
      <c r="F15" s="29"/>
      <c r="G15" s="29"/>
      <c r="H15" s="7"/>
    </row>
    <row r="16" spans="1:16" ht="17" x14ac:dyDescent="0.2">
      <c r="A16" s="3">
        <v>2020</v>
      </c>
      <c r="B16" s="3" t="s">
        <v>5</v>
      </c>
      <c r="C16" s="23">
        <v>15215.497303</v>
      </c>
      <c r="D16" s="23">
        <v>15380.657999999999</v>
      </c>
      <c r="E16" s="29"/>
      <c r="F16" s="29"/>
      <c r="G16" s="29"/>
      <c r="H16" s="7"/>
    </row>
    <row r="17" spans="1:13" ht="17" x14ac:dyDescent="0.2">
      <c r="A17" s="3">
        <v>2020</v>
      </c>
      <c r="B17" s="3" t="s">
        <v>6</v>
      </c>
      <c r="C17" s="23">
        <v>18996.653069</v>
      </c>
      <c r="D17" s="23">
        <v>16989.696</v>
      </c>
      <c r="E17" s="29"/>
      <c r="F17" s="29"/>
      <c r="G17" s="29"/>
      <c r="H17" s="7"/>
    </row>
    <row r="18" spans="1:13" ht="17" x14ac:dyDescent="0.2">
      <c r="A18" s="6">
        <v>2020</v>
      </c>
      <c r="B18" s="6" t="s">
        <v>7</v>
      </c>
      <c r="C18" s="24">
        <v>35668.174419999996</v>
      </c>
      <c r="D18" s="24">
        <v>33789.106</v>
      </c>
      <c r="E18" s="28">
        <f>ABS(C18-D18)</f>
        <v>1879.068419999996</v>
      </c>
      <c r="F18" s="28">
        <f>(C18-D18)^2</f>
        <v>3530898.1270412812</v>
      </c>
      <c r="G18" s="28"/>
      <c r="H18" s="7">
        <f t="shared" si="3"/>
        <v>5.5611664303873543</v>
      </c>
    </row>
    <row r="19" spans="1:13" x14ac:dyDescent="0.2">
      <c r="A19" s="3"/>
      <c r="B19" s="3"/>
      <c r="C19" s="23"/>
      <c r="D19" s="23"/>
      <c r="E19" s="29"/>
      <c r="F19" s="29"/>
      <c r="G19" s="29"/>
    </row>
    <row r="20" spans="1:13" x14ac:dyDescent="0.2">
      <c r="A20" s="3"/>
      <c r="B20" s="3"/>
      <c r="C20" s="23"/>
      <c r="D20" s="23"/>
      <c r="E20" s="29"/>
      <c r="F20" s="29"/>
      <c r="G20" s="29"/>
    </row>
    <row r="21" spans="1:13" x14ac:dyDescent="0.2">
      <c r="A21" s="3"/>
      <c r="B21" s="3"/>
      <c r="C21" s="23"/>
      <c r="D21" s="23"/>
      <c r="E21" s="29"/>
      <c r="F21" s="29"/>
      <c r="G21" s="29"/>
    </row>
    <row r="22" spans="1:13" x14ac:dyDescent="0.2">
      <c r="A22" s="6"/>
      <c r="B22" s="6"/>
      <c r="C22" s="24"/>
      <c r="D22" s="24"/>
      <c r="E22" s="28"/>
      <c r="F22" s="28"/>
      <c r="G22" s="28"/>
    </row>
    <row r="23" spans="1:13" x14ac:dyDescent="0.2">
      <c r="E23" s="22">
        <f>AVERAGE(E6,E10,E14,E18)</f>
        <v>613.86464274999889</v>
      </c>
      <c r="F23" s="22">
        <f>AVERAGE(F6,F10,F14,F18)</f>
        <v>919939.31717625307</v>
      </c>
      <c r="G23" s="22">
        <f>SQRT(F23)</f>
        <v>959.13467103230766</v>
      </c>
    </row>
    <row r="29" spans="1:13" x14ac:dyDescent="0.2">
      <c r="M29" s="18"/>
    </row>
    <row r="31" spans="1:13" x14ac:dyDescent="0.2">
      <c r="B31" s="19" t="s">
        <v>15</v>
      </c>
      <c r="C31" s="19" t="s">
        <v>16</v>
      </c>
      <c r="D31" s="19" t="s">
        <v>17</v>
      </c>
      <c r="E31" s="19" t="s">
        <v>18</v>
      </c>
      <c r="F31" s="19" t="s">
        <v>11</v>
      </c>
    </row>
    <row r="32" spans="1:13" x14ac:dyDescent="0.2">
      <c r="A32" s="1">
        <v>2017</v>
      </c>
      <c r="B32" s="18">
        <v>1363.588501</v>
      </c>
      <c r="C32" s="1">
        <v>14999.60628</v>
      </c>
      <c r="D32" s="1">
        <v>18436.358263999999</v>
      </c>
      <c r="E32" s="20">
        <f>SUM(B32:D32)</f>
        <v>34799.553045000001</v>
      </c>
      <c r="F32" s="1">
        <v>34213.916953</v>
      </c>
      <c r="M32" s="20"/>
    </row>
    <row r="33" spans="1:6" x14ac:dyDescent="0.2">
      <c r="A33" s="1">
        <v>2018</v>
      </c>
      <c r="B33" s="18">
        <v>1394.400635</v>
      </c>
      <c r="C33" s="1">
        <v>14996.554923</v>
      </c>
      <c r="D33" s="1">
        <v>18624.696135999999</v>
      </c>
      <c r="E33" s="20">
        <f t="shared" ref="E33:E35" si="4">SUM(B33:D33)</f>
        <v>35015.651694</v>
      </c>
      <c r="F33" s="1">
        <v>34213.916953</v>
      </c>
    </row>
    <row r="34" spans="1:6" x14ac:dyDescent="0.2">
      <c r="A34" s="1">
        <v>2019</v>
      </c>
      <c r="B34" s="18">
        <v>1425.2120359999999</v>
      </c>
      <c r="C34" s="1">
        <v>15088.549497</v>
      </c>
      <c r="D34" s="1">
        <v>18810.998667</v>
      </c>
      <c r="E34" s="20">
        <f t="shared" si="4"/>
        <v>35324.760200000004</v>
      </c>
      <c r="F34" s="1">
        <v>34213.916953</v>
      </c>
    </row>
    <row r="35" spans="1:6" x14ac:dyDescent="0.2">
      <c r="A35" s="1">
        <v>2020</v>
      </c>
      <c r="B35" s="18">
        <v>1456.024048</v>
      </c>
      <c r="C35" s="1">
        <v>15215.497303</v>
      </c>
      <c r="D35" s="1">
        <v>18996.653069</v>
      </c>
      <c r="E35" s="20">
        <f t="shared" si="4"/>
        <v>35668.174419999996</v>
      </c>
      <c r="F35" s="1">
        <v>34213.916953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39927-D9FD-B74A-A3F3-4DFD3F639207}">
  <dimension ref="A1:P23"/>
  <sheetViews>
    <sheetView topLeftCell="C1" workbookViewId="0">
      <selection activeCell="F42" sqref="F42"/>
    </sheetView>
  </sheetViews>
  <sheetFormatPr baseColWidth="10" defaultColWidth="8.6640625" defaultRowHeight="16" x14ac:dyDescent="0.2"/>
  <cols>
    <col min="1" max="1" width="10.33203125" style="1" customWidth="1"/>
    <col min="2" max="2" width="13.33203125" style="1" customWidth="1"/>
    <col min="3" max="3" width="20.33203125" style="1" customWidth="1"/>
    <col min="4" max="4" width="10.1640625" style="1" bestFit="1" customWidth="1"/>
    <col min="5" max="7" width="10.1640625" style="1" customWidth="1"/>
    <col min="8" max="8" width="12.5" style="1" customWidth="1"/>
    <col min="9" max="9" width="8.6640625" style="1"/>
    <col min="10" max="10" width="10.83203125" style="1" customWidth="1"/>
    <col min="11" max="11" width="16.5" style="1" customWidth="1"/>
    <col min="12" max="12" width="9.1640625" style="1" bestFit="1" customWidth="1"/>
    <col min="13" max="15" width="9.1640625" style="1" customWidth="1"/>
    <col min="16" max="16" width="13.1640625" style="1" customWidth="1"/>
    <col min="17" max="16384" width="8.6640625" style="1"/>
  </cols>
  <sheetData>
    <row r="1" spans="1:16" x14ac:dyDescent="0.2">
      <c r="A1" s="2" t="s">
        <v>9</v>
      </c>
      <c r="J1" s="2" t="s">
        <v>11</v>
      </c>
    </row>
    <row r="2" spans="1:16" ht="17" x14ac:dyDescent="0.2">
      <c r="A2" s="5" t="s">
        <v>0</v>
      </c>
      <c r="B2" s="5" t="s">
        <v>1</v>
      </c>
      <c r="C2" s="5" t="s">
        <v>2</v>
      </c>
      <c r="D2" s="5" t="s">
        <v>3</v>
      </c>
      <c r="E2" s="12" t="s">
        <v>12</v>
      </c>
      <c r="F2" s="12" t="s">
        <v>13</v>
      </c>
      <c r="G2" s="12" t="s">
        <v>14</v>
      </c>
      <c r="H2" s="8" t="s">
        <v>10</v>
      </c>
      <c r="J2" s="5" t="s">
        <v>0</v>
      </c>
      <c r="K2" s="5" t="s">
        <v>2</v>
      </c>
      <c r="L2" s="5" t="s">
        <v>3</v>
      </c>
      <c r="M2" s="12" t="s">
        <v>12</v>
      </c>
      <c r="N2" s="12" t="s">
        <v>13</v>
      </c>
      <c r="O2" s="12" t="s">
        <v>14</v>
      </c>
      <c r="P2" s="10" t="s">
        <v>10</v>
      </c>
    </row>
    <row r="3" spans="1:16" ht="17" x14ac:dyDescent="0.2">
      <c r="A3" s="3">
        <v>2017</v>
      </c>
      <c r="B3" s="3" t="s">
        <v>4</v>
      </c>
      <c r="C3" s="3">
        <v>892.47720900000002</v>
      </c>
      <c r="D3" s="3">
        <v>1345.4639999999999</v>
      </c>
      <c r="E3" s="13"/>
      <c r="F3" s="13"/>
      <c r="G3" s="13"/>
      <c r="H3" s="7"/>
      <c r="J3" s="9">
        <v>2017</v>
      </c>
      <c r="K3" s="9">
        <v>41419.521643</v>
      </c>
      <c r="L3" s="9">
        <v>35925.737999999998</v>
      </c>
      <c r="M3" s="16">
        <f>ABS(K3-L3)</f>
        <v>5493.7836430000025</v>
      </c>
      <c r="N3" s="16">
        <f>(K3-L3)^2</f>
        <v>30181658.716094378</v>
      </c>
      <c r="O3" s="16"/>
      <c r="P3" s="11">
        <f>(K3/L3-1)*100</f>
        <v>15.29205508039948</v>
      </c>
    </row>
    <row r="4" spans="1:16" ht="17" x14ac:dyDescent="0.2">
      <c r="A4" s="3">
        <v>2017</v>
      </c>
      <c r="B4" s="3" t="s">
        <v>5</v>
      </c>
      <c r="C4" s="3">
        <v>19252.443276000002</v>
      </c>
      <c r="D4" s="3">
        <v>15128.21</v>
      </c>
      <c r="E4" s="13"/>
      <c r="F4" s="13"/>
      <c r="G4" s="13"/>
      <c r="H4" s="7"/>
      <c r="J4" s="9">
        <v>2018</v>
      </c>
      <c r="K4" s="9">
        <v>42479.081443000003</v>
      </c>
      <c r="L4" s="9">
        <v>36646.14</v>
      </c>
      <c r="M4" s="16">
        <f t="shared" ref="M4:M6" si="0">ABS(K4-L4)</f>
        <v>5832.9414430000033</v>
      </c>
      <c r="N4" s="16">
        <f t="shared" ref="N4:N6" si="1">(K4-L4)^2</f>
        <v>34023205.877466962</v>
      </c>
      <c r="O4" s="16"/>
      <c r="P4" s="7">
        <f t="shared" ref="P4:P6" si="2">(K4/L4-1)*100</f>
        <v>15.916932705600107</v>
      </c>
    </row>
    <row r="5" spans="1:16" ht="17" x14ac:dyDescent="0.2">
      <c r="A5" s="3">
        <v>2017</v>
      </c>
      <c r="B5" s="3" t="s">
        <v>6</v>
      </c>
      <c r="C5" s="3">
        <v>19714.499549</v>
      </c>
      <c r="D5" s="3">
        <v>18205.637999999999</v>
      </c>
      <c r="E5" s="13"/>
      <c r="F5" s="13"/>
      <c r="G5" s="13"/>
      <c r="H5" s="7"/>
      <c r="J5" s="3">
        <v>2019</v>
      </c>
      <c r="K5" s="3">
        <v>43062.141679</v>
      </c>
      <c r="L5" s="3">
        <v>36702.502999999997</v>
      </c>
      <c r="M5" s="16">
        <f t="shared" si="0"/>
        <v>6359.6386790000033</v>
      </c>
      <c r="N5" s="16">
        <f t="shared" si="1"/>
        <v>40445004.127432905</v>
      </c>
      <c r="O5" s="13"/>
      <c r="P5" s="7">
        <f t="shared" si="2"/>
        <v>17.327533980448152</v>
      </c>
    </row>
    <row r="6" spans="1:16" ht="17" x14ac:dyDescent="0.2">
      <c r="A6" s="6">
        <v>2017</v>
      </c>
      <c r="B6" s="6" t="s">
        <v>7</v>
      </c>
      <c r="C6" s="6">
        <v>39859.420035000003</v>
      </c>
      <c r="D6" s="6">
        <v>34679.311999999998</v>
      </c>
      <c r="E6" s="14">
        <f>ABS(C6-D6)</f>
        <v>5180.1080350000047</v>
      </c>
      <c r="F6" s="14">
        <f>(C6-D6)^2</f>
        <v>26833519.254271612</v>
      </c>
      <c r="G6" s="14"/>
      <c r="H6" s="7">
        <f t="shared" ref="H6:H18" si="3">(C6/D6-1)*100</f>
        <v>14.937170711460501</v>
      </c>
      <c r="J6" s="3">
        <v>2020</v>
      </c>
      <c r="K6" s="3">
        <v>41810.826522000003</v>
      </c>
      <c r="L6" s="3">
        <v>34807.258999999998</v>
      </c>
      <c r="M6" s="16">
        <f t="shared" si="0"/>
        <v>7003.5675220000048</v>
      </c>
      <c r="N6" s="16">
        <f t="shared" si="1"/>
        <v>49049958.035213292</v>
      </c>
      <c r="O6" s="13"/>
      <c r="P6" s="7">
        <f t="shared" si="2"/>
        <v>20.120996950664825</v>
      </c>
    </row>
    <row r="7" spans="1:16" ht="17" x14ac:dyDescent="0.2">
      <c r="A7" s="3">
        <v>2018</v>
      </c>
      <c r="B7" s="3" t="s">
        <v>4</v>
      </c>
      <c r="C7" s="3">
        <v>937.08887600000003</v>
      </c>
      <c r="D7" s="3">
        <v>1383.2070000000001</v>
      </c>
      <c r="E7" s="13"/>
      <c r="F7" s="13"/>
      <c r="G7" s="13"/>
      <c r="H7" s="7"/>
      <c r="J7" s="4">
        <v>2025</v>
      </c>
      <c r="K7" s="4">
        <v>41371.569199999998</v>
      </c>
      <c r="L7" s="4" t="s">
        <v>8</v>
      </c>
      <c r="M7" s="13"/>
      <c r="N7" s="13"/>
      <c r="O7" s="13"/>
    </row>
    <row r="8" spans="1:16" ht="17" x14ac:dyDescent="0.2">
      <c r="A8" s="3">
        <v>2018</v>
      </c>
      <c r="B8" s="3" t="s">
        <v>5</v>
      </c>
      <c r="C8" s="3">
        <v>19976.983043</v>
      </c>
      <c r="D8" s="3">
        <v>15665.481</v>
      </c>
      <c r="E8" s="13"/>
      <c r="F8" s="13"/>
      <c r="G8" s="13"/>
      <c r="H8" s="7"/>
      <c r="M8" s="17">
        <f>AVERAGE(M3,M4,M5,M6)</f>
        <v>6172.4828217500035</v>
      </c>
      <c r="N8" s="17">
        <f>AVERAGE(N3,N4,N5,N6)</f>
        <v>38424956.689051881</v>
      </c>
      <c r="O8" s="15">
        <f>SQRT(N8)</f>
        <v>6198.7867110469188</v>
      </c>
    </row>
    <row r="9" spans="1:16" ht="17" x14ac:dyDescent="0.2">
      <c r="A9" s="3">
        <v>2018</v>
      </c>
      <c r="B9" s="3" t="s">
        <v>6</v>
      </c>
      <c r="C9" s="3">
        <v>20145.781956999999</v>
      </c>
      <c r="D9" s="3">
        <v>18318.256000000001</v>
      </c>
      <c r="E9" s="13"/>
      <c r="F9" s="13"/>
      <c r="G9" s="13"/>
      <c r="H9" s="7"/>
    </row>
    <row r="10" spans="1:16" ht="17" x14ac:dyDescent="0.2">
      <c r="A10" s="6">
        <v>2018</v>
      </c>
      <c r="B10" s="6" t="s">
        <v>7</v>
      </c>
      <c r="C10" s="6">
        <v>41059.853875000001</v>
      </c>
      <c r="D10" s="6">
        <v>35366.944000000003</v>
      </c>
      <c r="E10" s="14">
        <f>ABS(C10-D10)</f>
        <v>5692.9098749999976</v>
      </c>
      <c r="F10" s="14">
        <f>(C10-D10)^2</f>
        <v>32409222.84487249</v>
      </c>
      <c r="G10" s="14"/>
      <c r="H10" s="7">
        <f t="shared" si="3"/>
        <v>16.096697172930739</v>
      </c>
    </row>
    <row r="11" spans="1:16" ht="17" x14ac:dyDescent="0.2">
      <c r="A11" s="3">
        <v>2019</v>
      </c>
      <c r="B11" s="3" t="s">
        <v>4</v>
      </c>
      <c r="C11" s="3">
        <v>942.16195200000004</v>
      </c>
      <c r="D11" s="3">
        <v>1482.3789999999999</v>
      </c>
      <c r="E11" s="13"/>
      <c r="F11" s="13"/>
      <c r="G11" s="13"/>
      <c r="H11" s="7"/>
    </row>
    <row r="12" spans="1:16" ht="17" x14ac:dyDescent="0.2">
      <c r="A12" s="3">
        <v>2019</v>
      </c>
      <c r="B12" s="3" t="s">
        <v>5</v>
      </c>
      <c r="C12" s="3">
        <v>20541.530551</v>
      </c>
      <c r="D12" s="3">
        <v>15745.805</v>
      </c>
      <c r="E12" s="13"/>
      <c r="F12" s="13"/>
      <c r="G12" s="13"/>
      <c r="H12" s="7"/>
    </row>
    <row r="13" spans="1:16" ht="17" x14ac:dyDescent="0.2">
      <c r="A13" s="3">
        <v>2019</v>
      </c>
      <c r="B13" s="3" t="s">
        <v>6</v>
      </c>
      <c r="C13" s="3">
        <v>20165.427521000001</v>
      </c>
      <c r="D13" s="3">
        <v>18201.433000000001</v>
      </c>
      <c r="E13" s="13"/>
      <c r="F13" s="13"/>
      <c r="G13" s="13"/>
      <c r="H13" s="7"/>
    </row>
    <row r="14" spans="1:16" ht="17" x14ac:dyDescent="0.2">
      <c r="A14" s="6">
        <v>2019</v>
      </c>
      <c r="B14" s="6" t="s">
        <v>7</v>
      </c>
      <c r="C14" s="6">
        <v>41649.120024000003</v>
      </c>
      <c r="D14" s="6">
        <v>35429.616999999998</v>
      </c>
      <c r="E14" s="14">
        <f>ABS(C14-D14)</f>
        <v>6219.5030240000051</v>
      </c>
      <c r="F14" s="14">
        <f>(C14-D14)^2</f>
        <v>38682217.865545206</v>
      </c>
      <c r="G14" s="14"/>
      <c r="H14" s="7">
        <f t="shared" si="3"/>
        <v>17.554530787053114</v>
      </c>
    </row>
    <row r="15" spans="1:16" ht="17" x14ac:dyDescent="0.2">
      <c r="A15" s="3">
        <v>2020</v>
      </c>
      <c r="B15" s="3" t="s">
        <v>4</v>
      </c>
      <c r="C15" s="3">
        <v>786.66909799999996</v>
      </c>
      <c r="D15" s="3">
        <v>1418.752</v>
      </c>
      <c r="E15" s="13"/>
      <c r="F15" s="13"/>
      <c r="G15" s="13"/>
      <c r="H15" s="7"/>
    </row>
    <row r="16" spans="1:16" ht="17" x14ac:dyDescent="0.2">
      <c r="A16" s="3">
        <v>2020</v>
      </c>
      <c r="B16" s="3" t="s">
        <v>5</v>
      </c>
      <c r="C16" s="3">
        <v>20563.190115000001</v>
      </c>
      <c r="D16" s="3">
        <v>15380.657999999999</v>
      </c>
      <c r="E16" s="13"/>
      <c r="F16" s="13"/>
      <c r="G16" s="13"/>
      <c r="H16" s="7"/>
    </row>
    <row r="17" spans="1:8" ht="17" x14ac:dyDescent="0.2">
      <c r="A17" s="3">
        <v>2020</v>
      </c>
      <c r="B17" s="3" t="s">
        <v>6</v>
      </c>
      <c r="C17" s="3">
        <v>17252.695409</v>
      </c>
      <c r="D17" s="3">
        <v>16989.696</v>
      </c>
      <c r="E17" s="13"/>
      <c r="F17" s="13"/>
      <c r="G17" s="13"/>
      <c r="H17" s="7"/>
    </row>
    <row r="18" spans="1:8" ht="17" x14ac:dyDescent="0.2">
      <c r="A18" s="6">
        <v>2020</v>
      </c>
      <c r="B18" s="6" t="s">
        <v>7</v>
      </c>
      <c r="C18" s="6">
        <v>38602.554622000003</v>
      </c>
      <c r="D18" s="6">
        <v>33789.106</v>
      </c>
      <c r="E18" s="14">
        <f>ABS(C18-D18)</f>
        <v>4813.4486220000035</v>
      </c>
      <c r="F18" s="14">
        <f>(C18-D18)^2</f>
        <v>23169287.636633731</v>
      </c>
      <c r="G18" s="14"/>
      <c r="H18" s="7">
        <f t="shared" si="3"/>
        <v>14.245563709202624</v>
      </c>
    </row>
    <row r="19" spans="1:8" ht="17" x14ac:dyDescent="0.2">
      <c r="A19" s="3">
        <v>2025</v>
      </c>
      <c r="B19" s="3" t="s">
        <v>4</v>
      </c>
      <c r="C19" s="3">
        <v>789.30157299999996</v>
      </c>
      <c r="D19" s="3" t="s">
        <v>8</v>
      </c>
      <c r="E19" s="13"/>
      <c r="F19" s="13"/>
      <c r="G19" s="13"/>
    </row>
    <row r="20" spans="1:8" ht="17" x14ac:dyDescent="0.2">
      <c r="A20" s="3">
        <v>2025</v>
      </c>
      <c r="B20" s="3" t="s">
        <v>5</v>
      </c>
      <c r="C20" s="3">
        <v>20319.553445000001</v>
      </c>
      <c r="D20" s="3" t="s">
        <v>8</v>
      </c>
      <c r="E20" s="13"/>
      <c r="F20" s="13"/>
      <c r="G20" s="13"/>
    </row>
    <row r="21" spans="1:8" ht="17" x14ac:dyDescent="0.2">
      <c r="A21" s="3">
        <v>2025</v>
      </c>
      <c r="B21" s="3" t="s">
        <v>6</v>
      </c>
      <c r="C21" s="3">
        <v>17178.888413000001</v>
      </c>
      <c r="D21" s="3" t="s">
        <v>8</v>
      </c>
      <c r="E21" s="13"/>
      <c r="F21" s="13"/>
      <c r="G21" s="13"/>
    </row>
    <row r="22" spans="1:8" ht="17" x14ac:dyDescent="0.2">
      <c r="A22" s="6">
        <v>2025</v>
      </c>
      <c r="B22" s="6" t="s">
        <v>7</v>
      </c>
      <c r="C22" s="6">
        <v>38287.743432000003</v>
      </c>
      <c r="D22" s="6" t="s">
        <v>8</v>
      </c>
      <c r="E22" s="14"/>
      <c r="F22" s="14"/>
      <c r="G22" s="14"/>
    </row>
    <row r="23" spans="1:8" x14ac:dyDescent="0.2">
      <c r="E23" s="15">
        <f>AVERAGE(E6,E10,E14,E18)</f>
        <v>5476.4923890000027</v>
      </c>
      <c r="F23" s="15">
        <f>AVERAGE(F6,F10,F14,F18)</f>
        <v>30273561.90033076</v>
      </c>
      <c r="G23" s="15">
        <f>SQRT(F23)</f>
        <v>5502.1415739992335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Panel</vt:lpstr>
      <vt:lpstr>Regression</vt:lpstr>
      <vt:lpstr>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wong</dc:creator>
  <cp:lastModifiedBy>KL Ho</cp:lastModifiedBy>
  <dcterms:created xsi:type="dcterms:W3CDTF">2021-12-14T07:46:30Z</dcterms:created>
  <dcterms:modified xsi:type="dcterms:W3CDTF">2021-12-14T16:50:38Z</dcterms:modified>
</cp:coreProperties>
</file>