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YA\Downloads\"/>
    </mc:Choice>
  </mc:AlternateContent>
  <bookViews>
    <workbookView xWindow="0" yWindow="0" windowWidth="15360" windowHeight="6852" activeTab="1"/>
  </bookViews>
  <sheets>
    <sheet name="Zone - A Skill Matrix" sheetId="2" r:id="rId1"/>
    <sheet name="Zone - B Skill Matrix" sheetId="1" r:id="rId2"/>
  </sheets>
  <externalReferences>
    <externalReference r:id="rId3"/>
    <externalReference r:id="rId4"/>
  </externalReferences>
  <definedNames>
    <definedName name="_xlnm._FilterDatabase" localSheetId="0" hidden="1">'Zone - A Skill Matrix'!$A$7:$AW$111</definedName>
    <definedName name="_xlnm._FilterDatabase" localSheetId="1" hidden="1">'Zone - B Skill Matrix'!$A$7:$AW$133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 s="1"/>
  <c r="A129" i="1" s="1"/>
  <c r="A130" i="1" s="1"/>
  <c r="A131" i="1" s="1"/>
  <c r="A132" i="1" s="1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" i="2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8" i="2"/>
  <c r="H73" i="2" l="1"/>
  <c r="AT52" i="2"/>
  <c r="AS52" i="2"/>
  <c r="H22" i="2"/>
  <c r="AW22" i="2" s="1"/>
  <c r="AU16" i="2"/>
  <c r="AU111" i="2" s="1"/>
  <c r="H9" i="2"/>
  <c r="AW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W10" i="2"/>
  <c r="AW11" i="2"/>
  <c r="AW12" i="2"/>
  <c r="AW13" i="2"/>
  <c r="AW14" i="2"/>
  <c r="AW15" i="2"/>
  <c r="AW16" i="2"/>
  <c r="AW17" i="2"/>
  <c r="AW18" i="2"/>
  <c r="AW19" i="2"/>
  <c r="AW20" i="2"/>
  <c r="AW21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V111" i="2"/>
  <c r="AR111" i="2"/>
  <c r="AL111" i="2"/>
  <c r="AH111" i="2"/>
  <c r="AG111" i="2"/>
  <c r="AE111" i="2"/>
  <c r="AD111" i="2"/>
  <c r="AC111" i="2"/>
  <c r="AB111" i="2"/>
  <c r="X111" i="2"/>
  <c r="V111" i="2"/>
  <c r="M111" i="2"/>
  <c r="Z111" i="2"/>
  <c r="J111" i="2"/>
  <c r="U111" i="2"/>
  <c r="T111" i="2"/>
  <c r="N111" i="2"/>
  <c r="Y111" i="2"/>
  <c r="R111" i="2"/>
  <c r="AJ111" i="2"/>
  <c r="O111" i="2"/>
  <c r="AP111" i="2"/>
  <c r="AN111" i="2"/>
  <c r="AF111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A96" i="2" l="1"/>
  <c r="H111" i="2"/>
  <c r="AW52" i="2"/>
  <c r="AW9" i="2"/>
  <c r="AT111" i="2"/>
  <c r="I111" i="2"/>
  <c r="AI111" i="2"/>
  <c r="P111" i="2"/>
  <c r="AA111" i="2"/>
  <c r="AK111" i="2"/>
  <c r="AS111" i="2"/>
  <c r="K111" i="2"/>
  <c r="S111" i="2"/>
  <c r="AQ111" i="2"/>
  <c r="AM111" i="2"/>
  <c r="L111" i="2"/>
  <c r="AO111" i="2"/>
  <c r="Q111" i="2"/>
  <c r="W111" i="2"/>
  <c r="AW12" i="1"/>
  <c r="AW14" i="1"/>
  <c r="AW15" i="1"/>
  <c r="AW23" i="1"/>
  <c r="AW24" i="1"/>
  <c r="AW33" i="1"/>
  <c r="AW38" i="1"/>
  <c r="AW39" i="1"/>
  <c r="AW60" i="1"/>
  <c r="AW68" i="1"/>
  <c r="AW69" i="1"/>
  <c r="AW70" i="1"/>
  <c r="AW96" i="1"/>
  <c r="AW99" i="1"/>
  <c r="AW102" i="1"/>
  <c r="AW103" i="1"/>
  <c r="AW112" i="1"/>
  <c r="AW113" i="1"/>
  <c r="AW114" i="1"/>
  <c r="AW115" i="1"/>
  <c r="AW116" i="1"/>
  <c r="AW121" i="1"/>
  <c r="AW126" i="1"/>
  <c r="AV133" i="1"/>
  <c r="AR133" i="1"/>
  <c r="AH133" i="1"/>
  <c r="AG133" i="1"/>
  <c r="AE133" i="1"/>
  <c r="AD133" i="1"/>
  <c r="AC133" i="1"/>
  <c r="AB133" i="1"/>
  <c r="X133" i="1"/>
  <c r="H133" i="1"/>
  <c r="AS130" i="1"/>
  <c r="AU100" i="1"/>
  <c r="AW100" i="1" s="1"/>
  <c r="AT89" i="1"/>
  <c r="AS51" i="1"/>
  <c r="AW51" i="1" s="1"/>
  <c r="AS50" i="1"/>
  <c r="AS49" i="1"/>
  <c r="AS48" i="1"/>
  <c r="AS40" i="1"/>
  <c r="AU30" i="1"/>
  <c r="AT30" i="1"/>
  <c r="AT133" i="1" s="1"/>
  <c r="AS30" i="1"/>
  <c r="AS27" i="1"/>
  <c r="AS25" i="1"/>
  <c r="AW25" i="1" s="1"/>
  <c r="AS8" i="1"/>
  <c r="AP132" i="1"/>
  <c r="AQ130" i="1"/>
  <c r="AP130" i="1"/>
  <c r="AN130" i="1"/>
  <c r="AP129" i="1"/>
  <c r="AO129" i="1"/>
  <c r="AN129" i="1"/>
  <c r="AK129" i="1"/>
  <c r="AJ129" i="1"/>
  <c r="AP128" i="1"/>
  <c r="AO128" i="1"/>
  <c r="AP125" i="1"/>
  <c r="AQ120" i="1"/>
  <c r="AP120" i="1"/>
  <c r="AO120" i="1"/>
  <c r="AN120" i="1"/>
  <c r="AJ120" i="1"/>
  <c r="AI120" i="1"/>
  <c r="AP111" i="1"/>
  <c r="AN111" i="1"/>
  <c r="AQ110" i="1"/>
  <c r="AP110" i="1"/>
  <c r="AN110" i="1"/>
  <c r="AP109" i="1"/>
  <c r="AW109" i="1" s="1"/>
  <c r="AP108" i="1"/>
  <c r="AN108" i="1"/>
  <c r="AK108" i="1"/>
  <c r="AI108" i="1"/>
  <c r="AP107" i="1"/>
  <c r="AM107" i="1"/>
  <c r="AP105" i="1"/>
  <c r="AO105" i="1"/>
  <c r="AN105" i="1"/>
  <c r="AI105" i="1"/>
  <c r="AP101" i="1"/>
  <c r="AN101" i="1"/>
  <c r="AI101" i="1"/>
  <c r="AP95" i="1"/>
  <c r="AI95" i="1"/>
  <c r="AP94" i="1"/>
  <c r="AO94" i="1"/>
  <c r="AP93" i="1"/>
  <c r="AO93" i="1"/>
  <c r="AI93" i="1"/>
  <c r="AQ92" i="1"/>
  <c r="AP92" i="1"/>
  <c r="AO92" i="1"/>
  <c r="AP91" i="1"/>
  <c r="AO91" i="1"/>
  <c r="AK91" i="1"/>
  <c r="AI91" i="1"/>
  <c r="AP90" i="1"/>
  <c r="AO90" i="1"/>
  <c r="AM90" i="1"/>
  <c r="AL90" i="1"/>
  <c r="AI90" i="1"/>
  <c r="AQ89" i="1"/>
  <c r="AP89" i="1"/>
  <c r="AO89" i="1"/>
  <c r="AN89" i="1"/>
  <c r="AM89" i="1"/>
  <c r="AK89" i="1"/>
  <c r="AI89" i="1"/>
  <c r="AK88" i="1"/>
  <c r="AI88" i="1"/>
  <c r="AQ80" i="1"/>
  <c r="AP80" i="1"/>
  <c r="AN80" i="1"/>
  <c r="AQ77" i="1"/>
  <c r="AP77" i="1"/>
  <c r="AN77" i="1"/>
  <c r="AI77" i="1"/>
  <c r="AQ74" i="1"/>
  <c r="AP74" i="1"/>
  <c r="AN74" i="1"/>
  <c r="AL74" i="1"/>
  <c r="AL133" i="1" s="1"/>
  <c r="AP73" i="1"/>
  <c r="AO73" i="1"/>
  <c r="AN73" i="1"/>
  <c r="AP67" i="1"/>
  <c r="AP66" i="1"/>
  <c r="AN64" i="1"/>
  <c r="AK64" i="1"/>
  <c r="AP63" i="1"/>
  <c r="AK63" i="1"/>
  <c r="AI63" i="1"/>
  <c r="AN61" i="1"/>
  <c r="AI58" i="1"/>
  <c r="AQ56" i="1"/>
  <c r="AP56" i="1"/>
  <c r="AN56" i="1"/>
  <c r="AI56" i="1"/>
  <c r="AP54" i="1"/>
  <c r="AJ54" i="1"/>
  <c r="AI54" i="1"/>
  <c r="AM53" i="1"/>
  <c r="AI53" i="1"/>
  <c r="AI52" i="1"/>
  <c r="AW52" i="1" s="1"/>
  <c r="AI50" i="1"/>
  <c r="AM49" i="1"/>
  <c r="AI49" i="1"/>
  <c r="AP48" i="1"/>
  <c r="AM48" i="1"/>
  <c r="AK48" i="1"/>
  <c r="AJ48" i="1"/>
  <c r="AI48" i="1"/>
  <c r="AP47" i="1"/>
  <c r="AP46" i="1"/>
  <c r="AI46" i="1"/>
  <c r="AI44" i="1"/>
  <c r="AW44" i="1" s="1"/>
  <c r="AN42" i="1"/>
  <c r="AM42" i="1"/>
  <c r="AI41" i="1"/>
  <c r="AP40" i="1"/>
  <c r="AI40" i="1"/>
  <c r="AP37" i="1"/>
  <c r="AP35" i="1"/>
  <c r="AM35" i="1"/>
  <c r="AK35" i="1"/>
  <c r="AI35" i="1"/>
  <c r="AP34" i="1"/>
  <c r="AM34" i="1"/>
  <c r="AI34" i="1"/>
  <c r="AP30" i="1"/>
  <c r="AO30" i="1"/>
  <c r="AN30" i="1"/>
  <c r="AI30" i="1"/>
  <c r="AM29" i="1"/>
  <c r="AI29" i="1"/>
  <c r="AM28" i="1"/>
  <c r="AW28" i="1" s="1"/>
  <c r="AP27" i="1"/>
  <c r="AN27" i="1"/>
  <c r="AM27" i="1"/>
  <c r="AI27" i="1"/>
  <c r="AP26" i="1"/>
  <c r="AI26" i="1"/>
  <c r="AP22" i="1"/>
  <c r="AW22" i="1" s="1"/>
  <c r="AI20" i="1"/>
  <c r="AW20" i="1" s="1"/>
  <c r="AP18" i="1"/>
  <c r="AP16" i="1"/>
  <c r="AM16" i="1"/>
  <c r="AK16" i="1"/>
  <c r="AI16" i="1"/>
  <c r="AJ13" i="1"/>
  <c r="AI10" i="1"/>
  <c r="AW10" i="1" s="1"/>
  <c r="AP9" i="1"/>
  <c r="AO9" i="1"/>
  <c r="AN9" i="1"/>
  <c r="AI9" i="1"/>
  <c r="AP8" i="1"/>
  <c r="AN8" i="1"/>
  <c r="AM8" i="1"/>
  <c r="AK8" i="1"/>
  <c r="AI8" i="1"/>
  <c r="AF132" i="1"/>
  <c r="AF129" i="1"/>
  <c r="AF128" i="1"/>
  <c r="AF123" i="1"/>
  <c r="AW123" i="1" s="1"/>
  <c r="AF122" i="1"/>
  <c r="AW122" i="1" s="1"/>
  <c r="AF120" i="1"/>
  <c r="AF119" i="1"/>
  <c r="AW119" i="1" s="1"/>
  <c r="AF118" i="1"/>
  <c r="AW118" i="1" s="1"/>
  <c r="AF117" i="1"/>
  <c r="AW117" i="1" s="1"/>
  <c r="AF111" i="1"/>
  <c r="AF110" i="1"/>
  <c r="AF108" i="1"/>
  <c r="AF107" i="1"/>
  <c r="AF106" i="1"/>
  <c r="AW106" i="1" s="1"/>
  <c r="AF105" i="1"/>
  <c r="AF98" i="1"/>
  <c r="AF97" i="1"/>
  <c r="AW97" i="1" s="1"/>
  <c r="AF95" i="1"/>
  <c r="AF93" i="1"/>
  <c r="AF92" i="1"/>
  <c r="AF91" i="1"/>
  <c r="AF89" i="1"/>
  <c r="AF88" i="1"/>
  <c r="AF80" i="1"/>
  <c r="AF78" i="1"/>
  <c r="AF77" i="1"/>
  <c r="AF74" i="1"/>
  <c r="AF67" i="1"/>
  <c r="AF64" i="1"/>
  <c r="AF63" i="1"/>
  <c r="AF62" i="1"/>
  <c r="AW62" i="1" s="1"/>
  <c r="AF57" i="1"/>
  <c r="AW57" i="1" s="1"/>
  <c r="AF56" i="1"/>
  <c r="AF55" i="1"/>
  <c r="AW55" i="1" s="1"/>
  <c r="AF53" i="1"/>
  <c r="AF50" i="1"/>
  <c r="AF48" i="1"/>
  <c r="AF45" i="1"/>
  <c r="AF43" i="1"/>
  <c r="AF42" i="1"/>
  <c r="AF41" i="1"/>
  <c r="AW41" i="1" s="1"/>
  <c r="AF37" i="1"/>
  <c r="AF32" i="1"/>
  <c r="AW32" i="1" s="1"/>
  <c r="AF31" i="1"/>
  <c r="AW31" i="1" s="1"/>
  <c r="AF30" i="1"/>
  <c r="AF26" i="1"/>
  <c r="AF21" i="1"/>
  <c r="AW21" i="1" s="1"/>
  <c r="AF18" i="1"/>
  <c r="AF16" i="1"/>
  <c r="AF13" i="1"/>
  <c r="AF11" i="1"/>
  <c r="AW11" i="1" s="1"/>
  <c r="AF9" i="1"/>
  <c r="AF8" i="1"/>
  <c r="R132" i="1"/>
  <c r="AW132" i="1" s="1"/>
  <c r="R131" i="1"/>
  <c r="N131" i="1"/>
  <c r="AA130" i="1"/>
  <c r="R130" i="1"/>
  <c r="I129" i="1"/>
  <c r="AA128" i="1"/>
  <c r="R128" i="1"/>
  <c r="I128" i="1"/>
  <c r="AA127" i="1"/>
  <c r="AW127" i="1" s="1"/>
  <c r="AA125" i="1"/>
  <c r="R125" i="1"/>
  <c r="AA124" i="1"/>
  <c r="N124" i="1"/>
  <c r="R120" i="1"/>
  <c r="P120" i="1"/>
  <c r="M120" i="1"/>
  <c r="M133" i="1" s="1"/>
  <c r="L120" i="1"/>
  <c r="J120" i="1"/>
  <c r="AA111" i="1"/>
  <c r="O111" i="1"/>
  <c r="K111" i="1"/>
  <c r="AA110" i="1"/>
  <c r="Z110" i="1"/>
  <c r="Z133" i="1" s="1"/>
  <c r="K110" i="1"/>
  <c r="I110" i="1"/>
  <c r="AA108" i="1"/>
  <c r="S108" i="1"/>
  <c r="Q108" i="1"/>
  <c r="N108" i="1"/>
  <c r="AA105" i="1"/>
  <c r="R105" i="1"/>
  <c r="P105" i="1"/>
  <c r="O105" i="1"/>
  <c r="N105" i="1"/>
  <c r="K105" i="1"/>
  <c r="AA104" i="1"/>
  <c r="O104" i="1"/>
  <c r="AA98" i="1"/>
  <c r="P98" i="1"/>
  <c r="O98" i="1"/>
  <c r="K98" i="1"/>
  <c r="J98" i="1"/>
  <c r="I98" i="1"/>
  <c r="AA95" i="1"/>
  <c r="Y95" i="1"/>
  <c r="S95" i="1"/>
  <c r="R95" i="1"/>
  <c r="K95" i="1"/>
  <c r="J95" i="1"/>
  <c r="I95" i="1"/>
  <c r="V94" i="1"/>
  <c r="Q94" i="1"/>
  <c r="K94" i="1"/>
  <c r="I94" i="1"/>
  <c r="S93" i="1"/>
  <c r="L93" i="1"/>
  <c r="K93" i="1"/>
  <c r="J93" i="1"/>
  <c r="I93" i="1"/>
  <c r="AA92" i="1"/>
  <c r="V92" i="1"/>
  <c r="S92" i="1"/>
  <c r="R92" i="1"/>
  <c r="O92" i="1"/>
  <c r="N91" i="1"/>
  <c r="AA90" i="1"/>
  <c r="L90" i="1"/>
  <c r="J90" i="1"/>
  <c r="I90" i="1"/>
  <c r="AA89" i="1"/>
  <c r="U89" i="1"/>
  <c r="U133" i="1" s="1"/>
  <c r="S89" i="1"/>
  <c r="R89" i="1"/>
  <c r="N89" i="1"/>
  <c r="L89" i="1"/>
  <c r="K89" i="1"/>
  <c r="J89" i="1"/>
  <c r="I89" i="1"/>
  <c r="AA88" i="1"/>
  <c r="S88" i="1"/>
  <c r="Q88" i="1"/>
  <c r="L88" i="1"/>
  <c r="K88" i="1"/>
  <c r="J88" i="1"/>
  <c r="I88" i="1"/>
  <c r="AA87" i="1"/>
  <c r="Y87" i="1"/>
  <c r="S87" i="1"/>
  <c r="Q87" i="1"/>
  <c r="P87" i="1"/>
  <c r="O87" i="1"/>
  <c r="L87" i="1"/>
  <c r="K87" i="1"/>
  <c r="J87" i="1"/>
  <c r="I87" i="1"/>
  <c r="AA86" i="1"/>
  <c r="S86" i="1"/>
  <c r="O86" i="1"/>
  <c r="N86" i="1"/>
  <c r="AA85" i="1"/>
  <c r="O85" i="1"/>
  <c r="N85" i="1"/>
  <c r="T84" i="1"/>
  <c r="P84" i="1"/>
  <c r="O84" i="1"/>
  <c r="L84" i="1"/>
  <c r="AA83" i="1"/>
  <c r="S83" i="1"/>
  <c r="Q83" i="1"/>
  <c r="O83" i="1"/>
  <c r="N83" i="1"/>
  <c r="L83" i="1"/>
  <c r="R82" i="1"/>
  <c r="P82" i="1"/>
  <c r="O82" i="1"/>
  <c r="AA81" i="1"/>
  <c r="S81" i="1"/>
  <c r="Q81" i="1"/>
  <c r="O81" i="1"/>
  <c r="N81" i="1"/>
  <c r="AA80" i="1"/>
  <c r="T79" i="1"/>
  <c r="S79" i="1"/>
  <c r="R79" i="1"/>
  <c r="Q79" i="1"/>
  <c r="O79" i="1"/>
  <c r="K79" i="1"/>
  <c r="J79" i="1"/>
  <c r="AA78" i="1"/>
  <c r="V78" i="1"/>
  <c r="P78" i="1"/>
  <c r="O78" i="1"/>
  <c r="N78" i="1"/>
  <c r="K78" i="1"/>
  <c r="J78" i="1"/>
  <c r="AA77" i="1"/>
  <c r="Q77" i="1"/>
  <c r="O77" i="1"/>
  <c r="L77" i="1"/>
  <c r="K77" i="1"/>
  <c r="J77" i="1"/>
  <c r="I77" i="1"/>
  <c r="AA76" i="1"/>
  <c r="O76" i="1"/>
  <c r="K76" i="1"/>
  <c r="J76" i="1"/>
  <c r="AA75" i="1"/>
  <c r="O75" i="1"/>
  <c r="J75" i="1"/>
  <c r="AA73" i="1"/>
  <c r="Y73" i="1"/>
  <c r="R73" i="1"/>
  <c r="L73" i="1"/>
  <c r="R72" i="1"/>
  <c r="AW72" i="1" s="1"/>
  <c r="AA71" i="1"/>
  <c r="R71" i="1"/>
  <c r="O71" i="1"/>
  <c r="S66" i="1"/>
  <c r="R66" i="1"/>
  <c r="AA65" i="1"/>
  <c r="AW65" i="1" s="1"/>
  <c r="P64" i="1"/>
  <c r="AA61" i="1"/>
  <c r="W61" i="1"/>
  <c r="W133" i="1" s="1"/>
  <c r="V59" i="1"/>
  <c r="AW59" i="1" s="1"/>
  <c r="R58" i="1"/>
  <c r="R54" i="1"/>
  <c r="R48" i="1"/>
  <c r="R47" i="1"/>
  <c r="AW47" i="1" s="1"/>
  <c r="R46" i="1"/>
  <c r="V45" i="1"/>
  <c r="O45" i="1"/>
  <c r="L45" i="1"/>
  <c r="K45" i="1"/>
  <c r="J45" i="1"/>
  <c r="L43" i="1"/>
  <c r="AW43" i="1" s="1"/>
  <c r="P40" i="1"/>
  <c r="R37" i="1"/>
  <c r="R36" i="1"/>
  <c r="P36" i="1"/>
  <c r="K36" i="1"/>
  <c r="J36" i="1"/>
  <c r="I36" i="1"/>
  <c r="R27" i="1"/>
  <c r="P27" i="1"/>
  <c r="R19" i="1"/>
  <c r="P19" i="1"/>
  <c r="R17" i="1"/>
  <c r="AW17" i="1" s="1"/>
  <c r="P13" i="1"/>
  <c r="AW13" i="1" s="1"/>
  <c r="V9" i="1"/>
  <c r="S9" i="1"/>
  <c r="P9" i="1"/>
  <c r="O9" i="1"/>
  <c r="L9" i="1"/>
  <c r="K9" i="1"/>
  <c r="J9" i="1"/>
  <c r="I9" i="1"/>
  <c r="J8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AW125" i="1" l="1"/>
  <c r="AU133" i="1"/>
  <c r="AW18" i="1"/>
  <c r="AW8" i="1"/>
  <c r="L133" i="1"/>
  <c r="AW37" i="1"/>
  <c r="AW46" i="1"/>
  <c r="AW58" i="1"/>
  <c r="AW64" i="1"/>
  <c r="AW71" i="1"/>
  <c r="AW75" i="1"/>
  <c r="Q133" i="1"/>
  <c r="AW80" i="1"/>
  <c r="AW88" i="1"/>
  <c r="AW90" i="1"/>
  <c r="AW91" i="1"/>
  <c r="Y133" i="1"/>
  <c r="AW104" i="1"/>
  <c r="AW128" i="1"/>
  <c r="AW130" i="1"/>
  <c r="AW26" i="1"/>
  <c r="AW63" i="1"/>
  <c r="AK133" i="1"/>
  <c r="AM133" i="1"/>
  <c r="AW29" i="1"/>
  <c r="AQ133" i="1"/>
  <c r="AW101" i="1"/>
  <c r="AW42" i="1"/>
  <c r="AW67" i="1"/>
  <c r="T133" i="1"/>
  <c r="AW131" i="1"/>
  <c r="O133" i="1"/>
  <c r="AW27" i="1"/>
  <c r="AW79" i="1"/>
  <c r="AW83" i="1"/>
  <c r="AF133" i="1"/>
  <c r="AW30" i="1"/>
  <c r="AW107" i="1"/>
  <c r="AJ133" i="1"/>
  <c r="AW35" i="1"/>
  <c r="P133" i="1"/>
  <c r="AW66" i="1"/>
  <c r="AW78" i="1"/>
  <c r="AW82" i="1"/>
  <c r="AW86" i="1"/>
  <c r="AW87" i="1"/>
  <c r="AW98" i="1"/>
  <c r="AW50" i="1"/>
  <c r="AN133" i="1"/>
  <c r="AO133" i="1"/>
  <c r="AW34" i="1"/>
  <c r="K133" i="1"/>
  <c r="S133" i="1"/>
  <c r="AW19" i="1"/>
  <c r="AW36" i="1"/>
  <c r="R133" i="1"/>
  <c r="AW45" i="1"/>
  <c r="V133" i="1"/>
  <c r="AW54" i="1"/>
  <c r="AA133" i="1"/>
  <c r="AW73" i="1"/>
  <c r="AW76" i="1"/>
  <c r="AW77" i="1"/>
  <c r="AW81" i="1"/>
  <c r="AW84" i="1"/>
  <c r="N133" i="1"/>
  <c r="AW89" i="1"/>
  <c r="AW92" i="1"/>
  <c r="AW93" i="1"/>
  <c r="AW94" i="1"/>
  <c r="AW95" i="1"/>
  <c r="AW105" i="1"/>
  <c r="AW108" i="1"/>
  <c r="AW110" i="1"/>
  <c r="AW111" i="1"/>
  <c r="AW120" i="1"/>
  <c r="AW124" i="1"/>
  <c r="AW129" i="1"/>
  <c r="AW53" i="1"/>
  <c r="AW74" i="1"/>
  <c r="AI133" i="1"/>
  <c r="AP133" i="1"/>
  <c r="AW16" i="1"/>
  <c r="AW40" i="1"/>
  <c r="AW48" i="1"/>
  <c r="AW56" i="1"/>
  <c r="AS133" i="1"/>
  <c r="AW49" i="1"/>
  <c r="J133" i="1"/>
  <c r="AW85" i="1"/>
  <c r="AW61" i="1"/>
  <c r="AW9" i="1"/>
  <c r="I133" i="1"/>
  <c r="AW111" i="2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T7" i="1"/>
  <c r="AW133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U7" i="1"/>
  <c r="AV7" i="1"/>
  <c r="H7" i="1"/>
</calcChain>
</file>

<file path=xl/sharedStrings.xml><?xml version="1.0" encoding="utf-8"?>
<sst xmlns="http://schemas.openxmlformats.org/spreadsheetml/2006/main" count="579" uniqueCount="285">
  <si>
    <t>Sl.#</t>
  </si>
  <si>
    <t>Operator Name</t>
  </si>
  <si>
    <t>Emp. ID</t>
  </si>
  <si>
    <t>DOJ</t>
  </si>
  <si>
    <t>Operation</t>
  </si>
  <si>
    <t>SMV</t>
  </si>
  <si>
    <t>Tgt</t>
  </si>
  <si>
    <t>Grade</t>
  </si>
  <si>
    <t>SNLS</t>
  </si>
  <si>
    <t>O/L</t>
  </si>
  <si>
    <t>F/L</t>
  </si>
  <si>
    <t>SPL</t>
  </si>
  <si>
    <t>PVF</t>
  </si>
  <si>
    <t>Skill Pool</t>
  </si>
  <si>
    <t>M/C</t>
  </si>
  <si>
    <t>Line#</t>
  </si>
  <si>
    <t>Placket Attach</t>
  </si>
  <si>
    <t>Close placket</t>
  </si>
  <si>
    <t>Placket Top Stitch</t>
  </si>
  <si>
    <t>Placket box</t>
  </si>
  <si>
    <t>slit Closing</t>
  </si>
  <si>
    <t>Slit Finish (Twill Tape)</t>
  </si>
  <si>
    <t>Half Moon Attach</t>
  </si>
  <si>
    <t>Set/Crease Yoke Attach</t>
  </si>
  <si>
    <t>Neck Tape/Binding Closing</t>
  </si>
  <si>
    <t>Neck Tape Attach</t>
  </si>
  <si>
    <t>Sleeve End Tack</t>
  </si>
  <si>
    <t>Collar Attach</t>
  </si>
  <si>
    <t>Collar Closing</t>
  </si>
  <si>
    <t>Collar Top Stitch</t>
  </si>
  <si>
    <t>V-Neck Rib Tack</t>
  </si>
  <si>
    <t>Zipper Attach</t>
  </si>
  <si>
    <t>Zipper Top Stitch</t>
  </si>
  <si>
    <t>Bottom Label Attach</t>
  </si>
  <si>
    <t>Pocket Top Stitch</t>
  </si>
  <si>
    <t>Pocket Attach</t>
  </si>
  <si>
    <t>Shoulder  Join</t>
  </si>
  <si>
    <t>Neck Rib Attach</t>
  </si>
  <si>
    <t>Sleeve Attach</t>
  </si>
  <si>
    <t>Side Seam</t>
  </si>
  <si>
    <t>Front &amp; Back Rise</t>
  </si>
  <si>
    <t>Waist Band Attach</t>
  </si>
  <si>
    <t>Blind Hem</t>
  </si>
  <si>
    <t>Neck Binding (Full Neck)</t>
  </si>
  <si>
    <t>Back Neck Binding</t>
  </si>
  <si>
    <t>Tubular Sleeve Hem</t>
  </si>
  <si>
    <t>Open Sleeve Hem</t>
  </si>
  <si>
    <t>Tubular Bottom Hem</t>
  </si>
  <si>
    <t>Top stitch shoulder</t>
  </si>
  <si>
    <t>Arm Hole Top Stitch</t>
  </si>
  <si>
    <t>Neck Top Stitch</t>
  </si>
  <si>
    <t>Sleeve Cuff Top Stitch</t>
  </si>
  <si>
    <t>Waist Band Top Stitch</t>
  </si>
  <si>
    <t>Bar Tack</t>
  </si>
  <si>
    <t>Button Hole</t>
  </si>
  <si>
    <t>Button Attach</t>
  </si>
  <si>
    <t>Pattern sew</t>
  </si>
  <si>
    <t>Line #</t>
  </si>
  <si>
    <t>THENMOZHI (1500138)</t>
  </si>
  <si>
    <t>DHODDAMMAL (1400380)</t>
  </si>
  <si>
    <t>MUMTAJ BEGUM (1400784)</t>
  </si>
  <si>
    <t>JAMUNA (1500949)</t>
  </si>
  <si>
    <t>KARTHIKA (1501255)</t>
  </si>
  <si>
    <t>VIJAYAKUMARI (1500422)</t>
  </si>
  <si>
    <t>ANUMOL (1501323)</t>
  </si>
  <si>
    <t>MAHALAKSHMI (1501205)</t>
  </si>
  <si>
    <t>GUNA (1501373)</t>
  </si>
  <si>
    <t>KAVIYA (1500363)</t>
  </si>
  <si>
    <t>ESWARI (1501109)</t>
  </si>
  <si>
    <t>ELAKIYA (1501282)</t>
  </si>
  <si>
    <t>GAYATHRI (1500404)</t>
  </si>
  <si>
    <t>KRISHNAVENI (1501187)</t>
  </si>
  <si>
    <t>MD KURBAN (1401899)</t>
  </si>
  <si>
    <t>VIDHYA (1501090)</t>
  </si>
  <si>
    <t>SANGEETHA (1501242)</t>
  </si>
  <si>
    <t>VANISRI (1500873)</t>
  </si>
  <si>
    <t>DEEPA (1401227)</t>
  </si>
  <si>
    <t>PINTU (1401080)</t>
  </si>
  <si>
    <t>NITHIYA (1500383)</t>
  </si>
  <si>
    <t>PARVIN BANU (1400785)</t>
  </si>
  <si>
    <t>VIMALA (1500275)</t>
  </si>
  <si>
    <t>MALATHI (1500655)</t>
  </si>
  <si>
    <t>PRAPATHI (1500994)</t>
  </si>
  <si>
    <t>KAVIPRIYA (1501301)</t>
  </si>
  <si>
    <t>SUBASHINI (1501302)</t>
  </si>
  <si>
    <t>KALAIVANI (1501188)</t>
  </si>
  <si>
    <t>VINOTHINI (1501389)</t>
  </si>
  <si>
    <t>MAHESHWARI (1500354)</t>
  </si>
  <si>
    <t>SUMITHA DASS (1401486)</t>
  </si>
  <si>
    <t>SATHYA (1500362)</t>
  </si>
  <si>
    <t>S.SATHYA (1500675)</t>
  </si>
  <si>
    <t>CHITHRA (1500681)</t>
  </si>
  <si>
    <t>GHUSOTTAM BISHWAL</t>
  </si>
  <si>
    <t>MD.MAHTAB</t>
  </si>
  <si>
    <t>JIWR ANSARI</t>
  </si>
  <si>
    <t>MALARVIZHI</t>
  </si>
  <si>
    <t>AL100%ENTHI</t>
  </si>
  <si>
    <t>HEMA</t>
  </si>
  <si>
    <t>DHIVYA</t>
  </si>
  <si>
    <t>SANDHIYA</t>
  </si>
  <si>
    <t>CHELLAMANI</t>
  </si>
  <si>
    <t>PECHIAMMAL</t>
  </si>
  <si>
    <t xml:space="preserve">MAHESHWARI </t>
  </si>
  <si>
    <t>NIRMALA</t>
  </si>
  <si>
    <t>REVATHI</t>
  </si>
  <si>
    <t>PAVITHRA</t>
  </si>
  <si>
    <t>GUNASEKARAN</t>
  </si>
  <si>
    <t>ANTHONIAMMAL</t>
  </si>
  <si>
    <t>NIPPU</t>
  </si>
  <si>
    <t>KAMATCHI</t>
  </si>
  <si>
    <t>GOWRI</t>
  </si>
  <si>
    <t>SELVAMANI</t>
  </si>
  <si>
    <t>KOMALA (1501276)</t>
  </si>
  <si>
    <t>SHARVAN KUMAR</t>
  </si>
  <si>
    <t>USHA</t>
  </si>
  <si>
    <t>SRI JEYANTHI</t>
  </si>
  <si>
    <t>SASIKALA</t>
  </si>
  <si>
    <t>NIVETHA</t>
  </si>
  <si>
    <t>SABHIR</t>
  </si>
  <si>
    <t>LAKSHMI KC</t>
  </si>
  <si>
    <t>SRI LATHA</t>
  </si>
  <si>
    <t>SUDHA</t>
  </si>
  <si>
    <t>YASMIN</t>
  </si>
  <si>
    <t>DHARANI</t>
  </si>
  <si>
    <t>EHTASHAM</t>
  </si>
  <si>
    <t>MANJAR ALAM</t>
  </si>
  <si>
    <t>PURNA BASUMATHI</t>
  </si>
  <si>
    <t>BANUPPRIYA</t>
  </si>
  <si>
    <t>MD DAINISH</t>
  </si>
  <si>
    <t>NOOR ALAM</t>
  </si>
  <si>
    <t>MD SHAHJAD</t>
  </si>
  <si>
    <t>NURKALAM</t>
  </si>
  <si>
    <t>MD AHSAN</t>
  </si>
  <si>
    <t>SHAHBAZIMKAUSH</t>
  </si>
  <si>
    <t>KAMRE ALAM</t>
  </si>
  <si>
    <t>HILDA</t>
  </si>
  <si>
    <t>ELAVARASI</t>
  </si>
  <si>
    <t>PADMINI</t>
  </si>
  <si>
    <t>BHUVANESHWARI</t>
  </si>
  <si>
    <t>RENUKA</t>
  </si>
  <si>
    <t>SUMATHI</t>
  </si>
  <si>
    <t>UMA</t>
  </si>
  <si>
    <t>KATHIKA KANDASAMY</t>
  </si>
  <si>
    <t>SABITRI BISHOYI</t>
  </si>
  <si>
    <t>LOGESHWARI</t>
  </si>
  <si>
    <t>NIRANAN KALSHA</t>
  </si>
  <si>
    <t>VENNILLA</t>
  </si>
  <si>
    <t>JUNMONI CHAWLA</t>
  </si>
  <si>
    <t>KANCHIMAYA</t>
  </si>
  <si>
    <t>CHINNAPAPPA</t>
  </si>
  <si>
    <t>MD DILSHAD</t>
  </si>
  <si>
    <t>CHITHRA (1401687)</t>
  </si>
  <si>
    <t>SARASWATHI</t>
  </si>
  <si>
    <t>NANDHINI(1501547)</t>
  </si>
  <si>
    <t>SHANTHI G(1401256)</t>
  </si>
  <si>
    <t>AJITHA(1501787)</t>
  </si>
  <si>
    <t>SANGEETHA(1500881)</t>
  </si>
  <si>
    <t>SARANYA(1401686)</t>
  </si>
  <si>
    <t>INDRA (1501473)</t>
  </si>
  <si>
    <t>PREMSILA(1501469)</t>
  </si>
  <si>
    <t>KALPANA (1501468)</t>
  </si>
  <si>
    <t>REKHA (1501444)</t>
  </si>
  <si>
    <t>ELLAKIYA (1501383)</t>
  </si>
  <si>
    <t>RADHIKA (1501322)</t>
  </si>
  <si>
    <t>ARUN KUMAR (1401804)</t>
  </si>
  <si>
    <t>POOJA NAIK</t>
  </si>
  <si>
    <t>VIDHYA (1401688)</t>
  </si>
  <si>
    <t>ABDULLA (1401897)</t>
  </si>
  <si>
    <t>KAIKEYEE (1501578)</t>
  </si>
  <si>
    <t>JANSI RANI (1401580)</t>
  </si>
  <si>
    <t>LATHA (1401858)</t>
  </si>
  <si>
    <t>KUNTHI DEVI (1401411)</t>
  </si>
  <si>
    <t>THERASA (1401803)</t>
  </si>
  <si>
    <t>ARUNA DEVI (1401690)</t>
  </si>
  <si>
    <t>BHARATHI CHINNU (1401708)</t>
  </si>
  <si>
    <t>PADMAVATHI (1401765</t>
  </si>
  <si>
    <t>MEENATCHI (1401857)</t>
  </si>
  <si>
    <t>AMUTHA (14015840)</t>
  </si>
  <si>
    <t>ANTHONIAMMAL (1400946)</t>
  </si>
  <si>
    <t>LEFT</t>
  </si>
  <si>
    <t>LACOSTE</t>
  </si>
  <si>
    <t>M6</t>
  </si>
  <si>
    <t>CM1</t>
  </si>
  <si>
    <t>M4</t>
  </si>
  <si>
    <t>M2</t>
  </si>
  <si>
    <t>M1</t>
  </si>
  <si>
    <t>M5</t>
  </si>
  <si>
    <t>M3</t>
  </si>
  <si>
    <t>M6-2</t>
  </si>
  <si>
    <t>M6-1</t>
  </si>
  <si>
    <t>Skill Matrix Zone - B</t>
  </si>
  <si>
    <t>1+</t>
  </si>
  <si>
    <t>M6-3</t>
  </si>
  <si>
    <t>Skill Matrix Zone - A</t>
  </si>
  <si>
    <t>ok</t>
  </si>
  <si>
    <t>SHOBA (1400004)</t>
  </si>
  <si>
    <t>VANITHA</t>
  </si>
  <si>
    <t>SINDHU (1400192)</t>
  </si>
  <si>
    <t>GEETHA</t>
  </si>
  <si>
    <t>PARIMALA</t>
  </si>
  <si>
    <t>JAYANTHI PRABHU</t>
  </si>
  <si>
    <t>ESTHER SELVI</t>
  </si>
  <si>
    <t>ANUSHA</t>
  </si>
  <si>
    <t>SATHYA</t>
  </si>
  <si>
    <t>SAMINI</t>
  </si>
  <si>
    <t>SANGEETHA</t>
  </si>
  <si>
    <t>RASHYA</t>
  </si>
  <si>
    <t>SNEGA</t>
  </si>
  <si>
    <t>SUGANYA</t>
  </si>
  <si>
    <t>SARANYA</t>
  </si>
  <si>
    <t>SUBALAKSHMI</t>
  </si>
  <si>
    <t xml:space="preserve"> </t>
  </si>
  <si>
    <t>VIJAYA</t>
  </si>
  <si>
    <t>PACKIYAM</t>
  </si>
  <si>
    <t>VINITHA</t>
  </si>
  <si>
    <t>JAYANTHI</t>
  </si>
  <si>
    <t>JEYA</t>
  </si>
  <si>
    <t>PURIMA NAYAK</t>
  </si>
  <si>
    <t>MYTHILI</t>
  </si>
  <si>
    <t>RAMALAKSHMI</t>
  </si>
  <si>
    <t>AMMU</t>
  </si>
  <si>
    <t>JAYABHARATHI</t>
  </si>
  <si>
    <t>IYAMMAL</t>
  </si>
  <si>
    <t>NOORMINHAZ (1401561)</t>
  </si>
  <si>
    <t>PRINCY</t>
  </si>
  <si>
    <t>JANSI MARY</t>
  </si>
  <si>
    <t>SAROJ ALAM</t>
  </si>
  <si>
    <t>MOHAMMED ABDUL ANSARI</t>
  </si>
  <si>
    <t>ASLAM</t>
  </si>
  <si>
    <t>MOHD AKASHLAQUE</t>
  </si>
  <si>
    <t>MOHAMMED AJMOL</t>
  </si>
  <si>
    <t>PARAMESHWAR</t>
  </si>
  <si>
    <t>ARUL JOTHI</t>
  </si>
  <si>
    <t>ANJALI LIMBOO</t>
  </si>
  <si>
    <t>SWARNALATHA SETHI</t>
  </si>
  <si>
    <t>CHARUMATHI</t>
  </si>
  <si>
    <t>KAVIYA (1500284)</t>
  </si>
  <si>
    <t>MANKAIYRKARASI</t>
  </si>
  <si>
    <t>ANNAMALAR</t>
  </si>
  <si>
    <t>SURYA</t>
  </si>
  <si>
    <t>KOKILA M</t>
  </si>
  <si>
    <t>GOPI TANTI</t>
  </si>
  <si>
    <t>MALA BASKAR</t>
  </si>
  <si>
    <t>NEELAVATHI</t>
  </si>
  <si>
    <t>MALARKODI</t>
  </si>
  <si>
    <t>NAVARATHINAM</t>
  </si>
  <si>
    <t>AZHAGUMANI</t>
  </si>
  <si>
    <t>ANUKRUTHIKA M</t>
  </si>
  <si>
    <t>SHAMIM</t>
  </si>
  <si>
    <t>VIJAYALAKSHMI</t>
  </si>
  <si>
    <t>VIJAYAKUMARI</t>
  </si>
  <si>
    <t>FAKIR MOHAN DASS</t>
  </si>
  <si>
    <t>RASATHI</t>
  </si>
  <si>
    <t>KANIMOZHI</t>
  </si>
  <si>
    <t>SUNITHA</t>
  </si>
  <si>
    <t>INDRA</t>
  </si>
  <si>
    <t>KALA PARVATHY</t>
  </si>
  <si>
    <t>BHUVANESWARI</t>
  </si>
  <si>
    <t>YAMUNA</t>
  </si>
  <si>
    <t>SAILAJA MURUGESAN</t>
  </si>
  <si>
    <t>PUSPA (1401107)</t>
  </si>
  <si>
    <t>PRIYADHARSHINI (1401221)</t>
  </si>
  <si>
    <t>OK</t>
  </si>
  <si>
    <t>GEETHA (1501771)</t>
  </si>
  <si>
    <t>EZHILARASI (1501223)</t>
  </si>
  <si>
    <t>PRAKASH (1401224)</t>
  </si>
  <si>
    <t>VIGNESHWARI (1501336)</t>
  </si>
  <si>
    <t>RAMESHWARI (1501471)</t>
  </si>
  <si>
    <t>SUGANYA (1501648)</t>
  </si>
  <si>
    <t>KABITHA (1501770)</t>
  </si>
  <si>
    <t>GEETHANJALI (1501320)</t>
  </si>
  <si>
    <t>SOWMIYA (1501408)</t>
  </si>
  <si>
    <t>VEDIYAMMAL (1501387)</t>
  </si>
  <si>
    <t>KALAISELVI (1501403)</t>
  </si>
  <si>
    <t>BABY SHALINI (1501490)</t>
  </si>
  <si>
    <t>RITA RANI (1501411)</t>
  </si>
  <si>
    <t>SHANMUGA PRIYA (1401855)</t>
  </si>
  <si>
    <t>SARASWATHI (1501454)</t>
  </si>
  <si>
    <t xml:space="preserve">SHOBANA </t>
  </si>
  <si>
    <t xml:space="preserve">BHUVANESHWARI (1500796) </t>
  </si>
  <si>
    <t>Last Updated: JAN - 2020</t>
  </si>
  <si>
    <t>Lacoste</t>
  </si>
  <si>
    <t>left</t>
  </si>
  <si>
    <t>Left</t>
  </si>
  <si>
    <t>b-zone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</si>
</sst>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d\ mmm\ yyyy;@"/>
  </numFmts>
  <fonts count="21">
    <font>
      <sz val="11"/>
      <color theme="1"/>
      <name val="Calibri"/>
      <family val="2"/>
      <scheme val="minor"/>
    </font>
    <font>
      <b/>
      <sz val="36"/>
      <color theme="1"/>
      <name val="Bahnschrift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b/>
      <sz val="12"/>
      <color theme="0"/>
      <name val="Bahnschrift"/>
      <family val="2"/>
    </font>
    <font>
      <b/>
      <sz val="11"/>
      <color theme="0"/>
      <name val="Bahnschrift"/>
      <family val="2"/>
    </font>
    <font>
      <b/>
      <sz val="14"/>
      <color theme="0"/>
      <name val="Bahnschrift"/>
      <family val="2"/>
    </font>
    <font>
      <sz val="24"/>
      <color theme="1"/>
      <name val="Bahnschrift"/>
      <family val="2"/>
    </font>
    <font>
      <b/>
      <sz val="24"/>
      <color theme="1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Book Antiqua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auto="1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/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1" fillId="0" borderId="35" xfId="1" applyFont="1" applyFill="1" applyBorder="1" applyAlignment="1">
      <alignment horizontal="center" textRotation="90" wrapText="1"/>
    </xf>
    <xf numFmtId="0" fontId="11" fillId="0" borderId="36" xfId="1" applyFont="1" applyFill="1" applyBorder="1" applyAlignment="1">
      <alignment horizontal="center" textRotation="90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31" xfId="1" applyFont="1" applyFill="1" applyBorder="1" applyAlignment="1">
      <alignment horizontal="center" vertical="center" wrapText="1"/>
    </xf>
    <xf numFmtId="0" fontId="11" fillId="0" borderId="32" xfId="1" applyFont="1" applyFill="1" applyBorder="1" applyAlignment="1">
      <alignment horizontal="center" vertical="center" wrapText="1"/>
    </xf>
    <xf numFmtId="164" fontId="11" fillId="0" borderId="32" xfId="1" applyNumberFormat="1" applyFont="1" applyFill="1" applyBorder="1" applyAlignment="1">
      <alignment horizontal="center" vertical="center" wrapText="1"/>
    </xf>
    <xf numFmtId="0" fontId="12" fillId="0" borderId="30" xfId="1" applyFont="1" applyFill="1" applyBorder="1" applyAlignment="1">
      <alignment horizontal="center" textRotation="90" wrapText="1"/>
    </xf>
    <xf numFmtId="0" fontId="12" fillId="0" borderId="31" xfId="1" applyFont="1" applyFill="1" applyBorder="1" applyAlignment="1">
      <alignment horizontal="center" textRotation="90" wrapText="1"/>
    </xf>
    <xf numFmtId="0" fontId="12" fillId="0" borderId="32" xfId="1" applyFont="1" applyFill="1" applyBorder="1" applyAlignment="1">
      <alignment horizontal="center" textRotation="90" wrapText="1"/>
    </xf>
    <xf numFmtId="0" fontId="12" fillId="0" borderId="33" xfId="1" applyFont="1" applyFill="1" applyBorder="1" applyAlignment="1">
      <alignment horizontal="center" textRotation="90" wrapText="1"/>
    </xf>
    <xf numFmtId="0" fontId="12" fillId="0" borderId="34" xfId="1" applyFont="1" applyFill="1" applyBorder="1" applyAlignment="1">
      <alignment horizontal="center" textRotation="90" wrapText="1"/>
    </xf>
    <xf numFmtId="0" fontId="1" fillId="0" borderId="0" xfId="0" applyFont="1" applyAlignment="1">
      <alignment horizontal="center" vertical="center"/>
    </xf>
    <xf numFmtId="0" fontId="13" fillId="3" borderId="37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/>
    <xf numFmtId="165" fontId="14" fillId="0" borderId="30" xfId="1" applyNumberFormat="1" applyFont="1" applyFill="1" applyBorder="1" applyAlignment="1">
      <alignment horizontal="left"/>
    </xf>
    <xf numFmtId="0" fontId="14" fillId="0" borderId="31" xfId="1" applyFont="1" applyBorder="1" applyAlignment="1">
      <alignment horizontal="center"/>
    </xf>
    <xf numFmtId="0" fontId="15" fillId="0" borderId="32" xfId="1" applyFont="1" applyFill="1" applyBorder="1" applyAlignment="1"/>
    <xf numFmtId="0" fontId="14" fillId="0" borderId="32" xfId="1" applyFont="1" applyFill="1" applyBorder="1" applyAlignment="1"/>
    <xf numFmtId="0" fontId="14" fillId="0" borderId="31" xfId="1" applyFont="1" applyFill="1" applyBorder="1" applyAlignment="1">
      <alignment horizontal="center"/>
    </xf>
    <xf numFmtId="0" fontId="14" fillId="0" borderId="31" xfId="1" applyFont="1" applyFill="1" applyBorder="1" applyAlignment="1"/>
    <xf numFmtId="165" fontId="14" fillId="0" borderId="31" xfId="1" applyNumberFormat="1" applyFont="1" applyFill="1" applyBorder="1" applyAlignment="1">
      <alignment horizontal="left"/>
    </xf>
    <xf numFmtId="0" fontId="14" fillId="0" borderId="31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1" xfId="1" applyNumberFormat="1" applyFont="1" applyFill="1" applyBorder="1" applyAlignment="1">
      <alignment horizontal="center" vertical="center"/>
    </xf>
    <xf numFmtId="9" fontId="14" fillId="0" borderId="31" xfId="1" applyNumberFormat="1" applyFont="1" applyFill="1" applyBorder="1" applyAlignment="1">
      <alignment horizontal="center" vertical="center"/>
    </xf>
    <xf numFmtId="9" fontId="14" fillId="0" borderId="30" xfId="1" applyNumberFormat="1" applyFont="1" applyFill="1" applyBorder="1" applyAlignment="1">
      <alignment horizontal="center" vertical="center"/>
    </xf>
    <xf numFmtId="0" fontId="14" fillId="0" borderId="30" xfId="1" applyNumberFormat="1" applyFont="1" applyFill="1" applyBorder="1" applyAlignment="1">
      <alignment horizontal="center" vertical="center"/>
    </xf>
    <xf numFmtId="9" fontId="14" fillId="0" borderId="32" xfId="1" applyNumberFormat="1" applyFont="1" applyFill="1" applyBorder="1" applyAlignment="1">
      <alignment horizontal="center" vertical="center"/>
    </xf>
    <xf numFmtId="9" fontId="14" fillId="0" borderId="33" xfId="1" applyNumberFormat="1" applyFont="1" applyFill="1" applyBorder="1" applyAlignment="1">
      <alignment horizontal="center" vertical="center"/>
    </xf>
    <xf numFmtId="9" fontId="14" fillId="0" borderId="37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1" xfId="0" applyNumberFormat="1" applyFont="1" applyFill="1" applyBorder="1" applyAlignment="1">
      <alignment horizontal="center"/>
    </xf>
    <xf numFmtId="0" fontId="14" fillId="3" borderId="37" xfId="0" applyNumberFormat="1" applyFont="1" applyFill="1" applyBorder="1" applyAlignment="1">
      <alignment horizontal="center"/>
    </xf>
    <xf numFmtId="0" fontId="15" fillId="0" borderId="34" xfId="0" applyNumberFormat="1" applyFont="1" applyFill="1" applyBorder="1" applyAlignment="1"/>
    <xf numFmtId="0" fontId="13" fillId="0" borderId="37" xfId="0" applyNumberFormat="1" applyFont="1" applyBorder="1" applyAlignment="1">
      <alignment horizontal="center"/>
    </xf>
    <xf numFmtId="0" fontId="13" fillId="0" borderId="37" xfId="0" applyNumberFormat="1" applyFont="1" applyFill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1" xfId="0" applyFont="1" applyFill="1" applyBorder="1" applyAlignment="1">
      <alignment horizontal="left"/>
    </xf>
    <xf numFmtId="0" fontId="13" fillId="0" borderId="31" xfId="0" applyFont="1" applyFill="1" applyBorder="1" applyAlignment="1">
      <alignment horizontal="center"/>
    </xf>
    <xf numFmtId="0" fontId="13" fillId="0" borderId="37" xfId="0" applyNumberFormat="1" applyFont="1" applyFill="1" applyBorder="1" applyAlignment="1"/>
    <xf numFmtId="0" fontId="16" fillId="4" borderId="38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 vertical="center"/>
    </xf>
    <xf numFmtId="0" fontId="14" fillId="0" borderId="32" xfId="1" applyNumberFormat="1" applyFont="1" applyFill="1" applyBorder="1" applyAlignment="1">
      <alignment horizontal="center" vertical="center"/>
    </xf>
    <xf numFmtId="0" fontId="16" fillId="4" borderId="40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 vertical="center"/>
    </xf>
    <xf numFmtId="164" fontId="11" fillId="0" borderId="34" xfId="1" applyNumberFormat="1" applyFont="1" applyFill="1" applyBorder="1" applyAlignment="1">
      <alignment horizontal="center" vertical="center" wrapText="1"/>
    </xf>
    <xf numFmtId="0" fontId="14" fillId="0" borderId="37" xfId="1" applyNumberFormat="1" applyFont="1" applyFill="1" applyBorder="1" applyAlignment="1">
      <alignment horizontal="center" vertical="center"/>
    </xf>
    <xf numFmtId="164" fontId="11" fillId="0" borderId="44" xfId="1" applyNumberFormat="1" applyFont="1" applyFill="1" applyBorder="1" applyAlignment="1">
      <alignment horizontal="center" vertical="center" wrapText="1"/>
    </xf>
    <xf numFmtId="164" fontId="11" fillId="0" borderId="33" xfId="1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3" fillId="5" borderId="34" xfId="0" applyNumberFormat="1" applyFont="1" applyFill="1" applyBorder="1" applyAlignment="1"/>
    <xf numFmtId="0" fontId="15" fillId="5" borderId="32" xfId="1" applyFont="1" applyFill="1" applyBorder="1" applyAlignment="1"/>
    <xf numFmtId="0" fontId="14" fillId="5" borderId="32" xfId="1" applyFont="1" applyFill="1" applyBorder="1" applyAlignment="1"/>
    <xf numFmtId="0" fontId="13" fillId="5" borderId="31" xfId="0" applyFont="1" applyFill="1" applyBorder="1" applyAlignment="1">
      <alignment horizontal="left"/>
    </xf>
    <xf numFmtId="0" fontId="14" fillId="5" borderId="31" xfId="1" applyFont="1" applyFill="1" applyBorder="1" applyAlignment="1"/>
    <xf numFmtId="0" fontId="1" fillId="0" borderId="0" xfId="0" applyFont="1" applyAlignment="1">
      <alignment horizontal="center" vertical="center"/>
    </xf>
    <xf numFmtId="0" fontId="17" fillId="3" borderId="37" xfId="0" applyNumberFormat="1" applyFont="1" applyFill="1" applyBorder="1" applyAlignment="1">
      <alignment horizontal="center"/>
    </xf>
    <xf numFmtId="0" fontId="18" fillId="0" borderId="37" xfId="0" applyNumberFormat="1" applyFont="1" applyBorder="1" applyAlignment="1"/>
    <xf numFmtId="0" fontId="14" fillId="0" borderId="32" xfId="1" applyFont="1" applyFill="1" applyBorder="1"/>
    <xf numFmtId="0" fontId="18" fillId="0" borderId="31" xfId="0" applyFont="1" applyBorder="1" applyAlignment="1">
      <alignment horizontal="center"/>
    </xf>
    <xf numFmtId="0" fontId="18" fillId="0" borderId="31" xfId="0" applyFont="1" applyBorder="1" applyAlignment="1"/>
    <xf numFmtId="0" fontId="14" fillId="0" borderId="32" xfId="1" applyFont="1" applyBorder="1"/>
    <xf numFmtId="0" fontId="19" fillId="0" borderId="31" xfId="0" applyNumberFormat="1" applyFont="1" applyFill="1" applyBorder="1" applyAlignment="1">
      <alignment horizontal="center"/>
    </xf>
    <xf numFmtId="0" fontId="19" fillId="0" borderId="31" xfId="0" applyNumberFormat="1" applyFont="1" applyFill="1" applyBorder="1" applyAlignment="1"/>
    <xf numFmtId="0" fontId="19" fillId="3" borderId="37" xfId="0" applyNumberFormat="1" applyFont="1" applyFill="1" applyBorder="1" applyAlignment="1">
      <alignment horizontal="center"/>
    </xf>
    <xf numFmtId="0" fontId="19" fillId="3" borderId="37" xfId="0" applyNumberFormat="1" applyFont="1" applyFill="1" applyBorder="1" applyAlignment="1"/>
    <xf numFmtId="0" fontId="19" fillId="0" borderId="37" xfId="0" applyNumberFormat="1" applyFont="1" applyFill="1" applyBorder="1" applyAlignment="1">
      <alignment horizontal="center"/>
    </xf>
    <xf numFmtId="0" fontId="19" fillId="0" borderId="37" xfId="0" applyNumberFormat="1" applyFont="1" applyFill="1" applyBorder="1" applyAlignment="1"/>
    <xf numFmtId="0" fontId="18" fillId="0" borderId="31" xfId="0" applyFont="1" applyBorder="1" applyAlignment="1">
      <alignment horizontal="left"/>
    </xf>
    <xf numFmtId="0" fontId="2" fillId="0" borderId="4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20" fillId="0" borderId="31" xfId="0" applyFont="1" applyBorder="1" applyAlignment="1"/>
    <xf numFmtId="0" fontId="14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left"/>
    </xf>
    <xf numFmtId="0" fontId="18" fillId="0" borderId="51" xfId="0" applyFont="1" applyBorder="1" applyAlignment="1"/>
    <xf numFmtId="165" fontId="14" fillId="0" borderId="50" xfId="1" applyNumberFormat="1" applyFont="1" applyFill="1" applyBorder="1" applyAlignment="1">
      <alignment horizontal="left"/>
    </xf>
    <xf numFmtId="0" fontId="15" fillId="0" borderId="51" xfId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4" fillId="0" borderId="52" xfId="1" applyFont="1" applyBorder="1"/>
    <xf numFmtId="0" fontId="14" fillId="0" borderId="0" xfId="1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right" vertical="center"/>
    </xf>
    <xf numFmtId="0" fontId="6" fillId="2" borderId="26" xfId="0" applyFont="1" applyFill="1" applyBorder="1" applyAlignment="1">
      <alignment horizontal="right" vertical="center"/>
    </xf>
    <xf numFmtId="0" fontId="6" fillId="2" borderId="27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2" borderId="28" xfId="0" applyFont="1" applyFill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 textRotation="90"/>
    </xf>
    <xf numFmtId="0" fontId="6" fillId="2" borderId="29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6" xfId="0" applyFont="1" applyFill="1" applyBorder="1" applyAlignment="1">
      <alignment horizontal="right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1" xfId="1" applyFont="1" applyFill="1" applyBorder="1" applyAlignment="1">
      <alignment horizontal="center"/>
    </xf>
    <xf numFmtId="0" fontId="14" fillId="6" borderId="31" xfId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9" fontId="14" fillId="6" borderId="37" xfId="1" applyNumberFormat="1" applyFont="1" applyFill="1" applyBorder="1" applyAlignment="1">
      <alignment horizontal="center" vertical="center"/>
    </xf>
    <xf numFmtId="9" fontId="14" fillId="6" borderId="31" xfId="1" applyNumberFormat="1" applyFont="1" applyFill="1" applyBorder="1" applyAlignment="1">
      <alignment horizontal="center" vertical="center"/>
    </xf>
    <xf numFmtId="0" fontId="14" fillId="6" borderId="31" xfId="1" applyNumberFormat="1" applyFont="1" applyFill="1" applyBorder="1" applyAlignment="1">
      <alignment horizontal="center" vertical="center"/>
    </xf>
    <xf numFmtId="9" fontId="14" fillId="6" borderId="32" xfId="1" applyNumberFormat="1" applyFont="1" applyFill="1" applyBorder="1" applyAlignment="1">
      <alignment horizontal="center" vertical="center"/>
    </xf>
    <xf numFmtId="0" fontId="14" fillId="6" borderId="30" xfId="1" applyNumberFormat="1" applyFont="1" applyFill="1" applyBorder="1" applyAlignment="1">
      <alignment horizontal="center" vertical="center"/>
    </xf>
    <xf numFmtId="9" fontId="14" fillId="6" borderId="33" xfId="1" applyNumberFormat="1" applyFont="1" applyFill="1" applyBorder="1" applyAlignment="1">
      <alignment horizontal="center" vertical="center"/>
    </xf>
    <xf numFmtId="0" fontId="14" fillId="6" borderId="37" xfId="1" applyNumberFormat="1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/>
    </xf>
    <xf numFmtId="0" fontId="2" fillId="6" borderId="0" xfId="0" applyFont="1" applyFill="1" applyAlignment="1">
      <alignment vertical="center"/>
    </xf>
    <xf numFmtId="0" fontId="14" fillId="6" borderId="32" xfId="1" applyFont="1" applyFill="1" applyBorder="1" applyAlignment="1"/>
    <xf numFmtId="165" fontId="14" fillId="6" borderId="30" xfId="1" applyNumberFormat="1" applyFont="1" applyFill="1" applyBorder="1" applyAlignment="1">
      <alignment horizontal="left"/>
    </xf>
    <xf numFmtId="0" fontId="14" fillId="6" borderId="32" xfId="1" applyNumberFormat="1" applyFont="1" applyFill="1" applyBorder="1" applyAlignment="1">
      <alignment horizontal="center" vertical="center"/>
    </xf>
    <xf numFmtId="0" fontId="13" fillId="6" borderId="31" xfId="0" applyNumberFormat="1" applyFont="1" applyFill="1" applyBorder="1" applyAlignment="1">
      <alignment horizontal="center"/>
    </xf>
    <xf numFmtId="0" fontId="13" fillId="6" borderId="34" xfId="0" applyNumberFormat="1" applyFont="1" applyFill="1" applyBorder="1" applyAlignment="1"/>
  </cellXfs>
  <cellStyles count="2">
    <cellStyle name="Normal" xfId="0" builtinId="0"/>
    <cellStyle name="Normal 2" xfId="1"/>
  </cellStyles>
  <dxfs count="56"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NAKA/Downloads/DM%20DOJ%20&amp;%20D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NAKA/Desktop/Makeup%20Machinist%20-%20Skill%20Grading/MAKEUP%20NAME%20LIST%20-%20GRA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2">
          <cell r="B2" t="str">
            <v>EMP CODE</v>
          </cell>
          <cell r="C2" t="str">
            <v>NAME</v>
          </cell>
          <cell r="D2" t="str">
            <v>D.O.J</v>
          </cell>
        </row>
        <row r="3">
          <cell r="B3">
            <v>1400004</v>
          </cell>
          <cell r="C3" t="str">
            <v>SOBHA R</v>
          </cell>
          <cell r="D3">
            <v>42310</v>
          </cell>
        </row>
        <row r="4">
          <cell r="B4">
            <v>1400005</v>
          </cell>
          <cell r="C4" t="str">
            <v>VANITHA V</v>
          </cell>
          <cell r="D4">
            <v>42310</v>
          </cell>
        </row>
        <row r="5">
          <cell r="B5">
            <v>1400017</v>
          </cell>
          <cell r="C5" t="str">
            <v>KAMACHI K</v>
          </cell>
          <cell r="D5">
            <v>42310</v>
          </cell>
        </row>
        <row r="6">
          <cell r="B6">
            <v>1400019</v>
          </cell>
          <cell r="C6" t="str">
            <v>SHAMIM N</v>
          </cell>
          <cell r="D6">
            <v>42310</v>
          </cell>
        </row>
        <row r="7">
          <cell r="B7">
            <v>1400044</v>
          </cell>
          <cell r="C7" t="str">
            <v>MALAR KODI K</v>
          </cell>
          <cell r="D7">
            <v>42310</v>
          </cell>
        </row>
        <row r="8">
          <cell r="B8">
            <v>1400141</v>
          </cell>
          <cell r="C8" t="str">
            <v>MALARVIZHI G</v>
          </cell>
          <cell r="D8">
            <v>42324</v>
          </cell>
        </row>
        <row r="9">
          <cell r="B9">
            <v>1400192</v>
          </cell>
          <cell r="C9" t="str">
            <v>SINDHU M</v>
          </cell>
          <cell r="D9">
            <v>42333</v>
          </cell>
        </row>
        <row r="10">
          <cell r="B10">
            <v>1400220</v>
          </cell>
          <cell r="C10" t="str">
            <v>HILDA S</v>
          </cell>
          <cell r="D10">
            <v>42340</v>
          </cell>
        </row>
        <row r="11">
          <cell r="B11">
            <v>1400248</v>
          </cell>
          <cell r="C11" t="str">
            <v>VIJAYALAKSHMI M</v>
          </cell>
          <cell r="D11">
            <v>42347</v>
          </cell>
        </row>
        <row r="12">
          <cell r="B12">
            <v>1400278</v>
          </cell>
          <cell r="C12" t="str">
            <v>Elavarasi.S</v>
          </cell>
          <cell r="D12">
            <v>42354</v>
          </cell>
        </row>
        <row r="13">
          <cell r="B13">
            <v>1400380</v>
          </cell>
          <cell r="C13" t="str">
            <v>DODDAMMA.H</v>
          </cell>
          <cell r="D13">
            <v>42391</v>
          </cell>
        </row>
        <row r="14">
          <cell r="B14">
            <v>1400409</v>
          </cell>
          <cell r="C14" t="str">
            <v>Padmini S</v>
          </cell>
          <cell r="D14">
            <v>42403</v>
          </cell>
        </row>
        <row r="15">
          <cell r="B15">
            <v>1400475</v>
          </cell>
          <cell r="C15" t="str">
            <v>Sumathi B</v>
          </cell>
          <cell r="D15">
            <v>42431</v>
          </cell>
        </row>
        <row r="16">
          <cell r="B16">
            <v>1400606</v>
          </cell>
          <cell r="C16" t="str">
            <v>GEETHA A</v>
          </cell>
          <cell r="D16">
            <v>42523</v>
          </cell>
        </row>
        <row r="17">
          <cell r="B17">
            <v>1400691</v>
          </cell>
          <cell r="C17" t="str">
            <v>BHUVANESWARI S</v>
          </cell>
          <cell r="D17">
            <v>42563</v>
          </cell>
        </row>
        <row r="18">
          <cell r="B18">
            <v>1400755</v>
          </cell>
          <cell r="C18" t="str">
            <v>RENUGA DEVI M</v>
          </cell>
          <cell r="D18">
            <v>42616</v>
          </cell>
        </row>
        <row r="19">
          <cell r="B19">
            <v>1400784</v>
          </cell>
          <cell r="C19" t="str">
            <v>MUMTHAJ BEGAM M</v>
          </cell>
          <cell r="D19">
            <v>42676</v>
          </cell>
        </row>
        <row r="20">
          <cell r="B20">
            <v>1400785</v>
          </cell>
          <cell r="C20" t="str">
            <v>PARVEEN BANU M</v>
          </cell>
          <cell r="D20">
            <v>42676</v>
          </cell>
        </row>
        <row r="21">
          <cell r="B21">
            <v>1400798</v>
          </cell>
          <cell r="C21" t="str">
            <v>SUMATHI S</v>
          </cell>
          <cell r="D21">
            <v>42684</v>
          </cell>
        </row>
        <row r="22">
          <cell r="B22">
            <v>1400799</v>
          </cell>
          <cell r="C22" t="str">
            <v>MALARVIZHI S</v>
          </cell>
          <cell r="D22">
            <v>42685</v>
          </cell>
        </row>
        <row r="23">
          <cell r="B23">
            <v>1400800</v>
          </cell>
          <cell r="C23" t="str">
            <v>UMA B</v>
          </cell>
          <cell r="D23">
            <v>42685</v>
          </cell>
        </row>
        <row r="24">
          <cell r="B24">
            <v>1400801</v>
          </cell>
          <cell r="C24" t="str">
            <v>GEETHA G</v>
          </cell>
          <cell r="D24">
            <v>42688</v>
          </cell>
        </row>
        <row r="25">
          <cell r="B25">
            <v>1400895</v>
          </cell>
          <cell r="C25" t="str">
            <v>ANJANI SUKANYA G</v>
          </cell>
          <cell r="D25">
            <v>42779</v>
          </cell>
        </row>
        <row r="26">
          <cell r="B26">
            <v>1400946</v>
          </cell>
          <cell r="C26" t="str">
            <v>ANTHONIAMMAL K</v>
          </cell>
          <cell r="D26">
            <v>42811</v>
          </cell>
        </row>
        <row r="27">
          <cell r="B27">
            <v>1400964</v>
          </cell>
          <cell r="C27" t="str">
            <v>KALA PARVATHI B</v>
          </cell>
          <cell r="D27">
            <v>42842</v>
          </cell>
        </row>
        <row r="28">
          <cell r="B28">
            <v>1400975</v>
          </cell>
          <cell r="C28" t="str">
            <v>PARIMALA S</v>
          </cell>
          <cell r="D28">
            <v>42849</v>
          </cell>
        </row>
        <row r="29">
          <cell r="B29">
            <v>1400983</v>
          </cell>
          <cell r="C29" t="str">
            <v>JAYANTHI PRABHU</v>
          </cell>
          <cell r="D29">
            <v>42864</v>
          </cell>
        </row>
        <row r="30">
          <cell r="B30">
            <v>1401016</v>
          </cell>
          <cell r="C30" t="str">
            <v>NAVARATHINAM D</v>
          </cell>
          <cell r="D30">
            <v>42894</v>
          </cell>
        </row>
        <row r="31">
          <cell r="B31">
            <v>1401017</v>
          </cell>
          <cell r="C31" t="str">
            <v>PAVITHRA S</v>
          </cell>
          <cell r="D31">
            <v>42894</v>
          </cell>
        </row>
        <row r="32">
          <cell r="B32">
            <v>1401020</v>
          </cell>
          <cell r="C32" t="str">
            <v>KARTHIKA KANDHASAMY</v>
          </cell>
          <cell r="D32">
            <v>42895</v>
          </cell>
        </row>
        <row r="33">
          <cell r="B33">
            <v>1401037</v>
          </cell>
          <cell r="C33" t="str">
            <v>ESTHER SELVI J</v>
          </cell>
          <cell r="D33">
            <v>42898</v>
          </cell>
        </row>
        <row r="34">
          <cell r="B34">
            <v>1401041</v>
          </cell>
          <cell r="C34" t="str">
            <v>SAILAJA MURUGESAN</v>
          </cell>
          <cell r="D34">
            <v>42898</v>
          </cell>
        </row>
        <row r="35">
          <cell r="B35">
            <v>1401075</v>
          </cell>
          <cell r="C35" t="str">
            <v>GOPI TANTI</v>
          </cell>
          <cell r="D35">
            <v>42909</v>
          </cell>
        </row>
        <row r="36">
          <cell r="B36">
            <v>1401079</v>
          </cell>
          <cell r="C36" t="str">
            <v>NIPU MECH</v>
          </cell>
          <cell r="D36">
            <v>42909</v>
          </cell>
        </row>
        <row r="37">
          <cell r="B37">
            <v>1401080</v>
          </cell>
          <cell r="C37" t="str">
            <v>PINTU KORMOKAR</v>
          </cell>
          <cell r="D37">
            <v>42909</v>
          </cell>
        </row>
        <row r="38">
          <cell r="B38">
            <v>1401107</v>
          </cell>
          <cell r="C38" t="str">
            <v>PUSHPA P</v>
          </cell>
          <cell r="D38">
            <v>42933</v>
          </cell>
        </row>
        <row r="39">
          <cell r="B39">
            <v>1401221</v>
          </cell>
          <cell r="C39" t="str">
            <v>PRIYADHARSHINI MURALI</v>
          </cell>
          <cell r="D39">
            <v>43132</v>
          </cell>
        </row>
        <row r="40">
          <cell r="B40">
            <v>1401224</v>
          </cell>
          <cell r="C40" t="str">
            <v>PRAKASH DANAPAL</v>
          </cell>
          <cell r="D40">
            <v>43139</v>
          </cell>
        </row>
        <row r="41">
          <cell r="B41">
            <v>1401227</v>
          </cell>
          <cell r="C41" t="str">
            <v>R DEEPA</v>
          </cell>
          <cell r="D41">
            <v>43144</v>
          </cell>
        </row>
        <row r="42">
          <cell r="B42">
            <v>1401256</v>
          </cell>
          <cell r="C42" t="str">
            <v>SANTHI GUNASEKARAN</v>
          </cell>
          <cell r="D42">
            <v>43175</v>
          </cell>
        </row>
        <row r="43">
          <cell r="B43">
            <v>1401279</v>
          </cell>
          <cell r="C43" t="str">
            <v>MANSOOR</v>
          </cell>
          <cell r="D43">
            <v>43222</v>
          </cell>
        </row>
        <row r="44">
          <cell r="B44">
            <v>1401411</v>
          </cell>
          <cell r="C44" t="str">
            <v>KUNTI DEVI</v>
          </cell>
          <cell r="D44">
            <v>43416</v>
          </cell>
        </row>
        <row r="45">
          <cell r="B45">
            <v>1401451</v>
          </cell>
          <cell r="C45" t="str">
            <v>SOHEL</v>
          </cell>
          <cell r="D45">
            <v>43437</v>
          </cell>
        </row>
        <row r="46">
          <cell r="B46">
            <v>1401453</v>
          </cell>
          <cell r="C46" t="str">
            <v>SOHEL</v>
          </cell>
          <cell r="D46">
            <v>43437</v>
          </cell>
        </row>
        <row r="47">
          <cell r="B47">
            <v>1401454</v>
          </cell>
          <cell r="C47" t="str">
            <v>SOFIK</v>
          </cell>
          <cell r="D47">
            <v>43437</v>
          </cell>
        </row>
        <row r="48">
          <cell r="B48">
            <v>1401455</v>
          </cell>
          <cell r="C48" t="str">
            <v>KHOKON</v>
          </cell>
          <cell r="D48">
            <v>43437</v>
          </cell>
        </row>
        <row r="49">
          <cell r="B49">
            <v>1401457</v>
          </cell>
          <cell r="C49" t="str">
            <v>SAZZAD</v>
          </cell>
          <cell r="D49">
            <v>43437</v>
          </cell>
        </row>
        <row r="50">
          <cell r="B50">
            <v>1401458</v>
          </cell>
          <cell r="C50" t="str">
            <v>MIJAN</v>
          </cell>
          <cell r="D50">
            <v>43437</v>
          </cell>
        </row>
        <row r="51">
          <cell r="B51">
            <v>1401462</v>
          </cell>
          <cell r="C51" t="str">
            <v>RUBEL</v>
          </cell>
          <cell r="D51">
            <v>43437</v>
          </cell>
        </row>
        <row r="52">
          <cell r="B52">
            <v>1401463</v>
          </cell>
          <cell r="C52" t="str">
            <v>SOHEL</v>
          </cell>
          <cell r="D52">
            <v>43437</v>
          </cell>
        </row>
        <row r="53">
          <cell r="B53">
            <v>1401464</v>
          </cell>
          <cell r="C53" t="str">
            <v>SOFIKUL</v>
          </cell>
          <cell r="D53">
            <v>43437</v>
          </cell>
        </row>
        <row r="54">
          <cell r="B54">
            <v>1401465</v>
          </cell>
          <cell r="C54" t="str">
            <v>SORIF</v>
          </cell>
          <cell r="D54">
            <v>43437</v>
          </cell>
        </row>
        <row r="55">
          <cell r="B55">
            <v>1401486</v>
          </cell>
          <cell r="C55" t="str">
            <v>SUMITA DAS</v>
          </cell>
          <cell r="D55">
            <v>43446</v>
          </cell>
        </row>
        <row r="56">
          <cell r="B56">
            <v>1401508</v>
          </cell>
          <cell r="C56" t="str">
            <v>VISWAJIT SARKAR</v>
          </cell>
          <cell r="D56">
            <v>43482</v>
          </cell>
        </row>
        <row r="57">
          <cell r="B57">
            <v>1401514</v>
          </cell>
          <cell r="C57" t="str">
            <v>HOSSIN</v>
          </cell>
          <cell r="D57">
            <v>43487</v>
          </cell>
        </row>
        <row r="58">
          <cell r="B58">
            <v>1401515</v>
          </cell>
          <cell r="C58" t="str">
            <v>SAHIN ALI</v>
          </cell>
          <cell r="D58">
            <v>43487</v>
          </cell>
        </row>
        <row r="59">
          <cell r="B59">
            <v>1401517</v>
          </cell>
          <cell r="C59" t="str">
            <v>DIN ISLAM</v>
          </cell>
          <cell r="D59">
            <v>43487</v>
          </cell>
        </row>
        <row r="60">
          <cell r="B60">
            <v>1401518</v>
          </cell>
          <cell r="C60" t="str">
            <v>MD MUSHART</v>
          </cell>
          <cell r="D60">
            <v>43487</v>
          </cell>
        </row>
        <row r="61">
          <cell r="B61">
            <v>1401522</v>
          </cell>
          <cell r="C61" t="str">
            <v>KAUSAR</v>
          </cell>
          <cell r="D61">
            <v>43493</v>
          </cell>
        </row>
        <row r="62">
          <cell r="B62">
            <v>1401527</v>
          </cell>
          <cell r="C62" t="str">
            <v>FARUK</v>
          </cell>
          <cell r="D62">
            <v>43497</v>
          </cell>
        </row>
        <row r="63">
          <cell r="B63">
            <v>1401529</v>
          </cell>
          <cell r="C63" t="str">
            <v>M SUDHA</v>
          </cell>
          <cell r="D63">
            <v>43497</v>
          </cell>
        </row>
        <row r="64">
          <cell r="B64">
            <v>1401560</v>
          </cell>
          <cell r="C64" t="str">
            <v>NUR KALAM</v>
          </cell>
          <cell r="D64">
            <v>43528</v>
          </cell>
        </row>
        <row r="65">
          <cell r="B65">
            <v>1401561</v>
          </cell>
          <cell r="C65" t="str">
            <v>NOORMINHAZ</v>
          </cell>
          <cell r="D65">
            <v>43528</v>
          </cell>
        </row>
        <row r="66">
          <cell r="B66">
            <v>1401564</v>
          </cell>
          <cell r="C66" t="str">
            <v>MD DAINSH</v>
          </cell>
          <cell r="D66">
            <v>43528</v>
          </cell>
        </row>
        <row r="67">
          <cell r="B67">
            <v>1401565</v>
          </cell>
          <cell r="C67" t="str">
            <v>NOOR ALAM</v>
          </cell>
          <cell r="D67">
            <v>43528</v>
          </cell>
        </row>
        <row r="68">
          <cell r="B68">
            <v>1401566</v>
          </cell>
          <cell r="C68" t="str">
            <v>MD SHAHJAD ALAM</v>
          </cell>
          <cell r="D68">
            <v>43528</v>
          </cell>
        </row>
        <row r="69">
          <cell r="B69">
            <v>1401567</v>
          </cell>
          <cell r="C69" t="str">
            <v>SHAWAJ KAUSAR</v>
          </cell>
          <cell r="D69">
            <v>43528</v>
          </cell>
        </row>
        <row r="70">
          <cell r="B70">
            <v>1401580</v>
          </cell>
          <cell r="C70" t="str">
            <v>JANCYRANI S</v>
          </cell>
          <cell r="D70">
            <v>43535</v>
          </cell>
        </row>
        <row r="71">
          <cell r="B71">
            <v>1401584</v>
          </cell>
          <cell r="C71" t="str">
            <v>AMUTHA</v>
          </cell>
          <cell r="D71">
            <v>43535</v>
          </cell>
        </row>
        <row r="72">
          <cell r="B72">
            <v>1401620</v>
          </cell>
          <cell r="C72" t="str">
            <v>V VIJAYAKUMARI</v>
          </cell>
          <cell r="D72">
            <v>43550</v>
          </cell>
        </row>
        <row r="73">
          <cell r="B73">
            <v>1401640</v>
          </cell>
          <cell r="C73" t="str">
            <v>SANTO DAS</v>
          </cell>
          <cell r="D73">
            <v>43560</v>
          </cell>
        </row>
        <row r="74">
          <cell r="B74">
            <v>1401651</v>
          </cell>
          <cell r="C74" t="str">
            <v>NUMAN AKHTAR</v>
          </cell>
          <cell r="D74">
            <v>43563</v>
          </cell>
        </row>
        <row r="75">
          <cell r="B75">
            <v>1401670</v>
          </cell>
          <cell r="C75" t="str">
            <v>PRINCY A</v>
          </cell>
          <cell r="D75">
            <v>43574</v>
          </cell>
        </row>
        <row r="76">
          <cell r="B76">
            <v>1401681</v>
          </cell>
          <cell r="C76" t="str">
            <v>DHARANI KANAGARAJ</v>
          </cell>
          <cell r="D76">
            <v>43580</v>
          </cell>
        </row>
        <row r="77">
          <cell r="B77">
            <v>1401682</v>
          </cell>
          <cell r="C77" t="str">
            <v>MOJAFFAR GAZI</v>
          </cell>
          <cell r="D77">
            <v>43580</v>
          </cell>
        </row>
        <row r="78">
          <cell r="B78">
            <v>1401684</v>
          </cell>
          <cell r="C78" t="str">
            <v>BABU</v>
          </cell>
          <cell r="D78">
            <v>43587</v>
          </cell>
        </row>
        <row r="79">
          <cell r="B79">
            <v>1401686</v>
          </cell>
          <cell r="C79" t="str">
            <v>K SARANYA</v>
          </cell>
          <cell r="D79">
            <v>43588</v>
          </cell>
        </row>
        <row r="80">
          <cell r="B80">
            <v>1401687</v>
          </cell>
          <cell r="C80" t="str">
            <v>CHITRA S</v>
          </cell>
          <cell r="D80">
            <v>43588</v>
          </cell>
        </row>
        <row r="81">
          <cell r="B81">
            <v>1401688</v>
          </cell>
          <cell r="C81" t="str">
            <v>VIDYA SUBRAMANIAN</v>
          </cell>
          <cell r="D81">
            <v>43591</v>
          </cell>
        </row>
        <row r="82">
          <cell r="B82">
            <v>1401690</v>
          </cell>
          <cell r="C82" t="str">
            <v>ARUNA DEVI R</v>
          </cell>
          <cell r="D82">
            <v>43591</v>
          </cell>
        </row>
        <row r="83">
          <cell r="B83">
            <v>1401691</v>
          </cell>
          <cell r="C83" t="str">
            <v>SATHYA MUTHUSAMY</v>
          </cell>
          <cell r="D83">
            <v>43591</v>
          </cell>
        </row>
        <row r="84">
          <cell r="B84">
            <v>1401700</v>
          </cell>
          <cell r="C84" t="str">
            <v>P SARASWATHI</v>
          </cell>
          <cell r="D84">
            <v>43592</v>
          </cell>
        </row>
        <row r="85">
          <cell r="B85">
            <v>1401708</v>
          </cell>
          <cell r="C85" t="str">
            <v>BHARATHI CHINNU</v>
          </cell>
          <cell r="D85">
            <v>43594</v>
          </cell>
        </row>
        <row r="86">
          <cell r="B86">
            <v>1401710</v>
          </cell>
          <cell r="C86" t="str">
            <v>SRILTHA ANILKUMAR</v>
          </cell>
          <cell r="D86">
            <v>43595</v>
          </cell>
        </row>
        <row r="87">
          <cell r="B87">
            <v>1401716</v>
          </cell>
          <cell r="C87" t="str">
            <v>JANSI MARY G</v>
          </cell>
          <cell r="D87">
            <v>43598</v>
          </cell>
        </row>
        <row r="88">
          <cell r="B88">
            <v>1401738</v>
          </cell>
          <cell r="C88" t="str">
            <v>PARBEJ</v>
          </cell>
          <cell r="D88">
            <v>43605</v>
          </cell>
        </row>
        <row r="89">
          <cell r="B89">
            <v>1401765</v>
          </cell>
          <cell r="C89" t="str">
            <v>BADMAVATHI SURESHKUMAR</v>
          </cell>
          <cell r="D89">
            <v>43612</v>
          </cell>
        </row>
        <row r="90">
          <cell r="B90">
            <v>1401790</v>
          </cell>
          <cell r="C90" t="str">
            <v>DIVYA</v>
          </cell>
          <cell r="D90">
            <v>43621</v>
          </cell>
        </row>
        <row r="91">
          <cell r="B91">
            <v>1401803</v>
          </cell>
          <cell r="C91" t="str">
            <v>THIRAISA SEBASTIAN</v>
          </cell>
          <cell r="D91">
            <v>43626</v>
          </cell>
        </row>
        <row r="92">
          <cell r="B92">
            <v>1401804</v>
          </cell>
          <cell r="C92" t="str">
            <v>ARUN KUMAR YADAV</v>
          </cell>
          <cell r="D92">
            <v>43627</v>
          </cell>
        </row>
        <row r="93">
          <cell r="B93">
            <v>1401824</v>
          </cell>
          <cell r="C93" t="str">
            <v>MOHAMMAD SAJID</v>
          </cell>
          <cell r="D93">
            <v>43634</v>
          </cell>
        </row>
        <row r="94">
          <cell r="B94">
            <v>1401827</v>
          </cell>
          <cell r="C94" t="str">
            <v>SATHYA SELVAM</v>
          </cell>
          <cell r="D94">
            <v>43634</v>
          </cell>
        </row>
        <row r="95">
          <cell r="B95">
            <v>1401846</v>
          </cell>
          <cell r="C95" t="str">
            <v>ANUP KUMAR</v>
          </cell>
          <cell r="D95">
            <v>43643</v>
          </cell>
        </row>
        <row r="96">
          <cell r="B96">
            <v>1401847</v>
          </cell>
          <cell r="C96" t="str">
            <v>YASHMIN</v>
          </cell>
          <cell r="D96">
            <v>43647</v>
          </cell>
        </row>
        <row r="97">
          <cell r="B97">
            <v>1401855</v>
          </cell>
          <cell r="C97" t="str">
            <v>SHANMUGAPRIYA ASHOKKUMAR</v>
          </cell>
          <cell r="D97">
            <v>43648</v>
          </cell>
        </row>
        <row r="98">
          <cell r="B98">
            <v>1401857</v>
          </cell>
          <cell r="C98" t="str">
            <v>MEENAKCHI L</v>
          </cell>
          <cell r="D98">
            <v>43649</v>
          </cell>
        </row>
        <row r="99">
          <cell r="B99">
            <v>1401858</v>
          </cell>
          <cell r="C99" t="str">
            <v>LATHA S</v>
          </cell>
          <cell r="D99">
            <v>43649</v>
          </cell>
        </row>
        <row r="100">
          <cell r="B100">
            <v>1401859</v>
          </cell>
          <cell r="C100" t="str">
            <v>P THENMOZHI</v>
          </cell>
          <cell r="D100">
            <v>43649</v>
          </cell>
        </row>
        <row r="101">
          <cell r="B101">
            <v>1401860</v>
          </cell>
          <cell r="C101" t="str">
            <v>BANUPRIYA  ANANTHAN</v>
          </cell>
          <cell r="D101">
            <v>43649</v>
          </cell>
        </row>
        <row r="102">
          <cell r="B102">
            <v>1401874</v>
          </cell>
          <cell r="C102" t="str">
            <v>USHA K</v>
          </cell>
          <cell r="D102">
            <v>43656</v>
          </cell>
        </row>
        <row r="103">
          <cell r="B103">
            <v>1401877</v>
          </cell>
          <cell r="C103" t="str">
            <v>SUDHA</v>
          </cell>
          <cell r="D103">
            <v>43657</v>
          </cell>
        </row>
        <row r="104">
          <cell r="B104">
            <v>1401893</v>
          </cell>
          <cell r="C104" t="str">
            <v>MD MAHTAB</v>
          </cell>
          <cell r="D104">
            <v>43678</v>
          </cell>
        </row>
        <row r="105">
          <cell r="B105">
            <v>1401896</v>
          </cell>
          <cell r="C105" t="str">
            <v>JWIR ANSARI</v>
          </cell>
          <cell r="D105">
            <v>43678</v>
          </cell>
        </row>
        <row r="106">
          <cell r="B106">
            <v>1401897</v>
          </cell>
          <cell r="C106" t="str">
            <v>ABDULLAH</v>
          </cell>
          <cell r="D106">
            <v>43678</v>
          </cell>
        </row>
        <row r="107">
          <cell r="B107">
            <v>1401899</v>
          </cell>
          <cell r="C107" t="str">
            <v>MD KURBAN</v>
          </cell>
          <cell r="D107">
            <v>43678</v>
          </cell>
        </row>
        <row r="108">
          <cell r="B108">
            <v>1401902</v>
          </cell>
          <cell r="C108" t="str">
            <v>NATHIYA M</v>
          </cell>
          <cell r="D108">
            <v>43678</v>
          </cell>
        </row>
        <row r="109">
          <cell r="B109">
            <v>1401907</v>
          </cell>
          <cell r="C109" t="str">
            <v>JEYANTHI R</v>
          </cell>
          <cell r="D109">
            <v>43684</v>
          </cell>
        </row>
        <row r="110">
          <cell r="B110">
            <v>1401929</v>
          </cell>
          <cell r="C110" t="str">
            <v>JOSIM</v>
          </cell>
          <cell r="D110">
            <v>43710</v>
          </cell>
        </row>
        <row r="111">
          <cell r="B111">
            <v>1401932</v>
          </cell>
          <cell r="C111" t="str">
            <v>AKHILANDESHWARI TAMILSELVAM</v>
          </cell>
          <cell r="D111">
            <v>43710</v>
          </cell>
        </row>
        <row r="112">
          <cell r="B112">
            <v>1401943</v>
          </cell>
          <cell r="C112" t="str">
            <v>SAMRAT</v>
          </cell>
          <cell r="D112">
            <v>43720</v>
          </cell>
        </row>
        <row r="113">
          <cell r="B113">
            <v>1401966</v>
          </cell>
          <cell r="C113" t="str">
            <v>MUNIN KAR SANGMA</v>
          </cell>
          <cell r="D113">
            <v>43727</v>
          </cell>
        </row>
        <row r="114">
          <cell r="B114">
            <v>1401967</v>
          </cell>
          <cell r="C114" t="str">
            <v>NIRANJAN KALSAI</v>
          </cell>
          <cell r="D114">
            <v>43727</v>
          </cell>
        </row>
        <row r="115">
          <cell r="B115">
            <v>1401981</v>
          </cell>
          <cell r="C115" t="str">
            <v>SAROJ ALAM</v>
          </cell>
          <cell r="D115">
            <v>43732</v>
          </cell>
        </row>
        <row r="116">
          <cell r="B116">
            <v>1401982</v>
          </cell>
          <cell r="C116" t="str">
            <v>YASDANI</v>
          </cell>
          <cell r="D116">
            <v>43732</v>
          </cell>
        </row>
        <row r="117">
          <cell r="B117">
            <v>1401983</v>
          </cell>
          <cell r="C117" t="str">
            <v>MOHAMMAD ABDUL ANSARI</v>
          </cell>
          <cell r="D117">
            <v>43732</v>
          </cell>
        </row>
        <row r="118">
          <cell r="B118">
            <v>1401984</v>
          </cell>
          <cell r="C118" t="str">
            <v>ASLAM</v>
          </cell>
          <cell r="D118">
            <v>43732</v>
          </cell>
        </row>
        <row r="119">
          <cell r="B119">
            <v>1401985</v>
          </cell>
          <cell r="C119" t="str">
            <v>MOHD AKHLAQUE</v>
          </cell>
          <cell r="D119">
            <v>43732</v>
          </cell>
        </row>
        <row r="120">
          <cell r="B120">
            <v>1401986</v>
          </cell>
          <cell r="C120" t="str">
            <v>MOHAMMAD AJMAL</v>
          </cell>
          <cell r="D120">
            <v>43732</v>
          </cell>
        </row>
        <row r="121">
          <cell r="B121">
            <v>1401991</v>
          </cell>
          <cell r="C121" t="str">
            <v>MONIR MULLA</v>
          </cell>
          <cell r="D121">
            <v>43732</v>
          </cell>
        </row>
        <row r="122">
          <cell r="B122">
            <v>1401996</v>
          </cell>
          <cell r="C122" t="str">
            <v>SARASWATHI</v>
          </cell>
          <cell r="D122">
            <v>43741</v>
          </cell>
        </row>
        <row r="123">
          <cell r="B123">
            <v>1402029</v>
          </cell>
          <cell r="C123" t="str">
            <v>FAKIR MOHAN DAS</v>
          </cell>
          <cell r="D123">
            <v>43761</v>
          </cell>
        </row>
        <row r="124">
          <cell r="B124">
            <v>1402046</v>
          </cell>
          <cell r="C124" t="str">
            <v>LOGESWARI V</v>
          </cell>
          <cell r="D124">
            <v>43773</v>
          </cell>
        </row>
        <row r="125">
          <cell r="B125">
            <v>1402051</v>
          </cell>
          <cell r="C125" t="str">
            <v>SRIJEYANTHI MOKAN</v>
          </cell>
          <cell r="D125">
            <v>43773</v>
          </cell>
        </row>
        <row r="126">
          <cell r="B126">
            <v>1402052</v>
          </cell>
          <cell r="C126" t="str">
            <v>PARAMESHWARA MALIK</v>
          </cell>
          <cell r="D126">
            <v>43774</v>
          </cell>
        </row>
        <row r="127">
          <cell r="B127">
            <v>1402068</v>
          </cell>
          <cell r="C127" t="str">
            <v>SELVAMANI KANNAN</v>
          </cell>
          <cell r="D127">
            <v>43782</v>
          </cell>
        </row>
        <row r="128">
          <cell r="B128">
            <v>1402069</v>
          </cell>
          <cell r="C128" t="str">
            <v>B ARULJOTHI</v>
          </cell>
          <cell r="D128">
            <v>43782</v>
          </cell>
        </row>
        <row r="129">
          <cell r="B129">
            <v>1500016</v>
          </cell>
          <cell r="C129" t="str">
            <v>RAJATHI S</v>
          </cell>
          <cell r="D129">
            <v>42397</v>
          </cell>
        </row>
        <row r="130">
          <cell r="B130">
            <v>1500017</v>
          </cell>
          <cell r="C130" t="str">
            <v>SHOBANA R</v>
          </cell>
          <cell r="D130">
            <v>42396</v>
          </cell>
        </row>
        <row r="131">
          <cell r="B131">
            <v>1500045</v>
          </cell>
          <cell r="C131" t="str">
            <v>VENNILA S</v>
          </cell>
          <cell r="D131">
            <v>42411</v>
          </cell>
        </row>
        <row r="132">
          <cell r="B132">
            <v>1500046</v>
          </cell>
          <cell r="C132" t="str">
            <v>ANUKRUTHIKA M</v>
          </cell>
          <cell r="D132">
            <v>42416</v>
          </cell>
        </row>
        <row r="133">
          <cell r="B133">
            <v>1500047</v>
          </cell>
          <cell r="C133" t="str">
            <v>GOKILA M</v>
          </cell>
          <cell r="D133">
            <v>42416</v>
          </cell>
        </row>
        <row r="134">
          <cell r="B134">
            <v>1500049</v>
          </cell>
          <cell r="C134" t="str">
            <v>ANNAMALAR A</v>
          </cell>
          <cell r="D134">
            <v>42416</v>
          </cell>
        </row>
        <row r="135">
          <cell r="B135">
            <v>1500138</v>
          </cell>
          <cell r="C135" t="str">
            <v>THENMOZHI M</v>
          </cell>
          <cell r="D135">
            <v>42468</v>
          </cell>
        </row>
        <row r="136">
          <cell r="B136">
            <v>1500142</v>
          </cell>
          <cell r="C136" t="str">
            <v>KANI MOZHI M</v>
          </cell>
          <cell r="D136">
            <v>42468</v>
          </cell>
        </row>
        <row r="137">
          <cell r="B137">
            <v>1500192</v>
          </cell>
          <cell r="C137" t="str">
            <v>Revathi A</v>
          </cell>
          <cell r="D137">
            <v>42489</v>
          </cell>
        </row>
        <row r="138">
          <cell r="B138">
            <v>1500194</v>
          </cell>
          <cell r="C138" t="str">
            <v>Sasikala S</v>
          </cell>
          <cell r="D138">
            <v>42489</v>
          </cell>
        </row>
        <row r="139">
          <cell r="B139">
            <v>1500197</v>
          </cell>
          <cell r="C139" t="str">
            <v>Hema K</v>
          </cell>
          <cell r="D139">
            <v>42489</v>
          </cell>
        </row>
        <row r="140">
          <cell r="B140">
            <v>1500206</v>
          </cell>
          <cell r="C140" t="str">
            <v>ANUSHA M</v>
          </cell>
          <cell r="D140">
            <v>42493</v>
          </cell>
        </row>
        <row r="141">
          <cell r="B141">
            <v>1500274</v>
          </cell>
          <cell r="C141" t="str">
            <v>SURYA S</v>
          </cell>
          <cell r="D141">
            <v>42523</v>
          </cell>
        </row>
        <row r="142">
          <cell r="B142">
            <v>1500275</v>
          </cell>
          <cell r="C142" t="str">
            <v>VIMALA C</v>
          </cell>
          <cell r="D142">
            <v>42524</v>
          </cell>
        </row>
        <row r="143">
          <cell r="B143">
            <v>1500284</v>
          </cell>
          <cell r="C143" t="str">
            <v>KAVYA K</v>
          </cell>
          <cell r="D143">
            <v>42527</v>
          </cell>
        </row>
        <row r="144">
          <cell r="B144">
            <v>1500354</v>
          </cell>
          <cell r="C144" t="str">
            <v>MAGESHWARI M</v>
          </cell>
          <cell r="D144">
            <v>42545</v>
          </cell>
        </row>
        <row r="145">
          <cell r="B145">
            <v>1500362</v>
          </cell>
          <cell r="C145" t="str">
            <v>SATHYA S</v>
          </cell>
          <cell r="D145">
            <v>42552</v>
          </cell>
        </row>
        <row r="146">
          <cell r="B146">
            <v>1500363</v>
          </cell>
          <cell r="C146" t="str">
            <v>KAVYA M</v>
          </cell>
          <cell r="D146">
            <v>42552</v>
          </cell>
        </row>
        <row r="147">
          <cell r="B147">
            <v>1500404</v>
          </cell>
          <cell r="C147" t="str">
            <v>GAYATHRI M</v>
          </cell>
          <cell r="D147">
            <v>42577</v>
          </cell>
        </row>
        <row r="148">
          <cell r="B148">
            <v>1500422</v>
          </cell>
          <cell r="C148" t="str">
            <v>VIJYA KUMARI M</v>
          </cell>
          <cell r="D148">
            <v>42587</v>
          </cell>
        </row>
        <row r="149">
          <cell r="B149">
            <v>1500441</v>
          </cell>
          <cell r="C149" t="str">
            <v>SATHYA M</v>
          </cell>
          <cell r="D149">
            <v>42598</v>
          </cell>
        </row>
        <row r="150">
          <cell r="B150">
            <v>1500522</v>
          </cell>
          <cell r="C150" t="str">
            <v>SAMINI S</v>
          </cell>
          <cell r="D150">
            <v>42650</v>
          </cell>
        </row>
        <row r="151">
          <cell r="B151">
            <v>1500542</v>
          </cell>
          <cell r="C151" t="str">
            <v>SANGEETHA G</v>
          </cell>
          <cell r="D151">
            <v>42681</v>
          </cell>
        </row>
        <row r="152">
          <cell r="B152">
            <v>1500551</v>
          </cell>
          <cell r="C152" t="str">
            <v>RASHYA S</v>
          </cell>
          <cell r="D152">
            <v>42684</v>
          </cell>
        </row>
        <row r="153">
          <cell r="B153">
            <v>1500558</v>
          </cell>
          <cell r="C153" t="str">
            <v>PECHIYAMMAL M</v>
          </cell>
          <cell r="D153">
            <v>42684</v>
          </cell>
        </row>
        <row r="154">
          <cell r="B154">
            <v>1500652</v>
          </cell>
          <cell r="C154" t="str">
            <v>VANITHA D</v>
          </cell>
          <cell r="D154">
            <v>42758</v>
          </cell>
        </row>
        <row r="155">
          <cell r="B155">
            <v>1500655</v>
          </cell>
          <cell r="C155" t="str">
            <v>MALATHI N</v>
          </cell>
          <cell r="D155">
            <v>42758</v>
          </cell>
        </row>
        <row r="156">
          <cell r="B156">
            <v>1500675</v>
          </cell>
          <cell r="C156" t="str">
            <v>SATHYA S</v>
          </cell>
          <cell r="D156">
            <v>42762</v>
          </cell>
        </row>
        <row r="157">
          <cell r="B157">
            <v>1500679</v>
          </cell>
          <cell r="C157" t="str">
            <v>SNEGA K</v>
          </cell>
          <cell r="D157">
            <v>42762</v>
          </cell>
        </row>
        <row r="158">
          <cell r="B158">
            <v>1500680</v>
          </cell>
          <cell r="C158" t="str">
            <v>BUVANESWARI J</v>
          </cell>
          <cell r="D158">
            <v>42762</v>
          </cell>
        </row>
        <row r="159">
          <cell r="B159">
            <v>1500681</v>
          </cell>
          <cell r="C159" t="str">
            <v>CHITRA P</v>
          </cell>
          <cell r="D159">
            <v>42762</v>
          </cell>
        </row>
        <row r="160">
          <cell r="B160">
            <v>1500682</v>
          </cell>
          <cell r="C160" t="str">
            <v>SUGANYA P</v>
          </cell>
          <cell r="D160">
            <v>42762</v>
          </cell>
        </row>
        <row r="161">
          <cell r="B161">
            <v>1500699</v>
          </cell>
          <cell r="C161" t="str">
            <v>NEELAVATHI K</v>
          </cell>
          <cell r="D161">
            <v>42763</v>
          </cell>
        </row>
        <row r="162">
          <cell r="B162">
            <v>1500833</v>
          </cell>
          <cell r="C162" t="str">
            <v>NITHYA MURUGAIYAN</v>
          </cell>
          <cell r="D162">
            <v>42845</v>
          </cell>
        </row>
        <row r="163">
          <cell r="B163">
            <v>1500850</v>
          </cell>
          <cell r="C163" t="str">
            <v>SARANYA SELVAM</v>
          </cell>
          <cell r="D163">
            <v>42860</v>
          </cell>
        </row>
        <row r="164">
          <cell r="B164">
            <v>1500853</v>
          </cell>
          <cell r="C164" t="str">
            <v>SUBALAKSHMI VISVANATHAN</v>
          </cell>
          <cell r="D164">
            <v>42860</v>
          </cell>
        </row>
        <row r="165">
          <cell r="B165">
            <v>1500881</v>
          </cell>
          <cell r="C165" t="str">
            <v>SANGEETHA PONNUSAMY</v>
          </cell>
          <cell r="D165">
            <v>42891</v>
          </cell>
        </row>
        <row r="166">
          <cell r="B166">
            <v>1500921</v>
          </cell>
          <cell r="C166" t="str">
            <v>AZHAGENTHI ALLAPILLAI</v>
          </cell>
          <cell r="D166">
            <v>42922</v>
          </cell>
        </row>
        <row r="167">
          <cell r="B167">
            <v>1500925</v>
          </cell>
          <cell r="C167" t="str">
            <v>SARUMATHI ANBUROSE</v>
          </cell>
          <cell r="D167">
            <v>42924</v>
          </cell>
        </row>
        <row r="168">
          <cell r="B168">
            <v>1500930</v>
          </cell>
          <cell r="C168" t="str">
            <v>VIJIYA VENKATESAN</v>
          </cell>
          <cell r="D168">
            <v>42928</v>
          </cell>
        </row>
        <row r="169">
          <cell r="B169">
            <v>1500934</v>
          </cell>
          <cell r="C169" t="str">
            <v>KANAGA G</v>
          </cell>
          <cell r="D169">
            <v>42928</v>
          </cell>
        </row>
        <row r="170">
          <cell r="B170">
            <v>1500945</v>
          </cell>
          <cell r="C170" t="str">
            <v>SANDHIYA ARULDOSS</v>
          </cell>
          <cell r="D170">
            <v>42934</v>
          </cell>
        </row>
        <row r="171">
          <cell r="B171">
            <v>1500949</v>
          </cell>
          <cell r="C171" t="str">
            <v>JAMUNA JAYARAMAN</v>
          </cell>
          <cell r="D171">
            <v>42941</v>
          </cell>
        </row>
        <row r="172">
          <cell r="B172">
            <v>1500961</v>
          </cell>
          <cell r="C172" t="str">
            <v>MANGAIYARKARASI KATHAMUTHU</v>
          </cell>
          <cell r="D172">
            <v>42971</v>
          </cell>
        </row>
        <row r="173">
          <cell r="B173">
            <v>1500965</v>
          </cell>
          <cell r="C173" t="str">
            <v>MAGESHWARI</v>
          </cell>
          <cell r="D173">
            <v>43031</v>
          </cell>
        </row>
        <row r="174">
          <cell r="B174">
            <v>1500966</v>
          </cell>
          <cell r="C174" t="str">
            <v>MALA BASKAR</v>
          </cell>
          <cell r="D174">
            <v>43031</v>
          </cell>
        </row>
        <row r="175">
          <cell r="B175">
            <v>1500977</v>
          </cell>
          <cell r="C175" t="str">
            <v>JUNMUNI CHAWRA</v>
          </cell>
          <cell r="D175">
            <v>43040</v>
          </cell>
        </row>
        <row r="176">
          <cell r="B176">
            <v>1500988</v>
          </cell>
          <cell r="C176" t="str">
            <v>LAKSHMI CHANDRASEKAR</v>
          </cell>
          <cell r="D176">
            <v>43055</v>
          </cell>
        </row>
        <row r="177">
          <cell r="B177">
            <v>1500994</v>
          </cell>
          <cell r="C177" t="str">
            <v>PRABHATI DAS</v>
          </cell>
          <cell r="D177">
            <v>43067</v>
          </cell>
        </row>
        <row r="178">
          <cell r="B178">
            <v>1500998</v>
          </cell>
          <cell r="C178" t="str">
            <v>PACKIAM SAVARIMUTHU</v>
          </cell>
          <cell r="D178">
            <v>43075</v>
          </cell>
        </row>
        <row r="179">
          <cell r="B179">
            <v>1501010</v>
          </cell>
          <cell r="C179" t="str">
            <v>VINITHA</v>
          </cell>
          <cell r="D179">
            <v>43111</v>
          </cell>
        </row>
        <row r="180">
          <cell r="B180">
            <v>1501023</v>
          </cell>
          <cell r="C180" t="str">
            <v>JAYANTHI RANGASAMY</v>
          </cell>
          <cell r="D180">
            <v>43136</v>
          </cell>
        </row>
        <row r="181">
          <cell r="B181">
            <v>1501024</v>
          </cell>
          <cell r="C181" t="str">
            <v>JEYA SEYARAMAN</v>
          </cell>
          <cell r="D181">
            <v>43138</v>
          </cell>
        </row>
        <row r="182">
          <cell r="B182">
            <v>1501035</v>
          </cell>
          <cell r="C182" t="str">
            <v>MISS PURIMA NAYAK</v>
          </cell>
          <cell r="D182">
            <v>43144</v>
          </cell>
        </row>
        <row r="183">
          <cell r="B183">
            <v>1501037</v>
          </cell>
          <cell r="C183" t="str">
            <v>KANCHI MAYA DEWAN</v>
          </cell>
          <cell r="D183">
            <v>43144</v>
          </cell>
        </row>
        <row r="184">
          <cell r="B184">
            <v>1501079</v>
          </cell>
          <cell r="C184" t="str">
            <v>S DIVYA</v>
          </cell>
          <cell r="D184">
            <v>43173</v>
          </cell>
        </row>
        <row r="185">
          <cell r="B185">
            <v>1501090</v>
          </cell>
          <cell r="C185" t="str">
            <v>VITHYA SELVARJ</v>
          </cell>
          <cell r="D185">
            <v>43185</v>
          </cell>
        </row>
        <row r="186">
          <cell r="B186">
            <v>1501095</v>
          </cell>
          <cell r="C186" t="str">
            <v>AZHZGUMANI CHELLAM</v>
          </cell>
          <cell r="D186">
            <v>43193</v>
          </cell>
        </row>
        <row r="187">
          <cell r="B187">
            <v>1501100</v>
          </cell>
          <cell r="C187" t="str">
            <v>CHINNAPAPPA SUBIRAMANI</v>
          </cell>
          <cell r="D187">
            <v>43195</v>
          </cell>
        </row>
        <row r="188">
          <cell r="B188">
            <v>1501102</v>
          </cell>
          <cell r="C188" t="str">
            <v>MYTHILI</v>
          </cell>
          <cell r="D188">
            <v>43199</v>
          </cell>
        </row>
        <row r="189">
          <cell r="B189">
            <v>1501110</v>
          </cell>
          <cell r="C189" t="str">
            <v>RAMALAKSHMI SUDALAI</v>
          </cell>
          <cell r="D189">
            <v>43200</v>
          </cell>
        </row>
        <row r="190">
          <cell r="B190">
            <v>1501127</v>
          </cell>
          <cell r="C190" t="str">
            <v>AMMU</v>
          </cell>
          <cell r="D190">
            <v>43211</v>
          </cell>
        </row>
        <row r="191">
          <cell r="B191">
            <v>1501150</v>
          </cell>
          <cell r="C191" t="str">
            <v>JAYABHARATHI S</v>
          </cell>
          <cell r="D191">
            <v>43235</v>
          </cell>
        </row>
        <row r="192">
          <cell r="B192">
            <v>1501186</v>
          </cell>
          <cell r="C192" t="str">
            <v>SWATHI ARULANTHU</v>
          </cell>
          <cell r="D192">
            <v>43259</v>
          </cell>
        </row>
        <row r="193">
          <cell r="B193">
            <v>1501187</v>
          </cell>
          <cell r="C193" t="str">
            <v>KRISHNAVENI</v>
          </cell>
          <cell r="D193">
            <v>43259</v>
          </cell>
        </row>
        <row r="194">
          <cell r="B194">
            <v>1501188</v>
          </cell>
          <cell r="C194" t="str">
            <v>KALAIVANI GANESAN</v>
          </cell>
          <cell r="D194">
            <v>43259</v>
          </cell>
        </row>
        <row r="195">
          <cell r="B195">
            <v>1501205</v>
          </cell>
          <cell r="C195" t="str">
            <v>MAHALAKSHMI KUMAR</v>
          </cell>
          <cell r="D195">
            <v>43267</v>
          </cell>
        </row>
        <row r="196">
          <cell r="B196">
            <v>1501208</v>
          </cell>
          <cell r="C196" t="str">
            <v>YAMUNA ALAGU</v>
          </cell>
          <cell r="D196">
            <v>43269</v>
          </cell>
        </row>
        <row r="197">
          <cell r="B197">
            <v>1501214</v>
          </cell>
          <cell r="C197" t="str">
            <v>REVATHI</v>
          </cell>
          <cell r="D197">
            <v>43273</v>
          </cell>
        </row>
        <row r="198">
          <cell r="B198">
            <v>1501223</v>
          </cell>
          <cell r="C198" t="str">
            <v>EZHILARASI SELVAM</v>
          </cell>
          <cell r="D198">
            <v>43279</v>
          </cell>
        </row>
        <row r="199">
          <cell r="B199">
            <v>1501242</v>
          </cell>
          <cell r="C199" t="str">
            <v>SANGITA SABAR</v>
          </cell>
          <cell r="D199">
            <v>43295</v>
          </cell>
        </row>
        <row r="200">
          <cell r="B200">
            <v>1501255</v>
          </cell>
          <cell r="C200" t="str">
            <v>KARTHIKA VETTRISELVAM</v>
          </cell>
          <cell r="D200">
            <v>43300</v>
          </cell>
        </row>
        <row r="201">
          <cell r="B201">
            <v>1501268</v>
          </cell>
          <cell r="C201" t="str">
            <v>PAVITHRA</v>
          </cell>
          <cell r="D201">
            <v>43318</v>
          </cell>
        </row>
        <row r="202">
          <cell r="B202">
            <v>1501275</v>
          </cell>
          <cell r="C202" t="str">
            <v>AYYAMMAL</v>
          </cell>
          <cell r="D202">
            <v>43328</v>
          </cell>
        </row>
        <row r="203">
          <cell r="B203">
            <v>1501276</v>
          </cell>
          <cell r="C203" t="str">
            <v>KOMALAVATHI</v>
          </cell>
          <cell r="D203">
            <v>43328</v>
          </cell>
        </row>
        <row r="204">
          <cell r="B204">
            <v>1501282</v>
          </cell>
          <cell r="C204" t="str">
            <v>ELAKKIYA NEDUCHELIYAN</v>
          </cell>
          <cell r="D204">
            <v>43339</v>
          </cell>
        </row>
        <row r="205">
          <cell r="B205">
            <v>1501295</v>
          </cell>
          <cell r="C205" t="str">
            <v>MAHALAKSHMI</v>
          </cell>
          <cell r="D205">
            <v>43355</v>
          </cell>
        </row>
        <row r="206">
          <cell r="B206">
            <v>1501302</v>
          </cell>
          <cell r="C206" t="str">
            <v>SUBASHINI S</v>
          </cell>
          <cell r="D206">
            <v>43371</v>
          </cell>
        </row>
        <row r="207">
          <cell r="B207">
            <v>1501320</v>
          </cell>
          <cell r="C207" t="str">
            <v>GITANJALI GOGOI</v>
          </cell>
          <cell r="D207">
            <v>43414</v>
          </cell>
        </row>
        <row r="208">
          <cell r="B208">
            <v>1501322</v>
          </cell>
          <cell r="C208" t="str">
            <v>RADHIKA R</v>
          </cell>
          <cell r="D208">
            <v>43418</v>
          </cell>
        </row>
        <row r="209">
          <cell r="B209">
            <v>1501328</v>
          </cell>
          <cell r="C209" t="str">
            <v>CHELLAMANI CHELLAM</v>
          </cell>
          <cell r="D209">
            <v>43425</v>
          </cell>
        </row>
        <row r="210">
          <cell r="B210">
            <v>1501331</v>
          </cell>
          <cell r="C210" t="str">
            <v>SANTHYA RAJENDRAN</v>
          </cell>
          <cell r="D210">
            <v>43425</v>
          </cell>
        </row>
        <row r="211">
          <cell r="B211">
            <v>1501336</v>
          </cell>
          <cell r="C211" t="str">
            <v>VIGNESHWARI</v>
          </cell>
          <cell r="D211">
            <v>43431</v>
          </cell>
        </row>
        <row r="212">
          <cell r="B212">
            <v>1501372</v>
          </cell>
          <cell r="C212" t="str">
            <v>SUNITHA O</v>
          </cell>
          <cell r="D212">
            <v>43498</v>
          </cell>
        </row>
        <row r="213">
          <cell r="B213">
            <v>1501373</v>
          </cell>
          <cell r="C213" t="str">
            <v>GUNA SANTHAR</v>
          </cell>
          <cell r="D213">
            <v>43501</v>
          </cell>
        </row>
        <row r="214">
          <cell r="B214">
            <v>1501383</v>
          </cell>
          <cell r="C214" t="str">
            <v>ELAKKIYA DHANUSU</v>
          </cell>
          <cell r="D214">
            <v>43514</v>
          </cell>
        </row>
        <row r="215">
          <cell r="B215">
            <v>1501387</v>
          </cell>
          <cell r="C215" t="str">
            <v>VEDIYAMMAL</v>
          </cell>
          <cell r="D215">
            <v>43522</v>
          </cell>
        </row>
        <row r="216">
          <cell r="B216">
            <v>1501388</v>
          </cell>
          <cell r="C216" t="str">
            <v>ANANTHI KAMARAJ</v>
          </cell>
          <cell r="D216">
            <v>43522</v>
          </cell>
        </row>
        <row r="217">
          <cell r="B217">
            <v>1501389</v>
          </cell>
          <cell r="C217" t="str">
            <v>VINOTHANI</v>
          </cell>
          <cell r="D217">
            <v>43523</v>
          </cell>
        </row>
        <row r="218">
          <cell r="B218">
            <v>1501391</v>
          </cell>
          <cell r="C218" t="str">
            <v>PODHUMPOTHU MUNIYANDI</v>
          </cell>
          <cell r="D218">
            <v>43525</v>
          </cell>
        </row>
        <row r="219">
          <cell r="B219">
            <v>1501401</v>
          </cell>
          <cell r="C219" t="str">
            <v>RAGHAVA SRAVANI</v>
          </cell>
          <cell r="D219">
            <v>43549</v>
          </cell>
        </row>
        <row r="220">
          <cell r="B220">
            <v>1501403</v>
          </cell>
          <cell r="C220" t="str">
            <v>KALAISELVI K</v>
          </cell>
          <cell r="D220">
            <v>43550</v>
          </cell>
        </row>
        <row r="221">
          <cell r="B221">
            <v>1501405</v>
          </cell>
          <cell r="C221" t="str">
            <v>PREMA PANNEERSELVAM</v>
          </cell>
          <cell r="D221">
            <v>43551</v>
          </cell>
        </row>
        <row r="222">
          <cell r="B222">
            <v>1501406</v>
          </cell>
          <cell r="C222" t="str">
            <v>MARTIN MALAR KODI ANTHONISAMY</v>
          </cell>
          <cell r="D222">
            <v>43551</v>
          </cell>
        </row>
        <row r="223">
          <cell r="B223">
            <v>1501408</v>
          </cell>
          <cell r="C223" t="str">
            <v>SOWMIYA S</v>
          </cell>
          <cell r="D223">
            <v>43557</v>
          </cell>
        </row>
        <row r="224">
          <cell r="B224">
            <v>1501409</v>
          </cell>
          <cell r="C224" t="str">
            <v>SARITA BARIHA</v>
          </cell>
          <cell r="D224">
            <v>43564</v>
          </cell>
        </row>
        <row r="225">
          <cell r="B225">
            <v>1501411</v>
          </cell>
          <cell r="C225" t="str">
            <v>RITARANI BARIHA</v>
          </cell>
          <cell r="D225">
            <v>43564</v>
          </cell>
        </row>
        <row r="226">
          <cell r="B226">
            <v>1501436</v>
          </cell>
          <cell r="C226" t="str">
            <v>PRIYANGA V</v>
          </cell>
          <cell r="D226">
            <v>43592</v>
          </cell>
        </row>
        <row r="227">
          <cell r="B227">
            <v>1501444</v>
          </cell>
          <cell r="C227" t="str">
            <v>REKA SEKAR</v>
          </cell>
          <cell r="D227">
            <v>43596</v>
          </cell>
        </row>
        <row r="228">
          <cell r="B228">
            <v>1501448</v>
          </cell>
          <cell r="C228" t="str">
            <v>ABISHA</v>
          </cell>
          <cell r="D228">
            <v>43601</v>
          </cell>
        </row>
        <row r="229">
          <cell r="B229">
            <v>1501454</v>
          </cell>
          <cell r="C229" t="str">
            <v>SARASWATHI</v>
          </cell>
          <cell r="D229">
            <v>43601</v>
          </cell>
        </row>
        <row r="230">
          <cell r="B230">
            <v>1501455</v>
          </cell>
          <cell r="C230" t="str">
            <v>LAKSHMI</v>
          </cell>
          <cell r="D230">
            <v>43601</v>
          </cell>
        </row>
        <row r="231">
          <cell r="B231">
            <v>1501458</v>
          </cell>
          <cell r="C231" t="str">
            <v>KRITHIK RAVI</v>
          </cell>
          <cell r="D231">
            <v>43602</v>
          </cell>
        </row>
        <row r="232">
          <cell r="B232">
            <v>1501460</v>
          </cell>
          <cell r="C232" t="str">
            <v>RAJALAKSHMI S</v>
          </cell>
          <cell r="D232">
            <v>43603</v>
          </cell>
        </row>
        <row r="233">
          <cell r="B233">
            <v>1501465</v>
          </cell>
          <cell r="C233" t="str">
            <v>GAURI KERKETTS</v>
          </cell>
          <cell r="D233">
            <v>43609</v>
          </cell>
        </row>
        <row r="234">
          <cell r="B234">
            <v>1501466</v>
          </cell>
          <cell r="C234" t="str">
            <v>SURATI DUNGDUNG</v>
          </cell>
          <cell r="D234">
            <v>43609</v>
          </cell>
        </row>
        <row r="235">
          <cell r="B235">
            <v>1501468</v>
          </cell>
          <cell r="C235" t="str">
            <v>KALPANA MAJHI</v>
          </cell>
          <cell r="D235">
            <v>43609</v>
          </cell>
        </row>
        <row r="236">
          <cell r="B236">
            <v>1501469</v>
          </cell>
          <cell r="C236" t="str">
            <v>PREMSHILA LUGUN</v>
          </cell>
          <cell r="D236">
            <v>43609</v>
          </cell>
        </row>
        <row r="237">
          <cell r="B237">
            <v>1501471</v>
          </cell>
          <cell r="C237" t="str">
            <v>RAMESHWARI GHIVRAJ</v>
          </cell>
          <cell r="D237">
            <v>43609</v>
          </cell>
        </row>
        <row r="238">
          <cell r="B238">
            <v>1501473</v>
          </cell>
          <cell r="C238" t="str">
            <v>INDRA</v>
          </cell>
          <cell r="D238">
            <v>43609</v>
          </cell>
        </row>
        <row r="239">
          <cell r="B239">
            <v>1501474</v>
          </cell>
          <cell r="C239" t="str">
            <v>MADHURI KULU</v>
          </cell>
          <cell r="D239">
            <v>43609</v>
          </cell>
        </row>
        <row r="240">
          <cell r="B240">
            <v>1501490</v>
          </cell>
          <cell r="C240" t="str">
            <v>BABYSHALINI</v>
          </cell>
          <cell r="D240">
            <v>43613</v>
          </cell>
        </row>
        <row r="241">
          <cell r="B241">
            <v>1501491</v>
          </cell>
          <cell r="C241" t="str">
            <v>USHA CHHATAR</v>
          </cell>
          <cell r="D241">
            <v>43615</v>
          </cell>
        </row>
        <row r="242">
          <cell r="B242">
            <v>1501498</v>
          </cell>
          <cell r="C242" t="str">
            <v>PRINDA SARAVANAN</v>
          </cell>
          <cell r="D242">
            <v>43619</v>
          </cell>
        </row>
        <row r="243">
          <cell r="B243">
            <v>1501504</v>
          </cell>
          <cell r="C243" t="str">
            <v>GAYATHRI</v>
          </cell>
          <cell r="D243">
            <v>43626</v>
          </cell>
        </row>
        <row r="244">
          <cell r="B244">
            <v>1501510</v>
          </cell>
          <cell r="C244" t="str">
            <v>DEVIKA</v>
          </cell>
          <cell r="D244">
            <v>43628</v>
          </cell>
        </row>
        <row r="245">
          <cell r="B245">
            <v>1501521</v>
          </cell>
          <cell r="C245" t="str">
            <v>KAVITHA</v>
          </cell>
          <cell r="D245">
            <v>43635</v>
          </cell>
        </row>
        <row r="246">
          <cell r="B246">
            <v>1501522</v>
          </cell>
          <cell r="C246" t="str">
            <v>KALAYARASI</v>
          </cell>
          <cell r="D246">
            <v>43635</v>
          </cell>
        </row>
        <row r="247">
          <cell r="B247">
            <v>1501530</v>
          </cell>
          <cell r="C247" t="str">
            <v>MOHANA CHANDRAN</v>
          </cell>
          <cell r="D247">
            <v>43640</v>
          </cell>
        </row>
        <row r="248">
          <cell r="B248">
            <v>1501535</v>
          </cell>
          <cell r="C248" t="str">
            <v>SUNITHA HAPAD</v>
          </cell>
          <cell r="D248">
            <v>43647</v>
          </cell>
        </row>
        <row r="249">
          <cell r="B249">
            <v>1501537</v>
          </cell>
          <cell r="C249" t="str">
            <v>SANGITA HAPATH</v>
          </cell>
          <cell r="D249">
            <v>43647</v>
          </cell>
        </row>
        <row r="250">
          <cell r="B250">
            <v>1501538</v>
          </cell>
          <cell r="C250" t="str">
            <v>ANJANA MAJHI</v>
          </cell>
          <cell r="D250">
            <v>43647</v>
          </cell>
        </row>
        <row r="251">
          <cell r="B251">
            <v>1501539</v>
          </cell>
          <cell r="C251" t="str">
            <v>SIMA SUDULA</v>
          </cell>
          <cell r="D251">
            <v>43647</v>
          </cell>
        </row>
        <row r="252">
          <cell r="B252">
            <v>1501540</v>
          </cell>
          <cell r="C252" t="str">
            <v>SUMITRA EKKA</v>
          </cell>
          <cell r="D252">
            <v>43647</v>
          </cell>
        </row>
        <row r="253">
          <cell r="B253">
            <v>1501545</v>
          </cell>
          <cell r="C253" t="str">
            <v>SUGASHINI</v>
          </cell>
          <cell r="D253">
            <v>43647</v>
          </cell>
        </row>
        <row r="254">
          <cell r="B254">
            <v>1501547</v>
          </cell>
          <cell r="C254" t="str">
            <v>NANDHINI</v>
          </cell>
          <cell r="D254">
            <v>43648</v>
          </cell>
        </row>
        <row r="255">
          <cell r="B255">
            <v>1501552</v>
          </cell>
          <cell r="C255" t="str">
            <v>SANTHIY SASIKUMAR</v>
          </cell>
          <cell r="D255">
            <v>43651</v>
          </cell>
        </row>
        <row r="256">
          <cell r="B256">
            <v>1501558</v>
          </cell>
          <cell r="C256" t="str">
            <v>S PRIYA</v>
          </cell>
          <cell r="D256">
            <v>43656</v>
          </cell>
        </row>
        <row r="257">
          <cell r="B257">
            <v>1501561</v>
          </cell>
          <cell r="C257" t="str">
            <v>RAJASRI</v>
          </cell>
          <cell r="D257">
            <v>43657</v>
          </cell>
        </row>
        <row r="258">
          <cell r="B258">
            <v>1501565</v>
          </cell>
          <cell r="C258" t="str">
            <v>MAKESHWARI</v>
          </cell>
          <cell r="D258">
            <v>43661</v>
          </cell>
        </row>
        <row r="259">
          <cell r="B259">
            <v>1501578</v>
          </cell>
          <cell r="C259" t="str">
            <v>KAIKEYEE DEHURY</v>
          </cell>
          <cell r="D259">
            <v>43668</v>
          </cell>
        </row>
        <row r="260">
          <cell r="B260">
            <v>1501586</v>
          </cell>
          <cell r="C260" t="str">
            <v>MAMTA SAHU</v>
          </cell>
          <cell r="D260">
            <v>43668</v>
          </cell>
        </row>
        <row r="261">
          <cell r="B261">
            <v>1501588</v>
          </cell>
          <cell r="C261" t="str">
            <v>NAMRATA</v>
          </cell>
          <cell r="D261">
            <v>43668</v>
          </cell>
        </row>
        <row r="262">
          <cell r="B262">
            <v>1501589</v>
          </cell>
          <cell r="C262" t="str">
            <v>ARATI MARANDI</v>
          </cell>
          <cell r="D262">
            <v>43668</v>
          </cell>
        </row>
        <row r="263">
          <cell r="B263">
            <v>1501594</v>
          </cell>
          <cell r="C263" t="str">
            <v>INDIRA RAMASAMY</v>
          </cell>
          <cell r="D263">
            <v>43669</v>
          </cell>
        </row>
        <row r="264">
          <cell r="B264">
            <v>1501600</v>
          </cell>
          <cell r="C264" t="str">
            <v>ANITHA</v>
          </cell>
          <cell r="D264">
            <v>43684</v>
          </cell>
        </row>
        <row r="265">
          <cell r="B265">
            <v>1501603</v>
          </cell>
          <cell r="C265" t="str">
            <v>RANJITA GURU</v>
          </cell>
          <cell r="D265">
            <v>43685</v>
          </cell>
        </row>
        <row r="266">
          <cell r="B266">
            <v>1501605</v>
          </cell>
          <cell r="C266" t="str">
            <v>SENBAGAVALLI SELVAM</v>
          </cell>
          <cell r="D266">
            <v>43685</v>
          </cell>
        </row>
        <row r="267">
          <cell r="B267">
            <v>1501607</v>
          </cell>
          <cell r="C267" t="str">
            <v>SAKILA SELVARASU</v>
          </cell>
          <cell r="D267">
            <v>43685</v>
          </cell>
        </row>
        <row r="268">
          <cell r="B268">
            <v>1501610</v>
          </cell>
          <cell r="C268" t="str">
            <v>DHIVYA KUMAR</v>
          </cell>
          <cell r="D268">
            <v>43686</v>
          </cell>
        </row>
        <row r="269">
          <cell r="B269">
            <v>1501615</v>
          </cell>
          <cell r="C269" t="str">
            <v>SUNITA LOHRA</v>
          </cell>
          <cell r="D269">
            <v>43686</v>
          </cell>
        </row>
        <row r="270">
          <cell r="B270">
            <v>1501616</v>
          </cell>
          <cell r="C270" t="str">
            <v>ALISHA SURIN</v>
          </cell>
          <cell r="D270">
            <v>43686</v>
          </cell>
        </row>
        <row r="271">
          <cell r="B271">
            <v>1501617</v>
          </cell>
          <cell r="C271" t="str">
            <v>CHANCHALA GOPE</v>
          </cell>
          <cell r="D271">
            <v>43686</v>
          </cell>
        </row>
        <row r="272">
          <cell r="B272">
            <v>1501620</v>
          </cell>
          <cell r="C272" t="str">
            <v>BABY SIDHU</v>
          </cell>
          <cell r="D272">
            <v>43686</v>
          </cell>
        </row>
        <row r="273">
          <cell r="B273">
            <v>1501624</v>
          </cell>
          <cell r="C273" t="str">
            <v>DIPTI MANJARI MANJHI</v>
          </cell>
          <cell r="D273">
            <v>43686</v>
          </cell>
        </row>
        <row r="274">
          <cell r="B274">
            <v>1501625</v>
          </cell>
          <cell r="C274" t="str">
            <v>MITA KERKETTA</v>
          </cell>
          <cell r="D274">
            <v>43686</v>
          </cell>
        </row>
        <row r="275">
          <cell r="B275">
            <v>1501626</v>
          </cell>
          <cell r="C275" t="str">
            <v>POOJA NAIK</v>
          </cell>
          <cell r="D275">
            <v>43686</v>
          </cell>
        </row>
        <row r="276">
          <cell r="B276">
            <v>1501629</v>
          </cell>
          <cell r="C276" t="str">
            <v>SEEMA TETE</v>
          </cell>
          <cell r="D276">
            <v>43686</v>
          </cell>
        </row>
        <row r="277">
          <cell r="B277">
            <v>1501630</v>
          </cell>
          <cell r="C277" t="str">
            <v>NIMUNTI KERKETTA</v>
          </cell>
          <cell r="D277">
            <v>43686</v>
          </cell>
        </row>
        <row r="278">
          <cell r="B278">
            <v>1501637</v>
          </cell>
          <cell r="C278" t="str">
            <v>ARUNA SANGA</v>
          </cell>
          <cell r="D278">
            <v>43686</v>
          </cell>
        </row>
        <row r="279">
          <cell r="B279">
            <v>1501646</v>
          </cell>
          <cell r="C279" t="str">
            <v>KHUSHBU NAYAK</v>
          </cell>
          <cell r="D279">
            <v>43686</v>
          </cell>
        </row>
        <row r="280">
          <cell r="B280">
            <v>1501647</v>
          </cell>
          <cell r="C280" t="str">
            <v>PAVITHRA SELVAM</v>
          </cell>
          <cell r="D280">
            <v>43687</v>
          </cell>
        </row>
        <row r="281">
          <cell r="B281">
            <v>1501648</v>
          </cell>
          <cell r="C281" t="str">
            <v>SUGANYA VEERAPPAN</v>
          </cell>
          <cell r="D281">
            <v>43689</v>
          </cell>
        </row>
        <row r="282">
          <cell r="B282">
            <v>1501657</v>
          </cell>
          <cell r="C282" t="str">
            <v>ANANDHI ARCHUNAN</v>
          </cell>
          <cell r="D282">
            <v>43696</v>
          </cell>
        </row>
        <row r="283">
          <cell r="B283">
            <v>1501659</v>
          </cell>
          <cell r="C283" t="str">
            <v>RASHMITA BARLA</v>
          </cell>
          <cell r="D283">
            <v>43696</v>
          </cell>
        </row>
        <row r="284">
          <cell r="B284">
            <v>1501660</v>
          </cell>
          <cell r="C284" t="str">
            <v>ARTHI SARAVANAN</v>
          </cell>
          <cell r="D284">
            <v>43699</v>
          </cell>
        </row>
        <row r="285">
          <cell r="B285">
            <v>1501662</v>
          </cell>
          <cell r="C285" t="str">
            <v>DEVAKI</v>
          </cell>
          <cell r="D285">
            <v>43711</v>
          </cell>
        </row>
        <row r="286">
          <cell r="B286">
            <v>1501664</v>
          </cell>
          <cell r="C286" t="str">
            <v>SAHODARA PARASTE</v>
          </cell>
          <cell r="D286">
            <v>43711</v>
          </cell>
        </row>
        <row r="287">
          <cell r="B287">
            <v>1501665</v>
          </cell>
          <cell r="C287" t="str">
            <v>SHITLA</v>
          </cell>
          <cell r="D287">
            <v>43711</v>
          </cell>
        </row>
        <row r="288">
          <cell r="B288">
            <v>1501668</v>
          </cell>
          <cell r="C288" t="str">
            <v>KALPANA M</v>
          </cell>
          <cell r="D288">
            <v>43714</v>
          </cell>
        </row>
        <row r="289">
          <cell r="B289">
            <v>1501670</v>
          </cell>
          <cell r="C289" t="str">
            <v>SAROJA MADEVA</v>
          </cell>
          <cell r="D289">
            <v>43718</v>
          </cell>
        </row>
        <row r="290">
          <cell r="B290">
            <v>1501671</v>
          </cell>
          <cell r="C290" t="str">
            <v>SWARNALATA SETHI</v>
          </cell>
          <cell r="D290">
            <v>43719</v>
          </cell>
        </row>
        <row r="291">
          <cell r="B291">
            <v>1501674</v>
          </cell>
          <cell r="C291" t="str">
            <v>ITISHREE JENA</v>
          </cell>
          <cell r="D291">
            <v>43719</v>
          </cell>
        </row>
        <row r="292">
          <cell r="B292">
            <v>1501675</v>
          </cell>
          <cell r="C292" t="str">
            <v>KARABI NEOG</v>
          </cell>
          <cell r="D292">
            <v>43719</v>
          </cell>
        </row>
        <row r="293">
          <cell r="B293">
            <v>1501676</v>
          </cell>
          <cell r="C293" t="str">
            <v>SUMITRA NAIK</v>
          </cell>
          <cell r="D293">
            <v>43719</v>
          </cell>
        </row>
        <row r="294">
          <cell r="B294">
            <v>1501677</v>
          </cell>
          <cell r="C294" t="str">
            <v>ALYALI NAIK</v>
          </cell>
          <cell r="D294">
            <v>43719</v>
          </cell>
        </row>
        <row r="295">
          <cell r="B295">
            <v>1501682</v>
          </cell>
          <cell r="C295" t="str">
            <v>MINA MANDAVI</v>
          </cell>
          <cell r="D295">
            <v>43720</v>
          </cell>
        </row>
        <row r="296">
          <cell r="B296">
            <v>1501688</v>
          </cell>
          <cell r="C296" t="str">
            <v>SUMITRA BAG</v>
          </cell>
          <cell r="D296">
            <v>43726</v>
          </cell>
        </row>
        <row r="297">
          <cell r="B297">
            <v>1501689</v>
          </cell>
          <cell r="C297" t="str">
            <v>DALI NAYAK</v>
          </cell>
          <cell r="D297">
            <v>43726</v>
          </cell>
        </row>
        <row r="298">
          <cell r="B298">
            <v>1501696</v>
          </cell>
          <cell r="C298" t="str">
            <v>SURUBALI PATRA</v>
          </cell>
          <cell r="D298">
            <v>43741</v>
          </cell>
        </row>
        <row r="299">
          <cell r="B299">
            <v>1501701</v>
          </cell>
          <cell r="C299" t="str">
            <v>SASMITA PRADHAN</v>
          </cell>
          <cell r="D299">
            <v>43741</v>
          </cell>
        </row>
        <row r="300">
          <cell r="B300">
            <v>1501766</v>
          </cell>
          <cell r="C300" t="str">
            <v>SABITRI BISHOYI</v>
          </cell>
          <cell r="D300">
            <v>43759</v>
          </cell>
        </row>
        <row r="301">
          <cell r="B301">
            <v>1501769</v>
          </cell>
          <cell r="C301" t="str">
            <v>SUJATA KUMARI NAYAK</v>
          </cell>
          <cell r="D301">
            <v>43761</v>
          </cell>
        </row>
        <row r="302">
          <cell r="B302">
            <v>1501770</v>
          </cell>
          <cell r="C302" t="str">
            <v>KABITA DIGAL</v>
          </cell>
          <cell r="D302">
            <v>43761</v>
          </cell>
        </row>
        <row r="303">
          <cell r="B303">
            <v>1501771</v>
          </cell>
          <cell r="C303" t="str">
            <v>VEERAPOGU GEETHA</v>
          </cell>
          <cell r="D303">
            <v>43770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Data (93)"/>
    </sheetNames>
    <sheetDataSet>
      <sheetData sheetId="0" refreshError="1">
        <row r="1">
          <cell r="B1" t="str">
            <v>Code</v>
          </cell>
          <cell r="C1" t="str">
            <v>Name</v>
          </cell>
          <cell r="D1" t="str">
            <v>Doj</v>
          </cell>
          <cell r="E1" t="str">
            <v>Department</v>
          </cell>
          <cell r="F1" t="str">
            <v>Cateogory</v>
          </cell>
          <cell r="G1" t="str">
            <v>Dn,Dnm,In</v>
          </cell>
          <cell r="H1" t="str">
            <v>Grade</v>
          </cell>
        </row>
        <row r="2">
          <cell r="B2">
            <v>1400380</v>
          </cell>
          <cell r="C2" t="str">
            <v>DODDAMMA.H</v>
          </cell>
          <cell r="D2">
            <v>42391</v>
          </cell>
          <cell r="E2" t="str">
            <v>MAKEUP</v>
          </cell>
          <cell r="F2" t="str">
            <v>D. Worker</v>
          </cell>
          <cell r="G2" t="str">
            <v>DIRECT MACHINIST</v>
          </cell>
          <cell r="H2" t="str">
            <v>CM1</v>
          </cell>
        </row>
        <row r="3">
          <cell r="B3">
            <v>1401560</v>
          </cell>
          <cell r="C3" t="str">
            <v>NUR KALAM</v>
          </cell>
          <cell r="D3">
            <v>43528</v>
          </cell>
          <cell r="E3" t="str">
            <v>MAKEUP</v>
          </cell>
          <cell r="F3" t="str">
            <v>D. Worker</v>
          </cell>
          <cell r="G3" t="str">
            <v>DIRECT MACHINIST</v>
          </cell>
          <cell r="H3" t="str">
            <v>CM1</v>
          </cell>
        </row>
        <row r="4">
          <cell r="B4">
            <v>1401561</v>
          </cell>
          <cell r="C4" t="str">
            <v>NOORMINHAZ</v>
          </cell>
          <cell r="D4">
            <v>43528</v>
          </cell>
          <cell r="E4" t="str">
            <v>MAKEUP</v>
          </cell>
          <cell r="F4" t="str">
            <v>D. Worker</v>
          </cell>
          <cell r="G4" t="str">
            <v>DIRECT MACHINIST</v>
          </cell>
          <cell r="H4" t="str">
            <v>CM1</v>
          </cell>
        </row>
        <row r="5">
          <cell r="B5">
            <v>1401563</v>
          </cell>
          <cell r="C5" t="str">
            <v>MAHFUJ ALAM</v>
          </cell>
          <cell r="D5">
            <v>43528</v>
          </cell>
          <cell r="E5" t="str">
            <v>MAKEUP</v>
          </cell>
          <cell r="F5" t="str">
            <v>D. Worker</v>
          </cell>
          <cell r="G5" t="str">
            <v>DIRECT MACHINIST</v>
          </cell>
          <cell r="H5" t="str">
            <v>CM1</v>
          </cell>
        </row>
        <row r="6">
          <cell r="B6">
            <v>1401564</v>
          </cell>
          <cell r="C6" t="str">
            <v>MD DAINSH</v>
          </cell>
          <cell r="D6">
            <v>43528</v>
          </cell>
          <cell r="E6" t="str">
            <v>MAKEUP</v>
          </cell>
          <cell r="F6" t="str">
            <v>D. Worker</v>
          </cell>
          <cell r="G6" t="str">
            <v>DIRECT MACHINIST</v>
          </cell>
          <cell r="H6" t="str">
            <v>CM1</v>
          </cell>
        </row>
        <row r="7">
          <cell r="B7">
            <v>1401565</v>
          </cell>
          <cell r="C7" t="str">
            <v>NOOR ALAM</v>
          </cell>
          <cell r="D7">
            <v>43528</v>
          </cell>
          <cell r="E7" t="str">
            <v>MAKEUP</v>
          </cell>
          <cell r="F7" t="str">
            <v>D. Worker</v>
          </cell>
          <cell r="G7" t="str">
            <v>DIRECT MACHINIST</v>
          </cell>
          <cell r="H7" t="str">
            <v>CM1</v>
          </cell>
        </row>
        <row r="8">
          <cell r="B8">
            <v>1401566</v>
          </cell>
          <cell r="C8" t="str">
            <v>MD SHAHJAD ALAM</v>
          </cell>
          <cell r="D8">
            <v>43528</v>
          </cell>
          <cell r="E8" t="str">
            <v>MAKEUP</v>
          </cell>
          <cell r="F8" t="str">
            <v>D. Worker</v>
          </cell>
          <cell r="G8" t="str">
            <v>DIRECT MACHINIST</v>
          </cell>
          <cell r="H8" t="str">
            <v>CM1</v>
          </cell>
        </row>
        <row r="9">
          <cell r="B9">
            <v>1401567</v>
          </cell>
          <cell r="C9" t="str">
            <v>SHAWAJ KAUSAR</v>
          </cell>
          <cell r="D9">
            <v>43528</v>
          </cell>
          <cell r="E9" t="str">
            <v>MAKEUP</v>
          </cell>
          <cell r="F9" t="str">
            <v>D. Worker</v>
          </cell>
          <cell r="G9" t="str">
            <v>DIRECT MACHINIST</v>
          </cell>
          <cell r="H9" t="str">
            <v>CM1</v>
          </cell>
        </row>
        <row r="10">
          <cell r="B10">
            <v>1401570</v>
          </cell>
          <cell r="C10" t="str">
            <v>ANJAR</v>
          </cell>
          <cell r="D10">
            <v>43529</v>
          </cell>
          <cell r="E10" t="str">
            <v>MAKEUP</v>
          </cell>
          <cell r="F10" t="str">
            <v>D. Worker</v>
          </cell>
          <cell r="G10" t="str">
            <v>DIRECT MACHINIST</v>
          </cell>
          <cell r="H10" t="str">
            <v>CM1</v>
          </cell>
        </row>
        <row r="11">
          <cell r="B11">
            <v>1401573</v>
          </cell>
          <cell r="C11" t="str">
            <v>MD AHSAN</v>
          </cell>
          <cell r="D11">
            <v>43530</v>
          </cell>
          <cell r="E11" t="str">
            <v>MAKEUP</v>
          </cell>
          <cell r="F11" t="str">
            <v>D. Worker</v>
          </cell>
          <cell r="G11" t="str">
            <v>DIRECT MACHINIST</v>
          </cell>
          <cell r="H11" t="str">
            <v>CM1</v>
          </cell>
        </row>
        <row r="12">
          <cell r="B12">
            <v>1401575</v>
          </cell>
          <cell r="C12" t="str">
            <v>MD RAHIL ALAM</v>
          </cell>
          <cell r="D12">
            <v>43530</v>
          </cell>
          <cell r="E12" t="str">
            <v>MAKEUP</v>
          </cell>
          <cell r="F12" t="str">
            <v>D. Worker</v>
          </cell>
          <cell r="G12" t="str">
            <v>DIRECT MACHINIST</v>
          </cell>
          <cell r="H12" t="str">
            <v>CM1</v>
          </cell>
        </row>
        <row r="13">
          <cell r="B13">
            <v>1401576</v>
          </cell>
          <cell r="C13" t="str">
            <v>MD RIYAZ ALAM</v>
          </cell>
          <cell r="D13">
            <v>43530</v>
          </cell>
          <cell r="E13" t="str">
            <v>MAKEUP</v>
          </cell>
          <cell r="F13" t="str">
            <v>D. Worker</v>
          </cell>
          <cell r="G13" t="str">
            <v>DIRECT MACHINIST</v>
          </cell>
          <cell r="H13" t="str">
            <v>CM1</v>
          </cell>
        </row>
        <row r="14">
          <cell r="B14">
            <v>1401589</v>
          </cell>
          <cell r="C14" t="str">
            <v>KAMRE ALAM</v>
          </cell>
          <cell r="D14">
            <v>43536</v>
          </cell>
          <cell r="E14" t="str">
            <v>MAKEUP</v>
          </cell>
          <cell r="F14" t="str">
            <v>D. Worker</v>
          </cell>
          <cell r="G14" t="str">
            <v>DIRECT MACHINIST</v>
          </cell>
          <cell r="H14" t="str">
            <v>CM1</v>
          </cell>
        </row>
        <row r="15">
          <cell r="B15">
            <v>1401616</v>
          </cell>
          <cell r="C15" t="str">
            <v>DILSHAD ALAM</v>
          </cell>
          <cell r="D15">
            <v>43549</v>
          </cell>
          <cell r="E15" t="str">
            <v>MAKEUP</v>
          </cell>
          <cell r="F15" t="str">
            <v>D. Worker</v>
          </cell>
          <cell r="G15" t="str">
            <v>DIRECT MACHINIST</v>
          </cell>
          <cell r="H15" t="str">
            <v>CM1</v>
          </cell>
        </row>
        <row r="16">
          <cell r="B16">
            <v>1401451</v>
          </cell>
          <cell r="C16" t="str">
            <v>SOHEL</v>
          </cell>
          <cell r="D16">
            <v>43437</v>
          </cell>
          <cell r="E16" t="str">
            <v>MAKEUP</v>
          </cell>
          <cell r="F16" t="str">
            <v>D. Worker</v>
          </cell>
          <cell r="G16" t="str">
            <v>DIRECT MACHINIST</v>
          </cell>
          <cell r="H16" t="str">
            <v>CM3</v>
          </cell>
        </row>
        <row r="17">
          <cell r="B17">
            <v>1401453</v>
          </cell>
          <cell r="C17" t="str">
            <v>SOHEL</v>
          </cell>
          <cell r="D17">
            <v>43437</v>
          </cell>
          <cell r="E17" t="str">
            <v>MAKEUP</v>
          </cell>
          <cell r="F17" t="str">
            <v>D. Worker</v>
          </cell>
          <cell r="G17" t="str">
            <v>DIRECT MACHINIST</v>
          </cell>
          <cell r="H17" t="str">
            <v>CM3</v>
          </cell>
        </row>
        <row r="18">
          <cell r="B18">
            <v>1401454</v>
          </cell>
          <cell r="C18" t="str">
            <v>SOFIK</v>
          </cell>
          <cell r="D18">
            <v>43437</v>
          </cell>
          <cell r="E18" t="str">
            <v>MAKEUP</v>
          </cell>
          <cell r="F18" t="str">
            <v>D. Worker</v>
          </cell>
          <cell r="G18" t="str">
            <v>DIRECT MACHINIST</v>
          </cell>
          <cell r="H18" t="str">
            <v>CM3</v>
          </cell>
        </row>
        <row r="19">
          <cell r="B19">
            <v>1401455</v>
          </cell>
          <cell r="C19" t="str">
            <v>KHOKON</v>
          </cell>
          <cell r="D19">
            <v>43437</v>
          </cell>
          <cell r="E19" t="str">
            <v>MAKEUP</v>
          </cell>
          <cell r="F19" t="str">
            <v>D. Worker</v>
          </cell>
          <cell r="G19" t="str">
            <v>DIRECT MACHINIST</v>
          </cell>
          <cell r="H19" t="str">
            <v>CM3</v>
          </cell>
        </row>
        <row r="20">
          <cell r="B20">
            <v>1401457</v>
          </cell>
          <cell r="C20" t="str">
            <v>SAZZAD</v>
          </cell>
          <cell r="D20">
            <v>43437</v>
          </cell>
          <cell r="E20" t="str">
            <v>MAKEUP</v>
          </cell>
          <cell r="F20" t="str">
            <v>D. Worker</v>
          </cell>
          <cell r="G20" t="str">
            <v>DIRECT MACHINIST</v>
          </cell>
          <cell r="H20" t="str">
            <v>CM3</v>
          </cell>
        </row>
        <row r="21">
          <cell r="B21">
            <v>1401458</v>
          </cell>
          <cell r="C21" t="str">
            <v>MIJAN</v>
          </cell>
          <cell r="D21">
            <v>43437</v>
          </cell>
          <cell r="E21" t="str">
            <v>MAKEUP</v>
          </cell>
          <cell r="F21" t="str">
            <v>D. Worker</v>
          </cell>
          <cell r="G21" t="str">
            <v>DIRECT MACHINIST</v>
          </cell>
          <cell r="H21" t="str">
            <v>CM3</v>
          </cell>
        </row>
        <row r="22">
          <cell r="B22">
            <v>1401462</v>
          </cell>
          <cell r="C22" t="str">
            <v>RUBEL</v>
          </cell>
          <cell r="D22">
            <v>43437</v>
          </cell>
          <cell r="E22" t="str">
            <v>MAKEUP</v>
          </cell>
          <cell r="F22" t="str">
            <v>D. Worker</v>
          </cell>
          <cell r="G22" t="str">
            <v>DIRECT MACHINIST</v>
          </cell>
          <cell r="H22" t="str">
            <v>CM3</v>
          </cell>
        </row>
        <row r="23">
          <cell r="B23">
            <v>1401463</v>
          </cell>
          <cell r="C23" t="str">
            <v>SOHEL</v>
          </cell>
          <cell r="D23">
            <v>43437</v>
          </cell>
          <cell r="E23" t="str">
            <v>MAKEUP</v>
          </cell>
          <cell r="F23" t="str">
            <v>D. Worker</v>
          </cell>
          <cell r="G23" t="str">
            <v>DIRECT MACHINIST</v>
          </cell>
          <cell r="H23" t="str">
            <v>CM3</v>
          </cell>
        </row>
        <row r="24">
          <cell r="B24">
            <v>1401464</v>
          </cell>
          <cell r="C24" t="str">
            <v>SOFIKUL</v>
          </cell>
          <cell r="D24">
            <v>43437</v>
          </cell>
          <cell r="E24" t="str">
            <v>MAKEUP</v>
          </cell>
          <cell r="F24" t="str">
            <v>D. Worker</v>
          </cell>
          <cell r="G24" t="str">
            <v>DIRECT MACHINIST</v>
          </cell>
          <cell r="H24" t="str">
            <v>CM3</v>
          </cell>
        </row>
        <row r="25">
          <cell r="B25">
            <v>1401465</v>
          </cell>
          <cell r="C25" t="str">
            <v>SORIF</v>
          </cell>
          <cell r="D25">
            <v>43437</v>
          </cell>
          <cell r="E25" t="str">
            <v>MAKEUP</v>
          </cell>
          <cell r="F25" t="str">
            <v>D. Worker</v>
          </cell>
          <cell r="G25" t="str">
            <v>DIRECT MACHINIST</v>
          </cell>
          <cell r="H25" t="str">
            <v>CM3</v>
          </cell>
        </row>
        <row r="26">
          <cell r="B26">
            <v>1401508</v>
          </cell>
          <cell r="C26" t="str">
            <v>VISWAJIT SARKAR</v>
          </cell>
          <cell r="D26">
            <v>43482</v>
          </cell>
          <cell r="E26" t="str">
            <v>MAKEUP</v>
          </cell>
          <cell r="F26" t="str">
            <v>D. Worker</v>
          </cell>
          <cell r="G26" t="str">
            <v>DIRECT MACHINIST</v>
          </cell>
          <cell r="H26" t="str">
            <v>CM3</v>
          </cell>
        </row>
        <row r="27">
          <cell r="B27">
            <v>1401515</v>
          </cell>
          <cell r="C27" t="str">
            <v>SAHIN ALI</v>
          </cell>
          <cell r="D27">
            <v>43487</v>
          </cell>
          <cell r="E27" t="str">
            <v>MAKEUP</v>
          </cell>
          <cell r="F27" t="str">
            <v>D. Worker</v>
          </cell>
          <cell r="G27" t="str">
            <v>DIRECT MACHINIST</v>
          </cell>
          <cell r="H27" t="str">
            <v>CM3</v>
          </cell>
        </row>
        <row r="28">
          <cell r="B28">
            <v>1401517</v>
          </cell>
          <cell r="C28" t="str">
            <v>DIN ISLAM</v>
          </cell>
          <cell r="D28">
            <v>43487</v>
          </cell>
          <cell r="E28" t="str">
            <v>MAKEUP</v>
          </cell>
          <cell r="F28" t="str">
            <v>D. Worker</v>
          </cell>
          <cell r="G28" t="str">
            <v>DIRECT MACHINIST</v>
          </cell>
          <cell r="H28" t="str">
            <v>CM3</v>
          </cell>
        </row>
        <row r="29">
          <cell r="B29">
            <v>1401518</v>
          </cell>
          <cell r="C29" t="str">
            <v>MD MUSHART</v>
          </cell>
          <cell r="D29">
            <v>43487</v>
          </cell>
          <cell r="E29" t="str">
            <v>MAKEUP</v>
          </cell>
          <cell r="F29" t="str">
            <v>D. Worker</v>
          </cell>
          <cell r="G29" t="str">
            <v>DIRECT MACHINIST</v>
          </cell>
          <cell r="H29" t="str">
            <v>CM3</v>
          </cell>
        </row>
        <row r="30">
          <cell r="B30">
            <v>1401519</v>
          </cell>
          <cell r="C30" t="str">
            <v>RASEL ALLI</v>
          </cell>
          <cell r="D30">
            <v>43487</v>
          </cell>
          <cell r="E30" t="str">
            <v>MAKEUP</v>
          </cell>
          <cell r="F30" t="str">
            <v>D. Worker</v>
          </cell>
          <cell r="G30" t="str">
            <v>DIRECT MACHINIST</v>
          </cell>
          <cell r="H30" t="str">
            <v>CM3</v>
          </cell>
        </row>
        <row r="31">
          <cell r="B31">
            <v>1401522</v>
          </cell>
          <cell r="C31" t="str">
            <v>KAUSAR</v>
          </cell>
          <cell r="D31">
            <v>43493</v>
          </cell>
          <cell r="E31" t="str">
            <v>MAKEUP</v>
          </cell>
          <cell r="F31" t="str">
            <v>D. Worker</v>
          </cell>
          <cell r="G31" t="str">
            <v>DIRECT MACHINIST</v>
          </cell>
          <cell r="H31" t="str">
            <v>CM3</v>
          </cell>
        </row>
        <row r="32">
          <cell r="B32">
            <v>1401527</v>
          </cell>
          <cell r="C32" t="str">
            <v>FARUK</v>
          </cell>
          <cell r="D32">
            <v>43497</v>
          </cell>
          <cell r="E32" t="str">
            <v>MAKEUP</v>
          </cell>
          <cell r="F32" t="str">
            <v>D. Worker</v>
          </cell>
          <cell r="G32" t="str">
            <v>DIRECT MACHINIST</v>
          </cell>
          <cell r="H32" t="str">
            <v>CM3</v>
          </cell>
        </row>
        <row r="33">
          <cell r="B33">
            <v>1401627</v>
          </cell>
          <cell r="C33" t="str">
            <v>MORAD HOSSAN</v>
          </cell>
          <cell r="D33">
            <v>43556</v>
          </cell>
          <cell r="E33" t="str">
            <v>MAKEUP</v>
          </cell>
          <cell r="F33" t="str">
            <v>D. Worker</v>
          </cell>
          <cell r="G33" t="str">
            <v>DIRECT MACHINIST</v>
          </cell>
          <cell r="H33" t="str">
            <v>CM3</v>
          </cell>
        </row>
        <row r="34">
          <cell r="B34">
            <v>1401640</v>
          </cell>
          <cell r="C34" t="str">
            <v>SANTO DAS</v>
          </cell>
          <cell r="D34">
            <v>43560</v>
          </cell>
          <cell r="E34" t="str">
            <v>MAKEUP</v>
          </cell>
          <cell r="F34" t="str">
            <v>D. Worker</v>
          </cell>
          <cell r="G34" t="str">
            <v>DIRECT MACHINIST</v>
          </cell>
          <cell r="H34" t="str">
            <v>CM3</v>
          </cell>
        </row>
        <row r="35">
          <cell r="B35">
            <v>1401682</v>
          </cell>
          <cell r="C35" t="str">
            <v>MOJAFFAR GAZI</v>
          </cell>
          <cell r="D35">
            <v>43580</v>
          </cell>
          <cell r="E35" t="str">
            <v>MAKEUP</v>
          </cell>
          <cell r="F35" t="str">
            <v>D. Worker</v>
          </cell>
          <cell r="G35" t="str">
            <v>DIRECT MACHINIST</v>
          </cell>
          <cell r="H35" t="str">
            <v>CM3</v>
          </cell>
        </row>
        <row r="36">
          <cell r="B36">
            <v>1401684</v>
          </cell>
          <cell r="C36" t="str">
            <v>BABU</v>
          </cell>
          <cell r="D36">
            <v>43587</v>
          </cell>
          <cell r="E36" t="str">
            <v>MAKEUP</v>
          </cell>
          <cell r="F36" t="str">
            <v>D. Worker</v>
          </cell>
          <cell r="G36" t="str">
            <v>DIRECT MACHINIST</v>
          </cell>
          <cell r="H36" t="str">
            <v>CM3</v>
          </cell>
        </row>
        <row r="37">
          <cell r="B37">
            <v>1401738</v>
          </cell>
          <cell r="C37" t="str">
            <v>PARBEJ</v>
          </cell>
          <cell r="D37">
            <v>43605</v>
          </cell>
          <cell r="E37" t="str">
            <v>MAKEUP</v>
          </cell>
          <cell r="F37" t="str">
            <v>D. Worker</v>
          </cell>
          <cell r="G37" t="str">
            <v>DIRECT MACHINIST</v>
          </cell>
          <cell r="H37" t="str">
            <v>CM3</v>
          </cell>
        </row>
        <row r="38">
          <cell r="B38">
            <v>1401584</v>
          </cell>
          <cell r="C38" t="str">
            <v>AMUTHA</v>
          </cell>
          <cell r="D38">
            <v>43535</v>
          </cell>
          <cell r="E38" t="str">
            <v>MAKEUP</v>
          </cell>
          <cell r="F38" t="str">
            <v>D. Worker</v>
          </cell>
          <cell r="G38" t="str">
            <v>DIRECT MACHINIST</v>
          </cell>
          <cell r="H38" t="str">
            <v>M1</v>
          </cell>
        </row>
        <row r="39">
          <cell r="B39">
            <v>1401620</v>
          </cell>
          <cell r="C39" t="str">
            <v>V VIJAYAKUMARI</v>
          </cell>
          <cell r="D39">
            <v>43550</v>
          </cell>
          <cell r="E39" t="str">
            <v>MAKEUP</v>
          </cell>
          <cell r="F39" t="str">
            <v>D. Worker</v>
          </cell>
          <cell r="G39" t="str">
            <v>DIRECT MACHINIST</v>
          </cell>
          <cell r="H39" t="str">
            <v>M1</v>
          </cell>
        </row>
        <row r="40">
          <cell r="B40">
            <v>1401651</v>
          </cell>
          <cell r="C40" t="str">
            <v>NUMAN AKHTAR</v>
          </cell>
          <cell r="D40">
            <v>43563</v>
          </cell>
          <cell r="E40" t="str">
            <v>MAKEUP</v>
          </cell>
          <cell r="F40" t="str">
            <v>D. Worker</v>
          </cell>
          <cell r="G40" t="str">
            <v>DIRECT MACHINIST</v>
          </cell>
          <cell r="H40" t="str">
            <v>M1</v>
          </cell>
        </row>
        <row r="41">
          <cell r="B41">
            <v>1401675</v>
          </cell>
          <cell r="C41" t="str">
            <v>ARULKUMAR RAMACHANDRAN</v>
          </cell>
          <cell r="D41">
            <v>43577</v>
          </cell>
          <cell r="E41" t="str">
            <v>MAKEUP</v>
          </cell>
          <cell r="F41" t="str">
            <v>D. Worker</v>
          </cell>
          <cell r="G41" t="str">
            <v>DIRECT MACHINIST</v>
          </cell>
          <cell r="H41" t="str">
            <v>M1</v>
          </cell>
        </row>
        <row r="42">
          <cell r="B42">
            <v>1401676</v>
          </cell>
          <cell r="C42" t="str">
            <v>RAJESH RAJENTHIRAN</v>
          </cell>
          <cell r="D42">
            <v>43577</v>
          </cell>
          <cell r="E42" t="str">
            <v>MAKEUP</v>
          </cell>
          <cell r="F42" t="str">
            <v>D. Worker</v>
          </cell>
          <cell r="G42" t="str">
            <v>DIRECT MACHINIST</v>
          </cell>
          <cell r="H42" t="str">
            <v>M1</v>
          </cell>
        </row>
        <row r="43">
          <cell r="B43">
            <v>1401717</v>
          </cell>
          <cell r="C43" t="str">
            <v>S SAKUNTHALA</v>
          </cell>
          <cell r="D43">
            <v>43598</v>
          </cell>
          <cell r="E43" t="str">
            <v>MAKEUP</v>
          </cell>
          <cell r="F43" t="str">
            <v>D. Worker</v>
          </cell>
          <cell r="G43" t="str">
            <v>DIRECT MACHINIST</v>
          </cell>
          <cell r="H43" t="str">
            <v>M1</v>
          </cell>
        </row>
        <row r="44">
          <cell r="B44">
            <v>1401754</v>
          </cell>
          <cell r="C44" t="str">
            <v>REVATHI</v>
          </cell>
          <cell r="D44">
            <v>43607</v>
          </cell>
          <cell r="E44" t="str">
            <v>MAKEUP</v>
          </cell>
          <cell r="F44" t="str">
            <v>D. Worker</v>
          </cell>
          <cell r="G44" t="str">
            <v>DIRECT MACHINIST</v>
          </cell>
          <cell r="H44" t="str">
            <v>M1</v>
          </cell>
        </row>
        <row r="45">
          <cell r="B45">
            <v>1401759</v>
          </cell>
          <cell r="C45" t="str">
            <v>LALINDRA PRADHAN</v>
          </cell>
          <cell r="D45">
            <v>43609</v>
          </cell>
          <cell r="E45" t="str">
            <v>PACKING</v>
          </cell>
          <cell r="F45" t="str">
            <v>D. Worker</v>
          </cell>
          <cell r="G45" t="str">
            <v>DIRECT MACHINIST</v>
          </cell>
          <cell r="H45" t="str">
            <v>M1</v>
          </cell>
        </row>
        <row r="46">
          <cell r="B46">
            <v>1401766</v>
          </cell>
          <cell r="C46" t="str">
            <v>NAJIR ALI</v>
          </cell>
          <cell r="D46">
            <v>43612</v>
          </cell>
          <cell r="E46" t="str">
            <v>MAKEUP</v>
          </cell>
          <cell r="F46" t="str">
            <v>D. Worker</v>
          </cell>
          <cell r="G46" t="str">
            <v>DIRECT MACHINIST</v>
          </cell>
          <cell r="H46" t="str">
            <v>M1</v>
          </cell>
        </row>
        <row r="47">
          <cell r="B47">
            <v>1401778</v>
          </cell>
          <cell r="C47" t="str">
            <v>RUBEL</v>
          </cell>
          <cell r="D47">
            <v>43617</v>
          </cell>
          <cell r="E47" t="str">
            <v>TRAINING</v>
          </cell>
          <cell r="F47" t="str">
            <v>D. Worker</v>
          </cell>
          <cell r="G47" t="str">
            <v>DIRECT MACHINIST</v>
          </cell>
          <cell r="H47" t="str">
            <v>M1</v>
          </cell>
        </row>
        <row r="48">
          <cell r="B48">
            <v>1401780</v>
          </cell>
          <cell r="C48" t="str">
            <v>RAKIB</v>
          </cell>
          <cell r="D48">
            <v>43617</v>
          </cell>
          <cell r="E48" t="str">
            <v>TRAINING</v>
          </cell>
          <cell r="F48" t="str">
            <v>D. Worker</v>
          </cell>
          <cell r="G48" t="str">
            <v>DIRECT MACHINIST</v>
          </cell>
          <cell r="H48" t="str">
            <v>M1</v>
          </cell>
        </row>
        <row r="49">
          <cell r="B49">
            <v>1401788</v>
          </cell>
          <cell r="C49" t="str">
            <v>PUSHPA RAVIKUMAR</v>
          </cell>
          <cell r="D49">
            <v>43620</v>
          </cell>
          <cell r="E49" t="str">
            <v>MAKEUP</v>
          </cell>
          <cell r="F49" t="str">
            <v>D. Worker</v>
          </cell>
          <cell r="G49" t="str">
            <v>DIRECT MACHINIST</v>
          </cell>
          <cell r="H49" t="str">
            <v>M1</v>
          </cell>
        </row>
        <row r="50">
          <cell r="B50">
            <v>1401794</v>
          </cell>
          <cell r="C50" t="str">
            <v>NANDHINI R</v>
          </cell>
          <cell r="D50">
            <v>43622</v>
          </cell>
          <cell r="E50" t="str">
            <v>TRAINING</v>
          </cell>
          <cell r="F50" t="str">
            <v>D. Worker</v>
          </cell>
          <cell r="G50" t="str">
            <v>DIRECT MACHINIST</v>
          </cell>
          <cell r="H50" t="str">
            <v>M1</v>
          </cell>
        </row>
        <row r="51">
          <cell r="B51">
            <v>1401796</v>
          </cell>
          <cell r="C51" t="str">
            <v>REENA MALA D</v>
          </cell>
          <cell r="D51">
            <v>43623</v>
          </cell>
          <cell r="E51" t="str">
            <v>TRAINING</v>
          </cell>
          <cell r="F51" t="str">
            <v>D. Worker</v>
          </cell>
          <cell r="G51" t="str">
            <v>DIRECT MACHINIST</v>
          </cell>
          <cell r="H51" t="str">
            <v>M1</v>
          </cell>
        </row>
        <row r="52">
          <cell r="B52">
            <v>1401798</v>
          </cell>
          <cell r="C52" t="str">
            <v>TULAS KUMAR MERAVI</v>
          </cell>
          <cell r="D52">
            <v>43623</v>
          </cell>
          <cell r="E52" t="str">
            <v>TRAINING</v>
          </cell>
          <cell r="F52" t="str">
            <v>D. Worker</v>
          </cell>
          <cell r="G52" t="str">
            <v>DIRECT MACHINIST</v>
          </cell>
          <cell r="H52" t="str">
            <v>M1</v>
          </cell>
        </row>
        <row r="53">
          <cell r="B53">
            <v>1401801</v>
          </cell>
          <cell r="C53" t="str">
            <v>BAGYALAKSHMI R</v>
          </cell>
          <cell r="D53">
            <v>43626</v>
          </cell>
          <cell r="E53" t="str">
            <v>TRAINING</v>
          </cell>
          <cell r="F53" t="str">
            <v>D. Worker</v>
          </cell>
          <cell r="G53" t="str">
            <v>DIRECT MACHINIST</v>
          </cell>
          <cell r="H53" t="str">
            <v>M1</v>
          </cell>
        </row>
        <row r="54">
          <cell r="B54">
            <v>1401803</v>
          </cell>
          <cell r="C54" t="str">
            <v>THIRAISA SEBASTIAN</v>
          </cell>
          <cell r="D54">
            <v>43626</v>
          </cell>
          <cell r="E54" t="str">
            <v>MAKEUP</v>
          </cell>
          <cell r="F54" t="str">
            <v>D. Worker</v>
          </cell>
          <cell r="G54" t="str">
            <v>DIRECT MACHINIST</v>
          </cell>
          <cell r="H54" t="str">
            <v>M1</v>
          </cell>
        </row>
        <row r="55">
          <cell r="B55">
            <v>1401804</v>
          </cell>
          <cell r="C55" t="str">
            <v>ARUN KUMAR YADAV</v>
          </cell>
          <cell r="D55">
            <v>43627</v>
          </cell>
          <cell r="E55" t="str">
            <v>MAKEUP</v>
          </cell>
          <cell r="F55" t="str">
            <v>D. Worker</v>
          </cell>
          <cell r="G55" t="str">
            <v>DIRECT MACHINIST</v>
          </cell>
          <cell r="H55" t="str">
            <v>M1</v>
          </cell>
        </row>
        <row r="56">
          <cell r="B56">
            <v>1401806</v>
          </cell>
          <cell r="C56" t="str">
            <v>S ASHA</v>
          </cell>
          <cell r="D56">
            <v>43628</v>
          </cell>
          <cell r="E56" t="str">
            <v>MAKEUP</v>
          </cell>
          <cell r="F56" t="str">
            <v>D. Worker</v>
          </cell>
          <cell r="G56" t="str">
            <v>DIRECT MACHINIST</v>
          </cell>
          <cell r="H56" t="str">
            <v>M1</v>
          </cell>
        </row>
        <row r="57">
          <cell r="B57">
            <v>1401808</v>
          </cell>
          <cell r="C57" t="str">
            <v>PREMA SANGILIBOOTHATHAR</v>
          </cell>
          <cell r="D57">
            <v>43628</v>
          </cell>
          <cell r="E57" t="str">
            <v>MAKEUP</v>
          </cell>
          <cell r="F57" t="str">
            <v>D. Worker</v>
          </cell>
          <cell r="G57" t="str">
            <v>DIRECT MACHINIST</v>
          </cell>
          <cell r="H57" t="str">
            <v>M1</v>
          </cell>
        </row>
        <row r="58">
          <cell r="B58">
            <v>1401824</v>
          </cell>
          <cell r="C58" t="str">
            <v>MOHAMMAD SAJID</v>
          </cell>
          <cell r="D58">
            <v>43634</v>
          </cell>
          <cell r="E58" t="str">
            <v>MAKEUP</v>
          </cell>
          <cell r="F58" t="str">
            <v>D. Worker</v>
          </cell>
          <cell r="G58" t="str">
            <v>DIRECT MACHINIST</v>
          </cell>
          <cell r="H58" t="str">
            <v>M1</v>
          </cell>
        </row>
        <row r="59">
          <cell r="B59">
            <v>1401827</v>
          </cell>
          <cell r="C59" t="str">
            <v>SATHYA SELVAM</v>
          </cell>
          <cell r="D59">
            <v>43634</v>
          </cell>
          <cell r="E59" t="str">
            <v>TRAINING</v>
          </cell>
          <cell r="F59" t="str">
            <v>D. Worker</v>
          </cell>
          <cell r="G59" t="str">
            <v>DIRECT MACHINIST</v>
          </cell>
          <cell r="H59" t="str">
            <v>M1</v>
          </cell>
        </row>
        <row r="60">
          <cell r="B60">
            <v>1401845</v>
          </cell>
          <cell r="C60" t="str">
            <v>ASHA</v>
          </cell>
          <cell r="D60">
            <v>43642</v>
          </cell>
          <cell r="E60" t="str">
            <v>TRAINING</v>
          </cell>
          <cell r="F60" t="str">
            <v>D. Worker</v>
          </cell>
          <cell r="G60" t="str">
            <v>DIRECT MACHINIST</v>
          </cell>
          <cell r="H60" t="str">
            <v>M1</v>
          </cell>
        </row>
        <row r="61">
          <cell r="B61">
            <v>1401846</v>
          </cell>
          <cell r="C61" t="str">
            <v>ANUP KUMAR</v>
          </cell>
          <cell r="D61">
            <v>43643</v>
          </cell>
          <cell r="E61" t="str">
            <v>TRAINING</v>
          </cell>
          <cell r="F61" t="str">
            <v>D. Worker</v>
          </cell>
          <cell r="G61" t="str">
            <v>DIRECT MACHINIST</v>
          </cell>
          <cell r="H61" t="str">
            <v>M1</v>
          </cell>
        </row>
        <row r="62">
          <cell r="B62">
            <v>1401850</v>
          </cell>
          <cell r="C62" t="str">
            <v>NITHYA</v>
          </cell>
          <cell r="D62">
            <v>43647</v>
          </cell>
          <cell r="E62" t="str">
            <v>TRAINING</v>
          </cell>
          <cell r="F62" t="str">
            <v>D. Worker</v>
          </cell>
          <cell r="G62" t="str">
            <v>DIRECT MACHINIST</v>
          </cell>
          <cell r="H62" t="str">
            <v>M1</v>
          </cell>
        </row>
        <row r="63">
          <cell r="B63">
            <v>1401854</v>
          </cell>
          <cell r="C63" t="str">
            <v>PADMA PRIYA M</v>
          </cell>
          <cell r="D63">
            <v>43648</v>
          </cell>
          <cell r="E63" t="str">
            <v>MAKEUP</v>
          </cell>
          <cell r="F63" t="str">
            <v>D. Worker</v>
          </cell>
          <cell r="G63" t="str">
            <v>DIRECT MACHINIST</v>
          </cell>
          <cell r="H63" t="str">
            <v>M1</v>
          </cell>
        </row>
        <row r="64">
          <cell r="B64">
            <v>1401855</v>
          </cell>
          <cell r="C64" t="str">
            <v>SHANMUGAPRIYA ASHOKKUMAR</v>
          </cell>
          <cell r="D64">
            <v>43648</v>
          </cell>
          <cell r="E64" t="str">
            <v>MAKEUP</v>
          </cell>
          <cell r="F64" t="str">
            <v>D. Worker</v>
          </cell>
          <cell r="G64" t="str">
            <v>DIRECT MACHINIST</v>
          </cell>
          <cell r="H64" t="str">
            <v>M1</v>
          </cell>
        </row>
        <row r="65">
          <cell r="B65">
            <v>1401860</v>
          </cell>
          <cell r="C65" t="str">
            <v>BANUPRIYA ANANTHAN</v>
          </cell>
          <cell r="D65">
            <v>43649</v>
          </cell>
          <cell r="E65" t="str">
            <v>MAKEUP</v>
          </cell>
          <cell r="F65" t="str">
            <v>D. Worker</v>
          </cell>
          <cell r="G65" t="str">
            <v>DIRECT MACHINIST</v>
          </cell>
          <cell r="H65" t="str">
            <v>M1</v>
          </cell>
        </row>
        <row r="66">
          <cell r="B66">
            <v>1501322</v>
          </cell>
          <cell r="C66" t="str">
            <v>RADHIKA R</v>
          </cell>
          <cell r="D66">
            <v>43418</v>
          </cell>
          <cell r="E66" t="str">
            <v>MAKEUP</v>
          </cell>
          <cell r="F66" t="str">
            <v>H. Worker</v>
          </cell>
          <cell r="G66" t="str">
            <v>DIRECT MACHINIST</v>
          </cell>
          <cell r="H66" t="str">
            <v>M1</v>
          </cell>
        </row>
        <row r="67">
          <cell r="B67">
            <v>1501323</v>
          </cell>
          <cell r="C67" t="str">
            <v>ANUMOL</v>
          </cell>
          <cell r="D67">
            <v>43418</v>
          </cell>
          <cell r="E67" t="str">
            <v>MAKEUP</v>
          </cell>
          <cell r="F67" t="str">
            <v>H. Worker</v>
          </cell>
          <cell r="G67" t="str">
            <v>DIRECT MACHINIST</v>
          </cell>
          <cell r="H67" t="str">
            <v>M1</v>
          </cell>
        </row>
        <row r="68">
          <cell r="B68">
            <v>1501331</v>
          </cell>
          <cell r="C68" t="str">
            <v>SANTHYA RAJENDRAN</v>
          </cell>
          <cell r="D68">
            <v>43425</v>
          </cell>
          <cell r="E68" t="str">
            <v>MAKEUP</v>
          </cell>
          <cell r="F68" t="str">
            <v>H. Worker</v>
          </cell>
          <cell r="G68" t="str">
            <v>DIRECT MACHINIST</v>
          </cell>
          <cell r="H68" t="str">
            <v>M1</v>
          </cell>
        </row>
        <row r="69">
          <cell r="B69">
            <v>1501377</v>
          </cell>
          <cell r="C69" t="str">
            <v>GONA NEELAJALI</v>
          </cell>
          <cell r="D69">
            <v>43502</v>
          </cell>
          <cell r="E69" t="str">
            <v>MAKEUP</v>
          </cell>
          <cell r="F69" t="str">
            <v>H. Worker</v>
          </cell>
          <cell r="G69" t="str">
            <v>DIRECT MACHINIST</v>
          </cell>
          <cell r="H69" t="str">
            <v>M1</v>
          </cell>
        </row>
        <row r="70">
          <cell r="B70">
            <v>1501381</v>
          </cell>
          <cell r="C70" t="str">
            <v>DEVIKA  KRISHNAKUMAR</v>
          </cell>
          <cell r="D70">
            <v>43510</v>
          </cell>
          <cell r="E70" t="str">
            <v>MAKEUP</v>
          </cell>
          <cell r="F70" t="str">
            <v>H. Worker</v>
          </cell>
          <cell r="G70" t="str">
            <v>DIRECT MACHINIST</v>
          </cell>
          <cell r="H70" t="str">
            <v>M1</v>
          </cell>
        </row>
        <row r="71">
          <cell r="B71">
            <v>1501383</v>
          </cell>
          <cell r="C71" t="str">
            <v>ELAKKIYA DHANUSU</v>
          </cell>
          <cell r="D71">
            <v>43514</v>
          </cell>
          <cell r="E71" t="str">
            <v>MAKEUP</v>
          </cell>
          <cell r="F71" t="str">
            <v>H. Worker</v>
          </cell>
          <cell r="G71" t="str">
            <v>DIRECT MACHINIST</v>
          </cell>
          <cell r="H71" t="str">
            <v>M1</v>
          </cell>
        </row>
        <row r="72">
          <cell r="B72">
            <v>1501387</v>
          </cell>
          <cell r="C72" t="str">
            <v>VEDIYAMMAL</v>
          </cell>
          <cell r="D72">
            <v>43522</v>
          </cell>
          <cell r="E72" t="str">
            <v>MAKEUP</v>
          </cell>
          <cell r="F72" t="str">
            <v>H. Worker</v>
          </cell>
          <cell r="G72" t="str">
            <v>DIRECT MACHINIST</v>
          </cell>
          <cell r="H72" t="str">
            <v>M1</v>
          </cell>
        </row>
        <row r="73">
          <cell r="B73">
            <v>1501388</v>
          </cell>
          <cell r="C73" t="str">
            <v>ANANTHI KAMARAJ</v>
          </cell>
          <cell r="D73">
            <v>43522</v>
          </cell>
          <cell r="E73" t="str">
            <v>MAKEUP</v>
          </cell>
          <cell r="F73" t="str">
            <v>H. Worker</v>
          </cell>
          <cell r="G73" t="str">
            <v>DIRECT MACHINIST</v>
          </cell>
          <cell r="H73" t="str">
            <v>M1</v>
          </cell>
        </row>
        <row r="74">
          <cell r="B74">
            <v>1501391</v>
          </cell>
          <cell r="C74" t="str">
            <v>PODHUMPOTHU MUNIYANDI</v>
          </cell>
          <cell r="D74">
            <v>43525</v>
          </cell>
          <cell r="E74" t="str">
            <v>MAKEUP</v>
          </cell>
          <cell r="F74" t="str">
            <v>H. Worker</v>
          </cell>
          <cell r="G74" t="str">
            <v>DIRECT MACHINIST</v>
          </cell>
          <cell r="H74" t="str">
            <v>M1</v>
          </cell>
        </row>
        <row r="75">
          <cell r="B75">
            <v>1501403</v>
          </cell>
          <cell r="C75" t="str">
            <v>KALAISELVI K</v>
          </cell>
          <cell r="D75">
            <v>43550</v>
          </cell>
          <cell r="E75" t="str">
            <v>MAKEUP</v>
          </cell>
          <cell r="F75" t="str">
            <v>H. Worker</v>
          </cell>
          <cell r="G75" t="str">
            <v>DIRECT MACHINIST</v>
          </cell>
          <cell r="H75" t="str">
            <v>M1</v>
          </cell>
        </row>
        <row r="76">
          <cell r="B76">
            <v>1501405</v>
          </cell>
          <cell r="C76" t="str">
            <v>PREMA PANNEERSELVAM</v>
          </cell>
          <cell r="D76">
            <v>43551</v>
          </cell>
          <cell r="E76" t="str">
            <v>MAKEUP</v>
          </cell>
          <cell r="F76" t="str">
            <v>H. Worker</v>
          </cell>
          <cell r="G76" t="str">
            <v>DIRECT MACHINIST</v>
          </cell>
          <cell r="H76" t="str">
            <v>M1</v>
          </cell>
        </row>
        <row r="77">
          <cell r="B77">
            <v>1501406</v>
          </cell>
          <cell r="C77" t="str">
            <v>MARTIN MALAR KODI ANTHONISAMY</v>
          </cell>
          <cell r="D77">
            <v>43551</v>
          </cell>
          <cell r="E77" t="str">
            <v>MAKEUP</v>
          </cell>
          <cell r="F77" t="str">
            <v>H. Worker</v>
          </cell>
          <cell r="G77" t="str">
            <v>DIRECT MACHINIST</v>
          </cell>
          <cell r="H77" t="str">
            <v>M1</v>
          </cell>
        </row>
        <row r="78">
          <cell r="B78">
            <v>1501409</v>
          </cell>
          <cell r="C78" t="str">
            <v>SARITA BARIHA</v>
          </cell>
          <cell r="D78">
            <v>43564</v>
          </cell>
          <cell r="E78" t="str">
            <v>MAKEUP</v>
          </cell>
          <cell r="F78" t="str">
            <v>H. Worker</v>
          </cell>
          <cell r="G78" t="str">
            <v>DIRECT MACHINIST</v>
          </cell>
          <cell r="H78" t="str">
            <v>M1</v>
          </cell>
        </row>
        <row r="79">
          <cell r="B79">
            <v>1501411</v>
          </cell>
          <cell r="C79" t="str">
            <v>RITARANI BARIHA</v>
          </cell>
          <cell r="D79">
            <v>43564</v>
          </cell>
          <cell r="E79" t="str">
            <v>MAKEUP</v>
          </cell>
          <cell r="F79" t="str">
            <v>H. Worker</v>
          </cell>
          <cell r="G79" t="str">
            <v>DIRECT MACHINIST</v>
          </cell>
          <cell r="H79" t="str">
            <v>M1</v>
          </cell>
        </row>
        <row r="80">
          <cell r="B80">
            <v>1501418</v>
          </cell>
          <cell r="C80" t="str">
            <v>SELVI KANDHASAMY</v>
          </cell>
          <cell r="D80">
            <v>43577</v>
          </cell>
          <cell r="E80" t="str">
            <v>MAKEUP</v>
          </cell>
          <cell r="F80" t="str">
            <v>H. Worker</v>
          </cell>
          <cell r="G80" t="str">
            <v>DIRECT MACHINIST</v>
          </cell>
          <cell r="H80" t="str">
            <v>M1</v>
          </cell>
        </row>
        <row r="81">
          <cell r="B81">
            <v>1501427</v>
          </cell>
          <cell r="C81" t="str">
            <v>MANO MAHENDRAN</v>
          </cell>
          <cell r="D81">
            <v>43585</v>
          </cell>
          <cell r="E81" t="str">
            <v>MAKEUP</v>
          </cell>
          <cell r="F81" t="str">
            <v>H. Worker</v>
          </cell>
          <cell r="G81" t="str">
            <v>DIRECT MACHINIST</v>
          </cell>
          <cell r="H81" t="str">
            <v>M1</v>
          </cell>
        </row>
        <row r="82">
          <cell r="B82">
            <v>1501428</v>
          </cell>
          <cell r="C82" t="str">
            <v>KRISHNAVENI J</v>
          </cell>
          <cell r="D82">
            <v>43585</v>
          </cell>
          <cell r="E82" t="str">
            <v>MAKEUP</v>
          </cell>
          <cell r="F82" t="str">
            <v>H. Worker</v>
          </cell>
          <cell r="G82" t="str">
            <v>DIRECT MACHINIST</v>
          </cell>
          <cell r="H82" t="str">
            <v>M1</v>
          </cell>
        </row>
        <row r="83">
          <cell r="B83">
            <v>1501436</v>
          </cell>
          <cell r="C83" t="str">
            <v>PRIYANGA V</v>
          </cell>
          <cell r="D83">
            <v>43592</v>
          </cell>
          <cell r="E83" t="str">
            <v>MAKEUP</v>
          </cell>
          <cell r="F83" t="str">
            <v>H. Worker</v>
          </cell>
          <cell r="G83" t="str">
            <v>DIRECT MACHINIST</v>
          </cell>
          <cell r="H83" t="str">
            <v>M1</v>
          </cell>
        </row>
        <row r="84">
          <cell r="B84">
            <v>1501440</v>
          </cell>
          <cell r="C84" t="str">
            <v>KARTHIKA</v>
          </cell>
          <cell r="D84">
            <v>43592</v>
          </cell>
          <cell r="E84" t="str">
            <v>MAKEUP</v>
          </cell>
          <cell r="F84" t="str">
            <v>H. Worker</v>
          </cell>
          <cell r="G84" t="str">
            <v>DIRECT MACHINIST</v>
          </cell>
          <cell r="H84" t="str">
            <v>M1</v>
          </cell>
        </row>
        <row r="85">
          <cell r="B85">
            <v>1501444</v>
          </cell>
          <cell r="C85" t="str">
            <v>REKA SEKAR</v>
          </cell>
          <cell r="D85">
            <v>43596</v>
          </cell>
          <cell r="E85" t="str">
            <v>MAKEUP</v>
          </cell>
          <cell r="F85" t="str">
            <v>H. Worker</v>
          </cell>
          <cell r="G85" t="str">
            <v>DIRECT MACHINIST</v>
          </cell>
          <cell r="H85" t="str">
            <v>M1</v>
          </cell>
        </row>
        <row r="86">
          <cell r="B86">
            <v>1501451</v>
          </cell>
          <cell r="C86" t="str">
            <v>MUNEESVARI</v>
          </cell>
          <cell r="D86">
            <v>43601</v>
          </cell>
          <cell r="E86" t="str">
            <v>TRAINING</v>
          </cell>
          <cell r="F86" t="str">
            <v>H. Worker</v>
          </cell>
          <cell r="G86" t="str">
            <v>DIRECT MACHINIST</v>
          </cell>
          <cell r="H86" t="str">
            <v>M1</v>
          </cell>
        </row>
        <row r="87">
          <cell r="B87">
            <v>1501453</v>
          </cell>
          <cell r="C87" t="str">
            <v>PREMA</v>
          </cell>
          <cell r="D87">
            <v>43601</v>
          </cell>
          <cell r="E87" t="str">
            <v>MAKEUP</v>
          </cell>
          <cell r="F87" t="str">
            <v>H. Worker</v>
          </cell>
          <cell r="G87" t="str">
            <v>DIRECT MACHINIST</v>
          </cell>
          <cell r="H87" t="str">
            <v>M1</v>
          </cell>
        </row>
        <row r="88">
          <cell r="B88">
            <v>1501454</v>
          </cell>
          <cell r="C88" t="str">
            <v>SARASWATHI</v>
          </cell>
          <cell r="D88">
            <v>43601</v>
          </cell>
          <cell r="E88" t="str">
            <v>MAKEUP</v>
          </cell>
          <cell r="F88" t="str">
            <v>H. Worker</v>
          </cell>
          <cell r="G88" t="str">
            <v>DIRECT MACHINIST</v>
          </cell>
          <cell r="H88" t="str">
            <v>M1</v>
          </cell>
        </row>
        <row r="89">
          <cell r="B89">
            <v>1501455</v>
          </cell>
          <cell r="C89" t="str">
            <v>LAKSHMI</v>
          </cell>
          <cell r="D89">
            <v>43601</v>
          </cell>
          <cell r="E89" t="str">
            <v>MAKEUP</v>
          </cell>
          <cell r="F89" t="str">
            <v>H. Worker</v>
          </cell>
          <cell r="G89" t="str">
            <v>DIRECT MACHINIST</v>
          </cell>
          <cell r="H89" t="str">
            <v>M1</v>
          </cell>
        </row>
        <row r="90">
          <cell r="B90">
            <v>1501458</v>
          </cell>
          <cell r="C90" t="str">
            <v>KRITHIK RAVI</v>
          </cell>
          <cell r="D90">
            <v>43602</v>
          </cell>
          <cell r="E90" t="str">
            <v>MAKEUP</v>
          </cell>
          <cell r="F90" t="str">
            <v>H. Worker</v>
          </cell>
          <cell r="G90" t="str">
            <v>DIRECT MACHINIST</v>
          </cell>
          <cell r="H90" t="str">
            <v>M1</v>
          </cell>
        </row>
        <row r="91">
          <cell r="B91">
            <v>1501460</v>
          </cell>
          <cell r="C91" t="str">
            <v>RAJALAKSHMI S</v>
          </cell>
          <cell r="D91">
            <v>43603</v>
          </cell>
          <cell r="E91" t="str">
            <v>MAKEUP</v>
          </cell>
          <cell r="F91" t="str">
            <v>H. Worker</v>
          </cell>
          <cell r="G91" t="str">
            <v>DIRECT MACHINIST</v>
          </cell>
          <cell r="H91" t="str">
            <v>M1</v>
          </cell>
        </row>
        <row r="92">
          <cell r="B92">
            <v>1501461</v>
          </cell>
          <cell r="C92" t="str">
            <v>SUBA SUNDARAPANDI</v>
          </cell>
          <cell r="D92">
            <v>43603</v>
          </cell>
          <cell r="E92" t="str">
            <v>TRAINING</v>
          </cell>
          <cell r="F92" t="str">
            <v>H. Worker</v>
          </cell>
          <cell r="G92" t="str">
            <v>DIRECT MACHINIST</v>
          </cell>
          <cell r="H92" t="str">
            <v>M1</v>
          </cell>
        </row>
        <row r="93">
          <cell r="B93">
            <v>1501463</v>
          </cell>
          <cell r="C93" t="str">
            <v>PAVITHRA GANESAN</v>
          </cell>
          <cell r="D93">
            <v>43607</v>
          </cell>
          <cell r="E93" t="str">
            <v>MAKEUP</v>
          </cell>
          <cell r="F93" t="str">
            <v>H. Worker</v>
          </cell>
          <cell r="G93" t="str">
            <v>DIRECT MACHINIST</v>
          </cell>
          <cell r="H93" t="str">
            <v>M1</v>
          </cell>
        </row>
        <row r="94">
          <cell r="B94">
            <v>1501465</v>
          </cell>
          <cell r="C94" t="str">
            <v>GAURI KERKETTS</v>
          </cell>
          <cell r="D94">
            <v>43609</v>
          </cell>
          <cell r="E94" t="str">
            <v>MAKEUP</v>
          </cell>
          <cell r="F94" t="str">
            <v>H. Worker</v>
          </cell>
          <cell r="G94" t="str">
            <v>DIRECT MACHINIST</v>
          </cell>
          <cell r="H94" t="str">
            <v>M1</v>
          </cell>
        </row>
        <row r="95">
          <cell r="B95">
            <v>1501466</v>
          </cell>
          <cell r="C95" t="str">
            <v>SURATI DUNGDUNG</v>
          </cell>
          <cell r="D95">
            <v>43609</v>
          </cell>
          <cell r="E95" t="str">
            <v>MAKEUP</v>
          </cell>
          <cell r="F95" t="str">
            <v>H. Worker</v>
          </cell>
          <cell r="G95" t="str">
            <v>DIRECT MACHINIST</v>
          </cell>
          <cell r="H95" t="str">
            <v>M1</v>
          </cell>
        </row>
        <row r="96">
          <cell r="B96">
            <v>1501467</v>
          </cell>
          <cell r="C96" t="str">
            <v>MIRA NAIK</v>
          </cell>
          <cell r="D96">
            <v>43609</v>
          </cell>
          <cell r="E96" t="str">
            <v>MAKEUP</v>
          </cell>
          <cell r="F96" t="str">
            <v>H. Worker</v>
          </cell>
          <cell r="G96" t="str">
            <v>DIRECT MACHINIST</v>
          </cell>
          <cell r="H96" t="str">
            <v>M1</v>
          </cell>
        </row>
        <row r="97">
          <cell r="B97">
            <v>1501468</v>
          </cell>
          <cell r="C97" t="str">
            <v>KALPANA MAJHI</v>
          </cell>
          <cell r="D97">
            <v>43609</v>
          </cell>
          <cell r="E97" t="str">
            <v>MAKEUP</v>
          </cell>
          <cell r="F97" t="str">
            <v>H. Worker</v>
          </cell>
          <cell r="G97" t="str">
            <v>DIRECT MACHINIST</v>
          </cell>
          <cell r="H97" t="str">
            <v>M1</v>
          </cell>
        </row>
        <row r="98">
          <cell r="B98">
            <v>1501469</v>
          </cell>
          <cell r="C98" t="str">
            <v>PREMSHILA LUGUN</v>
          </cell>
          <cell r="D98">
            <v>43609</v>
          </cell>
          <cell r="E98" t="str">
            <v>MAKEUP</v>
          </cell>
          <cell r="F98" t="str">
            <v>H. Worker</v>
          </cell>
          <cell r="G98" t="str">
            <v>DIRECT MACHINIST</v>
          </cell>
          <cell r="H98" t="str">
            <v>M1</v>
          </cell>
        </row>
        <row r="99">
          <cell r="B99">
            <v>1501471</v>
          </cell>
          <cell r="C99" t="str">
            <v>RAMESHWARI GHIVRAJ</v>
          </cell>
          <cell r="D99">
            <v>43609</v>
          </cell>
          <cell r="E99" t="str">
            <v>TRAINING</v>
          </cell>
          <cell r="F99" t="str">
            <v>H. Worker</v>
          </cell>
          <cell r="G99" t="str">
            <v>DIRECT MACHINIST</v>
          </cell>
          <cell r="H99" t="str">
            <v>M1</v>
          </cell>
        </row>
        <row r="100">
          <cell r="B100">
            <v>1501473</v>
          </cell>
          <cell r="C100" t="str">
            <v>INDRA</v>
          </cell>
          <cell r="D100">
            <v>43609</v>
          </cell>
          <cell r="E100" t="str">
            <v>MAKEUP</v>
          </cell>
          <cell r="F100" t="str">
            <v>H. Worker</v>
          </cell>
          <cell r="G100" t="str">
            <v>DIRECT MACHINIST</v>
          </cell>
          <cell r="H100" t="str">
            <v>M1</v>
          </cell>
        </row>
        <row r="101">
          <cell r="B101">
            <v>1501474</v>
          </cell>
          <cell r="C101" t="str">
            <v>MADHURI KULU</v>
          </cell>
          <cell r="D101">
            <v>43609</v>
          </cell>
          <cell r="E101" t="str">
            <v>MAKEUP</v>
          </cell>
          <cell r="F101" t="str">
            <v>H. Worker</v>
          </cell>
          <cell r="G101" t="str">
            <v>DIRECT MACHINIST</v>
          </cell>
          <cell r="H101" t="str">
            <v>M1</v>
          </cell>
        </row>
        <row r="102">
          <cell r="B102">
            <v>1501477</v>
          </cell>
          <cell r="C102" t="str">
            <v>AKHILANDESHWARI TAMILSELVAM</v>
          </cell>
          <cell r="D102">
            <v>43612</v>
          </cell>
          <cell r="E102" t="str">
            <v>MAKEUP</v>
          </cell>
          <cell r="F102" t="str">
            <v>H. Worker</v>
          </cell>
          <cell r="G102" t="str">
            <v>DIRECT MACHINIST</v>
          </cell>
          <cell r="H102" t="str">
            <v>M1</v>
          </cell>
        </row>
        <row r="103">
          <cell r="B103">
            <v>1501481</v>
          </cell>
          <cell r="C103" t="str">
            <v>SAROJA MARIYAPPAN</v>
          </cell>
          <cell r="D103">
            <v>43613</v>
          </cell>
          <cell r="E103" t="str">
            <v>MAKEUP</v>
          </cell>
          <cell r="F103" t="str">
            <v>H. Worker</v>
          </cell>
          <cell r="G103" t="str">
            <v>DIRECT MACHINIST</v>
          </cell>
          <cell r="H103" t="str">
            <v>M1</v>
          </cell>
        </row>
        <row r="104">
          <cell r="B104">
            <v>1501482</v>
          </cell>
          <cell r="C104" t="str">
            <v>PRIYANGA KALIYAMOORTHY</v>
          </cell>
          <cell r="D104">
            <v>43613</v>
          </cell>
          <cell r="E104" t="str">
            <v>TRAINING</v>
          </cell>
          <cell r="F104" t="str">
            <v>H. Worker</v>
          </cell>
          <cell r="G104" t="str">
            <v>DIRECT MACHINIST</v>
          </cell>
          <cell r="H104" t="str">
            <v>M1</v>
          </cell>
        </row>
        <row r="105">
          <cell r="B105">
            <v>1501484</v>
          </cell>
          <cell r="C105" t="str">
            <v>PRAVITHA</v>
          </cell>
          <cell r="D105">
            <v>43613</v>
          </cell>
          <cell r="E105" t="str">
            <v>MAKEUP</v>
          </cell>
          <cell r="F105" t="str">
            <v>H. Worker</v>
          </cell>
          <cell r="G105" t="str">
            <v>DIRECT MACHINIST</v>
          </cell>
          <cell r="H105" t="str">
            <v>M1</v>
          </cell>
        </row>
        <row r="106">
          <cell r="B106">
            <v>1501485</v>
          </cell>
          <cell r="C106" t="str">
            <v>KOWSALYA C</v>
          </cell>
          <cell r="D106">
            <v>43613</v>
          </cell>
          <cell r="E106" t="str">
            <v>MAKEUP</v>
          </cell>
          <cell r="F106" t="str">
            <v>H. Worker</v>
          </cell>
          <cell r="G106" t="str">
            <v>DIRECT MACHINIST</v>
          </cell>
          <cell r="H106" t="str">
            <v>M1</v>
          </cell>
        </row>
        <row r="107">
          <cell r="B107">
            <v>1501487</v>
          </cell>
          <cell r="C107" t="str">
            <v>LAKSHMI BOOPATHI</v>
          </cell>
          <cell r="D107">
            <v>43613</v>
          </cell>
          <cell r="E107" t="str">
            <v>MAKEUP</v>
          </cell>
          <cell r="F107" t="str">
            <v>H. Worker</v>
          </cell>
          <cell r="G107" t="str">
            <v>DIRECT MACHINIST</v>
          </cell>
          <cell r="H107" t="str">
            <v>M1</v>
          </cell>
        </row>
        <row r="108">
          <cell r="B108">
            <v>1501490</v>
          </cell>
          <cell r="C108" t="str">
            <v>BABYSHALINI</v>
          </cell>
          <cell r="D108">
            <v>43613</v>
          </cell>
          <cell r="E108" t="str">
            <v>MAKEUP</v>
          </cell>
          <cell r="F108" t="str">
            <v>H. Worker</v>
          </cell>
          <cell r="G108" t="str">
            <v>DIRECT MACHINIST</v>
          </cell>
          <cell r="H108" t="str">
            <v>M1</v>
          </cell>
        </row>
        <row r="109">
          <cell r="B109">
            <v>1501491</v>
          </cell>
          <cell r="C109" t="str">
            <v>USHA CHHATAR</v>
          </cell>
          <cell r="D109">
            <v>43615</v>
          </cell>
          <cell r="E109" t="str">
            <v>MAKEUP</v>
          </cell>
          <cell r="F109" t="str">
            <v>H. Worker</v>
          </cell>
          <cell r="G109" t="str">
            <v>DIRECT MACHINIST</v>
          </cell>
          <cell r="H109" t="str">
            <v>M1</v>
          </cell>
        </row>
        <row r="110">
          <cell r="B110">
            <v>1501492</v>
          </cell>
          <cell r="C110" t="str">
            <v>MUTHUBAMA S</v>
          </cell>
          <cell r="D110">
            <v>43615</v>
          </cell>
          <cell r="E110" t="str">
            <v>MAKEUP</v>
          </cell>
          <cell r="F110" t="str">
            <v>H. Worker</v>
          </cell>
          <cell r="G110" t="str">
            <v>DIRECT MACHINIST</v>
          </cell>
          <cell r="H110" t="str">
            <v>M1</v>
          </cell>
        </row>
        <row r="111">
          <cell r="B111">
            <v>1501494</v>
          </cell>
          <cell r="C111" t="str">
            <v>SALINI KUMAR</v>
          </cell>
          <cell r="D111">
            <v>43616</v>
          </cell>
          <cell r="E111" t="str">
            <v>MAKEUP</v>
          </cell>
          <cell r="F111" t="str">
            <v>H. Worker</v>
          </cell>
          <cell r="G111" t="str">
            <v>DIRECT MACHINIST</v>
          </cell>
          <cell r="H111" t="str">
            <v>M1</v>
          </cell>
        </row>
        <row r="112">
          <cell r="B112">
            <v>1501498</v>
          </cell>
          <cell r="C112" t="str">
            <v>PRINDA SARAVANAN</v>
          </cell>
          <cell r="D112">
            <v>43619</v>
          </cell>
          <cell r="E112" t="str">
            <v>MAKEUP</v>
          </cell>
          <cell r="F112" t="str">
            <v>H. Worker</v>
          </cell>
          <cell r="G112" t="str">
            <v>DIRECT MACHINIST</v>
          </cell>
          <cell r="H112" t="str">
            <v>M1</v>
          </cell>
        </row>
        <row r="113">
          <cell r="B113">
            <v>1501501</v>
          </cell>
          <cell r="C113" t="str">
            <v>ROSHINI POORASAMY</v>
          </cell>
          <cell r="D113">
            <v>43624</v>
          </cell>
          <cell r="E113" t="str">
            <v>MAKEUP</v>
          </cell>
          <cell r="F113" t="str">
            <v>H. Worker</v>
          </cell>
          <cell r="G113" t="str">
            <v>DIRECT MACHINIST</v>
          </cell>
          <cell r="H113" t="str">
            <v>M1</v>
          </cell>
        </row>
        <row r="114">
          <cell r="B114">
            <v>1501502</v>
          </cell>
          <cell r="C114" t="str">
            <v>SUTHIMA POORASAMY</v>
          </cell>
          <cell r="D114">
            <v>43624</v>
          </cell>
          <cell r="E114" t="str">
            <v>MAKEUP</v>
          </cell>
          <cell r="F114" t="str">
            <v>H. Worker</v>
          </cell>
          <cell r="G114" t="str">
            <v>DIRECT MACHINIST</v>
          </cell>
          <cell r="H114" t="str">
            <v>M1</v>
          </cell>
        </row>
        <row r="115">
          <cell r="B115">
            <v>1501504</v>
          </cell>
          <cell r="C115" t="str">
            <v>GAYATHRI</v>
          </cell>
          <cell r="D115">
            <v>43626</v>
          </cell>
          <cell r="E115" t="str">
            <v>MAKEUP</v>
          </cell>
          <cell r="F115" t="str">
            <v>H. Worker</v>
          </cell>
          <cell r="G115" t="str">
            <v>DIRECT MACHINIST</v>
          </cell>
          <cell r="H115" t="str">
            <v>M1</v>
          </cell>
        </row>
        <row r="116">
          <cell r="B116">
            <v>1501505</v>
          </cell>
          <cell r="C116" t="str">
            <v>VIDHYA BALAN</v>
          </cell>
          <cell r="D116">
            <v>43626</v>
          </cell>
          <cell r="E116" t="str">
            <v>CUTTING</v>
          </cell>
          <cell r="F116" t="str">
            <v>H. Worker</v>
          </cell>
          <cell r="G116" t="str">
            <v>DIRECT MACHINIST</v>
          </cell>
          <cell r="H116" t="str">
            <v>M1</v>
          </cell>
        </row>
        <row r="117">
          <cell r="B117">
            <v>1501506</v>
          </cell>
          <cell r="C117" t="str">
            <v>MATHURA DHURVE</v>
          </cell>
          <cell r="D117">
            <v>43627</v>
          </cell>
          <cell r="E117" t="str">
            <v>MAKEUP</v>
          </cell>
          <cell r="F117" t="str">
            <v>H. Worker</v>
          </cell>
          <cell r="G117" t="str">
            <v>DIRECT MACHINIST</v>
          </cell>
          <cell r="H117" t="str">
            <v>M1</v>
          </cell>
        </row>
        <row r="118">
          <cell r="B118">
            <v>1501507</v>
          </cell>
          <cell r="C118" t="str">
            <v>ISHA NETAM</v>
          </cell>
          <cell r="D118">
            <v>43627</v>
          </cell>
          <cell r="E118" t="str">
            <v>MAKEUP</v>
          </cell>
          <cell r="F118" t="str">
            <v>H. Worker</v>
          </cell>
          <cell r="G118" t="str">
            <v>DIRECT MACHINIST</v>
          </cell>
          <cell r="H118" t="str">
            <v>M1</v>
          </cell>
        </row>
        <row r="119">
          <cell r="B119">
            <v>1501508</v>
          </cell>
          <cell r="C119" t="str">
            <v>DSHMA</v>
          </cell>
          <cell r="D119">
            <v>43627</v>
          </cell>
          <cell r="E119" t="str">
            <v>MAKEUP</v>
          </cell>
          <cell r="F119" t="str">
            <v>H. Worker</v>
          </cell>
          <cell r="G119" t="str">
            <v>DIRECT MACHINIST</v>
          </cell>
          <cell r="H119" t="str">
            <v>M1</v>
          </cell>
        </row>
        <row r="120">
          <cell r="B120">
            <v>1501509</v>
          </cell>
          <cell r="C120" t="str">
            <v>SIRAJ NISHA</v>
          </cell>
          <cell r="D120">
            <v>43628</v>
          </cell>
          <cell r="E120" t="str">
            <v>MAKEUP</v>
          </cell>
          <cell r="F120" t="str">
            <v>H. Worker</v>
          </cell>
          <cell r="G120" t="str">
            <v>DIRECT MACHINIST</v>
          </cell>
          <cell r="H120" t="str">
            <v>M1</v>
          </cell>
        </row>
        <row r="121">
          <cell r="B121">
            <v>1501510</v>
          </cell>
          <cell r="C121" t="str">
            <v>DEVIKA</v>
          </cell>
          <cell r="D121">
            <v>43628</v>
          </cell>
          <cell r="E121" t="str">
            <v>MAKEUP</v>
          </cell>
          <cell r="F121" t="str">
            <v>H. Worker</v>
          </cell>
          <cell r="G121" t="str">
            <v>DIRECT MACHINIST</v>
          </cell>
          <cell r="H121" t="str">
            <v>M1</v>
          </cell>
        </row>
        <row r="122">
          <cell r="B122">
            <v>1501511</v>
          </cell>
          <cell r="C122" t="str">
            <v>KEERTHANA BASKAR</v>
          </cell>
          <cell r="D122">
            <v>43631</v>
          </cell>
          <cell r="E122" t="str">
            <v>MAKEUP</v>
          </cell>
          <cell r="F122" t="str">
            <v>H. Worker</v>
          </cell>
          <cell r="G122" t="str">
            <v>DIRECT MACHINIST</v>
          </cell>
          <cell r="H122" t="str">
            <v>M1</v>
          </cell>
        </row>
        <row r="123">
          <cell r="B123">
            <v>1501513</v>
          </cell>
          <cell r="C123" t="str">
            <v>NIVETHA MANOHARAN</v>
          </cell>
          <cell r="D123">
            <v>43631</v>
          </cell>
          <cell r="E123" t="str">
            <v>TRAINING</v>
          </cell>
          <cell r="F123" t="str">
            <v>H. Worker</v>
          </cell>
          <cell r="G123" t="str">
            <v>DIRECT MACHINIST</v>
          </cell>
          <cell r="H123" t="str">
            <v>M1</v>
          </cell>
        </row>
        <row r="124">
          <cell r="B124">
            <v>1501519</v>
          </cell>
          <cell r="C124" t="str">
            <v>MANIMEGALAI</v>
          </cell>
          <cell r="D124">
            <v>43633</v>
          </cell>
          <cell r="E124" t="str">
            <v>TRAINING</v>
          </cell>
          <cell r="F124" t="str">
            <v>H. Worker</v>
          </cell>
          <cell r="G124" t="str">
            <v>DIRECT MACHINIST</v>
          </cell>
          <cell r="H124" t="str">
            <v>M1</v>
          </cell>
        </row>
        <row r="125">
          <cell r="B125">
            <v>1501521</v>
          </cell>
          <cell r="C125" t="str">
            <v>KAVITHA</v>
          </cell>
          <cell r="D125">
            <v>43635</v>
          </cell>
          <cell r="E125" t="str">
            <v>TRAINING</v>
          </cell>
          <cell r="F125" t="str">
            <v>H. Worker</v>
          </cell>
          <cell r="G125" t="str">
            <v>DIRECT MACHINIST</v>
          </cell>
          <cell r="H125" t="str">
            <v>M1</v>
          </cell>
        </row>
        <row r="126">
          <cell r="B126">
            <v>1501522</v>
          </cell>
          <cell r="C126" t="str">
            <v>KALAYARASI</v>
          </cell>
          <cell r="D126">
            <v>43635</v>
          </cell>
          <cell r="E126" t="str">
            <v>MAKEUP</v>
          </cell>
          <cell r="F126" t="str">
            <v>H. Worker</v>
          </cell>
          <cell r="G126" t="str">
            <v>DIRECT MACHINIST</v>
          </cell>
          <cell r="H126" t="str">
            <v>M1</v>
          </cell>
        </row>
        <row r="127">
          <cell r="B127">
            <v>1501524</v>
          </cell>
          <cell r="C127" t="str">
            <v>ROSHLINMARY ALEXANDER</v>
          </cell>
          <cell r="D127">
            <v>43636</v>
          </cell>
          <cell r="E127" t="str">
            <v>TRAINING</v>
          </cell>
          <cell r="F127" t="str">
            <v>H. Worker</v>
          </cell>
          <cell r="G127" t="str">
            <v>DIRECT MACHINIST</v>
          </cell>
          <cell r="H127" t="str">
            <v>M1</v>
          </cell>
        </row>
        <row r="128">
          <cell r="B128">
            <v>1501525</v>
          </cell>
          <cell r="C128" t="str">
            <v>ELIZABETH EMIYAL GANAKARAJ</v>
          </cell>
          <cell r="D128">
            <v>43636</v>
          </cell>
          <cell r="E128" t="str">
            <v>TRAINING</v>
          </cell>
          <cell r="F128" t="str">
            <v>H. Worker</v>
          </cell>
          <cell r="G128" t="str">
            <v>DIRECT MACHINIST</v>
          </cell>
          <cell r="H128" t="str">
            <v>M1</v>
          </cell>
        </row>
        <row r="129">
          <cell r="B129">
            <v>1501526</v>
          </cell>
          <cell r="C129" t="str">
            <v>JAGATHAJAYASEELI JAMES</v>
          </cell>
          <cell r="D129">
            <v>43636</v>
          </cell>
          <cell r="E129" t="str">
            <v>TRAINING</v>
          </cell>
          <cell r="F129" t="str">
            <v>H. Worker</v>
          </cell>
          <cell r="G129" t="str">
            <v>DIRECT MACHINIST</v>
          </cell>
          <cell r="H129" t="str">
            <v>M1</v>
          </cell>
        </row>
        <row r="130">
          <cell r="B130">
            <v>1501527</v>
          </cell>
          <cell r="C130" t="str">
            <v>SAMEERA BANU SHAHUL HAMEED</v>
          </cell>
          <cell r="D130">
            <v>43638</v>
          </cell>
          <cell r="E130" t="str">
            <v>TRAINING</v>
          </cell>
          <cell r="F130" t="str">
            <v>H. Worker</v>
          </cell>
          <cell r="G130" t="str">
            <v>DIRECT MACHINIST</v>
          </cell>
          <cell r="H130" t="str">
            <v>M1</v>
          </cell>
        </row>
        <row r="131">
          <cell r="B131">
            <v>1501529</v>
          </cell>
          <cell r="C131" t="str">
            <v>MALATHI</v>
          </cell>
          <cell r="D131">
            <v>43640</v>
          </cell>
          <cell r="E131" t="str">
            <v>TRAINING</v>
          </cell>
          <cell r="F131" t="str">
            <v>H. Worker</v>
          </cell>
          <cell r="G131" t="str">
            <v>DIRECT MACHINIST</v>
          </cell>
          <cell r="H131" t="str">
            <v>M1</v>
          </cell>
        </row>
        <row r="132">
          <cell r="B132">
            <v>1501530</v>
          </cell>
          <cell r="C132" t="str">
            <v>MOHANA CHANDRAN</v>
          </cell>
          <cell r="D132">
            <v>43640</v>
          </cell>
          <cell r="E132" t="str">
            <v>TRAINING</v>
          </cell>
          <cell r="F132" t="str">
            <v>H. Worker</v>
          </cell>
          <cell r="G132" t="str">
            <v>DIRECT MACHINIST</v>
          </cell>
          <cell r="H132" t="str">
            <v>M1</v>
          </cell>
        </row>
        <row r="133">
          <cell r="B133">
            <v>1501534</v>
          </cell>
          <cell r="C133" t="str">
            <v>SUBHA S</v>
          </cell>
          <cell r="D133">
            <v>43647</v>
          </cell>
          <cell r="E133" t="str">
            <v>TRAINING</v>
          </cell>
          <cell r="F133" t="str">
            <v>H. Worker</v>
          </cell>
          <cell r="G133" t="str">
            <v>DIRECT MACHINIST</v>
          </cell>
          <cell r="H133" t="str">
            <v>M1</v>
          </cell>
        </row>
        <row r="134">
          <cell r="B134">
            <v>1501535</v>
          </cell>
          <cell r="C134" t="str">
            <v>SUNITHA HAPAD</v>
          </cell>
          <cell r="D134">
            <v>43647</v>
          </cell>
          <cell r="E134" t="str">
            <v>TRAINING</v>
          </cell>
          <cell r="F134" t="str">
            <v>H. Worker</v>
          </cell>
          <cell r="G134" t="str">
            <v>DIRECT MACHINIST</v>
          </cell>
          <cell r="H134" t="str">
            <v>M1</v>
          </cell>
        </row>
        <row r="135">
          <cell r="B135">
            <v>1501536</v>
          </cell>
          <cell r="C135" t="str">
            <v>ASHRITA KANDULANA</v>
          </cell>
          <cell r="D135">
            <v>43647</v>
          </cell>
          <cell r="E135" t="str">
            <v>MAKEUP</v>
          </cell>
          <cell r="F135" t="str">
            <v>H. Worker</v>
          </cell>
          <cell r="G135" t="str">
            <v>DIRECT MACHINIST</v>
          </cell>
          <cell r="H135" t="str">
            <v>M1</v>
          </cell>
        </row>
        <row r="136">
          <cell r="B136">
            <v>1501537</v>
          </cell>
          <cell r="C136" t="str">
            <v>SANGITA HAPATH</v>
          </cell>
          <cell r="D136">
            <v>43647</v>
          </cell>
          <cell r="E136" t="str">
            <v>TRAINING</v>
          </cell>
          <cell r="F136" t="str">
            <v>H. Worker</v>
          </cell>
          <cell r="G136" t="str">
            <v>DIRECT MACHINIST</v>
          </cell>
          <cell r="H136" t="str">
            <v>M1</v>
          </cell>
        </row>
        <row r="137">
          <cell r="B137">
            <v>1501538</v>
          </cell>
          <cell r="C137" t="str">
            <v>ANJANA MAJHI</v>
          </cell>
          <cell r="D137">
            <v>43647</v>
          </cell>
          <cell r="E137" t="str">
            <v>MAKEUP</v>
          </cell>
          <cell r="F137" t="str">
            <v>H. Worker</v>
          </cell>
          <cell r="G137" t="str">
            <v>DIRECT MACHINIST</v>
          </cell>
          <cell r="H137" t="str">
            <v>M1</v>
          </cell>
        </row>
        <row r="138">
          <cell r="B138">
            <v>1501539</v>
          </cell>
          <cell r="C138" t="str">
            <v>SIMA SUDULA</v>
          </cell>
          <cell r="D138">
            <v>43647</v>
          </cell>
          <cell r="E138" t="str">
            <v>TRAINING</v>
          </cell>
          <cell r="F138" t="str">
            <v>H. Worker</v>
          </cell>
          <cell r="G138" t="str">
            <v>DIRECT MACHINIST</v>
          </cell>
          <cell r="H138" t="str">
            <v>M1</v>
          </cell>
        </row>
        <row r="139">
          <cell r="B139">
            <v>1501540</v>
          </cell>
          <cell r="C139" t="str">
            <v>SUMITRA EKKA</v>
          </cell>
          <cell r="D139">
            <v>43647</v>
          </cell>
          <cell r="E139" t="str">
            <v>TRAINING</v>
          </cell>
          <cell r="F139" t="str">
            <v>H. Worker</v>
          </cell>
          <cell r="G139" t="str">
            <v>DIRECT MACHINIST</v>
          </cell>
          <cell r="H139" t="str">
            <v>M1</v>
          </cell>
        </row>
        <row r="140">
          <cell r="B140">
            <v>1501541</v>
          </cell>
          <cell r="C140" t="str">
            <v>ARATI DANDSENA</v>
          </cell>
          <cell r="D140">
            <v>43647</v>
          </cell>
          <cell r="E140" t="str">
            <v>TRAINING</v>
          </cell>
          <cell r="F140" t="str">
            <v>H. Worker</v>
          </cell>
          <cell r="G140" t="str">
            <v>DIRECT MACHINIST</v>
          </cell>
          <cell r="H140" t="str">
            <v>M1</v>
          </cell>
        </row>
        <row r="141">
          <cell r="B141">
            <v>1501542</v>
          </cell>
          <cell r="C141" t="str">
            <v>RASHMITA NAIK</v>
          </cell>
          <cell r="D141">
            <v>43647</v>
          </cell>
          <cell r="E141" t="str">
            <v>TRAINING</v>
          </cell>
          <cell r="F141" t="str">
            <v>H. Worker</v>
          </cell>
          <cell r="G141" t="str">
            <v>DIRECT MACHINIST</v>
          </cell>
          <cell r="H141" t="str">
            <v>M1</v>
          </cell>
        </row>
        <row r="142">
          <cell r="B142">
            <v>1501543</v>
          </cell>
          <cell r="C142" t="str">
            <v>ANIMA HAPAD</v>
          </cell>
          <cell r="D142">
            <v>43647</v>
          </cell>
          <cell r="E142" t="str">
            <v>TRAINING</v>
          </cell>
          <cell r="F142" t="str">
            <v>H. Worker</v>
          </cell>
          <cell r="G142" t="str">
            <v>DIRECT MACHINIST</v>
          </cell>
          <cell r="H142" t="str">
            <v>M1</v>
          </cell>
        </row>
        <row r="143">
          <cell r="B143">
            <v>1501544</v>
          </cell>
          <cell r="C143" t="str">
            <v>PUSPA HAPAD</v>
          </cell>
          <cell r="D143">
            <v>43647</v>
          </cell>
          <cell r="E143" t="str">
            <v>TRAINING</v>
          </cell>
          <cell r="F143" t="str">
            <v>H. Worker</v>
          </cell>
          <cell r="G143" t="str">
            <v>DIRECT MACHINIST</v>
          </cell>
          <cell r="H143" t="str">
            <v>M1</v>
          </cell>
        </row>
        <row r="144">
          <cell r="B144">
            <v>1501545</v>
          </cell>
          <cell r="C144" t="str">
            <v>SUGASHINI</v>
          </cell>
          <cell r="D144">
            <v>43647</v>
          </cell>
          <cell r="E144" t="str">
            <v>MAKEUP</v>
          </cell>
          <cell r="F144" t="str">
            <v>H. Worker</v>
          </cell>
          <cell r="G144" t="str">
            <v>DIRECT MACHINIST</v>
          </cell>
          <cell r="H144" t="str">
            <v>M1</v>
          </cell>
        </row>
        <row r="145">
          <cell r="B145">
            <v>1501547</v>
          </cell>
          <cell r="C145" t="str">
            <v>NANDHINI</v>
          </cell>
          <cell r="D145">
            <v>43648</v>
          </cell>
          <cell r="E145" t="str">
            <v>MAKEUP</v>
          </cell>
          <cell r="F145" t="str">
            <v>H. Worker</v>
          </cell>
          <cell r="G145" t="str">
            <v>DIRECT MACHINIST</v>
          </cell>
          <cell r="H145" t="str">
            <v>M1</v>
          </cell>
        </row>
        <row r="146">
          <cell r="B146">
            <v>1501549</v>
          </cell>
          <cell r="C146" t="str">
            <v>PIKISELVAKUMARI MILARSELVARAJ</v>
          </cell>
          <cell r="D146">
            <v>43650</v>
          </cell>
          <cell r="E146" t="str">
            <v>TRAINING</v>
          </cell>
          <cell r="F146" t="str">
            <v>H. Worker</v>
          </cell>
          <cell r="G146" t="str">
            <v>DIRECT MACHINIST</v>
          </cell>
          <cell r="H146" t="str">
            <v>M1</v>
          </cell>
        </row>
        <row r="147">
          <cell r="B147">
            <v>1501550</v>
          </cell>
          <cell r="C147" t="str">
            <v>ASHA ASAITHAMBI</v>
          </cell>
          <cell r="D147">
            <v>43650</v>
          </cell>
          <cell r="E147" t="str">
            <v>TRAINING</v>
          </cell>
          <cell r="F147" t="str">
            <v>H. Worker</v>
          </cell>
          <cell r="G147" t="str">
            <v>DIRECT MACHINIST</v>
          </cell>
          <cell r="H147" t="str">
            <v>M1</v>
          </cell>
        </row>
        <row r="148">
          <cell r="B148">
            <v>1501551</v>
          </cell>
          <cell r="C148" t="str">
            <v>GIRIJA BALAIYA</v>
          </cell>
          <cell r="D148">
            <v>43651</v>
          </cell>
          <cell r="E148" t="str">
            <v>TRAINING</v>
          </cell>
          <cell r="F148" t="str">
            <v>H. Worker</v>
          </cell>
          <cell r="G148" t="str">
            <v>DIRECT MACHINIST</v>
          </cell>
          <cell r="H148" t="str">
            <v>M1</v>
          </cell>
        </row>
        <row r="149">
          <cell r="B149">
            <v>1501557</v>
          </cell>
          <cell r="C149" t="str">
            <v>CHITRA</v>
          </cell>
          <cell r="D149">
            <v>43656</v>
          </cell>
          <cell r="E149" t="str">
            <v>TRAINING</v>
          </cell>
          <cell r="F149" t="str">
            <v>H. Worker</v>
          </cell>
          <cell r="G149" t="str">
            <v>DIRECT MACHINIST</v>
          </cell>
          <cell r="H149" t="str">
            <v>M1</v>
          </cell>
        </row>
        <row r="150">
          <cell r="B150">
            <v>1501558</v>
          </cell>
          <cell r="C150" t="str">
            <v>S PRIYA</v>
          </cell>
          <cell r="D150">
            <v>43656</v>
          </cell>
          <cell r="E150" t="str">
            <v>TRAINING</v>
          </cell>
          <cell r="F150" t="str">
            <v>H. Worker</v>
          </cell>
          <cell r="G150" t="str">
            <v>DIRECT MACHINIST</v>
          </cell>
          <cell r="H150" t="str">
            <v>M1</v>
          </cell>
        </row>
        <row r="151">
          <cell r="B151">
            <v>1501560</v>
          </cell>
          <cell r="C151" t="str">
            <v>ANUSIYA DEVENDRAN</v>
          </cell>
          <cell r="D151">
            <v>43656</v>
          </cell>
          <cell r="E151" t="str">
            <v>TRAINING</v>
          </cell>
          <cell r="F151" t="str">
            <v>H. Worker</v>
          </cell>
          <cell r="G151" t="str">
            <v>DIRECT MACHINIST</v>
          </cell>
          <cell r="H151" t="str">
            <v>M1</v>
          </cell>
        </row>
        <row r="152">
          <cell r="B152">
            <v>1501563</v>
          </cell>
          <cell r="C152" t="str">
            <v>MUTHULAKSHMI ESAKKIMUTHU</v>
          </cell>
          <cell r="D152">
            <v>43661</v>
          </cell>
          <cell r="E152" t="str">
            <v>TRAINING</v>
          </cell>
          <cell r="F152" t="str">
            <v>H. Worker</v>
          </cell>
          <cell r="G152" t="str">
            <v>DIRECT MACHINIST</v>
          </cell>
          <cell r="H152" t="str">
            <v>M1</v>
          </cell>
        </row>
        <row r="153">
          <cell r="B153">
            <v>1501564</v>
          </cell>
          <cell r="C153" t="str">
            <v>SATHYA MUTHURAMAN</v>
          </cell>
          <cell r="D153">
            <v>43661</v>
          </cell>
          <cell r="E153" t="str">
            <v>TRAINING</v>
          </cell>
          <cell r="F153" t="str">
            <v>H. Worker</v>
          </cell>
          <cell r="G153" t="str">
            <v>DIRECT MACHINIST</v>
          </cell>
          <cell r="H153" t="str">
            <v>M1</v>
          </cell>
        </row>
        <row r="154">
          <cell r="B154">
            <v>1501565</v>
          </cell>
          <cell r="C154" t="str">
            <v>MAKESHWARI</v>
          </cell>
          <cell r="D154">
            <v>43661</v>
          </cell>
          <cell r="E154" t="str">
            <v>MAKEUP</v>
          </cell>
          <cell r="F154" t="str">
            <v>H. Worker</v>
          </cell>
          <cell r="G154" t="str">
            <v>DIRECT MACHINIST</v>
          </cell>
          <cell r="H154" t="str">
            <v>M1</v>
          </cell>
        </row>
        <row r="155">
          <cell r="B155">
            <v>1501566</v>
          </cell>
          <cell r="C155" t="str">
            <v>VEMPARASI</v>
          </cell>
          <cell r="D155">
            <v>43661</v>
          </cell>
          <cell r="E155" t="str">
            <v>MAKEUP</v>
          </cell>
          <cell r="F155" t="str">
            <v>H. Worker</v>
          </cell>
          <cell r="G155" t="str">
            <v>DIRECT MACHINIST</v>
          </cell>
          <cell r="H155" t="str">
            <v>M1</v>
          </cell>
        </row>
        <row r="156">
          <cell r="B156">
            <v>1501568</v>
          </cell>
          <cell r="C156" t="str">
            <v>MANISHA MURUGAN</v>
          </cell>
          <cell r="D156">
            <v>43661</v>
          </cell>
          <cell r="E156" t="str">
            <v>TRAINING</v>
          </cell>
          <cell r="F156" t="str">
            <v>H. Worker</v>
          </cell>
          <cell r="G156" t="str">
            <v>DIRECT MACHINIST</v>
          </cell>
          <cell r="H156" t="str">
            <v>M1</v>
          </cell>
        </row>
        <row r="157">
          <cell r="B157">
            <v>1501571</v>
          </cell>
          <cell r="C157" t="str">
            <v>NAMITA MOHANTY</v>
          </cell>
          <cell r="D157">
            <v>43668</v>
          </cell>
          <cell r="E157" t="str">
            <v>MAKEUP</v>
          </cell>
          <cell r="F157" t="str">
            <v>H. Worker</v>
          </cell>
          <cell r="G157" t="str">
            <v>DIRECT MACHINIST</v>
          </cell>
          <cell r="H157" t="str">
            <v>M1</v>
          </cell>
        </row>
        <row r="158">
          <cell r="B158">
            <v>1501572</v>
          </cell>
          <cell r="C158" t="str">
            <v>PRAMODINI BEHRA</v>
          </cell>
          <cell r="D158">
            <v>43668</v>
          </cell>
          <cell r="E158" t="str">
            <v>TRAINING</v>
          </cell>
          <cell r="F158" t="str">
            <v>H. Worker</v>
          </cell>
          <cell r="G158" t="str">
            <v>DIRECT MACHINIST</v>
          </cell>
          <cell r="H158" t="str">
            <v>M1</v>
          </cell>
        </row>
        <row r="159">
          <cell r="B159">
            <v>1501573</v>
          </cell>
          <cell r="C159" t="str">
            <v>KANAKA MALIK</v>
          </cell>
          <cell r="D159">
            <v>43668</v>
          </cell>
          <cell r="E159" t="str">
            <v>TRAINING</v>
          </cell>
          <cell r="F159" t="str">
            <v>H. Worker</v>
          </cell>
          <cell r="G159" t="str">
            <v>DIRECT MACHINIST</v>
          </cell>
          <cell r="H159" t="str">
            <v>M1</v>
          </cell>
        </row>
        <row r="160">
          <cell r="B160">
            <v>1501575</v>
          </cell>
          <cell r="C160" t="str">
            <v>RASMITA MALLIK</v>
          </cell>
          <cell r="D160">
            <v>43668</v>
          </cell>
          <cell r="E160" t="str">
            <v>TRAINING</v>
          </cell>
          <cell r="F160" t="str">
            <v>H. Worker</v>
          </cell>
          <cell r="G160" t="str">
            <v>DIRECT MACHINIST</v>
          </cell>
          <cell r="H160" t="str">
            <v>M1</v>
          </cell>
        </row>
        <row r="161">
          <cell r="B161">
            <v>1501576</v>
          </cell>
          <cell r="C161" t="str">
            <v>PINI MALIK</v>
          </cell>
          <cell r="D161">
            <v>43668</v>
          </cell>
          <cell r="E161" t="str">
            <v>TRAINING</v>
          </cell>
          <cell r="F161" t="str">
            <v>H. Worker</v>
          </cell>
          <cell r="G161" t="str">
            <v>DIRECT MACHINIST</v>
          </cell>
          <cell r="H161" t="str">
            <v>M1</v>
          </cell>
        </row>
        <row r="162">
          <cell r="B162">
            <v>1501577</v>
          </cell>
          <cell r="C162" t="str">
            <v>SEEMA MALIK</v>
          </cell>
          <cell r="D162">
            <v>43668</v>
          </cell>
          <cell r="E162" t="str">
            <v>TRAINING</v>
          </cell>
          <cell r="F162" t="str">
            <v>H. Worker</v>
          </cell>
          <cell r="G162" t="str">
            <v>DIRECT MACHINIST</v>
          </cell>
          <cell r="H162" t="str">
            <v>M1</v>
          </cell>
        </row>
        <row r="163">
          <cell r="B163">
            <v>1501578</v>
          </cell>
          <cell r="C163" t="str">
            <v>KAIKEYEE DEHURY</v>
          </cell>
          <cell r="D163">
            <v>43668</v>
          </cell>
          <cell r="E163" t="str">
            <v>MAKEUP</v>
          </cell>
          <cell r="F163" t="str">
            <v>H. Worker</v>
          </cell>
          <cell r="G163" t="str">
            <v>DIRECT MACHINIST</v>
          </cell>
          <cell r="H163" t="str">
            <v>M1</v>
          </cell>
        </row>
        <row r="164">
          <cell r="B164">
            <v>1501579</v>
          </cell>
          <cell r="C164" t="str">
            <v>RUCHISMITA SWAIN</v>
          </cell>
          <cell r="D164">
            <v>43668</v>
          </cell>
          <cell r="E164" t="str">
            <v>TRAINING</v>
          </cell>
          <cell r="F164" t="str">
            <v>H. Worker</v>
          </cell>
          <cell r="G164" t="str">
            <v>DIRECT MACHINIST</v>
          </cell>
          <cell r="H164" t="str">
            <v>M1</v>
          </cell>
        </row>
        <row r="165">
          <cell r="B165">
            <v>1501580</v>
          </cell>
          <cell r="C165" t="str">
            <v>RITANJALI PATRA</v>
          </cell>
          <cell r="D165">
            <v>43668</v>
          </cell>
          <cell r="E165" t="str">
            <v>TRAINING</v>
          </cell>
          <cell r="F165" t="str">
            <v>H. Worker</v>
          </cell>
          <cell r="G165" t="str">
            <v>DIRECT MACHINIST</v>
          </cell>
          <cell r="H165" t="str">
            <v>M1</v>
          </cell>
        </row>
        <row r="166">
          <cell r="B166">
            <v>1501583</v>
          </cell>
          <cell r="C166" t="str">
            <v>MITA JENA</v>
          </cell>
          <cell r="D166">
            <v>43668</v>
          </cell>
          <cell r="E166" t="str">
            <v>TRAINING</v>
          </cell>
          <cell r="F166" t="str">
            <v>H. Worker</v>
          </cell>
          <cell r="G166" t="str">
            <v>DIRECT MACHINIST</v>
          </cell>
          <cell r="H166" t="str">
            <v>M1</v>
          </cell>
        </row>
        <row r="167">
          <cell r="B167">
            <v>1501584</v>
          </cell>
          <cell r="C167" t="str">
            <v>RITA JENA</v>
          </cell>
          <cell r="D167">
            <v>43668</v>
          </cell>
          <cell r="E167" t="str">
            <v>TRAINING</v>
          </cell>
          <cell r="F167" t="str">
            <v>H. Worker</v>
          </cell>
          <cell r="G167" t="str">
            <v>DIRECT MACHINIST</v>
          </cell>
          <cell r="H167" t="str">
            <v>M1</v>
          </cell>
        </row>
        <row r="168">
          <cell r="B168">
            <v>1501585</v>
          </cell>
          <cell r="C168" t="str">
            <v>RAJASHREE MAJHI</v>
          </cell>
          <cell r="D168">
            <v>43668</v>
          </cell>
          <cell r="E168" t="str">
            <v>TRAINING</v>
          </cell>
          <cell r="F168" t="str">
            <v>H. Worker</v>
          </cell>
          <cell r="G168" t="str">
            <v>DIRECT MACHINIST</v>
          </cell>
          <cell r="H168" t="str">
            <v>M1</v>
          </cell>
        </row>
        <row r="169">
          <cell r="B169">
            <v>1501586</v>
          </cell>
          <cell r="C169" t="str">
            <v>MAMTA SAHU</v>
          </cell>
          <cell r="D169">
            <v>43668</v>
          </cell>
          <cell r="E169" t="str">
            <v>TRAINING</v>
          </cell>
          <cell r="F169" t="str">
            <v>H. Worker</v>
          </cell>
          <cell r="G169" t="str">
            <v>DIRECT MACHINIST</v>
          </cell>
          <cell r="H169" t="str">
            <v>M1</v>
          </cell>
        </row>
        <row r="170">
          <cell r="B170">
            <v>1501587</v>
          </cell>
          <cell r="C170" t="str">
            <v>SWAPNARANI DAS</v>
          </cell>
          <cell r="D170">
            <v>43668</v>
          </cell>
          <cell r="E170" t="str">
            <v>TRAINING</v>
          </cell>
          <cell r="F170" t="str">
            <v>H. Worker</v>
          </cell>
          <cell r="G170" t="str">
            <v>DIRECT MACHINIST</v>
          </cell>
          <cell r="H170" t="str">
            <v>M1</v>
          </cell>
        </row>
        <row r="171">
          <cell r="B171">
            <v>1501588</v>
          </cell>
          <cell r="C171" t="str">
            <v>NAMRATA</v>
          </cell>
          <cell r="D171">
            <v>43668</v>
          </cell>
          <cell r="E171" t="str">
            <v>TRAINING</v>
          </cell>
          <cell r="F171" t="str">
            <v>H. Worker</v>
          </cell>
          <cell r="G171" t="str">
            <v>DIRECT MACHINIST</v>
          </cell>
          <cell r="H171" t="str">
            <v>M1</v>
          </cell>
        </row>
        <row r="172">
          <cell r="B172">
            <v>1501589</v>
          </cell>
          <cell r="C172" t="str">
            <v>ARATI MARANDI</v>
          </cell>
          <cell r="D172">
            <v>43668</v>
          </cell>
          <cell r="E172" t="str">
            <v>TRAINING</v>
          </cell>
          <cell r="F172" t="str">
            <v>H. Worker</v>
          </cell>
          <cell r="G172" t="str">
            <v>DIRECT MACHINIST</v>
          </cell>
          <cell r="H172" t="str">
            <v>M1</v>
          </cell>
        </row>
        <row r="173">
          <cell r="B173">
            <v>1501590</v>
          </cell>
          <cell r="C173" t="str">
            <v>KAVITHA</v>
          </cell>
          <cell r="D173">
            <v>43669</v>
          </cell>
          <cell r="E173" t="str">
            <v>TRAINING</v>
          </cell>
          <cell r="F173" t="str">
            <v>H. Worker</v>
          </cell>
          <cell r="G173" t="str">
            <v>DIRECT MACHINIST</v>
          </cell>
          <cell r="H173" t="str">
            <v>M1</v>
          </cell>
        </row>
        <row r="174">
          <cell r="B174">
            <v>1501448</v>
          </cell>
          <cell r="C174" t="str">
            <v>ABISHA</v>
          </cell>
          <cell r="D174">
            <v>43601</v>
          </cell>
          <cell r="E174" t="str">
            <v>MAKEUP</v>
          </cell>
          <cell r="F174" t="str">
            <v>H. Worker</v>
          </cell>
          <cell r="G174" t="str">
            <v>DIRECT MACHINIST</v>
          </cell>
          <cell r="H174" t="str">
            <v>M1</v>
          </cell>
        </row>
        <row r="175">
          <cell r="B175">
            <v>1400017</v>
          </cell>
          <cell r="C175" t="str">
            <v>KAMACHI K</v>
          </cell>
          <cell r="D175">
            <v>42310</v>
          </cell>
          <cell r="E175" t="str">
            <v>MAKEUP</v>
          </cell>
          <cell r="F175" t="str">
            <v>D. Worker</v>
          </cell>
          <cell r="G175" t="str">
            <v>DIRECT MACHINIST</v>
          </cell>
          <cell r="H175" t="str">
            <v>M2</v>
          </cell>
        </row>
        <row r="176">
          <cell r="B176">
            <v>1400025</v>
          </cell>
          <cell r="C176" t="str">
            <v>KRITHIKA K</v>
          </cell>
          <cell r="D176">
            <v>42310</v>
          </cell>
          <cell r="E176" t="str">
            <v>MAKEUP</v>
          </cell>
          <cell r="F176" t="str">
            <v>D. Worker</v>
          </cell>
          <cell r="G176" t="str">
            <v>DIRECT MACHINIST</v>
          </cell>
          <cell r="H176" t="str">
            <v>M2</v>
          </cell>
        </row>
        <row r="177">
          <cell r="B177">
            <v>1400606</v>
          </cell>
          <cell r="C177" t="str">
            <v>GEETHA A</v>
          </cell>
          <cell r="D177">
            <v>42523</v>
          </cell>
          <cell r="E177" t="str">
            <v>MAKEUP</v>
          </cell>
          <cell r="F177" t="str">
            <v>D. Worker</v>
          </cell>
          <cell r="G177" t="str">
            <v>DIRECT MACHINIST</v>
          </cell>
          <cell r="H177" t="str">
            <v>M2</v>
          </cell>
        </row>
        <row r="178">
          <cell r="B178">
            <v>1400964</v>
          </cell>
          <cell r="C178" t="str">
            <v>KALA PARVATHI B</v>
          </cell>
          <cell r="D178">
            <v>42842</v>
          </cell>
          <cell r="E178" t="str">
            <v>MAKEUP</v>
          </cell>
          <cell r="F178" t="str">
            <v>D. Worker</v>
          </cell>
          <cell r="G178" t="str">
            <v>DIRECT MACHINIST</v>
          </cell>
          <cell r="H178" t="str">
            <v>M2</v>
          </cell>
        </row>
        <row r="179">
          <cell r="B179">
            <v>1400975</v>
          </cell>
          <cell r="C179" t="str">
            <v>PARIMALA S</v>
          </cell>
          <cell r="D179">
            <v>42849</v>
          </cell>
          <cell r="E179" t="str">
            <v>MAKEUP</v>
          </cell>
          <cell r="F179" t="str">
            <v>D. Worker</v>
          </cell>
          <cell r="G179" t="str">
            <v>DIRECT MACHINIST</v>
          </cell>
          <cell r="H179" t="str">
            <v>M2</v>
          </cell>
        </row>
        <row r="180">
          <cell r="B180">
            <v>1401017</v>
          </cell>
          <cell r="C180" t="str">
            <v>PAVITHRA  S</v>
          </cell>
          <cell r="D180">
            <v>42894</v>
          </cell>
          <cell r="E180" t="str">
            <v>MAKEUP</v>
          </cell>
          <cell r="F180" t="str">
            <v>D. Worker</v>
          </cell>
          <cell r="G180" t="str">
            <v>DIRECT MACHINIST</v>
          </cell>
          <cell r="H180" t="str">
            <v>M2</v>
          </cell>
        </row>
        <row r="181">
          <cell r="B181">
            <v>1401020</v>
          </cell>
          <cell r="C181" t="str">
            <v>KARTHIKA KANDHASAMY</v>
          </cell>
          <cell r="D181">
            <v>42895</v>
          </cell>
          <cell r="E181" t="str">
            <v>MAKEUP</v>
          </cell>
          <cell r="F181" t="str">
            <v>D. Worker</v>
          </cell>
          <cell r="G181" t="str">
            <v>DIRECT MACHINIST</v>
          </cell>
          <cell r="H181" t="str">
            <v>M2</v>
          </cell>
        </row>
        <row r="182">
          <cell r="B182">
            <v>1401036</v>
          </cell>
          <cell r="C182" t="str">
            <v>RADHAMANI V</v>
          </cell>
          <cell r="D182">
            <v>42898</v>
          </cell>
          <cell r="E182" t="str">
            <v>MAKEUP</v>
          </cell>
          <cell r="F182" t="str">
            <v>D. Worker</v>
          </cell>
          <cell r="G182" t="str">
            <v>DIRECT MACHINIST</v>
          </cell>
          <cell r="H182" t="str">
            <v>M2</v>
          </cell>
        </row>
        <row r="183">
          <cell r="B183">
            <v>1401037</v>
          </cell>
          <cell r="C183" t="str">
            <v>ESTHER SELVI J</v>
          </cell>
          <cell r="D183">
            <v>42898</v>
          </cell>
          <cell r="E183" t="str">
            <v>MAKEUP</v>
          </cell>
          <cell r="F183" t="str">
            <v>D. Worker</v>
          </cell>
          <cell r="G183" t="str">
            <v>DIRECT MACHINIST</v>
          </cell>
          <cell r="H183" t="str">
            <v>M2</v>
          </cell>
        </row>
        <row r="184">
          <cell r="B184">
            <v>1401041</v>
          </cell>
          <cell r="C184" t="str">
            <v>SAILAJA MURUGESAN</v>
          </cell>
          <cell r="D184">
            <v>42898</v>
          </cell>
          <cell r="E184" t="str">
            <v>MAKEUP</v>
          </cell>
          <cell r="F184" t="str">
            <v>D. Worker</v>
          </cell>
          <cell r="G184" t="str">
            <v>DIRECT MACHINIST</v>
          </cell>
          <cell r="H184" t="str">
            <v>M2</v>
          </cell>
        </row>
        <row r="185">
          <cell r="B185">
            <v>1401222</v>
          </cell>
          <cell r="C185" t="str">
            <v>KARPAGAM MUTHUMARIYAPPAN</v>
          </cell>
          <cell r="D185">
            <v>43132</v>
          </cell>
          <cell r="E185" t="str">
            <v>MAKEUP</v>
          </cell>
          <cell r="F185" t="str">
            <v>D. Worker</v>
          </cell>
          <cell r="G185" t="str">
            <v>DIRECT MACHINIST</v>
          </cell>
          <cell r="H185" t="str">
            <v>M2</v>
          </cell>
        </row>
        <row r="186">
          <cell r="B186">
            <v>1401411</v>
          </cell>
          <cell r="C186" t="str">
            <v>KUNTI DEVI</v>
          </cell>
          <cell r="D186">
            <v>43416</v>
          </cell>
          <cell r="E186" t="str">
            <v>MAKEUP</v>
          </cell>
          <cell r="F186" t="str">
            <v>D. Worker</v>
          </cell>
          <cell r="G186" t="str">
            <v>DIRECT MACHINIST</v>
          </cell>
          <cell r="H186" t="str">
            <v>M2</v>
          </cell>
        </row>
        <row r="187">
          <cell r="B187">
            <v>1401429</v>
          </cell>
          <cell r="C187" t="str">
            <v>ROFIL ALAM</v>
          </cell>
          <cell r="D187">
            <v>43424</v>
          </cell>
          <cell r="E187" t="str">
            <v>MAKEUP</v>
          </cell>
          <cell r="F187" t="str">
            <v>D. Worker</v>
          </cell>
          <cell r="G187" t="str">
            <v>DIRECT MACHINIST</v>
          </cell>
          <cell r="H187" t="str">
            <v>M2</v>
          </cell>
        </row>
        <row r="188">
          <cell r="B188">
            <v>1401469</v>
          </cell>
          <cell r="C188" t="str">
            <v>SANTHIYA DURAISAMY</v>
          </cell>
          <cell r="D188">
            <v>43440</v>
          </cell>
          <cell r="E188" t="str">
            <v>MAKEUP</v>
          </cell>
          <cell r="F188" t="str">
            <v>D. Worker</v>
          </cell>
          <cell r="G188" t="str">
            <v>DIRECT MACHINIST</v>
          </cell>
          <cell r="H188" t="str">
            <v>M2</v>
          </cell>
        </row>
        <row r="189">
          <cell r="B189">
            <v>1401486</v>
          </cell>
          <cell r="C189" t="str">
            <v>SUMITA DAS</v>
          </cell>
          <cell r="D189">
            <v>43446</v>
          </cell>
          <cell r="E189" t="str">
            <v>MAKEUP</v>
          </cell>
          <cell r="F189" t="str">
            <v>D. Worker</v>
          </cell>
          <cell r="G189" t="str">
            <v>DIRECT MACHINIST</v>
          </cell>
          <cell r="H189" t="str">
            <v>M2</v>
          </cell>
        </row>
        <row r="190">
          <cell r="B190">
            <v>1401529</v>
          </cell>
          <cell r="C190" t="str">
            <v>M SUDHA</v>
          </cell>
          <cell r="D190">
            <v>43497</v>
          </cell>
          <cell r="E190" t="str">
            <v>MAKEUP</v>
          </cell>
          <cell r="F190" t="str">
            <v>D. Worker</v>
          </cell>
          <cell r="G190" t="str">
            <v>DIRECT MACHINIST</v>
          </cell>
          <cell r="H190" t="str">
            <v>M2</v>
          </cell>
        </row>
        <row r="191">
          <cell r="B191">
            <v>1401614</v>
          </cell>
          <cell r="C191" t="str">
            <v>J KALPANA</v>
          </cell>
          <cell r="D191">
            <v>43546</v>
          </cell>
          <cell r="E191" t="str">
            <v>MAKEUP</v>
          </cell>
          <cell r="F191" t="str">
            <v>D. Worker</v>
          </cell>
          <cell r="G191" t="str">
            <v>DIRECT MACHINIST</v>
          </cell>
          <cell r="H191" t="str">
            <v>M2</v>
          </cell>
        </row>
        <row r="192">
          <cell r="B192">
            <v>1401678</v>
          </cell>
          <cell r="C192" t="str">
            <v>AHBUB ALAM</v>
          </cell>
          <cell r="D192">
            <v>43578</v>
          </cell>
          <cell r="E192" t="str">
            <v>MAKEUP</v>
          </cell>
          <cell r="F192" t="str">
            <v>D. Worker</v>
          </cell>
          <cell r="G192" t="str">
            <v>DIRECT MACHINIST</v>
          </cell>
          <cell r="H192" t="str">
            <v>M2</v>
          </cell>
        </row>
        <row r="193">
          <cell r="B193">
            <v>1401710</v>
          </cell>
          <cell r="C193" t="str">
            <v>SRILTHA ANILKUMAR</v>
          </cell>
          <cell r="D193">
            <v>43595</v>
          </cell>
          <cell r="E193" t="str">
            <v>MAKEUP</v>
          </cell>
          <cell r="F193" t="str">
            <v>D. Worker</v>
          </cell>
          <cell r="G193" t="str">
            <v>DIRECT MACHINIST</v>
          </cell>
          <cell r="H193" t="str">
            <v>M2</v>
          </cell>
        </row>
        <row r="194">
          <cell r="B194">
            <v>1401714</v>
          </cell>
          <cell r="C194" t="str">
            <v>MD FAIZAL</v>
          </cell>
          <cell r="D194">
            <v>43596</v>
          </cell>
          <cell r="E194" t="str">
            <v>MAKEUP</v>
          </cell>
          <cell r="F194" t="str">
            <v>D. Worker</v>
          </cell>
          <cell r="G194" t="str">
            <v>DIRECT MACHINIST</v>
          </cell>
          <cell r="H194" t="str">
            <v>M2</v>
          </cell>
        </row>
        <row r="195">
          <cell r="B195">
            <v>1401720</v>
          </cell>
          <cell r="C195" t="str">
            <v>ABED ALI</v>
          </cell>
          <cell r="D195">
            <v>43599</v>
          </cell>
          <cell r="E195" t="str">
            <v>MAKEUP</v>
          </cell>
          <cell r="F195" t="str">
            <v>D. Worker</v>
          </cell>
          <cell r="G195" t="str">
            <v>DIRECT MACHINIST</v>
          </cell>
          <cell r="H195" t="str">
            <v>M2</v>
          </cell>
        </row>
        <row r="196">
          <cell r="B196">
            <v>1401779</v>
          </cell>
          <cell r="C196" t="str">
            <v>SULAIMAN</v>
          </cell>
          <cell r="D196">
            <v>43617</v>
          </cell>
          <cell r="E196" t="str">
            <v>MAKEUP</v>
          </cell>
          <cell r="F196" t="str">
            <v>D. Worker</v>
          </cell>
          <cell r="G196" t="str">
            <v>DIRECT MACHINIST</v>
          </cell>
          <cell r="H196" t="str">
            <v>M2</v>
          </cell>
        </row>
        <row r="197">
          <cell r="B197">
            <v>1401781</v>
          </cell>
          <cell r="C197" t="str">
            <v>SHAGAR</v>
          </cell>
          <cell r="D197">
            <v>43617</v>
          </cell>
          <cell r="E197" t="str">
            <v>MAKEUP</v>
          </cell>
          <cell r="F197" t="str">
            <v>D. Worker</v>
          </cell>
          <cell r="G197" t="str">
            <v>DIRECT MACHINIST</v>
          </cell>
          <cell r="H197" t="str">
            <v>M2</v>
          </cell>
        </row>
        <row r="198">
          <cell r="B198">
            <v>1401782</v>
          </cell>
          <cell r="C198" t="str">
            <v>NURHOSEN</v>
          </cell>
          <cell r="D198">
            <v>43617</v>
          </cell>
          <cell r="E198" t="str">
            <v>MAKEUP</v>
          </cell>
          <cell r="F198" t="str">
            <v>D. Worker</v>
          </cell>
          <cell r="G198" t="str">
            <v>DIRECT MACHINIST</v>
          </cell>
          <cell r="H198" t="str">
            <v>M2</v>
          </cell>
        </row>
        <row r="199">
          <cell r="B199">
            <v>1401783</v>
          </cell>
          <cell r="C199" t="str">
            <v>SAIFUL</v>
          </cell>
          <cell r="D199">
            <v>43617</v>
          </cell>
          <cell r="E199" t="str">
            <v>MAKEUP</v>
          </cell>
          <cell r="F199" t="str">
            <v>D. Worker</v>
          </cell>
          <cell r="G199" t="str">
            <v>DIRECT MACHINIST</v>
          </cell>
          <cell r="H199" t="str">
            <v>M2</v>
          </cell>
        </row>
        <row r="200">
          <cell r="B200">
            <v>1401828</v>
          </cell>
          <cell r="C200" t="str">
            <v>NIVETHA A</v>
          </cell>
          <cell r="D200">
            <v>43634</v>
          </cell>
          <cell r="E200" t="str">
            <v>MAKEUP</v>
          </cell>
          <cell r="F200" t="str">
            <v>D. Worker</v>
          </cell>
          <cell r="G200" t="str">
            <v>DIRECT MACHINIST</v>
          </cell>
          <cell r="H200" t="str">
            <v>M2</v>
          </cell>
        </row>
        <row r="201">
          <cell r="B201">
            <v>1401831</v>
          </cell>
          <cell r="C201" t="str">
            <v>SABBIR</v>
          </cell>
          <cell r="D201">
            <v>43636</v>
          </cell>
          <cell r="E201" t="str">
            <v>MAKEUP</v>
          </cell>
          <cell r="F201" t="str">
            <v>D. Worker</v>
          </cell>
          <cell r="G201" t="str">
            <v>DIRECT MACHINIST</v>
          </cell>
          <cell r="H201" t="str">
            <v>M2</v>
          </cell>
        </row>
        <row r="202">
          <cell r="B202">
            <v>1401859</v>
          </cell>
          <cell r="C202" t="str">
            <v>P THENMOZHI</v>
          </cell>
          <cell r="D202">
            <v>43649</v>
          </cell>
          <cell r="E202" t="str">
            <v>MAKEUP</v>
          </cell>
          <cell r="F202" t="str">
            <v>D. Worker</v>
          </cell>
          <cell r="G202" t="str">
            <v>DIRECT MACHINIST</v>
          </cell>
          <cell r="H202" t="str">
            <v>M2</v>
          </cell>
        </row>
        <row r="203">
          <cell r="B203">
            <v>1401873</v>
          </cell>
          <cell r="C203" t="str">
            <v>GOWRI K</v>
          </cell>
          <cell r="D203">
            <v>43656</v>
          </cell>
          <cell r="E203" t="str">
            <v>MAKEUP</v>
          </cell>
          <cell r="F203" t="str">
            <v>D. Worker</v>
          </cell>
          <cell r="G203" t="str">
            <v>DIRECT MACHINIST</v>
          </cell>
          <cell r="H203" t="str">
            <v>M2</v>
          </cell>
        </row>
        <row r="204">
          <cell r="B204">
            <v>1401874</v>
          </cell>
          <cell r="C204" t="str">
            <v>USHA K</v>
          </cell>
          <cell r="D204">
            <v>43656</v>
          </cell>
          <cell r="E204" t="str">
            <v>MAKEUP</v>
          </cell>
          <cell r="F204" t="str">
            <v>D. Worker</v>
          </cell>
          <cell r="G204" t="str">
            <v>DIRECT MACHINIST</v>
          </cell>
          <cell r="H204" t="str">
            <v>M2</v>
          </cell>
        </row>
        <row r="205">
          <cell r="B205">
            <v>1401876</v>
          </cell>
          <cell r="C205" t="str">
            <v>REENA M</v>
          </cell>
          <cell r="D205">
            <v>43657</v>
          </cell>
          <cell r="E205" t="str">
            <v>MAKEUP</v>
          </cell>
          <cell r="F205" t="str">
            <v>D. Worker</v>
          </cell>
          <cell r="G205" t="str">
            <v>DIRECT MACHINIST</v>
          </cell>
          <cell r="H205" t="str">
            <v>M2</v>
          </cell>
        </row>
        <row r="206">
          <cell r="B206">
            <v>1401877</v>
          </cell>
          <cell r="C206" t="str">
            <v>SUDHA</v>
          </cell>
          <cell r="D206">
            <v>43657</v>
          </cell>
          <cell r="E206" t="str">
            <v>MAKEUP</v>
          </cell>
          <cell r="F206" t="str">
            <v>D. Worker</v>
          </cell>
          <cell r="G206" t="str">
            <v>DIRECT MACHINIST</v>
          </cell>
          <cell r="H206" t="str">
            <v>M2</v>
          </cell>
        </row>
        <row r="207">
          <cell r="B207">
            <v>1401884</v>
          </cell>
          <cell r="C207" t="str">
            <v>PALANIYAMMAL GOVINDARAJ</v>
          </cell>
          <cell r="D207">
            <v>43663</v>
          </cell>
          <cell r="E207" t="str">
            <v>MAKEUP</v>
          </cell>
          <cell r="F207" t="str">
            <v>D. Worker</v>
          </cell>
          <cell r="G207" t="str">
            <v>DIRECT MACHINIST</v>
          </cell>
          <cell r="H207" t="str">
            <v>M2</v>
          </cell>
        </row>
        <row r="208">
          <cell r="B208">
            <v>1500045</v>
          </cell>
          <cell r="C208" t="str">
            <v>VENNILA S</v>
          </cell>
          <cell r="D208">
            <v>42411</v>
          </cell>
          <cell r="E208" t="str">
            <v>MAKEUP</v>
          </cell>
          <cell r="F208" t="str">
            <v>H. Worker</v>
          </cell>
          <cell r="G208" t="str">
            <v>DIRECT MACHINIST</v>
          </cell>
          <cell r="H208" t="str">
            <v>M2</v>
          </cell>
        </row>
        <row r="209">
          <cell r="B209">
            <v>1500284</v>
          </cell>
          <cell r="C209" t="str">
            <v>KAVYA K</v>
          </cell>
          <cell r="D209">
            <v>42527</v>
          </cell>
          <cell r="E209" t="str">
            <v>MAKEUP</v>
          </cell>
          <cell r="F209" t="str">
            <v>H. Worker</v>
          </cell>
          <cell r="G209" t="str">
            <v>DIRECT MACHINIST</v>
          </cell>
          <cell r="H209" t="str">
            <v>M2</v>
          </cell>
        </row>
        <row r="210">
          <cell r="B210">
            <v>1500354</v>
          </cell>
          <cell r="C210" t="str">
            <v>MAGESHWARI M</v>
          </cell>
          <cell r="D210">
            <v>42545</v>
          </cell>
          <cell r="E210" t="str">
            <v>MAKEUP</v>
          </cell>
          <cell r="F210" t="str">
            <v>H. Worker</v>
          </cell>
          <cell r="G210" t="str">
            <v>DIRECT MACHINIST</v>
          </cell>
          <cell r="H210" t="str">
            <v>M2</v>
          </cell>
        </row>
        <row r="211">
          <cell r="B211">
            <v>1500363</v>
          </cell>
          <cell r="C211" t="str">
            <v>KAVYA M</v>
          </cell>
          <cell r="D211">
            <v>42552</v>
          </cell>
          <cell r="E211" t="str">
            <v>MAKEUP</v>
          </cell>
          <cell r="F211" t="str">
            <v>H. Worker</v>
          </cell>
          <cell r="G211" t="str">
            <v>DIRECT MACHINIST</v>
          </cell>
          <cell r="H211" t="str">
            <v>M2</v>
          </cell>
        </row>
        <row r="212">
          <cell r="B212">
            <v>1500381</v>
          </cell>
          <cell r="C212" t="str">
            <v>SARANYA P</v>
          </cell>
          <cell r="D212">
            <v>42563</v>
          </cell>
          <cell r="E212" t="str">
            <v>MAKEUP</v>
          </cell>
          <cell r="F212" t="str">
            <v>H. Worker</v>
          </cell>
          <cell r="G212" t="str">
            <v>DIRECT MACHINIST</v>
          </cell>
          <cell r="H212" t="str">
            <v>M2</v>
          </cell>
        </row>
        <row r="213">
          <cell r="B213">
            <v>1500400</v>
          </cell>
          <cell r="C213" t="str">
            <v>SHOBANA K</v>
          </cell>
          <cell r="D213">
            <v>42572</v>
          </cell>
          <cell r="E213" t="str">
            <v>MAKEUP</v>
          </cell>
          <cell r="F213" t="str">
            <v>H. Worker</v>
          </cell>
          <cell r="G213" t="str">
            <v>DIRECT MACHINIST</v>
          </cell>
          <cell r="H213" t="str">
            <v>M2</v>
          </cell>
        </row>
        <row r="214">
          <cell r="B214">
            <v>1500404</v>
          </cell>
          <cell r="C214" t="str">
            <v>GAYATHRI M</v>
          </cell>
          <cell r="D214">
            <v>42577</v>
          </cell>
          <cell r="E214" t="str">
            <v>MAKEUP</v>
          </cell>
          <cell r="F214" t="str">
            <v>H. Worker</v>
          </cell>
          <cell r="G214" t="str">
            <v>DIRECT MACHINIST</v>
          </cell>
          <cell r="H214" t="str">
            <v>M2</v>
          </cell>
        </row>
        <row r="215">
          <cell r="B215">
            <v>1500441</v>
          </cell>
          <cell r="C215" t="str">
            <v>SATHYA M</v>
          </cell>
          <cell r="D215">
            <v>42598</v>
          </cell>
          <cell r="E215" t="str">
            <v>MAKEUP</v>
          </cell>
          <cell r="F215" t="str">
            <v>H. Worker</v>
          </cell>
          <cell r="G215" t="str">
            <v>DIRECT MACHINIST</v>
          </cell>
          <cell r="H215" t="str">
            <v>M2</v>
          </cell>
        </row>
        <row r="216">
          <cell r="B216">
            <v>1500522</v>
          </cell>
          <cell r="C216" t="str">
            <v>SAMINI S</v>
          </cell>
          <cell r="D216">
            <v>42650</v>
          </cell>
          <cell r="E216" t="str">
            <v>MAKEUP</v>
          </cell>
          <cell r="F216" t="str">
            <v>H. Worker</v>
          </cell>
          <cell r="G216" t="str">
            <v>DIRECT MACHINIST</v>
          </cell>
          <cell r="H216" t="str">
            <v>M2</v>
          </cell>
        </row>
        <row r="217">
          <cell r="B217">
            <v>1500524</v>
          </cell>
          <cell r="C217" t="str">
            <v>REKHA A</v>
          </cell>
          <cell r="D217">
            <v>42655</v>
          </cell>
          <cell r="E217" t="str">
            <v>MAKEUP</v>
          </cell>
          <cell r="F217" t="str">
            <v>H. Worker</v>
          </cell>
          <cell r="G217" t="str">
            <v>DIRECT MACHINIST</v>
          </cell>
          <cell r="H217" t="str">
            <v>M2</v>
          </cell>
        </row>
        <row r="218">
          <cell r="B218">
            <v>1500542</v>
          </cell>
          <cell r="C218" t="str">
            <v>SANGEETHA G</v>
          </cell>
          <cell r="D218">
            <v>42681</v>
          </cell>
          <cell r="E218" t="str">
            <v>MAKEUP</v>
          </cell>
          <cell r="F218" t="str">
            <v>H. Worker</v>
          </cell>
          <cell r="G218" t="str">
            <v>DIRECT MACHINIST</v>
          </cell>
          <cell r="H218" t="str">
            <v>M2</v>
          </cell>
        </row>
        <row r="219">
          <cell r="B219">
            <v>1500551</v>
          </cell>
          <cell r="C219" t="str">
            <v>RASHYA S</v>
          </cell>
          <cell r="D219">
            <v>42684</v>
          </cell>
          <cell r="E219" t="str">
            <v>MAKEUP</v>
          </cell>
          <cell r="F219" t="str">
            <v>H. Worker</v>
          </cell>
          <cell r="G219" t="str">
            <v>DIRECT MACHINIST</v>
          </cell>
          <cell r="H219" t="str">
            <v>M2</v>
          </cell>
        </row>
        <row r="220">
          <cell r="B220">
            <v>1500558</v>
          </cell>
          <cell r="C220" t="str">
            <v>PECHIYAMMAL M</v>
          </cell>
          <cell r="D220">
            <v>42684</v>
          </cell>
          <cell r="E220" t="str">
            <v>MAKEUP</v>
          </cell>
          <cell r="F220" t="str">
            <v>H. Worker</v>
          </cell>
          <cell r="G220" t="str">
            <v>DIRECT MACHINIST</v>
          </cell>
          <cell r="H220" t="str">
            <v>M2</v>
          </cell>
        </row>
        <row r="221">
          <cell r="B221">
            <v>1500655</v>
          </cell>
          <cell r="C221" t="str">
            <v>MALATHI N</v>
          </cell>
          <cell r="D221">
            <v>42758</v>
          </cell>
          <cell r="E221" t="str">
            <v>MAKEUP</v>
          </cell>
          <cell r="F221" t="str">
            <v>H. Worker</v>
          </cell>
          <cell r="G221" t="str">
            <v>DIRECT MACHINIST</v>
          </cell>
          <cell r="H221" t="str">
            <v>M2</v>
          </cell>
        </row>
        <row r="222">
          <cell r="B222">
            <v>1500681</v>
          </cell>
          <cell r="C222" t="str">
            <v>CHITRA P</v>
          </cell>
          <cell r="D222">
            <v>42762</v>
          </cell>
          <cell r="E222" t="str">
            <v>MAKEUP</v>
          </cell>
          <cell r="F222" t="str">
            <v>H. Worker</v>
          </cell>
          <cell r="G222" t="str">
            <v>DIRECT MACHINIST</v>
          </cell>
          <cell r="H222" t="str">
            <v>M2</v>
          </cell>
        </row>
        <row r="223">
          <cell r="B223">
            <v>1500682</v>
          </cell>
          <cell r="C223" t="str">
            <v>SUGANYA P</v>
          </cell>
          <cell r="D223">
            <v>42762</v>
          </cell>
          <cell r="E223" t="str">
            <v>MAKEUP</v>
          </cell>
          <cell r="F223" t="str">
            <v>H. Worker</v>
          </cell>
          <cell r="G223" t="str">
            <v>DIRECT MACHINIST</v>
          </cell>
          <cell r="H223" t="str">
            <v>M2</v>
          </cell>
        </row>
        <row r="224">
          <cell r="B224">
            <v>1500754</v>
          </cell>
          <cell r="C224" t="str">
            <v>DURGADEVI M</v>
          </cell>
          <cell r="D224">
            <v>42783</v>
          </cell>
          <cell r="E224" t="str">
            <v>MAKEUP</v>
          </cell>
          <cell r="F224" t="str">
            <v>H. Worker</v>
          </cell>
          <cell r="G224" t="str">
            <v>DIRECT MACHINIST</v>
          </cell>
          <cell r="H224" t="str">
            <v>M2</v>
          </cell>
        </row>
        <row r="225">
          <cell r="B225">
            <v>1500850</v>
          </cell>
          <cell r="C225" t="str">
            <v>SARANYA SELVAM</v>
          </cell>
          <cell r="D225">
            <v>42860</v>
          </cell>
          <cell r="E225" t="str">
            <v>MAKEUP</v>
          </cell>
          <cell r="F225" t="str">
            <v>H. Worker</v>
          </cell>
          <cell r="G225" t="str">
            <v>DIRECT MACHINIST</v>
          </cell>
          <cell r="H225" t="str">
            <v>M2</v>
          </cell>
        </row>
        <row r="226">
          <cell r="B226">
            <v>1500853</v>
          </cell>
          <cell r="C226" t="str">
            <v>SUBALAKSHMI VISVANATHAN</v>
          </cell>
          <cell r="D226">
            <v>42860</v>
          </cell>
          <cell r="E226" t="str">
            <v>MAKEUP</v>
          </cell>
          <cell r="F226" t="str">
            <v>H. Worker</v>
          </cell>
          <cell r="G226" t="str">
            <v>DIRECT MACHINIST</v>
          </cell>
          <cell r="H226" t="str">
            <v>M2</v>
          </cell>
        </row>
        <row r="227">
          <cell r="B227">
            <v>1500873</v>
          </cell>
          <cell r="C227" t="str">
            <v>VANISRI S</v>
          </cell>
          <cell r="D227">
            <v>42884</v>
          </cell>
          <cell r="E227" t="str">
            <v>MAKEUP</v>
          </cell>
          <cell r="F227" t="str">
            <v>H. Worker</v>
          </cell>
          <cell r="G227" t="str">
            <v>DIRECT MACHINIST</v>
          </cell>
          <cell r="H227" t="str">
            <v>M2</v>
          </cell>
        </row>
        <row r="228">
          <cell r="B228">
            <v>1500881</v>
          </cell>
          <cell r="C228" t="str">
            <v>SANGEETHA PONNUSAMY</v>
          </cell>
          <cell r="D228">
            <v>42891</v>
          </cell>
          <cell r="E228" t="str">
            <v>MAKEUP</v>
          </cell>
          <cell r="F228" t="str">
            <v>H. Worker</v>
          </cell>
          <cell r="G228" t="str">
            <v>DIRECT MACHINIST</v>
          </cell>
          <cell r="H228" t="str">
            <v>M2</v>
          </cell>
        </row>
        <row r="229">
          <cell r="B229">
            <v>1500906</v>
          </cell>
          <cell r="C229" t="str">
            <v>SATHIYA PRIYA N</v>
          </cell>
          <cell r="D229">
            <v>42917</v>
          </cell>
          <cell r="E229" t="str">
            <v>MAKEUP</v>
          </cell>
          <cell r="F229" t="str">
            <v>H. Worker</v>
          </cell>
          <cell r="G229" t="str">
            <v>DIRECT MACHINIST</v>
          </cell>
          <cell r="H229" t="str">
            <v>M2</v>
          </cell>
        </row>
        <row r="230">
          <cell r="B230">
            <v>1500930</v>
          </cell>
          <cell r="C230" t="str">
            <v>VIJIYA VENKATESAN</v>
          </cell>
          <cell r="D230">
            <v>42928</v>
          </cell>
          <cell r="E230" t="str">
            <v>MAKEUP</v>
          </cell>
          <cell r="F230" t="str">
            <v>H. Worker</v>
          </cell>
          <cell r="G230" t="str">
            <v>DIRECT MACHINIST</v>
          </cell>
          <cell r="H230" t="str">
            <v>M2</v>
          </cell>
        </row>
        <row r="231">
          <cell r="B231">
            <v>1500934</v>
          </cell>
          <cell r="C231" t="str">
            <v>KANAGA G</v>
          </cell>
          <cell r="D231">
            <v>42928</v>
          </cell>
          <cell r="E231" t="str">
            <v>MAKEUP</v>
          </cell>
          <cell r="F231" t="str">
            <v>H. Worker</v>
          </cell>
          <cell r="G231" t="str">
            <v>DIRECT MACHINIST</v>
          </cell>
          <cell r="H231" t="str">
            <v>M2</v>
          </cell>
        </row>
        <row r="232">
          <cell r="B232">
            <v>1500949</v>
          </cell>
          <cell r="C232" t="str">
            <v>JAMUNA  JAYARAMAN</v>
          </cell>
          <cell r="D232">
            <v>42941</v>
          </cell>
          <cell r="E232" t="str">
            <v>MAKEUP</v>
          </cell>
          <cell r="F232" t="str">
            <v>H. Worker</v>
          </cell>
          <cell r="G232" t="str">
            <v>DIRECT MACHINIST</v>
          </cell>
          <cell r="H232" t="str">
            <v>M2</v>
          </cell>
        </row>
        <row r="233">
          <cell r="B233">
            <v>1500977</v>
          </cell>
          <cell r="C233" t="str">
            <v>JUNMUNI CHAWRA</v>
          </cell>
          <cell r="D233">
            <v>43040</v>
          </cell>
          <cell r="E233" t="str">
            <v>MAKEUP</v>
          </cell>
          <cell r="F233" t="str">
            <v>H. Worker</v>
          </cell>
          <cell r="G233" t="str">
            <v>DIRECT MACHINIST</v>
          </cell>
          <cell r="H233" t="str">
            <v>M2</v>
          </cell>
        </row>
        <row r="234">
          <cell r="B234">
            <v>1500988</v>
          </cell>
          <cell r="C234" t="str">
            <v>LAKSHMI CHANDRASEKAR</v>
          </cell>
          <cell r="D234">
            <v>43055</v>
          </cell>
          <cell r="E234" t="str">
            <v>MAKEUP</v>
          </cell>
          <cell r="F234" t="str">
            <v>H. Worker</v>
          </cell>
          <cell r="G234" t="str">
            <v>DIRECT MACHINIST</v>
          </cell>
          <cell r="H234" t="str">
            <v>M2</v>
          </cell>
        </row>
        <row r="235">
          <cell r="B235">
            <v>1500994</v>
          </cell>
          <cell r="C235" t="str">
            <v>PRABHATI DAS</v>
          </cell>
          <cell r="D235">
            <v>43067</v>
          </cell>
          <cell r="E235" t="str">
            <v>MAKEUP</v>
          </cell>
          <cell r="F235" t="str">
            <v>H. Worker</v>
          </cell>
          <cell r="G235" t="str">
            <v>DIRECT MACHINIST</v>
          </cell>
          <cell r="H235" t="str">
            <v>M2</v>
          </cell>
        </row>
        <row r="236">
          <cell r="B236">
            <v>1500998</v>
          </cell>
          <cell r="C236" t="str">
            <v>PACKIAM SAVARIMUTHU</v>
          </cell>
          <cell r="D236">
            <v>43075</v>
          </cell>
          <cell r="E236" t="str">
            <v>MAKEUP</v>
          </cell>
          <cell r="F236" t="str">
            <v>H. Worker</v>
          </cell>
          <cell r="G236" t="str">
            <v>DIRECT MACHINIST</v>
          </cell>
          <cell r="H236" t="str">
            <v>M2</v>
          </cell>
        </row>
        <row r="237">
          <cell r="B237">
            <v>1501010</v>
          </cell>
          <cell r="C237" t="str">
            <v>VINITHA</v>
          </cell>
          <cell r="D237">
            <v>43111</v>
          </cell>
          <cell r="E237" t="str">
            <v>MAKEUP</v>
          </cell>
          <cell r="F237" t="str">
            <v>H. Worker</v>
          </cell>
          <cell r="G237" t="str">
            <v>DIRECT MACHINIST</v>
          </cell>
          <cell r="H237" t="str">
            <v>M2</v>
          </cell>
        </row>
        <row r="238">
          <cell r="B238">
            <v>1501024</v>
          </cell>
          <cell r="C238" t="str">
            <v>JEYA SEYARAMAN</v>
          </cell>
          <cell r="D238">
            <v>43138</v>
          </cell>
          <cell r="E238" t="str">
            <v>MAKEUP</v>
          </cell>
          <cell r="F238" t="str">
            <v>H. Worker</v>
          </cell>
          <cell r="G238" t="str">
            <v>DIRECT MACHINIST</v>
          </cell>
          <cell r="H238" t="str">
            <v>M2</v>
          </cell>
        </row>
        <row r="239">
          <cell r="B239">
            <v>1501028</v>
          </cell>
          <cell r="C239" t="str">
            <v>ESWARI</v>
          </cell>
          <cell r="D239">
            <v>43143</v>
          </cell>
          <cell r="E239" t="str">
            <v>MAKEUP</v>
          </cell>
          <cell r="F239" t="str">
            <v>H. Worker</v>
          </cell>
          <cell r="G239" t="str">
            <v>DIRECT MACHINIST</v>
          </cell>
          <cell r="H239" t="str">
            <v>M2</v>
          </cell>
        </row>
        <row r="240">
          <cell r="B240">
            <v>1501035</v>
          </cell>
          <cell r="C240" t="str">
            <v>MISS PURIMA NAYAK</v>
          </cell>
          <cell r="D240">
            <v>43144</v>
          </cell>
          <cell r="E240" t="str">
            <v>MAKEUP</v>
          </cell>
          <cell r="F240" t="str">
            <v>H. Worker</v>
          </cell>
          <cell r="G240" t="str">
            <v>DIRECT MACHINIST</v>
          </cell>
          <cell r="H240" t="str">
            <v>M2</v>
          </cell>
        </row>
        <row r="241">
          <cell r="B241">
            <v>1501037</v>
          </cell>
          <cell r="C241" t="str">
            <v>KANCHI MAYA DEWAN</v>
          </cell>
          <cell r="D241">
            <v>43144</v>
          </cell>
          <cell r="E241" t="str">
            <v>MAKEUP</v>
          </cell>
          <cell r="F241" t="str">
            <v>H. Worker</v>
          </cell>
          <cell r="G241" t="str">
            <v>DIRECT MACHINIST</v>
          </cell>
          <cell r="H241" t="str">
            <v>M2</v>
          </cell>
        </row>
        <row r="242">
          <cell r="B242">
            <v>1501090</v>
          </cell>
          <cell r="C242" t="str">
            <v>VITHYA SELVARJ</v>
          </cell>
          <cell r="D242">
            <v>43185</v>
          </cell>
          <cell r="E242" t="str">
            <v>MAKEUP</v>
          </cell>
          <cell r="F242" t="str">
            <v>H. Worker</v>
          </cell>
          <cell r="G242" t="str">
            <v>DIRECT MACHINIST</v>
          </cell>
          <cell r="H242" t="str">
            <v>M2</v>
          </cell>
        </row>
        <row r="243">
          <cell r="B243">
            <v>1501100</v>
          </cell>
          <cell r="C243" t="str">
            <v>CHINNAPAPPA SUBIRAMANI</v>
          </cell>
          <cell r="D243">
            <v>43195</v>
          </cell>
          <cell r="E243" t="str">
            <v>MAKEUP</v>
          </cell>
          <cell r="F243" t="str">
            <v>H. Worker</v>
          </cell>
          <cell r="G243" t="str">
            <v>DIRECT MACHINIST</v>
          </cell>
          <cell r="H243" t="str">
            <v>M2</v>
          </cell>
        </row>
        <row r="244">
          <cell r="B244">
            <v>1501102</v>
          </cell>
          <cell r="C244" t="str">
            <v>MYTHILI</v>
          </cell>
          <cell r="D244">
            <v>43199</v>
          </cell>
          <cell r="E244" t="str">
            <v>MAKEUP</v>
          </cell>
          <cell r="F244" t="str">
            <v>H. Worker</v>
          </cell>
          <cell r="G244" t="str">
            <v>DIRECT MACHINIST</v>
          </cell>
          <cell r="H244" t="str">
            <v>M2</v>
          </cell>
        </row>
        <row r="245">
          <cell r="B245">
            <v>1501109</v>
          </cell>
          <cell r="C245" t="str">
            <v>R EASWARI</v>
          </cell>
          <cell r="D245">
            <v>43200</v>
          </cell>
          <cell r="E245" t="str">
            <v>MAKEUP</v>
          </cell>
          <cell r="F245" t="str">
            <v>H. Worker</v>
          </cell>
          <cell r="G245" t="str">
            <v>DIRECT MACHINIST</v>
          </cell>
          <cell r="H245" t="str">
            <v>M2</v>
          </cell>
        </row>
        <row r="246">
          <cell r="B246">
            <v>1501110</v>
          </cell>
          <cell r="C246" t="str">
            <v>RAMALAKSHMI SUDALAI</v>
          </cell>
          <cell r="D246">
            <v>43200</v>
          </cell>
          <cell r="E246" t="str">
            <v>MAKEUP</v>
          </cell>
          <cell r="F246" t="str">
            <v>H. Worker</v>
          </cell>
          <cell r="G246" t="str">
            <v>DIRECT MACHINIST</v>
          </cell>
          <cell r="H246" t="str">
            <v>M2</v>
          </cell>
        </row>
        <row r="247">
          <cell r="B247">
            <v>1501127</v>
          </cell>
          <cell r="C247" t="str">
            <v>AMMU</v>
          </cell>
          <cell r="D247">
            <v>43211</v>
          </cell>
          <cell r="E247" t="str">
            <v>MAKEUP</v>
          </cell>
          <cell r="F247" t="str">
            <v>H. Worker</v>
          </cell>
          <cell r="G247" t="str">
            <v>DIRECT MACHINIST</v>
          </cell>
          <cell r="H247" t="str">
            <v>M2</v>
          </cell>
        </row>
        <row r="248">
          <cell r="B248">
            <v>1501139</v>
          </cell>
          <cell r="C248" t="str">
            <v>MOURIKA M</v>
          </cell>
          <cell r="D248">
            <v>43222</v>
          </cell>
          <cell r="E248" t="str">
            <v>MAKEUP</v>
          </cell>
          <cell r="F248" t="str">
            <v>H. Worker</v>
          </cell>
          <cell r="G248" t="str">
            <v>DIRECT MACHINIST</v>
          </cell>
          <cell r="H248" t="str">
            <v>M2</v>
          </cell>
        </row>
        <row r="249">
          <cell r="B249">
            <v>1501150</v>
          </cell>
          <cell r="C249" t="str">
            <v>JAYABHARATHI S</v>
          </cell>
          <cell r="D249">
            <v>43235</v>
          </cell>
          <cell r="E249" t="str">
            <v>MAKEUP</v>
          </cell>
          <cell r="F249" t="str">
            <v>H. Worker</v>
          </cell>
          <cell r="G249" t="str">
            <v>DIRECT MACHINIST</v>
          </cell>
          <cell r="H249" t="str">
            <v>M2</v>
          </cell>
        </row>
        <row r="250">
          <cell r="B250">
            <v>1501156</v>
          </cell>
          <cell r="C250" t="str">
            <v>SATHYA</v>
          </cell>
          <cell r="D250">
            <v>43242</v>
          </cell>
          <cell r="E250" t="str">
            <v>MAKEUP</v>
          </cell>
          <cell r="F250" t="str">
            <v>H. Worker</v>
          </cell>
          <cell r="G250" t="str">
            <v>DIRECT MACHINIST</v>
          </cell>
          <cell r="H250" t="str">
            <v>M2</v>
          </cell>
        </row>
        <row r="251">
          <cell r="B251">
            <v>1501170</v>
          </cell>
          <cell r="C251" t="str">
            <v>CHITHRA</v>
          </cell>
          <cell r="D251">
            <v>43255</v>
          </cell>
          <cell r="E251" t="str">
            <v>MAKEUP</v>
          </cell>
          <cell r="F251" t="str">
            <v>H. Worker</v>
          </cell>
          <cell r="G251" t="str">
            <v>DIRECT MACHINIST</v>
          </cell>
          <cell r="H251" t="str">
            <v>M2</v>
          </cell>
        </row>
        <row r="252">
          <cell r="B252">
            <v>1501173</v>
          </cell>
          <cell r="C252" t="str">
            <v>VEERAPOGU GEETHA</v>
          </cell>
          <cell r="D252">
            <v>43255</v>
          </cell>
          <cell r="E252" t="str">
            <v>MAKEUP</v>
          </cell>
          <cell r="F252" t="str">
            <v>H. Worker</v>
          </cell>
          <cell r="G252" t="str">
            <v>DIRECT MACHINIST</v>
          </cell>
          <cell r="H252" t="str">
            <v>M2</v>
          </cell>
        </row>
        <row r="253">
          <cell r="B253">
            <v>1501186</v>
          </cell>
          <cell r="C253" t="str">
            <v>SWATHI ARULANTHU</v>
          </cell>
          <cell r="D253">
            <v>43259</v>
          </cell>
          <cell r="E253" t="str">
            <v>MAKEUP</v>
          </cell>
          <cell r="F253" t="str">
            <v>H. Worker</v>
          </cell>
          <cell r="G253" t="str">
            <v>DIRECT MACHINIST</v>
          </cell>
          <cell r="H253" t="str">
            <v>M2</v>
          </cell>
        </row>
        <row r="254">
          <cell r="B254">
            <v>1501187</v>
          </cell>
          <cell r="C254" t="str">
            <v>KRISHNAVENI</v>
          </cell>
          <cell r="D254">
            <v>43259</v>
          </cell>
          <cell r="E254" t="str">
            <v>MAKEUP</v>
          </cell>
          <cell r="F254" t="str">
            <v>H. Worker</v>
          </cell>
          <cell r="G254" t="str">
            <v>DIRECT MACHINIST</v>
          </cell>
          <cell r="H254" t="str">
            <v>M2</v>
          </cell>
        </row>
        <row r="255">
          <cell r="B255">
            <v>1501205</v>
          </cell>
          <cell r="C255" t="str">
            <v>MAHALAKSHMI KUMAR</v>
          </cell>
          <cell r="D255">
            <v>43267</v>
          </cell>
          <cell r="E255" t="str">
            <v>MAKEUP</v>
          </cell>
          <cell r="F255" t="str">
            <v>H. Worker</v>
          </cell>
          <cell r="G255" t="str">
            <v>DIRECT MACHINIST</v>
          </cell>
          <cell r="H255" t="str">
            <v>M2</v>
          </cell>
        </row>
        <row r="256">
          <cell r="B256">
            <v>1501214</v>
          </cell>
          <cell r="C256" t="str">
            <v>REVATHI</v>
          </cell>
          <cell r="D256">
            <v>43273</v>
          </cell>
          <cell r="E256" t="str">
            <v>MAKEUP</v>
          </cell>
          <cell r="F256" t="str">
            <v>H. Worker</v>
          </cell>
          <cell r="G256" t="str">
            <v>DIRECT MACHINIST</v>
          </cell>
          <cell r="H256" t="str">
            <v>M2</v>
          </cell>
        </row>
        <row r="257">
          <cell r="B257">
            <v>1501223</v>
          </cell>
          <cell r="C257" t="str">
            <v>EZHILARASI SELVAM</v>
          </cell>
          <cell r="D257">
            <v>43279</v>
          </cell>
          <cell r="E257" t="str">
            <v>MAKEUP</v>
          </cell>
          <cell r="F257" t="str">
            <v>H. Worker</v>
          </cell>
          <cell r="G257" t="str">
            <v>DIRECT MACHINIST</v>
          </cell>
          <cell r="H257" t="str">
            <v>M2</v>
          </cell>
        </row>
        <row r="258">
          <cell r="B258">
            <v>1501242</v>
          </cell>
          <cell r="C258" t="str">
            <v>SANGITA SABAR</v>
          </cell>
          <cell r="D258">
            <v>43295</v>
          </cell>
          <cell r="E258" t="str">
            <v>MAKEUP</v>
          </cell>
          <cell r="F258" t="str">
            <v>H. Worker</v>
          </cell>
          <cell r="G258" t="str">
            <v>DIRECT MACHINIST</v>
          </cell>
          <cell r="H258" t="str">
            <v>M2</v>
          </cell>
        </row>
        <row r="259">
          <cell r="B259">
            <v>1501255</v>
          </cell>
          <cell r="C259" t="str">
            <v>KARTHIKA VETTRISELVAM</v>
          </cell>
          <cell r="D259">
            <v>43300</v>
          </cell>
          <cell r="E259" t="str">
            <v>MAKEUP</v>
          </cell>
          <cell r="F259" t="str">
            <v>H. Worker</v>
          </cell>
          <cell r="G259" t="str">
            <v>DIRECT MACHINIST</v>
          </cell>
          <cell r="H259" t="str">
            <v>M2</v>
          </cell>
        </row>
        <row r="260">
          <cell r="B260">
            <v>1501268</v>
          </cell>
          <cell r="C260" t="str">
            <v>PAVITHRA</v>
          </cell>
          <cell r="D260">
            <v>43318</v>
          </cell>
          <cell r="E260" t="str">
            <v>MAKEUP</v>
          </cell>
          <cell r="F260" t="str">
            <v>H. Worker</v>
          </cell>
          <cell r="G260" t="str">
            <v>DIRECT MACHINIST</v>
          </cell>
          <cell r="H260" t="str">
            <v>M2</v>
          </cell>
        </row>
        <row r="261">
          <cell r="B261">
            <v>1501275</v>
          </cell>
          <cell r="C261" t="str">
            <v>AYYAMMAL</v>
          </cell>
          <cell r="D261">
            <v>43328</v>
          </cell>
          <cell r="E261" t="str">
            <v>MAKEUP</v>
          </cell>
          <cell r="F261" t="str">
            <v>H. Worker</v>
          </cell>
          <cell r="G261" t="str">
            <v>DIRECT MACHINIST</v>
          </cell>
          <cell r="H261" t="str">
            <v>M2</v>
          </cell>
        </row>
        <row r="262">
          <cell r="B262">
            <v>1501276</v>
          </cell>
          <cell r="C262" t="str">
            <v>KOMALAVATHI</v>
          </cell>
          <cell r="D262">
            <v>43328</v>
          </cell>
          <cell r="E262" t="str">
            <v>MAKEUP</v>
          </cell>
          <cell r="F262" t="str">
            <v>H. Worker</v>
          </cell>
          <cell r="G262" t="str">
            <v>DIRECT MACHINIST</v>
          </cell>
          <cell r="H262" t="str">
            <v>M2</v>
          </cell>
        </row>
        <row r="263">
          <cell r="B263">
            <v>1501282</v>
          </cell>
          <cell r="C263" t="str">
            <v>ELAKKIYA NEDUCHELIYAN</v>
          </cell>
          <cell r="D263">
            <v>43339</v>
          </cell>
          <cell r="E263" t="str">
            <v>MAKEUP</v>
          </cell>
          <cell r="F263" t="str">
            <v>H. Worker</v>
          </cell>
          <cell r="G263" t="str">
            <v>DIRECT MACHINIST</v>
          </cell>
          <cell r="H263" t="str">
            <v>M2</v>
          </cell>
        </row>
        <row r="264">
          <cell r="B264">
            <v>1501295</v>
          </cell>
          <cell r="C264" t="str">
            <v>MAHALAKSHMI</v>
          </cell>
          <cell r="D264">
            <v>43355</v>
          </cell>
          <cell r="E264" t="str">
            <v>MAKEUP</v>
          </cell>
          <cell r="F264" t="str">
            <v>H. Worker</v>
          </cell>
          <cell r="G264" t="str">
            <v>DIRECT MACHINIST</v>
          </cell>
          <cell r="H264" t="str">
            <v>M2</v>
          </cell>
        </row>
        <row r="265">
          <cell r="B265">
            <v>1501300</v>
          </cell>
          <cell r="C265" t="str">
            <v>VEMBARASI RAVIKUMAR</v>
          </cell>
          <cell r="D265">
            <v>43368</v>
          </cell>
          <cell r="E265" t="str">
            <v>MAKEUP</v>
          </cell>
          <cell r="F265" t="str">
            <v>H. Worker</v>
          </cell>
          <cell r="G265" t="str">
            <v>DIRECT MACHINIST</v>
          </cell>
          <cell r="H265" t="str">
            <v>M2</v>
          </cell>
        </row>
        <row r="266">
          <cell r="B266">
            <v>1501301</v>
          </cell>
          <cell r="C266" t="str">
            <v>KAVIPRIYA SUBRAMANIYAN</v>
          </cell>
          <cell r="D266">
            <v>43368</v>
          </cell>
          <cell r="E266" t="str">
            <v>MAKEUP</v>
          </cell>
          <cell r="F266" t="str">
            <v>H. Worker</v>
          </cell>
          <cell r="G266" t="str">
            <v>DIRECT MACHINIST</v>
          </cell>
          <cell r="H266" t="str">
            <v>M2</v>
          </cell>
        </row>
        <row r="267">
          <cell r="B267">
            <v>1501302</v>
          </cell>
          <cell r="C267" t="str">
            <v>SUBASHINI S</v>
          </cell>
          <cell r="D267">
            <v>43371</v>
          </cell>
          <cell r="E267" t="str">
            <v>MAKEUP</v>
          </cell>
          <cell r="F267" t="str">
            <v>H. Worker</v>
          </cell>
          <cell r="G267" t="str">
            <v>DIRECT MACHINIST</v>
          </cell>
          <cell r="H267" t="str">
            <v>M2</v>
          </cell>
        </row>
        <row r="268">
          <cell r="B268">
            <v>1501310</v>
          </cell>
          <cell r="C268" t="str">
            <v>BACKIYALAKSHMI P</v>
          </cell>
          <cell r="D268">
            <v>43381</v>
          </cell>
          <cell r="E268" t="str">
            <v>MAKEUP</v>
          </cell>
          <cell r="F268" t="str">
            <v>H. Worker</v>
          </cell>
          <cell r="G268" t="str">
            <v>DIRECT MACHINIST</v>
          </cell>
          <cell r="H268" t="str">
            <v>M2</v>
          </cell>
        </row>
        <row r="269">
          <cell r="B269">
            <v>1501320</v>
          </cell>
          <cell r="C269" t="str">
            <v>GITANJALI GOGOI</v>
          </cell>
          <cell r="D269">
            <v>43414</v>
          </cell>
          <cell r="E269" t="str">
            <v>MAKEUP</v>
          </cell>
          <cell r="F269" t="str">
            <v>H. Worker</v>
          </cell>
          <cell r="G269" t="str">
            <v>DIRECT MACHINIST</v>
          </cell>
          <cell r="H269" t="str">
            <v>M2</v>
          </cell>
        </row>
        <row r="270">
          <cell r="B270">
            <v>1501336</v>
          </cell>
          <cell r="C270" t="str">
            <v>VIGNESHWARI</v>
          </cell>
          <cell r="D270">
            <v>43431</v>
          </cell>
          <cell r="E270" t="str">
            <v>MAKEUP</v>
          </cell>
          <cell r="F270" t="str">
            <v>H. Worker</v>
          </cell>
          <cell r="G270" t="str">
            <v>DIRECT MACHINIST</v>
          </cell>
          <cell r="H270" t="str">
            <v>M2</v>
          </cell>
        </row>
        <row r="271">
          <cell r="B271">
            <v>1501339</v>
          </cell>
          <cell r="C271" t="str">
            <v>SARANYA K</v>
          </cell>
          <cell r="D271">
            <v>43441</v>
          </cell>
          <cell r="E271" t="str">
            <v>MAKEUP</v>
          </cell>
          <cell r="F271" t="str">
            <v>H. Worker</v>
          </cell>
          <cell r="G271" t="str">
            <v>DIRECT MACHINIST</v>
          </cell>
          <cell r="H271" t="str">
            <v>M2</v>
          </cell>
        </row>
        <row r="272">
          <cell r="B272">
            <v>1501371</v>
          </cell>
          <cell r="C272" t="str">
            <v>VEMBU MUNIYAN</v>
          </cell>
          <cell r="D272">
            <v>43498</v>
          </cell>
          <cell r="E272" t="str">
            <v>MAKEUP</v>
          </cell>
          <cell r="F272" t="str">
            <v>H. Worker</v>
          </cell>
          <cell r="G272" t="str">
            <v>DIRECT MACHINIST</v>
          </cell>
          <cell r="H272" t="str">
            <v>M2</v>
          </cell>
        </row>
        <row r="273">
          <cell r="B273">
            <v>1501390</v>
          </cell>
          <cell r="C273" t="str">
            <v>MATHUBALA</v>
          </cell>
          <cell r="D273">
            <v>43523</v>
          </cell>
          <cell r="E273" t="str">
            <v>MAKEUP</v>
          </cell>
          <cell r="F273" t="str">
            <v>H. Worker</v>
          </cell>
          <cell r="G273" t="str">
            <v>DIRECT MACHINIST</v>
          </cell>
          <cell r="H273" t="str">
            <v>M2</v>
          </cell>
        </row>
        <row r="274">
          <cell r="B274">
            <v>1501408</v>
          </cell>
          <cell r="C274" t="str">
            <v>SOWMIYA S</v>
          </cell>
          <cell r="D274">
            <v>43557</v>
          </cell>
          <cell r="E274" t="str">
            <v>MAKEUP</v>
          </cell>
          <cell r="F274" t="str">
            <v>H. Worker</v>
          </cell>
          <cell r="G274" t="str">
            <v>DIRECT MACHINIST</v>
          </cell>
          <cell r="H274" t="str">
            <v>M2</v>
          </cell>
        </row>
        <row r="275">
          <cell r="B275">
            <v>1501552</v>
          </cell>
          <cell r="C275" t="str">
            <v>SANTHIY SASIKUMAR</v>
          </cell>
          <cell r="D275">
            <v>43651</v>
          </cell>
          <cell r="E275" t="str">
            <v>MAKEUP</v>
          </cell>
          <cell r="F275" t="str">
            <v>H. Worker</v>
          </cell>
          <cell r="G275" t="str">
            <v>DIRECT MACHINIST</v>
          </cell>
          <cell r="H275" t="str">
            <v>M2</v>
          </cell>
        </row>
        <row r="276">
          <cell r="B276">
            <v>1501561</v>
          </cell>
          <cell r="C276" t="str">
            <v>RAJASRI</v>
          </cell>
          <cell r="D276">
            <v>43657</v>
          </cell>
          <cell r="E276" t="str">
            <v>MAKEUP</v>
          </cell>
          <cell r="F276" t="str">
            <v>H. Worker</v>
          </cell>
          <cell r="G276" t="str">
            <v>DIRECT MACHINIST</v>
          </cell>
          <cell r="H276" t="str">
            <v>M2</v>
          </cell>
        </row>
        <row r="277">
          <cell r="B277">
            <v>1501562</v>
          </cell>
          <cell r="C277" t="str">
            <v>AMUTHA</v>
          </cell>
          <cell r="D277">
            <v>43659</v>
          </cell>
          <cell r="E277" t="str">
            <v>MAKEUP</v>
          </cell>
          <cell r="F277" t="str">
            <v>H. Worker</v>
          </cell>
          <cell r="G277" t="str">
            <v>DIRECT MACHINIST</v>
          </cell>
          <cell r="H277" t="str">
            <v>M2</v>
          </cell>
        </row>
        <row r="278">
          <cell r="B278">
            <v>1501594</v>
          </cell>
          <cell r="C278" t="str">
            <v>INDIRA RAMASAMY</v>
          </cell>
          <cell r="D278">
            <v>43669</v>
          </cell>
          <cell r="E278" t="str">
            <v>MAKEUP</v>
          </cell>
          <cell r="F278" t="str">
            <v>H. Worker</v>
          </cell>
          <cell r="G278" t="str">
            <v>DIRECT MACHINIST</v>
          </cell>
          <cell r="H278" t="str">
            <v>M2</v>
          </cell>
        </row>
        <row r="279">
          <cell r="B279">
            <v>1400044</v>
          </cell>
          <cell r="C279" t="str">
            <v>MALAR KODI K</v>
          </cell>
          <cell r="D279">
            <v>42310</v>
          </cell>
          <cell r="E279" t="str">
            <v>MAKEUP</v>
          </cell>
          <cell r="F279" t="str">
            <v>D. Worker</v>
          </cell>
          <cell r="G279" t="str">
            <v>DIRECT MACHINIST</v>
          </cell>
          <cell r="H279" t="str">
            <v>M3</v>
          </cell>
        </row>
        <row r="280">
          <cell r="B280">
            <v>1400785</v>
          </cell>
          <cell r="C280" t="str">
            <v>PARVEEN BANU M</v>
          </cell>
          <cell r="D280">
            <v>42676</v>
          </cell>
          <cell r="E280" t="str">
            <v>MAKEUP</v>
          </cell>
          <cell r="F280" t="str">
            <v>D. Worker</v>
          </cell>
          <cell r="G280" t="str">
            <v>DIRECT MACHINIST</v>
          </cell>
          <cell r="H280" t="str">
            <v>M3</v>
          </cell>
        </row>
        <row r="281">
          <cell r="B281">
            <v>1400800</v>
          </cell>
          <cell r="C281" t="str">
            <v>UMA B</v>
          </cell>
          <cell r="D281">
            <v>42685</v>
          </cell>
          <cell r="E281" t="str">
            <v>MAKEUP</v>
          </cell>
          <cell r="F281" t="str">
            <v>D. Worker</v>
          </cell>
          <cell r="G281" t="str">
            <v>DIRECT MACHINIST</v>
          </cell>
          <cell r="H281" t="str">
            <v>M3</v>
          </cell>
        </row>
        <row r="282">
          <cell r="B282">
            <v>1400983</v>
          </cell>
          <cell r="C282" t="str">
            <v>JAYANTHI PRABHU</v>
          </cell>
          <cell r="D282">
            <v>42864</v>
          </cell>
          <cell r="E282" t="str">
            <v>MAKEUP</v>
          </cell>
          <cell r="F282" t="str">
            <v>D. Worker</v>
          </cell>
          <cell r="G282" t="str">
            <v>DIRECT MACHINIST</v>
          </cell>
          <cell r="H282" t="str">
            <v>M3</v>
          </cell>
        </row>
        <row r="283">
          <cell r="B283">
            <v>1401016</v>
          </cell>
          <cell r="C283" t="str">
            <v>NAVARATHINAM DEVASENA</v>
          </cell>
          <cell r="D283">
            <v>42894</v>
          </cell>
          <cell r="E283" t="str">
            <v>MAKEUP</v>
          </cell>
          <cell r="F283" t="str">
            <v>D. Worker</v>
          </cell>
          <cell r="G283" t="str">
            <v>DIRECT MACHINIST</v>
          </cell>
          <cell r="H283" t="str">
            <v>M3</v>
          </cell>
        </row>
        <row r="284">
          <cell r="B284">
            <v>1401079</v>
          </cell>
          <cell r="C284" t="str">
            <v>NIPU MECH</v>
          </cell>
          <cell r="D284">
            <v>42909</v>
          </cell>
          <cell r="E284" t="str">
            <v>MAKEUP</v>
          </cell>
          <cell r="F284" t="str">
            <v>D. Worker</v>
          </cell>
          <cell r="G284" t="str">
            <v>DIRECT MACHINIST</v>
          </cell>
          <cell r="H284" t="str">
            <v>M3</v>
          </cell>
        </row>
        <row r="285">
          <cell r="B285">
            <v>1401107</v>
          </cell>
          <cell r="C285" t="str">
            <v>PUSHPA P</v>
          </cell>
          <cell r="D285">
            <v>42933</v>
          </cell>
          <cell r="E285" t="str">
            <v>MAKEUP</v>
          </cell>
          <cell r="F285" t="str">
            <v>D. Worker</v>
          </cell>
          <cell r="G285" t="str">
            <v>DIRECT MACHINIST</v>
          </cell>
          <cell r="H285" t="str">
            <v>M3</v>
          </cell>
        </row>
        <row r="286">
          <cell r="B286">
            <v>1401221</v>
          </cell>
          <cell r="C286" t="str">
            <v>PRIYADHARSHINI MURALI</v>
          </cell>
          <cell r="D286">
            <v>43132</v>
          </cell>
          <cell r="E286" t="str">
            <v>MAKEUP</v>
          </cell>
          <cell r="F286" t="str">
            <v>D. Worker</v>
          </cell>
          <cell r="G286" t="str">
            <v>DIRECT MACHINIST</v>
          </cell>
          <cell r="H286" t="str">
            <v>M3</v>
          </cell>
        </row>
        <row r="287">
          <cell r="B287">
            <v>1401848</v>
          </cell>
          <cell r="C287" t="str">
            <v>VIJI S</v>
          </cell>
          <cell r="D287">
            <v>43647</v>
          </cell>
          <cell r="E287" t="str">
            <v>MAKEUP</v>
          </cell>
          <cell r="F287" t="str">
            <v>D. Worker</v>
          </cell>
          <cell r="G287" t="str">
            <v>DIRECT MACHINIST</v>
          </cell>
          <cell r="H287" t="str">
            <v>M3</v>
          </cell>
        </row>
        <row r="288">
          <cell r="B288">
            <v>1401857</v>
          </cell>
          <cell r="C288" t="str">
            <v>MEENAKCHI L</v>
          </cell>
          <cell r="D288">
            <v>43649</v>
          </cell>
          <cell r="E288" t="str">
            <v>MAKEUP</v>
          </cell>
          <cell r="F288" t="str">
            <v>D. Worker</v>
          </cell>
          <cell r="G288" t="str">
            <v>DIRECT MACHINIST</v>
          </cell>
          <cell r="H288" t="str">
            <v>M3</v>
          </cell>
        </row>
        <row r="289">
          <cell r="B289">
            <v>1401889</v>
          </cell>
          <cell r="C289" t="str">
            <v>VASANTHAKUMARI CHANDRABOSE</v>
          </cell>
          <cell r="D289">
            <v>43672</v>
          </cell>
          <cell r="E289" t="str">
            <v>MAKEUP</v>
          </cell>
          <cell r="F289" t="str">
            <v>D. Worker</v>
          </cell>
          <cell r="G289" t="str">
            <v>DIRECT MACHINIST</v>
          </cell>
          <cell r="H289" t="str">
            <v>M3</v>
          </cell>
        </row>
        <row r="290">
          <cell r="B290">
            <v>1500046</v>
          </cell>
          <cell r="C290" t="str">
            <v>ANUKRUTHIKA M</v>
          </cell>
          <cell r="D290">
            <v>42416</v>
          </cell>
          <cell r="E290" t="str">
            <v>MAKEUP</v>
          </cell>
          <cell r="F290" t="str">
            <v>H. Worker</v>
          </cell>
          <cell r="G290" t="str">
            <v>DIRECT MACHINIST</v>
          </cell>
          <cell r="H290" t="str">
            <v>M3</v>
          </cell>
        </row>
        <row r="291">
          <cell r="B291">
            <v>1500192</v>
          </cell>
          <cell r="C291" t="str">
            <v>Revathi A</v>
          </cell>
          <cell r="D291">
            <v>42489</v>
          </cell>
          <cell r="E291" t="str">
            <v>MAKEUP</v>
          </cell>
          <cell r="F291" t="str">
            <v>H. Worker</v>
          </cell>
          <cell r="G291" t="str">
            <v>DIRECT MACHINIST</v>
          </cell>
          <cell r="H291" t="str">
            <v>M3</v>
          </cell>
        </row>
        <row r="292">
          <cell r="B292">
            <v>1500194</v>
          </cell>
          <cell r="C292" t="str">
            <v>Sasikala S</v>
          </cell>
          <cell r="D292">
            <v>42489</v>
          </cell>
          <cell r="E292" t="str">
            <v>MAKEUP</v>
          </cell>
          <cell r="F292" t="str">
            <v>H. Worker</v>
          </cell>
          <cell r="G292" t="str">
            <v>DIRECT MACHINIST</v>
          </cell>
          <cell r="H292" t="str">
            <v>M3</v>
          </cell>
        </row>
        <row r="293">
          <cell r="B293">
            <v>1500197</v>
          </cell>
          <cell r="C293" t="str">
            <v>Hema K</v>
          </cell>
          <cell r="D293">
            <v>42489</v>
          </cell>
          <cell r="E293" t="str">
            <v>MAKEUP</v>
          </cell>
          <cell r="F293" t="str">
            <v>H. Worker</v>
          </cell>
          <cell r="G293" t="str">
            <v>DIRECT MACHINIST</v>
          </cell>
          <cell r="H293" t="str">
            <v>M3</v>
          </cell>
        </row>
        <row r="294">
          <cell r="B294">
            <v>1500275</v>
          </cell>
          <cell r="C294" t="str">
            <v>VIMALA C</v>
          </cell>
          <cell r="D294">
            <v>42524</v>
          </cell>
          <cell r="E294" t="str">
            <v>MAKEUP</v>
          </cell>
          <cell r="F294" t="str">
            <v>H. Worker</v>
          </cell>
          <cell r="G294" t="str">
            <v>DIRECT MACHINIST</v>
          </cell>
          <cell r="H294" t="str">
            <v>M3</v>
          </cell>
        </row>
        <row r="295">
          <cell r="B295">
            <v>1500362</v>
          </cell>
          <cell r="C295" t="str">
            <v>SATHYA S</v>
          </cell>
          <cell r="D295">
            <v>42552</v>
          </cell>
          <cell r="E295" t="str">
            <v>MAKEUP</v>
          </cell>
          <cell r="F295" t="str">
            <v>H. Worker</v>
          </cell>
          <cell r="G295" t="str">
            <v>DIRECT MACHINIST</v>
          </cell>
          <cell r="H295" t="str">
            <v>M3</v>
          </cell>
        </row>
        <row r="296">
          <cell r="B296">
            <v>1500652</v>
          </cell>
          <cell r="C296" t="str">
            <v>VANITHA D</v>
          </cell>
          <cell r="D296">
            <v>42758</v>
          </cell>
          <cell r="E296" t="str">
            <v>MAKEUP</v>
          </cell>
          <cell r="F296" t="str">
            <v>H. Worker</v>
          </cell>
          <cell r="G296" t="str">
            <v>DIRECT MACHINIST</v>
          </cell>
          <cell r="H296" t="str">
            <v>M3</v>
          </cell>
        </row>
        <row r="297">
          <cell r="B297">
            <v>1500680</v>
          </cell>
          <cell r="C297" t="str">
            <v>BUVANESWARI J</v>
          </cell>
          <cell r="D297">
            <v>42762</v>
          </cell>
          <cell r="E297" t="str">
            <v>MAKEUP</v>
          </cell>
          <cell r="F297" t="str">
            <v>H. Worker</v>
          </cell>
          <cell r="G297" t="str">
            <v>DIRECT MACHINIST</v>
          </cell>
          <cell r="H297" t="str">
            <v>M3</v>
          </cell>
        </row>
        <row r="298">
          <cell r="B298">
            <v>1500699</v>
          </cell>
          <cell r="C298" t="str">
            <v>NEELAVATHI K</v>
          </cell>
          <cell r="D298">
            <v>42763</v>
          </cell>
          <cell r="E298" t="str">
            <v>MAKEUP</v>
          </cell>
          <cell r="F298" t="str">
            <v>H. Worker</v>
          </cell>
          <cell r="G298" t="str">
            <v>DIRECT MACHINIST</v>
          </cell>
          <cell r="H298" t="str">
            <v>M3</v>
          </cell>
        </row>
        <row r="299">
          <cell r="B299">
            <v>1500833</v>
          </cell>
          <cell r="C299" t="str">
            <v>NITHYA MURUGAIYAN</v>
          </cell>
          <cell r="D299">
            <v>42845</v>
          </cell>
          <cell r="E299" t="str">
            <v>MAKEUP</v>
          </cell>
          <cell r="F299" t="str">
            <v>H. Worker</v>
          </cell>
          <cell r="G299" t="str">
            <v>DIRECT MACHINIST</v>
          </cell>
          <cell r="H299" t="str">
            <v>M3</v>
          </cell>
        </row>
        <row r="300">
          <cell r="B300">
            <v>1500921</v>
          </cell>
          <cell r="C300" t="str">
            <v>AZHAGENTHI ALLAPILLAI</v>
          </cell>
          <cell r="D300">
            <v>42922</v>
          </cell>
          <cell r="E300" t="str">
            <v>MAKEUP</v>
          </cell>
          <cell r="F300" t="str">
            <v>H. Worker</v>
          </cell>
          <cell r="G300" t="str">
            <v>DIRECT MACHINIST</v>
          </cell>
          <cell r="H300" t="str">
            <v>M3</v>
          </cell>
        </row>
        <row r="301">
          <cell r="B301">
            <v>1500925</v>
          </cell>
          <cell r="C301" t="str">
            <v>SARUMATHI ANBUROSE</v>
          </cell>
          <cell r="D301">
            <v>42924</v>
          </cell>
          <cell r="E301" t="str">
            <v>MAKEUP</v>
          </cell>
          <cell r="F301" t="str">
            <v>H. Worker</v>
          </cell>
          <cell r="G301" t="str">
            <v>DIRECT MACHINIST</v>
          </cell>
          <cell r="H301" t="str">
            <v>M3</v>
          </cell>
        </row>
        <row r="302">
          <cell r="B302">
            <v>1500966</v>
          </cell>
          <cell r="C302" t="str">
            <v>MALA BASKAR</v>
          </cell>
          <cell r="D302">
            <v>43031</v>
          </cell>
          <cell r="E302" t="str">
            <v>MAKEUP</v>
          </cell>
          <cell r="F302" t="str">
            <v>H. Worker</v>
          </cell>
          <cell r="G302" t="str">
            <v>DIRECT MACHINIST</v>
          </cell>
          <cell r="H302" t="str">
            <v>M3</v>
          </cell>
        </row>
        <row r="303">
          <cell r="B303">
            <v>1501079</v>
          </cell>
          <cell r="C303" t="str">
            <v>S DIVYA</v>
          </cell>
          <cell r="D303">
            <v>43173</v>
          </cell>
          <cell r="E303" t="str">
            <v>MAKEUP</v>
          </cell>
          <cell r="F303" t="str">
            <v>H. Worker</v>
          </cell>
          <cell r="G303" t="str">
            <v>DIRECT MACHINIST</v>
          </cell>
          <cell r="H303" t="str">
            <v>M3</v>
          </cell>
        </row>
        <row r="304">
          <cell r="B304">
            <v>1501095</v>
          </cell>
          <cell r="C304" t="str">
            <v>AZHZGUMANI CHELLAM</v>
          </cell>
          <cell r="D304">
            <v>43193</v>
          </cell>
          <cell r="E304" t="str">
            <v>MAKEUP</v>
          </cell>
          <cell r="F304" t="str">
            <v>H. Worker</v>
          </cell>
          <cell r="G304" t="str">
            <v>DIRECT MACHINIST</v>
          </cell>
          <cell r="H304" t="str">
            <v>M3</v>
          </cell>
        </row>
        <row r="305">
          <cell r="B305">
            <v>1501137</v>
          </cell>
          <cell r="C305" t="str">
            <v>NITHYA SELVARAJ</v>
          </cell>
          <cell r="D305">
            <v>43222</v>
          </cell>
          <cell r="E305" t="str">
            <v>MAKEUP</v>
          </cell>
          <cell r="F305" t="str">
            <v>H. Worker</v>
          </cell>
          <cell r="G305" t="str">
            <v>DIRECT MACHINIST</v>
          </cell>
          <cell r="H305" t="str">
            <v>M3</v>
          </cell>
        </row>
        <row r="306">
          <cell r="B306">
            <v>1501188</v>
          </cell>
          <cell r="C306" t="str">
            <v>KALAIVANI GANESAN</v>
          </cell>
          <cell r="D306">
            <v>43259</v>
          </cell>
          <cell r="E306" t="str">
            <v>MAKEUP</v>
          </cell>
          <cell r="F306" t="str">
            <v>H. Worker</v>
          </cell>
          <cell r="G306" t="str">
            <v>DIRECT MACHINIST</v>
          </cell>
          <cell r="H306" t="str">
            <v>M3</v>
          </cell>
        </row>
        <row r="307">
          <cell r="B307">
            <v>1501269</v>
          </cell>
          <cell r="C307" t="str">
            <v>GUDISE VARA LAKSHMI</v>
          </cell>
          <cell r="D307">
            <v>43321</v>
          </cell>
          <cell r="E307" t="str">
            <v>MAKEUP</v>
          </cell>
          <cell r="F307" t="str">
            <v>H. Worker</v>
          </cell>
          <cell r="G307" t="str">
            <v>DIRECT MACHINIST</v>
          </cell>
          <cell r="H307" t="str">
            <v>M3</v>
          </cell>
        </row>
        <row r="308">
          <cell r="B308">
            <v>1501499</v>
          </cell>
          <cell r="C308" t="str">
            <v>SASIKALA DURAISAMY</v>
          </cell>
          <cell r="D308">
            <v>43622</v>
          </cell>
          <cell r="E308" t="str">
            <v>MAKEUP</v>
          </cell>
          <cell r="F308" t="str">
            <v>H. Worker</v>
          </cell>
          <cell r="G308" t="str">
            <v>DIRECT MACHINIST</v>
          </cell>
          <cell r="H308" t="str">
            <v>M3</v>
          </cell>
        </row>
        <row r="309">
          <cell r="B309">
            <v>1400004</v>
          </cell>
          <cell r="C309" t="str">
            <v>SOBHA R</v>
          </cell>
          <cell r="D309">
            <v>42310</v>
          </cell>
          <cell r="E309" t="str">
            <v>MAKEUP</v>
          </cell>
          <cell r="F309" t="str">
            <v>D. Worker</v>
          </cell>
          <cell r="G309" t="str">
            <v>DIRECT MACHINIST</v>
          </cell>
          <cell r="H309" t="str">
            <v>M4</v>
          </cell>
        </row>
        <row r="310">
          <cell r="B310">
            <v>1400019</v>
          </cell>
          <cell r="C310" t="str">
            <v>SHAMIM N</v>
          </cell>
          <cell r="D310">
            <v>42310</v>
          </cell>
          <cell r="E310" t="str">
            <v>MAKEUP</v>
          </cell>
          <cell r="F310" t="str">
            <v>D. Worker</v>
          </cell>
          <cell r="G310" t="str">
            <v>DIRECT MACHINIST</v>
          </cell>
          <cell r="H310" t="str">
            <v>M4</v>
          </cell>
        </row>
        <row r="311">
          <cell r="B311">
            <v>1400220</v>
          </cell>
          <cell r="C311" t="str">
            <v>HILDA S</v>
          </cell>
          <cell r="D311">
            <v>42340</v>
          </cell>
          <cell r="E311" t="str">
            <v>MAKEUP</v>
          </cell>
          <cell r="F311" t="str">
            <v>D. Worker</v>
          </cell>
          <cell r="G311" t="str">
            <v>DIRECT MACHINIST</v>
          </cell>
          <cell r="H311" t="str">
            <v>M4</v>
          </cell>
        </row>
        <row r="312">
          <cell r="B312">
            <v>1400278</v>
          </cell>
          <cell r="C312" t="str">
            <v>Elavarasi.S</v>
          </cell>
          <cell r="D312">
            <v>42354</v>
          </cell>
          <cell r="E312" t="str">
            <v>MAKEUP</v>
          </cell>
          <cell r="F312" t="str">
            <v>D. Worker</v>
          </cell>
          <cell r="G312" t="str">
            <v>DIRECT MACHINIST</v>
          </cell>
          <cell r="H312" t="str">
            <v>M4</v>
          </cell>
        </row>
        <row r="313">
          <cell r="B313">
            <v>1400475</v>
          </cell>
          <cell r="C313" t="str">
            <v>Sumathi B</v>
          </cell>
          <cell r="D313">
            <v>42431</v>
          </cell>
          <cell r="E313" t="str">
            <v>MAKEUP</v>
          </cell>
          <cell r="F313" t="str">
            <v>D. Worker</v>
          </cell>
          <cell r="G313" t="str">
            <v>DIRECT MACHINIST</v>
          </cell>
          <cell r="H313" t="str">
            <v>M4</v>
          </cell>
        </row>
        <row r="314">
          <cell r="B314">
            <v>1400755</v>
          </cell>
          <cell r="C314" t="str">
            <v>RENUGA DEVI M</v>
          </cell>
          <cell r="D314">
            <v>42616</v>
          </cell>
          <cell r="E314" t="str">
            <v>MAKEUP</v>
          </cell>
          <cell r="F314" t="str">
            <v>D. Worker</v>
          </cell>
          <cell r="G314" t="str">
            <v>DIRECT MACHINIST</v>
          </cell>
          <cell r="H314" t="str">
            <v>M4</v>
          </cell>
        </row>
        <row r="315">
          <cell r="B315">
            <v>1400784</v>
          </cell>
          <cell r="C315" t="str">
            <v>MUMTHAJ BEGAM M</v>
          </cell>
          <cell r="D315">
            <v>42676</v>
          </cell>
          <cell r="E315" t="str">
            <v>MAKEUP</v>
          </cell>
          <cell r="F315" t="str">
            <v>D. Worker</v>
          </cell>
          <cell r="G315" t="str">
            <v>DIRECT MACHINIST</v>
          </cell>
          <cell r="H315" t="str">
            <v>M4</v>
          </cell>
        </row>
        <row r="316">
          <cell r="B316">
            <v>1400798</v>
          </cell>
          <cell r="C316" t="str">
            <v>SUMATHI S</v>
          </cell>
          <cell r="D316">
            <v>42684</v>
          </cell>
          <cell r="E316" t="str">
            <v>MAKEUP</v>
          </cell>
          <cell r="F316" t="str">
            <v>D. Worker</v>
          </cell>
          <cell r="G316" t="str">
            <v>DIRECT MACHINIST</v>
          </cell>
          <cell r="H316" t="str">
            <v>M4</v>
          </cell>
        </row>
        <row r="317">
          <cell r="B317">
            <v>1400946</v>
          </cell>
          <cell r="C317" t="str">
            <v>ANTHONIAMMAL K</v>
          </cell>
          <cell r="D317">
            <v>42811</v>
          </cell>
          <cell r="E317" t="str">
            <v>MAKEUP</v>
          </cell>
          <cell r="F317" t="str">
            <v>D. Worker</v>
          </cell>
          <cell r="G317" t="str">
            <v>DIRECT MACHINIST</v>
          </cell>
          <cell r="H317" t="str">
            <v>M4</v>
          </cell>
        </row>
        <row r="318">
          <cell r="B318">
            <v>1401075</v>
          </cell>
          <cell r="C318" t="str">
            <v>GOPI TANTI</v>
          </cell>
          <cell r="D318">
            <v>42909</v>
          </cell>
          <cell r="E318" t="str">
            <v>MAKEUP</v>
          </cell>
          <cell r="F318" t="str">
            <v>D. Worker</v>
          </cell>
          <cell r="G318" t="str">
            <v>DIRECT MACHINIST</v>
          </cell>
          <cell r="H318" t="str">
            <v>M4</v>
          </cell>
        </row>
        <row r="319">
          <cell r="B319">
            <v>1401080</v>
          </cell>
          <cell r="C319" t="str">
            <v>PINTU KORMOKAR</v>
          </cell>
          <cell r="D319">
            <v>42909</v>
          </cell>
          <cell r="E319" t="str">
            <v>MAKEUP</v>
          </cell>
          <cell r="F319" t="str">
            <v>D. Worker</v>
          </cell>
          <cell r="G319" t="str">
            <v>DIRECT MACHINIST</v>
          </cell>
          <cell r="H319" t="str">
            <v>M4</v>
          </cell>
        </row>
        <row r="320">
          <cell r="B320">
            <v>1401790</v>
          </cell>
          <cell r="C320" t="str">
            <v>DIVYA</v>
          </cell>
          <cell r="D320">
            <v>43621</v>
          </cell>
          <cell r="E320" t="str">
            <v>MAKEUP</v>
          </cell>
          <cell r="F320" t="str">
            <v>D. Worker</v>
          </cell>
          <cell r="G320" t="str">
            <v>DIRECT MACHINIST</v>
          </cell>
          <cell r="H320" t="str">
            <v>M4</v>
          </cell>
        </row>
        <row r="321">
          <cell r="B321">
            <v>1401839</v>
          </cell>
          <cell r="C321" t="str">
            <v>SANTHAKUMARI</v>
          </cell>
          <cell r="D321">
            <v>43640</v>
          </cell>
          <cell r="E321" t="str">
            <v>MAKEUP</v>
          </cell>
          <cell r="F321" t="str">
            <v>D. Worker</v>
          </cell>
          <cell r="G321" t="str">
            <v>DIRECT MACHINIST</v>
          </cell>
          <cell r="H321" t="str">
            <v>M4</v>
          </cell>
        </row>
        <row r="322">
          <cell r="B322">
            <v>1401847</v>
          </cell>
          <cell r="C322" t="str">
            <v>YASHMIN</v>
          </cell>
          <cell r="D322">
            <v>43647</v>
          </cell>
          <cell r="E322" t="str">
            <v>MAKEUP</v>
          </cell>
          <cell r="F322" t="str">
            <v>D. Worker</v>
          </cell>
          <cell r="G322" t="str">
            <v>DIRECT MACHINIST</v>
          </cell>
          <cell r="H322" t="str">
            <v>M4</v>
          </cell>
        </row>
        <row r="323">
          <cell r="B323">
            <v>1401858</v>
          </cell>
          <cell r="C323" t="str">
            <v>LATHA S</v>
          </cell>
          <cell r="D323">
            <v>43649</v>
          </cell>
          <cell r="E323" t="str">
            <v>MAKEUP</v>
          </cell>
          <cell r="F323" t="str">
            <v>D. Worker</v>
          </cell>
          <cell r="G323" t="str">
            <v>DIRECT MACHINIST</v>
          </cell>
          <cell r="H323" t="str">
            <v>M4</v>
          </cell>
        </row>
        <row r="324">
          <cell r="B324">
            <v>1401863</v>
          </cell>
          <cell r="C324" t="str">
            <v>MEENA MALLIKARJUNAN</v>
          </cell>
          <cell r="D324">
            <v>43654</v>
          </cell>
          <cell r="E324" t="str">
            <v>MAKEUP</v>
          </cell>
          <cell r="F324" t="str">
            <v>D. Worker</v>
          </cell>
          <cell r="G324" t="str">
            <v>DIRECT MACHINIST</v>
          </cell>
          <cell r="H324" t="str">
            <v>M4</v>
          </cell>
        </row>
        <row r="325">
          <cell r="B325">
            <v>1401883</v>
          </cell>
          <cell r="C325" t="str">
            <v>CM PALANISAMY</v>
          </cell>
          <cell r="D325">
            <v>43662</v>
          </cell>
          <cell r="E325" t="str">
            <v>MAKEUP</v>
          </cell>
          <cell r="F325" t="str">
            <v>D. Worker</v>
          </cell>
          <cell r="G325" t="str">
            <v>DIRECT MACHINIST</v>
          </cell>
          <cell r="H325" t="str">
            <v>M4</v>
          </cell>
        </row>
        <row r="326">
          <cell r="B326">
            <v>1401887</v>
          </cell>
          <cell r="C326" t="str">
            <v>RABI DIGAL</v>
          </cell>
          <cell r="D326">
            <v>43669</v>
          </cell>
          <cell r="E326" t="str">
            <v>MAKEUP</v>
          </cell>
          <cell r="F326" t="str">
            <v>D. Worker</v>
          </cell>
          <cell r="G326" t="str">
            <v>DIRECT MACHINIST</v>
          </cell>
          <cell r="H326" t="str">
            <v>M4</v>
          </cell>
        </row>
        <row r="327">
          <cell r="B327">
            <v>1500016</v>
          </cell>
          <cell r="C327" t="str">
            <v>RAJATHI S</v>
          </cell>
          <cell r="D327">
            <v>42397</v>
          </cell>
          <cell r="E327" t="str">
            <v>MAKEUP</v>
          </cell>
          <cell r="F327" t="str">
            <v>H. Worker</v>
          </cell>
          <cell r="G327" t="str">
            <v>DIRECT MACHINIST</v>
          </cell>
          <cell r="H327" t="str">
            <v>M4</v>
          </cell>
        </row>
        <row r="328">
          <cell r="B328">
            <v>1500017</v>
          </cell>
          <cell r="C328" t="str">
            <v>SHOBANA R</v>
          </cell>
          <cell r="D328">
            <v>42396</v>
          </cell>
          <cell r="E328" t="str">
            <v>MAKEUP</v>
          </cell>
          <cell r="F328" t="str">
            <v>H. Worker</v>
          </cell>
          <cell r="G328" t="str">
            <v>DIRECT MACHINIST</v>
          </cell>
          <cell r="H328" t="str">
            <v>M4</v>
          </cell>
        </row>
        <row r="329">
          <cell r="B329">
            <v>1500047</v>
          </cell>
          <cell r="C329" t="str">
            <v>GOKILA M</v>
          </cell>
          <cell r="D329">
            <v>42416</v>
          </cell>
          <cell r="E329" t="str">
            <v>MAKEUP</v>
          </cell>
          <cell r="F329" t="str">
            <v>H. Worker</v>
          </cell>
          <cell r="G329" t="str">
            <v>DIRECT MACHINIST</v>
          </cell>
          <cell r="H329" t="str">
            <v>M4</v>
          </cell>
        </row>
        <row r="330">
          <cell r="B330">
            <v>1500183</v>
          </cell>
          <cell r="C330" t="str">
            <v>Keerthana V</v>
          </cell>
          <cell r="D330">
            <v>42485</v>
          </cell>
          <cell r="E330" t="str">
            <v>MAKEUP</v>
          </cell>
          <cell r="F330" t="str">
            <v>H. Worker</v>
          </cell>
          <cell r="G330" t="str">
            <v>DIRECT MACHINIST</v>
          </cell>
          <cell r="H330" t="str">
            <v>M4</v>
          </cell>
        </row>
        <row r="331">
          <cell r="B331">
            <v>1500206</v>
          </cell>
          <cell r="C331" t="str">
            <v>ANUSHA M</v>
          </cell>
          <cell r="D331">
            <v>42493</v>
          </cell>
          <cell r="E331" t="str">
            <v>MAKEUP</v>
          </cell>
          <cell r="F331" t="str">
            <v>H. Worker</v>
          </cell>
          <cell r="G331" t="str">
            <v>DIRECT MACHINIST</v>
          </cell>
          <cell r="H331" t="str">
            <v>M4</v>
          </cell>
        </row>
        <row r="332">
          <cell r="B332">
            <v>1500268</v>
          </cell>
          <cell r="C332" t="str">
            <v>ANBUARASI A</v>
          </cell>
          <cell r="D332">
            <v>42520</v>
          </cell>
          <cell r="E332" t="str">
            <v>MAKEUP</v>
          </cell>
          <cell r="F332" t="str">
            <v>H. Worker</v>
          </cell>
          <cell r="G332" t="str">
            <v>DIRECT MACHINIST</v>
          </cell>
          <cell r="H332" t="str">
            <v>M4</v>
          </cell>
        </row>
        <row r="333">
          <cell r="B333">
            <v>1500422</v>
          </cell>
          <cell r="C333" t="str">
            <v>VIJYA KUMARI M</v>
          </cell>
          <cell r="D333">
            <v>42587</v>
          </cell>
          <cell r="E333" t="str">
            <v>MAKEUP</v>
          </cell>
          <cell r="F333" t="str">
            <v>H. Worker</v>
          </cell>
          <cell r="G333" t="str">
            <v>DIRECT MACHINIST</v>
          </cell>
          <cell r="H333" t="str">
            <v>M4</v>
          </cell>
        </row>
        <row r="334">
          <cell r="B334">
            <v>1500675</v>
          </cell>
          <cell r="C334" t="str">
            <v>SATHYA S</v>
          </cell>
          <cell r="D334">
            <v>42762</v>
          </cell>
          <cell r="E334" t="str">
            <v>MAKEUP</v>
          </cell>
          <cell r="F334" t="str">
            <v>H. Worker</v>
          </cell>
          <cell r="G334" t="str">
            <v>DIRECT MACHINIST</v>
          </cell>
          <cell r="H334" t="str">
            <v>M4</v>
          </cell>
        </row>
        <row r="335">
          <cell r="B335">
            <v>1500679</v>
          </cell>
          <cell r="C335" t="str">
            <v>SNEGA K</v>
          </cell>
          <cell r="D335">
            <v>42762</v>
          </cell>
          <cell r="E335" t="str">
            <v>MAKEUP</v>
          </cell>
          <cell r="F335" t="str">
            <v>H. Worker</v>
          </cell>
          <cell r="G335" t="str">
            <v>DIRECT MACHINIST</v>
          </cell>
          <cell r="H335" t="str">
            <v>M4</v>
          </cell>
        </row>
        <row r="336">
          <cell r="B336">
            <v>1500965</v>
          </cell>
          <cell r="C336" t="str">
            <v>MAGESHWARI</v>
          </cell>
          <cell r="D336">
            <v>43031</v>
          </cell>
          <cell r="E336" t="str">
            <v>MAKEUP</v>
          </cell>
          <cell r="F336" t="str">
            <v>H. Worker</v>
          </cell>
          <cell r="G336" t="str">
            <v>DIRECT MACHINIST</v>
          </cell>
          <cell r="H336" t="str">
            <v>M4</v>
          </cell>
        </row>
        <row r="337">
          <cell r="B337">
            <v>1501373</v>
          </cell>
          <cell r="C337" t="str">
            <v>GUNA SANTHAR</v>
          </cell>
          <cell r="D337">
            <v>43501</v>
          </cell>
          <cell r="E337" t="str">
            <v>MAKEUP</v>
          </cell>
          <cell r="F337" t="str">
            <v>H. Worker</v>
          </cell>
          <cell r="G337" t="str">
            <v>DIRECT MACHINIST</v>
          </cell>
          <cell r="H337" t="str">
            <v>M4</v>
          </cell>
        </row>
        <row r="338">
          <cell r="B338">
            <v>1501389</v>
          </cell>
          <cell r="C338" t="str">
            <v>VINOTHANI</v>
          </cell>
          <cell r="D338">
            <v>43523</v>
          </cell>
          <cell r="E338" t="str">
            <v>MAKEUP</v>
          </cell>
          <cell r="F338" t="str">
            <v>H. Worker</v>
          </cell>
          <cell r="G338" t="str">
            <v>DIRECT MACHINIST</v>
          </cell>
          <cell r="H338" t="str">
            <v>M4</v>
          </cell>
        </row>
        <row r="339">
          <cell r="B339">
            <v>1400005</v>
          </cell>
          <cell r="C339" t="str">
            <v>VANITHA V</v>
          </cell>
          <cell r="D339">
            <v>42310</v>
          </cell>
          <cell r="E339" t="str">
            <v>MAKEUP</v>
          </cell>
          <cell r="F339" t="str">
            <v>D. Worker</v>
          </cell>
          <cell r="G339" t="str">
            <v>DIRECT MACHINIST</v>
          </cell>
          <cell r="H339" t="str">
            <v>M5</v>
          </cell>
        </row>
        <row r="340">
          <cell r="B340">
            <v>1400141</v>
          </cell>
          <cell r="C340" t="str">
            <v>MALARVIZHI G</v>
          </cell>
          <cell r="D340">
            <v>42324</v>
          </cell>
          <cell r="E340" t="str">
            <v>MAKEUP</v>
          </cell>
          <cell r="F340" t="str">
            <v>D. Worker</v>
          </cell>
          <cell r="G340" t="str">
            <v>DIRECT MACHINIST</v>
          </cell>
          <cell r="H340" t="str">
            <v>M5</v>
          </cell>
        </row>
        <row r="341">
          <cell r="B341">
            <v>1400192</v>
          </cell>
          <cell r="C341" t="str">
            <v>SINDHU M</v>
          </cell>
          <cell r="D341">
            <v>42333</v>
          </cell>
          <cell r="E341" t="str">
            <v>MAKEUP</v>
          </cell>
          <cell r="F341" t="str">
            <v>D. Worker</v>
          </cell>
          <cell r="G341" t="str">
            <v>DIRECT MACHINIST</v>
          </cell>
          <cell r="H341" t="str">
            <v>M5</v>
          </cell>
        </row>
        <row r="342">
          <cell r="B342">
            <v>1400409</v>
          </cell>
          <cell r="C342" t="str">
            <v>Padmini S</v>
          </cell>
          <cell r="D342">
            <v>42403</v>
          </cell>
          <cell r="E342" t="str">
            <v>MAKEUP</v>
          </cell>
          <cell r="F342" t="str">
            <v>D. Worker</v>
          </cell>
          <cell r="G342" t="str">
            <v>DIRECT MACHINIST</v>
          </cell>
          <cell r="H342" t="str">
            <v>M5</v>
          </cell>
        </row>
        <row r="343">
          <cell r="B343">
            <v>1400691</v>
          </cell>
          <cell r="C343" t="str">
            <v>BHUVANESWARI S</v>
          </cell>
          <cell r="D343">
            <v>42563</v>
          </cell>
          <cell r="E343" t="str">
            <v>MAKEUP</v>
          </cell>
          <cell r="F343" t="str">
            <v>D. Worker</v>
          </cell>
          <cell r="G343" t="str">
            <v>DIRECT MACHINIST</v>
          </cell>
          <cell r="H343" t="str">
            <v>M5</v>
          </cell>
        </row>
        <row r="344">
          <cell r="B344">
            <v>1400796</v>
          </cell>
          <cell r="C344" t="str">
            <v>BHUVANESHWARI S</v>
          </cell>
          <cell r="D344">
            <v>42683</v>
          </cell>
          <cell r="E344" t="str">
            <v>MAKEUP</v>
          </cell>
          <cell r="F344" t="str">
            <v>D. Worker</v>
          </cell>
          <cell r="G344" t="str">
            <v>DIRECT MACHINIST</v>
          </cell>
          <cell r="H344" t="str">
            <v>M5</v>
          </cell>
        </row>
        <row r="345">
          <cell r="B345">
            <v>1400895</v>
          </cell>
          <cell r="C345" t="str">
            <v>ANJANI SUKANYA G</v>
          </cell>
          <cell r="D345">
            <v>42779</v>
          </cell>
          <cell r="E345" t="str">
            <v>MAKEUP</v>
          </cell>
          <cell r="F345" t="str">
            <v>D. Worker</v>
          </cell>
          <cell r="G345" t="str">
            <v>DIRECT MACHINIST</v>
          </cell>
          <cell r="H345" t="str">
            <v>M5</v>
          </cell>
        </row>
        <row r="346">
          <cell r="B346">
            <v>1401224</v>
          </cell>
          <cell r="C346" t="str">
            <v>PRAKASH DANAPAL</v>
          </cell>
          <cell r="D346">
            <v>43139</v>
          </cell>
          <cell r="E346" t="str">
            <v>MAKEUP</v>
          </cell>
          <cell r="F346" t="str">
            <v>D. Worker</v>
          </cell>
          <cell r="G346" t="str">
            <v>DIRECT MACHINIST</v>
          </cell>
          <cell r="H346" t="str">
            <v>M5</v>
          </cell>
        </row>
        <row r="347">
          <cell r="B347">
            <v>1401227</v>
          </cell>
          <cell r="C347" t="str">
            <v>R DEEPA</v>
          </cell>
          <cell r="D347">
            <v>43144</v>
          </cell>
          <cell r="E347" t="str">
            <v>MAKEUP</v>
          </cell>
          <cell r="F347" t="str">
            <v>D. Worker</v>
          </cell>
          <cell r="G347" t="str">
            <v>DIRECT MACHINIST</v>
          </cell>
          <cell r="H347" t="str">
            <v>M5</v>
          </cell>
        </row>
        <row r="348">
          <cell r="B348">
            <v>1401259</v>
          </cell>
          <cell r="C348" t="str">
            <v>NANCI</v>
          </cell>
          <cell r="D348">
            <v>43192</v>
          </cell>
          <cell r="E348" t="str">
            <v>MAKEUP</v>
          </cell>
          <cell r="F348" t="str">
            <v>D. Worker</v>
          </cell>
          <cell r="G348" t="str">
            <v>DIRECT MACHINIST</v>
          </cell>
          <cell r="H348" t="str">
            <v>M5</v>
          </cell>
        </row>
        <row r="349">
          <cell r="B349">
            <v>1401670</v>
          </cell>
          <cell r="C349" t="str">
            <v>PRINCY A</v>
          </cell>
          <cell r="D349">
            <v>43574</v>
          </cell>
          <cell r="E349" t="str">
            <v>MAKEUP</v>
          </cell>
          <cell r="F349" t="str">
            <v>D. Worker</v>
          </cell>
          <cell r="G349" t="str">
            <v>DIRECT MACHINIST</v>
          </cell>
          <cell r="H349" t="str">
            <v>M5</v>
          </cell>
        </row>
        <row r="350">
          <cell r="B350">
            <v>1401690</v>
          </cell>
          <cell r="C350" t="str">
            <v>ARUNA DEVI R</v>
          </cell>
          <cell r="D350">
            <v>43591</v>
          </cell>
          <cell r="E350" t="str">
            <v>MAKEUP</v>
          </cell>
          <cell r="F350" t="str">
            <v>D. Worker</v>
          </cell>
          <cell r="G350" t="str">
            <v>DIRECT MACHINIST</v>
          </cell>
          <cell r="H350" t="str">
            <v>M5</v>
          </cell>
        </row>
        <row r="351">
          <cell r="B351">
            <v>1401691</v>
          </cell>
          <cell r="C351" t="str">
            <v>SATHYA MUTHUSAMY</v>
          </cell>
          <cell r="D351">
            <v>43591</v>
          </cell>
          <cell r="E351" t="str">
            <v>MAKEUP</v>
          </cell>
          <cell r="F351" t="str">
            <v>D. Worker</v>
          </cell>
          <cell r="G351" t="str">
            <v>DIRECT MACHINIST</v>
          </cell>
          <cell r="H351" t="str">
            <v>M5</v>
          </cell>
        </row>
        <row r="352">
          <cell r="B352">
            <v>1401697</v>
          </cell>
          <cell r="C352" t="str">
            <v>MD RUBED</v>
          </cell>
          <cell r="D352">
            <v>43591</v>
          </cell>
          <cell r="E352" t="str">
            <v>MAKEUP</v>
          </cell>
          <cell r="F352" t="str">
            <v>D. Worker</v>
          </cell>
          <cell r="G352" t="str">
            <v>DIRECT MACHINIST</v>
          </cell>
          <cell r="H352" t="str">
            <v>M5</v>
          </cell>
        </row>
        <row r="353">
          <cell r="B353">
            <v>1401700</v>
          </cell>
          <cell r="C353" t="str">
            <v>P SARASWATHI</v>
          </cell>
          <cell r="D353">
            <v>43592</v>
          </cell>
          <cell r="E353" t="str">
            <v>MAKEUP</v>
          </cell>
          <cell r="F353" t="str">
            <v>D. Worker</v>
          </cell>
          <cell r="G353" t="str">
            <v>DIRECT MACHINIST</v>
          </cell>
          <cell r="H353" t="str">
            <v>M5</v>
          </cell>
        </row>
        <row r="354">
          <cell r="B354">
            <v>1401716</v>
          </cell>
          <cell r="C354" t="str">
            <v>JANSI MARY G</v>
          </cell>
          <cell r="D354">
            <v>43598</v>
          </cell>
          <cell r="E354" t="str">
            <v>MAKEUP</v>
          </cell>
          <cell r="F354" t="str">
            <v>D. Worker</v>
          </cell>
          <cell r="G354" t="str">
            <v>DIRECT MACHINIST</v>
          </cell>
          <cell r="H354" t="str">
            <v>M5</v>
          </cell>
        </row>
        <row r="355">
          <cell r="B355">
            <v>1401723</v>
          </cell>
          <cell r="C355" t="str">
            <v>BALDEU SAAH</v>
          </cell>
          <cell r="D355">
            <v>43599</v>
          </cell>
          <cell r="E355" t="str">
            <v>MAKEUP</v>
          </cell>
          <cell r="F355" t="str">
            <v>D. Worker</v>
          </cell>
          <cell r="G355" t="str">
            <v>DIRECT MACHINIST</v>
          </cell>
          <cell r="H355" t="str">
            <v>M5</v>
          </cell>
        </row>
        <row r="356">
          <cell r="B356">
            <v>1401837</v>
          </cell>
          <cell r="C356" t="str">
            <v>SWMKHWR</v>
          </cell>
          <cell r="D356">
            <v>43640</v>
          </cell>
          <cell r="E356" t="str">
            <v>MAKEUP</v>
          </cell>
          <cell r="F356" t="str">
            <v>D. Worker</v>
          </cell>
          <cell r="G356" t="str">
            <v>DIRECT MACHINIST</v>
          </cell>
          <cell r="H356" t="str">
            <v>M5</v>
          </cell>
        </row>
        <row r="357">
          <cell r="B357">
            <v>1500049</v>
          </cell>
          <cell r="C357" t="str">
            <v>ANNAMALAR A</v>
          </cell>
          <cell r="D357">
            <v>42416</v>
          </cell>
          <cell r="E357" t="str">
            <v>MAKEUP</v>
          </cell>
          <cell r="F357" t="str">
            <v>H. Worker</v>
          </cell>
          <cell r="G357" t="str">
            <v>DIRECT MACHINIST</v>
          </cell>
          <cell r="H357" t="str">
            <v>M5</v>
          </cell>
        </row>
        <row r="358">
          <cell r="B358">
            <v>1500142</v>
          </cell>
          <cell r="C358" t="str">
            <v>KANI MOZHI M</v>
          </cell>
          <cell r="D358">
            <v>42468</v>
          </cell>
          <cell r="E358" t="str">
            <v>MAKEUP</v>
          </cell>
          <cell r="F358" t="str">
            <v>H. Worker</v>
          </cell>
          <cell r="G358" t="str">
            <v>DIRECT MACHINIST</v>
          </cell>
          <cell r="H358" t="str">
            <v>M5</v>
          </cell>
        </row>
        <row r="359">
          <cell r="B359">
            <v>1500274</v>
          </cell>
          <cell r="C359" t="str">
            <v>SURYA S</v>
          </cell>
          <cell r="D359">
            <v>42523</v>
          </cell>
          <cell r="E359" t="str">
            <v>MAKEUP</v>
          </cell>
          <cell r="F359" t="str">
            <v>H. Worker</v>
          </cell>
          <cell r="G359" t="str">
            <v>DIRECT MACHINIST</v>
          </cell>
          <cell r="H359" t="str">
            <v>M5</v>
          </cell>
        </row>
        <row r="360">
          <cell r="B360">
            <v>1500945</v>
          </cell>
          <cell r="C360" t="str">
            <v>SANDHIYA ARULDOSS</v>
          </cell>
          <cell r="D360">
            <v>42934</v>
          </cell>
          <cell r="E360" t="str">
            <v>MAKEUP</v>
          </cell>
          <cell r="F360" t="str">
            <v>H. Worker</v>
          </cell>
          <cell r="G360" t="str">
            <v>DIRECT MACHINIST</v>
          </cell>
          <cell r="H360" t="str">
            <v>M5</v>
          </cell>
        </row>
        <row r="361">
          <cell r="B361">
            <v>1501328</v>
          </cell>
          <cell r="C361" t="str">
            <v>CHELLAMANI CHELLAM</v>
          </cell>
          <cell r="D361">
            <v>43425</v>
          </cell>
          <cell r="E361" t="str">
            <v>MAKEUP</v>
          </cell>
          <cell r="F361" t="str">
            <v>H. Worker</v>
          </cell>
          <cell r="G361" t="str">
            <v>DIRECT MACHINIST</v>
          </cell>
          <cell r="H361" t="str">
            <v>M5</v>
          </cell>
        </row>
        <row r="362">
          <cell r="B362">
            <v>1400248</v>
          </cell>
          <cell r="C362" t="str">
            <v>VIJAYALAKSHMI M</v>
          </cell>
          <cell r="D362">
            <v>42347</v>
          </cell>
          <cell r="E362" t="str">
            <v>MAKEUP</v>
          </cell>
          <cell r="F362" t="str">
            <v>D. Worker</v>
          </cell>
          <cell r="G362" t="str">
            <v>DIRECT MACHINIST</v>
          </cell>
          <cell r="H362" t="str">
            <v>M6</v>
          </cell>
        </row>
        <row r="363">
          <cell r="B363">
            <v>1400799</v>
          </cell>
          <cell r="C363" t="str">
            <v>MALARVIZHI S</v>
          </cell>
          <cell r="D363">
            <v>42685</v>
          </cell>
          <cell r="E363" t="str">
            <v>MAKEUP</v>
          </cell>
          <cell r="F363" t="str">
            <v>D. Worker</v>
          </cell>
          <cell r="G363" t="str">
            <v>DIRECT MACHINIST</v>
          </cell>
          <cell r="H363" t="str">
            <v>M6</v>
          </cell>
        </row>
        <row r="364">
          <cell r="B364">
            <v>1401256</v>
          </cell>
          <cell r="C364" t="str">
            <v>SANTHI GUNASEKARAN</v>
          </cell>
          <cell r="D364">
            <v>43175</v>
          </cell>
          <cell r="E364" t="str">
            <v>MAKEUP</v>
          </cell>
          <cell r="F364" t="str">
            <v>D. Worker</v>
          </cell>
          <cell r="G364" t="str">
            <v>DIRECT MACHINIST</v>
          </cell>
          <cell r="H364" t="str">
            <v>M6</v>
          </cell>
        </row>
        <row r="365">
          <cell r="B365">
            <v>1401686</v>
          </cell>
          <cell r="C365" t="str">
            <v>K SARANYA</v>
          </cell>
          <cell r="D365">
            <v>43588</v>
          </cell>
          <cell r="E365" t="str">
            <v>MAKEUP</v>
          </cell>
          <cell r="F365" t="str">
            <v>D. Worker</v>
          </cell>
          <cell r="G365" t="str">
            <v>DIRECT MACHINIST</v>
          </cell>
          <cell r="H365" t="str">
            <v>M6</v>
          </cell>
        </row>
        <row r="366">
          <cell r="B366">
            <v>1401687</v>
          </cell>
          <cell r="C366" t="str">
            <v>CHITRA S</v>
          </cell>
          <cell r="D366">
            <v>43588</v>
          </cell>
          <cell r="E366" t="str">
            <v>MAKEUP</v>
          </cell>
          <cell r="F366" t="str">
            <v>D. Worker</v>
          </cell>
          <cell r="G366" t="str">
            <v>DIRECT MACHINIST</v>
          </cell>
          <cell r="H366" t="str">
            <v>M6</v>
          </cell>
        </row>
        <row r="367">
          <cell r="B367">
            <v>1401688</v>
          </cell>
          <cell r="C367" t="str">
            <v>VIDYA SUBRAMANIAN</v>
          </cell>
          <cell r="D367">
            <v>43591</v>
          </cell>
          <cell r="E367" t="str">
            <v>MAKEUP</v>
          </cell>
          <cell r="F367" t="str">
            <v>D. Worker</v>
          </cell>
          <cell r="G367" t="str">
            <v>DIRECT MACHINIST</v>
          </cell>
          <cell r="H367" t="str">
            <v>M6</v>
          </cell>
        </row>
        <row r="368">
          <cell r="B368">
            <v>1401718</v>
          </cell>
          <cell r="C368" t="str">
            <v>MD NAUMAN REZA</v>
          </cell>
          <cell r="D368">
            <v>43598</v>
          </cell>
          <cell r="E368" t="str">
            <v>MAKEUP</v>
          </cell>
          <cell r="F368" t="str">
            <v>D. Worker</v>
          </cell>
          <cell r="G368" t="str">
            <v>DIRECT MACHINIST</v>
          </cell>
          <cell r="H368" t="str">
            <v>M6</v>
          </cell>
        </row>
        <row r="369">
          <cell r="B369">
            <v>1401744</v>
          </cell>
          <cell r="C369" t="str">
            <v>MEJARUL ISLAM</v>
          </cell>
          <cell r="D369">
            <v>43605</v>
          </cell>
          <cell r="E369" t="str">
            <v>MAKEUP</v>
          </cell>
          <cell r="F369" t="str">
            <v>D. Worker</v>
          </cell>
          <cell r="G369" t="str">
            <v>DIRECT MACHINIST</v>
          </cell>
          <cell r="H369" t="str">
            <v>M6</v>
          </cell>
        </row>
        <row r="370">
          <cell r="B370">
            <v>1401775</v>
          </cell>
          <cell r="C370" t="str">
            <v>PURNA BASUMATARY</v>
          </cell>
          <cell r="D370">
            <v>43613</v>
          </cell>
          <cell r="E370" t="str">
            <v>MAKEUP</v>
          </cell>
          <cell r="F370" t="str">
            <v>D. Worker</v>
          </cell>
          <cell r="G370" t="str">
            <v>DIRECT MACHINIST</v>
          </cell>
          <cell r="H370" t="str">
            <v>M6</v>
          </cell>
        </row>
        <row r="371">
          <cell r="B371">
            <v>1401812</v>
          </cell>
          <cell r="C371" t="str">
            <v>MD AKBAR</v>
          </cell>
          <cell r="D371">
            <v>43628</v>
          </cell>
          <cell r="E371" t="str">
            <v>MAKEUP</v>
          </cell>
          <cell r="F371" t="str">
            <v>D. Worker</v>
          </cell>
          <cell r="G371" t="str">
            <v>DIRECT MACHINIST</v>
          </cell>
          <cell r="H371" t="str">
            <v>M6</v>
          </cell>
        </row>
        <row r="372">
          <cell r="B372">
            <v>1500138</v>
          </cell>
          <cell r="C372" t="str">
            <v>THENMOZHI M</v>
          </cell>
          <cell r="D372">
            <v>42468</v>
          </cell>
          <cell r="E372" t="str">
            <v>MAKEUP</v>
          </cell>
          <cell r="F372" t="str">
            <v>H. Worker</v>
          </cell>
          <cell r="G372" t="str">
            <v>DIRECT MACHINIST</v>
          </cell>
          <cell r="H372" t="str">
            <v>M6</v>
          </cell>
        </row>
        <row r="373">
          <cell r="B373">
            <v>1501438</v>
          </cell>
          <cell r="C373" t="str">
            <v>MALA CHINNASAMY</v>
          </cell>
          <cell r="D373">
            <v>43592</v>
          </cell>
          <cell r="E373" t="str">
            <v>MAKEUP</v>
          </cell>
          <cell r="F373" t="str">
            <v>H. Worker</v>
          </cell>
          <cell r="G373" t="str">
            <v>DIRECT MACHINIST</v>
          </cell>
          <cell r="H373" t="str">
            <v>M6</v>
          </cell>
        </row>
        <row r="374">
          <cell r="B374">
            <v>1401681</v>
          </cell>
          <cell r="C374" t="str">
            <v>DHARANI KANAGARAJ</v>
          </cell>
          <cell r="D374">
            <v>43580</v>
          </cell>
          <cell r="E374" t="str">
            <v>MAKEUP</v>
          </cell>
          <cell r="F374" t="str">
            <v>D. Worker</v>
          </cell>
          <cell r="G374" t="str">
            <v>DIRECT MACHINIST</v>
          </cell>
          <cell r="H374" t="str">
            <v>M6-1</v>
          </cell>
        </row>
        <row r="375">
          <cell r="B375">
            <v>1401708</v>
          </cell>
          <cell r="C375" t="str">
            <v>BHARATHI CHINNU</v>
          </cell>
          <cell r="D375">
            <v>43594</v>
          </cell>
          <cell r="E375" t="str">
            <v>MAKEUP</v>
          </cell>
          <cell r="F375" t="str">
            <v>D. Worker</v>
          </cell>
          <cell r="G375" t="str">
            <v>DIRECT MACHINIST</v>
          </cell>
          <cell r="H375" t="str">
            <v>M6-1</v>
          </cell>
        </row>
        <row r="376">
          <cell r="B376">
            <v>1401765</v>
          </cell>
          <cell r="C376" t="str">
            <v>BADMAVATHI SURESHKUMAR</v>
          </cell>
          <cell r="D376">
            <v>43612</v>
          </cell>
          <cell r="E376" t="str">
            <v>MAKEUP</v>
          </cell>
          <cell r="F376" t="str">
            <v>D. Worker</v>
          </cell>
          <cell r="G376" t="str">
            <v>DIRECT MACHINIST</v>
          </cell>
          <cell r="H376" t="str">
            <v>M6-1</v>
          </cell>
        </row>
        <row r="377">
          <cell r="B377">
            <v>1400027</v>
          </cell>
          <cell r="C377" t="str">
            <v>NANDHINI M</v>
          </cell>
          <cell r="D377">
            <v>42310</v>
          </cell>
          <cell r="E377" t="str">
            <v>MAKEUP</v>
          </cell>
          <cell r="F377" t="str">
            <v>D. Worker</v>
          </cell>
          <cell r="G377" t="str">
            <v>DIRECT MACHINIST</v>
          </cell>
          <cell r="H377" t="str">
            <v>M6-2</v>
          </cell>
        </row>
        <row r="378">
          <cell r="B378">
            <v>1400801</v>
          </cell>
          <cell r="C378" t="str">
            <v>GEETHA G</v>
          </cell>
          <cell r="D378">
            <v>42688</v>
          </cell>
          <cell r="E378" t="str">
            <v>MAKEUP</v>
          </cell>
          <cell r="F378" t="str">
            <v>D. Worker</v>
          </cell>
          <cell r="G378" t="str">
            <v>DIRECT MACHINIST</v>
          </cell>
          <cell r="H378" t="str">
            <v>M6-2</v>
          </cell>
        </row>
        <row r="379">
          <cell r="B379">
            <v>1401385</v>
          </cell>
          <cell r="C379" t="str">
            <v>ROMIT G MARAK</v>
          </cell>
          <cell r="D379">
            <v>43365</v>
          </cell>
          <cell r="E379" t="str">
            <v>MAKEUP</v>
          </cell>
          <cell r="F379" t="str">
            <v>D. Worker</v>
          </cell>
          <cell r="G379" t="str">
            <v>DIRECT MACHINIST</v>
          </cell>
          <cell r="H379" t="str">
            <v>M6-2</v>
          </cell>
        </row>
        <row r="380">
          <cell r="B380">
            <v>1401402</v>
          </cell>
          <cell r="C380" t="str">
            <v>RAUSHAN KUMAR</v>
          </cell>
          <cell r="D380">
            <v>43414</v>
          </cell>
          <cell r="E380" t="str">
            <v>MAKEUP</v>
          </cell>
          <cell r="F380" t="str">
            <v>D. Worker</v>
          </cell>
          <cell r="G380" t="str">
            <v>DIRECT MACHINIST</v>
          </cell>
          <cell r="H380" t="str">
            <v>M6-2</v>
          </cell>
        </row>
        <row r="381">
          <cell r="B381">
            <v>1401679</v>
          </cell>
          <cell r="C381" t="str">
            <v>GUNASEAKARAN</v>
          </cell>
          <cell r="D381">
            <v>43578</v>
          </cell>
          <cell r="E381" t="str">
            <v>MAKEUP</v>
          </cell>
          <cell r="F381" t="str">
            <v>D. Worker</v>
          </cell>
          <cell r="G381" t="str">
            <v>DIRECT MACHINIST</v>
          </cell>
          <cell r="H381" t="str">
            <v>M6-2</v>
          </cell>
        </row>
        <row r="382">
          <cell r="B382">
            <v>1401403</v>
          </cell>
          <cell r="C382" t="str">
            <v>MD ABSAR ALAM</v>
          </cell>
          <cell r="D382">
            <v>43414</v>
          </cell>
          <cell r="E382" t="str">
            <v>MAKEUP</v>
          </cell>
          <cell r="F382" t="str">
            <v>D. Worker</v>
          </cell>
          <cell r="G382" t="str">
            <v>DIRECT MACHINIST</v>
          </cell>
          <cell r="H382" t="str">
            <v>M6-3</v>
          </cell>
        </row>
        <row r="383">
          <cell r="B383">
            <v>1401480</v>
          </cell>
          <cell r="C383" t="str">
            <v>MD DILKASH</v>
          </cell>
          <cell r="D383">
            <v>43445</v>
          </cell>
          <cell r="E383" t="str">
            <v>MAKEUP</v>
          </cell>
          <cell r="F383" t="str">
            <v>D. Worker</v>
          </cell>
          <cell r="G383" t="str">
            <v>DIRECT MACHINIST</v>
          </cell>
          <cell r="H383" t="str">
            <v>M6-3</v>
          </cell>
        </row>
        <row r="384">
          <cell r="B384">
            <v>1401481</v>
          </cell>
          <cell r="C384" t="str">
            <v>SAQUIB RAZA</v>
          </cell>
          <cell r="D384">
            <v>43445</v>
          </cell>
          <cell r="E384" t="str">
            <v>MAKEUP</v>
          </cell>
          <cell r="F384" t="str">
            <v>D. Worker</v>
          </cell>
          <cell r="G384" t="str">
            <v>DIRECT MACHINIST</v>
          </cell>
          <cell r="H384" t="str">
            <v>M6-3</v>
          </cell>
        </row>
        <row r="385">
          <cell r="B385">
            <v>1401713</v>
          </cell>
          <cell r="C385" t="str">
            <v>DIN ISLAM</v>
          </cell>
          <cell r="D385">
            <v>43596</v>
          </cell>
          <cell r="E385" t="str">
            <v>MAKEUP</v>
          </cell>
          <cell r="F385" t="str">
            <v>D. Worker</v>
          </cell>
          <cell r="G385" t="str">
            <v>DIRECT MACHINIST</v>
          </cell>
          <cell r="H385" t="str">
            <v>M6-3</v>
          </cell>
        </row>
        <row r="386">
          <cell r="B386">
            <v>1401805</v>
          </cell>
          <cell r="C386" t="str">
            <v>MD JIBRAIL</v>
          </cell>
          <cell r="D386">
            <v>43628</v>
          </cell>
          <cell r="E386" t="str">
            <v>MAKEUP</v>
          </cell>
          <cell r="F386" t="str">
            <v>D. Worker</v>
          </cell>
          <cell r="G386" t="str">
            <v>DIRECT MACHINIST</v>
          </cell>
          <cell r="H386" t="str">
            <v>M6-3</v>
          </cell>
        </row>
        <row r="387">
          <cell r="B387">
            <v>1501208</v>
          </cell>
          <cell r="C387" t="str">
            <v>YAMUNA ALAGU</v>
          </cell>
          <cell r="D387">
            <v>43269</v>
          </cell>
          <cell r="E387" t="str">
            <v>MAKEUP</v>
          </cell>
          <cell r="F387" t="str">
            <v>H. Worker</v>
          </cell>
          <cell r="G387" t="str">
            <v>DIRECT MACHINIST</v>
          </cell>
          <cell r="H387" t="str">
            <v>M6-3</v>
          </cell>
        </row>
        <row r="388">
          <cell r="B388">
            <v>1401279</v>
          </cell>
          <cell r="C388" t="str">
            <v>MANSOOR</v>
          </cell>
          <cell r="D388">
            <v>43222</v>
          </cell>
          <cell r="E388" t="str">
            <v>MAKEUP</v>
          </cell>
          <cell r="F388" t="str">
            <v>D. Worker</v>
          </cell>
          <cell r="G388" t="str">
            <v>DIRECT MACHINIST</v>
          </cell>
          <cell r="H388" t="str">
            <v>SM2</v>
          </cell>
        </row>
        <row r="389">
          <cell r="B389">
            <v>1401357</v>
          </cell>
          <cell r="C389" t="str">
            <v>SANDIP RAI</v>
          </cell>
          <cell r="D389">
            <v>43315</v>
          </cell>
          <cell r="E389" t="str">
            <v>MAKEUP</v>
          </cell>
          <cell r="F389" t="str">
            <v>D. Worker</v>
          </cell>
          <cell r="G389" t="str">
            <v>DIRECT MACHINIST</v>
          </cell>
          <cell r="H389" t="str">
            <v>SM2</v>
          </cell>
        </row>
        <row r="390">
          <cell r="B390">
            <v>1401386</v>
          </cell>
          <cell r="C390" t="str">
            <v>BINTU TOKBI</v>
          </cell>
          <cell r="D390">
            <v>43368</v>
          </cell>
          <cell r="E390" t="str">
            <v>MAKEUP</v>
          </cell>
          <cell r="F390" t="str">
            <v>D. Worker</v>
          </cell>
          <cell r="G390" t="str">
            <v>DIRECT MACHINIST</v>
          </cell>
          <cell r="H390" t="str">
            <v>SM3</v>
          </cell>
        </row>
        <row r="391">
          <cell r="B391">
            <v>1401702</v>
          </cell>
          <cell r="C391" t="str">
            <v>KUMAR</v>
          </cell>
          <cell r="D391">
            <v>43593</v>
          </cell>
          <cell r="E391" t="str">
            <v>MAKEUP</v>
          </cell>
          <cell r="F391" t="str">
            <v>D. Worker</v>
          </cell>
          <cell r="G391" t="str">
            <v>DIRECT MACHINIST</v>
          </cell>
          <cell r="H391" t="str">
            <v>SM5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12"/>
  <sheetViews>
    <sheetView topLeftCell="A74" zoomScale="70" zoomScaleNormal="70" workbookViewId="0">
      <selection activeCell="A86" sqref="A86:AW86"/>
    </sheetView>
  </sheetViews>
  <sheetFormatPr defaultColWidth="9.109375" defaultRowHeight="13.8"/>
  <cols>
    <col min="1" max="1" width="5.44140625" style="1" customWidth="1"/>
    <col min="2" max="2" width="10.6640625" style="1" customWidth="1"/>
    <col min="3" max="3" width="26.88671875" style="1" customWidth="1"/>
    <col min="4" max="4" width="12.33203125" style="1" customWidth="1"/>
    <col min="5" max="5" width="9.109375" style="1"/>
    <col min="6" max="6" width="8.6640625" style="2" customWidth="1"/>
    <col min="7" max="7" width="6" style="2" customWidth="1"/>
    <col min="8" max="15" width="5" style="2" customWidth="1"/>
    <col min="16" max="16" width="6" style="2" customWidth="1"/>
    <col min="17" max="27" width="5" style="2" customWidth="1"/>
    <col min="28" max="32" width="5" style="1" customWidth="1"/>
    <col min="33" max="33" width="5.44140625" style="1" customWidth="1"/>
    <col min="34" max="34" width="5.6640625" style="1" customWidth="1"/>
    <col min="35" max="48" width="5" style="1" customWidth="1"/>
    <col min="49" max="49" width="4.88671875" style="1" customWidth="1"/>
    <col min="50" max="16384" width="9.109375" style="1"/>
  </cols>
  <sheetData>
    <row r="1" spans="1:49" ht="69" customHeight="1">
      <c r="A1" s="112" t="s">
        <v>193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</row>
    <row r="2" spans="1:49" ht="47.25" customHeight="1" thickBo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17" t="s">
        <v>280</v>
      </c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</row>
    <row r="3" spans="1:49" s="3" customFormat="1" ht="16.5" customHeight="1" thickBot="1">
      <c r="B3" s="113" t="s">
        <v>15</v>
      </c>
      <c r="C3" s="113"/>
      <c r="F3" s="70"/>
      <c r="G3" s="4" t="s">
        <v>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62">
        <v>20</v>
      </c>
      <c r="AB3" s="6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7">
        <v>30</v>
      </c>
      <c r="AI3" s="65">
        <v>32</v>
      </c>
      <c r="AJ3" s="5">
        <v>33</v>
      </c>
      <c r="AK3" s="5">
        <v>34</v>
      </c>
      <c r="AL3" s="5">
        <v>35</v>
      </c>
      <c r="AM3" s="5">
        <v>36</v>
      </c>
      <c r="AN3" s="5">
        <v>37</v>
      </c>
      <c r="AO3" s="5">
        <v>38</v>
      </c>
      <c r="AP3" s="5">
        <v>39</v>
      </c>
      <c r="AQ3" s="7">
        <v>40</v>
      </c>
      <c r="AR3" s="6">
        <v>41</v>
      </c>
      <c r="AS3" s="5">
        <v>42</v>
      </c>
      <c r="AT3" s="5">
        <v>43</v>
      </c>
      <c r="AU3" s="5">
        <v>44</v>
      </c>
      <c r="AV3" s="7">
        <v>45</v>
      </c>
      <c r="AW3" s="114" t="s">
        <v>12</v>
      </c>
    </row>
    <row r="4" spans="1:49" ht="16.5" customHeight="1" thickTop="1" thickBot="1">
      <c r="B4" s="113"/>
      <c r="C4" s="113"/>
      <c r="G4" s="8" t="s">
        <v>14</v>
      </c>
      <c r="H4" s="117" t="s">
        <v>8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 t="s">
        <v>9</v>
      </c>
      <c r="AC4" s="118"/>
      <c r="AD4" s="118"/>
      <c r="AE4" s="118"/>
      <c r="AF4" s="118"/>
      <c r="AG4" s="118"/>
      <c r="AH4" s="120"/>
      <c r="AI4" s="118" t="s">
        <v>10</v>
      </c>
      <c r="AJ4" s="118"/>
      <c r="AK4" s="118"/>
      <c r="AL4" s="118"/>
      <c r="AM4" s="118"/>
      <c r="AN4" s="118"/>
      <c r="AO4" s="118"/>
      <c r="AP4" s="118"/>
      <c r="AQ4" s="121"/>
      <c r="AR4" s="117" t="s">
        <v>11</v>
      </c>
      <c r="AS4" s="118"/>
      <c r="AT4" s="118"/>
      <c r="AU4" s="118"/>
      <c r="AV4" s="121"/>
      <c r="AW4" s="115"/>
    </row>
    <row r="5" spans="1:49" ht="105.75" customHeight="1" thickTop="1" thickBot="1">
      <c r="G5" s="9" t="s">
        <v>4</v>
      </c>
      <c r="H5" s="25" t="s">
        <v>16</v>
      </c>
      <c r="I5" s="26" t="s">
        <v>17</v>
      </c>
      <c r="J5" s="26" t="s">
        <v>18</v>
      </c>
      <c r="K5" s="26" t="s">
        <v>19</v>
      </c>
      <c r="L5" s="26" t="s">
        <v>20</v>
      </c>
      <c r="M5" s="26" t="s">
        <v>21</v>
      </c>
      <c r="N5" s="26" t="s">
        <v>22</v>
      </c>
      <c r="O5" s="26" t="s">
        <v>23</v>
      </c>
      <c r="P5" s="26" t="s">
        <v>24</v>
      </c>
      <c r="Q5" s="26" t="s">
        <v>25</v>
      </c>
      <c r="R5" s="26" t="s">
        <v>26</v>
      </c>
      <c r="S5" s="26" t="s">
        <v>27</v>
      </c>
      <c r="T5" s="26" t="s">
        <v>28</v>
      </c>
      <c r="U5" s="26" t="s">
        <v>29</v>
      </c>
      <c r="V5" s="26" t="s">
        <v>30</v>
      </c>
      <c r="W5" s="27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B5" s="25" t="s">
        <v>36</v>
      </c>
      <c r="AC5" s="26" t="s">
        <v>37</v>
      </c>
      <c r="AD5" s="26" t="s">
        <v>38</v>
      </c>
      <c r="AE5" s="27" t="s">
        <v>39</v>
      </c>
      <c r="AF5" s="27" t="s">
        <v>40</v>
      </c>
      <c r="AG5" s="27" t="s">
        <v>41</v>
      </c>
      <c r="AH5" s="28" t="s">
        <v>42</v>
      </c>
      <c r="AI5" s="29" t="s">
        <v>43</v>
      </c>
      <c r="AJ5" s="26" t="s">
        <v>44</v>
      </c>
      <c r="AK5" s="26" t="s">
        <v>45</v>
      </c>
      <c r="AL5" s="26" t="s">
        <v>46</v>
      </c>
      <c r="AM5" s="26" t="s">
        <v>47</v>
      </c>
      <c r="AN5" s="26" t="s">
        <v>48</v>
      </c>
      <c r="AO5" s="26" t="s">
        <v>49</v>
      </c>
      <c r="AP5" s="26" t="s">
        <v>50</v>
      </c>
      <c r="AQ5" s="26" t="s">
        <v>51</v>
      </c>
      <c r="AR5" s="27" t="s">
        <v>52</v>
      </c>
      <c r="AS5" s="19" t="s">
        <v>53</v>
      </c>
      <c r="AT5" s="20" t="s">
        <v>54</v>
      </c>
      <c r="AU5" s="20" t="s">
        <v>55</v>
      </c>
      <c r="AV5" s="20" t="s">
        <v>56</v>
      </c>
      <c r="AW5" s="115"/>
    </row>
    <row r="6" spans="1:49" ht="21" customHeight="1" thickTop="1">
      <c r="A6" s="122" t="s">
        <v>0</v>
      </c>
      <c r="B6" s="124" t="s">
        <v>2</v>
      </c>
      <c r="C6" s="124" t="s">
        <v>1</v>
      </c>
      <c r="D6" s="105" t="s">
        <v>3</v>
      </c>
      <c r="E6" s="105" t="s">
        <v>57</v>
      </c>
      <c r="F6" s="107" t="s">
        <v>7</v>
      </c>
      <c r="G6" s="10" t="s">
        <v>5</v>
      </c>
      <c r="H6" s="21">
        <v>0.45</v>
      </c>
      <c r="I6" s="22">
        <v>0.8</v>
      </c>
      <c r="J6" s="22">
        <v>0.4</v>
      </c>
      <c r="K6" s="22">
        <v>0.5</v>
      </c>
      <c r="L6" s="22">
        <v>0.75</v>
      </c>
      <c r="M6" s="22">
        <v>0.9</v>
      </c>
      <c r="N6" s="22">
        <v>0.45</v>
      </c>
      <c r="O6" s="22">
        <v>1.2</v>
      </c>
      <c r="P6" s="22">
        <v>0.35</v>
      </c>
      <c r="Q6" s="22">
        <v>0.35</v>
      </c>
      <c r="R6" s="22">
        <v>0.36</v>
      </c>
      <c r="S6" s="22">
        <v>0.6</v>
      </c>
      <c r="T6" s="22">
        <v>1.05</v>
      </c>
      <c r="U6" s="22">
        <v>0.42</v>
      </c>
      <c r="V6" s="22">
        <v>0.3</v>
      </c>
      <c r="W6" s="23">
        <v>2</v>
      </c>
      <c r="X6" s="23">
        <v>1.1000000000000001</v>
      </c>
      <c r="Y6" s="23">
        <v>0.28000000000000003</v>
      </c>
      <c r="Z6" s="23">
        <v>0.6</v>
      </c>
      <c r="AA6" s="24">
        <v>1</v>
      </c>
      <c r="AB6" s="68">
        <v>0.38</v>
      </c>
      <c r="AC6" s="24">
        <v>0.55000000000000004</v>
      </c>
      <c r="AD6" s="24">
        <v>0.73</v>
      </c>
      <c r="AE6" s="24">
        <v>0.81</v>
      </c>
      <c r="AF6" s="24">
        <v>0.75</v>
      </c>
      <c r="AG6" s="24">
        <v>0.65</v>
      </c>
      <c r="AH6" s="69">
        <v>0.89</v>
      </c>
      <c r="AI6" s="66">
        <v>0.5</v>
      </c>
      <c r="AJ6" s="24">
        <v>0.35</v>
      </c>
      <c r="AK6" s="24">
        <v>0.6</v>
      </c>
      <c r="AL6" s="24">
        <v>0.55000000000000004</v>
      </c>
      <c r="AM6" s="24">
        <v>0.48</v>
      </c>
      <c r="AN6" s="24">
        <v>0.4</v>
      </c>
      <c r="AO6" s="24">
        <v>0.6</v>
      </c>
      <c r="AP6" s="24">
        <v>0.3</v>
      </c>
      <c r="AQ6" s="24">
        <v>0.4</v>
      </c>
      <c r="AR6" s="24">
        <v>0.6</v>
      </c>
      <c r="AS6" s="24">
        <v>0.3</v>
      </c>
      <c r="AT6" s="24">
        <v>0.22</v>
      </c>
      <c r="AU6" s="24">
        <v>0.18</v>
      </c>
      <c r="AV6" s="24"/>
      <c r="AW6" s="115"/>
    </row>
    <row r="7" spans="1:49" ht="21" customHeight="1" thickBot="1">
      <c r="A7" s="123"/>
      <c r="B7" s="125"/>
      <c r="C7" s="125"/>
      <c r="D7" s="106"/>
      <c r="E7" s="106"/>
      <c r="F7" s="108"/>
      <c r="G7" s="11" t="s">
        <v>6</v>
      </c>
      <c r="H7" s="12">
        <f>60/H6</f>
        <v>133.33333333333334</v>
      </c>
      <c r="I7" s="12">
        <f t="shared" ref="I7:AV7" si="0">60/I6</f>
        <v>75</v>
      </c>
      <c r="J7" s="12">
        <f t="shared" si="0"/>
        <v>150</v>
      </c>
      <c r="K7" s="12">
        <f t="shared" si="0"/>
        <v>120</v>
      </c>
      <c r="L7" s="12">
        <f t="shared" si="0"/>
        <v>80</v>
      </c>
      <c r="M7" s="12">
        <f t="shared" si="0"/>
        <v>66.666666666666671</v>
      </c>
      <c r="N7" s="12">
        <f t="shared" si="0"/>
        <v>133.33333333333334</v>
      </c>
      <c r="O7" s="12">
        <f t="shared" si="0"/>
        <v>50</v>
      </c>
      <c r="P7" s="12">
        <f t="shared" si="0"/>
        <v>171.42857142857144</v>
      </c>
      <c r="Q7" s="12">
        <f t="shared" si="0"/>
        <v>171.42857142857144</v>
      </c>
      <c r="R7" s="12">
        <f t="shared" si="0"/>
        <v>166.66666666666669</v>
      </c>
      <c r="S7" s="12">
        <f t="shared" si="0"/>
        <v>100</v>
      </c>
      <c r="T7" s="12">
        <f t="shared" si="0"/>
        <v>57.142857142857139</v>
      </c>
      <c r="U7" s="12">
        <f t="shared" si="0"/>
        <v>142.85714285714286</v>
      </c>
      <c r="V7" s="12">
        <f t="shared" si="0"/>
        <v>200</v>
      </c>
      <c r="W7" s="12">
        <f t="shared" si="0"/>
        <v>30</v>
      </c>
      <c r="X7" s="12">
        <f t="shared" si="0"/>
        <v>54.54545454545454</v>
      </c>
      <c r="Y7" s="12">
        <f t="shared" si="0"/>
        <v>214.28571428571428</v>
      </c>
      <c r="Z7" s="12">
        <f t="shared" si="0"/>
        <v>100</v>
      </c>
      <c r="AA7" s="13">
        <f t="shared" si="0"/>
        <v>60</v>
      </c>
      <c r="AB7" s="14">
        <f t="shared" si="0"/>
        <v>157.89473684210526</v>
      </c>
      <c r="AC7" s="12">
        <f t="shared" si="0"/>
        <v>109.09090909090908</v>
      </c>
      <c r="AD7" s="12">
        <f t="shared" si="0"/>
        <v>82.191780821917817</v>
      </c>
      <c r="AE7" s="12">
        <f t="shared" si="0"/>
        <v>74.074074074074076</v>
      </c>
      <c r="AF7" s="12">
        <f t="shared" si="0"/>
        <v>80</v>
      </c>
      <c r="AG7" s="12">
        <f t="shared" si="0"/>
        <v>92.307692307692307</v>
      </c>
      <c r="AH7" s="15">
        <f t="shared" si="0"/>
        <v>67.415730337078656</v>
      </c>
      <c r="AI7" s="11">
        <f t="shared" si="0"/>
        <v>120</v>
      </c>
      <c r="AJ7" s="12">
        <f t="shared" si="0"/>
        <v>171.42857142857144</v>
      </c>
      <c r="AK7" s="12">
        <f t="shared" si="0"/>
        <v>100</v>
      </c>
      <c r="AL7" s="12">
        <f t="shared" si="0"/>
        <v>109.09090909090908</v>
      </c>
      <c r="AM7" s="12">
        <f t="shared" si="0"/>
        <v>125</v>
      </c>
      <c r="AN7" s="12">
        <f t="shared" si="0"/>
        <v>150</v>
      </c>
      <c r="AO7" s="12">
        <f t="shared" si="0"/>
        <v>100</v>
      </c>
      <c r="AP7" s="12">
        <f t="shared" si="0"/>
        <v>200</v>
      </c>
      <c r="AQ7" s="15">
        <f t="shared" si="0"/>
        <v>150</v>
      </c>
      <c r="AR7" s="14">
        <f t="shared" si="0"/>
        <v>100</v>
      </c>
      <c r="AS7" s="12">
        <f t="shared" si="0"/>
        <v>200</v>
      </c>
      <c r="AT7" s="12">
        <f t="shared" si="0"/>
        <v>272.72727272727275</v>
      </c>
      <c r="AU7" s="12">
        <f t="shared" si="0"/>
        <v>333.33333333333337</v>
      </c>
      <c r="AV7" s="13" t="e">
        <f t="shared" si="0"/>
        <v>#DIV/0!</v>
      </c>
      <c r="AW7" s="116"/>
    </row>
    <row r="8" spans="1:49" ht="21" customHeight="1" thickTop="1" thickBot="1">
      <c r="A8" s="50">
        <v>1</v>
      </c>
      <c r="B8" s="78">
        <v>1500796</v>
      </c>
      <c r="C8" s="79" t="s">
        <v>279</v>
      </c>
      <c r="D8" s="33" t="e">
        <f>VLOOKUP(B8,'[1]Table 1'!$B:$D,3,0)</f>
        <v>#N/A</v>
      </c>
      <c r="E8" s="40">
        <v>6</v>
      </c>
      <c r="F8" s="71" t="e">
        <f>VLOOKUP(B8,'[2]ExportData (93)'!$B$1:$H$65536,7,0)</f>
        <v>#N/A</v>
      </c>
      <c r="G8" s="80" t="s">
        <v>194</v>
      </c>
      <c r="H8" s="43"/>
      <c r="I8" s="43"/>
      <c r="J8" s="43"/>
      <c r="K8" s="43"/>
      <c r="L8" s="43"/>
      <c r="M8" s="43"/>
      <c r="N8" s="43"/>
      <c r="O8" s="43"/>
      <c r="P8" s="43">
        <v>103</v>
      </c>
      <c r="Q8" s="43"/>
      <c r="R8" s="43">
        <v>100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>
        <v>54</v>
      </c>
      <c r="AJ8" s="43"/>
      <c r="AK8" s="43"/>
      <c r="AL8" s="43">
        <v>54</v>
      </c>
      <c r="AM8" s="43">
        <v>75</v>
      </c>
      <c r="AN8" s="43"/>
      <c r="AO8" s="43"/>
      <c r="AP8" s="43"/>
      <c r="AQ8" s="43"/>
      <c r="AR8" s="43"/>
      <c r="AS8" s="43"/>
      <c r="AT8" s="43"/>
      <c r="AU8" s="43"/>
      <c r="AV8" s="43"/>
      <c r="AW8" s="61">
        <f>COUNTA(H8:AV8)</f>
        <v>5</v>
      </c>
    </row>
    <row r="9" spans="1:49" ht="21" customHeight="1" thickBot="1">
      <c r="A9" s="51">
        <f>1+A8</f>
        <v>2</v>
      </c>
      <c r="B9" s="81">
        <v>1400004</v>
      </c>
      <c r="C9" s="82" t="s">
        <v>195</v>
      </c>
      <c r="D9" s="33">
        <f>VLOOKUP(B9,'[1]Table 1'!$B:$D,3,0)</f>
        <v>42310</v>
      </c>
      <c r="E9" s="40" t="s">
        <v>281</v>
      </c>
      <c r="F9" s="71" t="str">
        <f>VLOOKUP(B9,'[2]ExportData (93)'!$B$1:$H$65536,7,0)</f>
        <v>M4</v>
      </c>
      <c r="G9" s="83" t="s">
        <v>194</v>
      </c>
      <c r="H9" s="43">
        <f>60/0.45*60%</f>
        <v>80</v>
      </c>
      <c r="I9" s="43">
        <v>45</v>
      </c>
      <c r="J9" s="43">
        <v>105</v>
      </c>
      <c r="K9" s="43"/>
      <c r="L9" s="43">
        <v>48</v>
      </c>
      <c r="M9" s="43"/>
      <c r="N9" s="43">
        <v>93</v>
      </c>
      <c r="O9" s="43"/>
      <c r="P9" s="43">
        <v>137</v>
      </c>
      <c r="Q9" s="43"/>
      <c r="R9" s="43">
        <v>83</v>
      </c>
      <c r="S9" s="43"/>
      <c r="T9" s="43">
        <v>57</v>
      </c>
      <c r="U9" s="43"/>
      <c r="V9" s="43">
        <v>140</v>
      </c>
      <c r="W9" s="43"/>
      <c r="X9" s="43"/>
      <c r="Y9" s="43">
        <v>150</v>
      </c>
      <c r="Z9" s="43"/>
      <c r="AA9" s="43"/>
      <c r="AB9" s="43">
        <v>110</v>
      </c>
      <c r="AC9" s="43">
        <v>72</v>
      </c>
      <c r="AD9" s="43">
        <v>49</v>
      </c>
      <c r="AE9" s="43"/>
      <c r="AF9" s="43"/>
      <c r="AG9" s="43"/>
      <c r="AH9" s="43"/>
      <c r="AI9" s="43"/>
      <c r="AJ9" s="43">
        <v>103</v>
      </c>
      <c r="AK9" s="43">
        <v>60</v>
      </c>
      <c r="AL9" s="43"/>
      <c r="AM9" s="43">
        <v>75</v>
      </c>
      <c r="AN9" s="43"/>
      <c r="AO9" s="43"/>
      <c r="AP9" s="43">
        <v>180</v>
      </c>
      <c r="AQ9" s="43"/>
      <c r="AR9" s="43"/>
      <c r="AS9" s="43"/>
      <c r="AT9" s="43"/>
      <c r="AU9" s="43"/>
      <c r="AV9" s="43"/>
      <c r="AW9" s="61">
        <f t="shared" ref="AW9:AW72" si="1">COUNTA(H9:AV9)</f>
        <v>17</v>
      </c>
    </row>
    <row r="10" spans="1:49" ht="21" customHeight="1" thickBot="1">
      <c r="A10" s="51">
        <f t="shared" ref="A10:A73" si="2">1+A9</f>
        <v>3</v>
      </c>
      <c r="B10" s="81">
        <v>1400005</v>
      </c>
      <c r="C10" s="82" t="s">
        <v>196</v>
      </c>
      <c r="D10" s="33">
        <f>VLOOKUP(B10,'[1]Table 1'!$B:$D,3,0)</f>
        <v>42310</v>
      </c>
      <c r="E10" s="40">
        <v>3</v>
      </c>
      <c r="F10" s="71" t="str">
        <f>VLOOKUP(B10,'[2]ExportData (93)'!$B$1:$H$65536,7,0)</f>
        <v>M5</v>
      </c>
      <c r="G10" s="83" t="s">
        <v>194</v>
      </c>
      <c r="H10" s="43"/>
      <c r="I10" s="43"/>
      <c r="J10" s="43"/>
      <c r="K10" s="43"/>
      <c r="L10" s="43"/>
      <c r="M10" s="43"/>
      <c r="N10" s="43"/>
      <c r="O10" s="43">
        <v>40</v>
      </c>
      <c r="P10" s="43"/>
      <c r="Q10" s="43">
        <v>86</v>
      </c>
      <c r="R10" s="43">
        <v>100</v>
      </c>
      <c r="S10" s="43"/>
      <c r="T10" s="43"/>
      <c r="U10" s="43"/>
      <c r="V10" s="43"/>
      <c r="W10" s="43"/>
      <c r="X10" s="43"/>
      <c r="Y10" s="43"/>
      <c r="Z10" s="43"/>
      <c r="AA10" s="43">
        <v>36</v>
      </c>
      <c r="AB10" s="43">
        <v>142</v>
      </c>
      <c r="AC10" s="43">
        <v>120</v>
      </c>
      <c r="AD10" s="43">
        <v>74</v>
      </c>
      <c r="AE10" s="43">
        <v>74</v>
      </c>
      <c r="AF10" s="43">
        <v>72</v>
      </c>
      <c r="AG10" s="43">
        <v>74</v>
      </c>
      <c r="AH10" s="43"/>
      <c r="AI10" s="43"/>
      <c r="AJ10" s="43">
        <v>171</v>
      </c>
      <c r="AK10" s="43"/>
      <c r="AL10" s="43">
        <v>54</v>
      </c>
      <c r="AM10" s="43"/>
      <c r="AN10" s="43">
        <v>150</v>
      </c>
      <c r="AO10" s="43">
        <v>80</v>
      </c>
      <c r="AP10" s="43">
        <v>140</v>
      </c>
      <c r="AQ10" s="43">
        <v>90</v>
      </c>
      <c r="AR10" s="43">
        <v>70</v>
      </c>
      <c r="AS10" s="43"/>
      <c r="AT10" s="43"/>
      <c r="AU10" s="43"/>
      <c r="AV10" s="43"/>
      <c r="AW10" s="61">
        <f t="shared" si="1"/>
        <v>17</v>
      </c>
    </row>
    <row r="11" spans="1:49" ht="21" customHeight="1" thickBot="1">
      <c r="A11" s="51">
        <f t="shared" si="2"/>
        <v>4</v>
      </c>
      <c r="B11" s="81">
        <v>1400192</v>
      </c>
      <c r="C11" s="82" t="s">
        <v>197</v>
      </c>
      <c r="D11" s="33">
        <f>VLOOKUP(B11,'[1]Table 1'!$B:$D,3,0)</f>
        <v>42333</v>
      </c>
      <c r="E11" s="40">
        <v>6</v>
      </c>
      <c r="F11" s="71" t="str">
        <f>VLOOKUP(B11,'[2]ExportData (93)'!$B$1:$H$65536,7,0)</f>
        <v>M5</v>
      </c>
      <c r="G11" s="83" t="s">
        <v>194</v>
      </c>
      <c r="H11" s="43"/>
      <c r="I11" s="43"/>
      <c r="J11" s="43"/>
      <c r="K11" s="43"/>
      <c r="L11" s="43"/>
      <c r="M11" s="43"/>
      <c r="N11" s="43"/>
      <c r="O11" s="43"/>
      <c r="P11" s="43">
        <v>120</v>
      </c>
      <c r="Q11" s="43">
        <v>103</v>
      </c>
      <c r="R11" s="43">
        <v>100</v>
      </c>
      <c r="S11" s="43">
        <v>50</v>
      </c>
      <c r="T11" s="43">
        <v>40</v>
      </c>
      <c r="U11" s="43"/>
      <c r="V11" s="43"/>
      <c r="W11" s="43"/>
      <c r="X11" s="43"/>
      <c r="Y11" s="43"/>
      <c r="Z11" s="43"/>
      <c r="AA11" s="43"/>
      <c r="AB11" s="43">
        <v>110</v>
      </c>
      <c r="AC11" s="43">
        <v>62</v>
      </c>
      <c r="AD11" s="43">
        <v>49</v>
      </c>
      <c r="AE11" s="43">
        <v>44</v>
      </c>
      <c r="AF11" s="43">
        <v>56</v>
      </c>
      <c r="AG11" s="43"/>
      <c r="AH11" s="43"/>
      <c r="AI11" s="43">
        <v>76</v>
      </c>
      <c r="AJ11" s="43">
        <v>171</v>
      </c>
      <c r="AK11" s="43">
        <v>60</v>
      </c>
      <c r="AL11" s="43"/>
      <c r="AM11" s="43">
        <v>75</v>
      </c>
      <c r="AN11" s="43">
        <v>90</v>
      </c>
      <c r="AO11" s="43"/>
      <c r="AP11" s="43">
        <v>140</v>
      </c>
      <c r="AQ11" s="43">
        <v>90</v>
      </c>
      <c r="AR11" s="43">
        <v>80</v>
      </c>
      <c r="AS11" s="43"/>
      <c r="AT11" s="43"/>
      <c r="AU11" s="43"/>
      <c r="AV11" s="43"/>
      <c r="AW11" s="61">
        <f t="shared" si="1"/>
        <v>18</v>
      </c>
    </row>
    <row r="12" spans="1:49" ht="21" customHeight="1" thickBot="1">
      <c r="A12" s="51">
        <f t="shared" si="2"/>
        <v>5</v>
      </c>
      <c r="B12" s="81">
        <v>1400606</v>
      </c>
      <c r="C12" s="82" t="s">
        <v>198</v>
      </c>
      <c r="D12" s="33">
        <f>VLOOKUP(B12,'[1]Table 1'!$B:$D,3,0)</f>
        <v>42523</v>
      </c>
      <c r="E12" s="40">
        <v>1</v>
      </c>
      <c r="F12" s="71" t="str">
        <f>VLOOKUP(B12,'[2]ExportData (93)'!$B$1:$H$65536,7,0)</f>
        <v>M2</v>
      </c>
      <c r="G12" s="83" t="s">
        <v>194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>
        <v>171</v>
      </c>
      <c r="AK12" s="43"/>
      <c r="AL12" s="43"/>
      <c r="AM12" s="43"/>
      <c r="AN12" s="43"/>
      <c r="AO12" s="43">
        <v>90</v>
      </c>
      <c r="AP12" s="43"/>
      <c r="AQ12" s="43"/>
      <c r="AR12" s="43"/>
      <c r="AS12" s="43"/>
      <c r="AT12" s="43"/>
      <c r="AU12" s="43"/>
      <c r="AV12" s="43"/>
      <c r="AW12" s="61">
        <f t="shared" si="1"/>
        <v>2</v>
      </c>
    </row>
    <row r="13" spans="1:49" ht="21" customHeight="1" thickBot="1">
      <c r="A13" s="51">
        <f t="shared" si="2"/>
        <v>6</v>
      </c>
      <c r="B13" s="81">
        <v>1400975</v>
      </c>
      <c r="C13" s="82" t="s">
        <v>199</v>
      </c>
      <c r="D13" s="33">
        <f>VLOOKUP(B13,'[1]Table 1'!$B:$D,3,0)</f>
        <v>42849</v>
      </c>
      <c r="E13" s="40">
        <v>3</v>
      </c>
      <c r="F13" s="71" t="str">
        <f>VLOOKUP(B13,'[2]ExportData (93)'!$B$1:$H$65536,7,0)</f>
        <v>M2</v>
      </c>
      <c r="G13" s="83"/>
      <c r="H13" s="43"/>
      <c r="I13" s="43"/>
      <c r="J13" s="43"/>
      <c r="K13" s="43"/>
      <c r="L13" s="43"/>
      <c r="M13" s="43"/>
      <c r="N13" s="43"/>
      <c r="O13" s="43">
        <v>40</v>
      </c>
      <c r="P13" s="43"/>
      <c r="Q13" s="43"/>
      <c r="R13" s="43">
        <v>83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1">
        <f t="shared" si="1"/>
        <v>2</v>
      </c>
    </row>
    <row r="14" spans="1:49" ht="21" customHeight="1" thickBot="1">
      <c r="A14" s="51">
        <f t="shared" si="2"/>
        <v>7</v>
      </c>
      <c r="B14" s="81">
        <v>1400983</v>
      </c>
      <c r="C14" s="82" t="s">
        <v>200</v>
      </c>
      <c r="D14" s="33">
        <f>VLOOKUP(B14,'[1]Table 1'!$B:$D,3,0)</f>
        <v>42864</v>
      </c>
      <c r="E14" s="40">
        <v>3</v>
      </c>
      <c r="F14" s="71" t="str">
        <f>VLOOKUP(B14,'[2]ExportData (93)'!$B$1:$H$65536,7,0)</f>
        <v>M3</v>
      </c>
      <c r="G14" s="83" t="s">
        <v>194</v>
      </c>
      <c r="H14" s="43"/>
      <c r="I14" s="43"/>
      <c r="J14" s="43"/>
      <c r="K14" s="43"/>
      <c r="L14" s="43">
        <v>56</v>
      </c>
      <c r="M14" s="43"/>
      <c r="N14" s="43">
        <v>120</v>
      </c>
      <c r="O14" s="43">
        <v>45</v>
      </c>
      <c r="P14" s="43">
        <v>171</v>
      </c>
      <c r="Q14" s="43">
        <v>86</v>
      </c>
      <c r="R14" s="43">
        <v>133</v>
      </c>
      <c r="S14" s="43"/>
      <c r="T14" s="43"/>
      <c r="U14" s="43"/>
      <c r="V14" s="43"/>
      <c r="W14" s="43"/>
      <c r="X14" s="43"/>
      <c r="Y14" s="43"/>
      <c r="Z14" s="43"/>
      <c r="AA14" s="43">
        <v>60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1">
        <f t="shared" si="1"/>
        <v>7</v>
      </c>
    </row>
    <row r="15" spans="1:49" ht="21" customHeight="1" thickBot="1">
      <c r="A15" s="51">
        <f t="shared" si="2"/>
        <v>8</v>
      </c>
      <c r="B15" s="81">
        <v>1401037</v>
      </c>
      <c r="C15" s="82" t="s">
        <v>201</v>
      </c>
      <c r="D15" s="33">
        <f>VLOOKUP(B15,'[1]Table 1'!$B:$D,3,0)</f>
        <v>42898</v>
      </c>
      <c r="E15" s="40">
        <v>2</v>
      </c>
      <c r="F15" s="71" t="str">
        <f>VLOOKUP(B15,'[2]ExportData (93)'!$B$1:$H$65536,7,0)</f>
        <v>M2</v>
      </c>
      <c r="G15" s="83" t="s">
        <v>194</v>
      </c>
      <c r="H15" s="43"/>
      <c r="I15" s="43"/>
      <c r="J15" s="43"/>
      <c r="K15" s="43"/>
      <c r="L15" s="43">
        <v>72</v>
      </c>
      <c r="M15" s="43"/>
      <c r="N15" s="43"/>
      <c r="O15" s="43">
        <v>50</v>
      </c>
      <c r="P15" s="43">
        <v>137</v>
      </c>
      <c r="Q15" s="43">
        <v>137</v>
      </c>
      <c r="R15" s="43">
        <v>83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61">
        <f t="shared" si="1"/>
        <v>5</v>
      </c>
    </row>
    <row r="16" spans="1:49" ht="21" customHeight="1" thickBot="1">
      <c r="A16" s="51">
        <f t="shared" si="2"/>
        <v>9</v>
      </c>
      <c r="B16" s="95">
        <v>1500206</v>
      </c>
      <c r="C16" s="96" t="s">
        <v>202</v>
      </c>
      <c r="D16" s="33">
        <f>VLOOKUP(B16,'[1]Table 1'!$B:$D,3,0)</f>
        <v>42493</v>
      </c>
      <c r="E16" s="41" t="s">
        <v>282</v>
      </c>
      <c r="F16" s="71" t="str">
        <f>VLOOKUP(B16,'[2]ExportData (93)'!$B$1:$H$65536,7,0)</f>
        <v>M4</v>
      </c>
      <c r="G16" s="83" t="s">
        <v>194</v>
      </c>
      <c r="H16" s="43"/>
      <c r="I16" s="43"/>
      <c r="J16" s="43"/>
      <c r="K16" s="43"/>
      <c r="L16" s="43"/>
      <c r="M16" s="43"/>
      <c r="N16" s="43"/>
      <c r="O16" s="43">
        <v>50</v>
      </c>
      <c r="P16" s="43"/>
      <c r="Q16" s="43"/>
      <c r="R16" s="43">
        <v>117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>
        <v>49</v>
      </c>
      <c r="AE16" s="43">
        <v>44</v>
      </c>
      <c r="AF16" s="43"/>
      <c r="AG16" s="43"/>
      <c r="AH16" s="43"/>
      <c r="AI16" s="43"/>
      <c r="AJ16" s="43"/>
      <c r="AK16" s="43"/>
      <c r="AL16" s="43"/>
      <c r="AM16" s="43"/>
      <c r="AN16" s="43">
        <v>120</v>
      </c>
      <c r="AO16" s="43">
        <v>100</v>
      </c>
      <c r="AP16" s="43">
        <v>140</v>
      </c>
      <c r="AQ16" s="43">
        <v>135</v>
      </c>
      <c r="AR16" s="43"/>
      <c r="AS16" s="43">
        <v>200</v>
      </c>
      <c r="AT16" s="43">
        <v>191</v>
      </c>
      <c r="AU16" s="43">
        <f>60/0.18*70%</f>
        <v>233.33333333333334</v>
      </c>
      <c r="AV16" s="43"/>
      <c r="AW16" s="61">
        <f t="shared" si="1"/>
        <v>11</v>
      </c>
    </row>
    <row r="17" spans="1:49" ht="21" customHeight="1" thickBot="1">
      <c r="A17" s="51">
        <f t="shared" si="2"/>
        <v>10</v>
      </c>
      <c r="B17" s="81">
        <v>1500441</v>
      </c>
      <c r="C17" s="82" t="s">
        <v>203</v>
      </c>
      <c r="D17" s="33">
        <f>VLOOKUP(B17,'[1]Table 1'!$B:$D,3,0)</f>
        <v>42598</v>
      </c>
      <c r="E17" s="40">
        <v>5</v>
      </c>
      <c r="F17" s="71" t="str">
        <f>VLOOKUP(B17,'[2]ExportData (93)'!$B$1:$H$65536,7,0)</f>
        <v>M2</v>
      </c>
      <c r="G17" s="8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>
        <v>117</v>
      </c>
      <c r="S17" s="43"/>
      <c r="T17" s="43"/>
      <c r="U17" s="43"/>
      <c r="V17" s="43"/>
      <c r="W17" s="43"/>
      <c r="X17" s="43"/>
      <c r="Y17" s="43">
        <v>107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61">
        <f t="shared" si="1"/>
        <v>2</v>
      </c>
    </row>
    <row r="18" spans="1:49" ht="21" customHeight="1" thickBot="1">
      <c r="A18" s="51">
        <f t="shared" si="2"/>
        <v>11</v>
      </c>
      <c r="B18" s="81">
        <v>1500522</v>
      </c>
      <c r="C18" s="82" t="s">
        <v>204</v>
      </c>
      <c r="D18" s="33">
        <f>VLOOKUP(B18,'[1]Table 1'!$B:$D,3,0)</f>
        <v>42650</v>
      </c>
      <c r="E18" s="40">
        <v>1</v>
      </c>
      <c r="F18" s="71" t="str">
        <f>VLOOKUP(B18,'[2]ExportData (93)'!$B$1:$H$65536,7,0)</f>
        <v>M2</v>
      </c>
      <c r="G18" s="83" t="s">
        <v>194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>
        <v>133</v>
      </c>
      <c r="S18" s="43"/>
      <c r="T18" s="43"/>
      <c r="U18" s="43"/>
      <c r="V18" s="43"/>
      <c r="W18" s="43"/>
      <c r="X18" s="43"/>
      <c r="Y18" s="43">
        <v>129</v>
      </c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61">
        <f t="shared" si="1"/>
        <v>2</v>
      </c>
    </row>
    <row r="19" spans="1:49" ht="21" customHeight="1" thickBot="1">
      <c r="A19" s="51">
        <f t="shared" si="2"/>
        <v>12</v>
      </c>
      <c r="B19" s="81">
        <v>1500542</v>
      </c>
      <c r="C19" s="82" t="s">
        <v>205</v>
      </c>
      <c r="D19" s="33">
        <f>VLOOKUP(B19,'[1]Table 1'!$B:$D,3,0)</f>
        <v>42681</v>
      </c>
      <c r="E19" s="42">
        <v>6</v>
      </c>
      <c r="F19" s="71" t="str">
        <f>VLOOKUP(B19,'[2]ExportData (93)'!$B$1:$H$65536,7,0)</f>
        <v>M2</v>
      </c>
      <c r="G19" s="8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>
        <v>95</v>
      </c>
      <c r="AC19" s="43"/>
      <c r="AD19" s="43">
        <v>57</v>
      </c>
      <c r="AE19" s="43">
        <v>67</v>
      </c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1">
        <f t="shared" si="1"/>
        <v>3</v>
      </c>
    </row>
    <row r="20" spans="1:49" ht="21" customHeight="1" thickBot="1">
      <c r="A20" s="51">
        <f t="shared" si="2"/>
        <v>13</v>
      </c>
      <c r="B20" s="81">
        <v>1500551</v>
      </c>
      <c r="C20" s="82" t="s">
        <v>206</v>
      </c>
      <c r="D20" s="33">
        <f>VLOOKUP(B20,'[1]Table 1'!$B:$D,3,0)</f>
        <v>42684</v>
      </c>
      <c r="E20" s="42">
        <v>1</v>
      </c>
      <c r="F20" s="71" t="str">
        <f>VLOOKUP(B20,'[2]ExportData (93)'!$B$1:$H$65536,7,0)</f>
        <v>M2</v>
      </c>
      <c r="G20" s="83" t="s">
        <v>194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>
        <v>117</v>
      </c>
      <c r="S20" s="43"/>
      <c r="T20" s="43"/>
      <c r="U20" s="43"/>
      <c r="V20" s="43"/>
      <c r="W20" s="43"/>
      <c r="X20" s="43"/>
      <c r="Y20" s="43"/>
      <c r="Z20" s="43"/>
      <c r="AA20" s="43"/>
      <c r="AB20" s="43">
        <v>110</v>
      </c>
      <c r="AC20" s="43"/>
      <c r="AD20" s="43">
        <v>41</v>
      </c>
      <c r="AE20" s="43">
        <v>59</v>
      </c>
      <c r="AF20" s="43">
        <v>72</v>
      </c>
      <c r="AG20" s="43">
        <v>65</v>
      </c>
      <c r="AH20" s="43"/>
      <c r="AI20" s="43"/>
      <c r="AJ20" s="43"/>
      <c r="AK20" s="43"/>
      <c r="AL20" s="43"/>
      <c r="AM20" s="43"/>
      <c r="AN20" s="43">
        <v>120</v>
      </c>
      <c r="AO20" s="43">
        <v>70</v>
      </c>
      <c r="AP20" s="43"/>
      <c r="AQ20" s="43"/>
      <c r="AR20" s="43"/>
      <c r="AS20" s="43"/>
      <c r="AT20" s="43"/>
      <c r="AU20" s="43"/>
      <c r="AV20" s="43"/>
      <c r="AW20" s="61">
        <f t="shared" si="1"/>
        <v>8</v>
      </c>
    </row>
    <row r="21" spans="1:49" ht="21" customHeight="1" thickBot="1">
      <c r="A21" s="51">
        <f t="shared" si="2"/>
        <v>14</v>
      </c>
      <c r="B21" s="81">
        <v>1500652</v>
      </c>
      <c r="C21" s="82" t="s">
        <v>196</v>
      </c>
      <c r="D21" s="33">
        <f>VLOOKUP(B21,'[1]Table 1'!$B:$D,3,0)</f>
        <v>42758</v>
      </c>
      <c r="E21" s="42">
        <v>4</v>
      </c>
      <c r="F21" s="71" t="str">
        <f>VLOOKUP(B21,'[2]ExportData (93)'!$B$1:$H$65536,7,0)</f>
        <v>M3</v>
      </c>
      <c r="G21" s="83" t="s">
        <v>194</v>
      </c>
      <c r="H21" s="43"/>
      <c r="I21" s="43"/>
      <c r="J21" s="43"/>
      <c r="K21" s="43"/>
      <c r="L21" s="43"/>
      <c r="M21" s="43"/>
      <c r="N21" s="43"/>
      <c r="O21" s="43"/>
      <c r="P21" s="43">
        <v>103</v>
      </c>
      <c r="Q21" s="43"/>
      <c r="R21" s="43">
        <v>100</v>
      </c>
      <c r="S21" s="43"/>
      <c r="T21" s="43"/>
      <c r="U21" s="43"/>
      <c r="V21" s="43"/>
      <c r="W21" s="43"/>
      <c r="X21" s="43"/>
      <c r="Y21" s="43"/>
      <c r="Z21" s="43"/>
      <c r="AA21" s="43"/>
      <c r="AB21" s="43">
        <v>158</v>
      </c>
      <c r="AC21" s="43">
        <v>62</v>
      </c>
      <c r="AD21" s="43">
        <v>82</v>
      </c>
      <c r="AE21" s="43">
        <v>74</v>
      </c>
      <c r="AF21" s="43">
        <v>56</v>
      </c>
      <c r="AG21" s="43"/>
      <c r="AH21" s="43"/>
      <c r="AI21" s="43">
        <v>109</v>
      </c>
      <c r="AJ21" s="43">
        <v>171</v>
      </c>
      <c r="AK21" s="43">
        <v>90</v>
      </c>
      <c r="AL21" s="43"/>
      <c r="AM21" s="43"/>
      <c r="AN21" s="43">
        <v>150</v>
      </c>
      <c r="AO21" s="43">
        <v>100</v>
      </c>
      <c r="AP21" s="43">
        <v>200</v>
      </c>
      <c r="AQ21" s="43">
        <v>120</v>
      </c>
      <c r="AR21" s="43">
        <v>100</v>
      </c>
      <c r="AS21" s="43"/>
      <c r="AT21" s="43"/>
      <c r="AU21" s="43"/>
      <c r="AV21" s="43"/>
      <c r="AW21" s="61">
        <f t="shared" si="1"/>
        <v>15</v>
      </c>
    </row>
    <row r="22" spans="1:49" ht="21" customHeight="1" thickBot="1">
      <c r="A22" s="51">
        <f t="shared" si="2"/>
        <v>15</v>
      </c>
      <c r="B22" s="81">
        <v>1500679</v>
      </c>
      <c r="C22" s="82" t="s">
        <v>207</v>
      </c>
      <c r="D22" s="33">
        <f>VLOOKUP(B22,'[1]Table 1'!$B:$D,3,0)</f>
        <v>42762</v>
      </c>
      <c r="E22" s="42">
        <v>5</v>
      </c>
      <c r="F22" s="71" t="str">
        <f>VLOOKUP(B22,'[2]ExportData (93)'!$B$1:$H$65536,7,0)</f>
        <v>M4</v>
      </c>
      <c r="G22" s="83" t="s">
        <v>194</v>
      </c>
      <c r="H22" s="43">
        <f>60/0.45*60%</f>
        <v>80</v>
      </c>
      <c r="I22" s="43">
        <v>75</v>
      </c>
      <c r="J22" s="43">
        <v>105</v>
      </c>
      <c r="K22" s="43">
        <v>120</v>
      </c>
      <c r="L22" s="43">
        <v>56</v>
      </c>
      <c r="M22" s="43"/>
      <c r="N22" s="43"/>
      <c r="O22" s="43"/>
      <c r="P22" s="43"/>
      <c r="Q22" s="43"/>
      <c r="R22" s="43">
        <v>100</v>
      </c>
      <c r="S22" s="43"/>
      <c r="T22" s="43"/>
      <c r="U22" s="43"/>
      <c r="V22" s="43"/>
      <c r="W22" s="43"/>
      <c r="X22" s="43"/>
      <c r="Y22" s="43"/>
      <c r="Z22" s="43"/>
      <c r="AA22" s="43"/>
      <c r="AB22" s="43">
        <v>79</v>
      </c>
      <c r="AC22" s="43"/>
      <c r="AD22" s="43"/>
      <c r="AE22" s="43"/>
      <c r="AF22" s="43"/>
      <c r="AG22" s="43"/>
      <c r="AH22" s="43"/>
      <c r="AI22" s="43"/>
      <c r="AJ22" s="43">
        <v>103</v>
      </c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61">
        <f t="shared" si="1"/>
        <v>8</v>
      </c>
    </row>
    <row r="23" spans="1:49" ht="21" customHeight="1" thickBot="1">
      <c r="A23" s="51">
        <f t="shared" si="2"/>
        <v>16</v>
      </c>
      <c r="B23" s="81">
        <v>1500682</v>
      </c>
      <c r="C23" s="82" t="s">
        <v>208</v>
      </c>
      <c r="D23" s="33">
        <f>VLOOKUP(B23,'[1]Table 1'!$B:$D,3,0)</f>
        <v>42762</v>
      </c>
      <c r="E23" s="40">
        <v>3</v>
      </c>
      <c r="F23" s="71" t="str">
        <f>VLOOKUP(B23,'[2]ExportData (93)'!$B$1:$H$65536,7,0)</f>
        <v>M2</v>
      </c>
      <c r="G23" s="83" t="s">
        <v>194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>
        <v>133</v>
      </c>
      <c r="S23" s="43"/>
      <c r="T23" s="43"/>
      <c r="U23" s="43"/>
      <c r="V23" s="43"/>
      <c r="W23" s="43"/>
      <c r="X23" s="43"/>
      <c r="Y23" s="43"/>
      <c r="Z23" s="43"/>
      <c r="AA23" s="43"/>
      <c r="AB23" s="43">
        <v>95</v>
      </c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61">
        <f t="shared" si="1"/>
        <v>2</v>
      </c>
    </row>
    <row r="24" spans="1:49" ht="21" customHeight="1" thickBot="1">
      <c r="A24" s="51">
        <f t="shared" si="2"/>
        <v>17</v>
      </c>
      <c r="B24" s="81">
        <v>1500850</v>
      </c>
      <c r="C24" s="82" t="s">
        <v>209</v>
      </c>
      <c r="D24" s="33">
        <f>VLOOKUP(B24,'[1]Table 1'!$B:$D,3,0)</f>
        <v>42860</v>
      </c>
      <c r="E24" s="42">
        <v>6</v>
      </c>
      <c r="F24" s="71" t="str">
        <f>VLOOKUP(B24,'[2]ExportData (93)'!$B$1:$H$65536,7,0)</f>
        <v>M2</v>
      </c>
      <c r="G24" s="83" t="s">
        <v>194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>
        <v>110</v>
      </c>
      <c r="AC24" s="43"/>
      <c r="AD24" s="43">
        <v>66</v>
      </c>
      <c r="AE24" s="43">
        <v>52</v>
      </c>
      <c r="AF24" s="43">
        <v>80</v>
      </c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61">
        <f t="shared" si="1"/>
        <v>4</v>
      </c>
    </row>
    <row r="25" spans="1:49" ht="21" customHeight="1" thickBot="1">
      <c r="A25" s="51">
        <f t="shared" si="2"/>
        <v>18</v>
      </c>
      <c r="B25" s="81">
        <v>1500853</v>
      </c>
      <c r="C25" s="82" t="s">
        <v>210</v>
      </c>
      <c r="D25" s="33">
        <f>VLOOKUP(B25,'[1]Table 1'!$B:$D,3,0)</f>
        <v>42860</v>
      </c>
      <c r="E25" s="40">
        <v>4</v>
      </c>
      <c r="F25" s="71" t="str">
        <f>VLOOKUP(B25,'[2]ExportData (93)'!$B$1:$H$65536,7,0)</f>
        <v>M2</v>
      </c>
      <c r="G25" s="83"/>
      <c r="H25" s="43" t="s">
        <v>211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>
        <v>79</v>
      </c>
      <c r="AC25" s="43"/>
      <c r="AD25" s="43"/>
      <c r="AE25" s="43">
        <v>59</v>
      </c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61">
        <f t="shared" si="1"/>
        <v>3</v>
      </c>
    </row>
    <row r="26" spans="1:49" ht="21" customHeight="1" thickBot="1">
      <c r="A26" s="51">
        <f t="shared" si="2"/>
        <v>19</v>
      </c>
      <c r="B26" s="81">
        <v>1500930</v>
      </c>
      <c r="C26" s="82" t="s">
        <v>212</v>
      </c>
      <c r="D26" s="33">
        <f>VLOOKUP(B26,'[1]Table 1'!$B:$D,3,0)</f>
        <v>42928</v>
      </c>
      <c r="E26" s="42">
        <v>5</v>
      </c>
      <c r="F26" s="71" t="str">
        <f>VLOOKUP(B26,'[2]ExportData (93)'!$B$1:$H$65536,7,0)</f>
        <v>M2</v>
      </c>
      <c r="G26" s="8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>
        <v>167</v>
      </c>
      <c r="S26" s="43"/>
      <c r="T26" s="43"/>
      <c r="U26" s="43"/>
      <c r="V26" s="43"/>
      <c r="W26" s="43"/>
      <c r="X26" s="43"/>
      <c r="Y26" s="43"/>
      <c r="Z26" s="43"/>
      <c r="AA26" s="43"/>
      <c r="AB26" s="43">
        <v>95</v>
      </c>
      <c r="AC26" s="43">
        <v>84</v>
      </c>
      <c r="AD26" s="43">
        <v>66</v>
      </c>
      <c r="AE26" s="43">
        <v>67</v>
      </c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61">
        <f t="shared" si="1"/>
        <v>5</v>
      </c>
    </row>
    <row r="27" spans="1:49" ht="21" customHeight="1" thickBot="1">
      <c r="A27" s="51">
        <f t="shared" si="2"/>
        <v>20</v>
      </c>
      <c r="B27" s="81">
        <v>1500998</v>
      </c>
      <c r="C27" s="82" t="s">
        <v>213</v>
      </c>
      <c r="D27" s="33">
        <f>VLOOKUP(B27,'[1]Table 1'!$B:$D,3,0)</f>
        <v>43075</v>
      </c>
      <c r="E27" s="42">
        <v>1</v>
      </c>
      <c r="F27" s="71" t="str">
        <f>VLOOKUP(B27,'[2]ExportData (93)'!$B$1:$H$65536,7,0)</f>
        <v>M2</v>
      </c>
      <c r="G27" s="8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>
        <v>117</v>
      </c>
      <c r="S27" s="43"/>
      <c r="T27" s="43"/>
      <c r="U27" s="43"/>
      <c r="V27" s="43"/>
      <c r="W27" s="43"/>
      <c r="X27" s="43"/>
      <c r="Y27" s="43"/>
      <c r="Z27" s="43"/>
      <c r="AA27" s="43"/>
      <c r="AB27" s="43">
        <v>126</v>
      </c>
      <c r="AC27" s="43"/>
      <c r="AD27" s="43">
        <v>49</v>
      </c>
      <c r="AE27" s="43">
        <v>44</v>
      </c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61">
        <f t="shared" si="1"/>
        <v>4</v>
      </c>
    </row>
    <row r="28" spans="1:49" ht="21" customHeight="1" thickBot="1">
      <c r="A28" s="51">
        <f t="shared" si="2"/>
        <v>21</v>
      </c>
      <c r="B28" s="81">
        <v>1501010</v>
      </c>
      <c r="C28" s="82" t="s">
        <v>214</v>
      </c>
      <c r="D28" s="33">
        <f>VLOOKUP(B28,'[1]Table 1'!$B:$D,3,0)</f>
        <v>43111</v>
      </c>
      <c r="E28" s="42">
        <v>4</v>
      </c>
      <c r="F28" s="71" t="str">
        <f>VLOOKUP(B28,'[2]ExportData (93)'!$B$1:$H$65536,7,0)</f>
        <v>M2</v>
      </c>
      <c r="G28" s="8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>
        <v>110</v>
      </c>
      <c r="AC28" s="43"/>
      <c r="AD28" s="43">
        <v>57</v>
      </c>
      <c r="AE28" s="43">
        <v>67</v>
      </c>
      <c r="AF28" s="43">
        <v>72</v>
      </c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61">
        <f t="shared" si="1"/>
        <v>4</v>
      </c>
    </row>
    <row r="29" spans="1:49" ht="21" customHeight="1" thickBot="1">
      <c r="A29" s="51">
        <f t="shared" si="2"/>
        <v>22</v>
      </c>
      <c r="B29" s="81">
        <v>1501023</v>
      </c>
      <c r="C29" s="82" t="s">
        <v>215</v>
      </c>
      <c r="D29" s="33">
        <f>VLOOKUP(B29,'[1]Table 1'!$B:$D,3,0)</f>
        <v>43136</v>
      </c>
      <c r="E29" s="42">
        <v>4</v>
      </c>
      <c r="F29" s="71" t="e">
        <f>VLOOKUP(B29,'[2]ExportData (93)'!$B$1:$H$65536,7,0)</f>
        <v>#N/A</v>
      </c>
      <c r="G29" s="83" t="s">
        <v>194</v>
      </c>
      <c r="H29" s="43"/>
      <c r="I29" s="43"/>
      <c r="J29" s="43"/>
      <c r="K29" s="43"/>
      <c r="L29" s="43"/>
      <c r="M29" s="43"/>
      <c r="N29" s="43"/>
      <c r="O29" s="43">
        <v>50</v>
      </c>
      <c r="P29" s="43">
        <v>86</v>
      </c>
      <c r="Q29" s="43">
        <v>86</v>
      </c>
      <c r="R29" s="43">
        <v>83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61">
        <f t="shared" si="1"/>
        <v>4</v>
      </c>
    </row>
    <row r="30" spans="1:49" ht="21" customHeight="1" thickBot="1">
      <c r="A30" s="51">
        <f t="shared" si="2"/>
        <v>23</v>
      </c>
      <c r="B30" s="81">
        <v>1501024</v>
      </c>
      <c r="C30" s="82" t="s">
        <v>216</v>
      </c>
      <c r="D30" s="33">
        <f>VLOOKUP(B30,'[1]Table 1'!$B:$D,3,0)</f>
        <v>43138</v>
      </c>
      <c r="E30" s="42">
        <v>2</v>
      </c>
      <c r="F30" s="71" t="str">
        <f>VLOOKUP(B30,'[2]ExportData (93)'!$B$1:$H$65536,7,0)</f>
        <v>M2</v>
      </c>
      <c r="G30" s="83" t="s">
        <v>194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>
        <v>150</v>
      </c>
      <c r="S30" s="43"/>
      <c r="T30" s="43"/>
      <c r="U30" s="43"/>
      <c r="V30" s="43"/>
      <c r="W30" s="43"/>
      <c r="X30" s="43"/>
      <c r="Y30" s="43">
        <v>107</v>
      </c>
      <c r="Z30" s="43"/>
      <c r="AA30" s="43"/>
      <c r="AB30" s="43">
        <v>158</v>
      </c>
      <c r="AC30" s="43"/>
      <c r="AD30" s="43">
        <v>49</v>
      </c>
      <c r="AE30" s="43">
        <v>59</v>
      </c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61">
        <f t="shared" si="1"/>
        <v>5</v>
      </c>
    </row>
    <row r="31" spans="1:49" ht="21" customHeight="1" thickBot="1">
      <c r="A31" s="51">
        <f t="shared" si="2"/>
        <v>24</v>
      </c>
      <c r="B31" s="81">
        <v>1501035</v>
      </c>
      <c r="C31" s="82" t="s">
        <v>217</v>
      </c>
      <c r="D31" s="33">
        <f>VLOOKUP(B31,'[1]Table 1'!$B:$D,3,0)</f>
        <v>43144</v>
      </c>
      <c r="E31" s="40">
        <v>4</v>
      </c>
      <c r="F31" s="71" t="str">
        <f>VLOOKUP(B31,'[2]ExportData (93)'!$B$1:$H$65536,7,0)</f>
        <v>M2</v>
      </c>
      <c r="G31" s="8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>
        <v>100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61">
        <f t="shared" si="1"/>
        <v>1</v>
      </c>
    </row>
    <row r="32" spans="1:49" ht="21" customHeight="1" thickBot="1">
      <c r="A32" s="51">
        <f t="shared" si="2"/>
        <v>25</v>
      </c>
      <c r="B32" s="81">
        <v>1501102</v>
      </c>
      <c r="C32" s="82" t="s">
        <v>218</v>
      </c>
      <c r="D32" s="33">
        <f>VLOOKUP(B32,'[1]Table 1'!$B:$D,3,0)</f>
        <v>43199</v>
      </c>
      <c r="E32" s="42">
        <v>2</v>
      </c>
      <c r="F32" s="71" t="str">
        <f>VLOOKUP(B32,'[2]ExportData (93)'!$B$1:$H$65536,7,0)</f>
        <v>M2</v>
      </c>
      <c r="G32" s="83" t="s">
        <v>194</v>
      </c>
      <c r="H32" s="43"/>
      <c r="I32" s="43"/>
      <c r="J32" s="43"/>
      <c r="K32" s="43"/>
      <c r="L32" s="43"/>
      <c r="M32" s="43"/>
      <c r="N32" s="43">
        <v>80</v>
      </c>
      <c r="O32" s="43"/>
      <c r="P32" s="43"/>
      <c r="Q32" s="43"/>
      <c r="R32" s="43">
        <v>83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61">
        <f t="shared" si="1"/>
        <v>2</v>
      </c>
    </row>
    <row r="33" spans="1:49" ht="21" customHeight="1" thickBot="1">
      <c r="A33" s="51">
        <f t="shared" si="2"/>
        <v>26</v>
      </c>
      <c r="B33" s="81">
        <v>1501110</v>
      </c>
      <c r="C33" s="82" t="s">
        <v>219</v>
      </c>
      <c r="D33" s="33">
        <f>VLOOKUP(B33,'[1]Table 1'!$B:$D,3,0)</f>
        <v>43200</v>
      </c>
      <c r="E33" s="40">
        <v>5</v>
      </c>
      <c r="F33" s="71" t="str">
        <f>VLOOKUP(B33,'[2]ExportData (93)'!$B$1:$H$65536,7,0)</f>
        <v>M2</v>
      </c>
      <c r="G33" s="8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>
        <v>95</v>
      </c>
      <c r="AC33" s="43"/>
      <c r="AD33" s="43">
        <v>66</v>
      </c>
      <c r="AE33" s="43">
        <v>59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61">
        <f t="shared" si="1"/>
        <v>3</v>
      </c>
    </row>
    <row r="34" spans="1:49" ht="21" customHeight="1" thickBot="1">
      <c r="A34" s="51">
        <f t="shared" si="2"/>
        <v>27</v>
      </c>
      <c r="B34" s="81">
        <v>1501127</v>
      </c>
      <c r="C34" s="82" t="s">
        <v>220</v>
      </c>
      <c r="D34" s="33">
        <f>VLOOKUP(B34,'[1]Table 1'!$B:$D,3,0)</f>
        <v>43211</v>
      </c>
      <c r="E34" s="42">
        <v>4</v>
      </c>
      <c r="F34" s="71" t="str">
        <f>VLOOKUP(B34,'[2]ExportData (93)'!$B$1:$H$65536,7,0)</f>
        <v>M2</v>
      </c>
      <c r="G34" s="83" t="s">
        <v>194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>
        <v>79</v>
      </c>
      <c r="AC34" s="43"/>
      <c r="AD34" s="43"/>
      <c r="AE34" s="43">
        <v>67</v>
      </c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61">
        <f t="shared" si="1"/>
        <v>2</v>
      </c>
    </row>
    <row r="35" spans="1:49" ht="21" customHeight="1" thickBot="1">
      <c r="A35" s="51">
        <f t="shared" si="2"/>
        <v>28</v>
      </c>
      <c r="B35" s="81">
        <v>1501150</v>
      </c>
      <c r="C35" s="82" t="s">
        <v>221</v>
      </c>
      <c r="D35" s="33">
        <f>VLOOKUP(B35,'[1]Table 1'!$B:$D,3,0)</f>
        <v>43235</v>
      </c>
      <c r="E35" s="42">
        <v>5</v>
      </c>
      <c r="F35" s="71" t="str">
        <f>VLOOKUP(B35,'[2]ExportData (93)'!$B$1:$H$65536,7,0)</f>
        <v>M2</v>
      </c>
      <c r="G35" s="83" t="s">
        <v>194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>
        <v>133</v>
      </c>
      <c r="S35" s="43"/>
      <c r="T35" s="43"/>
      <c r="U35" s="43"/>
      <c r="V35" s="43"/>
      <c r="W35" s="43"/>
      <c r="X35" s="43"/>
      <c r="Y35" s="43">
        <v>107</v>
      </c>
      <c r="Z35" s="43"/>
      <c r="AA35" s="43">
        <v>60</v>
      </c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61">
        <f t="shared" si="1"/>
        <v>3</v>
      </c>
    </row>
    <row r="36" spans="1:49" ht="21" customHeight="1" thickBot="1">
      <c r="A36" s="51">
        <f t="shared" si="2"/>
        <v>29</v>
      </c>
      <c r="B36" s="81">
        <v>1501214</v>
      </c>
      <c r="C36" s="82" t="s">
        <v>104</v>
      </c>
      <c r="D36" s="33">
        <f>VLOOKUP(B36,'[1]Table 1'!$B:$D,3,0)</f>
        <v>43273</v>
      </c>
      <c r="E36" s="42">
        <v>4</v>
      </c>
      <c r="F36" s="71" t="str">
        <f>VLOOKUP(B36,'[2]ExportData (93)'!$B$1:$H$65536,7,0)</f>
        <v>M2</v>
      </c>
      <c r="G36" s="83" t="s">
        <v>194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>
        <v>100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61">
        <f t="shared" si="1"/>
        <v>1</v>
      </c>
    </row>
    <row r="37" spans="1:49" ht="21" customHeight="1" thickBot="1">
      <c r="A37" s="51">
        <f t="shared" si="2"/>
        <v>30</v>
      </c>
      <c r="B37" s="81">
        <v>1501268</v>
      </c>
      <c r="C37" s="82" t="s">
        <v>105</v>
      </c>
      <c r="D37" s="33">
        <f>VLOOKUP(B37,'[1]Table 1'!$B:$D,3,0)</f>
        <v>43318</v>
      </c>
      <c r="E37" s="42">
        <v>4</v>
      </c>
      <c r="F37" s="71" t="str">
        <f>VLOOKUP(B37,'[2]ExportData (93)'!$B$1:$H$65536,7,0)</f>
        <v>M2</v>
      </c>
      <c r="G37" s="83" t="s">
        <v>194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>
        <v>70</v>
      </c>
      <c r="AL37" s="43"/>
      <c r="AM37" s="43">
        <v>87</v>
      </c>
      <c r="AN37" s="43"/>
      <c r="AO37" s="43"/>
      <c r="AP37" s="43">
        <v>200</v>
      </c>
      <c r="AQ37" s="43"/>
      <c r="AR37" s="43"/>
      <c r="AS37" s="43"/>
      <c r="AT37" s="43"/>
      <c r="AU37" s="43"/>
      <c r="AV37" s="43"/>
      <c r="AW37" s="61">
        <f t="shared" si="1"/>
        <v>3</v>
      </c>
    </row>
    <row r="38" spans="1:49" ht="21" customHeight="1" thickBot="1">
      <c r="A38" s="51">
        <f t="shared" si="2"/>
        <v>31</v>
      </c>
      <c r="B38" s="81">
        <v>1501275</v>
      </c>
      <c r="C38" s="82" t="s">
        <v>222</v>
      </c>
      <c r="D38" s="33">
        <f>VLOOKUP(B38,'[1]Table 1'!$B:$D,3,0)</f>
        <v>43328</v>
      </c>
      <c r="E38" s="42">
        <v>5</v>
      </c>
      <c r="F38" s="71" t="str">
        <f>VLOOKUP(B38,'[2]ExportData (93)'!$B$1:$H$65536,7,0)</f>
        <v>M2</v>
      </c>
      <c r="G38" s="8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>
        <v>126</v>
      </c>
      <c r="AC38" s="43">
        <v>60</v>
      </c>
      <c r="AD38" s="43">
        <v>41</v>
      </c>
      <c r="AE38" s="43">
        <v>74</v>
      </c>
      <c r="AF38" s="43"/>
      <c r="AG38" s="43"/>
      <c r="AH38" s="43"/>
      <c r="AI38" s="43"/>
      <c r="AJ38" s="43">
        <v>171</v>
      </c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61">
        <f t="shared" si="1"/>
        <v>5</v>
      </c>
    </row>
    <row r="39" spans="1:49" ht="21" customHeight="1" thickBot="1">
      <c r="A39" s="51">
        <f t="shared" si="2"/>
        <v>32</v>
      </c>
      <c r="B39" s="81">
        <v>1401561</v>
      </c>
      <c r="C39" s="82" t="s">
        <v>223</v>
      </c>
      <c r="D39" s="33">
        <f>VLOOKUP(B39,'[1]Table 1'!$B:$D,3,0)</f>
        <v>43528</v>
      </c>
      <c r="E39" s="42">
        <v>2</v>
      </c>
      <c r="F39" s="71" t="str">
        <f>VLOOKUP(B39,'[2]ExportData (93)'!$B$1:$H$65536,7,0)</f>
        <v>CM1</v>
      </c>
      <c r="G39" s="83"/>
      <c r="H39" s="43"/>
      <c r="I39" s="43"/>
      <c r="J39" s="43"/>
      <c r="K39" s="43"/>
      <c r="L39" s="43">
        <v>56</v>
      </c>
      <c r="M39" s="43">
        <v>47</v>
      </c>
      <c r="N39" s="43">
        <v>107</v>
      </c>
      <c r="O39" s="43">
        <v>50</v>
      </c>
      <c r="P39" s="43">
        <v>103</v>
      </c>
      <c r="Q39" s="43">
        <v>103</v>
      </c>
      <c r="R39" s="43">
        <v>117</v>
      </c>
      <c r="S39" s="43">
        <v>70</v>
      </c>
      <c r="T39" s="43">
        <v>51</v>
      </c>
      <c r="U39" s="43">
        <v>114</v>
      </c>
      <c r="V39" s="43"/>
      <c r="W39" s="43"/>
      <c r="X39" s="43"/>
      <c r="Y39" s="43">
        <v>193</v>
      </c>
      <c r="Z39" s="43">
        <v>100</v>
      </c>
      <c r="AA39" s="43">
        <v>60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61">
        <f t="shared" si="1"/>
        <v>13</v>
      </c>
    </row>
    <row r="40" spans="1:49" ht="21" customHeight="1" thickBot="1">
      <c r="A40" s="51">
        <f t="shared" si="2"/>
        <v>33</v>
      </c>
      <c r="B40" s="81">
        <v>1401670</v>
      </c>
      <c r="C40" s="82" t="s">
        <v>224</v>
      </c>
      <c r="D40" s="33">
        <f>VLOOKUP(B40,'[1]Table 1'!$B:$D,3,0)</f>
        <v>43574</v>
      </c>
      <c r="E40" s="42">
        <v>4</v>
      </c>
      <c r="F40" s="71" t="str">
        <f>VLOOKUP(B40,'[2]ExportData (93)'!$B$1:$H$65536,7,0)</f>
        <v>M5</v>
      </c>
      <c r="G40" s="8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>
        <v>109</v>
      </c>
      <c r="AJ40" s="43">
        <v>171</v>
      </c>
      <c r="AK40" s="43">
        <v>80</v>
      </c>
      <c r="AL40" s="43">
        <v>109</v>
      </c>
      <c r="AM40" s="43">
        <v>125</v>
      </c>
      <c r="AN40" s="43">
        <v>150</v>
      </c>
      <c r="AO40" s="43">
        <v>100</v>
      </c>
      <c r="AP40" s="43">
        <v>200</v>
      </c>
      <c r="AQ40" s="43">
        <v>150</v>
      </c>
      <c r="AR40" s="43"/>
      <c r="AS40" s="43"/>
      <c r="AT40" s="43"/>
      <c r="AU40" s="43"/>
      <c r="AV40" s="43"/>
      <c r="AW40" s="61">
        <f t="shared" si="1"/>
        <v>9</v>
      </c>
    </row>
    <row r="41" spans="1:49" ht="21" customHeight="1" thickBot="1">
      <c r="A41" s="51">
        <f t="shared" si="2"/>
        <v>34</v>
      </c>
      <c r="B41" s="81">
        <v>1401716</v>
      </c>
      <c r="C41" s="82" t="s">
        <v>225</v>
      </c>
      <c r="D41" s="33">
        <f>VLOOKUP(B41,'[1]Table 1'!$B:$D,3,0)</f>
        <v>43598</v>
      </c>
      <c r="E41" s="40">
        <v>5</v>
      </c>
      <c r="F41" s="71" t="str">
        <f>VLOOKUP(B41,'[2]ExportData (93)'!$B$1:$H$65536,7,0)</f>
        <v>M5</v>
      </c>
      <c r="G41" s="83"/>
      <c r="H41" s="43"/>
      <c r="I41" s="43"/>
      <c r="J41" s="43"/>
      <c r="K41" s="43"/>
      <c r="L41" s="43"/>
      <c r="M41" s="43"/>
      <c r="N41" s="43"/>
      <c r="O41" s="43">
        <v>45</v>
      </c>
      <c r="P41" s="43">
        <v>103</v>
      </c>
      <c r="Q41" s="43">
        <v>86</v>
      </c>
      <c r="R41" s="43">
        <v>117</v>
      </c>
      <c r="S41" s="43"/>
      <c r="T41" s="43"/>
      <c r="U41" s="43"/>
      <c r="V41" s="43"/>
      <c r="W41" s="43"/>
      <c r="X41" s="43"/>
      <c r="Y41" s="43"/>
      <c r="Z41" s="43"/>
      <c r="AA41" s="43">
        <v>54</v>
      </c>
      <c r="AB41" s="43">
        <v>110</v>
      </c>
      <c r="AC41" s="43">
        <v>60</v>
      </c>
      <c r="AD41" s="43">
        <v>66</v>
      </c>
      <c r="AE41" s="43">
        <v>59</v>
      </c>
      <c r="AF41" s="43">
        <v>72</v>
      </c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61">
        <f t="shared" si="1"/>
        <v>10</v>
      </c>
    </row>
    <row r="42" spans="1:49" ht="21" customHeight="1" thickBot="1">
      <c r="A42" s="51">
        <f t="shared" si="2"/>
        <v>35</v>
      </c>
      <c r="B42" s="95">
        <v>1401981</v>
      </c>
      <c r="C42" s="96" t="s">
        <v>226</v>
      </c>
      <c r="D42" s="33">
        <f>VLOOKUP(B42,'[1]Table 1'!$B:$D,3,0)</f>
        <v>43732</v>
      </c>
      <c r="E42" s="41" t="s">
        <v>283</v>
      </c>
      <c r="F42" s="71" t="e">
        <f>VLOOKUP(B42,'[2]ExportData (93)'!$B$1:$H$65536,7,0)</f>
        <v>#N/A</v>
      </c>
      <c r="G42" s="83"/>
      <c r="H42" s="43"/>
      <c r="I42" s="43"/>
      <c r="J42" s="43"/>
      <c r="K42" s="43"/>
      <c r="L42" s="43"/>
      <c r="M42" s="43"/>
      <c r="N42" s="43">
        <v>80</v>
      </c>
      <c r="O42" s="43">
        <v>25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>
        <v>36</v>
      </c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61">
        <f t="shared" si="1"/>
        <v>3</v>
      </c>
    </row>
    <row r="43" spans="1:49" ht="21" customHeight="1" thickBot="1">
      <c r="A43" s="51">
        <f t="shared" si="2"/>
        <v>36</v>
      </c>
      <c r="B43" s="95">
        <v>1401983</v>
      </c>
      <c r="C43" s="96" t="s">
        <v>227</v>
      </c>
      <c r="D43" s="33">
        <f>VLOOKUP(B43,'[1]Table 1'!$B:$D,3,0)</f>
        <v>43732</v>
      </c>
      <c r="E43" s="41" t="s">
        <v>283</v>
      </c>
      <c r="F43" s="71" t="e">
        <f>VLOOKUP(B43,'[2]ExportData (93)'!$B$1:$H$65536,7,0)</f>
        <v>#N/A</v>
      </c>
      <c r="G43" s="83"/>
      <c r="H43" s="43"/>
      <c r="I43" s="43"/>
      <c r="J43" s="43"/>
      <c r="K43" s="43"/>
      <c r="L43" s="43"/>
      <c r="M43" s="43"/>
      <c r="N43" s="43">
        <v>80</v>
      </c>
      <c r="O43" s="43">
        <v>25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>
        <v>30</v>
      </c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61">
        <f t="shared" si="1"/>
        <v>3</v>
      </c>
    </row>
    <row r="44" spans="1:49" ht="21" customHeight="1" thickBot="1">
      <c r="A44" s="51">
        <f t="shared" si="2"/>
        <v>37</v>
      </c>
      <c r="B44" s="81">
        <v>1401984</v>
      </c>
      <c r="C44" s="82" t="s">
        <v>228</v>
      </c>
      <c r="D44" s="33">
        <f>VLOOKUP(B44,'[1]Table 1'!$B:$D,3,0)</f>
        <v>43732</v>
      </c>
      <c r="E44" s="42">
        <v>4</v>
      </c>
      <c r="F44" s="71" t="e">
        <f>VLOOKUP(B44,'[2]ExportData (93)'!$B$1:$H$65536,7,0)</f>
        <v>#N/A</v>
      </c>
      <c r="G44" s="83"/>
      <c r="H44" s="43"/>
      <c r="I44" s="43"/>
      <c r="J44" s="43"/>
      <c r="K44" s="43"/>
      <c r="L44" s="43"/>
      <c r="M44" s="43"/>
      <c r="N44" s="43">
        <v>107</v>
      </c>
      <c r="O44" s="43"/>
      <c r="P44" s="43">
        <v>86</v>
      </c>
      <c r="Q44" s="43"/>
      <c r="R44" s="43">
        <v>117</v>
      </c>
      <c r="S44" s="43"/>
      <c r="T44" s="43"/>
      <c r="U44" s="43"/>
      <c r="V44" s="43"/>
      <c r="W44" s="43"/>
      <c r="X44" s="43"/>
      <c r="Y44" s="43"/>
      <c r="Z44" s="43"/>
      <c r="AA44" s="43">
        <v>48</v>
      </c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61">
        <f t="shared" si="1"/>
        <v>4</v>
      </c>
    </row>
    <row r="45" spans="1:49" ht="21" customHeight="1" thickBot="1">
      <c r="A45" s="51">
        <f t="shared" si="2"/>
        <v>38</v>
      </c>
      <c r="B45" s="81">
        <v>1401985</v>
      </c>
      <c r="C45" s="82" t="s">
        <v>229</v>
      </c>
      <c r="D45" s="33">
        <f>VLOOKUP(B45,'[1]Table 1'!$B:$D,3,0)</f>
        <v>43732</v>
      </c>
      <c r="E45" s="42" t="s">
        <v>281</v>
      </c>
      <c r="F45" s="71" t="e">
        <f>VLOOKUP(B45,'[2]ExportData (93)'!$B$1:$H$65536,7,0)</f>
        <v>#N/A</v>
      </c>
      <c r="G45" s="83"/>
      <c r="H45" s="43"/>
      <c r="I45" s="43"/>
      <c r="J45" s="43"/>
      <c r="K45" s="43"/>
      <c r="L45" s="43"/>
      <c r="M45" s="43"/>
      <c r="N45" s="43">
        <v>80</v>
      </c>
      <c r="O45" s="43"/>
      <c r="P45" s="43">
        <v>86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>
        <v>42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61">
        <f t="shared" si="1"/>
        <v>3</v>
      </c>
    </row>
    <row r="46" spans="1:49" ht="21" customHeight="1" thickBot="1">
      <c r="A46" s="51">
        <f t="shared" si="2"/>
        <v>39</v>
      </c>
      <c r="B46" s="95">
        <v>1401986</v>
      </c>
      <c r="C46" s="96" t="s">
        <v>230</v>
      </c>
      <c r="D46" s="33">
        <f>VLOOKUP(B46,'[1]Table 1'!$B:$D,3,0)</f>
        <v>43732</v>
      </c>
      <c r="E46" s="41" t="s">
        <v>283</v>
      </c>
      <c r="F46" s="71" t="e">
        <f>VLOOKUP(B46,'[2]ExportData (93)'!$B$1:$H$65536,7,0)</f>
        <v>#N/A</v>
      </c>
      <c r="G46" s="83"/>
      <c r="H46" s="43"/>
      <c r="I46" s="43"/>
      <c r="J46" s="43"/>
      <c r="K46" s="43"/>
      <c r="L46" s="43"/>
      <c r="M46" s="43"/>
      <c r="N46" s="43">
        <v>80</v>
      </c>
      <c r="O46" s="43"/>
      <c r="P46" s="43">
        <v>86</v>
      </c>
      <c r="Q46" s="43"/>
      <c r="R46" s="43">
        <v>100</v>
      </c>
      <c r="S46" s="43"/>
      <c r="T46" s="43"/>
      <c r="U46" s="43"/>
      <c r="V46" s="43"/>
      <c r="W46" s="43"/>
      <c r="X46" s="43"/>
      <c r="Y46" s="43"/>
      <c r="Z46" s="43"/>
      <c r="AA46" s="43">
        <v>48</v>
      </c>
      <c r="AB46" s="43"/>
      <c r="AC46" s="43"/>
      <c r="AD46" s="43">
        <v>57</v>
      </c>
      <c r="AE46" s="43">
        <v>44</v>
      </c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61">
        <f t="shared" si="1"/>
        <v>6</v>
      </c>
    </row>
    <row r="47" spans="1:49" ht="21" customHeight="1" thickBot="1">
      <c r="A47" s="51">
        <f t="shared" si="2"/>
        <v>40</v>
      </c>
      <c r="B47" s="81">
        <v>1401996</v>
      </c>
      <c r="C47" s="82" t="s">
        <v>152</v>
      </c>
      <c r="D47" s="33">
        <f>VLOOKUP(B47,'[1]Table 1'!$B:$D,3,0)</f>
        <v>43741</v>
      </c>
      <c r="E47" s="42">
        <v>6</v>
      </c>
      <c r="F47" s="71" t="e">
        <f>VLOOKUP(B47,'[2]ExportData (93)'!$B$1:$H$65536,7,0)</f>
        <v>#N/A</v>
      </c>
      <c r="G47" s="83" t="s">
        <v>194</v>
      </c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>
        <v>110</v>
      </c>
      <c r="AC47" s="43">
        <v>72</v>
      </c>
      <c r="AD47" s="43"/>
      <c r="AE47" s="43">
        <v>37</v>
      </c>
      <c r="AF47" s="43">
        <v>56</v>
      </c>
      <c r="AG47" s="43">
        <v>46</v>
      </c>
      <c r="AH47" s="43"/>
      <c r="AI47" s="43"/>
      <c r="AJ47" s="43">
        <v>103</v>
      </c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61">
        <f t="shared" si="1"/>
        <v>6</v>
      </c>
    </row>
    <row r="48" spans="1:49" ht="21" customHeight="1" thickBot="1">
      <c r="A48" s="51">
        <f t="shared" si="2"/>
        <v>41</v>
      </c>
      <c r="B48" s="81">
        <v>1402052</v>
      </c>
      <c r="C48" s="82" t="s">
        <v>231</v>
      </c>
      <c r="D48" s="33">
        <f>VLOOKUP(B48,'[1]Table 1'!$B:$D,3,0)</f>
        <v>43774</v>
      </c>
      <c r="E48" s="42">
        <v>1</v>
      </c>
      <c r="F48" s="71" t="e">
        <f>VLOOKUP(B48,'[2]ExportData (93)'!$B$1:$H$65536,7,0)</f>
        <v>#N/A</v>
      </c>
      <c r="G48" s="8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>
        <v>95</v>
      </c>
      <c r="AC48" s="43"/>
      <c r="AD48" s="43"/>
      <c r="AE48" s="43"/>
      <c r="AF48" s="43">
        <v>56</v>
      </c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61">
        <f t="shared" si="1"/>
        <v>2</v>
      </c>
    </row>
    <row r="49" spans="1:49" ht="21" customHeight="1" thickBot="1">
      <c r="A49" s="51">
        <f t="shared" si="2"/>
        <v>42</v>
      </c>
      <c r="B49" s="81">
        <v>1402069</v>
      </c>
      <c r="C49" s="82" t="s">
        <v>232</v>
      </c>
      <c r="D49" s="33">
        <f>VLOOKUP(B49,'[1]Table 1'!$B:$D,3,0)</f>
        <v>43782</v>
      </c>
      <c r="E49" s="42">
        <v>2</v>
      </c>
      <c r="F49" s="71" t="e">
        <f>VLOOKUP(B49,'[2]ExportData (93)'!$B$1:$H$65536,7,0)</f>
        <v>#N/A</v>
      </c>
      <c r="G49" s="8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>
        <v>158</v>
      </c>
      <c r="AC49" s="43">
        <v>120</v>
      </c>
      <c r="AD49" s="43">
        <v>82</v>
      </c>
      <c r="AE49" s="43">
        <v>74</v>
      </c>
      <c r="AF49" s="43">
        <v>80</v>
      </c>
      <c r="AG49" s="43">
        <v>55</v>
      </c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61">
        <f t="shared" si="1"/>
        <v>6</v>
      </c>
    </row>
    <row r="50" spans="1:49" ht="21" customHeight="1" thickBot="1">
      <c r="A50" s="51">
        <f t="shared" si="2"/>
        <v>43</v>
      </c>
      <c r="B50" s="81">
        <v>1501784</v>
      </c>
      <c r="C50" s="82" t="s">
        <v>233</v>
      </c>
      <c r="D50" s="33" t="e">
        <f>VLOOKUP(B50,'[1]Table 1'!$B:$D,3,0)</f>
        <v>#N/A</v>
      </c>
      <c r="E50" s="42">
        <v>4</v>
      </c>
      <c r="F50" s="71" t="e">
        <f>VLOOKUP(B50,'[2]ExportData (93)'!$B$1:$H$65536,7,0)</f>
        <v>#N/A</v>
      </c>
      <c r="G50" s="8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>
        <v>95</v>
      </c>
      <c r="AC50" s="43">
        <v>84</v>
      </c>
      <c r="AD50" s="43">
        <v>57</v>
      </c>
      <c r="AE50" s="43">
        <v>44</v>
      </c>
      <c r="AF50" s="43"/>
      <c r="AG50" s="43"/>
      <c r="AH50" s="43"/>
      <c r="AI50" s="43"/>
      <c r="AJ50" s="43"/>
      <c r="AK50" s="43">
        <v>50</v>
      </c>
      <c r="AL50" s="43"/>
      <c r="AM50" s="43">
        <v>75</v>
      </c>
      <c r="AN50" s="43"/>
      <c r="AO50" s="43"/>
      <c r="AP50" s="43">
        <v>140</v>
      </c>
      <c r="AQ50" s="43"/>
      <c r="AR50" s="43"/>
      <c r="AS50" s="43"/>
      <c r="AT50" s="43"/>
      <c r="AU50" s="43"/>
      <c r="AV50" s="43"/>
      <c r="AW50" s="61">
        <f t="shared" si="1"/>
        <v>7</v>
      </c>
    </row>
    <row r="51" spans="1:49" ht="21" customHeight="1" thickBot="1">
      <c r="A51" s="51">
        <f t="shared" si="2"/>
        <v>44</v>
      </c>
      <c r="B51" s="81">
        <v>1501671</v>
      </c>
      <c r="C51" s="82" t="s">
        <v>234</v>
      </c>
      <c r="D51" s="33">
        <f>VLOOKUP(B51,'[1]Table 1'!$B:$D,3,0)</f>
        <v>43719</v>
      </c>
      <c r="E51" s="42">
        <v>1</v>
      </c>
      <c r="F51" s="71" t="e">
        <f>VLOOKUP(B51,'[2]ExportData (93)'!$B$1:$H$65536,7,0)</f>
        <v>#N/A</v>
      </c>
      <c r="G51" s="83" t="s">
        <v>194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>
        <v>171</v>
      </c>
      <c r="AK51" s="43"/>
      <c r="AL51" s="43"/>
      <c r="AM51" s="43">
        <v>87</v>
      </c>
      <c r="AN51" s="43"/>
      <c r="AO51" s="43"/>
      <c r="AP51" s="43">
        <v>120</v>
      </c>
      <c r="AQ51" s="43"/>
      <c r="AR51" s="43"/>
      <c r="AS51" s="43"/>
      <c r="AT51" s="43"/>
      <c r="AU51" s="43"/>
      <c r="AV51" s="43"/>
      <c r="AW51" s="61">
        <f t="shared" si="1"/>
        <v>3</v>
      </c>
    </row>
    <row r="52" spans="1:49" ht="21" customHeight="1" thickBot="1">
      <c r="A52" s="51">
        <f t="shared" si="2"/>
        <v>45</v>
      </c>
      <c r="B52" s="81">
        <v>1500925</v>
      </c>
      <c r="C52" s="82" t="s">
        <v>235</v>
      </c>
      <c r="D52" s="33">
        <f>VLOOKUP(B52,'[1]Table 1'!$B:$D,3,0)</f>
        <v>42924</v>
      </c>
      <c r="E52" s="41" t="s">
        <v>283</v>
      </c>
      <c r="F52" s="71" t="str">
        <f>VLOOKUP(B52,'[2]ExportData (93)'!$B$1:$H$65536,7,0)</f>
        <v>M3</v>
      </c>
      <c r="G52" s="83" t="s">
        <v>194</v>
      </c>
      <c r="H52" s="43"/>
      <c r="I52" s="43"/>
      <c r="J52" s="43"/>
      <c r="K52" s="43"/>
      <c r="L52" s="43"/>
      <c r="M52" s="43"/>
      <c r="N52" s="43"/>
      <c r="O52" s="43"/>
      <c r="P52" s="43">
        <v>137</v>
      </c>
      <c r="Q52" s="43">
        <v>103</v>
      </c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>
        <v>110</v>
      </c>
      <c r="AC52" s="43"/>
      <c r="AD52" s="43">
        <v>41</v>
      </c>
      <c r="AE52" s="43"/>
      <c r="AF52" s="43">
        <v>56</v>
      </c>
      <c r="AG52" s="43"/>
      <c r="AH52" s="43"/>
      <c r="AI52" s="43">
        <v>87</v>
      </c>
      <c r="AJ52" s="43">
        <v>120</v>
      </c>
      <c r="AK52" s="43">
        <v>60</v>
      </c>
      <c r="AL52" s="43"/>
      <c r="AM52" s="43"/>
      <c r="AN52" s="43">
        <v>135</v>
      </c>
      <c r="AO52" s="43">
        <v>80</v>
      </c>
      <c r="AP52" s="43">
        <v>200</v>
      </c>
      <c r="AQ52" s="43">
        <v>135</v>
      </c>
      <c r="AR52" s="43">
        <v>90</v>
      </c>
      <c r="AS52" s="43">
        <f>60/0.3*80%</f>
        <v>160</v>
      </c>
      <c r="AT52" s="43">
        <f>60/0.22*80%</f>
        <v>218.18181818181822</v>
      </c>
      <c r="AU52" s="43"/>
      <c r="AV52" s="43"/>
      <c r="AW52" s="61">
        <f t="shared" si="1"/>
        <v>15</v>
      </c>
    </row>
    <row r="53" spans="1:49" ht="21" customHeight="1" thickBot="1">
      <c r="A53" s="51">
        <f t="shared" si="2"/>
        <v>46</v>
      </c>
      <c r="B53" s="81">
        <v>1500284</v>
      </c>
      <c r="C53" s="82" t="s">
        <v>236</v>
      </c>
      <c r="D53" s="33">
        <f>VLOOKUP(B53,'[1]Table 1'!$B:$D,3,0)</f>
        <v>42527</v>
      </c>
      <c r="E53" s="41">
        <v>2</v>
      </c>
      <c r="F53" s="71" t="str">
        <f>VLOOKUP(B53,'[2]ExportData (93)'!$B$1:$H$65536,7,0)</f>
        <v>M2</v>
      </c>
      <c r="G53" s="83" t="s">
        <v>194</v>
      </c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>
        <v>158</v>
      </c>
      <c r="AC53" s="43"/>
      <c r="AD53" s="43">
        <v>74</v>
      </c>
      <c r="AE53" s="43"/>
      <c r="AF53" s="43">
        <v>64</v>
      </c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>
        <v>140</v>
      </c>
      <c r="AT53" s="43">
        <v>218</v>
      </c>
      <c r="AU53" s="43"/>
      <c r="AV53" s="43"/>
      <c r="AW53" s="61">
        <f t="shared" si="1"/>
        <v>5</v>
      </c>
    </row>
    <row r="54" spans="1:49" ht="21" customHeight="1" thickBot="1">
      <c r="A54" s="51">
        <f t="shared" si="2"/>
        <v>47</v>
      </c>
      <c r="B54" s="84">
        <v>1500961</v>
      </c>
      <c r="C54" s="85" t="s">
        <v>237</v>
      </c>
      <c r="D54" s="33">
        <f>VLOOKUP(B54,'[1]Table 1'!$B:$D,3,0)</f>
        <v>42971</v>
      </c>
      <c r="E54" s="41" t="s">
        <v>283</v>
      </c>
      <c r="F54" s="71" t="e">
        <f>VLOOKUP(B54,'[2]ExportData (93)'!$B$1:$H$65536,7,0)</f>
        <v>#N/A</v>
      </c>
      <c r="G54" s="83"/>
      <c r="H54" s="43"/>
      <c r="I54" s="43"/>
      <c r="J54" s="43"/>
      <c r="K54" s="43"/>
      <c r="L54" s="43">
        <v>64</v>
      </c>
      <c r="M54" s="43"/>
      <c r="N54" s="43"/>
      <c r="O54" s="43"/>
      <c r="P54" s="43"/>
      <c r="Q54" s="43"/>
      <c r="R54" s="43">
        <v>83</v>
      </c>
      <c r="S54" s="43"/>
      <c r="T54" s="43"/>
      <c r="U54" s="43"/>
      <c r="V54" s="43"/>
      <c r="W54" s="43"/>
      <c r="X54" s="43"/>
      <c r="Y54" s="43"/>
      <c r="Z54" s="43"/>
      <c r="AA54" s="43"/>
      <c r="AB54" s="43">
        <v>95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>
        <v>90</v>
      </c>
      <c r="AO54" s="43">
        <v>70</v>
      </c>
      <c r="AP54" s="43">
        <v>100</v>
      </c>
      <c r="AQ54" s="43"/>
      <c r="AR54" s="43"/>
      <c r="AS54" s="43">
        <v>180</v>
      </c>
      <c r="AT54" s="43">
        <v>164</v>
      </c>
      <c r="AU54" s="43"/>
      <c r="AV54" s="43"/>
      <c r="AW54" s="61">
        <f t="shared" si="1"/>
        <v>8</v>
      </c>
    </row>
    <row r="55" spans="1:49" ht="21" customHeight="1" thickBot="1">
      <c r="A55" s="51">
        <f t="shared" si="2"/>
        <v>48</v>
      </c>
      <c r="B55" s="86">
        <v>1500049</v>
      </c>
      <c r="C55" s="87" t="s">
        <v>238</v>
      </c>
      <c r="D55" s="33">
        <f>VLOOKUP(B55,'[1]Table 1'!$B:$D,3,0)</f>
        <v>42416</v>
      </c>
      <c r="E55" s="42">
        <v>5</v>
      </c>
      <c r="F55" s="71" t="str">
        <f>VLOOKUP(B55,'[2]ExportData (93)'!$B$1:$H$65536,7,0)</f>
        <v>M5</v>
      </c>
      <c r="G55" s="83" t="s">
        <v>194</v>
      </c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>
        <v>98</v>
      </c>
      <c r="AJ55" s="43">
        <v>171</v>
      </c>
      <c r="AK55" s="43">
        <v>50</v>
      </c>
      <c r="AL55" s="43">
        <v>87</v>
      </c>
      <c r="AM55" s="43"/>
      <c r="AN55" s="43"/>
      <c r="AO55" s="43">
        <v>91</v>
      </c>
      <c r="AP55" s="43">
        <v>120</v>
      </c>
      <c r="AQ55" s="43"/>
      <c r="AR55" s="43"/>
      <c r="AS55" s="43"/>
      <c r="AT55" s="43"/>
      <c r="AU55" s="43"/>
      <c r="AV55" s="43"/>
      <c r="AW55" s="61">
        <f t="shared" si="1"/>
        <v>6</v>
      </c>
    </row>
    <row r="56" spans="1:49" ht="21" customHeight="1" thickBot="1">
      <c r="A56" s="51">
        <f t="shared" si="2"/>
        <v>49</v>
      </c>
      <c r="B56" s="88">
        <v>1500274</v>
      </c>
      <c r="C56" s="89" t="s">
        <v>239</v>
      </c>
      <c r="D56" s="33">
        <f>VLOOKUP(B56,'[1]Table 1'!$B:$D,3,0)</f>
        <v>42523</v>
      </c>
      <c r="E56" s="41">
        <v>2</v>
      </c>
      <c r="F56" s="71" t="str">
        <f>VLOOKUP(B56,'[2]ExportData (93)'!$B$1:$H$65536,7,0)</f>
        <v>M5</v>
      </c>
      <c r="G56" s="83" t="s">
        <v>194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>
        <v>126</v>
      </c>
      <c r="AC56" s="43"/>
      <c r="AD56" s="43"/>
      <c r="AE56" s="43"/>
      <c r="AF56" s="43"/>
      <c r="AG56" s="43"/>
      <c r="AH56" s="43"/>
      <c r="AI56" s="43">
        <v>87</v>
      </c>
      <c r="AJ56" s="43">
        <v>171</v>
      </c>
      <c r="AK56" s="43">
        <v>70</v>
      </c>
      <c r="AL56" s="43">
        <v>109</v>
      </c>
      <c r="AM56" s="43">
        <v>87</v>
      </c>
      <c r="AN56" s="43">
        <v>105</v>
      </c>
      <c r="AO56" s="43">
        <v>50</v>
      </c>
      <c r="AP56" s="43">
        <v>100</v>
      </c>
      <c r="AQ56" s="43">
        <v>120</v>
      </c>
      <c r="AR56" s="43"/>
      <c r="AS56" s="43"/>
      <c r="AT56" s="43"/>
      <c r="AU56" s="43"/>
      <c r="AV56" s="43"/>
      <c r="AW56" s="61">
        <f t="shared" si="1"/>
        <v>10</v>
      </c>
    </row>
    <row r="57" spans="1:49" ht="21" customHeight="1" thickBot="1">
      <c r="A57" s="51">
        <f t="shared" si="2"/>
        <v>50</v>
      </c>
      <c r="B57" s="88">
        <v>1500047</v>
      </c>
      <c r="C57" s="89" t="s">
        <v>240</v>
      </c>
      <c r="D57" s="33">
        <f>VLOOKUP(B57,'[1]Table 1'!$B:$D,3,0)</f>
        <v>42416</v>
      </c>
      <c r="E57" s="42">
        <v>1</v>
      </c>
      <c r="F57" s="71" t="str">
        <f>VLOOKUP(B57,'[2]ExportData (93)'!$B$1:$H$65536,7,0)</f>
        <v>M4</v>
      </c>
      <c r="G57" s="83" t="s">
        <v>194</v>
      </c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>
        <v>83</v>
      </c>
      <c r="S57" s="43"/>
      <c r="T57" s="43"/>
      <c r="U57" s="43"/>
      <c r="V57" s="43"/>
      <c r="W57" s="43"/>
      <c r="X57" s="43"/>
      <c r="Y57" s="43"/>
      <c r="Z57" s="43"/>
      <c r="AA57" s="43"/>
      <c r="AB57" s="43">
        <v>126</v>
      </c>
      <c r="AC57" s="43">
        <v>96</v>
      </c>
      <c r="AD57" s="43"/>
      <c r="AE57" s="43"/>
      <c r="AF57" s="43"/>
      <c r="AG57" s="43"/>
      <c r="AH57" s="43"/>
      <c r="AI57" s="43"/>
      <c r="AJ57" s="43"/>
      <c r="AK57" s="43">
        <v>90</v>
      </c>
      <c r="AL57" s="43">
        <v>76</v>
      </c>
      <c r="AM57" s="43">
        <v>75</v>
      </c>
      <c r="AN57" s="43">
        <v>120</v>
      </c>
      <c r="AO57" s="43">
        <v>70</v>
      </c>
      <c r="AP57" s="43">
        <v>160</v>
      </c>
      <c r="AQ57" s="43"/>
      <c r="AR57" s="43">
        <v>80</v>
      </c>
      <c r="AS57" s="43"/>
      <c r="AT57" s="43"/>
      <c r="AU57" s="43"/>
      <c r="AV57" s="43"/>
      <c r="AW57" s="61">
        <f t="shared" si="1"/>
        <v>10</v>
      </c>
    </row>
    <row r="58" spans="1:49" ht="21" customHeight="1" thickBot="1">
      <c r="A58" s="51">
        <f t="shared" si="2"/>
        <v>51</v>
      </c>
      <c r="B58" s="88">
        <v>1401075</v>
      </c>
      <c r="C58" s="89" t="s">
        <v>241</v>
      </c>
      <c r="D58" s="33">
        <f>VLOOKUP(B58,'[1]Table 1'!$B:$D,3,0)</f>
        <v>42909</v>
      </c>
      <c r="E58" s="42">
        <v>4</v>
      </c>
      <c r="F58" s="71" t="str">
        <f>VLOOKUP(B58,'[2]ExportData (93)'!$B$1:$H$65536,7,0)</f>
        <v>M4</v>
      </c>
      <c r="G58" s="83" t="s">
        <v>194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>
        <v>110</v>
      </c>
      <c r="AC58" s="43"/>
      <c r="AD58" s="43">
        <v>66</v>
      </c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61">
        <f t="shared" si="1"/>
        <v>2</v>
      </c>
    </row>
    <row r="59" spans="1:49" ht="21" customHeight="1" thickBot="1">
      <c r="A59" s="51">
        <f t="shared" si="2"/>
        <v>52</v>
      </c>
      <c r="B59" s="88">
        <v>1500966</v>
      </c>
      <c r="C59" s="89" t="s">
        <v>242</v>
      </c>
      <c r="D59" s="33">
        <f>VLOOKUP(B59,'[1]Table 1'!$B:$D,3,0)</f>
        <v>43031</v>
      </c>
      <c r="E59" s="42">
        <v>1</v>
      </c>
      <c r="F59" s="71" t="str">
        <f>VLOOKUP(B59,'[2]ExportData (93)'!$B$1:$H$65536,7,0)</f>
        <v>M3</v>
      </c>
      <c r="G59" s="83" t="s">
        <v>194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>
        <v>83</v>
      </c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>
        <v>171</v>
      </c>
      <c r="AK59" s="43"/>
      <c r="AL59" s="43"/>
      <c r="AM59" s="43"/>
      <c r="AN59" s="43">
        <v>150</v>
      </c>
      <c r="AO59" s="43">
        <v>90</v>
      </c>
      <c r="AP59" s="43"/>
      <c r="AQ59" s="43">
        <v>150</v>
      </c>
      <c r="AR59" s="43">
        <v>80</v>
      </c>
      <c r="AS59" s="43"/>
      <c r="AT59" s="43"/>
      <c r="AU59" s="43"/>
      <c r="AV59" s="43"/>
      <c r="AW59" s="61">
        <f t="shared" si="1"/>
        <v>6</v>
      </c>
    </row>
    <row r="60" spans="1:49" ht="21" customHeight="1" thickBot="1">
      <c r="A60" s="51">
        <f t="shared" si="2"/>
        <v>53</v>
      </c>
      <c r="B60" s="88">
        <v>1500699</v>
      </c>
      <c r="C60" s="89" t="s">
        <v>243</v>
      </c>
      <c r="D60" s="33">
        <f>VLOOKUP(B60,'[1]Table 1'!$B:$D,3,0)</f>
        <v>42763</v>
      </c>
      <c r="E60" s="42">
        <v>2</v>
      </c>
      <c r="F60" s="71" t="str">
        <f>VLOOKUP(B60,'[2]ExportData (93)'!$B$1:$H$65536,7,0)</f>
        <v>M3</v>
      </c>
      <c r="G60" s="83" t="s">
        <v>194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>
        <v>83</v>
      </c>
      <c r="S60" s="43"/>
      <c r="T60" s="43"/>
      <c r="U60" s="43"/>
      <c r="V60" s="43"/>
      <c r="W60" s="43"/>
      <c r="X60" s="43"/>
      <c r="Y60" s="43"/>
      <c r="Z60" s="43"/>
      <c r="AA60" s="43"/>
      <c r="AB60" s="43">
        <v>158</v>
      </c>
      <c r="AC60" s="43"/>
      <c r="AD60" s="43">
        <v>66</v>
      </c>
      <c r="AE60" s="43">
        <v>67</v>
      </c>
      <c r="AF60" s="43">
        <v>72</v>
      </c>
      <c r="AG60" s="43"/>
      <c r="AH60" s="43"/>
      <c r="AI60" s="43">
        <v>109</v>
      </c>
      <c r="AJ60" s="43">
        <v>171</v>
      </c>
      <c r="AK60" s="43"/>
      <c r="AL60" s="43"/>
      <c r="AM60" s="43"/>
      <c r="AN60" s="43">
        <v>135</v>
      </c>
      <c r="AO60" s="43">
        <v>80</v>
      </c>
      <c r="AP60" s="43"/>
      <c r="AQ60" s="43">
        <v>150</v>
      </c>
      <c r="AR60" s="43"/>
      <c r="AS60" s="43"/>
      <c r="AT60" s="43"/>
      <c r="AU60" s="43"/>
      <c r="AV60" s="43"/>
      <c r="AW60" s="61">
        <f t="shared" si="1"/>
        <v>10</v>
      </c>
    </row>
    <row r="61" spans="1:49" ht="21" customHeight="1" thickBot="1">
      <c r="A61" s="51">
        <f t="shared" si="2"/>
        <v>54</v>
      </c>
      <c r="B61" s="88">
        <v>1400044</v>
      </c>
      <c r="C61" s="89" t="s">
        <v>244</v>
      </c>
      <c r="D61" s="33">
        <f>VLOOKUP(B61,'[1]Table 1'!$B:$D,3,0)</f>
        <v>42310</v>
      </c>
      <c r="E61" s="42">
        <v>4</v>
      </c>
      <c r="F61" s="71" t="str">
        <f>VLOOKUP(B61,'[2]ExportData (93)'!$B$1:$H$65536,7,0)</f>
        <v>M3</v>
      </c>
      <c r="G61" s="83" t="s">
        <v>194</v>
      </c>
      <c r="H61" s="43"/>
      <c r="I61" s="43"/>
      <c r="J61" s="43"/>
      <c r="K61" s="43"/>
      <c r="L61" s="43"/>
      <c r="M61" s="43"/>
      <c r="N61" s="43"/>
      <c r="O61" s="43"/>
      <c r="P61" s="43">
        <v>137</v>
      </c>
      <c r="Q61" s="43"/>
      <c r="R61" s="43">
        <v>133</v>
      </c>
      <c r="S61" s="43"/>
      <c r="T61" s="43"/>
      <c r="U61" s="43"/>
      <c r="V61" s="43"/>
      <c r="W61" s="43"/>
      <c r="X61" s="43"/>
      <c r="Y61" s="43"/>
      <c r="Z61" s="43">
        <v>90</v>
      </c>
      <c r="AA61" s="43">
        <v>60</v>
      </c>
      <c r="AB61" s="43"/>
      <c r="AC61" s="43"/>
      <c r="AD61" s="43"/>
      <c r="AE61" s="43"/>
      <c r="AF61" s="43"/>
      <c r="AG61" s="43"/>
      <c r="AH61" s="43"/>
      <c r="AI61" s="43"/>
      <c r="AJ61" s="43">
        <v>137</v>
      </c>
      <c r="AK61" s="43"/>
      <c r="AL61" s="43"/>
      <c r="AM61" s="43"/>
      <c r="AN61" s="43"/>
      <c r="AO61" s="43">
        <v>60</v>
      </c>
      <c r="AP61" s="43"/>
      <c r="AQ61" s="43"/>
      <c r="AR61" s="43"/>
      <c r="AS61" s="43"/>
      <c r="AT61" s="43"/>
      <c r="AU61" s="43"/>
      <c r="AV61" s="43"/>
      <c r="AW61" s="61">
        <f t="shared" si="1"/>
        <v>6</v>
      </c>
    </row>
    <row r="62" spans="1:49" ht="21" customHeight="1" thickBot="1">
      <c r="A62" s="51">
        <f t="shared" si="2"/>
        <v>55</v>
      </c>
      <c r="B62" s="86">
        <v>1401016</v>
      </c>
      <c r="C62" s="87" t="s">
        <v>245</v>
      </c>
      <c r="D62" s="33">
        <f>VLOOKUP(B62,'[1]Table 1'!$B:$D,3,0)</f>
        <v>42894</v>
      </c>
      <c r="E62" s="40">
        <v>3</v>
      </c>
      <c r="F62" s="71" t="str">
        <f>VLOOKUP(B62,'[2]ExportData (93)'!$B$1:$H$65536,7,0)</f>
        <v>M3</v>
      </c>
      <c r="G62" s="83" t="s">
        <v>194</v>
      </c>
      <c r="H62" s="43"/>
      <c r="I62" s="43"/>
      <c r="J62" s="43"/>
      <c r="K62" s="43"/>
      <c r="L62" s="43">
        <v>48</v>
      </c>
      <c r="M62" s="43">
        <v>60</v>
      </c>
      <c r="N62" s="43">
        <v>93</v>
      </c>
      <c r="O62" s="43">
        <v>30</v>
      </c>
      <c r="P62" s="43"/>
      <c r="Q62" s="43"/>
      <c r="R62" s="43">
        <v>100</v>
      </c>
      <c r="S62" s="43"/>
      <c r="T62" s="43"/>
      <c r="U62" s="43"/>
      <c r="V62" s="43"/>
      <c r="W62" s="43"/>
      <c r="X62" s="43"/>
      <c r="Y62" s="43">
        <v>107</v>
      </c>
      <c r="Z62" s="43"/>
      <c r="AA62" s="43">
        <v>42</v>
      </c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61">
        <f t="shared" si="1"/>
        <v>7</v>
      </c>
    </row>
    <row r="63" spans="1:49" ht="21" customHeight="1" thickBot="1">
      <c r="A63" s="51">
        <f t="shared" si="2"/>
        <v>56</v>
      </c>
      <c r="B63" s="86">
        <v>1501095</v>
      </c>
      <c r="C63" s="87" t="s">
        <v>246</v>
      </c>
      <c r="D63" s="33">
        <f>VLOOKUP(B63,'[1]Table 1'!$B:$D,3,0)</f>
        <v>43193</v>
      </c>
      <c r="E63" s="42" t="s">
        <v>282</v>
      </c>
      <c r="F63" s="71" t="str">
        <f>VLOOKUP(B63,'[2]ExportData (93)'!$B$1:$H$65536,7,0)</f>
        <v>M3</v>
      </c>
      <c r="G63" s="83" t="s">
        <v>194</v>
      </c>
      <c r="H63" s="43">
        <v>67</v>
      </c>
      <c r="I63" s="43"/>
      <c r="J63" s="43"/>
      <c r="K63" s="43"/>
      <c r="L63" s="43">
        <v>40</v>
      </c>
      <c r="M63" s="43"/>
      <c r="N63" s="43"/>
      <c r="O63" s="43"/>
      <c r="P63" s="43">
        <v>120</v>
      </c>
      <c r="Q63" s="43"/>
      <c r="R63" s="43">
        <v>83</v>
      </c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>
        <v>65</v>
      </c>
      <c r="AM63" s="43"/>
      <c r="AN63" s="43"/>
      <c r="AO63" s="43">
        <v>100</v>
      </c>
      <c r="AP63" s="43"/>
      <c r="AQ63" s="43"/>
      <c r="AR63" s="43"/>
      <c r="AS63" s="43"/>
      <c r="AT63" s="43"/>
      <c r="AU63" s="43"/>
      <c r="AV63" s="43"/>
      <c r="AW63" s="61">
        <f t="shared" si="1"/>
        <v>6</v>
      </c>
    </row>
    <row r="64" spans="1:49" ht="21" customHeight="1" thickBot="1">
      <c r="A64" s="51">
        <f t="shared" si="2"/>
        <v>57</v>
      </c>
      <c r="B64" s="86">
        <v>1500046</v>
      </c>
      <c r="C64" s="87" t="s">
        <v>247</v>
      </c>
      <c r="D64" s="33">
        <f>VLOOKUP(B64,'[1]Table 1'!$B:$D,3,0)</f>
        <v>42416</v>
      </c>
      <c r="E64" s="42">
        <v>1</v>
      </c>
      <c r="F64" s="71" t="str">
        <f>VLOOKUP(B64,'[2]ExportData (93)'!$B$1:$H$65536,7,0)</f>
        <v>M3</v>
      </c>
      <c r="G64" s="83" t="s">
        <v>194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>
        <v>95</v>
      </c>
      <c r="AC64" s="43"/>
      <c r="AD64" s="43">
        <v>82</v>
      </c>
      <c r="AE64" s="43">
        <v>59</v>
      </c>
      <c r="AF64" s="43"/>
      <c r="AG64" s="43">
        <v>65</v>
      </c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61">
        <f t="shared" si="1"/>
        <v>4</v>
      </c>
    </row>
    <row r="65" spans="1:49" ht="21" customHeight="1" thickBot="1">
      <c r="A65" s="51">
        <f t="shared" si="2"/>
        <v>58</v>
      </c>
      <c r="B65" s="81">
        <v>1400019</v>
      </c>
      <c r="C65" s="82" t="s">
        <v>248</v>
      </c>
      <c r="D65" s="33">
        <f>VLOOKUP(B65,'[1]Table 1'!$B:$D,3,0)</f>
        <v>42310</v>
      </c>
      <c r="E65" s="42">
        <v>1</v>
      </c>
      <c r="F65" s="71" t="str">
        <f>VLOOKUP(B65,'[2]ExportData (93)'!$B$1:$H$65536,7,0)</f>
        <v>M4</v>
      </c>
      <c r="G65" s="83" t="s">
        <v>194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>
        <v>133</v>
      </c>
      <c r="S65" s="43"/>
      <c r="T65" s="43"/>
      <c r="U65" s="43"/>
      <c r="V65" s="43">
        <v>120</v>
      </c>
      <c r="W65" s="43"/>
      <c r="X65" s="43"/>
      <c r="Y65" s="43"/>
      <c r="Z65" s="43"/>
      <c r="AA65" s="43"/>
      <c r="AB65" s="43"/>
      <c r="AC65" s="43"/>
      <c r="AD65" s="43"/>
      <c r="AE65" s="43">
        <v>37</v>
      </c>
      <c r="AF65" s="43"/>
      <c r="AG65" s="43"/>
      <c r="AH65" s="43"/>
      <c r="AI65" s="43">
        <v>109</v>
      </c>
      <c r="AJ65" s="43">
        <v>171</v>
      </c>
      <c r="AK65" s="43"/>
      <c r="AL65" s="43">
        <v>109</v>
      </c>
      <c r="AM65" s="43">
        <v>100</v>
      </c>
      <c r="AN65" s="43">
        <v>90</v>
      </c>
      <c r="AO65" s="43">
        <v>80</v>
      </c>
      <c r="AP65" s="43">
        <v>160</v>
      </c>
      <c r="AQ65" s="43">
        <v>120</v>
      </c>
      <c r="AR65" s="43">
        <v>80</v>
      </c>
      <c r="AS65" s="43"/>
      <c r="AT65" s="43"/>
      <c r="AU65" s="43"/>
      <c r="AV65" s="43"/>
      <c r="AW65" s="61">
        <f t="shared" si="1"/>
        <v>12</v>
      </c>
    </row>
    <row r="66" spans="1:49" ht="21" customHeight="1" thickBot="1">
      <c r="A66" s="51">
        <f t="shared" si="2"/>
        <v>59</v>
      </c>
      <c r="B66" s="81">
        <v>1400248</v>
      </c>
      <c r="C66" s="82" t="s">
        <v>249</v>
      </c>
      <c r="D66" s="33">
        <f>VLOOKUP(B66,'[1]Table 1'!$B:$D,3,0)</f>
        <v>42347</v>
      </c>
      <c r="E66" s="42">
        <v>1</v>
      </c>
      <c r="F66" s="71" t="str">
        <f>VLOOKUP(B66,'[2]ExportData (93)'!$B$1:$H$65536,7,0)</f>
        <v>M6</v>
      </c>
      <c r="G66" s="83" t="s">
        <v>194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>
        <v>110</v>
      </c>
      <c r="AC66" s="43">
        <v>108</v>
      </c>
      <c r="AD66" s="43">
        <v>57</v>
      </c>
      <c r="AE66" s="43">
        <v>59</v>
      </c>
      <c r="AF66" s="43">
        <v>80</v>
      </c>
      <c r="AG66" s="43">
        <v>74</v>
      </c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61">
        <f t="shared" si="1"/>
        <v>6</v>
      </c>
    </row>
    <row r="67" spans="1:49" ht="21" customHeight="1" thickBot="1">
      <c r="A67" s="51">
        <f t="shared" si="2"/>
        <v>60</v>
      </c>
      <c r="B67" s="81">
        <v>1401620</v>
      </c>
      <c r="C67" s="82" t="s">
        <v>250</v>
      </c>
      <c r="D67" s="33">
        <f>VLOOKUP(B67,'[1]Table 1'!$B:$D,3,0)</f>
        <v>43550</v>
      </c>
      <c r="E67" s="41">
        <v>5</v>
      </c>
      <c r="F67" s="71" t="str">
        <f>VLOOKUP(B67,'[2]ExportData (93)'!$B$1:$H$65536,7,0)</f>
        <v>M1</v>
      </c>
      <c r="G67" s="83" t="s">
        <v>194</v>
      </c>
      <c r="H67" s="43"/>
      <c r="I67" s="43"/>
      <c r="J67" s="43"/>
      <c r="K67" s="43"/>
      <c r="L67" s="43"/>
      <c r="M67" s="43"/>
      <c r="N67" s="43">
        <v>107</v>
      </c>
      <c r="O67" s="43"/>
      <c r="P67" s="43"/>
      <c r="Q67" s="43"/>
      <c r="R67" s="43">
        <v>83</v>
      </c>
      <c r="S67" s="43"/>
      <c r="T67" s="43"/>
      <c r="U67" s="43"/>
      <c r="V67" s="43">
        <v>200</v>
      </c>
      <c r="W67" s="43"/>
      <c r="X67" s="43"/>
      <c r="Y67" s="43">
        <v>150</v>
      </c>
      <c r="Z67" s="43">
        <v>100</v>
      </c>
      <c r="AA67" s="43">
        <v>60</v>
      </c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61">
        <f t="shared" si="1"/>
        <v>6</v>
      </c>
    </row>
    <row r="68" spans="1:49" ht="21" customHeight="1" thickBot="1">
      <c r="A68" s="51">
        <f t="shared" si="2"/>
        <v>61</v>
      </c>
      <c r="B68" s="81">
        <v>1402029</v>
      </c>
      <c r="C68" s="82" t="s">
        <v>251</v>
      </c>
      <c r="D68" s="33">
        <f>VLOOKUP(B68,'[1]Table 1'!$B:$D,3,0)</f>
        <v>43761</v>
      </c>
      <c r="E68" s="41">
        <v>4</v>
      </c>
      <c r="F68" s="71" t="e">
        <f>VLOOKUP(B68,'[2]ExportData (93)'!$B$1:$H$65536,7,0)</f>
        <v>#N/A</v>
      </c>
      <c r="G68" s="83" t="s">
        <v>194</v>
      </c>
      <c r="H68" s="43"/>
      <c r="I68" s="43"/>
      <c r="J68" s="43"/>
      <c r="K68" s="43"/>
      <c r="L68" s="43"/>
      <c r="M68" s="43"/>
      <c r="N68" s="43"/>
      <c r="O68" s="43">
        <v>40</v>
      </c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>
        <v>70</v>
      </c>
      <c r="AA68" s="43">
        <v>42</v>
      </c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61">
        <f t="shared" si="1"/>
        <v>3</v>
      </c>
    </row>
    <row r="69" spans="1:49" ht="21" customHeight="1" thickBot="1">
      <c r="A69" s="51">
        <f t="shared" si="2"/>
        <v>62</v>
      </c>
      <c r="B69" s="81">
        <v>1500016</v>
      </c>
      <c r="C69" s="82" t="s">
        <v>252</v>
      </c>
      <c r="D69" s="33">
        <f>VLOOKUP(B69,'[1]Table 1'!$B:$D,3,0)</f>
        <v>42397</v>
      </c>
      <c r="E69" s="41">
        <v>1</v>
      </c>
      <c r="F69" s="71" t="str">
        <f>VLOOKUP(B69,'[2]ExportData (93)'!$B$1:$H$65536,7,0)</f>
        <v>M4</v>
      </c>
      <c r="G69" s="83" t="s">
        <v>194</v>
      </c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>
        <v>79</v>
      </c>
      <c r="AC69" s="43"/>
      <c r="AD69" s="43">
        <v>41</v>
      </c>
      <c r="AE69" s="43">
        <v>74</v>
      </c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61">
        <f t="shared" si="1"/>
        <v>3</v>
      </c>
    </row>
    <row r="70" spans="1:49" ht="21" customHeight="1" thickBot="1">
      <c r="A70" s="51">
        <f t="shared" si="2"/>
        <v>63</v>
      </c>
      <c r="B70" s="81">
        <v>1500142</v>
      </c>
      <c r="C70" s="82" t="s">
        <v>253</v>
      </c>
      <c r="D70" s="33">
        <f>VLOOKUP(B70,'[1]Table 1'!$B:$D,3,0)</f>
        <v>42468</v>
      </c>
      <c r="E70" s="42">
        <v>5</v>
      </c>
      <c r="F70" s="71" t="str">
        <f>VLOOKUP(B70,'[2]ExportData (93)'!$B$1:$H$65536,7,0)</f>
        <v>M5</v>
      </c>
      <c r="G70" s="83" t="s">
        <v>194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>
        <v>95</v>
      </c>
      <c r="AC70" s="43"/>
      <c r="AD70" s="43"/>
      <c r="AE70" s="43"/>
      <c r="AF70" s="43"/>
      <c r="AG70" s="43"/>
      <c r="AH70" s="43"/>
      <c r="AI70" s="43">
        <v>76</v>
      </c>
      <c r="AJ70" s="43">
        <v>86</v>
      </c>
      <c r="AK70" s="43"/>
      <c r="AL70" s="43">
        <v>76</v>
      </c>
      <c r="AM70" s="43"/>
      <c r="AN70" s="43">
        <v>120</v>
      </c>
      <c r="AO70" s="43"/>
      <c r="AP70" s="43"/>
      <c r="AQ70" s="43"/>
      <c r="AR70" s="43"/>
      <c r="AS70" s="43"/>
      <c r="AT70" s="43"/>
      <c r="AU70" s="43"/>
      <c r="AV70" s="43"/>
      <c r="AW70" s="61">
        <f t="shared" si="1"/>
        <v>5</v>
      </c>
    </row>
    <row r="71" spans="1:49" ht="21" customHeight="1" thickBot="1">
      <c r="A71" s="51">
        <f t="shared" si="2"/>
        <v>64</v>
      </c>
      <c r="B71" s="81">
        <v>1501372</v>
      </c>
      <c r="C71" s="82" t="s">
        <v>254</v>
      </c>
      <c r="D71" s="33">
        <f>VLOOKUP(B71,'[1]Table 1'!$B:$D,3,0)</f>
        <v>43498</v>
      </c>
      <c r="E71" s="42">
        <v>4</v>
      </c>
      <c r="F71" s="71" t="e">
        <f>VLOOKUP(B71,'[2]ExportData (93)'!$B$1:$H$65536,7,0)</f>
        <v>#N/A</v>
      </c>
      <c r="G71" s="83" t="s">
        <v>194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>
        <v>49</v>
      </c>
      <c r="AE71" s="43">
        <v>74</v>
      </c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61">
        <f t="shared" si="1"/>
        <v>2</v>
      </c>
    </row>
    <row r="72" spans="1:49" ht="21" customHeight="1" thickBot="1">
      <c r="A72" s="51">
        <f t="shared" si="2"/>
        <v>65</v>
      </c>
      <c r="B72" s="81">
        <v>1501594</v>
      </c>
      <c r="C72" s="82" t="s">
        <v>255</v>
      </c>
      <c r="D72" s="33">
        <f>VLOOKUP(B72,'[1]Table 1'!$B:$D,3,0)</f>
        <v>43669</v>
      </c>
      <c r="E72" s="40">
        <v>1</v>
      </c>
      <c r="F72" s="71" t="str">
        <f>VLOOKUP(B72,'[2]ExportData (93)'!$B$1:$H$65536,7,0)</f>
        <v>M2</v>
      </c>
      <c r="G72" s="83"/>
      <c r="H72" s="43"/>
      <c r="I72" s="43"/>
      <c r="J72" s="43"/>
      <c r="K72" s="43"/>
      <c r="L72" s="43"/>
      <c r="M72" s="43"/>
      <c r="N72" s="43">
        <v>93</v>
      </c>
      <c r="O72" s="43"/>
      <c r="P72" s="43">
        <v>137</v>
      </c>
      <c r="Q72" s="43"/>
      <c r="R72" s="43"/>
      <c r="S72" s="43"/>
      <c r="T72" s="43"/>
      <c r="U72" s="43"/>
      <c r="V72" s="43">
        <v>140</v>
      </c>
      <c r="W72" s="43"/>
      <c r="X72" s="43"/>
      <c r="Y72" s="43"/>
      <c r="Z72" s="43"/>
      <c r="AA72" s="43"/>
      <c r="AB72" s="43"/>
      <c r="AC72" s="43"/>
      <c r="AD72" s="43"/>
      <c r="AE72" s="43"/>
      <c r="AF72" s="43">
        <v>80</v>
      </c>
      <c r="AG72" s="43">
        <v>55</v>
      </c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61">
        <f t="shared" si="1"/>
        <v>5</v>
      </c>
    </row>
    <row r="73" spans="1:49" ht="21" customHeight="1" thickBot="1">
      <c r="A73" s="51">
        <f t="shared" si="2"/>
        <v>66</v>
      </c>
      <c r="B73" s="81">
        <v>1400801</v>
      </c>
      <c r="C73" s="82" t="s">
        <v>198</v>
      </c>
      <c r="D73" s="33">
        <f>VLOOKUP(B73,'[1]Table 1'!$B:$D,3,0)</f>
        <v>42688</v>
      </c>
      <c r="E73" s="42">
        <v>2</v>
      </c>
      <c r="F73" s="71" t="str">
        <f>VLOOKUP(B73,'[2]ExportData (93)'!$B$1:$H$65536,7,0)</f>
        <v>M6-2</v>
      </c>
      <c r="G73" s="83" t="s">
        <v>194</v>
      </c>
      <c r="H73" s="43">
        <f>60/0.45*80%</f>
        <v>106.66666666666669</v>
      </c>
      <c r="I73" s="43">
        <v>60</v>
      </c>
      <c r="J73" s="43">
        <v>120</v>
      </c>
      <c r="K73" s="43">
        <v>96</v>
      </c>
      <c r="L73" s="43">
        <v>40</v>
      </c>
      <c r="M73" s="43">
        <v>60</v>
      </c>
      <c r="N73" s="43">
        <v>107</v>
      </c>
      <c r="O73" s="43">
        <v>45</v>
      </c>
      <c r="P73" s="43">
        <v>137</v>
      </c>
      <c r="Q73" s="43">
        <v>137</v>
      </c>
      <c r="R73" s="43">
        <v>133</v>
      </c>
      <c r="S73" s="43">
        <v>90</v>
      </c>
      <c r="T73" s="43">
        <v>46</v>
      </c>
      <c r="U73" s="43">
        <v>100</v>
      </c>
      <c r="V73" s="43"/>
      <c r="W73" s="43"/>
      <c r="X73" s="43"/>
      <c r="Y73" s="43">
        <v>150</v>
      </c>
      <c r="Z73" s="43">
        <v>80</v>
      </c>
      <c r="AA73" s="43">
        <v>48</v>
      </c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>
        <v>140</v>
      </c>
      <c r="AQ73" s="43"/>
      <c r="AR73" s="43"/>
      <c r="AS73" s="43"/>
      <c r="AT73" s="43"/>
      <c r="AU73" s="43"/>
      <c r="AV73" s="43"/>
      <c r="AW73" s="61">
        <f t="shared" ref="AW73:AW111" si="3">COUNTA(H73:AV73)</f>
        <v>18</v>
      </c>
    </row>
    <row r="74" spans="1:49" ht="21" customHeight="1" thickBot="1">
      <c r="A74" s="51">
        <f t="shared" ref="A74:A96" si="4">1+A73</f>
        <v>67</v>
      </c>
      <c r="B74" s="90">
        <v>1400964</v>
      </c>
      <c r="C74" s="82" t="s">
        <v>256</v>
      </c>
      <c r="D74" s="33">
        <f>VLOOKUP(B74,'[1]Table 1'!$B:$D,3,0)</f>
        <v>42842</v>
      </c>
      <c r="E74" s="40">
        <v>2</v>
      </c>
      <c r="F74" s="71" t="str">
        <f>VLOOKUP(B74,'[2]ExportData (93)'!$B$1:$H$65536,7,0)</f>
        <v>M2</v>
      </c>
      <c r="G74" s="83" t="s">
        <v>194</v>
      </c>
      <c r="H74" s="43"/>
      <c r="I74" s="43"/>
      <c r="J74" s="43"/>
      <c r="K74" s="43"/>
      <c r="L74" s="43">
        <v>56</v>
      </c>
      <c r="M74" s="43"/>
      <c r="N74" s="43">
        <v>80</v>
      </c>
      <c r="O74" s="43">
        <v>35</v>
      </c>
      <c r="P74" s="43">
        <v>103</v>
      </c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61">
        <f t="shared" si="3"/>
        <v>4</v>
      </c>
    </row>
    <row r="75" spans="1:49" ht="21" customHeight="1" thickBot="1">
      <c r="A75" s="51">
        <f t="shared" si="4"/>
        <v>68</v>
      </c>
      <c r="B75" s="90">
        <v>1500680</v>
      </c>
      <c r="C75" s="82" t="s">
        <v>257</v>
      </c>
      <c r="D75" s="33">
        <f>VLOOKUP(B75,'[1]Table 1'!$B:$D,3,0)</f>
        <v>42762</v>
      </c>
      <c r="E75" s="42" t="s">
        <v>284</v>
      </c>
      <c r="F75" s="71" t="str">
        <f>VLOOKUP(B75,'[2]ExportData (93)'!$B$1:$H$65536,7,0)</f>
        <v>M3</v>
      </c>
      <c r="G75" s="83" t="s">
        <v>194</v>
      </c>
      <c r="H75" s="43"/>
      <c r="I75" s="43"/>
      <c r="J75" s="43"/>
      <c r="K75" s="43"/>
      <c r="L75" s="43"/>
      <c r="M75" s="43"/>
      <c r="N75" s="43">
        <v>67</v>
      </c>
      <c r="O75" s="43"/>
      <c r="P75" s="43"/>
      <c r="Q75" s="43"/>
      <c r="R75" s="43">
        <v>100</v>
      </c>
      <c r="S75" s="43"/>
      <c r="T75" s="43"/>
      <c r="U75" s="43"/>
      <c r="V75" s="43"/>
      <c r="W75" s="43"/>
      <c r="X75" s="43"/>
      <c r="Y75" s="43"/>
      <c r="Z75" s="43"/>
      <c r="AA75" s="43"/>
      <c r="AB75" s="43">
        <v>110</v>
      </c>
      <c r="AC75" s="43"/>
      <c r="AD75" s="43">
        <v>49</v>
      </c>
      <c r="AE75" s="43"/>
      <c r="AF75" s="43"/>
      <c r="AG75" s="43"/>
      <c r="AH75" s="43"/>
      <c r="AI75" s="43">
        <v>109</v>
      </c>
      <c r="AJ75" s="43">
        <v>171</v>
      </c>
      <c r="AK75" s="43"/>
      <c r="AL75" s="43"/>
      <c r="AM75" s="43"/>
      <c r="AN75" s="43">
        <v>150</v>
      </c>
      <c r="AO75" s="43">
        <v>100</v>
      </c>
      <c r="AP75" s="43">
        <v>140</v>
      </c>
      <c r="AQ75" s="43">
        <v>75</v>
      </c>
      <c r="AR75" s="43">
        <v>50</v>
      </c>
      <c r="AS75" s="43"/>
      <c r="AT75" s="43"/>
      <c r="AU75" s="43"/>
      <c r="AV75" s="43"/>
      <c r="AW75" s="61">
        <f t="shared" si="3"/>
        <v>11</v>
      </c>
    </row>
    <row r="76" spans="1:49" ht="21" customHeight="1" thickBot="1">
      <c r="A76" s="51">
        <f t="shared" si="4"/>
        <v>69</v>
      </c>
      <c r="B76" s="90">
        <v>1501208</v>
      </c>
      <c r="C76" s="82" t="s">
        <v>258</v>
      </c>
      <c r="D76" s="33">
        <f>VLOOKUP(B76,'[1]Table 1'!$B:$D,3,0)</f>
        <v>43269</v>
      </c>
      <c r="E76" s="42" t="s">
        <v>284</v>
      </c>
      <c r="F76" s="71" t="str">
        <f>VLOOKUP(B76,'[2]ExportData (93)'!$B$1:$H$65536,7,0)</f>
        <v>M6-3</v>
      </c>
      <c r="G76" s="83"/>
      <c r="H76" s="43"/>
      <c r="I76" s="43"/>
      <c r="J76" s="43"/>
      <c r="K76" s="43">
        <v>84</v>
      </c>
      <c r="L76" s="43">
        <v>64</v>
      </c>
      <c r="M76" s="43"/>
      <c r="N76" s="43">
        <v>133</v>
      </c>
      <c r="O76" s="43"/>
      <c r="P76" s="43">
        <v>86</v>
      </c>
      <c r="Q76" s="43"/>
      <c r="R76" s="43">
        <v>133</v>
      </c>
      <c r="S76" s="43"/>
      <c r="T76" s="43"/>
      <c r="U76" s="43">
        <v>114</v>
      </c>
      <c r="V76" s="43"/>
      <c r="W76" s="43"/>
      <c r="X76" s="43"/>
      <c r="Y76" s="43"/>
      <c r="Z76" s="43"/>
      <c r="AA76" s="43"/>
      <c r="AB76" s="43">
        <v>110</v>
      </c>
      <c r="AC76" s="43">
        <v>72</v>
      </c>
      <c r="AD76" s="43">
        <v>66</v>
      </c>
      <c r="AE76" s="43">
        <v>67</v>
      </c>
      <c r="AF76" s="43"/>
      <c r="AG76" s="43"/>
      <c r="AH76" s="43"/>
      <c r="AI76" s="43"/>
      <c r="AJ76" s="43">
        <v>120</v>
      </c>
      <c r="AK76" s="43">
        <v>70</v>
      </c>
      <c r="AL76" s="43"/>
      <c r="AM76" s="43">
        <v>75</v>
      </c>
      <c r="AN76" s="43"/>
      <c r="AO76" s="43"/>
      <c r="AP76" s="43"/>
      <c r="AQ76" s="43"/>
      <c r="AR76" s="43"/>
      <c r="AS76" s="43"/>
      <c r="AT76" s="43"/>
      <c r="AU76" s="43"/>
      <c r="AV76" s="43"/>
      <c r="AW76" s="61">
        <f t="shared" si="3"/>
        <v>13</v>
      </c>
    </row>
    <row r="77" spans="1:49" ht="21" customHeight="1" thickBot="1">
      <c r="A77" s="51">
        <f t="shared" si="4"/>
        <v>70</v>
      </c>
      <c r="B77" s="90">
        <v>1401041</v>
      </c>
      <c r="C77" s="82" t="s">
        <v>259</v>
      </c>
      <c r="D77" s="33">
        <f>VLOOKUP(B77,'[1]Table 1'!$B:$D,3,0)</f>
        <v>42898</v>
      </c>
      <c r="E77" s="42" t="s">
        <v>284</v>
      </c>
      <c r="F77" s="71" t="str">
        <f>VLOOKUP(B77,'[2]ExportData (93)'!$B$1:$H$65536,7,0)</f>
        <v>M2</v>
      </c>
      <c r="G77" s="83"/>
      <c r="H77" s="43"/>
      <c r="I77" s="43"/>
      <c r="J77" s="43"/>
      <c r="K77" s="43"/>
      <c r="L77" s="43">
        <v>64</v>
      </c>
      <c r="M77" s="43"/>
      <c r="N77" s="43">
        <v>93</v>
      </c>
      <c r="O77" s="43"/>
      <c r="P77" s="43">
        <v>137</v>
      </c>
      <c r="Q77" s="43"/>
      <c r="R77" s="43">
        <v>167</v>
      </c>
      <c r="S77" s="43"/>
      <c r="T77" s="43"/>
      <c r="U77" s="43"/>
      <c r="V77" s="43">
        <v>160</v>
      </c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>
        <v>180</v>
      </c>
      <c r="AT77" s="43"/>
      <c r="AU77" s="43"/>
      <c r="AV77" s="43"/>
      <c r="AW77" s="61">
        <f t="shared" si="3"/>
        <v>6</v>
      </c>
    </row>
    <row r="78" spans="1:49" ht="21" customHeight="1" thickBot="1">
      <c r="A78" s="51">
        <f t="shared" si="4"/>
        <v>71</v>
      </c>
      <c r="B78" s="90">
        <v>1500194</v>
      </c>
      <c r="C78" s="82" t="s">
        <v>116</v>
      </c>
      <c r="D78" s="33">
        <f>VLOOKUP(B78,'[1]Table 1'!$B:$D,3,0)</f>
        <v>42489</v>
      </c>
      <c r="E78" s="41" t="s">
        <v>284</v>
      </c>
      <c r="F78" s="71" t="str">
        <f>VLOOKUP(B78,'[2]ExportData (93)'!$B$1:$H$65536,7,0)</f>
        <v>M3</v>
      </c>
      <c r="G78" s="83" t="s">
        <v>194</v>
      </c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>
        <v>117</v>
      </c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61">
        <f t="shared" si="3"/>
        <v>1</v>
      </c>
    </row>
    <row r="79" spans="1:49" ht="21" customHeight="1" thickBot="1">
      <c r="A79" s="51">
        <f t="shared" si="4"/>
        <v>72</v>
      </c>
      <c r="B79" s="90">
        <v>1401107</v>
      </c>
      <c r="C79" s="82" t="s">
        <v>260</v>
      </c>
      <c r="D79" s="33">
        <f>VLOOKUP(B79,'[1]Table 1'!$B:$D,3,0)</f>
        <v>42933</v>
      </c>
      <c r="E79" s="42">
        <v>5</v>
      </c>
      <c r="F79" s="71" t="str">
        <f>VLOOKUP(B79,'[2]ExportData (93)'!$B$1:$H$65536,7,0)</f>
        <v>M3</v>
      </c>
      <c r="G79" s="83" t="s">
        <v>194</v>
      </c>
      <c r="H79" s="43"/>
      <c r="I79" s="43"/>
      <c r="J79" s="43"/>
      <c r="K79" s="43"/>
      <c r="L79" s="43"/>
      <c r="M79" s="43"/>
      <c r="N79" s="43">
        <v>120</v>
      </c>
      <c r="O79" s="43"/>
      <c r="P79" s="43">
        <v>86</v>
      </c>
      <c r="Q79" s="43"/>
      <c r="R79" s="43"/>
      <c r="S79" s="43"/>
      <c r="T79" s="43"/>
      <c r="U79" s="43">
        <v>100</v>
      </c>
      <c r="V79" s="43"/>
      <c r="W79" s="43"/>
      <c r="X79" s="43"/>
      <c r="Y79" s="43"/>
      <c r="Z79" s="43"/>
      <c r="AA79" s="43">
        <v>42</v>
      </c>
      <c r="AB79" s="43">
        <v>110</v>
      </c>
      <c r="AC79" s="43"/>
      <c r="AD79" s="43">
        <v>66</v>
      </c>
      <c r="AE79" s="43">
        <v>59</v>
      </c>
      <c r="AF79" s="43"/>
      <c r="AG79" s="43"/>
      <c r="AH79" s="43"/>
      <c r="AI79" s="43"/>
      <c r="AJ79" s="43"/>
      <c r="AK79" s="43"/>
      <c r="AL79" s="43"/>
      <c r="AM79" s="43"/>
      <c r="AN79" s="43">
        <v>120</v>
      </c>
      <c r="AO79" s="43"/>
      <c r="AP79" s="43">
        <v>120</v>
      </c>
      <c r="AQ79" s="43"/>
      <c r="AR79" s="43"/>
      <c r="AS79" s="43"/>
      <c r="AT79" s="43"/>
      <c r="AU79" s="43"/>
      <c r="AV79" s="43"/>
      <c r="AW79" s="61">
        <f t="shared" si="3"/>
        <v>9</v>
      </c>
    </row>
    <row r="80" spans="1:49" ht="21" customHeight="1" thickBot="1">
      <c r="A80" s="51">
        <f t="shared" si="4"/>
        <v>73</v>
      </c>
      <c r="B80" s="90">
        <v>1401221</v>
      </c>
      <c r="C80" s="82" t="s">
        <v>261</v>
      </c>
      <c r="D80" s="33">
        <f>VLOOKUP(B80,'[1]Table 1'!$B:$D,3,0)</f>
        <v>43132</v>
      </c>
      <c r="E80" s="40">
        <v>3</v>
      </c>
      <c r="F80" s="71" t="str">
        <f>VLOOKUP(B80,'[2]ExportData (93)'!$B$1:$H$65536,7,0)</f>
        <v>M3</v>
      </c>
      <c r="G80" s="83" t="s">
        <v>262</v>
      </c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>
        <v>95</v>
      </c>
      <c r="AC80" s="43"/>
      <c r="AD80" s="43">
        <v>41</v>
      </c>
      <c r="AE80" s="43">
        <v>74</v>
      </c>
      <c r="AF80" s="43">
        <v>80</v>
      </c>
      <c r="AG80" s="43">
        <v>46</v>
      </c>
      <c r="AH80" s="43"/>
      <c r="AI80" s="43"/>
      <c r="AJ80" s="43"/>
      <c r="AK80" s="43"/>
      <c r="AL80" s="43"/>
      <c r="AM80" s="43"/>
      <c r="AN80" s="43">
        <v>90</v>
      </c>
      <c r="AO80" s="43"/>
      <c r="AP80" s="43">
        <v>140</v>
      </c>
      <c r="AQ80" s="43"/>
      <c r="AR80" s="43"/>
      <c r="AS80" s="43"/>
      <c r="AT80" s="43"/>
      <c r="AU80" s="43"/>
      <c r="AV80" s="43"/>
      <c r="AW80" s="61">
        <f t="shared" si="3"/>
        <v>7</v>
      </c>
    </row>
    <row r="81" spans="1:49" ht="21" customHeight="1" thickBot="1">
      <c r="A81" s="51">
        <f t="shared" si="4"/>
        <v>74</v>
      </c>
      <c r="B81" s="90">
        <v>1501771</v>
      </c>
      <c r="C81" s="82" t="s">
        <v>263</v>
      </c>
      <c r="D81" s="33">
        <f>VLOOKUP(B81,'[1]Table 1'!$B:$D,3,0)</f>
        <v>43770</v>
      </c>
      <c r="E81" s="40" t="s">
        <v>284</v>
      </c>
      <c r="F81" s="71" t="e">
        <f>VLOOKUP(B81,'[2]ExportData (93)'!$B$1:$H$65536,7,0)</f>
        <v>#N/A</v>
      </c>
      <c r="G81" s="83" t="s">
        <v>194</v>
      </c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>
        <v>103</v>
      </c>
      <c r="AK81" s="43">
        <v>70</v>
      </c>
      <c r="AL81" s="43">
        <v>109</v>
      </c>
      <c r="AM81" s="43"/>
      <c r="AN81" s="43">
        <v>90</v>
      </c>
      <c r="AO81" s="43">
        <v>60</v>
      </c>
      <c r="AP81" s="43">
        <v>140</v>
      </c>
      <c r="AQ81" s="43"/>
      <c r="AR81" s="43"/>
      <c r="AS81" s="43"/>
      <c r="AT81" s="43"/>
      <c r="AU81" s="43"/>
      <c r="AV81" s="43"/>
      <c r="AW81" s="61">
        <f t="shared" si="3"/>
        <v>6</v>
      </c>
    </row>
    <row r="82" spans="1:49" ht="21" customHeight="1" thickBot="1">
      <c r="A82" s="51">
        <f t="shared" si="4"/>
        <v>75</v>
      </c>
      <c r="B82" s="90">
        <v>1501223</v>
      </c>
      <c r="C82" s="82" t="s">
        <v>264</v>
      </c>
      <c r="D82" s="33">
        <f>VLOOKUP(B82,'[1]Table 1'!$B:$D,3,0)</f>
        <v>43279</v>
      </c>
      <c r="E82" s="42">
        <v>5</v>
      </c>
      <c r="F82" s="71" t="str">
        <f>VLOOKUP(B82,'[2]ExportData (93)'!$B$1:$H$65536,7,0)</f>
        <v>M2</v>
      </c>
      <c r="G82" s="83" t="s">
        <v>194</v>
      </c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>
        <v>142</v>
      </c>
      <c r="AC82" s="43"/>
      <c r="AD82" s="43"/>
      <c r="AE82" s="43">
        <v>44</v>
      </c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61">
        <f t="shared" si="3"/>
        <v>2</v>
      </c>
    </row>
    <row r="83" spans="1:49" ht="21" customHeight="1" thickBot="1">
      <c r="A83" s="51">
        <f t="shared" si="4"/>
        <v>76</v>
      </c>
      <c r="B83" s="90">
        <v>1401224</v>
      </c>
      <c r="C83" s="82" t="s">
        <v>265</v>
      </c>
      <c r="D83" s="33">
        <f>VLOOKUP(B83,'[1]Table 1'!$B:$D,3,0)</f>
        <v>43139</v>
      </c>
      <c r="E83" s="40">
        <v>3</v>
      </c>
      <c r="F83" s="71" t="str">
        <f>VLOOKUP(B83,'[2]ExportData (93)'!$B$1:$H$65536,7,0)</f>
        <v>M5</v>
      </c>
      <c r="G83" s="83" t="s">
        <v>194</v>
      </c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>
        <v>142</v>
      </c>
      <c r="AC83" s="43"/>
      <c r="AD83" s="43">
        <v>74</v>
      </c>
      <c r="AE83" s="43">
        <v>74</v>
      </c>
      <c r="AF83" s="43">
        <v>80</v>
      </c>
      <c r="AG83" s="43">
        <v>65</v>
      </c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61">
        <f t="shared" si="3"/>
        <v>5</v>
      </c>
    </row>
    <row r="84" spans="1:49" ht="21" customHeight="1" thickBot="1">
      <c r="A84" s="51">
        <f t="shared" si="4"/>
        <v>77</v>
      </c>
      <c r="B84" s="90">
        <v>1501336</v>
      </c>
      <c r="C84" s="82" t="s">
        <v>266</v>
      </c>
      <c r="D84" s="33">
        <f>VLOOKUP(B84,'[1]Table 1'!$B:$D,3,0)</f>
        <v>43431</v>
      </c>
      <c r="E84" s="41">
        <v>6</v>
      </c>
      <c r="F84" s="71" t="str">
        <f>VLOOKUP(B84,'[2]ExportData (93)'!$B$1:$H$65536,7,0)</f>
        <v>M2</v>
      </c>
      <c r="G84" s="83" t="s">
        <v>194</v>
      </c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>
        <v>120</v>
      </c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61">
        <f t="shared" si="3"/>
        <v>1</v>
      </c>
    </row>
    <row r="85" spans="1:49" ht="21" customHeight="1" thickBot="1">
      <c r="A85" s="51">
        <f t="shared" si="4"/>
        <v>78</v>
      </c>
      <c r="B85" s="90">
        <v>1501471</v>
      </c>
      <c r="C85" s="82" t="s">
        <v>267</v>
      </c>
      <c r="D85" s="33">
        <f>VLOOKUP(B85,'[1]Table 1'!$B:$D,3,0)</f>
        <v>43609</v>
      </c>
      <c r="E85" s="41">
        <v>2</v>
      </c>
      <c r="F85" s="71" t="str">
        <f>VLOOKUP(B85,'[2]ExportData (93)'!$B$1:$H$65536,7,0)</f>
        <v>M1</v>
      </c>
      <c r="G85" s="83" t="s">
        <v>194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>
        <v>95</v>
      </c>
      <c r="AC85" s="43"/>
      <c r="AD85" s="43">
        <v>66</v>
      </c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61">
        <f t="shared" si="3"/>
        <v>2</v>
      </c>
    </row>
    <row r="86" spans="1:49" ht="21" customHeight="1" thickBot="1">
      <c r="A86" s="51">
        <f t="shared" si="4"/>
        <v>79</v>
      </c>
      <c r="B86" s="90">
        <v>1501648</v>
      </c>
      <c r="C86" s="82" t="s">
        <v>268</v>
      </c>
      <c r="D86" s="33">
        <f>VLOOKUP(B86,'[1]Table 1'!$B:$D,3,0)</f>
        <v>43689</v>
      </c>
      <c r="E86" s="42" t="s">
        <v>284</v>
      </c>
      <c r="F86" s="71" t="e">
        <f>VLOOKUP(B86,'[2]ExportData (93)'!$B$1:$H$65536,7,0)</f>
        <v>#N/A</v>
      </c>
      <c r="G86" s="83" t="s">
        <v>194</v>
      </c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>
        <v>126</v>
      </c>
      <c r="AC86" s="43"/>
      <c r="AD86" s="43">
        <v>74</v>
      </c>
      <c r="AE86" s="43">
        <v>74</v>
      </c>
      <c r="AF86" s="43">
        <v>80</v>
      </c>
      <c r="AG86" s="43">
        <v>46</v>
      </c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61">
        <f t="shared" si="3"/>
        <v>5</v>
      </c>
    </row>
    <row r="87" spans="1:49" ht="21" customHeight="1" thickBot="1">
      <c r="A87" s="51">
        <f t="shared" si="4"/>
        <v>80</v>
      </c>
      <c r="B87" s="90">
        <v>1501770</v>
      </c>
      <c r="C87" s="82" t="s">
        <v>269</v>
      </c>
      <c r="D87" s="33">
        <f>VLOOKUP(B87,'[1]Table 1'!$B:$D,3,0)</f>
        <v>43761</v>
      </c>
      <c r="E87" s="40" t="s">
        <v>281</v>
      </c>
      <c r="F87" s="71" t="e">
        <f>VLOOKUP(B87,'[2]ExportData (93)'!$B$1:$H$65536,7,0)</f>
        <v>#N/A</v>
      </c>
      <c r="G87" s="83" t="s">
        <v>194</v>
      </c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>
        <v>50</v>
      </c>
      <c r="AA87" s="43"/>
      <c r="AB87" s="43">
        <v>95</v>
      </c>
      <c r="AC87" s="43"/>
      <c r="AD87" s="43"/>
      <c r="AE87" s="43">
        <v>44</v>
      </c>
      <c r="AF87" s="43">
        <v>56</v>
      </c>
      <c r="AG87" s="43"/>
      <c r="AH87" s="43"/>
      <c r="AI87" s="43">
        <v>76</v>
      </c>
      <c r="AJ87" s="43">
        <v>137</v>
      </c>
      <c r="AK87" s="43"/>
      <c r="AL87" s="43"/>
      <c r="AM87" s="43"/>
      <c r="AN87" s="43">
        <v>75</v>
      </c>
      <c r="AO87" s="43"/>
      <c r="AP87" s="43">
        <v>140</v>
      </c>
      <c r="AQ87" s="43">
        <v>135</v>
      </c>
      <c r="AR87" s="43">
        <v>60</v>
      </c>
      <c r="AS87" s="43"/>
      <c r="AT87" s="43"/>
      <c r="AU87" s="43"/>
      <c r="AV87" s="43"/>
      <c r="AW87" s="61">
        <f t="shared" si="3"/>
        <v>10</v>
      </c>
    </row>
    <row r="88" spans="1:49" ht="21" customHeight="1" thickBot="1">
      <c r="A88" s="51">
        <f t="shared" si="4"/>
        <v>81</v>
      </c>
      <c r="B88" s="90">
        <v>1501320</v>
      </c>
      <c r="C88" s="82" t="s">
        <v>270</v>
      </c>
      <c r="D88" s="33">
        <f>VLOOKUP(B88,'[1]Table 1'!$B:$D,3,0)</f>
        <v>43414</v>
      </c>
      <c r="E88" s="42">
        <v>3</v>
      </c>
      <c r="F88" s="71" t="str">
        <f>VLOOKUP(B88,'[2]ExportData (93)'!$B$1:$H$65536,7,0)</f>
        <v>M2</v>
      </c>
      <c r="G88" s="83" t="s">
        <v>194</v>
      </c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>
        <v>57</v>
      </c>
      <c r="AE88" s="43">
        <v>74</v>
      </c>
      <c r="AF88" s="43">
        <v>80</v>
      </c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61">
        <f t="shared" si="3"/>
        <v>3</v>
      </c>
    </row>
    <row r="89" spans="1:49" ht="21" customHeight="1" thickBot="1">
      <c r="A89" s="51">
        <f t="shared" si="4"/>
        <v>82</v>
      </c>
      <c r="B89" s="90">
        <v>1501408</v>
      </c>
      <c r="C89" s="82" t="s">
        <v>271</v>
      </c>
      <c r="D89" s="33">
        <f>VLOOKUP(B89,'[1]Table 1'!$B:$D,3,0)</f>
        <v>43557</v>
      </c>
      <c r="E89" s="42">
        <v>6</v>
      </c>
      <c r="F89" s="71" t="str">
        <f>VLOOKUP(B89,'[2]ExportData (93)'!$B$1:$H$65536,7,0)</f>
        <v>M2</v>
      </c>
      <c r="G89" s="83" t="s">
        <v>194</v>
      </c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>
        <v>108</v>
      </c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61">
        <f t="shared" si="3"/>
        <v>1</v>
      </c>
    </row>
    <row r="90" spans="1:49" ht="21" customHeight="1" thickBot="1">
      <c r="A90" s="51">
        <f t="shared" si="4"/>
        <v>83</v>
      </c>
      <c r="B90" s="90">
        <v>1501387</v>
      </c>
      <c r="C90" s="82" t="s">
        <v>272</v>
      </c>
      <c r="D90" s="33">
        <f>VLOOKUP(B90,'[1]Table 1'!$B:$D,3,0)</f>
        <v>43522</v>
      </c>
      <c r="E90" s="42">
        <v>4</v>
      </c>
      <c r="F90" s="71" t="str">
        <f>VLOOKUP(B90,'[2]ExportData (93)'!$B$1:$H$65536,7,0)</f>
        <v>M1</v>
      </c>
      <c r="G90" s="83" t="s">
        <v>194</v>
      </c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>
        <v>158</v>
      </c>
      <c r="AC90" s="43"/>
      <c r="AD90" s="43">
        <v>74</v>
      </c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61">
        <f t="shared" si="3"/>
        <v>2</v>
      </c>
    </row>
    <row r="91" spans="1:49" ht="21" customHeight="1" thickBot="1">
      <c r="A91" s="51">
        <f t="shared" si="4"/>
        <v>84</v>
      </c>
      <c r="B91" s="90">
        <v>1501403</v>
      </c>
      <c r="C91" s="82" t="s">
        <v>273</v>
      </c>
      <c r="D91" s="33">
        <f>VLOOKUP(B91,'[1]Table 1'!$B:$D,3,0)</f>
        <v>43550</v>
      </c>
      <c r="E91" s="42">
        <v>1</v>
      </c>
      <c r="F91" s="71" t="str">
        <f>VLOOKUP(B91,'[2]ExportData (93)'!$B$1:$H$65536,7,0)</f>
        <v>M1</v>
      </c>
      <c r="G91" s="83" t="s">
        <v>194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>
        <v>64</v>
      </c>
      <c r="AG91" s="43">
        <v>83</v>
      </c>
      <c r="AH91" s="43"/>
      <c r="AI91" s="43"/>
      <c r="AJ91" s="43"/>
      <c r="AK91" s="43"/>
      <c r="AL91" s="43"/>
      <c r="AM91" s="43"/>
      <c r="AN91" s="43"/>
      <c r="AO91" s="43"/>
      <c r="AP91" s="43">
        <v>160</v>
      </c>
      <c r="AQ91" s="43"/>
      <c r="AR91" s="43"/>
      <c r="AS91" s="43"/>
      <c r="AT91" s="43"/>
      <c r="AU91" s="43"/>
      <c r="AV91" s="43"/>
      <c r="AW91" s="61">
        <f t="shared" si="3"/>
        <v>3</v>
      </c>
    </row>
    <row r="92" spans="1:49" ht="21" customHeight="1" thickBot="1">
      <c r="A92" s="51">
        <f t="shared" si="4"/>
        <v>85</v>
      </c>
      <c r="B92" s="90">
        <v>1501490</v>
      </c>
      <c r="C92" s="82" t="s">
        <v>274</v>
      </c>
      <c r="D92" s="33">
        <f>VLOOKUP(B92,'[1]Table 1'!$B:$D,3,0)</f>
        <v>43613</v>
      </c>
      <c r="E92" s="42">
        <v>6</v>
      </c>
      <c r="F92" s="71" t="str">
        <f>VLOOKUP(B92,'[2]ExportData (93)'!$B$1:$H$65536,7,0)</f>
        <v>M1</v>
      </c>
      <c r="G92" s="83" t="s">
        <v>194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>
        <v>96</v>
      </c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61">
        <f t="shared" si="3"/>
        <v>1</v>
      </c>
    </row>
    <row r="93" spans="1:49" ht="21" customHeight="1" thickBot="1">
      <c r="A93" s="51">
        <f t="shared" si="4"/>
        <v>86</v>
      </c>
      <c r="B93" s="90">
        <v>1501411</v>
      </c>
      <c r="C93" s="82" t="s">
        <v>275</v>
      </c>
      <c r="D93" s="33">
        <f>VLOOKUP(B93,'[1]Table 1'!$B:$D,3,0)</f>
        <v>43564</v>
      </c>
      <c r="E93" s="42">
        <v>1</v>
      </c>
      <c r="F93" s="71" t="str">
        <f>VLOOKUP(B93,'[2]ExportData (93)'!$B$1:$H$65536,7,0)</f>
        <v>M1</v>
      </c>
      <c r="G93" s="83" t="s">
        <v>194</v>
      </c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>
        <v>140</v>
      </c>
      <c r="W93" s="43"/>
      <c r="X93" s="43"/>
      <c r="Y93" s="43">
        <v>214</v>
      </c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61">
        <f t="shared" si="3"/>
        <v>2</v>
      </c>
    </row>
    <row r="94" spans="1:49" ht="21" customHeight="1" thickBot="1">
      <c r="A94" s="51">
        <f t="shared" si="4"/>
        <v>87</v>
      </c>
      <c r="B94" s="90">
        <v>1501205</v>
      </c>
      <c r="C94" s="82" t="s">
        <v>65</v>
      </c>
      <c r="D94" s="33">
        <f>VLOOKUP(B94,'[1]Table 1'!$B:$D,3,0)</f>
        <v>43267</v>
      </c>
      <c r="E94" s="42">
        <v>3</v>
      </c>
      <c r="F94" s="71" t="str">
        <f>VLOOKUP(B94,'[2]ExportData (93)'!$B$1:$H$65536,7,0)</f>
        <v>M2</v>
      </c>
      <c r="G94" s="83" t="s">
        <v>194</v>
      </c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>
        <v>160</v>
      </c>
      <c r="W94" s="43"/>
      <c r="X94" s="43"/>
      <c r="Y94" s="43">
        <v>171</v>
      </c>
      <c r="Z94" s="43"/>
      <c r="AA94" s="43"/>
      <c r="AB94" s="43">
        <v>79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61">
        <f t="shared" si="3"/>
        <v>3</v>
      </c>
    </row>
    <row r="95" spans="1:49" ht="21" customHeight="1" thickBot="1">
      <c r="A95" s="51">
        <f t="shared" si="4"/>
        <v>88</v>
      </c>
      <c r="B95" s="90">
        <v>1401855</v>
      </c>
      <c r="C95" s="82" t="s">
        <v>276</v>
      </c>
      <c r="D95" s="33">
        <f>VLOOKUP(B95,'[1]Table 1'!$B:$D,3,0)</f>
        <v>43648</v>
      </c>
      <c r="E95" s="42">
        <v>3</v>
      </c>
      <c r="F95" s="71" t="str">
        <f>VLOOKUP(B95,'[2]ExportData (93)'!$B$1:$H$65536,7,0)</f>
        <v>M1</v>
      </c>
      <c r="G95" s="83" t="s">
        <v>194</v>
      </c>
      <c r="H95" s="43"/>
      <c r="I95" s="43"/>
      <c r="J95" s="43"/>
      <c r="K95" s="43"/>
      <c r="L95" s="43"/>
      <c r="M95" s="43"/>
      <c r="N95" s="43">
        <v>107</v>
      </c>
      <c r="O95" s="43"/>
      <c r="P95" s="43">
        <v>103</v>
      </c>
      <c r="Q95" s="43">
        <v>103</v>
      </c>
      <c r="R95" s="43"/>
      <c r="S95" s="43"/>
      <c r="T95" s="43"/>
      <c r="U95" s="43"/>
      <c r="V95" s="43">
        <v>200</v>
      </c>
      <c r="W95" s="43"/>
      <c r="X95" s="43">
        <v>54</v>
      </c>
      <c r="Y95" s="43"/>
      <c r="Z95" s="43">
        <v>70</v>
      </c>
      <c r="AA95" s="43">
        <v>60</v>
      </c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61">
        <f t="shared" si="3"/>
        <v>7</v>
      </c>
    </row>
    <row r="96" spans="1:49" ht="21" customHeight="1" thickBot="1">
      <c r="A96" s="51">
        <f t="shared" si="4"/>
        <v>89</v>
      </c>
      <c r="B96" s="90">
        <v>1501454</v>
      </c>
      <c r="C96" s="82" t="s">
        <v>277</v>
      </c>
      <c r="D96" s="33">
        <f>VLOOKUP(B96,'[1]Table 1'!$B:$D,3,0)</f>
        <v>43601</v>
      </c>
      <c r="E96" s="42" t="s">
        <v>282</v>
      </c>
      <c r="F96" s="71" t="str">
        <f>VLOOKUP(B96,'[2]ExportData (93)'!$B$1:$H$65536,7,0)</f>
        <v>M1</v>
      </c>
      <c r="G96" s="83" t="s">
        <v>262</v>
      </c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>
        <v>96</v>
      </c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>
        <v>245</v>
      </c>
      <c r="AU96" s="43"/>
      <c r="AV96" s="43"/>
      <c r="AW96" s="61">
        <f t="shared" si="3"/>
        <v>2</v>
      </c>
    </row>
    <row r="97" spans="1:49" ht="21" customHeight="1" thickBot="1">
      <c r="A97" s="51">
        <v>90</v>
      </c>
      <c r="B97" s="90">
        <v>1500017</v>
      </c>
      <c r="C97" s="82" t="s">
        <v>278</v>
      </c>
      <c r="D97" s="33">
        <f>VLOOKUP(B97,'[1]Table 1'!$B:$D,3,0)</f>
        <v>42396</v>
      </c>
      <c r="E97" s="41">
        <v>4</v>
      </c>
      <c r="F97" s="71" t="str">
        <f>VLOOKUP(B97,'[2]ExportData (93)'!$B$1:$H$65536,7,0)</f>
        <v>M4</v>
      </c>
      <c r="G97" s="83" t="s">
        <v>194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>
        <v>154</v>
      </c>
      <c r="AK97" s="43"/>
      <c r="AL97" s="43">
        <v>65</v>
      </c>
      <c r="AM97" s="43"/>
      <c r="AN97" s="43">
        <v>90</v>
      </c>
      <c r="AO97" s="43"/>
      <c r="AP97" s="43">
        <v>180</v>
      </c>
      <c r="AQ97" s="43"/>
      <c r="AR97" s="43"/>
      <c r="AS97" s="43"/>
      <c r="AT97" s="43"/>
      <c r="AU97" s="43"/>
      <c r="AV97" s="43"/>
      <c r="AW97" s="61">
        <f t="shared" si="3"/>
        <v>4</v>
      </c>
    </row>
    <row r="98" spans="1:49" ht="21" customHeight="1" thickBot="1">
      <c r="A98" s="97"/>
      <c r="B98" s="98"/>
      <c r="C98" s="99"/>
      <c r="D98" s="100"/>
      <c r="E98" s="101"/>
      <c r="F98" s="102"/>
      <c r="G98" s="103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61"/>
    </row>
    <row r="99" spans="1:49" ht="21" customHeight="1" thickBot="1">
      <c r="A99" s="97"/>
      <c r="B99" s="98"/>
      <c r="C99" s="99"/>
      <c r="D99" s="100"/>
      <c r="E99" s="101"/>
      <c r="F99" s="102"/>
      <c r="G99" s="103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61"/>
    </row>
    <row r="100" spans="1:49" ht="21" customHeight="1" thickBot="1">
      <c r="A100" s="97"/>
      <c r="B100" s="98"/>
      <c r="C100" s="99"/>
      <c r="D100" s="100"/>
      <c r="E100" s="101"/>
      <c r="F100" s="102"/>
      <c r="G100" s="103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61"/>
    </row>
    <row r="101" spans="1:49" ht="21" customHeight="1" thickBot="1">
      <c r="A101" s="97"/>
      <c r="B101" s="98"/>
      <c r="C101" s="99"/>
      <c r="D101" s="100"/>
      <c r="E101" s="101"/>
      <c r="F101" s="102"/>
      <c r="G101" s="103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61"/>
    </row>
    <row r="102" spans="1:49" ht="21" customHeight="1" thickBot="1">
      <c r="A102" s="97"/>
      <c r="B102" s="98"/>
      <c r="C102" s="99"/>
      <c r="D102" s="100"/>
      <c r="E102" s="101"/>
      <c r="F102" s="102"/>
      <c r="G102" s="103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61"/>
    </row>
    <row r="103" spans="1:49" ht="21" customHeight="1" thickBot="1">
      <c r="A103" s="97"/>
      <c r="B103" s="98"/>
      <c r="C103" s="99"/>
      <c r="D103" s="100"/>
      <c r="E103" s="101"/>
      <c r="F103" s="102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61"/>
    </row>
    <row r="104" spans="1:49" ht="21" customHeight="1" thickBot="1">
      <c r="A104" s="97"/>
      <c r="B104" s="98"/>
      <c r="C104" s="99"/>
      <c r="D104" s="100"/>
      <c r="E104" s="101"/>
      <c r="F104" s="102"/>
      <c r="G104" s="103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61"/>
    </row>
    <row r="105" spans="1:49" ht="21" customHeight="1" thickBot="1">
      <c r="A105" s="97"/>
      <c r="B105" s="98"/>
      <c r="C105" s="99"/>
      <c r="D105" s="100"/>
      <c r="E105" s="101"/>
      <c r="F105" s="102"/>
      <c r="G105" s="103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61"/>
    </row>
    <row r="106" spans="1:49" ht="21" customHeight="1" thickBot="1">
      <c r="A106" s="97"/>
      <c r="B106" s="98"/>
      <c r="C106" s="99"/>
      <c r="D106" s="100"/>
      <c r="E106" s="101"/>
      <c r="F106" s="102"/>
      <c r="G106" s="103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61"/>
    </row>
    <row r="107" spans="1:49" ht="21" customHeight="1" thickBot="1">
      <c r="A107" s="97"/>
      <c r="B107" s="98"/>
      <c r="C107" s="99"/>
      <c r="D107" s="100"/>
      <c r="E107" s="101"/>
      <c r="F107" s="102"/>
      <c r="G107" s="103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61"/>
    </row>
    <row r="108" spans="1:49" ht="21" customHeight="1" thickBot="1">
      <c r="A108" s="97"/>
      <c r="B108" s="98"/>
      <c r="C108" s="99"/>
      <c r="D108" s="100"/>
      <c r="E108" s="101"/>
      <c r="F108" s="102"/>
      <c r="G108" s="103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61"/>
    </row>
    <row r="109" spans="1:49" ht="21" customHeight="1" thickBot="1">
      <c r="A109" s="97"/>
      <c r="B109" s="98"/>
      <c r="C109" s="99"/>
      <c r="D109" s="100"/>
      <c r="E109" s="101"/>
      <c r="F109" s="102"/>
      <c r="G109" s="103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61"/>
    </row>
    <row r="110" spans="1:49" ht="21" customHeight="1" thickBot="1">
      <c r="A110" s="97"/>
      <c r="B110" s="98"/>
      <c r="C110" s="99"/>
      <c r="D110" s="100"/>
      <c r="E110" s="101"/>
      <c r="F110" s="102"/>
      <c r="G110" s="103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61"/>
    </row>
    <row r="111" spans="1:49" ht="29.25" customHeight="1" thickTop="1" thickBot="1">
      <c r="A111" s="109" t="s">
        <v>13</v>
      </c>
      <c r="B111" s="110"/>
      <c r="C111" s="110"/>
      <c r="D111" s="110"/>
      <c r="E111" s="110"/>
      <c r="F111" s="110"/>
      <c r="G111" s="111"/>
      <c r="H111" s="61">
        <f t="shared" ref="H111:AV111" si="5">COUNTA(H8:H97)</f>
        <v>5</v>
      </c>
      <c r="I111" s="61">
        <f t="shared" si="5"/>
        <v>3</v>
      </c>
      <c r="J111" s="61">
        <f t="shared" si="5"/>
        <v>3</v>
      </c>
      <c r="K111" s="61">
        <f t="shared" si="5"/>
        <v>3</v>
      </c>
      <c r="L111" s="61">
        <f t="shared" si="5"/>
        <v>12</v>
      </c>
      <c r="M111" s="61">
        <f t="shared" si="5"/>
        <v>3</v>
      </c>
      <c r="N111" s="61">
        <f t="shared" si="5"/>
        <v>19</v>
      </c>
      <c r="O111" s="61">
        <f t="shared" si="5"/>
        <v>14</v>
      </c>
      <c r="P111" s="61">
        <f t="shared" si="5"/>
        <v>22</v>
      </c>
      <c r="Q111" s="61">
        <f t="shared" si="5"/>
        <v>10</v>
      </c>
      <c r="R111" s="61">
        <f t="shared" si="5"/>
        <v>40</v>
      </c>
      <c r="S111" s="61">
        <f t="shared" si="5"/>
        <v>3</v>
      </c>
      <c r="T111" s="61">
        <f t="shared" si="5"/>
        <v>4</v>
      </c>
      <c r="U111" s="61">
        <f t="shared" si="5"/>
        <v>4</v>
      </c>
      <c r="V111" s="61">
        <f t="shared" si="5"/>
        <v>9</v>
      </c>
      <c r="W111" s="61">
        <f t="shared" si="5"/>
        <v>0</v>
      </c>
      <c r="X111" s="61">
        <f t="shared" si="5"/>
        <v>1</v>
      </c>
      <c r="Y111" s="61">
        <f t="shared" si="5"/>
        <v>11</v>
      </c>
      <c r="Z111" s="61">
        <f t="shared" si="5"/>
        <v>7</v>
      </c>
      <c r="AA111" s="64">
        <f t="shared" si="5"/>
        <v>17</v>
      </c>
      <c r="AB111" s="64">
        <f t="shared" si="5"/>
        <v>44</v>
      </c>
      <c r="AC111" s="64">
        <f t="shared" si="5"/>
        <v>16</v>
      </c>
      <c r="AD111" s="64">
        <f t="shared" si="5"/>
        <v>35</v>
      </c>
      <c r="AE111" s="64">
        <f t="shared" si="5"/>
        <v>34</v>
      </c>
      <c r="AF111" s="64">
        <f t="shared" si="5"/>
        <v>21</v>
      </c>
      <c r="AG111" s="64">
        <f t="shared" si="5"/>
        <v>11</v>
      </c>
      <c r="AH111" s="64">
        <f t="shared" si="5"/>
        <v>0</v>
      </c>
      <c r="AI111" s="64">
        <f t="shared" si="5"/>
        <v>12</v>
      </c>
      <c r="AJ111" s="64">
        <f t="shared" si="5"/>
        <v>23</v>
      </c>
      <c r="AK111" s="64">
        <f t="shared" si="5"/>
        <v>12</v>
      </c>
      <c r="AL111" s="64">
        <f t="shared" si="5"/>
        <v>11</v>
      </c>
      <c r="AM111" s="64">
        <f t="shared" si="5"/>
        <v>11</v>
      </c>
      <c r="AN111" s="64">
        <f t="shared" si="5"/>
        <v>20</v>
      </c>
      <c r="AO111" s="64">
        <f t="shared" si="5"/>
        <v>18</v>
      </c>
      <c r="AP111" s="64">
        <f t="shared" si="5"/>
        <v>23</v>
      </c>
      <c r="AQ111" s="64">
        <f t="shared" si="5"/>
        <v>12</v>
      </c>
      <c r="AR111" s="64">
        <f t="shared" si="5"/>
        <v>9</v>
      </c>
      <c r="AS111" s="64">
        <f t="shared" si="5"/>
        <v>5</v>
      </c>
      <c r="AT111" s="64">
        <f t="shared" si="5"/>
        <v>5</v>
      </c>
      <c r="AU111" s="64">
        <f t="shared" si="5"/>
        <v>1</v>
      </c>
      <c r="AV111" s="64">
        <f t="shared" si="5"/>
        <v>0</v>
      </c>
      <c r="AW111" s="61">
        <f t="shared" si="3"/>
        <v>41</v>
      </c>
    </row>
    <row r="112" spans="1:49" ht="14.4" thickTop="1"/>
  </sheetData>
  <autoFilter ref="A7:AW111"/>
  <mergeCells count="14">
    <mergeCell ref="D6:D7"/>
    <mergeCell ref="E6:E7"/>
    <mergeCell ref="F6:F7"/>
    <mergeCell ref="A111:G111"/>
    <mergeCell ref="A1:AW1"/>
    <mergeCell ref="B3:C4"/>
    <mergeCell ref="AW3:AW7"/>
    <mergeCell ref="H4:AA4"/>
    <mergeCell ref="AB4:AH4"/>
    <mergeCell ref="AI4:AQ4"/>
    <mergeCell ref="AR4:AV4"/>
    <mergeCell ref="A6:A7"/>
    <mergeCell ref="B6:B7"/>
    <mergeCell ref="C6:C7"/>
  </mergeCells>
  <conditionalFormatting sqref="H8:AW111">
    <cfRule type="cellIs" dxfId="55" priority="74" operator="greaterThan">
      <formula>0</formula>
    </cfRule>
  </conditionalFormatting>
  <conditionalFormatting sqref="H14:H59 H74:J76 J14:K21 M39:M95 M14:N38 S14:S38 U14:U38 W14:X94 Z14:Z95 AF8:AG9 AH8:AH95 AJ8:AK8 AN8:AO9 AQ8:AR9 AU60:AU78 AU53:AV59 AS8:AV52 H77:K95 L14:L95 O75:O95 S74:T95 U80:U95 W95:Y95 AT53:AT96 AU79:AV96 AE96:AE110 AH96:AI110 AT97:AV110 H96:AA110 AG92:AG110 AK82:AK110 AM77:AM110 AO82:AO110 AQ88:AR110 AS78:AS110 AB14:AD110 AF10:AF110 AJ9:AJ110 AL8:AL110 AN10:AN110 AP8:AP110">
    <cfRule type="containsText" dxfId="54" priority="73" operator="containsText" text="A-G">
      <formula>NOT(ISERROR(SEARCH("A-G",H8)))</formula>
    </cfRule>
  </conditionalFormatting>
  <conditionalFormatting sqref="H14:H59 H74:J76 J14:K21 M39:M95 M14:N38 S14:S38 U14:U38 W14:X94 Z14:Z95 AF8:AG9 AH8:AH95 AJ8:AK8 AN8:AO9 AQ8:AR9 AU60:AU78 AU53:AV59 AS8:AV52 H77:K95 L14:L95 O75:O95 S74:T95 U80:U95 W95:Y95 AT53:AT96 AU79:AV96 AE96:AE110 AH96:AI110 AT97:AV110 H96:AA110 AG92:AG110 AK82:AK110 AM77:AM110 AO82:AO110 AQ88:AR110 AS78:AS110 AB14:AD110 AF10:AF110 AJ9:AJ110 AL8:AL110 AN10:AN110 AP8:AP110">
    <cfRule type="cellIs" dxfId="53" priority="72" operator="between">
      <formula>"A"</formula>
      <formula>"G"</formula>
    </cfRule>
  </conditionalFormatting>
  <conditionalFormatting sqref="H60:H73">
    <cfRule type="containsText" dxfId="52" priority="71" operator="containsText" text="A-G">
      <formula>NOT(ISERROR(SEARCH("A-G",H60)))</formula>
    </cfRule>
  </conditionalFormatting>
  <conditionalFormatting sqref="H60:H73">
    <cfRule type="cellIs" dxfId="51" priority="70" operator="between">
      <formula>"A"</formula>
      <formula>"G"</formula>
    </cfRule>
  </conditionalFormatting>
  <conditionalFormatting sqref="AV60:AV78">
    <cfRule type="containsText" dxfId="50" priority="69" operator="containsText" text="A-G">
      <formula>NOT(ISERROR(SEARCH("A-G",AV60)))</formula>
    </cfRule>
  </conditionalFormatting>
  <conditionalFormatting sqref="AV60:AV78">
    <cfRule type="cellIs" dxfId="49" priority="68" operator="between">
      <formula>"A"</formula>
      <formula>"G"</formula>
    </cfRule>
  </conditionalFormatting>
  <conditionalFormatting sqref="I14:I73">
    <cfRule type="containsText" dxfId="48" priority="67" operator="containsText" text="A-G">
      <formula>NOT(ISERROR(SEARCH("A-G",I14)))</formula>
    </cfRule>
  </conditionalFormatting>
  <conditionalFormatting sqref="I14:I73">
    <cfRule type="cellIs" dxfId="47" priority="66" operator="between">
      <formula>"A"</formula>
      <formula>"G"</formula>
    </cfRule>
  </conditionalFormatting>
  <conditionalFormatting sqref="J22:J73">
    <cfRule type="containsText" dxfId="46" priority="65" operator="containsText" text="A-G">
      <formula>NOT(ISERROR(SEARCH("A-G",J22)))</formula>
    </cfRule>
  </conditionalFormatting>
  <conditionalFormatting sqref="J22:J73">
    <cfRule type="cellIs" dxfId="45" priority="64" operator="between">
      <formula>"A"</formula>
      <formula>"G"</formula>
    </cfRule>
  </conditionalFormatting>
  <conditionalFormatting sqref="K22:K76">
    <cfRule type="containsText" dxfId="44" priority="63" operator="containsText" text="A-G">
      <formula>NOT(ISERROR(SEARCH("A-G",K22)))</formula>
    </cfRule>
  </conditionalFormatting>
  <conditionalFormatting sqref="K22:K76">
    <cfRule type="cellIs" dxfId="43" priority="62" operator="between">
      <formula>"A"</formula>
      <formula>"G"</formula>
    </cfRule>
  </conditionalFormatting>
  <conditionalFormatting sqref="N39:N95">
    <cfRule type="containsText" dxfId="42" priority="61" operator="containsText" text="A-G">
      <formula>NOT(ISERROR(SEARCH("A-G",N39)))</formula>
    </cfRule>
  </conditionalFormatting>
  <conditionalFormatting sqref="N39:N95">
    <cfRule type="cellIs" dxfId="41" priority="60" operator="between">
      <formula>"A"</formula>
      <formula>"G"</formula>
    </cfRule>
  </conditionalFormatting>
  <conditionalFormatting sqref="O14:O74">
    <cfRule type="containsText" dxfId="40" priority="59" operator="containsText" text="A-G">
      <formula>NOT(ISERROR(SEARCH("A-G",O14)))</formula>
    </cfRule>
  </conditionalFormatting>
  <conditionalFormatting sqref="O14:O74">
    <cfRule type="cellIs" dxfId="39" priority="58" operator="between">
      <formula>"A"</formula>
      <formula>"G"</formula>
    </cfRule>
  </conditionalFormatting>
  <conditionalFormatting sqref="P14:P95">
    <cfRule type="containsText" dxfId="38" priority="57" operator="containsText" text="A-G">
      <formula>NOT(ISERROR(SEARCH("A-G",P14)))</formula>
    </cfRule>
  </conditionalFormatting>
  <conditionalFormatting sqref="P14:P95">
    <cfRule type="cellIs" dxfId="37" priority="56" operator="between">
      <formula>"A"</formula>
      <formula>"G"</formula>
    </cfRule>
  </conditionalFormatting>
  <conditionalFormatting sqref="Q14:Q95">
    <cfRule type="containsText" dxfId="36" priority="55" operator="containsText" text="A-G">
      <formula>NOT(ISERROR(SEARCH("A-G",Q14)))</formula>
    </cfRule>
  </conditionalFormatting>
  <conditionalFormatting sqref="Q14:Q95">
    <cfRule type="cellIs" dxfId="35" priority="54" operator="between">
      <formula>"A"</formula>
      <formula>"G"</formula>
    </cfRule>
  </conditionalFormatting>
  <conditionalFormatting sqref="R14:R95">
    <cfRule type="containsText" dxfId="34" priority="53" operator="containsText" text="A-G">
      <formula>NOT(ISERROR(SEARCH("A-G",R14)))</formula>
    </cfRule>
  </conditionalFormatting>
  <conditionalFormatting sqref="R14:R95">
    <cfRule type="cellIs" dxfId="33" priority="52" operator="between">
      <formula>"A"</formula>
      <formula>"G"</formula>
    </cfRule>
  </conditionalFormatting>
  <conditionalFormatting sqref="S39:S73">
    <cfRule type="containsText" dxfId="32" priority="51" operator="containsText" text="A-G">
      <formula>NOT(ISERROR(SEARCH("A-G",S39)))</formula>
    </cfRule>
  </conditionalFormatting>
  <conditionalFormatting sqref="S39:S73">
    <cfRule type="cellIs" dxfId="31" priority="50" operator="between">
      <formula>"A"</formula>
      <formula>"G"</formula>
    </cfRule>
  </conditionalFormatting>
  <conditionalFormatting sqref="T14:T73">
    <cfRule type="containsText" dxfId="30" priority="49" operator="containsText" text="A-G">
      <formula>NOT(ISERROR(SEARCH("A-G",T14)))</formula>
    </cfRule>
  </conditionalFormatting>
  <conditionalFormatting sqref="T14:T73">
    <cfRule type="cellIs" dxfId="29" priority="48" operator="between">
      <formula>"A"</formula>
      <formula>"G"</formula>
    </cfRule>
  </conditionalFormatting>
  <conditionalFormatting sqref="U39:U79">
    <cfRule type="containsText" dxfId="28" priority="47" operator="containsText" text="A-G">
      <formula>NOT(ISERROR(SEARCH("A-G",U39)))</formula>
    </cfRule>
  </conditionalFormatting>
  <conditionalFormatting sqref="U39:U79">
    <cfRule type="cellIs" dxfId="27" priority="46" operator="between">
      <formula>"A"</formula>
      <formula>"G"</formula>
    </cfRule>
  </conditionalFormatting>
  <conditionalFormatting sqref="V14:V95">
    <cfRule type="containsText" dxfId="26" priority="45" operator="containsText" text="A-G">
      <formula>NOT(ISERROR(SEARCH("A-G",V14)))</formula>
    </cfRule>
  </conditionalFormatting>
  <conditionalFormatting sqref="V14:V95">
    <cfRule type="cellIs" dxfId="25" priority="44" operator="between">
      <formula>"A"</formula>
      <formula>"G"</formula>
    </cfRule>
  </conditionalFormatting>
  <conditionalFormatting sqref="Y14:Y94">
    <cfRule type="containsText" dxfId="24" priority="43" operator="containsText" text="A-G">
      <formula>NOT(ISERROR(SEARCH("A-G",Y14)))</formula>
    </cfRule>
  </conditionalFormatting>
  <conditionalFormatting sqref="Y14:Y94">
    <cfRule type="cellIs" dxfId="23" priority="42" operator="between">
      <formula>"A"</formula>
      <formula>"G"</formula>
    </cfRule>
  </conditionalFormatting>
  <conditionalFormatting sqref="AA14:AA95">
    <cfRule type="containsText" dxfId="22" priority="41" operator="containsText" text="A-G">
      <formula>NOT(ISERROR(SEARCH("A-G",AA14)))</formula>
    </cfRule>
  </conditionalFormatting>
  <conditionalFormatting sqref="AA14:AA95">
    <cfRule type="cellIs" dxfId="21" priority="40" operator="between">
      <formula>"A"</formula>
      <formula>"G"</formula>
    </cfRule>
  </conditionalFormatting>
  <conditionalFormatting sqref="AE14:AE20 AE22:AE37 AE39:AE48 AE50:AE68 AE70 AE72:AE79 AE81:AE82 AE84:AE85 AE87 AE89:AE95">
    <cfRule type="containsText" dxfId="20" priority="33" operator="containsText" text="A-G">
      <formula>NOT(ISERROR(SEARCH("A-G",AE14)))</formula>
    </cfRule>
  </conditionalFormatting>
  <conditionalFormatting sqref="AE14:AE20 AE22:AE37 AE39:AE48 AE50:AE68 AE70 AE72:AE79 AE81:AE82 AE84:AE85 AE87 AE89:AE95">
    <cfRule type="cellIs" dxfId="19" priority="32" operator="between">
      <formula>"A"</formula>
      <formula>"G"</formula>
    </cfRule>
  </conditionalFormatting>
  <conditionalFormatting sqref="AE88 AE86 AE83 AE80 AE71 AE69 AE49 AE38 AE21">
    <cfRule type="containsText" dxfId="18" priority="29" operator="containsText" text="A-G">
      <formula>NOT(ISERROR(SEARCH("A-G",AE21)))</formula>
    </cfRule>
  </conditionalFormatting>
  <conditionalFormatting sqref="AE88 AE86 AE83 AE80 AE71 AE69 AE49 AE38 AE21">
    <cfRule type="cellIs" dxfId="17" priority="28" operator="between">
      <formula>"A"</formula>
      <formula>"G"</formula>
    </cfRule>
  </conditionalFormatting>
  <conditionalFormatting sqref="AG10:AG91">
    <cfRule type="cellIs" dxfId="16" priority="24" operator="between">
      <formula>"A"</formula>
      <formula>"G"</formula>
    </cfRule>
  </conditionalFormatting>
  <conditionalFormatting sqref="AG10:AG91">
    <cfRule type="containsText" dxfId="15" priority="25" operator="containsText" text="A-G">
      <formula>NOT(ISERROR(SEARCH("A-G",AG10)))</formula>
    </cfRule>
  </conditionalFormatting>
  <conditionalFormatting sqref="AI8:AI95">
    <cfRule type="containsText" dxfId="14" priority="23" operator="containsText" text="A-G">
      <formula>NOT(ISERROR(SEARCH("A-G",AI8)))</formula>
    </cfRule>
  </conditionalFormatting>
  <conditionalFormatting sqref="AI8:AI95">
    <cfRule type="cellIs" dxfId="13" priority="22" operator="between">
      <formula>"A"</formula>
      <formula>"G"</formula>
    </cfRule>
  </conditionalFormatting>
  <conditionalFormatting sqref="AK9:AK81">
    <cfRule type="containsText" dxfId="12" priority="19" operator="containsText" text="A-G">
      <formula>NOT(ISERROR(SEARCH("A-G",AK9)))</formula>
    </cfRule>
  </conditionalFormatting>
  <conditionalFormatting sqref="AK9:AK81">
    <cfRule type="cellIs" dxfId="11" priority="18" operator="between">
      <formula>"A"</formula>
      <formula>"G"</formula>
    </cfRule>
  </conditionalFormatting>
  <conditionalFormatting sqref="AM8:AM76">
    <cfRule type="cellIs" dxfId="10" priority="14" operator="between">
      <formula>"A"</formula>
      <formula>"G"</formula>
    </cfRule>
  </conditionalFormatting>
  <conditionalFormatting sqref="AM8:AM76">
    <cfRule type="containsText" dxfId="9" priority="15" operator="containsText" text="A-G">
      <formula>NOT(ISERROR(SEARCH("A-G",AM8)))</formula>
    </cfRule>
  </conditionalFormatting>
  <conditionalFormatting sqref="AO10:AO81">
    <cfRule type="containsText" dxfId="8" priority="11" operator="containsText" text="A-G">
      <formula>NOT(ISERROR(SEARCH("A-G",AO10)))</formula>
    </cfRule>
  </conditionalFormatting>
  <conditionalFormatting sqref="AO10:AO81">
    <cfRule type="cellIs" dxfId="7" priority="10" operator="between">
      <formula>"A"</formula>
      <formula>"G"</formula>
    </cfRule>
  </conditionalFormatting>
  <conditionalFormatting sqref="AQ10:AQ87">
    <cfRule type="containsText" dxfId="6" priority="7" operator="containsText" text="A-G">
      <formula>NOT(ISERROR(SEARCH("A-G",AQ10)))</formula>
    </cfRule>
  </conditionalFormatting>
  <conditionalFormatting sqref="AQ10:AQ87">
    <cfRule type="cellIs" dxfId="5" priority="6" operator="between">
      <formula>"A"</formula>
      <formula>"G"</formula>
    </cfRule>
  </conditionalFormatting>
  <conditionalFormatting sqref="AR10:AR87">
    <cfRule type="containsText" dxfId="4" priority="5" operator="containsText" text="A-G">
      <formula>NOT(ISERROR(SEARCH("A-G",AR10)))</formula>
    </cfRule>
  </conditionalFormatting>
  <conditionalFormatting sqref="AR10:AR87">
    <cfRule type="cellIs" dxfId="3" priority="4" operator="between">
      <formula>"A"</formula>
      <formula>"G"</formula>
    </cfRule>
  </conditionalFormatting>
  <conditionalFormatting sqref="AS53:AS77">
    <cfRule type="containsText" dxfId="2" priority="3" operator="containsText" text="A-G">
      <formula>NOT(ISERROR(SEARCH("A-G",AS53)))</formula>
    </cfRule>
  </conditionalFormatting>
  <conditionalFormatting sqref="AS53:AS77">
    <cfRule type="cellIs" dxfId="1" priority="2" operator="between">
      <formula>"A"</formula>
      <formula>"G"</formula>
    </cfRule>
  </conditionalFormatting>
  <pageMargins left="0" right="0" top="0.15748031496062992" bottom="0.15748031496062992" header="0.31496062992125984" footer="0.31496062992125984"/>
  <pageSetup paperSize="9" scale="51" orientation="landscape" r:id="rId1"/>
  <headerFooter>
    <oddFooter>&amp;R&amp;"Bahnschrift,Regular"TKL India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4"/>
  <sheetViews>
    <sheetView tabSelected="1" topLeftCell="A103" zoomScale="50" zoomScaleNormal="50" workbookViewId="0">
      <selection activeCell="C129" sqref="C129"/>
    </sheetView>
  </sheetViews>
  <sheetFormatPr defaultColWidth="9.109375" defaultRowHeight="13.8"/>
  <cols>
    <col min="1" max="1" width="5.44140625" style="1" customWidth="1"/>
    <col min="2" max="2" width="10.6640625" style="1" customWidth="1"/>
    <col min="3" max="3" width="26.88671875" style="1" customWidth="1"/>
    <col min="4" max="4" width="12.33203125" style="1" customWidth="1"/>
    <col min="5" max="5" width="9.109375" style="1"/>
    <col min="6" max="6" width="8.6640625" style="2" customWidth="1"/>
    <col min="7" max="7" width="6" style="2" customWidth="1"/>
    <col min="8" max="15" width="5" style="2" customWidth="1"/>
    <col min="16" max="16" width="6" style="2" customWidth="1"/>
    <col min="17" max="27" width="5" style="2" customWidth="1"/>
    <col min="28" max="32" width="5" style="1" customWidth="1"/>
    <col min="33" max="33" width="5.44140625" style="1" customWidth="1"/>
    <col min="34" max="34" width="5.6640625" style="1" customWidth="1"/>
    <col min="35" max="48" width="5" style="1" customWidth="1"/>
    <col min="49" max="49" width="4.88671875" style="1" customWidth="1"/>
    <col min="50" max="16384" width="9.109375" style="1"/>
  </cols>
  <sheetData>
    <row r="1" spans="1:49" ht="69" customHeight="1">
      <c r="A1" s="112" t="s">
        <v>190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</row>
    <row r="2" spans="1:49" ht="47.25" customHeight="1" thickBot="1">
      <c r="A2" s="16"/>
      <c r="B2" s="16"/>
      <c r="C2" s="16"/>
      <c r="D2" s="16"/>
      <c r="E2" s="18"/>
      <c r="F2" s="30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 t="s">
        <v>280</v>
      </c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3" customFormat="1" ht="16.5" customHeight="1" thickBot="1">
      <c r="B3" s="113" t="s">
        <v>15</v>
      </c>
      <c r="C3" s="113"/>
      <c r="F3" s="70"/>
      <c r="G3" s="4" t="s">
        <v>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62">
        <v>20</v>
      </c>
      <c r="AB3" s="6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7">
        <v>30</v>
      </c>
      <c r="AI3" s="65">
        <v>32</v>
      </c>
      <c r="AJ3" s="5">
        <v>33</v>
      </c>
      <c r="AK3" s="5">
        <v>34</v>
      </c>
      <c r="AL3" s="5">
        <v>35</v>
      </c>
      <c r="AM3" s="5">
        <v>36</v>
      </c>
      <c r="AN3" s="5">
        <v>37</v>
      </c>
      <c r="AO3" s="5">
        <v>38</v>
      </c>
      <c r="AP3" s="5">
        <v>39</v>
      </c>
      <c r="AQ3" s="7">
        <v>40</v>
      </c>
      <c r="AR3" s="6">
        <v>41</v>
      </c>
      <c r="AS3" s="5">
        <v>42</v>
      </c>
      <c r="AT3" s="5">
        <v>43</v>
      </c>
      <c r="AU3" s="5">
        <v>44</v>
      </c>
      <c r="AV3" s="7">
        <v>45</v>
      </c>
      <c r="AW3" s="114" t="s">
        <v>12</v>
      </c>
    </row>
    <row r="4" spans="1:49" ht="16.5" customHeight="1" thickTop="1" thickBot="1">
      <c r="B4" s="113"/>
      <c r="C4" s="113"/>
      <c r="G4" s="8" t="s">
        <v>14</v>
      </c>
      <c r="H4" s="117" t="s">
        <v>8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 t="s">
        <v>9</v>
      </c>
      <c r="AC4" s="118"/>
      <c r="AD4" s="118"/>
      <c r="AE4" s="118"/>
      <c r="AF4" s="118"/>
      <c r="AG4" s="118"/>
      <c r="AH4" s="120"/>
      <c r="AI4" s="118" t="s">
        <v>10</v>
      </c>
      <c r="AJ4" s="118"/>
      <c r="AK4" s="118"/>
      <c r="AL4" s="118"/>
      <c r="AM4" s="118"/>
      <c r="AN4" s="118"/>
      <c r="AO4" s="118"/>
      <c r="AP4" s="118"/>
      <c r="AQ4" s="121"/>
      <c r="AR4" s="117" t="s">
        <v>11</v>
      </c>
      <c r="AS4" s="118"/>
      <c r="AT4" s="118"/>
      <c r="AU4" s="118"/>
      <c r="AV4" s="121"/>
      <c r="AW4" s="115"/>
    </row>
    <row r="5" spans="1:49" ht="105.75" customHeight="1" thickTop="1" thickBot="1">
      <c r="G5" s="9" t="s">
        <v>4</v>
      </c>
      <c r="H5" s="25" t="s">
        <v>16</v>
      </c>
      <c r="I5" s="26" t="s">
        <v>17</v>
      </c>
      <c r="J5" s="26" t="s">
        <v>18</v>
      </c>
      <c r="K5" s="26" t="s">
        <v>19</v>
      </c>
      <c r="L5" s="26" t="s">
        <v>20</v>
      </c>
      <c r="M5" s="26" t="s">
        <v>21</v>
      </c>
      <c r="N5" s="26" t="s">
        <v>22</v>
      </c>
      <c r="O5" s="26" t="s">
        <v>23</v>
      </c>
      <c r="P5" s="26" t="s">
        <v>24</v>
      </c>
      <c r="Q5" s="26" t="s">
        <v>25</v>
      </c>
      <c r="R5" s="26" t="s">
        <v>26</v>
      </c>
      <c r="S5" s="26" t="s">
        <v>27</v>
      </c>
      <c r="T5" s="26" t="s">
        <v>28</v>
      </c>
      <c r="U5" s="26" t="s">
        <v>29</v>
      </c>
      <c r="V5" s="26" t="s">
        <v>30</v>
      </c>
      <c r="W5" s="27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B5" s="25" t="s">
        <v>36</v>
      </c>
      <c r="AC5" s="26" t="s">
        <v>37</v>
      </c>
      <c r="AD5" s="26" t="s">
        <v>38</v>
      </c>
      <c r="AE5" s="27" t="s">
        <v>39</v>
      </c>
      <c r="AF5" s="27" t="s">
        <v>40</v>
      </c>
      <c r="AG5" s="27" t="s">
        <v>41</v>
      </c>
      <c r="AH5" s="28" t="s">
        <v>42</v>
      </c>
      <c r="AI5" s="29" t="s">
        <v>43</v>
      </c>
      <c r="AJ5" s="26" t="s">
        <v>44</v>
      </c>
      <c r="AK5" s="26" t="s">
        <v>45</v>
      </c>
      <c r="AL5" s="26" t="s">
        <v>46</v>
      </c>
      <c r="AM5" s="26" t="s">
        <v>47</v>
      </c>
      <c r="AN5" s="26" t="s">
        <v>48</v>
      </c>
      <c r="AO5" s="26" t="s">
        <v>49</v>
      </c>
      <c r="AP5" s="26" t="s">
        <v>50</v>
      </c>
      <c r="AQ5" s="26" t="s">
        <v>51</v>
      </c>
      <c r="AR5" s="27" t="s">
        <v>52</v>
      </c>
      <c r="AS5" s="19" t="s">
        <v>53</v>
      </c>
      <c r="AT5" s="20" t="s">
        <v>54</v>
      </c>
      <c r="AU5" s="20" t="s">
        <v>55</v>
      </c>
      <c r="AV5" s="20" t="s">
        <v>56</v>
      </c>
      <c r="AW5" s="115"/>
    </row>
    <row r="6" spans="1:49" ht="21" customHeight="1" thickTop="1">
      <c r="A6" s="122" t="s">
        <v>0</v>
      </c>
      <c r="B6" s="124" t="s">
        <v>2</v>
      </c>
      <c r="C6" s="124" t="s">
        <v>1</v>
      </c>
      <c r="D6" s="105" t="s">
        <v>3</v>
      </c>
      <c r="E6" s="105" t="s">
        <v>57</v>
      </c>
      <c r="F6" s="107" t="s">
        <v>7</v>
      </c>
      <c r="G6" s="10" t="s">
        <v>5</v>
      </c>
      <c r="H6" s="21">
        <v>0.45</v>
      </c>
      <c r="I6" s="22">
        <v>0.8</v>
      </c>
      <c r="J6" s="22">
        <v>0.4</v>
      </c>
      <c r="K6" s="22">
        <v>0.5</v>
      </c>
      <c r="L6" s="22">
        <v>0.75</v>
      </c>
      <c r="M6" s="22">
        <v>0.9</v>
      </c>
      <c r="N6" s="22">
        <v>0.45</v>
      </c>
      <c r="O6" s="22">
        <v>1.2</v>
      </c>
      <c r="P6" s="22">
        <v>0.35</v>
      </c>
      <c r="Q6" s="22">
        <v>0.35</v>
      </c>
      <c r="R6" s="22">
        <v>0.36</v>
      </c>
      <c r="S6" s="22">
        <v>0.6</v>
      </c>
      <c r="T6" s="22">
        <v>1.05</v>
      </c>
      <c r="U6" s="22">
        <v>0.42</v>
      </c>
      <c r="V6" s="22">
        <v>0.3</v>
      </c>
      <c r="W6" s="23">
        <v>2</v>
      </c>
      <c r="X6" s="23">
        <v>1.1000000000000001</v>
      </c>
      <c r="Y6" s="23">
        <v>0.28000000000000003</v>
      </c>
      <c r="Z6" s="23">
        <v>0.6</v>
      </c>
      <c r="AA6" s="24">
        <v>1</v>
      </c>
      <c r="AB6" s="68">
        <v>0.38</v>
      </c>
      <c r="AC6" s="24">
        <v>0.55000000000000004</v>
      </c>
      <c r="AD6" s="24">
        <v>0.73</v>
      </c>
      <c r="AE6" s="24">
        <v>0.81</v>
      </c>
      <c r="AF6" s="24">
        <v>0.75</v>
      </c>
      <c r="AG6" s="24">
        <v>0.65</v>
      </c>
      <c r="AH6" s="69">
        <v>0.89</v>
      </c>
      <c r="AI6" s="66">
        <v>0.5</v>
      </c>
      <c r="AJ6" s="24">
        <v>0.35</v>
      </c>
      <c r="AK6" s="24">
        <v>0.6</v>
      </c>
      <c r="AL6" s="24">
        <v>0.55000000000000004</v>
      </c>
      <c r="AM6" s="24">
        <v>0.48</v>
      </c>
      <c r="AN6" s="24">
        <v>0.4</v>
      </c>
      <c r="AO6" s="24">
        <v>0.6</v>
      </c>
      <c r="AP6" s="24">
        <v>0.3</v>
      </c>
      <c r="AQ6" s="24">
        <v>0.4</v>
      </c>
      <c r="AR6" s="24">
        <v>0.6</v>
      </c>
      <c r="AS6" s="24">
        <v>0.3</v>
      </c>
      <c r="AT6" s="24">
        <v>0.22</v>
      </c>
      <c r="AU6" s="24">
        <v>0.18</v>
      </c>
      <c r="AV6" s="24"/>
      <c r="AW6" s="115"/>
    </row>
    <row r="7" spans="1:49" ht="21" customHeight="1" thickBot="1">
      <c r="A7" s="123"/>
      <c r="B7" s="125"/>
      <c r="C7" s="125"/>
      <c r="D7" s="106"/>
      <c r="E7" s="106"/>
      <c r="F7" s="108"/>
      <c r="G7" s="91" t="s">
        <v>6</v>
      </c>
      <c r="H7" s="12">
        <f>60/H6</f>
        <v>133.33333333333334</v>
      </c>
      <c r="I7" s="12">
        <f t="shared" ref="I7:AV7" si="0">60/I6</f>
        <v>75</v>
      </c>
      <c r="J7" s="12">
        <f t="shared" si="0"/>
        <v>150</v>
      </c>
      <c r="K7" s="12">
        <f t="shared" si="0"/>
        <v>120</v>
      </c>
      <c r="L7" s="12">
        <f t="shared" si="0"/>
        <v>80</v>
      </c>
      <c r="M7" s="12">
        <f t="shared" si="0"/>
        <v>66.666666666666671</v>
      </c>
      <c r="N7" s="12">
        <f t="shared" si="0"/>
        <v>133.33333333333334</v>
      </c>
      <c r="O7" s="12">
        <f t="shared" si="0"/>
        <v>50</v>
      </c>
      <c r="P7" s="12">
        <f t="shared" si="0"/>
        <v>171.42857142857144</v>
      </c>
      <c r="Q7" s="12">
        <f t="shared" si="0"/>
        <v>171.42857142857144</v>
      </c>
      <c r="R7" s="12">
        <f t="shared" si="0"/>
        <v>166.66666666666669</v>
      </c>
      <c r="S7" s="12">
        <f t="shared" si="0"/>
        <v>100</v>
      </c>
      <c r="T7" s="12">
        <f t="shared" si="0"/>
        <v>57.142857142857139</v>
      </c>
      <c r="U7" s="12">
        <f t="shared" si="0"/>
        <v>142.85714285714286</v>
      </c>
      <c r="V7" s="12">
        <f t="shared" si="0"/>
        <v>200</v>
      </c>
      <c r="W7" s="12">
        <f t="shared" si="0"/>
        <v>30</v>
      </c>
      <c r="X7" s="12">
        <f t="shared" si="0"/>
        <v>54.54545454545454</v>
      </c>
      <c r="Y7" s="12">
        <f t="shared" si="0"/>
        <v>214.28571428571428</v>
      </c>
      <c r="Z7" s="12">
        <f t="shared" si="0"/>
        <v>100</v>
      </c>
      <c r="AA7" s="13">
        <f t="shared" si="0"/>
        <v>60</v>
      </c>
      <c r="AB7" s="14">
        <f t="shared" si="0"/>
        <v>157.89473684210526</v>
      </c>
      <c r="AC7" s="12">
        <f t="shared" si="0"/>
        <v>109.09090909090908</v>
      </c>
      <c r="AD7" s="12">
        <f t="shared" si="0"/>
        <v>82.191780821917817</v>
      </c>
      <c r="AE7" s="12">
        <f t="shared" si="0"/>
        <v>74.074074074074076</v>
      </c>
      <c r="AF7" s="12">
        <f t="shared" si="0"/>
        <v>80</v>
      </c>
      <c r="AG7" s="12">
        <f t="shared" si="0"/>
        <v>92.307692307692307</v>
      </c>
      <c r="AH7" s="15">
        <f t="shared" si="0"/>
        <v>67.415730337078656</v>
      </c>
      <c r="AI7" s="11">
        <f t="shared" si="0"/>
        <v>120</v>
      </c>
      <c r="AJ7" s="12">
        <f t="shared" si="0"/>
        <v>171.42857142857144</v>
      </c>
      <c r="AK7" s="12">
        <f t="shared" si="0"/>
        <v>100</v>
      </c>
      <c r="AL7" s="12">
        <f t="shared" si="0"/>
        <v>109.09090909090908</v>
      </c>
      <c r="AM7" s="12">
        <f t="shared" si="0"/>
        <v>125</v>
      </c>
      <c r="AN7" s="12">
        <f t="shared" si="0"/>
        <v>150</v>
      </c>
      <c r="AO7" s="12">
        <f t="shared" si="0"/>
        <v>100</v>
      </c>
      <c r="AP7" s="12">
        <f t="shared" si="0"/>
        <v>200</v>
      </c>
      <c r="AQ7" s="15">
        <f t="shared" si="0"/>
        <v>150</v>
      </c>
      <c r="AR7" s="14">
        <f t="shared" si="0"/>
        <v>100</v>
      </c>
      <c r="AS7" s="12">
        <f t="shared" si="0"/>
        <v>200</v>
      </c>
      <c r="AT7" s="12">
        <f t="shared" si="0"/>
        <v>272.72727272727275</v>
      </c>
      <c r="AU7" s="12">
        <f t="shared" si="0"/>
        <v>333.33333333333337</v>
      </c>
      <c r="AV7" s="13" t="e">
        <f t="shared" si="0"/>
        <v>#DIV/0!</v>
      </c>
      <c r="AW7" s="116"/>
    </row>
    <row r="8" spans="1:49" ht="21" customHeight="1" thickTop="1" thickBot="1">
      <c r="A8" s="50">
        <v>1</v>
      </c>
      <c r="B8" s="31">
        <v>1500138</v>
      </c>
      <c r="C8" s="32" t="s">
        <v>58</v>
      </c>
      <c r="D8" s="33">
        <v>42468</v>
      </c>
      <c r="E8" s="40">
        <v>8</v>
      </c>
      <c r="F8" s="71" t="s">
        <v>181</v>
      </c>
      <c r="G8" s="92"/>
      <c r="H8" s="67">
        <v>107</v>
      </c>
      <c r="I8" s="43">
        <v>52</v>
      </c>
      <c r="J8" s="43">
        <f>60/0.4*70%</f>
        <v>105</v>
      </c>
      <c r="K8" s="44"/>
      <c r="L8" s="43">
        <v>56</v>
      </c>
      <c r="M8" s="44"/>
      <c r="N8" s="43">
        <v>93</v>
      </c>
      <c r="O8" s="44"/>
      <c r="P8" s="43">
        <v>137</v>
      </c>
      <c r="Q8" s="43">
        <v>137</v>
      </c>
      <c r="R8" s="43">
        <v>83</v>
      </c>
      <c r="S8" s="44"/>
      <c r="T8" s="44"/>
      <c r="U8" s="44"/>
      <c r="V8" s="44"/>
      <c r="W8" s="44"/>
      <c r="X8" s="44"/>
      <c r="Y8" s="44"/>
      <c r="Z8" s="44"/>
      <c r="AA8" s="47"/>
      <c r="AB8" s="46">
        <v>110</v>
      </c>
      <c r="AC8" s="44"/>
      <c r="AD8" s="44"/>
      <c r="AE8" s="43">
        <v>67</v>
      </c>
      <c r="AF8" s="43">
        <f>60/0.75*70%</f>
        <v>56</v>
      </c>
      <c r="AG8" s="44"/>
      <c r="AH8" s="48"/>
      <c r="AI8" s="67">
        <f>60/0.5*70%</f>
        <v>84</v>
      </c>
      <c r="AJ8" s="43">
        <v>86</v>
      </c>
      <c r="AK8" s="43">
        <f>60/0.6*60%</f>
        <v>60</v>
      </c>
      <c r="AL8" s="43">
        <v>76</v>
      </c>
      <c r="AM8" s="43">
        <f>60/0.48*60%</f>
        <v>75</v>
      </c>
      <c r="AN8" s="43">
        <f>60/0.4*70%</f>
        <v>105</v>
      </c>
      <c r="AO8" s="44"/>
      <c r="AP8" s="43">
        <f>60/0.3*70%</f>
        <v>140</v>
      </c>
      <c r="AQ8" s="44"/>
      <c r="AR8" s="43">
        <v>60</v>
      </c>
      <c r="AS8" s="43">
        <f>60/0.3*60%</f>
        <v>120</v>
      </c>
      <c r="AT8" s="44"/>
      <c r="AU8" s="44"/>
      <c r="AV8" s="44"/>
      <c r="AW8" s="61">
        <f>COUNTA(H8:AV8)</f>
        <v>20</v>
      </c>
    </row>
    <row r="9" spans="1:49" s="140" customFormat="1" ht="21" customHeight="1" thickBot="1">
      <c r="A9" s="127">
        <f>1+A8</f>
        <v>2</v>
      </c>
      <c r="B9" s="144">
        <v>1400380</v>
      </c>
      <c r="C9" s="145" t="s">
        <v>59</v>
      </c>
      <c r="D9" s="142">
        <v>42391</v>
      </c>
      <c r="E9" s="129">
        <v>8</v>
      </c>
      <c r="F9" s="130" t="s">
        <v>182</v>
      </c>
      <c r="G9" s="131"/>
      <c r="H9" s="132"/>
      <c r="I9" s="134">
        <f>60/0.8*50%</f>
        <v>37.5</v>
      </c>
      <c r="J9" s="134">
        <f>60/0.4*60%</f>
        <v>90</v>
      </c>
      <c r="K9" s="134">
        <f>60/0.5*60%</f>
        <v>72</v>
      </c>
      <c r="L9" s="134">
        <f>60/0.75*80%</f>
        <v>64</v>
      </c>
      <c r="M9" s="133"/>
      <c r="N9" s="133"/>
      <c r="O9" s="134">
        <f>60/1.2*100%</f>
        <v>50</v>
      </c>
      <c r="P9" s="134">
        <f>60/0.35*70%</f>
        <v>120</v>
      </c>
      <c r="Q9" s="134">
        <v>171</v>
      </c>
      <c r="R9" s="134">
        <v>83</v>
      </c>
      <c r="S9" s="134">
        <f>60/0.6*70%</f>
        <v>70</v>
      </c>
      <c r="T9" s="134">
        <v>29</v>
      </c>
      <c r="U9" s="133"/>
      <c r="V9" s="134">
        <f>60/0.3*60%</f>
        <v>120</v>
      </c>
      <c r="W9" s="133"/>
      <c r="X9" s="133"/>
      <c r="Y9" s="134">
        <v>129</v>
      </c>
      <c r="Z9" s="133"/>
      <c r="AA9" s="135"/>
      <c r="AB9" s="136">
        <v>95</v>
      </c>
      <c r="AC9" s="134">
        <v>76</v>
      </c>
      <c r="AD9" s="134">
        <v>74</v>
      </c>
      <c r="AE9" s="134">
        <v>67</v>
      </c>
      <c r="AF9" s="134">
        <f>60/0.75*90%</f>
        <v>72</v>
      </c>
      <c r="AG9" s="133"/>
      <c r="AH9" s="137"/>
      <c r="AI9" s="138">
        <f>60/0.5*60%</f>
        <v>72</v>
      </c>
      <c r="AJ9" s="134">
        <v>103</v>
      </c>
      <c r="AK9" s="133"/>
      <c r="AL9" s="134">
        <v>76</v>
      </c>
      <c r="AM9" s="134">
        <v>87</v>
      </c>
      <c r="AN9" s="134">
        <f>60/0.4*60%</f>
        <v>90</v>
      </c>
      <c r="AO9" s="134">
        <f>60/0.6*60%</f>
        <v>60</v>
      </c>
      <c r="AP9" s="134">
        <f>60/0.3*80%</f>
        <v>160</v>
      </c>
      <c r="AQ9" s="133"/>
      <c r="AR9" s="133"/>
      <c r="AS9" s="134">
        <v>200</v>
      </c>
      <c r="AT9" s="133"/>
      <c r="AU9" s="133"/>
      <c r="AV9" s="133"/>
      <c r="AW9" s="139">
        <f t="shared" ref="AW9:AW72" si="1">COUNTA(H9:AV9)</f>
        <v>25</v>
      </c>
    </row>
    <row r="10" spans="1:49" ht="21" customHeight="1" thickBot="1">
      <c r="A10" s="51">
        <f t="shared" ref="A10:A73" si="2">1+A9</f>
        <v>3</v>
      </c>
      <c r="B10" s="52">
        <v>1400784</v>
      </c>
      <c r="C10" s="32" t="s">
        <v>60</v>
      </c>
      <c r="D10" s="33">
        <v>42676</v>
      </c>
      <c r="E10" s="40">
        <v>8</v>
      </c>
      <c r="F10" s="71" t="s">
        <v>183</v>
      </c>
      <c r="G10" s="93"/>
      <c r="H10" s="49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7"/>
      <c r="AB10" s="46">
        <v>126</v>
      </c>
      <c r="AC10" s="43">
        <v>109</v>
      </c>
      <c r="AD10" s="44"/>
      <c r="AE10" s="44"/>
      <c r="AF10" s="44"/>
      <c r="AG10" s="44"/>
      <c r="AH10" s="48"/>
      <c r="AI10" s="67">
        <f>60/0.5*80%</f>
        <v>96</v>
      </c>
      <c r="AJ10" s="43">
        <v>103</v>
      </c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61">
        <f t="shared" si="1"/>
        <v>4</v>
      </c>
    </row>
    <row r="11" spans="1:49" ht="21" customHeight="1" thickBot="1">
      <c r="A11" s="51">
        <f t="shared" si="2"/>
        <v>4</v>
      </c>
      <c r="B11" s="52">
        <v>1500949</v>
      </c>
      <c r="C11" s="32" t="s">
        <v>61</v>
      </c>
      <c r="D11" s="33">
        <v>42941</v>
      </c>
      <c r="E11" s="40">
        <v>8</v>
      </c>
      <c r="F11" s="71" t="s">
        <v>184</v>
      </c>
      <c r="G11" s="93"/>
      <c r="H11" s="49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7"/>
      <c r="AB11" s="45"/>
      <c r="AC11" s="44"/>
      <c r="AD11" s="44"/>
      <c r="AE11" s="43">
        <v>52</v>
      </c>
      <c r="AF11" s="43">
        <f>60/0.75*70%</f>
        <v>56</v>
      </c>
      <c r="AG11" s="44"/>
      <c r="AH11" s="48"/>
      <c r="AI11" s="49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61">
        <f t="shared" si="1"/>
        <v>2</v>
      </c>
    </row>
    <row r="12" spans="1:49" ht="21" customHeight="1" thickBot="1">
      <c r="A12" s="51">
        <f t="shared" si="2"/>
        <v>5</v>
      </c>
      <c r="B12" s="53">
        <v>1501255</v>
      </c>
      <c r="C12" s="32" t="s">
        <v>62</v>
      </c>
      <c r="D12" s="33">
        <v>43300</v>
      </c>
      <c r="E12" s="40">
        <v>9</v>
      </c>
      <c r="F12" s="71" t="s">
        <v>184</v>
      </c>
      <c r="G12" s="93"/>
      <c r="H12" s="49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7"/>
      <c r="AB12" s="46">
        <v>142</v>
      </c>
      <c r="AC12" s="44"/>
      <c r="AD12" s="43">
        <v>66</v>
      </c>
      <c r="AE12" s="43">
        <v>59</v>
      </c>
      <c r="AF12" s="44"/>
      <c r="AG12" s="44"/>
      <c r="AH12" s="48"/>
      <c r="AI12" s="49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61">
        <f t="shared" si="1"/>
        <v>3</v>
      </c>
    </row>
    <row r="13" spans="1:49" ht="21" customHeight="1" thickBot="1">
      <c r="A13" s="51">
        <f t="shared" si="2"/>
        <v>6</v>
      </c>
      <c r="B13" s="53">
        <v>1500422</v>
      </c>
      <c r="C13" s="32" t="s">
        <v>63</v>
      </c>
      <c r="D13" s="33">
        <v>42587</v>
      </c>
      <c r="E13" s="40">
        <v>8</v>
      </c>
      <c r="F13" s="71" t="s">
        <v>183</v>
      </c>
      <c r="G13" s="93"/>
      <c r="H13" s="49"/>
      <c r="I13" s="44"/>
      <c r="J13" s="44"/>
      <c r="K13" s="44"/>
      <c r="L13" s="44"/>
      <c r="M13" s="44"/>
      <c r="N13" s="44"/>
      <c r="O13" s="44"/>
      <c r="P13" s="43">
        <f>60/0.35*70%</f>
        <v>120</v>
      </c>
      <c r="Q13" s="44"/>
      <c r="R13" s="43">
        <v>117</v>
      </c>
      <c r="S13" s="44"/>
      <c r="T13" s="44"/>
      <c r="U13" s="44"/>
      <c r="V13" s="44"/>
      <c r="W13" s="44"/>
      <c r="X13" s="44"/>
      <c r="Y13" s="44"/>
      <c r="Z13" s="44"/>
      <c r="AA13" s="47"/>
      <c r="AB13" s="45"/>
      <c r="AC13" s="44"/>
      <c r="AD13" s="44"/>
      <c r="AE13" s="43">
        <v>37</v>
      </c>
      <c r="AF13" s="43">
        <f>60/0.75*60%</f>
        <v>48</v>
      </c>
      <c r="AG13" s="44"/>
      <c r="AH13" s="48"/>
      <c r="AI13" s="49"/>
      <c r="AJ13" s="43">
        <f>60/0.35*70%</f>
        <v>120</v>
      </c>
      <c r="AK13" s="44"/>
      <c r="AL13" s="44"/>
      <c r="AM13" s="44"/>
      <c r="AN13" s="44"/>
      <c r="AO13" s="44"/>
      <c r="AP13" s="44"/>
      <c r="AQ13" s="44"/>
      <c r="AR13" s="44"/>
      <c r="AS13" s="43">
        <v>200</v>
      </c>
      <c r="AT13" s="44"/>
      <c r="AU13" s="44"/>
      <c r="AV13" s="44"/>
      <c r="AW13" s="61">
        <f t="shared" si="1"/>
        <v>6</v>
      </c>
    </row>
    <row r="14" spans="1:49" ht="21" customHeight="1" thickBot="1">
      <c r="A14" s="51">
        <f t="shared" si="2"/>
        <v>7</v>
      </c>
      <c r="B14" s="53">
        <v>1501323</v>
      </c>
      <c r="C14" s="54" t="s">
        <v>64</v>
      </c>
      <c r="D14" s="33" t="e">
        <v>#N/A</v>
      </c>
      <c r="E14" s="41" t="s">
        <v>179</v>
      </c>
      <c r="F14" s="71" t="s">
        <v>185</v>
      </c>
      <c r="G14" s="93"/>
      <c r="H14" s="49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7"/>
      <c r="AB14" s="45"/>
      <c r="AC14" s="44"/>
      <c r="AD14" s="43">
        <v>66</v>
      </c>
      <c r="AE14" s="43">
        <v>59</v>
      </c>
      <c r="AF14" s="44"/>
      <c r="AG14" s="44"/>
      <c r="AH14" s="48"/>
      <c r="AI14" s="49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61">
        <f t="shared" si="1"/>
        <v>2</v>
      </c>
    </row>
    <row r="15" spans="1:49" ht="21" customHeight="1" thickBot="1">
      <c r="A15" s="51">
        <f t="shared" si="2"/>
        <v>8</v>
      </c>
      <c r="B15" s="53">
        <v>1501205</v>
      </c>
      <c r="C15" s="32" t="s">
        <v>65</v>
      </c>
      <c r="D15" s="33">
        <v>43267</v>
      </c>
      <c r="E15" s="40">
        <v>8</v>
      </c>
      <c r="F15" s="71" t="s">
        <v>184</v>
      </c>
      <c r="G15" s="93"/>
      <c r="H15" s="49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7"/>
      <c r="AB15" s="46">
        <v>158</v>
      </c>
      <c r="AC15" s="44"/>
      <c r="AD15" s="43">
        <v>82</v>
      </c>
      <c r="AE15" s="43">
        <v>44</v>
      </c>
      <c r="AF15" s="44"/>
      <c r="AG15" s="44"/>
      <c r="AH15" s="48"/>
      <c r="AI15" s="49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61">
        <f t="shared" si="1"/>
        <v>3</v>
      </c>
    </row>
    <row r="16" spans="1:49" ht="21" customHeight="1" thickBot="1">
      <c r="A16" s="51">
        <f t="shared" si="2"/>
        <v>9</v>
      </c>
      <c r="B16" s="53">
        <v>1501373</v>
      </c>
      <c r="C16" s="54" t="s">
        <v>66</v>
      </c>
      <c r="D16" s="33">
        <v>43501</v>
      </c>
      <c r="E16" s="41" t="s">
        <v>179</v>
      </c>
      <c r="F16" s="71" t="s">
        <v>183</v>
      </c>
      <c r="G16" s="93"/>
      <c r="H16" s="49"/>
      <c r="I16" s="44"/>
      <c r="J16" s="44"/>
      <c r="K16" s="44"/>
      <c r="L16" s="44"/>
      <c r="M16" s="44"/>
      <c r="N16" s="44"/>
      <c r="O16" s="44"/>
      <c r="P16" s="43">
        <v>154</v>
      </c>
      <c r="Q16" s="44"/>
      <c r="R16" s="43">
        <v>117</v>
      </c>
      <c r="S16" s="44"/>
      <c r="T16" s="44"/>
      <c r="U16" s="44"/>
      <c r="V16" s="44"/>
      <c r="W16" s="44"/>
      <c r="X16" s="44"/>
      <c r="Y16" s="44"/>
      <c r="Z16" s="44"/>
      <c r="AA16" s="47"/>
      <c r="AB16" s="46">
        <v>126</v>
      </c>
      <c r="AC16" s="44"/>
      <c r="AD16" s="43">
        <v>57</v>
      </c>
      <c r="AE16" s="43">
        <v>44</v>
      </c>
      <c r="AF16" s="43">
        <f>60/0.75*50%</f>
        <v>40</v>
      </c>
      <c r="AG16" s="43">
        <v>74</v>
      </c>
      <c r="AH16" s="48"/>
      <c r="AI16" s="67">
        <f>60/0.5*100%</f>
        <v>120</v>
      </c>
      <c r="AJ16" s="43">
        <v>103</v>
      </c>
      <c r="AK16" s="43">
        <f>60/0.6*50%</f>
        <v>50</v>
      </c>
      <c r="AL16" s="43">
        <v>54</v>
      </c>
      <c r="AM16" s="43">
        <f>60/0.48*80%</f>
        <v>100</v>
      </c>
      <c r="AN16" s="44"/>
      <c r="AO16" s="44"/>
      <c r="AP16" s="43">
        <f>60/0.3*70%</f>
        <v>140</v>
      </c>
      <c r="AQ16" s="44"/>
      <c r="AR16" s="44"/>
      <c r="AS16" s="44"/>
      <c r="AT16" s="44"/>
      <c r="AU16" s="44"/>
      <c r="AV16" s="44"/>
      <c r="AW16" s="61">
        <f t="shared" si="1"/>
        <v>13</v>
      </c>
    </row>
    <row r="17" spans="1:49" ht="21" customHeight="1" thickBot="1">
      <c r="A17" s="51">
        <f t="shared" si="2"/>
        <v>10</v>
      </c>
      <c r="B17" s="53">
        <v>1500363</v>
      </c>
      <c r="C17" s="32" t="s">
        <v>67</v>
      </c>
      <c r="D17" s="33">
        <v>42552</v>
      </c>
      <c r="E17" s="40">
        <v>7</v>
      </c>
      <c r="F17" s="71" t="s">
        <v>184</v>
      </c>
      <c r="G17" s="93"/>
      <c r="H17" s="49"/>
      <c r="I17" s="44"/>
      <c r="J17" s="44"/>
      <c r="K17" s="44"/>
      <c r="L17" s="44"/>
      <c r="M17" s="44"/>
      <c r="N17" s="44"/>
      <c r="O17" s="44"/>
      <c r="P17" s="44"/>
      <c r="Q17" s="44"/>
      <c r="R17" s="43">
        <f>60/0.36*60%</f>
        <v>100.00000000000001</v>
      </c>
      <c r="S17" s="44"/>
      <c r="T17" s="44"/>
      <c r="U17" s="44"/>
      <c r="V17" s="44"/>
      <c r="W17" s="44"/>
      <c r="X17" s="44"/>
      <c r="Y17" s="44"/>
      <c r="Z17" s="44"/>
      <c r="AA17" s="47"/>
      <c r="AB17" s="46">
        <v>126</v>
      </c>
      <c r="AC17" s="44"/>
      <c r="AD17" s="44"/>
      <c r="AE17" s="44"/>
      <c r="AF17" s="44"/>
      <c r="AG17" s="44"/>
      <c r="AH17" s="48"/>
      <c r="AI17" s="49"/>
      <c r="AJ17" s="44"/>
      <c r="AK17" s="44"/>
      <c r="AL17" s="44"/>
      <c r="AM17" s="44"/>
      <c r="AN17" s="44"/>
      <c r="AO17" s="44"/>
      <c r="AP17" s="44"/>
      <c r="AQ17" s="44"/>
      <c r="AR17" s="44"/>
      <c r="AS17" s="43">
        <v>200</v>
      </c>
      <c r="AT17" s="44"/>
      <c r="AU17" s="44"/>
      <c r="AV17" s="44"/>
      <c r="AW17" s="61">
        <f t="shared" si="1"/>
        <v>3</v>
      </c>
    </row>
    <row r="18" spans="1:49" ht="21" customHeight="1" thickBot="1">
      <c r="A18" s="51">
        <f t="shared" si="2"/>
        <v>11</v>
      </c>
      <c r="B18" s="53">
        <v>1501109</v>
      </c>
      <c r="C18" s="54" t="s">
        <v>68</v>
      </c>
      <c r="D18" s="33" t="e">
        <v>#N/A</v>
      </c>
      <c r="E18" s="41" t="s">
        <v>179</v>
      </c>
      <c r="F18" s="71" t="s">
        <v>184</v>
      </c>
      <c r="G18" s="93"/>
      <c r="H18" s="49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7"/>
      <c r="AB18" s="46">
        <v>95</v>
      </c>
      <c r="AC18" s="44"/>
      <c r="AD18" s="43">
        <v>41</v>
      </c>
      <c r="AE18" s="43">
        <v>44</v>
      </c>
      <c r="AF18" s="43">
        <f>60/0.75*100%</f>
        <v>80</v>
      </c>
      <c r="AG18" s="44"/>
      <c r="AH18" s="48"/>
      <c r="AI18" s="49"/>
      <c r="AJ18" s="44"/>
      <c r="AK18" s="44"/>
      <c r="AL18" s="44"/>
      <c r="AM18" s="44"/>
      <c r="AN18" s="44"/>
      <c r="AO18" s="44"/>
      <c r="AP18" s="43">
        <f>60/0.3*50%</f>
        <v>100</v>
      </c>
      <c r="AQ18" s="44"/>
      <c r="AR18" s="44"/>
      <c r="AS18" s="44"/>
      <c r="AT18" s="44"/>
      <c r="AU18" s="44"/>
      <c r="AV18" s="44"/>
      <c r="AW18" s="61">
        <f t="shared" si="1"/>
        <v>5</v>
      </c>
    </row>
    <row r="19" spans="1:49" ht="21" customHeight="1" thickBot="1">
      <c r="A19" s="51">
        <f t="shared" si="2"/>
        <v>12</v>
      </c>
      <c r="B19" s="31">
        <v>1501282</v>
      </c>
      <c r="C19" s="32" t="s">
        <v>69</v>
      </c>
      <c r="D19" s="33">
        <v>43339</v>
      </c>
      <c r="E19" s="42">
        <v>8</v>
      </c>
      <c r="F19" s="71" t="s">
        <v>184</v>
      </c>
      <c r="G19" s="93"/>
      <c r="H19" s="49"/>
      <c r="I19" s="44"/>
      <c r="J19" s="44"/>
      <c r="K19" s="44"/>
      <c r="L19" s="44"/>
      <c r="M19" s="44"/>
      <c r="N19" s="44"/>
      <c r="O19" s="44"/>
      <c r="P19" s="43">
        <f>60/0.35*70%</f>
        <v>120</v>
      </c>
      <c r="Q19" s="44"/>
      <c r="R19" s="43">
        <f>60/0.36*60%</f>
        <v>100.00000000000001</v>
      </c>
      <c r="S19" s="44"/>
      <c r="T19" s="44"/>
      <c r="U19" s="44"/>
      <c r="V19" s="44"/>
      <c r="W19" s="44"/>
      <c r="X19" s="44"/>
      <c r="Y19" s="44"/>
      <c r="Z19" s="44"/>
      <c r="AA19" s="47"/>
      <c r="AB19" s="46">
        <v>79</v>
      </c>
      <c r="AC19" s="44"/>
      <c r="AD19" s="44"/>
      <c r="AE19" s="44"/>
      <c r="AF19" s="44"/>
      <c r="AG19" s="44"/>
      <c r="AH19" s="48"/>
      <c r="AI19" s="49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61">
        <f t="shared" si="1"/>
        <v>3</v>
      </c>
    </row>
    <row r="20" spans="1:49" ht="21" customHeight="1" thickBot="1">
      <c r="A20" s="51">
        <f t="shared" si="2"/>
        <v>13</v>
      </c>
      <c r="B20" s="31">
        <v>1500404</v>
      </c>
      <c r="C20" s="32" t="s">
        <v>70</v>
      </c>
      <c r="D20" s="33">
        <v>42577</v>
      </c>
      <c r="E20" s="42">
        <v>8</v>
      </c>
      <c r="F20" s="71" t="s">
        <v>184</v>
      </c>
      <c r="G20" s="93"/>
      <c r="H20" s="49"/>
      <c r="I20" s="44"/>
      <c r="J20" s="44"/>
      <c r="K20" s="44"/>
      <c r="L20" s="44"/>
      <c r="M20" s="44"/>
      <c r="N20" s="44"/>
      <c r="O20" s="44"/>
      <c r="P20" s="44"/>
      <c r="Q20" s="44"/>
      <c r="R20" s="43">
        <v>133</v>
      </c>
      <c r="S20" s="44"/>
      <c r="T20" s="44"/>
      <c r="U20" s="44"/>
      <c r="V20" s="44"/>
      <c r="W20" s="44"/>
      <c r="X20" s="44"/>
      <c r="Y20" s="44"/>
      <c r="Z20" s="44"/>
      <c r="AA20" s="47"/>
      <c r="AB20" s="46">
        <v>110</v>
      </c>
      <c r="AC20" s="44"/>
      <c r="AD20" s="44"/>
      <c r="AE20" s="43">
        <v>59</v>
      </c>
      <c r="AF20" s="44"/>
      <c r="AG20" s="44"/>
      <c r="AH20" s="48"/>
      <c r="AI20" s="67">
        <f>60/0.5*80%</f>
        <v>96</v>
      </c>
      <c r="AJ20" s="44"/>
      <c r="AK20" s="44"/>
      <c r="AL20" s="44"/>
      <c r="AM20" s="44"/>
      <c r="AN20" s="44"/>
      <c r="AO20" s="44"/>
      <c r="AP20" s="44"/>
      <c r="AQ20" s="44"/>
      <c r="AR20" s="44"/>
      <c r="AS20" s="43">
        <v>180</v>
      </c>
      <c r="AT20" s="44"/>
      <c r="AU20" s="44"/>
      <c r="AV20" s="44"/>
      <c r="AW20" s="61">
        <f t="shared" si="1"/>
        <v>5</v>
      </c>
    </row>
    <row r="21" spans="1:49" ht="21" customHeight="1" thickBot="1">
      <c r="A21" s="51">
        <f t="shared" si="2"/>
        <v>14</v>
      </c>
      <c r="B21" s="31">
        <v>1501187</v>
      </c>
      <c r="C21" s="32" t="s">
        <v>71</v>
      </c>
      <c r="D21" s="33">
        <v>43259</v>
      </c>
      <c r="E21" s="42">
        <v>8</v>
      </c>
      <c r="F21" s="71" t="s">
        <v>184</v>
      </c>
      <c r="G21" s="93"/>
      <c r="H21" s="49"/>
      <c r="I21" s="44"/>
      <c r="J21" s="44"/>
      <c r="K21" s="44"/>
      <c r="L21" s="44"/>
      <c r="M21" s="44"/>
      <c r="N21" s="44"/>
      <c r="O21" s="44"/>
      <c r="P21" s="44"/>
      <c r="Q21" s="44"/>
      <c r="R21" s="43">
        <v>133</v>
      </c>
      <c r="S21" s="44"/>
      <c r="T21" s="44"/>
      <c r="U21" s="44"/>
      <c r="V21" s="44"/>
      <c r="W21" s="44"/>
      <c r="X21" s="44"/>
      <c r="Y21" s="44"/>
      <c r="Z21" s="44"/>
      <c r="AA21" s="47"/>
      <c r="AB21" s="46">
        <v>126</v>
      </c>
      <c r="AC21" s="44"/>
      <c r="AD21" s="43">
        <v>66</v>
      </c>
      <c r="AE21" s="43">
        <v>59</v>
      </c>
      <c r="AF21" s="43">
        <f>60/0.75*60%</f>
        <v>48</v>
      </c>
      <c r="AG21" s="44"/>
      <c r="AH21" s="48"/>
      <c r="AI21" s="49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61">
        <f t="shared" si="1"/>
        <v>5</v>
      </c>
    </row>
    <row r="22" spans="1:49" ht="21" customHeight="1" thickBot="1">
      <c r="A22" s="51">
        <f t="shared" si="2"/>
        <v>15</v>
      </c>
      <c r="B22" s="31">
        <v>1401899</v>
      </c>
      <c r="C22" s="72" t="s">
        <v>72</v>
      </c>
      <c r="D22" s="33">
        <v>43678</v>
      </c>
      <c r="E22" s="42">
        <v>12</v>
      </c>
      <c r="F22" s="71" t="s">
        <v>188</v>
      </c>
      <c r="G22" s="93" t="s">
        <v>191</v>
      </c>
      <c r="H22" s="49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7"/>
      <c r="AB22" s="46">
        <v>126</v>
      </c>
      <c r="AC22" s="43">
        <v>76</v>
      </c>
      <c r="AD22" s="43">
        <v>66</v>
      </c>
      <c r="AE22" s="43">
        <v>59</v>
      </c>
      <c r="AF22" s="44"/>
      <c r="AG22" s="44"/>
      <c r="AH22" s="48"/>
      <c r="AI22" s="49"/>
      <c r="AJ22" s="43">
        <v>137</v>
      </c>
      <c r="AK22" s="44"/>
      <c r="AL22" s="44"/>
      <c r="AM22" s="44"/>
      <c r="AN22" s="44"/>
      <c r="AO22" s="43">
        <v>90</v>
      </c>
      <c r="AP22" s="43">
        <f>60/0.3*50%</f>
        <v>100</v>
      </c>
      <c r="AQ22" s="44"/>
      <c r="AR22" s="44"/>
      <c r="AS22" s="44"/>
      <c r="AT22" s="44"/>
      <c r="AU22" s="44"/>
      <c r="AV22" s="44"/>
      <c r="AW22" s="61">
        <f t="shared" si="1"/>
        <v>7</v>
      </c>
    </row>
    <row r="23" spans="1:49" ht="21" customHeight="1" thickBot="1">
      <c r="A23" s="51">
        <f t="shared" si="2"/>
        <v>16</v>
      </c>
      <c r="B23" s="31">
        <v>1501090</v>
      </c>
      <c r="C23" s="54" t="s">
        <v>73</v>
      </c>
      <c r="D23" s="33">
        <v>43185</v>
      </c>
      <c r="E23" s="41" t="s">
        <v>179</v>
      </c>
      <c r="F23" s="71" t="s">
        <v>184</v>
      </c>
      <c r="G23" s="93"/>
      <c r="H23" s="49"/>
      <c r="I23" s="44"/>
      <c r="J23" s="44"/>
      <c r="K23" s="44"/>
      <c r="L23" s="44"/>
      <c r="M23" s="44"/>
      <c r="N23" s="44"/>
      <c r="O23" s="44"/>
      <c r="P23" s="44"/>
      <c r="Q23" s="44"/>
      <c r="R23" s="43">
        <v>83</v>
      </c>
      <c r="S23" s="44"/>
      <c r="T23" s="44"/>
      <c r="U23" s="44"/>
      <c r="V23" s="44"/>
      <c r="W23" s="44"/>
      <c r="X23" s="44"/>
      <c r="Y23" s="44"/>
      <c r="Z23" s="44"/>
      <c r="AA23" s="47"/>
      <c r="AB23" s="45"/>
      <c r="AC23" s="44"/>
      <c r="AD23" s="44"/>
      <c r="AE23" s="44"/>
      <c r="AF23" s="44"/>
      <c r="AG23" s="44"/>
      <c r="AH23" s="48"/>
      <c r="AI23" s="49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61">
        <f t="shared" si="1"/>
        <v>1</v>
      </c>
    </row>
    <row r="24" spans="1:49" ht="21" customHeight="1" thickBot="1">
      <c r="A24" s="51">
        <f t="shared" si="2"/>
        <v>17</v>
      </c>
      <c r="B24" s="31">
        <v>1501242</v>
      </c>
      <c r="C24" s="32" t="s">
        <v>74</v>
      </c>
      <c r="D24" s="33">
        <v>43295</v>
      </c>
      <c r="E24" s="42">
        <v>12</v>
      </c>
      <c r="F24" s="71" t="s">
        <v>184</v>
      </c>
      <c r="G24" s="93"/>
      <c r="H24" s="49"/>
      <c r="I24" s="44"/>
      <c r="J24" s="44"/>
      <c r="K24" s="44"/>
      <c r="L24" s="44"/>
      <c r="M24" s="44"/>
      <c r="N24" s="44"/>
      <c r="O24" s="44"/>
      <c r="P24" s="44"/>
      <c r="Q24" s="44"/>
      <c r="R24" s="43">
        <v>83</v>
      </c>
      <c r="S24" s="44"/>
      <c r="T24" s="44"/>
      <c r="U24" s="44"/>
      <c r="V24" s="44"/>
      <c r="W24" s="44"/>
      <c r="X24" s="44"/>
      <c r="Y24" s="44"/>
      <c r="Z24" s="44"/>
      <c r="AA24" s="47"/>
      <c r="AB24" s="45"/>
      <c r="AC24" s="44"/>
      <c r="AD24" s="44"/>
      <c r="AE24" s="44"/>
      <c r="AF24" s="44"/>
      <c r="AG24" s="44"/>
      <c r="AH24" s="48"/>
      <c r="AI24" s="49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61">
        <f t="shared" si="1"/>
        <v>1</v>
      </c>
    </row>
    <row r="25" spans="1:49" ht="21" customHeight="1" thickBot="1">
      <c r="A25" s="51">
        <f t="shared" si="2"/>
        <v>18</v>
      </c>
      <c r="B25" s="31">
        <v>1500873</v>
      </c>
      <c r="C25" s="54" t="s">
        <v>75</v>
      </c>
      <c r="D25" s="33" t="e">
        <v>#N/A</v>
      </c>
      <c r="E25" s="41" t="s">
        <v>179</v>
      </c>
      <c r="F25" s="71" t="s">
        <v>184</v>
      </c>
      <c r="G25" s="93"/>
      <c r="H25" s="49"/>
      <c r="I25" s="44"/>
      <c r="J25" s="44"/>
      <c r="K25" s="44"/>
      <c r="L25" s="44"/>
      <c r="M25" s="44"/>
      <c r="N25" s="44"/>
      <c r="O25" s="44"/>
      <c r="P25" s="44"/>
      <c r="Q25" s="44"/>
      <c r="R25" s="43">
        <v>83</v>
      </c>
      <c r="S25" s="44"/>
      <c r="T25" s="44"/>
      <c r="U25" s="44"/>
      <c r="V25" s="44"/>
      <c r="W25" s="44"/>
      <c r="X25" s="44"/>
      <c r="Y25" s="44"/>
      <c r="Z25" s="44"/>
      <c r="AA25" s="47"/>
      <c r="AB25" s="45"/>
      <c r="AC25" s="44"/>
      <c r="AD25" s="44"/>
      <c r="AE25" s="44"/>
      <c r="AF25" s="44"/>
      <c r="AG25" s="44"/>
      <c r="AH25" s="48"/>
      <c r="AI25" s="49"/>
      <c r="AJ25" s="44"/>
      <c r="AK25" s="44"/>
      <c r="AL25" s="44"/>
      <c r="AM25" s="44"/>
      <c r="AN25" s="44"/>
      <c r="AO25" s="44"/>
      <c r="AP25" s="44"/>
      <c r="AQ25" s="44"/>
      <c r="AR25" s="44"/>
      <c r="AS25" s="43">
        <f>60/0.3*70%</f>
        <v>140</v>
      </c>
      <c r="AT25" s="44"/>
      <c r="AU25" s="44"/>
      <c r="AV25" s="44"/>
      <c r="AW25" s="61">
        <f t="shared" si="1"/>
        <v>2</v>
      </c>
    </row>
    <row r="26" spans="1:49" ht="21" customHeight="1" thickBot="1">
      <c r="A26" s="51">
        <f t="shared" si="2"/>
        <v>19</v>
      </c>
      <c r="B26" s="31">
        <v>1401227</v>
      </c>
      <c r="C26" s="32" t="s">
        <v>76</v>
      </c>
      <c r="D26" s="33">
        <v>43144</v>
      </c>
      <c r="E26" s="42">
        <v>8</v>
      </c>
      <c r="F26" s="71" t="s">
        <v>186</v>
      </c>
      <c r="G26" s="93"/>
      <c r="H26" s="49"/>
      <c r="I26" s="44"/>
      <c r="J26" s="44"/>
      <c r="K26" s="44"/>
      <c r="L26" s="44"/>
      <c r="M26" s="44"/>
      <c r="N26" s="44"/>
      <c r="O26" s="44"/>
      <c r="P26" s="44"/>
      <c r="Q26" s="44"/>
      <c r="R26" s="43">
        <v>117</v>
      </c>
      <c r="S26" s="44"/>
      <c r="T26" s="44"/>
      <c r="U26" s="44"/>
      <c r="V26" s="44"/>
      <c r="W26" s="44"/>
      <c r="X26" s="44"/>
      <c r="Y26" s="44"/>
      <c r="Z26" s="44"/>
      <c r="AA26" s="47"/>
      <c r="AB26" s="46">
        <v>110</v>
      </c>
      <c r="AC26" s="44"/>
      <c r="AD26" s="43">
        <v>57</v>
      </c>
      <c r="AE26" s="43">
        <v>52</v>
      </c>
      <c r="AF26" s="43">
        <f>60/0.75*50%</f>
        <v>40</v>
      </c>
      <c r="AG26" s="44"/>
      <c r="AH26" s="48"/>
      <c r="AI26" s="67">
        <f>60/0.5*50%</f>
        <v>60</v>
      </c>
      <c r="AJ26" s="43">
        <v>154</v>
      </c>
      <c r="AK26" s="44"/>
      <c r="AL26" s="44"/>
      <c r="AM26" s="44"/>
      <c r="AN26" s="44"/>
      <c r="AO26" s="44"/>
      <c r="AP26" s="43">
        <f>60/0.3*60%</f>
        <v>120</v>
      </c>
      <c r="AQ26" s="44"/>
      <c r="AR26" s="44"/>
      <c r="AS26" s="44"/>
      <c r="AT26" s="44"/>
      <c r="AU26" s="44"/>
      <c r="AV26" s="44"/>
      <c r="AW26" s="61">
        <f t="shared" si="1"/>
        <v>8</v>
      </c>
    </row>
    <row r="27" spans="1:49" ht="21" customHeight="1" thickBot="1">
      <c r="A27" s="51">
        <f t="shared" si="2"/>
        <v>20</v>
      </c>
      <c r="B27" s="31">
        <v>1401080</v>
      </c>
      <c r="C27" s="32" t="s">
        <v>77</v>
      </c>
      <c r="D27" s="33">
        <v>42909</v>
      </c>
      <c r="E27" s="42">
        <v>7</v>
      </c>
      <c r="F27" s="71" t="s">
        <v>183</v>
      </c>
      <c r="G27" s="93"/>
      <c r="H27" s="49"/>
      <c r="I27" s="44"/>
      <c r="J27" s="44"/>
      <c r="K27" s="44"/>
      <c r="L27" s="44"/>
      <c r="M27" s="44"/>
      <c r="N27" s="44"/>
      <c r="O27" s="44"/>
      <c r="P27" s="43">
        <f>60/0.35*70%</f>
        <v>120</v>
      </c>
      <c r="Q27" s="43">
        <v>86</v>
      </c>
      <c r="R27" s="43">
        <f>60/0.36*60%</f>
        <v>100.00000000000001</v>
      </c>
      <c r="S27" s="44"/>
      <c r="T27" s="44"/>
      <c r="U27" s="44"/>
      <c r="V27" s="44"/>
      <c r="W27" s="44"/>
      <c r="X27" s="44"/>
      <c r="Y27" s="44"/>
      <c r="Z27" s="44"/>
      <c r="AA27" s="47"/>
      <c r="AB27" s="46">
        <v>95</v>
      </c>
      <c r="AC27" s="44"/>
      <c r="AD27" s="43">
        <v>82</v>
      </c>
      <c r="AE27" s="43">
        <v>74</v>
      </c>
      <c r="AF27" s="44"/>
      <c r="AG27" s="43">
        <v>92</v>
      </c>
      <c r="AH27" s="48"/>
      <c r="AI27" s="67">
        <f>60/0.5*60%</f>
        <v>72</v>
      </c>
      <c r="AJ27" s="43">
        <v>171</v>
      </c>
      <c r="AK27" s="44"/>
      <c r="AL27" s="44"/>
      <c r="AM27" s="43">
        <f>60/0.48*60%</f>
        <v>75</v>
      </c>
      <c r="AN27" s="43">
        <f>60/0.4*80%</f>
        <v>120</v>
      </c>
      <c r="AO27" s="44"/>
      <c r="AP27" s="43">
        <f>60/0.3*90%</f>
        <v>180</v>
      </c>
      <c r="AQ27" s="44"/>
      <c r="AR27" s="43">
        <v>50</v>
      </c>
      <c r="AS27" s="43">
        <f>60/0.3*70%</f>
        <v>140</v>
      </c>
      <c r="AT27" s="44"/>
      <c r="AU27" s="44"/>
      <c r="AV27" s="44"/>
      <c r="AW27" s="61">
        <f t="shared" si="1"/>
        <v>14</v>
      </c>
    </row>
    <row r="28" spans="1:49" ht="21" customHeight="1" thickBot="1">
      <c r="A28" s="51">
        <f t="shared" si="2"/>
        <v>21</v>
      </c>
      <c r="B28" s="31">
        <v>1500383</v>
      </c>
      <c r="C28" s="72" t="s">
        <v>78</v>
      </c>
      <c r="D28" s="33" t="e">
        <v>#N/A</v>
      </c>
      <c r="E28" s="42">
        <v>7</v>
      </c>
      <c r="F28" s="71" t="e">
        <v>#N/A</v>
      </c>
      <c r="G28" s="93" t="s">
        <v>191</v>
      </c>
      <c r="H28" s="49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7"/>
      <c r="AB28" s="45"/>
      <c r="AC28" s="44"/>
      <c r="AD28" s="44"/>
      <c r="AE28" s="44"/>
      <c r="AF28" s="44"/>
      <c r="AG28" s="44"/>
      <c r="AH28" s="48"/>
      <c r="AI28" s="49"/>
      <c r="AJ28" s="44"/>
      <c r="AK28" s="43">
        <v>80</v>
      </c>
      <c r="AL28" s="43">
        <v>98</v>
      </c>
      <c r="AM28" s="43">
        <f>60/0.48*100%</f>
        <v>125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61">
        <f t="shared" si="1"/>
        <v>3</v>
      </c>
    </row>
    <row r="29" spans="1:49" ht="21" customHeight="1" thickBot="1">
      <c r="A29" s="51">
        <f t="shared" si="2"/>
        <v>22</v>
      </c>
      <c r="B29" s="31">
        <v>1400785</v>
      </c>
      <c r="C29" s="32" t="s">
        <v>79</v>
      </c>
      <c r="D29" s="33">
        <v>42676</v>
      </c>
      <c r="E29" s="42">
        <v>7</v>
      </c>
      <c r="F29" s="71" t="s">
        <v>187</v>
      </c>
      <c r="G29" s="93"/>
      <c r="H29" s="49"/>
      <c r="I29" s="44"/>
      <c r="J29" s="44"/>
      <c r="K29" s="44"/>
      <c r="L29" s="44"/>
      <c r="M29" s="44"/>
      <c r="N29" s="44"/>
      <c r="O29" s="44"/>
      <c r="P29" s="43">
        <v>171</v>
      </c>
      <c r="Q29" s="44"/>
      <c r="R29" s="43">
        <v>117</v>
      </c>
      <c r="S29" s="44"/>
      <c r="T29" s="44"/>
      <c r="U29" s="44"/>
      <c r="V29" s="44"/>
      <c r="W29" s="44"/>
      <c r="X29" s="44"/>
      <c r="Y29" s="44"/>
      <c r="Z29" s="44"/>
      <c r="AA29" s="47"/>
      <c r="AB29" s="46">
        <v>110</v>
      </c>
      <c r="AC29" s="44"/>
      <c r="AD29" s="44"/>
      <c r="AE29" s="44"/>
      <c r="AF29" s="44"/>
      <c r="AG29" s="44"/>
      <c r="AH29" s="48"/>
      <c r="AI29" s="67">
        <f>60/0.5*90%</f>
        <v>108</v>
      </c>
      <c r="AJ29" s="43">
        <v>171</v>
      </c>
      <c r="AK29" s="44"/>
      <c r="AL29" s="44"/>
      <c r="AM29" s="43">
        <f>60/0.48*100%</f>
        <v>125</v>
      </c>
      <c r="AN29" s="44"/>
      <c r="AO29" s="44"/>
      <c r="AP29" s="44"/>
      <c r="AQ29" s="44"/>
      <c r="AR29" s="44"/>
      <c r="AS29" s="43">
        <v>180</v>
      </c>
      <c r="AT29" s="44"/>
      <c r="AU29" s="44"/>
      <c r="AV29" s="44"/>
      <c r="AW29" s="61">
        <f t="shared" si="1"/>
        <v>7</v>
      </c>
    </row>
    <row r="30" spans="1:49" ht="21" customHeight="1" thickBot="1">
      <c r="A30" s="51">
        <f t="shared" si="2"/>
        <v>23</v>
      </c>
      <c r="B30" s="55">
        <v>1500275</v>
      </c>
      <c r="C30" s="32" t="s">
        <v>80</v>
      </c>
      <c r="D30" s="33">
        <v>42524</v>
      </c>
      <c r="E30" s="42">
        <v>8</v>
      </c>
      <c r="F30" s="71" t="s">
        <v>187</v>
      </c>
      <c r="G30" s="93"/>
      <c r="H30" s="49"/>
      <c r="I30" s="44"/>
      <c r="J30" s="44"/>
      <c r="K30" s="44"/>
      <c r="L30" s="44"/>
      <c r="M30" s="44"/>
      <c r="N30" s="44"/>
      <c r="O30" s="44"/>
      <c r="P30" s="44"/>
      <c r="Q30" s="44"/>
      <c r="R30" s="43">
        <v>167</v>
      </c>
      <c r="S30" s="44"/>
      <c r="T30" s="44"/>
      <c r="U30" s="44"/>
      <c r="V30" s="44"/>
      <c r="W30" s="44"/>
      <c r="X30" s="44"/>
      <c r="Y30" s="44"/>
      <c r="Z30" s="44"/>
      <c r="AA30" s="47"/>
      <c r="AB30" s="46">
        <v>110</v>
      </c>
      <c r="AC30" s="44"/>
      <c r="AD30" s="44"/>
      <c r="AE30" s="43">
        <v>44</v>
      </c>
      <c r="AF30" s="43">
        <f>60/0.75*50%</f>
        <v>40</v>
      </c>
      <c r="AG30" s="43">
        <v>46</v>
      </c>
      <c r="AH30" s="48"/>
      <c r="AI30" s="67">
        <f>60/0.5*80%</f>
        <v>96</v>
      </c>
      <c r="AJ30" s="43">
        <v>137</v>
      </c>
      <c r="AK30" s="44"/>
      <c r="AL30" s="44"/>
      <c r="AM30" s="44"/>
      <c r="AN30" s="43">
        <f>60/0.4*50%</f>
        <v>75</v>
      </c>
      <c r="AO30" s="43">
        <f>60/0.6*60%</f>
        <v>60</v>
      </c>
      <c r="AP30" s="43">
        <f>60/0.3*100%</f>
        <v>200</v>
      </c>
      <c r="AQ30" s="44"/>
      <c r="AR30" s="44"/>
      <c r="AS30" s="43">
        <f>60/0.3*70%</f>
        <v>140</v>
      </c>
      <c r="AT30" s="43">
        <f>60/0.22*60%</f>
        <v>163.63636363636365</v>
      </c>
      <c r="AU30" s="43">
        <f>60/0.18*50%</f>
        <v>166.66666666666669</v>
      </c>
      <c r="AV30" s="44"/>
      <c r="AW30" s="61">
        <f t="shared" si="1"/>
        <v>13</v>
      </c>
    </row>
    <row r="31" spans="1:49" ht="21" customHeight="1" thickBot="1">
      <c r="A31" s="51">
        <f t="shared" si="2"/>
        <v>24</v>
      </c>
      <c r="B31" s="56">
        <v>1500655</v>
      </c>
      <c r="C31" s="32" t="s">
        <v>81</v>
      </c>
      <c r="D31" s="33">
        <v>42758</v>
      </c>
      <c r="E31" s="40">
        <v>12</v>
      </c>
      <c r="F31" s="71" t="s">
        <v>184</v>
      </c>
      <c r="G31" s="93"/>
      <c r="H31" s="49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7"/>
      <c r="AB31" s="45"/>
      <c r="AC31" s="44"/>
      <c r="AD31" s="44"/>
      <c r="AE31" s="44"/>
      <c r="AF31" s="43">
        <f>60/0.75*70%</f>
        <v>56</v>
      </c>
      <c r="AG31" s="44"/>
      <c r="AH31" s="48"/>
      <c r="AI31" s="49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61">
        <f t="shared" si="1"/>
        <v>1</v>
      </c>
    </row>
    <row r="32" spans="1:49" ht="21" customHeight="1" thickBot="1">
      <c r="A32" s="51">
        <f t="shared" si="2"/>
        <v>25</v>
      </c>
      <c r="B32" s="55">
        <v>1500994</v>
      </c>
      <c r="C32" s="32" t="s">
        <v>82</v>
      </c>
      <c r="D32" s="33">
        <v>43067</v>
      </c>
      <c r="E32" s="42">
        <v>7</v>
      </c>
      <c r="F32" s="71" t="s">
        <v>184</v>
      </c>
      <c r="G32" s="93"/>
      <c r="H32" s="49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7"/>
      <c r="AB32" s="46">
        <v>110</v>
      </c>
      <c r="AC32" s="44"/>
      <c r="AD32" s="43">
        <v>66</v>
      </c>
      <c r="AE32" s="43">
        <v>52</v>
      </c>
      <c r="AF32" s="43">
        <f>60/0.75*100%</f>
        <v>80</v>
      </c>
      <c r="AG32" s="43">
        <v>74</v>
      </c>
      <c r="AH32" s="48"/>
      <c r="AI32" s="49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61">
        <f t="shared" si="1"/>
        <v>5</v>
      </c>
    </row>
    <row r="33" spans="1:49" ht="21" customHeight="1" thickBot="1">
      <c r="A33" s="51">
        <f t="shared" si="2"/>
        <v>26</v>
      </c>
      <c r="B33" s="31">
        <v>1501301</v>
      </c>
      <c r="C33" s="54" t="s">
        <v>83</v>
      </c>
      <c r="D33" s="33" t="e">
        <v>#N/A</v>
      </c>
      <c r="E33" s="41" t="s">
        <v>179</v>
      </c>
      <c r="F33" s="71" t="s">
        <v>184</v>
      </c>
      <c r="G33" s="93"/>
      <c r="H33" s="49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7"/>
      <c r="AB33" s="46">
        <v>158</v>
      </c>
      <c r="AC33" s="44"/>
      <c r="AD33" s="43">
        <v>66</v>
      </c>
      <c r="AE33" s="43">
        <v>59</v>
      </c>
      <c r="AF33" s="44"/>
      <c r="AG33" s="44"/>
      <c r="AH33" s="48"/>
      <c r="AI33" s="49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61">
        <f t="shared" si="1"/>
        <v>3</v>
      </c>
    </row>
    <row r="34" spans="1:49" ht="21" customHeight="1" thickBot="1">
      <c r="A34" s="51">
        <f t="shared" si="2"/>
        <v>27</v>
      </c>
      <c r="B34" s="31">
        <v>1501302</v>
      </c>
      <c r="C34" s="32" t="s">
        <v>84</v>
      </c>
      <c r="D34" s="33">
        <v>43371</v>
      </c>
      <c r="E34" s="42">
        <v>11</v>
      </c>
      <c r="F34" s="71" t="s">
        <v>184</v>
      </c>
      <c r="G34" s="93"/>
      <c r="H34" s="49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7"/>
      <c r="AB34" s="45"/>
      <c r="AC34" s="44"/>
      <c r="AD34" s="44"/>
      <c r="AE34" s="44"/>
      <c r="AF34" s="44"/>
      <c r="AG34" s="44"/>
      <c r="AH34" s="48"/>
      <c r="AI34" s="67">
        <f>60/0.5*100%</f>
        <v>120</v>
      </c>
      <c r="AJ34" s="44"/>
      <c r="AK34" s="44"/>
      <c r="AL34" s="44"/>
      <c r="AM34" s="43">
        <f>60/0.48*100%</f>
        <v>125</v>
      </c>
      <c r="AN34" s="44"/>
      <c r="AO34" s="44"/>
      <c r="AP34" s="43">
        <f>60/0.3*100%</f>
        <v>200</v>
      </c>
      <c r="AQ34" s="44"/>
      <c r="AR34" s="44"/>
      <c r="AS34" s="44"/>
      <c r="AT34" s="44"/>
      <c r="AU34" s="44"/>
      <c r="AV34" s="44"/>
      <c r="AW34" s="61">
        <f t="shared" si="1"/>
        <v>3</v>
      </c>
    </row>
    <row r="35" spans="1:49" ht="21" customHeight="1" thickBot="1">
      <c r="A35" s="51">
        <f t="shared" si="2"/>
        <v>28</v>
      </c>
      <c r="B35" s="31">
        <v>1501188</v>
      </c>
      <c r="C35" s="32" t="s">
        <v>85</v>
      </c>
      <c r="D35" s="33">
        <v>43259</v>
      </c>
      <c r="E35" s="42">
        <v>11</v>
      </c>
      <c r="F35" s="71" t="s">
        <v>187</v>
      </c>
      <c r="G35" s="93"/>
      <c r="H35" s="49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7"/>
      <c r="AB35" s="45"/>
      <c r="AC35" s="44"/>
      <c r="AD35" s="44"/>
      <c r="AE35" s="44"/>
      <c r="AF35" s="44"/>
      <c r="AG35" s="44"/>
      <c r="AH35" s="48"/>
      <c r="AI35" s="67">
        <f>60/0.5*60%</f>
        <v>72</v>
      </c>
      <c r="AJ35" s="43">
        <v>103</v>
      </c>
      <c r="AK35" s="43">
        <f>60/0.6*70%</f>
        <v>70</v>
      </c>
      <c r="AL35" s="43">
        <v>98</v>
      </c>
      <c r="AM35" s="43">
        <f>60/0.48*90%</f>
        <v>112.5</v>
      </c>
      <c r="AN35" s="44"/>
      <c r="AO35" s="44"/>
      <c r="AP35" s="43">
        <f>60/0.3*80%</f>
        <v>160</v>
      </c>
      <c r="AQ35" s="44"/>
      <c r="AR35" s="44"/>
      <c r="AS35" s="44"/>
      <c r="AT35" s="44"/>
      <c r="AU35" s="44"/>
      <c r="AV35" s="44"/>
      <c r="AW35" s="61">
        <f t="shared" si="1"/>
        <v>6</v>
      </c>
    </row>
    <row r="36" spans="1:49" ht="21" customHeight="1" thickBot="1">
      <c r="A36" s="51">
        <f t="shared" si="2"/>
        <v>29</v>
      </c>
      <c r="B36" s="31">
        <v>1501389</v>
      </c>
      <c r="C36" s="32" t="s">
        <v>86</v>
      </c>
      <c r="D36" s="33">
        <v>43523</v>
      </c>
      <c r="E36" s="42">
        <v>11</v>
      </c>
      <c r="F36" s="71" t="s">
        <v>183</v>
      </c>
      <c r="G36" s="93"/>
      <c r="H36" s="67">
        <v>93</v>
      </c>
      <c r="I36" s="43">
        <f>60/0.8*80%</f>
        <v>60</v>
      </c>
      <c r="J36" s="43">
        <f>60/0.4*90%</f>
        <v>135</v>
      </c>
      <c r="K36" s="43">
        <f>60/0.5*70%</f>
        <v>84</v>
      </c>
      <c r="L36" s="44"/>
      <c r="M36" s="44"/>
      <c r="N36" s="44"/>
      <c r="O36" s="44"/>
      <c r="P36" s="43">
        <f>60/0.35*70%</f>
        <v>120</v>
      </c>
      <c r="Q36" s="43">
        <v>154</v>
      </c>
      <c r="R36" s="43">
        <f>60/0.36*60%</f>
        <v>100.00000000000001</v>
      </c>
      <c r="S36" s="44"/>
      <c r="T36" s="44"/>
      <c r="U36" s="44"/>
      <c r="V36" s="44"/>
      <c r="W36" s="44"/>
      <c r="X36" s="44"/>
      <c r="Y36" s="44"/>
      <c r="Z36" s="44"/>
      <c r="AA36" s="47"/>
      <c r="AB36" s="45"/>
      <c r="AC36" s="44"/>
      <c r="AD36" s="44"/>
      <c r="AE36" s="44"/>
      <c r="AF36" s="44"/>
      <c r="AG36" s="44"/>
      <c r="AH36" s="48"/>
      <c r="AI36" s="49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61">
        <f t="shared" si="1"/>
        <v>7</v>
      </c>
    </row>
    <row r="37" spans="1:49" ht="21" customHeight="1" thickBot="1">
      <c r="A37" s="51">
        <f t="shared" si="2"/>
        <v>30</v>
      </c>
      <c r="B37" s="31">
        <v>1500354</v>
      </c>
      <c r="C37" s="32" t="s">
        <v>87</v>
      </c>
      <c r="D37" s="33">
        <v>42545</v>
      </c>
      <c r="E37" s="42">
        <v>11</v>
      </c>
      <c r="F37" s="71" t="s">
        <v>184</v>
      </c>
      <c r="G37" s="93"/>
      <c r="H37" s="49"/>
      <c r="I37" s="44"/>
      <c r="J37" s="44"/>
      <c r="K37" s="44"/>
      <c r="L37" s="44"/>
      <c r="M37" s="44"/>
      <c r="N37" s="44"/>
      <c r="O37" s="44"/>
      <c r="P37" s="44"/>
      <c r="Q37" s="44"/>
      <c r="R37" s="43">
        <f>60/0.36*90%</f>
        <v>150.00000000000003</v>
      </c>
      <c r="S37" s="44"/>
      <c r="T37" s="44"/>
      <c r="U37" s="44"/>
      <c r="V37" s="44"/>
      <c r="W37" s="44"/>
      <c r="X37" s="44"/>
      <c r="Y37" s="44"/>
      <c r="Z37" s="44"/>
      <c r="AA37" s="47"/>
      <c r="AB37" s="46">
        <v>110</v>
      </c>
      <c r="AC37" s="44"/>
      <c r="AD37" s="43">
        <v>57</v>
      </c>
      <c r="AE37" s="43">
        <v>44</v>
      </c>
      <c r="AF37" s="43">
        <f>60/0.75*80%</f>
        <v>64</v>
      </c>
      <c r="AG37" s="44"/>
      <c r="AH37" s="48"/>
      <c r="AI37" s="49"/>
      <c r="AJ37" s="44"/>
      <c r="AK37" s="44"/>
      <c r="AL37" s="44"/>
      <c r="AM37" s="44"/>
      <c r="AN37" s="44"/>
      <c r="AO37" s="44"/>
      <c r="AP37" s="43">
        <f>60/0.3*100%</f>
        <v>200</v>
      </c>
      <c r="AQ37" s="44"/>
      <c r="AR37" s="44"/>
      <c r="AS37" s="43">
        <v>160</v>
      </c>
      <c r="AT37" s="44"/>
      <c r="AU37" s="44"/>
      <c r="AV37" s="44"/>
      <c r="AW37" s="61">
        <f t="shared" si="1"/>
        <v>7</v>
      </c>
    </row>
    <row r="38" spans="1:49" ht="21" customHeight="1" thickBot="1">
      <c r="A38" s="51">
        <f t="shared" si="2"/>
        <v>31</v>
      </c>
      <c r="B38" s="31">
        <v>1401486</v>
      </c>
      <c r="C38" s="32" t="s">
        <v>88</v>
      </c>
      <c r="D38" s="33">
        <v>43446</v>
      </c>
      <c r="E38" s="42">
        <v>12</v>
      </c>
      <c r="F38" s="71" t="s">
        <v>184</v>
      </c>
      <c r="G38" s="93"/>
      <c r="H38" s="49"/>
      <c r="I38" s="44"/>
      <c r="J38" s="44"/>
      <c r="K38" s="44"/>
      <c r="L38" s="44"/>
      <c r="M38" s="44"/>
      <c r="N38" s="44"/>
      <c r="O38" s="44"/>
      <c r="P38" s="44"/>
      <c r="Q38" s="44"/>
      <c r="R38" s="43">
        <v>83</v>
      </c>
      <c r="S38" s="44"/>
      <c r="T38" s="44"/>
      <c r="U38" s="44"/>
      <c r="V38" s="44"/>
      <c r="W38" s="44"/>
      <c r="X38" s="44"/>
      <c r="Y38" s="44"/>
      <c r="Z38" s="44"/>
      <c r="AA38" s="47"/>
      <c r="AB38" s="45"/>
      <c r="AC38" s="44"/>
      <c r="AD38" s="44"/>
      <c r="AE38" s="44"/>
      <c r="AF38" s="44"/>
      <c r="AG38" s="44"/>
      <c r="AH38" s="48"/>
      <c r="AI38" s="49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61">
        <f t="shared" si="1"/>
        <v>1</v>
      </c>
    </row>
    <row r="39" spans="1:49" ht="21" customHeight="1" thickBot="1">
      <c r="A39" s="51">
        <f t="shared" si="2"/>
        <v>32</v>
      </c>
      <c r="B39" s="31">
        <v>1500362</v>
      </c>
      <c r="C39" s="32" t="s">
        <v>89</v>
      </c>
      <c r="D39" s="33">
        <v>42552</v>
      </c>
      <c r="E39" s="42">
        <v>8</v>
      </c>
      <c r="F39" s="71" t="s">
        <v>187</v>
      </c>
      <c r="G39" s="93"/>
      <c r="H39" s="49"/>
      <c r="I39" s="44"/>
      <c r="J39" s="44"/>
      <c r="K39" s="44"/>
      <c r="L39" s="44"/>
      <c r="M39" s="44"/>
      <c r="N39" s="44"/>
      <c r="O39" s="44"/>
      <c r="P39" s="43">
        <v>103</v>
      </c>
      <c r="Q39" s="44"/>
      <c r="R39" s="43">
        <v>83</v>
      </c>
      <c r="S39" s="44"/>
      <c r="T39" s="44"/>
      <c r="U39" s="44"/>
      <c r="V39" s="44"/>
      <c r="W39" s="44"/>
      <c r="X39" s="44"/>
      <c r="Y39" s="44"/>
      <c r="Z39" s="44"/>
      <c r="AA39" s="47"/>
      <c r="AB39" s="46">
        <v>95</v>
      </c>
      <c r="AC39" s="44"/>
      <c r="AD39" s="44"/>
      <c r="AE39" s="44"/>
      <c r="AF39" s="44"/>
      <c r="AG39" s="44"/>
      <c r="AH39" s="48"/>
      <c r="AI39" s="49"/>
      <c r="AJ39" s="43">
        <v>103</v>
      </c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61">
        <f t="shared" si="1"/>
        <v>4</v>
      </c>
    </row>
    <row r="40" spans="1:49" ht="21" customHeight="1" thickBot="1">
      <c r="A40" s="51">
        <f t="shared" si="2"/>
        <v>33</v>
      </c>
      <c r="B40" s="31">
        <v>1500675</v>
      </c>
      <c r="C40" s="32" t="s">
        <v>90</v>
      </c>
      <c r="D40" s="33">
        <v>42762</v>
      </c>
      <c r="E40" s="42"/>
      <c r="F40" s="71" t="s">
        <v>183</v>
      </c>
      <c r="G40" s="93"/>
      <c r="H40" s="49"/>
      <c r="I40" s="44"/>
      <c r="J40" s="44"/>
      <c r="K40" s="44"/>
      <c r="L40" s="44"/>
      <c r="M40" s="44"/>
      <c r="N40" s="44"/>
      <c r="O40" s="44"/>
      <c r="P40" s="43">
        <f>60/0.35*70%</f>
        <v>120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7"/>
      <c r="AB40" s="46">
        <v>126</v>
      </c>
      <c r="AC40" s="44"/>
      <c r="AD40" s="43">
        <v>66</v>
      </c>
      <c r="AE40" s="43">
        <v>59</v>
      </c>
      <c r="AF40" s="44"/>
      <c r="AG40" s="44"/>
      <c r="AH40" s="48"/>
      <c r="AI40" s="67">
        <f>60/0.5*90%</f>
        <v>108</v>
      </c>
      <c r="AJ40" s="43">
        <v>137</v>
      </c>
      <c r="AK40" s="44"/>
      <c r="AL40" s="44"/>
      <c r="AM40" s="44"/>
      <c r="AN40" s="44"/>
      <c r="AO40" s="43">
        <v>80</v>
      </c>
      <c r="AP40" s="43">
        <f>60/0.3*80%</f>
        <v>160</v>
      </c>
      <c r="AQ40" s="44"/>
      <c r="AR40" s="43">
        <v>70</v>
      </c>
      <c r="AS40" s="43">
        <f>60/0.3*70%</f>
        <v>140</v>
      </c>
      <c r="AT40" s="44"/>
      <c r="AU40" s="44"/>
      <c r="AV40" s="44"/>
      <c r="AW40" s="61">
        <f t="shared" si="1"/>
        <v>10</v>
      </c>
    </row>
    <row r="41" spans="1:49" ht="21" customHeight="1" thickBot="1">
      <c r="A41" s="51">
        <f t="shared" si="2"/>
        <v>34</v>
      </c>
      <c r="B41" s="31">
        <v>1500681</v>
      </c>
      <c r="C41" s="54" t="s">
        <v>91</v>
      </c>
      <c r="D41" s="33">
        <v>42762</v>
      </c>
      <c r="E41" s="41" t="s">
        <v>179</v>
      </c>
      <c r="F41" s="71" t="s">
        <v>184</v>
      </c>
      <c r="G41" s="93"/>
      <c r="H41" s="49"/>
      <c r="I41" s="44"/>
      <c r="J41" s="44"/>
      <c r="K41" s="44"/>
      <c r="L41" s="44"/>
      <c r="M41" s="44"/>
      <c r="N41" s="44"/>
      <c r="O41" s="44"/>
      <c r="P41" s="44"/>
      <c r="Q41" s="44"/>
      <c r="R41" s="43">
        <v>133</v>
      </c>
      <c r="S41" s="44"/>
      <c r="T41" s="44"/>
      <c r="U41" s="44"/>
      <c r="V41" s="44"/>
      <c r="W41" s="44"/>
      <c r="X41" s="44"/>
      <c r="Y41" s="44"/>
      <c r="Z41" s="44"/>
      <c r="AA41" s="47"/>
      <c r="AB41" s="46">
        <v>126</v>
      </c>
      <c r="AC41" s="44"/>
      <c r="AD41" s="43">
        <v>74</v>
      </c>
      <c r="AE41" s="43">
        <v>59</v>
      </c>
      <c r="AF41" s="43">
        <f>60/0.75*70%</f>
        <v>56</v>
      </c>
      <c r="AG41" s="44"/>
      <c r="AH41" s="48"/>
      <c r="AI41" s="67">
        <f>60/0.5*80%</f>
        <v>96</v>
      </c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61">
        <f t="shared" si="1"/>
        <v>6</v>
      </c>
    </row>
    <row r="42" spans="1:49" ht="21" customHeight="1" thickBot="1">
      <c r="A42" s="51">
        <f t="shared" si="2"/>
        <v>35</v>
      </c>
      <c r="B42" s="34">
        <v>1401970</v>
      </c>
      <c r="C42" s="73" t="s">
        <v>92</v>
      </c>
      <c r="D42" s="33" t="e">
        <v>#N/A</v>
      </c>
      <c r="E42" s="41" t="s">
        <v>179</v>
      </c>
      <c r="F42" s="71" t="e">
        <v>#N/A</v>
      </c>
      <c r="G42" s="93" t="s">
        <v>191</v>
      </c>
      <c r="H42" s="49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7"/>
      <c r="AB42" s="46">
        <v>126</v>
      </c>
      <c r="AC42" s="44"/>
      <c r="AD42" s="43">
        <v>66</v>
      </c>
      <c r="AE42" s="43">
        <v>59</v>
      </c>
      <c r="AF42" s="43">
        <f t="shared" ref="AF42:AF43" si="3">60/0.75*80%</f>
        <v>64</v>
      </c>
      <c r="AG42" s="44"/>
      <c r="AH42" s="48"/>
      <c r="AI42" s="49"/>
      <c r="AJ42" s="43">
        <v>137</v>
      </c>
      <c r="AK42" s="43">
        <v>90</v>
      </c>
      <c r="AL42" s="43">
        <v>98</v>
      </c>
      <c r="AM42" s="43">
        <f>60/0.48*90%</f>
        <v>112.5</v>
      </c>
      <c r="AN42" s="43">
        <f>60/0.4*90%</f>
        <v>135</v>
      </c>
      <c r="AO42" s="44"/>
      <c r="AP42" s="44"/>
      <c r="AQ42" s="44"/>
      <c r="AR42" s="43">
        <v>80</v>
      </c>
      <c r="AS42" s="44"/>
      <c r="AT42" s="44"/>
      <c r="AU42" s="44"/>
      <c r="AV42" s="44"/>
      <c r="AW42" s="61">
        <f t="shared" si="1"/>
        <v>10</v>
      </c>
    </row>
    <row r="43" spans="1:49" ht="21" customHeight="1" thickBot="1">
      <c r="A43" s="51">
        <f t="shared" si="2"/>
        <v>36</v>
      </c>
      <c r="B43" s="34">
        <v>1401893</v>
      </c>
      <c r="C43" s="74" t="s">
        <v>93</v>
      </c>
      <c r="D43" s="33">
        <v>43678</v>
      </c>
      <c r="E43" s="42">
        <v>10</v>
      </c>
      <c r="F43" s="71" t="s">
        <v>188</v>
      </c>
      <c r="G43" s="93" t="s">
        <v>191</v>
      </c>
      <c r="H43" s="67">
        <v>107</v>
      </c>
      <c r="I43" s="44"/>
      <c r="J43" s="44"/>
      <c r="K43" s="44"/>
      <c r="L43" s="43">
        <f>60/0.75*80%</f>
        <v>64</v>
      </c>
      <c r="M43" s="44"/>
      <c r="N43" s="44"/>
      <c r="O43" s="44"/>
      <c r="P43" s="44"/>
      <c r="Q43" s="44"/>
      <c r="R43" s="43">
        <v>133</v>
      </c>
      <c r="S43" s="44"/>
      <c r="T43" s="43">
        <v>51</v>
      </c>
      <c r="U43" s="44"/>
      <c r="V43" s="44"/>
      <c r="W43" s="44"/>
      <c r="X43" s="44"/>
      <c r="Y43" s="44"/>
      <c r="Z43" s="44"/>
      <c r="AA43" s="47"/>
      <c r="AB43" s="46">
        <v>126</v>
      </c>
      <c r="AC43" s="44"/>
      <c r="AD43" s="44"/>
      <c r="AE43" s="44"/>
      <c r="AF43" s="43">
        <f t="shared" si="3"/>
        <v>64</v>
      </c>
      <c r="AG43" s="44"/>
      <c r="AH43" s="48"/>
      <c r="AI43" s="49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61">
        <f t="shared" si="1"/>
        <v>6</v>
      </c>
    </row>
    <row r="44" spans="1:49" ht="21" customHeight="1" thickBot="1">
      <c r="A44" s="51">
        <f t="shared" si="2"/>
        <v>37</v>
      </c>
      <c r="B44" s="34">
        <v>1401896</v>
      </c>
      <c r="C44" s="74" t="s">
        <v>94</v>
      </c>
      <c r="D44" s="33">
        <v>43678</v>
      </c>
      <c r="E44" s="42">
        <v>12</v>
      </c>
      <c r="F44" s="71" t="s">
        <v>189</v>
      </c>
      <c r="G44" s="93" t="s">
        <v>191</v>
      </c>
      <c r="H44" s="49"/>
      <c r="I44" s="44"/>
      <c r="J44" s="44"/>
      <c r="K44" s="44"/>
      <c r="L44" s="44"/>
      <c r="M44" s="44"/>
      <c r="N44" s="43">
        <v>107</v>
      </c>
      <c r="O44" s="44"/>
      <c r="P44" s="44"/>
      <c r="Q44" s="44"/>
      <c r="R44" s="43">
        <v>133</v>
      </c>
      <c r="S44" s="44"/>
      <c r="T44" s="44"/>
      <c r="U44" s="44"/>
      <c r="V44" s="44"/>
      <c r="W44" s="44"/>
      <c r="X44" s="44"/>
      <c r="Y44" s="44"/>
      <c r="Z44" s="44"/>
      <c r="AA44" s="47"/>
      <c r="AB44" s="45"/>
      <c r="AC44" s="44"/>
      <c r="AD44" s="44"/>
      <c r="AE44" s="44"/>
      <c r="AF44" s="44"/>
      <c r="AG44" s="44"/>
      <c r="AH44" s="48"/>
      <c r="AI44" s="67">
        <f>60/0.5*80%</f>
        <v>96</v>
      </c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61">
        <f t="shared" si="1"/>
        <v>3</v>
      </c>
    </row>
    <row r="45" spans="1:49" ht="21" customHeight="1" thickBot="1">
      <c r="A45" s="51">
        <f t="shared" si="2"/>
        <v>38</v>
      </c>
      <c r="B45" s="34">
        <v>1400799</v>
      </c>
      <c r="C45" s="36" t="s">
        <v>95</v>
      </c>
      <c r="D45" s="33">
        <v>42685</v>
      </c>
      <c r="E45" s="42">
        <v>7</v>
      </c>
      <c r="F45" s="71" t="s">
        <v>181</v>
      </c>
      <c r="G45" s="93"/>
      <c r="H45" s="67">
        <v>120</v>
      </c>
      <c r="I45" s="43">
        <v>67</v>
      </c>
      <c r="J45" s="43">
        <f>60/0.4*90%</f>
        <v>135</v>
      </c>
      <c r="K45" s="43">
        <f>60/0.5*80%</f>
        <v>96</v>
      </c>
      <c r="L45" s="43">
        <f>60/0.75*80%</f>
        <v>64</v>
      </c>
      <c r="M45" s="44"/>
      <c r="N45" s="44"/>
      <c r="O45" s="43">
        <f>60/1.2*90%</f>
        <v>45</v>
      </c>
      <c r="P45" s="43">
        <v>154</v>
      </c>
      <c r="Q45" s="43">
        <v>154</v>
      </c>
      <c r="R45" s="43">
        <v>133</v>
      </c>
      <c r="S45" s="44"/>
      <c r="T45" s="44"/>
      <c r="U45" s="44"/>
      <c r="V45" s="43">
        <f>60/0.3*80%</f>
        <v>160</v>
      </c>
      <c r="W45" s="44"/>
      <c r="X45" s="44"/>
      <c r="Y45" s="43">
        <v>171</v>
      </c>
      <c r="Z45" s="44"/>
      <c r="AA45" s="47"/>
      <c r="AB45" s="46">
        <v>142</v>
      </c>
      <c r="AC45" s="44"/>
      <c r="AD45" s="44"/>
      <c r="AE45" s="43">
        <v>59</v>
      </c>
      <c r="AF45" s="43">
        <f>60/0.75*70%</f>
        <v>56</v>
      </c>
      <c r="AG45" s="44"/>
      <c r="AH45" s="48"/>
      <c r="AI45" s="49"/>
      <c r="AJ45" s="44"/>
      <c r="AK45" s="44"/>
      <c r="AL45" s="44"/>
      <c r="AM45" s="44"/>
      <c r="AN45" s="44"/>
      <c r="AO45" s="44"/>
      <c r="AP45" s="44"/>
      <c r="AQ45" s="44"/>
      <c r="AR45" s="43">
        <v>80</v>
      </c>
      <c r="AS45" s="43">
        <v>180</v>
      </c>
      <c r="AT45" s="44"/>
      <c r="AU45" s="44"/>
      <c r="AV45" s="44"/>
      <c r="AW45" s="61">
        <f t="shared" si="1"/>
        <v>16</v>
      </c>
    </row>
    <row r="46" spans="1:49" ht="21" customHeight="1" thickBot="1">
      <c r="A46" s="51">
        <f t="shared" si="2"/>
        <v>39</v>
      </c>
      <c r="B46" s="34">
        <v>1500921</v>
      </c>
      <c r="C46" s="36" t="s">
        <v>96</v>
      </c>
      <c r="D46" s="33">
        <v>42922</v>
      </c>
      <c r="E46" s="42" t="s">
        <v>180</v>
      </c>
      <c r="F46" s="71" t="s">
        <v>187</v>
      </c>
      <c r="G46" s="93"/>
      <c r="H46" s="49"/>
      <c r="I46" s="44"/>
      <c r="J46" s="44"/>
      <c r="K46" s="44"/>
      <c r="L46" s="44"/>
      <c r="M46" s="44"/>
      <c r="N46" s="44"/>
      <c r="O46" s="44"/>
      <c r="P46" s="44"/>
      <c r="Q46" s="44"/>
      <c r="R46" s="43">
        <f>60/0.36*60%</f>
        <v>100.00000000000001</v>
      </c>
      <c r="S46" s="44"/>
      <c r="T46" s="44"/>
      <c r="U46" s="44"/>
      <c r="V46" s="44"/>
      <c r="W46" s="44"/>
      <c r="X46" s="44"/>
      <c r="Y46" s="44"/>
      <c r="Z46" s="44"/>
      <c r="AA46" s="47"/>
      <c r="AB46" s="46">
        <v>126</v>
      </c>
      <c r="AC46" s="44"/>
      <c r="AD46" s="44"/>
      <c r="AE46" s="44"/>
      <c r="AF46" s="44"/>
      <c r="AG46" s="44"/>
      <c r="AH46" s="48"/>
      <c r="AI46" s="67">
        <f>60/0.5*60%</f>
        <v>72</v>
      </c>
      <c r="AJ46" s="43">
        <v>103</v>
      </c>
      <c r="AK46" s="44"/>
      <c r="AL46" s="44"/>
      <c r="AM46" s="44"/>
      <c r="AN46" s="44"/>
      <c r="AO46" s="44"/>
      <c r="AP46" s="43">
        <f t="shared" ref="AP46:AP47" si="4">60/0.3*70%</f>
        <v>140</v>
      </c>
      <c r="AQ46" s="44"/>
      <c r="AR46" s="43">
        <v>80</v>
      </c>
      <c r="AS46" s="44"/>
      <c r="AT46" s="44"/>
      <c r="AU46" s="44"/>
      <c r="AV46" s="44"/>
      <c r="AW46" s="61">
        <f t="shared" si="1"/>
        <v>6</v>
      </c>
    </row>
    <row r="47" spans="1:49" ht="21" customHeight="1" thickBot="1">
      <c r="A47" s="51">
        <f t="shared" si="2"/>
        <v>40</v>
      </c>
      <c r="B47" s="34">
        <v>1500197</v>
      </c>
      <c r="C47" s="36" t="s">
        <v>97</v>
      </c>
      <c r="D47" s="33">
        <v>42489</v>
      </c>
      <c r="E47" s="42">
        <v>7</v>
      </c>
      <c r="F47" s="71" t="s">
        <v>187</v>
      </c>
      <c r="G47" s="93"/>
      <c r="H47" s="49"/>
      <c r="I47" s="44"/>
      <c r="J47" s="44"/>
      <c r="K47" s="44"/>
      <c r="L47" s="44"/>
      <c r="M47" s="44"/>
      <c r="N47" s="44"/>
      <c r="O47" s="44"/>
      <c r="P47" s="44"/>
      <c r="Q47" s="44"/>
      <c r="R47" s="43">
        <f>60/0.36*90%</f>
        <v>150.00000000000003</v>
      </c>
      <c r="S47" s="44"/>
      <c r="T47" s="44"/>
      <c r="U47" s="44"/>
      <c r="V47" s="44"/>
      <c r="W47" s="44"/>
      <c r="X47" s="44"/>
      <c r="Y47" s="44"/>
      <c r="Z47" s="44"/>
      <c r="AA47" s="47"/>
      <c r="AB47" s="46">
        <v>79</v>
      </c>
      <c r="AC47" s="43">
        <v>54</v>
      </c>
      <c r="AD47" s="44"/>
      <c r="AE47" s="43">
        <v>59</v>
      </c>
      <c r="AF47" s="44"/>
      <c r="AG47" s="44"/>
      <c r="AH47" s="48"/>
      <c r="AI47" s="49"/>
      <c r="AJ47" s="44"/>
      <c r="AK47" s="44"/>
      <c r="AL47" s="44"/>
      <c r="AM47" s="44"/>
      <c r="AN47" s="44"/>
      <c r="AO47" s="44"/>
      <c r="AP47" s="43">
        <f t="shared" si="4"/>
        <v>140</v>
      </c>
      <c r="AQ47" s="44"/>
      <c r="AR47" s="44"/>
      <c r="AS47" s="44"/>
      <c r="AT47" s="44"/>
      <c r="AU47" s="44"/>
      <c r="AV47" s="44"/>
      <c r="AW47" s="61">
        <f t="shared" si="1"/>
        <v>5</v>
      </c>
    </row>
    <row r="48" spans="1:49" ht="21" customHeight="1" thickBot="1">
      <c r="A48" s="51">
        <f t="shared" si="2"/>
        <v>41</v>
      </c>
      <c r="B48" s="34">
        <v>1501079</v>
      </c>
      <c r="C48" s="36" t="s">
        <v>98</v>
      </c>
      <c r="D48" s="33">
        <v>43173</v>
      </c>
      <c r="E48" s="42">
        <v>7</v>
      </c>
      <c r="F48" s="71" t="s">
        <v>187</v>
      </c>
      <c r="G48" s="93"/>
      <c r="H48" s="49"/>
      <c r="I48" s="44"/>
      <c r="J48" s="44"/>
      <c r="K48" s="44"/>
      <c r="L48" s="44"/>
      <c r="M48" s="44"/>
      <c r="N48" s="44"/>
      <c r="O48" s="44"/>
      <c r="P48" s="44"/>
      <c r="Q48" s="44"/>
      <c r="R48" s="43">
        <f>60/0.36*60%</f>
        <v>100.00000000000001</v>
      </c>
      <c r="S48" s="44"/>
      <c r="T48" s="44"/>
      <c r="U48" s="44"/>
      <c r="V48" s="44"/>
      <c r="W48" s="44"/>
      <c r="X48" s="44"/>
      <c r="Y48" s="44"/>
      <c r="Z48" s="44"/>
      <c r="AA48" s="47"/>
      <c r="AB48" s="46">
        <v>79</v>
      </c>
      <c r="AC48" s="44"/>
      <c r="AD48" s="44"/>
      <c r="AE48" s="44"/>
      <c r="AF48" s="43">
        <f>60/0.75*60%</f>
        <v>48</v>
      </c>
      <c r="AG48" s="44"/>
      <c r="AH48" s="48"/>
      <c r="AI48" s="67">
        <f>60/0.5*60%</f>
        <v>72</v>
      </c>
      <c r="AJ48" s="43">
        <f>60/0.35*70%</f>
        <v>120</v>
      </c>
      <c r="AK48" s="43">
        <f>60/0.6*50%</f>
        <v>50</v>
      </c>
      <c r="AL48" s="43">
        <v>65</v>
      </c>
      <c r="AM48" s="43">
        <f>60/0.48*60%</f>
        <v>75</v>
      </c>
      <c r="AN48" s="44"/>
      <c r="AO48" s="44"/>
      <c r="AP48" s="43">
        <f>60/0.3*50%</f>
        <v>100</v>
      </c>
      <c r="AQ48" s="44"/>
      <c r="AR48" s="43">
        <v>50</v>
      </c>
      <c r="AS48" s="43">
        <f t="shared" ref="AS48:AS51" si="5">60/0.3*60%</f>
        <v>120</v>
      </c>
      <c r="AT48" s="44"/>
      <c r="AU48" s="44"/>
      <c r="AV48" s="44"/>
      <c r="AW48" s="61">
        <f t="shared" si="1"/>
        <v>11</v>
      </c>
    </row>
    <row r="49" spans="1:49" ht="21" customHeight="1" thickBot="1">
      <c r="A49" s="51">
        <f t="shared" si="2"/>
        <v>42</v>
      </c>
      <c r="B49" s="34">
        <v>1501331</v>
      </c>
      <c r="C49" s="36" t="s">
        <v>99</v>
      </c>
      <c r="D49" s="33">
        <v>43425</v>
      </c>
      <c r="E49" s="42">
        <v>12</v>
      </c>
      <c r="F49" s="71" t="s">
        <v>185</v>
      </c>
      <c r="G49" s="93"/>
      <c r="H49" s="49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7"/>
      <c r="AB49" s="45"/>
      <c r="AC49" s="44"/>
      <c r="AD49" s="44"/>
      <c r="AE49" s="44"/>
      <c r="AF49" s="44"/>
      <c r="AG49" s="44"/>
      <c r="AH49" s="48"/>
      <c r="AI49" s="67">
        <f>60/0.5*90%</f>
        <v>108</v>
      </c>
      <c r="AJ49" s="43">
        <v>171</v>
      </c>
      <c r="AK49" s="44"/>
      <c r="AL49" s="44"/>
      <c r="AM49" s="43">
        <f>60/0.48*80%</f>
        <v>100</v>
      </c>
      <c r="AN49" s="44"/>
      <c r="AO49" s="44"/>
      <c r="AP49" s="44"/>
      <c r="AQ49" s="44"/>
      <c r="AR49" s="44"/>
      <c r="AS49" s="43">
        <f t="shared" si="5"/>
        <v>120</v>
      </c>
      <c r="AT49" s="44"/>
      <c r="AU49" s="44"/>
      <c r="AV49" s="44"/>
      <c r="AW49" s="61">
        <f t="shared" si="1"/>
        <v>4</v>
      </c>
    </row>
    <row r="50" spans="1:49" ht="21" customHeight="1" thickBot="1">
      <c r="A50" s="51">
        <f t="shared" si="2"/>
        <v>43</v>
      </c>
      <c r="B50" s="34">
        <v>1501328</v>
      </c>
      <c r="C50" s="36" t="s">
        <v>100</v>
      </c>
      <c r="D50" s="33">
        <v>43425</v>
      </c>
      <c r="E50" s="42">
        <v>9</v>
      </c>
      <c r="F50" s="71" t="s">
        <v>186</v>
      </c>
      <c r="G50" s="93"/>
      <c r="H50" s="49"/>
      <c r="I50" s="44"/>
      <c r="J50" s="44"/>
      <c r="K50" s="44"/>
      <c r="L50" s="44"/>
      <c r="M50" s="44"/>
      <c r="N50" s="44"/>
      <c r="O50" s="44"/>
      <c r="P50" s="43">
        <v>137</v>
      </c>
      <c r="Q50" s="44"/>
      <c r="R50" s="43">
        <v>83</v>
      </c>
      <c r="S50" s="44"/>
      <c r="T50" s="44"/>
      <c r="U50" s="44"/>
      <c r="V50" s="44"/>
      <c r="W50" s="44"/>
      <c r="X50" s="44"/>
      <c r="Y50" s="44"/>
      <c r="Z50" s="44"/>
      <c r="AA50" s="47"/>
      <c r="AB50" s="46">
        <v>126</v>
      </c>
      <c r="AC50" s="44"/>
      <c r="AD50" s="44"/>
      <c r="AE50" s="44"/>
      <c r="AF50" s="43">
        <f>60/0.75*80%</f>
        <v>64</v>
      </c>
      <c r="AG50" s="44"/>
      <c r="AH50" s="48"/>
      <c r="AI50" s="67">
        <f>60/0.5*100%</f>
        <v>120</v>
      </c>
      <c r="AJ50" s="44"/>
      <c r="AK50" s="44"/>
      <c r="AL50" s="44"/>
      <c r="AM50" s="44"/>
      <c r="AN50" s="44"/>
      <c r="AO50" s="44"/>
      <c r="AP50" s="44"/>
      <c r="AQ50" s="44"/>
      <c r="AR50" s="44"/>
      <c r="AS50" s="43">
        <f t="shared" si="5"/>
        <v>120</v>
      </c>
      <c r="AT50" s="44"/>
      <c r="AU50" s="44"/>
      <c r="AV50" s="44"/>
      <c r="AW50" s="61">
        <f t="shared" si="1"/>
        <v>6</v>
      </c>
    </row>
    <row r="51" spans="1:49" ht="21" customHeight="1" thickBot="1">
      <c r="A51" s="51">
        <f t="shared" si="2"/>
        <v>44</v>
      </c>
      <c r="B51" s="34">
        <v>1500558</v>
      </c>
      <c r="C51" s="36" t="s">
        <v>101</v>
      </c>
      <c r="D51" s="33">
        <v>42684</v>
      </c>
      <c r="E51" s="42">
        <v>11</v>
      </c>
      <c r="F51" s="71" t="s">
        <v>184</v>
      </c>
      <c r="G51" s="93"/>
      <c r="H51" s="49"/>
      <c r="I51" s="44"/>
      <c r="J51" s="44"/>
      <c r="K51" s="44"/>
      <c r="L51" s="44"/>
      <c r="M51" s="44"/>
      <c r="N51" s="44"/>
      <c r="O51" s="44"/>
      <c r="P51" s="44"/>
      <c r="Q51" s="44"/>
      <c r="R51" s="43">
        <v>167</v>
      </c>
      <c r="S51" s="44"/>
      <c r="T51" s="44"/>
      <c r="U51" s="44"/>
      <c r="V51" s="44"/>
      <c r="W51" s="44"/>
      <c r="X51" s="44"/>
      <c r="Y51" s="44"/>
      <c r="Z51" s="44"/>
      <c r="AA51" s="47"/>
      <c r="AB51" s="46">
        <v>95</v>
      </c>
      <c r="AC51" s="44"/>
      <c r="AD51" s="44"/>
      <c r="AE51" s="44"/>
      <c r="AF51" s="44"/>
      <c r="AG51" s="44"/>
      <c r="AH51" s="48"/>
      <c r="AI51" s="49"/>
      <c r="AJ51" s="44"/>
      <c r="AK51" s="44"/>
      <c r="AL51" s="44"/>
      <c r="AM51" s="44"/>
      <c r="AN51" s="44"/>
      <c r="AO51" s="44"/>
      <c r="AP51" s="44"/>
      <c r="AQ51" s="44"/>
      <c r="AR51" s="44"/>
      <c r="AS51" s="43">
        <f t="shared" si="5"/>
        <v>120</v>
      </c>
      <c r="AT51" s="44"/>
      <c r="AU51" s="44"/>
      <c r="AV51" s="44"/>
      <c r="AW51" s="61">
        <f t="shared" si="1"/>
        <v>3</v>
      </c>
    </row>
    <row r="52" spans="1:49" ht="21" customHeight="1" thickBot="1">
      <c r="A52" s="51">
        <f t="shared" si="2"/>
        <v>45</v>
      </c>
      <c r="B52" s="34">
        <v>1500965</v>
      </c>
      <c r="C52" s="36" t="s">
        <v>102</v>
      </c>
      <c r="D52" s="33">
        <v>43031</v>
      </c>
      <c r="E52" s="42">
        <v>12</v>
      </c>
      <c r="F52" s="71" t="s">
        <v>183</v>
      </c>
      <c r="G52" s="93"/>
      <c r="H52" s="49"/>
      <c r="I52" s="44"/>
      <c r="J52" s="44"/>
      <c r="K52" s="44"/>
      <c r="L52" s="44"/>
      <c r="M52" s="44"/>
      <c r="N52" s="44"/>
      <c r="O52" s="44"/>
      <c r="P52" s="44"/>
      <c r="Q52" s="44"/>
      <c r="R52" s="43">
        <v>117</v>
      </c>
      <c r="S52" s="44"/>
      <c r="T52" s="44"/>
      <c r="U52" s="44"/>
      <c r="V52" s="44"/>
      <c r="W52" s="44"/>
      <c r="X52" s="44"/>
      <c r="Y52" s="44"/>
      <c r="Z52" s="44"/>
      <c r="AA52" s="47"/>
      <c r="AB52" s="46">
        <v>126</v>
      </c>
      <c r="AC52" s="44"/>
      <c r="AD52" s="44"/>
      <c r="AE52" s="43">
        <v>59</v>
      </c>
      <c r="AF52" s="44"/>
      <c r="AG52" s="44"/>
      <c r="AH52" s="48"/>
      <c r="AI52" s="67">
        <f>60/0.5*90%</f>
        <v>108</v>
      </c>
      <c r="AJ52" s="44"/>
      <c r="AK52" s="43">
        <v>100</v>
      </c>
      <c r="AL52" s="43">
        <v>76</v>
      </c>
      <c r="AM52" s="43">
        <v>87</v>
      </c>
      <c r="AN52" s="44"/>
      <c r="AO52" s="44"/>
      <c r="AP52" s="44"/>
      <c r="AQ52" s="44"/>
      <c r="AR52" s="43">
        <v>80</v>
      </c>
      <c r="AS52" s="44"/>
      <c r="AT52" s="44"/>
      <c r="AU52" s="44"/>
      <c r="AV52" s="44"/>
      <c r="AW52" s="61">
        <f t="shared" si="1"/>
        <v>8</v>
      </c>
    </row>
    <row r="53" spans="1:49" ht="21" customHeight="1" thickBot="1">
      <c r="A53" s="51">
        <f t="shared" si="2"/>
        <v>46</v>
      </c>
      <c r="B53" s="34">
        <v>1501185</v>
      </c>
      <c r="C53" s="73" t="s">
        <v>103</v>
      </c>
      <c r="D53" s="33" t="e">
        <v>#N/A</v>
      </c>
      <c r="E53" s="41" t="s">
        <v>179</v>
      </c>
      <c r="F53" s="71" t="e">
        <v>#N/A</v>
      </c>
      <c r="G53" s="93" t="s">
        <v>191</v>
      </c>
      <c r="H53" s="49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7"/>
      <c r="AB53" s="46">
        <v>158</v>
      </c>
      <c r="AC53" s="44"/>
      <c r="AD53" s="43">
        <v>49</v>
      </c>
      <c r="AE53" s="43">
        <v>44</v>
      </c>
      <c r="AF53" s="43">
        <f>60/0.75*70%</f>
        <v>56</v>
      </c>
      <c r="AG53" s="44"/>
      <c r="AH53" s="48"/>
      <c r="AI53" s="67">
        <f>60/0.5*70%</f>
        <v>84</v>
      </c>
      <c r="AJ53" s="44"/>
      <c r="AK53" s="43">
        <v>90</v>
      </c>
      <c r="AL53" s="44"/>
      <c r="AM53" s="43">
        <f>60/0.48*80%</f>
        <v>100</v>
      </c>
      <c r="AN53" s="44"/>
      <c r="AO53" s="44"/>
      <c r="AP53" s="44"/>
      <c r="AQ53" s="44"/>
      <c r="AR53" s="44"/>
      <c r="AS53" s="44"/>
      <c r="AT53" s="44"/>
      <c r="AU53" s="44"/>
      <c r="AV53" s="44"/>
      <c r="AW53" s="61">
        <f t="shared" si="1"/>
        <v>7</v>
      </c>
    </row>
    <row r="54" spans="1:49" ht="21" customHeight="1" thickBot="1">
      <c r="A54" s="51">
        <f t="shared" si="2"/>
        <v>47</v>
      </c>
      <c r="B54" s="34">
        <v>1500192</v>
      </c>
      <c r="C54" s="36" t="s">
        <v>104</v>
      </c>
      <c r="D54" s="33">
        <v>42489</v>
      </c>
      <c r="E54" s="42">
        <v>8</v>
      </c>
      <c r="F54" s="71" t="s">
        <v>187</v>
      </c>
      <c r="G54" s="93"/>
      <c r="H54" s="49"/>
      <c r="I54" s="44"/>
      <c r="J54" s="44"/>
      <c r="K54" s="44"/>
      <c r="L54" s="44"/>
      <c r="M54" s="44"/>
      <c r="N54" s="44"/>
      <c r="O54" s="44"/>
      <c r="P54" s="44"/>
      <c r="Q54" s="44"/>
      <c r="R54" s="43">
        <f>60/0.36*90%</f>
        <v>150.00000000000003</v>
      </c>
      <c r="S54" s="44"/>
      <c r="T54" s="44"/>
      <c r="U54" s="44"/>
      <c r="V54" s="44"/>
      <c r="W54" s="44"/>
      <c r="X54" s="44"/>
      <c r="Y54" s="44"/>
      <c r="Z54" s="44"/>
      <c r="AA54" s="47"/>
      <c r="AB54" s="46">
        <v>158</v>
      </c>
      <c r="AC54" s="44"/>
      <c r="AD54" s="44"/>
      <c r="AE54" s="44"/>
      <c r="AF54" s="44"/>
      <c r="AG54" s="44"/>
      <c r="AH54" s="48"/>
      <c r="AI54" s="67">
        <f>60/0.5*100%</f>
        <v>120</v>
      </c>
      <c r="AJ54" s="43">
        <f>60/0.35*70%</f>
        <v>120</v>
      </c>
      <c r="AK54" s="44"/>
      <c r="AL54" s="44"/>
      <c r="AM54" s="44"/>
      <c r="AN54" s="44"/>
      <c r="AO54" s="44"/>
      <c r="AP54" s="43">
        <f>60/0.3*100%</f>
        <v>200</v>
      </c>
      <c r="AQ54" s="44"/>
      <c r="AR54" s="43">
        <v>70</v>
      </c>
      <c r="AS54" s="44"/>
      <c r="AT54" s="44"/>
      <c r="AU54" s="44"/>
      <c r="AV54" s="44"/>
      <c r="AW54" s="61">
        <f t="shared" si="1"/>
        <v>6</v>
      </c>
    </row>
    <row r="55" spans="1:49" ht="21" customHeight="1" thickBot="1">
      <c r="A55" s="51">
        <f t="shared" si="2"/>
        <v>48</v>
      </c>
      <c r="B55" s="34">
        <v>1401017</v>
      </c>
      <c r="C55" s="36" t="s">
        <v>105</v>
      </c>
      <c r="D55" s="33">
        <v>42894</v>
      </c>
      <c r="E55" s="42">
        <v>11</v>
      </c>
      <c r="F55" s="71" t="s">
        <v>184</v>
      </c>
      <c r="G55" s="93"/>
      <c r="H55" s="49"/>
      <c r="I55" s="44"/>
      <c r="J55" s="44"/>
      <c r="K55" s="44"/>
      <c r="L55" s="44"/>
      <c r="M55" s="44"/>
      <c r="N55" s="44"/>
      <c r="O55" s="44"/>
      <c r="P55" s="44"/>
      <c r="Q55" s="44"/>
      <c r="R55" s="43">
        <v>117</v>
      </c>
      <c r="S55" s="44"/>
      <c r="T55" s="44"/>
      <c r="U55" s="44"/>
      <c r="V55" s="44"/>
      <c r="W55" s="44"/>
      <c r="X55" s="44"/>
      <c r="Y55" s="44"/>
      <c r="Z55" s="44"/>
      <c r="AA55" s="47"/>
      <c r="AB55" s="45"/>
      <c r="AC55" s="44"/>
      <c r="AD55" s="44"/>
      <c r="AE55" s="44"/>
      <c r="AF55" s="43">
        <f>60/0.75*70%</f>
        <v>56</v>
      </c>
      <c r="AG55" s="44"/>
      <c r="AH55" s="48"/>
      <c r="AI55" s="49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61">
        <f t="shared" si="1"/>
        <v>2</v>
      </c>
    </row>
    <row r="56" spans="1:49" ht="21" customHeight="1" thickBot="1">
      <c r="A56" s="51">
        <f t="shared" si="2"/>
        <v>49</v>
      </c>
      <c r="B56" s="34">
        <v>1401679</v>
      </c>
      <c r="C56" s="35" t="s">
        <v>106</v>
      </c>
      <c r="D56" s="33" t="e">
        <v>#N/A</v>
      </c>
      <c r="E56" s="41" t="s">
        <v>179</v>
      </c>
      <c r="F56" s="71" t="s">
        <v>188</v>
      </c>
      <c r="G56" s="93"/>
      <c r="H56" s="49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7"/>
      <c r="AB56" s="46">
        <v>126</v>
      </c>
      <c r="AC56" s="44"/>
      <c r="AD56" s="44"/>
      <c r="AE56" s="43">
        <v>67</v>
      </c>
      <c r="AF56" s="43">
        <f>60/0.75*80%</f>
        <v>64</v>
      </c>
      <c r="AG56" s="43">
        <v>74</v>
      </c>
      <c r="AH56" s="48"/>
      <c r="AI56" s="67">
        <f>60/0.5*80%</f>
        <v>96</v>
      </c>
      <c r="AJ56" s="43">
        <v>137</v>
      </c>
      <c r="AK56" s="44"/>
      <c r="AL56" s="44"/>
      <c r="AM56" s="43">
        <v>87</v>
      </c>
      <c r="AN56" s="43">
        <f>60/0.4*100%</f>
        <v>150</v>
      </c>
      <c r="AO56" s="43">
        <v>100</v>
      </c>
      <c r="AP56" s="43">
        <f>60/0.3*60%</f>
        <v>120</v>
      </c>
      <c r="AQ56" s="43">
        <f>60/0.4*70%</f>
        <v>105</v>
      </c>
      <c r="AR56" s="44"/>
      <c r="AS56" s="44"/>
      <c r="AT56" s="44"/>
      <c r="AU56" s="44"/>
      <c r="AV56" s="44"/>
      <c r="AW56" s="61">
        <f t="shared" si="1"/>
        <v>11</v>
      </c>
    </row>
    <row r="57" spans="1:49" ht="21" customHeight="1" thickBot="1">
      <c r="A57" s="51">
        <f t="shared" si="2"/>
        <v>50</v>
      </c>
      <c r="B57" s="34">
        <v>1400946</v>
      </c>
      <c r="C57" s="36" t="s">
        <v>107</v>
      </c>
      <c r="D57" s="33">
        <v>42811</v>
      </c>
      <c r="E57" s="42">
        <v>11</v>
      </c>
      <c r="F57" s="71" t="s">
        <v>183</v>
      </c>
      <c r="G57" s="93"/>
      <c r="H57" s="49"/>
      <c r="I57" s="44"/>
      <c r="J57" s="44"/>
      <c r="K57" s="44"/>
      <c r="L57" s="44"/>
      <c r="M57" s="44"/>
      <c r="N57" s="44"/>
      <c r="O57" s="44"/>
      <c r="P57" s="44"/>
      <c r="Q57" s="44"/>
      <c r="R57" s="43">
        <v>83</v>
      </c>
      <c r="S57" s="44"/>
      <c r="T57" s="44"/>
      <c r="U57" s="44"/>
      <c r="V57" s="44"/>
      <c r="W57" s="44"/>
      <c r="X57" s="44"/>
      <c r="Y57" s="44"/>
      <c r="Z57" s="44"/>
      <c r="AA57" s="47"/>
      <c r="AB57" s="46">
        <v>95</v>
      </c>
      <c r="AC57" s="44"/>
      <c r="AD57" s="43">
        <v>57</v>
      </c>
      <c r="AE57" s="43">
        <v>44</v>
      </c>
      <c r="AF57" s="43">
        <f>60/0.75*90%</f>
        <v>72</v>
      </c>
      <c r="AG57" s="43">
        <v>92</v>
      </c>
      <c r="AH57" s="48"/>
      <c r="AI57" s="49"/>
      <c r="AJ57" s="44"/>
      <c r="AK57" s="44"/>
      <c r="AL57" s="44"/>
      <c r="AM57" s="44"/>
      <c r="AN57" s="44"/>
      <c r="AO57" s="44"/>
      <c r="AP57" s="44"/>
      <c r="AQ57" s="44"/>
      <c r="AR57" s="43">
        <v>80</v>
      </c>
      <c r="AS57" s="44"/>
      <c r="AT57" s="44"/>
      <c r="AU57" s="44"/>
      <c r="AV57" s="44"/>
      <c r="AW57" s="61">
        <f t="shared" si="1"/>
        <v>7</v>
      </c>
    </row>
    <row r="58" spans="1:49" ht="21" customHeight="1" thickBot="1">
      <c r="A58" s="51">
        <f t="shared" si="2"/>
        <v>51</v>
      </c>
      <c r="B58" s="34">
        <v>1401079</v>
      </c>
      <c r="C58" s="36" t="s">
        <v>108</v>
      </c>
      <c r="D58" s="33">
        <v>42909</v>
      </c>
      <c r="E58" s="42">
        <v>12</v>
      </c>
      <c r="F58" s="71" t="s">
        <v>187</v>
      </c>
      <c r="G58" s="93"/>
      <c r="H58" s="49"/>
      <c r="I58" s="44"/>
      <c r="J58" s="44"/>
      <c r="K58" s="44"/>
      <c r="L58" s="44"/>
      <c r="M58" s="44"/>
      <c r="N58" s="44"/>
      <c r="O58" s="44"/>
      <c r="P58" s="44"/>
      <c r="Q58" s="44"/>
      <c r="R58" s="43">
        <f>60/0.36*60%</f>
        <v>100.00000000000001</v>
      </c>
      <c r="S58" s="44"/>
      <c r="T58" s="44"/>
      <c r="U58" s="44"/>
      <c r="V58" s="44"/>
      <c r="W58" s="44"/>
      <c r="X58" s="44"/>
      <c r="Y58" s="44"/>
      <c r="Z58" s="44"/>
      <c r="AA58" s="47"/>
      <c r="AB58" s="46">
        <v>126</v>
      </c>
      <c r="AC58" s="44"/>
      <c r="AD58" s="43">
        <v>41</v>
      </c>
      <c r="AE58" s="43">
        <v>59</v>
      </c>
      <c r="AF58" s="44"/>
      <c r="AG58" s="44"/>
      <c r="AH58" s="48"/>
      <c r="AI58" s="67">
        <f>60/0.5*80%</f>
        <v>96</v>
      </c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61">
        <f t="shared" si="1"/>
        <v>5</v>
      </c>
    </row>
    <row r="59" spans="1:49" ht="21" customHeight="1" thickBot="1">
      <c r="A59" s="51">
        <f t="shared" si="2"/>
        <v>52</v>
      </c>
      <c r="B59" s="34">
        <v>1400017</v>
      </c>
      <c r="C59" s="36" t="s">
        <v>109</v>
      </c>
      <c r="D59" s="33">
        <v>42310</v>
      </c>
      <c r="E59" s="42">
        <v>12</v>
      </c>
      <c r="F59" s="71" t="s">
        <v>184</v>
      </c>
      <c r="G59" s="93"/>
      <c r="H59" s="49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3">
        <f>60/0.3*70%</f>
        <v>140</v>
      </c>
      <c r="W59" s="44"/>
      <c r="X59" s="44"/>
      <c r="Y59" s="44"/>
      <c r="Z59" s="44"/>
      <c r="AA59" s="47"/>
      <c r="AB59" s="45"/>
      <c r="AC59" s="44"/>
      <c r="AD59" s="44"/>
      <c r="AE59" s="44"/>
      <c r="AF59" s="44"/>
      <c r="AG59" s="44"/>
      <c r="AH59" s="48"/>
      <c r="AI59" s="49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61">
        <f t="shared" si="1"/>
        <v>1</v>
      </c>
    </row>
    <row r="60" spans="1:49" ht="21" customHeight="1" thickBot="1">
      <c r="A60" s="51">
        <f t="shared" si="2"/>
        <v>53</v>
      </c>
      <c r="B60" s="34">
        <v>1501465</v>
      </c>
      <c r="C60" s="36" t="s">
        <v>110</v>
      </c>
      <c r="D60" s="33">
        <v>43609</v>
      </c>
      <c r="E60" s="42">
        <v>10</v>
      </c>
      <c r="F60" s="71" t="s">
        <v>185</v>
      </c>
      <c r="G60" s="93"/>
      <c r="H60" s="49"/>
      <c r="I60" s="44"/>
      <c r="J60" s="44"/>
      <c r="K60" s="44"/>
      <c r="L60" s="44"/>
      <c r="M60" s="44"/>
      <c r="N60" s="44"/>
      <c r="O60" s="44"/>
      <c r="P60" s="44"/>
      <c r="Q60" s="44"/>
      <c r="R60" s="43">
        <v>117</v>
      </c>
      <c r="S60" s="44"/>
      <c r="T60" s="44"/>
      <c r="U60" s="44"/>
      <c r="V60" s="44"/>
      <c r="W60" s="44"/>
      <c r="X60" s="44"/>
      <c r="Y60" s="44"/>
      <c r="Z60" s="44"/>
      <c r="AA60" s="47"/>
      <c r="AB60" s="45"/>
      <c r="AC60" s="44"/>
      <c r="AD60" s="44"/>
      <c r="AE60" s="44"/>
      <c r="AF60" s="44"/>
      <c r="AG60" s="44"/>
      <c r="AH60" s="48"/>
      <c r="AI60" s="49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61">
        <f t="shared" si="1"/>
        <v>1</v>
      </c>
    </row>
    <row r="61" spans="1:49" ht="21" customHeight="1" thickBot="1">
      <c r="A61" s="51">
        <f t="shared" si="2"/>
        <v>54</v>
      </c>
      <c r="B61" s="34">
        <v>1402068</v>
      </c>
      <c r="C61" s="74" t="s">
        <v>111</v>
      </c>
      <c r="D61" s="33">
        <v>43782</v>
      </c>
      <c r="E61" s="42">
        <v>8</v>
      </c>
      <c r="F61" s="71" t="s">
        <v>183</v>
      </c>
      <c r="G61" s="93" t="s">
        <v>191</v>
      </c>
      <c r="H61" s="49"/>
      <c r="I61" s="44"/>
      <c r="J61" s="44"/>
      <c r="K61" s="44"/>
      <c r="L61" s="44"/>
      <c r="M61" s="44"/>
      <c r="N61" s="44"/>
      <c r="O61" s="44"/>
      <c r="P61" s="43">
        <v>137</v>
      </c>
      <c r="Q61" s="43">
        <v>86</v>
      </c>
      <c r="R61" s="43">
        <v>117</v>
      </c>
      <c r="S61" s="44"/>
      <c r="T61" s="44"/>
      <c r="U61" s="44"/>
      <c r="V61" s="44"/>
      <c r="W61" s="43">
        <f>60/0.2*60%</f>
        <v>180</v>
      </c>
      <c r="X61" s="43">
        <v>27</v>
      </c>
      <c r="Y61" s="43">
        <v>107</v>
      </c>
      <c r="Z61" s="44"/>
      <c r="AA61" s="63">
        <f>60/1*60%</f>
        <v>36</v>
      </c>
      <c r="AB61" s="45"/>
      <c r="AC61" s="44"/>
      <c r="AD61" s="43">
        <v>41</v>
      </c>
      <c r="AE61" s="43">
        <v>37</v>
      </c>
      <c r="AF61" s="44"/>
      <c r="AG61" s="43">
        <v>46</v>
      </c>
      <c r="AH61" s="48"/>
      <c r="AI61" s="49"/>
      <c r="AJ61" s="43">
        <v>103</v>
      </c>
      <c r="AK61" s="44"/>
      <c r="AL61" s="44"/>
      <c r="AM61" s="44"/>
      <c r="AN61" s="43">
        <f>60/0.4*60%</f>
        <v>90</v>
      </c>
      <c r="AO61" s="44"/>
      <c r="AP61" s="44"/>
      <c r="AQ61" s="44"/>
      <c r="AR61" s="44"/>
      <c r="AS61" s="44"/>
      <c r="AT61" s="44"/>
      <c r="AU61" s="44"/>
      <c r="AV61" s="44"/>
      <c r="AW61" s="61">
        <f t="shared" si="1"/>
        <v>12</v>
      </c>
    </row>
    <row r="62" spans="1:49" ht="21" customHeight="1" thickBot="1">
      <c r="A62" s="51">
        <f t="shared" si="2"/>
        <v>55</v>
      </c>
      <c r="B62" s="53">
        <v>1501276</v>
      </c>
      <c r="C62" s="32" t="s">
        <v>112</v>
      </c>
      <c r="D62" s="33">
        <v>43328</v>
      </c>
      <c r="E62" s="40">
        <v>8</v>
      </c>
      <c r="F62" s="71" t="s">
        <v>184</v>
      </c>
      <c r="G62" s="93"/>
      <c r="H62" s="49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7"/>
      <c r="AB62" s="46">
        <v>95</v>
      </c>
      <c r="AC62" s="43">
        <v>54</v>
      </c>
      <c r="AD62" s="43">
        <v>66</v>
      </c>
      <c r="AE62" s="43">
        <v>59</v>
      </c>
      <c r="AF62" s="43">
        <f>60/0.75*90%</f>
        <v>72</v>
      </c>
      <c r="AG62" s="44"/>
      <c r="AH62" s="48"/>
      <c r="AI62" s="49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61">
        <f t="shared" si="1"/>
        <v>5</v>
      </c>
    </row>
    <row r="63" spans="1:49" ht="21" customHeight="1" thickBot="1">
      <c r="A63" s="51">
        <f t="shared" si="2"/>
        <v>56</v>
      </c>
      <c r="B63" s="34">
        <v>14015987</v>
      </c>
      <c r="C63" s="74" t="s">
        <v>113</v>
      </c>
      <c r="D63" s="33" t="e">
        <v>#N/A</v>
      </c>
      <c r="E63" s="42">
        <v>10</v>
      </c>
      <c r="F63" s="71" t="e">
        <v>#N/A</v>
      </c>
      <c r="G63" s="93" t="s">
        <v>191</v>
      </c>
      <c r="H63" s="49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7"/>
      <c r="AB63" s="46">
        <v>95</v>
      </c>
      <c r="AC63" s="43">
        <v>87</v>
      </c>
      <c r="AD63" s="43">
        <v>49</v>
      </c>
      <c r="AE63" s="43">
        <v>44</v>
      </c>
      <c r="AF63" s="43">
        <f>60/0.75*70%</f>
        <v>56</v>
      </c>
      <c r="AG63" s="44"/>
      <c r="AH63" s="48"/>
      <c r="AI63" s="67">
        <f>60/0.5*80%</f>
        <v>96</v>
      </c>
      <c r="AJ63" s="43">
        <v>154</v>
      </c>
      <c r="AK63" s="43">
        <f t="shared" ref="AK63:AK64" si="6">60/0.6*50%</f>
        <v>50</v>
      </c>
      <c r="AL63" s="44"/>
      <c r="AM63" s="43">
        <v>62</v>
      </c>
      <c r="AN63" s="44"/>
      <c r="AO63" s="43">
        <v>80</v>
      </c>
      <c r="AP63" s="43">
        <f>60/0.3*70%</f>
        <v>140</v>
      </c>
      <c r="AQ63" s="44"/>
      <c r="AR63" s="44"/>
      <c r="AS63" s="44"/>
      <c r="AT63" s="44"/>
      <c r="AU63" s="44"/>
      <c r="AV63" s="44"/>
      <c r="AW63" s="61">
        <f t="shared" si="1"/>
        <v>11</v>
      </c>
    </row>
    <row r="64" spans="1:49" ht="21" customHeight="1" thickBot="1">
      <c r="A64" s="51">
        <f t="shared" si="2"/>
        <v>57</v>
      </c>
      <c r="B64" s="34">
        <v>1401874</v>
      </c>
      <c r="C64" s="36" t="s">
        <v>114</v>
      </c>
      <c r="D64" s="33">
        <v>43656</v>
      </c>
      <c r="E64" s="42">
        <v>10</v>
      </c>
      <c r="F64" s="71" t="s">
        <v>184</v>
      </c>
      <c r="G64" s="93"/>
      <c r="H64" s="49"/>
      <c r="I64" s="44"/>
      <c r="J64" s="44"/>
      <c r="K64" s="44"/>
      <c r="L64" s="44"/>
      <c r="M64" s="44"/>
      <c r="N64" s="44"/>
      <c r="O64" s="44"/>
      <c r="P64" s="43">
        <f>60/0.35*70%</f>
        <v>120</v>
      </c>
      <c r="Q64" s="44"/>
      <c r="R64" s="44"/>
      <c r="S64" s="44"/>
      <c r="T64" s="44"/>
      <c r="U64" s="44"/>
      <c r="V64" s="44"/>
      <c r="W64" s="44"/>
      <c r="X64" s="44"/>
      <c r="Y64" s="43">
        <v>129</v>
      </c>
      <c r="Z64" s="44"/>
      <c r="AA64" s="47"/>
      <c r="AB64" s="46">
        <v>126</v>
      </c>
      <c r="AC64" s="44"/>
      <c r="AD64" s="43">
        <v>49</v>
      </c>
      <c r="AE64" s="43">
        <v>52</v>
      </c>
      <c r="AF64" s="43">
        <f>60/0.75*90%</f>
        <v>72</v>
      </c>
      <c r="AG64" s="43">
        <v>74</v>
      </c>
      <c r="AH64" s="48"/>
      <c r="AI64" s="49"/>
      <c r="AJ64" s="43">
        <v>137</v>
      </c>
      <c r="AK64" s="43">
        <f t="shared" si="6"/>
        <v>50</v>
      </c>
      <c r="AL64" s="44"/>
      <c r="AM64" s="43">
        <v>87</v>
      </c>
      <c r="AN64" s="43">
        <f>60/0.4*60%</f>
        <v>90</v>
      </c>
      <c r="AO64" s="44"/>
      <c r="AP64" s="44"/>
      <c r="AQ64" s="44"/>
      <c r="AR64" s="44"/>
      <c r="AS64" s="44"/>
      <c r="AT64" s="44"/>
      <c r="AU64" s="44"/>
      <c r="AV64" s="44"/>
      <c r="AW64" s="61">
        <f t="shared" si="1"/>
        <v>11</v>
      </c>
    </row>
    <row r="65" spans="1:49" ht="21" customHeight="1" thickBot="1">
      <c r="A65" s="51">
        <f t="shared" si="2"/>
        <v>58</v>
      </c>
      <c r="B65" s="34">
        <v>1402051</v>
      </c>
      <c r="C65" s="74" t="s">
        <v>115</v>
      </c>
      <c r="D65" s="33">
        <v>43773</v>
      </c>
      <c r="E65" s="42">
        <v>10</v>
      </c>
      <c r="F65" s="71" t="s">
        <v>187</v>
      </c>
      <c r="G65" s="93" t="s">
        <v>191</v>
      </c>
      <c r="H65" s="49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63">
        <f>60/1*80%</f>
        <v>48</v>
      </c>
      <c r="AB65" s="46">
        <v>79</v>
      </c>
      <c r="AC65" s="44"/>
      <c r="AD65" s="44"/>
      <c r="AE65" s="43">
        <v>44</v>
      </c>
      <c r="AF65" s="44"/>
      <c r="AG65" s="44"/>
      <c r="AH65" s="48"/>
      <c r="AI65" s="49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61">
        <f t="shared" si="1"/>
        <v>3</v>
      </c>
    </row>
    <row r="66" spans="1:49" ht="21" customHeight="1" thickBot="1">
      <c r="A66" s="51">
        <f t="shared" si="2"/>
        <v>59</v>
      </c>
      <c r="B66" s="34">
        <v>1401790</v>
      </c>
      <c r="C66" s="36" t="s">
        <v>98</v>
      </c>
      <c r="D66" s="33">
        <v>43621</v>
      </c>
      <c r="E66" s="42">
        <v>7</v>
      </c>
      <c r="F66" s="71" t="s">
        <v>183</v>
      </c>
      <c r="G66" s="93"/>
      <c r="H66" s="49"/>
      <c r="I66" s="44"/>
      <c r="J66" s="44"/>
      <c r="K66" s="44"/>
      <c r="L66" s="43">
        <v>40</v>
      </c>
      <c r="M66" s="44"/>
      <c r="N66" s="43">
        <v>67</v>
      </c>
      <c r="O66" s="44"/>
      <c r="P66" s="43">
        <v>103</v>
      </c>
      <c r="Q66" s="44"/>
      <c r="R66" s="43">
        <f>60/0.36*60%</f>
        <v>100.00000000000001</v>
      </c>
      <c r="S66" s="43">
        <f>60/0.6*50%</f>
        <v>50</v>
      </c>
      <c r="T66" s="43">
        <v>57</v>
      </c>
      <c r="U66" s="44"/>
      <c r="V66" s="44"/>
      <c r="W66" s="44"/>
      <c r="X66" s="44"/>
      <c r="Y66" s="44"/>
      <c r="Z66" s="44"/>
      <c r="AA66" s="47"/>
      <c r="AB66" s="46">
        <v>79</v>
      </c>
      <c r="AC66" s="44"/>
      <c r="AD66" s="44"/>
      <c r="AE66" s="44"/>
      <c r="AF66" s="44"/>
      <c r="AG66" s="44"/>
      <c r="AH66" s="48"/>
      <c r="AI66" s="49"/>
      <c r="AJ66" s="43">
        <v>171</v>
      </c>
      <c r="AK66" s="44"/>
      <c r="AL66" s="44"/>
      <c r="AM66" s="44"/>
      <c r="AN66" s="44"/>
      <c r="AO66" s="44"/>
      <c r="AP66" s="43">
        <f>60/0.3*80%</f>
        <v>160</v>
      </c>
      <c r="AQ66" s="44"/>
      <c r="AR66" s="44"/>
      <c r="AS66" s="44"/>
      <c r="AT66" s="44"/>
      <c r="AU66" s="44"/>
      <c r="AV66" s="44"/>
      <c r="AW66" s="61">
        <f t="shared" si="1"/>
        <v>9</v>
      </c>
    </row>
    <row r="67" spans="1:49" ht="21" customHeight="1" thickBot="1">
      <c r="A67" s="51">
        <f t="shared" si="2"/>
        <v>60</v>
      </c>
      <c r="B67" s="34">
        <v>1501499</v>
      </c>
      <c r="C67" s="35" t="s">
        <v>116</v>
      </c>
      <c r="D67" s="33" t="e">
        <v>#N/A</v>
      </c>
      <c r="E67" s="41" t="s">
        <v>179</v>
      </c>
      <c r="F67" s="71" t="s">
        <v>187</v>
      </c>
      <c r="G67" s="93"/>
      <c r="H67" s="49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7"/>
      <c r="AB67" s="46">
        <v>158</v>
      </c>
      <c r="AC67" s="43">
        <v>76</v>
      </c>
      <c r="AD67" s="43">
        <v>82</v>
      </c>
      <c r="AE67" s="43">
        <v>74</v>
      </c>
      <c r="AF67" s="43">
        <f>60/0.75*100%</f>
        <v>80</v>
      </c>
      <c r="AG67" s="43">
        <v>92</v>
      </c>
      <c r="AH67" s="48"/>
      <c r="AI67" s="49"/>
      <c r="AJ67" s="43">
        <v>171</v>
      </c>
      <c r="AK67" s="44"/>
      <c r="AL67" s="44"/>
      <c r="AM67" s="44"/>
      <c r="AN67" s="44"/>
      <c r="AO67" s="44"/>
      <c r="AP67" s="43">
        <f>60/0.3*90%</f>
        <v>180</v>
      </c>
      <c r="AQ67" s="44"/>
      <c r="AR67" s="44"/>
      <c r="AS67" s="44"/>
      <c r="AT67" s="44"/>
      <c r="AU67" s="44"/>
      <c r="AV67" s="44"/>
      <c r="AW67" s="61">
        <f t="shared" si="1"/>
        <v>8</v>
      </c>
    </row>
    <row r="68" spans="1:49" ht="21" customHeight="1" thickBot="1">
      <c r="A68" s="51">
        <f t="shared" si="2"/>
        <v>61</v>
      </c>
      <c r="B68" s="34">
        <v>1401828</v>
      </c>
      <c r="C68" s="35" t="s">
        <v>117</v>
      </c>
      <c r="D68" s="33" t="e">
        <v>#N/A</v>
      </c>
      <c r="E68" s="41" t="s">
        <v>179</v>
      </c>
      <c r="F68" s="71" t="s">
        <v>184</v>
      </c>
      <c r="G68" s="93"/>
      <c r="H68" s="49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7"/>
      <c r="AB68" s="46">
        <v>95</v>
      </c>
      <c r="AC68" s="44"/>
      <c r="AD68" s="43">
        <v>66</v>
      </c>
      <c r="AE68" s="43">
        <v>67</v>
      </c>
      <c r="AF68" s="44"/>
      <c r="AG68" s="44"/>
      <c r="AH68" s="48"/>
      <c r="AI68" s="49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61">
        <f t="shared" si="1"/>
        <v>3</v>
      </c>
    </row>
    <row r="69" spans="1:49" ht="21" customHeight="1" thickBot="1">
      <c r="A69" s="51">
        <f t="shared" si="2"/>
        <v>62</v>
      </c>
      <c r="B69" s="34">
        <v>1401831</v>
      </c>
      <c r="C69" s="35" t="s">
        <v>118</v>
      </c>
      <c r="D69" s="33" t="e">
        <v>#N/A</v>
      </c>
      <c r="E69" s="41" t="s">
        <v>179</v>
      </c>
      <c r="F69" s="71" t="s">
        <v>184</v>
      </c>
      <c r="G69" s="93"/>
      <c r="H69" s="49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7"/>
      <c r="AB69" s="45"/>
      <c r="AC69" s="44"/>
      <c r="AD69" s="44"/>
      <c r="AE69" s="43">
        <v>52</v>
      </c>
      <c r="AF69" s="44"/>
      <c r="AG69" s="44"/>
      <c r="AH69" s="48"/>
      <c r="AI69" s="49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61">
        <f t="shared" si="1"/>
        <v>1</v>
      </c>
    </row>
    <row r="70" spans="1:49" ht="21" customHeight="1" thickBot="1">
      <c r="A70" s="51">
        <f t="shared" si="2"/>
        <v>63</v>
      </c>
      <c r="B70" s="34">
        <v>1500988</v>
      </c>
      <c r="C70" s="36" t="s">
        <v>119</v>
      </c>
      <c r="D70" s="33">
        <v>43055</v>
      </c>
      <c r="E70" s="42">
        <v>7</v>
      </c>
      <c r="F70" s="71" t="s">
        <v>184</v>
      </c>
      <c r="G70" s="93"/>
      <c r="H70" s="49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7"/>
      <c r="AB70" s="46">
        <v>110</v>
      </c>
      <c r="AC70" s="44"/>
      <c r="AD70" s="43">
        <v>57</v>
      </c>
      <c r="AE70" s="43">
        <v>37</v>
      </c>
      <c r="AF70" s="44"/>
      <c r="AG70" s="44"/>
      <c r="AH70" s="48"/>
      <c r="AI70" s="49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61">
        <f t="shared" si="1"/>
        <v>3</v>
      </c>
    </row>
    <row r="71" spans="1:49" ht="21" customHeight="1" thickBot="1">
      <c r="A71" s="51">
        <f t="shared" si="2"/>
        <v>64</v>
      </c>
      <c r="B71" s="34">
        <v>1401710</v>
      </c>
      <c r="C71" s="36" t="s">
        <v>120</v>
      </c>
      <c r="D71" s="33">
        <v>43595</v>
      </c>
      <c r="E71" s="42">
        <v>9</v>
      </c>
      <c r="F71" s="71" t="s">
        <v>184</v>
      </c>
      <c r="G71" s="93"/>
      <c r="H71" s="49"/>
      <c r="I71" s="44"/>
      <c r="J71" s="44"/>
      <c r="K71" s="44"/>
      <c r="L71" s="44"/>
      <c r="M71" s="44"/>
      <c r="N71" s="43">
        <v>107</v>
      </c>
      <c r="O71" s="43">
        <f>60/1.2*70%</f>
        <v>35</v>
      </c>
      <c r="P71" s="43">
        <v>86</v>
      </c>
      <c r="Q71" s="44"/>
      <c r="R71" s="43">
        <f t="shared" ref="R71:R73" si="7">60/0.36*60%</f>
        <v>100.00000000000001</v>
      </c>
      <c r="S71" s="44"/>
      <c r="T71" s="44"/>
      <c r="U71" s="44"/>
      <c r="V71" s="44"/>
      <c r="W71" s="44"/>
      <c r="X71" s="44"/>
      <c r="Y71" s="44"/>
      <c r="Z71" s="44"/>
      <c r="AA71" s="63">
        <f>60/1*80%</f>
        <v>48</v>
      </c>
      <c r="AB71" s="45"/>
      <c r="AC71" s="44"/>
      <c r="AD71" s="44"/>
      <c r="AE71" s="44"/>
      <c r="AF71" s="44"/>
      <c r="AG71" s="44"/>
      <c r="AH71" s="48"/>
      <c r="AI71" s="49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61">
        <f t="shared" si="1"/>
        <v>5</v>
      </c>
    </row>
    <row r="72" spans="1:49" ht="21" customHeight="1" thickBot="1">
      <c r="A72" s="51">
        <f t="shared" si="2"/>
        <v>65</v>
      </c>
      <c r="B72" s="37">
        <v>1401877</v>
      </c>
      <c r="C72" s="36" t="s">
        <v>121</v>
      </c>
      <c r="D72" s="33">
        <v>43657</v>
      </c>
      <c r="E72" s="40">
        <v>12</v>
      </c>
      <c r="F72" s="71" t="s">
        <v>184</v>
      </c>
      <c r="G72" s="93"/>
      <c r="H72" s="49"/>
      <c r="I72" s="44"/>
      <c r="J72" s="44"/>
      <c r="K72" s="44"/>
      <c r="L72" s="44"/>
      <c r="M72" s="44"/>
      <c r="N72" s="43">
        <v>107</v>
      </c>
      <c r="O72" s="44"/>
      <c r="P72" s="44"/>
      <c r="Q72" s="44"/>
      <c r="R72" s="43">
        <f t="shared" si="7"/>
        <v>100.00000000000001</v>
      </c>
      <c r="S72" s="44"/>
      <c r="T72" s="44"/>
      <c r="U72" s="44"/>
      <c r="V72" s="44"/>
      <c r="W72" s="44"/>
      <c r="X72" s="44"/>
      <c r="Y72" s="43">
        <v>107</v>
      </c>
      <c r="Z72" s="44"/>
      <c r="AA72" s="47"/>
      <c r="AB72" s="45"/>
      <c r="AC72" s="44"/>
      <c r="AD72" s="44"/>
      <c r="AE72" s="44"/>
      <c r="AF72" s="44"/>
      <c r="AG72" s="44"/>
      <c r="AH72" s="48"/>
      <c r="AI72" s="49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61">
        <f t="shared" si="1"/>
        <v>3</v>
      </c>
    </row>
    <row r="73" spans="1:49" ht="21" customHeight="1" thickBot="1">
      <c r="A73" s="51">
        <f t="shared" si="2"/>
        <v>66</v>
      </c>
      <c r="B73" s="34">
        <v>1401847</v>
      </c>
      <c r="C73" s="36" t="s">
        <v>122</v>
      </c>
      <c r="D73" s="33">
        <v>43647</v>
      </c>
      <c r="E73" s="42">
        <v>11</v>
      </c>
      <c r="F73" s="71" t="s">
        <v>183</v>
      </c>
      <c r="G73" s="93"/>
      <c r="H73" s="49"/>
      <c r="I73" s="44"/>
      <c r="J73" s="44"/>
      <c r="K73" s="44"/>
      <c r="L73" s="43">
        <f>60/0.75*80%</f>
        <v>64</v>
      </c>
      <c r="M73" s="44"/>
      <c r="N73" s="43">
        <v>93</v>
      </c>
      <c r="O73" s="44"/>
      <c r="P73" s="43">
        <v>86</v>
      </c>
      <c r="Q73" s="44"/>
      <c r="R73" s="43">
        <f t="shared" si="7"/>
        <v>100.00000000000001</v>
      </c>
      <c r="S73" s="44"/>
      <c r="T73" s="44"/>
      <c r="U73" s="44"/>
      <c r="V73" s="44"/>
      <c r="W73" s="44"/>
      <c r="X73" s="44"/>
      <c r="Y73" s="43">
        <f>60/0.28*70%</f>
        <v>149.99999999999997</v>
      </c>
      <c r="Z73" s="44"/>
      <c r="AA73" s="63">
        <f>60/1*90%</f>
        <v>54</v>
      </c>
      <c r="AB73" s="46">
        <v>126</v>
      </c>
      <c r="AC73" s="44"/>
      <c r="AD73" s="44"/>
      <c r="AE73" s="44"/>
      <c r="AF73" s="44"/>
      <c r="AG73" s="44"/>
      <c r="AH73" s="48"/>
      <c r="AI73" s="49"/>
      <c r="AJ73" s="43">
        <v>154</v>
      </c>
      <c r="AK73" s="44"/>
      <c r="AL73" s="44"/>
      <c r="AM73" s="44"/>
      <c r="AN73" s="43">
        <f t="shared" ref="AN73:AN74" si="8">60/0.4*100%</f>
        <v>150</v>
      </c>
      <c r="AO73" s="43">
        <f>60/0.6*60%</f>
        <v>60</v>
      </c>
      <c r="AP73" s="43">
        <f>60/0.3*70%</f>
        <v>140</v>
      </c>
      <c r="AQ73" s="44"/>
      <c r="AR73" s="44"/>
      <c r="AS73" s="44"/>
      <c r="AT73" s="44"/>
      <c r="AU73" s="44"/>
      <c r="AV73" s="44"/>
      <c r="AW73" s="61">
        <f t="shared" ref="AW73:AW133" si="9">COUNTA(H73:AV73)</f>
        <v>11</v>
      </c>
    </row>
    <row r="74" spans="1:49" ht="21" customHeight="1" thickBot="1">
      <c r="A74" s="51">
        <f t="shared" ref="A74:A132" si="10">1+A73</f>
        <v>67</v>
      </c>
      <c r="B74" s="37">
        <v>1401681</v>
      </c>
      <c r="C74" s="36" t="s">
        <v>123</v>
      </c>
      <c r="D74" s="33">
        <v>43580</v>
      </c>
      <c r="E74" s="40">
        <v>9</v>
      </c>
      <c r="F74" s="71" t="s">
        <v>189</v>
      </c>
      <c r="G74" s="93"/>
      <c r="H74" s="49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7"/>
      <c r="AB74" s="46">
        <v>126</v>
      </c>
      <c r="AC74" s="43">
        <v>54</v>
      </c>
      <c r="AD74" s="43">
        <v>74</v>
      </c>
      <c r="AE74" s="43">
        <v>67</v>
      </c>
      <c r="AF74" s="43">
        <f>60/0.75*100%</f>
        <v>80</v>
      </c>
      <c r="AG74" s="44"/>
      <c r="AH74" s="48"/>
      <c r="AI74" s="49"/>
      <c r="AJ74" s="44"/>
      <c r="AK74" s="44"/>
      <c r="AL74" s="43">
        <f>60/0.55*100%</f>
        <v>109.09090909090908</v>
      </c>
      <c r="AM74" s="44"/>
      <c r="AN74" s="43">
        <f t="shared" si="8"/>
        <v>150</v>
      </c>
      <c r="AO74" s="43">
        <v>100</v>
      </c>
      <c r="AP74" s="43">
        <f>60/0.3*100%</f>
        <v>200</v>
      </c>
      <c r="AQ74" s="43">
        <f>60/0.4*100%</f>
        <v>150</v>
      </c>
      <c r="AR74" s="44"/>
      <c r="AS74" s="44"/>
      <c r="AT74" s="44"/>
      <c r="AU74" s="44"/>
      <c r="AV74" s="44"/>
      <c r="AW74" s="61">
        <f t="shared" si="9"/>
        <v>10</v>
      </c>
    </row>
    <row r="75" spans="1:49" ht="21" customHeight="1" thickBot="1">
      <c r="A75" s="51">
        <f t="shared" si="10"/>
        <v>68</v>
      </c>
      <c r="B75" s="34">
        <v>1401626</v>
      </c>
      <c r="C75" s="74" t="s">
        <v>124</v>
      </c>
      <c r="D75" s="33" t="e">
        <v>#N/A</v>
      </c>
      <c r="E75" s="42">
        <v>7</v>
      </c>
      <c r="F75" s="71" t="e">
        <v>#N/A</v>
      </c>
      <c r="G75" s="93" t="s">
        <v>191</v>
      </c>
      <c r="H75" s="67">
        <v>93</v>
      </c>
      <c r="I75" s="44"/>
      <c r="J75" s="43">
        <f t="shared" ref="J75:J76" si="11">60/0.4*60%</f>
        <v>90</v>
      </c>
      <c r="K75" s="44"/>
      <c r="L75" s="44"/>
      <c r="M75" s="44"/>
      <c r="N75" s="43">
        <v>67</v>
      </c>
      <c r="O75" s="43">
        <f>60/1.2*60%</f>
        <v>30</v>
      </c>
      <c r="P75" s="43">
        <v>86</v>
      </c>
      <c r="Q75" s="43">
        <v>86</v>
      </c>
      <c r="R75" s="43">
        <v>117</v>
      </c>
      <c r="S75" s="44"/>
      <c r="T75" s="44"/>
      <c r="U75" s="44"/>
      <c r="V75" s="44"/>
      <c r="W75" s="44"/>
      <c r="X75" s="44"/>
      <c r="Y75" s="44"/>
      <c r="Z75" s="44"/>
      <c r="AA75" s="63">
        <f>60/1*50%</f>
        <v>30</v>
      </c>
      <c r="AB75" s="45"/>
      <c r="AC75" s="44"/>
      <c r="AD75" s="44"/>
      <c r="AE75" s="44"/>
      <c r="AF75" s="44"/>
      <c r="AG75" s="44"/>
      <c r="AH75" s="48"/>
      <c r="AI75" s="49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61">
        <f t="shared" si="9"/>
        <v>8</v>
      </c>
    </row>
    <row r="76" spans="1:49" ht="21" customHeight="1" thickBot="1">
      <c r="A76" s="51">
        <f t="shared" si="10"/>
        <v>69</v>
      </c>
      <c r="B76" s="34">
        <v>1401628</v>
      </c>
      <c r="C76" s="74" t="s">
        <v>125</v>
      </c>
      <c r="D76" s="33" t="e">
        <v>#N/A</v>
      </c>
      <c r="E76" s="42" t="s">
        <v>180</v>
      </c>
      <c r="F76" s="71" t="e">
        <v>#N/A</v>
      </c>
      <c r="G76" s="93" t="s">
        <v>191</v>
      </c>
      <c r="H76" s="67">
        <v>93</v>
      </c>
      <c r="I76" s="44"/>
      <c r="J76" s="43">
        <f t="shared" si="11"/>
        <v>90</v>
      </c>
      <c r="K76" s="43">
        <f t="shared" ref="K76:K77" si="12">60/0.5*70%</f>
        <v>84</v>
      </c>
      <c r="L76" s="44"/>
      <c r="M76" s="44"/>
      <c r="N76" s="43">
        <v>93</v>
      </c>
      <c r="O76" s="43">
        <f>60/1.2*60%</f>
        <v>30</v>
      </c>
      <c r="P76" s="43">
        <v>86</v>
      </c>
      <c r="Q76" s="43">
        <v>86</v>
      </c>
      <c r="R76" s="43">
        <v>117</v>
      </c>
      <c r="S76" s="44"/>
      <c r="T76" s="44"/>
      <c r="U76" s="44"/>
      <c r="V76" s="44"/>
      <c r="W76" s="44"/>
      <c r="X76" s="44"/>
      <c r="Y76" s="44"/>
      <c r="Z76" s="44"/>
      <c r="AA76" s="63">
        <f>60/1*50%</f>
        <v>30</v>
      </c>
      <c r="AB76" s="45"/>
      <c r="AC76" s="44"/>
      <c r="AD76" s="44"/>
      <c r="AE76" s="44"/>
      <c r="AF76" s="44"/>
      <c r="AG76" s="44"/>
      <c r="AH76" s="48"/>
      <c r="AI76" s="49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61">
        <f t="shared" si="9"/>
        <v>9</v>
      </c>
    </row>
    <row r="77" spans="1:49" s="140" customFormat="1" ht="21" customHeight="1" thickBot="1">
      <c r="A77" s="127">
        <f t="shared" si="10"/>
        <v>70</v>
      </c>
      <c r="B77" s="128">
        <v>1500945</v>
      </c>
      <c r="C77" s="141" t="s">
        <v>99</v>
      </c>
      <c r="D77" s="142">
        <v>42934</v>
      </c>
      <c r="E77" s="129">
        <v>8</v>
      </c>
      <c r="F77" s="130" t="s">
        <v>186</v>
      </c>
      <c r="G77" s="131"/>
      <c r="H77" s="138">
        <v>93</v>
      </c>
      <c r="I77" s="134">
        <f>60/0.8*60%</f>
        <v>45</v>
      </c>
      <c r="J77" s="134">
        <f t="shared" ref="J77:J79" si="13">60/0.4*70%</f>
        <v>105</v>
      </c>
      <c r="K77" s="134">
        <f t="shared" si="12"/>
        <v>84</v>
      </c>
      <c r="L77" s="134">
        <f>60/0.75*80%</f>
        <v>64</v>
      </c>
      <c r="M77" s="134">
        <v>53</v>
      </c>
      <c r="N77" s="134">
        <v>133</v>
      </c>
      <c r="O77" s="134">
        <f t="shared" ref="O77:O78" si="14">60/1.2*100%</f>
        <v>50</v>
      </c>
      <c r="P77" s="134">
        <v>154</v>
      </c>
      <c r="Q77" s="134">
        <f>60/0.35*70%</f>
        <v>120</v>
      </c>
      <c r="R77" s="134">
        <v>133</v>
      </c>
      <c r="S77" s="133"/>
      <c r="T77" s="133"/>
      <c r="U77" s="133"/>
      <c r="V77" s="133"/>
      <c r="W77" s="133"/>
      <c r="X77" s="133"/>
      <c r="Y77" s="134">
        <v>171</v>
      </c>
      <c r="Z77" s="134">
        <v>90</v>
      </c>
      <c r="AA77" s="143">
        <f>60/1*100%</f>
        <v>60</v>
      </c>
      <c r="AB77" s="136">
        <v>142</v>
      </c>
      <c r="AC77" s="133"/>
      <c r="AD77" s="134">
        <v>74</v>
      </c>
      <c r="AE77" s="134">
        <v>74</v>
      </c>
      <c r="AF77" s="134">
        <f>60/0.75*100%</f>
        <v>80</v>
      </c>
      <c r="AG77" s="133"/>
      <c r="AH77" s="137"/>
      <c r="AI77" s="138">
        <f>60/0.5*100%</f>
        <v>120</v>
      </c>
      <c r="AJ77" s="134">
        <v>171</v>
      </c>
      <c r="AK77" s="133"/>
      <c r="AL77" s="133"/>
      <c r="AM77" s="133"/>
      <c r="AN77" s="134">
        <f>60/0.4*100%</f>
        <v>150</v>
      </c>
      <c r="AO77" s="134">
        <v>100</v>
      </c>
      <c r="AP77" s="134">
        <f>60/0.3*100%</f>
        <v>200</v>
      </c>
      <c r="AQ77" s="134">
        <f>60/0.4*100%</f>
        <v>150</v>
      </c>
      <c r="AR77" s="133"/>
      <c r="AS77" s="133"/>
      <c r="AT77" s="133"/>
      <c r="AU77" s="133"/>
      <c r="AV77" s="133"/>
      <c r="AW77" s="139">
        <f t="shared" si="9"/>
        <v>24</v>
      </c>
    </row>
    <row r="78" spans="1:49" ht="21" customHeight="1" thickBot="1">
      <c r="A78" s="51">
        <f t="shared" si="10"/>
        <v>71</v>
      </c>
      <c r="B78" s="34">
        <v>1401775</v>
      </c>
      <c r="C78" s="35" t="s">
        <v>126</v>
      </c>
      <c r="D78" s="33" t="e">
        <v>#N/A</v>
      </c>
      <c r="E78" s="41" t="s">
        <v>179</v>
      </c>
      <c r="F78" s="71" t="s">
        <v>181</v>
      </c>
      <c r="G78" s="93"/>
      <c r="H78" s="67">
        <v>107</v>
      </c>
      <c r="I78" s="43">
        <v>52</v>
      </c>
      <c r="J78" s="43">
        <f t="shared" si="13"/>
        <v>105</v>
      </c>
      <c r="K78" s="43">
        <f>60/0.5*80%</f>
        <v>96</v>
      </c>
      <c r="L78" s="43">
        <v>56</v>
      </c>
      <c r="M78" s="43">
        <v>53</v>
      </c>
      <c r="N78" s="43">
        <f>60/0.45*90%</f>
        <v>120.00000000000001</v>
      </c>
      <c r="O78" s="43">
        <f t="shared" si="14"/>
        <v>50</v>
      </c>
      <c r="P78" s="43">
        <f>60/0.35*70%</f>
        <v>120</v>
      </c>
      <c r="Q78" s="43">
        <v>103</v>
      </c>
      <c r="R78" s="43">
        <v>117</v>
      </c>
      <c r="S78" s="44"/>
      <c r="T78" s="44"/>
      <c r="U78" s="44"/>
      <c r="V78" s="43">
        <f>60/0.3*90%</f>
        <v>180</v>
      </c>
      <c r="W78" s="44"/>
      <c r="X78" s="44"/>
      <c r="Y78" s="43">
        <v>171</v>
      </c>
      <c r="Z78" s="43">
        <v>100</v>
      </c>
      <c r="AA78" s="63">
        <f>60/1*100%</f>
        <v>60</v>
      </c>
      <c r="AB78" s="46">
        <v>110</v>
      </c>
      <c r="AC78" s="44"/>
      <c r="AD78" s="43">
        <v>49</v>
      </c>
      <c r="AE78" s="43">
        <v>52</v>
      </c>
      <c r="AF78" s="43">
        <f>60/0.75*90%</f>
        <v>72</v>
      </c>
      <c r="AG78" s="44"/>
      <c r="AH78" s="48"/>
      <c r="AI78" s="49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61">
        <f t="shared" si="9"/>
        <v>19</v>
      </c>
    </row>
    <row r="79" spans="1:49" ht="21" customHeight="1" thickBot="1">
      <c r="A79" s="51">
        <f t="shared" si="10"/>
        <v>72</v>
      </c>
      <c r="B79" s="34">
        <v>1401860</v>
      </c>
      <c r="C79" s="36" t="s">
        <v>127</v>
      </c>
      <c r="D79" s="33">
        <v>43649</v>
      </c>
      <c r="E79" s="42">
        <v>11</v>
      </c>
      <c r="F79" s="71" t="s">
        <v>185</v>
      </c>
      <c r="G79" s="93"/>
      <c r="H79" s="67">
        <v>107</v>
      </c>
      <c r="I79" s="43">
        <v>52</v>
      </c>
      <c r="J79" s="43">
        <f t="shared" si="13"/>
        <v>105</v>
      </c>
      <c r="K79" s="43">
        <f>60/0.5*70%</f>
        <v>84</v>
      </c>
      <c r="L79" s="43">
        <v>56</v>
      </c>
      <c r="M79" s="44"/>
      <c r="N79" s="43">
        <v>107</v>
      </c>
      <c r="O79" s="43">
        <f>60/1.2*80%</f>
        <v>40</v>
      </c>
      <c r="P79" s="43">
        <v>86</v>
      </c>
      <c r="Q79" s="43">
        <f>60/0.35*70%</f>
        <v>120</v>
      </c>
      <c r="R79" s="43">
        <f>60/0.36*90%</f>
        <v>150.00000000000003</v>
      </c>
      <c r="S79" s="43">
        <f>60/0.6*70%</f>
        <v>70</v>
      </c>
      <c r="T79" s="43">
        <f>60/1.05*70%</f>
        <v>39.999999999999993</v>
      </c>
      <c r="U79" s="44"/>
      <c r="V79" s="44"/>
      <c r="W79" s="44"/>
      <c r="X79" s="44"/>
      <c r="Y79" s="44"/>
      <c r="Z79" s="44"/>
      <c r="AA79" s="47"/>
      <c r="AB79" s="45"/>
      <c r="AC79" s="44"/>
      <c r="AD79" s="44"/>
      <c r="AE79" s="44"/>
      <c r="AF79" s="44"/>
      <c r="AG79" s="44"/>
      <c r="AH79" s="48"/>
      <c r="AI79" s="49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61">
        <f t="shared" si="9"/>
        <v>12</v>
      </c>
    </row>
    <row r="80" spans="1:49" ht="21" customHeight="1" thickBot="1">
      <c r="A80" s="51">
        <f t="shared" si="10"/>
        <v>73</v>
      </c>
      <c r="B80" s="37">
        <v>1401529</v>
      </c>
      <c r="C80" s="36" t="s">
        <v>121</v>
      </c>
      <c r="D80" s="33">
        <v>43497</v>
      </c>
      <c r="E80" s="40">
        <v>7</v>
      </c>
      <c r="F80" s="71" t="s">
        <v>184</v>
      </c>
      <c r="G80" s="93"/>
      <c r="H80" s="49"/>
      <c r="I80" s="44"/>
      <c r="J80" s="44"/>
      <c r="K80" s="44"/>
      <c r="L80" s="44"/>
      <c r="M80" s="44"/>
      <c r="N80" s="43">
        <v>107</v>
      </c>
      <c r="O80" s="44"/>
      <c r="P80" s="43">
        <v>86</v>
      </c>
      <c r="Q80" s="44"/>
      <c r="R80" s="43">
        <v>83</v>
      </c>
      <c r="S80" s="44"/>
      <c r="T80" s="43">
        <v>29</v>
      </c>
      <c r="U80" s="43">
        <v>86</v>
      </c>
      <c r="V80" s="44"/>
      <c r="W80" s="44"/>
      <c r="X80" s="44"/>
      <c r="Y80" s="44"/>
      <c r="Z80" s="43">
        <v>70</v>
      </c>
      <c r="AA80" s="63">
        <f>60/1*70%</f>
        <v>42</v>
      </c>
      <c r="AB80" s="45"/>
      <c r="AC80" s="44"/>
      <c r="AD80" s="44"/>
      <c r="AE80" s="43">
        <v>37</v>
      </c>
      <c r="AF80" s="43">
        <f>60/0.75*70%</f>
        <v>56</v>
      </c>
      <c r="AG80" s="44"/>
      <c r="AH80" s="48"/>
      <c r="AI80" s="49"/>
      <c r="AJ80" s="44"/>
      <c r="AK80" s="44"/>
      <c r="AL80" s="44"/>
      <c r="AM80" s="44"/>
      <c r="AN80" s="43">
        <f>60/0.4*60%</f>
        <v>90</v>
      </c>
      <c r="AO80" s="44"/>
      <c r="AP80" s="43">
        <f>60/0.3*50%</f>
        <v>100</v>
      </c>
      <c r="AQ80" s="43">
        <f>60/0.4*60%</f>
        <v>90</v>
      </c>
      <c r="AR80" s="44"/>
      <c r="AS80" s="44"/>
      <c r="AT80" s="44"/>
      <c r="AU80" s="44"/>
      <c r="AV80" s="44"/>
      <c r="AW80" s="61">
        <f t="shared" si="9"/>
        <v>12</v>
      </c>
    </row>
    <row r="81" spans="1:49" ht="21" customHeight="1" thickBot="1">
      <c r="A81" s="51">
        <f t="shared" si="10"/>
        <v>74</v>
      </c>
      <c r="B81" s="37">
        <v>1401564</v>
      </c>
      <c r="C81" s="36" t="s">
        <v>128</v>
      </c>
      <c r="D81" s="33">
        <v>43528</v>
      </c>
      <c r="E81" s="40">
        <v>10</v>
      </c>
      <c r="F81" s="71" t="s">
        <v>182</v>
      </c>
      <c r="G81" s="93"/>
      <c r="H81" s="49"/>
      <c r="I81" s="44"/>
      <c r="J81" s="44"/>
      <c r="K81" s="44"/>
      <c r="L81" s="44"/>
      <c r="M81" s="44"/>
      <c r="N81" s="43">
        <f>60/0.45*90%</f>
        <v>120.00000000000001</v>
      </c>
      <c r="O81" s="43">
        <f>60/1.2*100%</f>
        <v>50</v>
      </c>
      <c r="P81" s="43">
        <v>137</v>
      </c>
      <c r="Q81" s="43">
        <f>60/0.35*70%</f>
        <v>120</v>
      </c>
      <c r="R81" s="43">
        <v>117</v>
      </c>
      <c r="S81" s="43">
        <f>60/0.6*80%</f>
        <v>80</v>
      </c>
      <c r="T81" s="43">
        <v>46</v>
      </c>
      <c r="U81" s="44"/>
      <c r="V81" s="44"/>
      <c r="W81" s="44"/>
      <c r="X81" s="44"/>
      <c r="Y81" s="43">
        <v>171</v>
      </c>
      <c r="Z81" s="44"/>
      <c r="AA81" s="63">
        <f>60/1*100%</f>
        <v>60</v>
      </c>
      <c r="AB81" s="45"/>
      <c r="AC81" s="44"/>
      <c r="AD81" s="44"/>
      <c r="AE81" s="44"/>
      <c r="AF81" s="44"/>
      <c r="AG81" s="44"/>
      <c r="AH81" s="48"/>
      <c r="AI81" s="49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61">
        <f t="shared" si="9"/>
        <v>9</v>
      </c>
    </row>
    <row r="82" spans="1:49" ht="21" customHeight="1" thickBot="1">
      <c r="A82" s="51">
        <f t="shared" si="10"/>
        <v>75</v>
      </c>
      <c r="B82" s="34">
        <v>1401565</v>
      </c>
      <c r="C82" s="36" t="s">
        <v>129</v>
      </c>
      <c r="D82" s="33">
        <v>43528</v>
      </c>
      <c r="E82" s="42">
        <v>8</v>
      </c>
      <c r="F82" s="71" t="s">
        <v>182</v>
      </c>
      <c r="G82" s="93"/>
      <c r="H82" s="49"/>
      <c r="I82" s="44"/>
      <c r="J82" s="44"/>
      <c r="K82" s="44"/>
      <c r="L82" s="44"/>
      <c r="M82" s="44"/>
      <c r="N82" s="43">
        <v>107</v>
      </c>
      <c r="O82" s="43">
        <f>60/1.2*80%</f>
        <v>40</v>
      </c>
      <c r="P82" s="43">
        <f>60/0.35*70%</f>
        <v>120</v>
      </c>
      <c r="Q82" s="43">
        <v>103</v>
      </c>
      <c r="R82" s="43">
        <f>60/0.36*60%</f>
        <v>100.00000000000001</v>
      </c>
      <c r="S82" s="44"/>
      <c r="T82" s="44"/>
      <c r="U82" s="44"/>
      <c r="V82" s="44"/>
      <c r="W82" s="44"/>
      <c r="X82" s="44"/>
      <c r="Y82" s="43">
        <v>171</v>
      </c>
      <c r="Z82" s="44"/>
      <c r="AA82" s="47"/>
      <c r="AB82" s="45"/>
      <c r="AC82" s="44"/>
      <c r="AD82" s="44"/>
      <c r="AE82" s="44"/>
      <c r="AF82" s="44"/>
      <c r="AG82" s="44"/>
      <c r="AH82" s="48"/>
      <c r="AI82" s="49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61">
        <f t="shared" si="9"/>
        <v>6</v>
      </c>
    </row>
    <row r="83" spans="1:49" ht="21" customHeight="1" thickBot="1">
      <c r="A83" s="51">
        <f t="shared" si="10"/>
        <v>76</v>
      </c>
      <c r="B83" s="37">
        <v>1401566</v>
      </c>
      <c r="C83" s="36" t="s">
        <v>130</v>
      </c>
      <c r="D83" s="33">
        <v>43528</v>
      </c>
      <c r="E83" s="40" t="s">
        <v>180</v>
      </c>
      <c r="F83" s="71" t="s">
        <v>182</v>
      </c>
      <c r="G83" s="93"/>
      <c r="H83" s="49"/>
      <c r="I83" s="44"/>
      <c r="J83" s="44"/>
      <c r="K83" s="44"/>
      <c r="L83" s="43">
        <f>60/0.75*80%</f>
        <v>64</v>
      </c>
      <c r="M83" s="43">
        <v>53</v>
      </c>
      <c r="N83" s="43">
        <f>60/0.45*90%</f>
        <v>120.00000000000001</v>
      </c>
      <c r="O83" s="43">
        <f t="shared" ref="O83:O86" si="15">60/1.2*100%</f>
        <v>50</v>
      </c>
      <c r="P83" s="43">
        <v>137</v>
      </c>
      <c r="Q83" s="43">
        <f>60/0.35*70%</f>
        <v>120</v>
      </c>
      <c r="R83" s="44"/>
      <c r="S83" s="43">
        <f>60/0.6*80%</f>
        <v>80</v>
      </c>
      <c r="T83" s="43">
        <v>46</v>
      </c>
      <c r="U83" s="43">
        <v>129</v>
      </c>
      <c r="V83" s="44"/>
      <c r="W83" s="44"/>
      <c r="X83" s="44"/>
      <c r="Y83" s="43">
        <v>171</v>
      </c>
      <c r="Z83" s="43">
        <v>80</v>
      </c>
      <c r="AA83" s="63">
        <f>60/1*90%</f>
        <v>54</v>
      </c>
      <c r="AB83" s="45"/>
      <c r="AC83" s="44"/>
      <c r="AD83" s="44"/>
      <c r="AE83" s="44"/>
      <c r="AF83" s="44"/>
      <c r="AG83" s="44"/>
      <c r="AH83" s="48"/>
      <c r="AI83" s="49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61">
        <f t="shared" si="9"/>
        <v>12</v>
      </c>
    </row>
    <row r="84" spans="1:49" ht="21" customHeight="1" thickBot="1">
      <c r="A84" s="51">
        <f t="shared" si="10"/>
        <v>77</v>
      </c>
      <c r="B84" s="34">
        <v>1401560</v>
      </c>
      <c r="C84" s="35" t="s">
        <v>131</v>
      </c>
      <c r="D84" s="33">
        <v>43528</v>
      </c>
      <c r="E84" s="41" t="s">
        <v>179</v>
      </c>
      <c r="F84" s="71" t="s">
        <v>182</v>
      </c>
      <c r="G84" s="93"/>
      <c r="H84" s="49"/>
      <c r="I84" s="44"/>
      <c r="J84" s="44"/>
      <c r="K84" s="44"/>
      <c r="L84" s="43">
        <f>60/0.75*80%</f>
        <v>64</v>
      </c>
      <c r="M84" s="44"/>
      <c r="N84" s="43">
        <v>93</v>
      </c>
      <c r="O84" s="43">
        <f t="shared" si="15"/>
        <v>50</v>
      </c>
      <c r="P84" s="43">
        <f>60/0.35*70%</f>
        <v>120</v>
      </c>
      <c r="Q84" s="44"/>
      <c r="R84" s="43">
        <v>117</v>
      </c>
      <c r="S84" s="44"/>
      <c r="T84" s="43">
        <f>60/1.05*70%</f>
        <v>39.999999999999993</v>
      </c>
      <c r="U84" s="44"/>
      <c r="V84" s="44"/>
      <c r="W84" s="44"/>
      <c r="X84" s="44"/>
      <c r="Y84" s="43">
        <v>171</v>
      </c>
      <c r="Z84" s="43">
        <v>90</v>
      </c>
      <c r="AA84" s="47"/>
      <c r="AB84" s="45"/>
      <c r="AC84" s="44"/>
      <c r="AD84" s="44"/>
      <c r="AE84" s="44"/>
      <c r="AF84" s="44"/>
      <c r="AG84" s="44"/>
      <c r="AH84" s="48"/>
      <c r="AI84" s="49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61">
        <f t="shared" si="9"/>
        <v>8</v>
      </c>
    </row>
    <row r="85" spans="1:49" ht="21" customHeight="1" thickBot="1">
      <c r="A85" s="51">
        <f t="shared" si="10"/>
        <v>78</v>
      </c>
      <c r="B85" s="34">
        <v>1401573</v>
      </c>
      <c r="C85" s="35" t="s">
        <v>132</v>
      </c>
      <c r="D85" s="33" t="e">
        <v>#N/A</v>
      </c>
      <c r="E85" s="41" t="s">
        <v>179</v>
      </c>
      <c r="F85" s="71" t="s">
        <v>182</v>
      </c>
      <c r="G85" s="93"/>
      <c r="H85" s="49"/>
      <c r="I85" s="44"/>
      <c r="J85" s="44"/>
      <c r="K85" s="44"/>
      <c r="L85" s="44"/>
      <c r="M85" s="44"/>
      <c r="N85" s="43">
        <f>60/0.45*60%</f>
        <v>80</v>
      </c>
      <c r="O85" s="43">
        <f t="shared" si="15"/>
        <v>50</v>
      </c>
      <c r="P85" s="43">
        <v>103</v>
      </c>
      <c r="Q85" s="43">
        <v>103</v>
      </c>
      <c r="R85" s="43">
        <v>117</v>
      </c>
      <c r="S85" s="44"/>
      <c r="T85" s="43">
        <v>46</v>
      </c>
      <c r="U85" s="44"/>
      <c r="V85" s="44"/>
      <c r="W85" s="44"/>
      <c r="X85" s="44"/>
      <c r="Y85" s="43">
        <v>171</v>
      </c>
      <c r="Z85" s="43">
        <v>90</v>
      </c>
      <c r="AA85" s="63">
        <f t="shared" ref="AA85:AA86" si="16">60/1*100%</f>
        <v>60</v>
      </c>
      <c r="AB85" s="45"/>
      <c r="AC85" s="44"/>
      <c r="AD85" s="44"/>
      <c r="AE85" s="44"/>
      <c r="AF85" s="44"/>
      <c r="AG85" s="44"/>
      <c r="AH85" s="48"/>
      <c r="AI85" s="49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61">
        <f t="shared" si="9"/>
        <v>9</v>
      </c>
    </row>
    <row r="86" spans="1:49" ht="21" customHeight="1" thickBot="1">
      <c r="A86" s="51">
        <f t="shared" si="10"/>
        <v>79</v>
      </c>
      <c r="B86" s="34">
        <v>1401567</v>
      </c>
      <c r="C86" s="36" t="s">
        <v>133</v>
      </c>
      <c r="D86" s="33">
        <v>43528</v>
      </c>
      <c r="E86" s="42">
        <v>10</v>
      </c>
      <c r="F86" s="71" t="s">
        <v>182</v>
      </c>
      <c r="G86" s="93"/>
      <c r="H86" s="49"/>
      <c r="I86" s="44"/>
      <c r="J86" s="44"/>
      <c r="K86" s="44"/>
      <c r="L86" s="43">
        <v>48</v>
      </c>
      <c r="M86" s="44"/>
      <c r="N86" s="43">
        <f>60/0.45*90%</f>
        <v>120.00000000000001</v>
      </c>
      <c r="O86" s="43">
        <f t="shared" si="15"/>
        <v>50</v>
      </c>
      <c r="P86" s="43">
        <v>137</v>
      </c>
      <c r="Q86" s="43">
        <v>103</v>
      </c>
      <c r="R86" s="43">
        <v>133</v>
      </c>
      <c r="S86" s="43">
        <f>60/0.6*50%</f>
        <v>50</v>
      </c>
      <c r="T86" s="43">
        <v>46</v>
      </c>
      <c r="U86" s="44"/>
      <c r="V86" s="44"/>
      <c r="W86" s="44"/>
      <c r="X86" s="44"/>
      <c r="Y86" s="43">
        <v>171</v>
      </c>
      <c r="Z86" s="44"/>
      <c r="AA86" s="63">
        <f t="shared" si="16"/>
        <v>60</v>
      </c>
      <c r="AB86" s="45"/>
      <c r="AC86" s="44"/>
      <c r="AD86" s="44"/>
      <c r="AE86" s="44"/>
      <c r="AF86" s="44"/>
      <c r="AG86" s="44"/>
      <c r="AH86" s="48"/>
      <c r="AI86" s="49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61">
        <f t="shared" si="9"/>
        <v>10</v>
      </c>
    </row>
    <row r="87" spans="1:49" ht="21" customHeight="1" thickBot="1">
      <c r="A87" s="51">
        <f t="shared" si="10"/>
        <v>80</v>
      </c>
      <c r="B87" s="37">
        <v>1401589</v>
      </c>
      <c r="C87" s="36" t="s">
        <v>134</v>
      </c>
      <c r="D87" s="33" t="e">
        <v>#N/A</v>
      </c>
      <c r="E87" s="40">
        <v>7</v>
      </c>
      <c r="F87" s="71" t="s">
        <v>182</v>
      </c>
      <c r="G87" s="93"/>
      <c r="H87" s="67">
        <v>93</v>
      </c>
      <c r="I87" s="43">
        <f>60/0.8*80%</f>
        <v>60</v>
      </c>
      <c r="J87" s="43">
        <f>60/0.4*80%</f>
        <v>120</v>
      </c>
      <c r="K87" s="43">
        <f>60/0.5*80%</f>
        <v>96</v>
      </c>
      <c r="L87" s="43">
        <f>60/0.75*80%</f>
        <v>64</v>
      </c>
      <c r="M87" s="43">
        <v>53</v>
      </c>
      <c r="N87" s="43">
        <v>107</v>
      </c>
      <c r="O87" s="43">
        <f>60/1.2*80%</f>
        <v>40</v>
      </c>
      <c r="P87" s="43">
        <f>60/0.35*70%</f>
        <v>120</v>
      </c>
      <c r="Q87" s="43">
        <f t="shared" ref="Q87:Q88" si="17">60/0.35*70%</f>
        <v>120</v>
      </c>
      <c r="R87" s="43">
        <v>133</v>
      </c>
      <c r="S87" s="43">
        <f>60/0.6*80%</f>
        <v>80</v>
      </c>
      <c r="T87" s="43">
        <v>51</v>
      </c>
      <c r="U87" s="43">
        <v>114</v>
      </c>
      <c r="V87" s="44"/>
      <c r="W87" s="44"/>
      <c r="X87" s="44"/>
      <c r="Y87" s="43">
        <f>60/0.28*70%</f>
        <v>149.99999999999997</v>
      </c>
      <c r="Z87" s="43">
        <v>80</v>
      </c>
      <c r="AA87" s="63">
        <f>60/1*80%</f>
        <v>48</v>
      </c>
      <c r="AB87" s="45"/>
      <c r="AC87" s="44"/>
      <c r="AD87" s="44"/>
      <c r="AE87" s="44"/>
      <c r="AF87" s="44"/>
      <c r="AG87" s="44"/>
      <c r="AH87" s="48"/>
      <c r="AI87" s="49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61">
        <f t="shared" si="9"/>
        <v>17</v>
      </c>
    </row>
    <row r="88" spans="1:49" ht="21" customHeight="1" thickBot="1">
      <c r="A88" s="51">
        <f t="shared" si="10"/>
        <v>81</v>
      </c>
      <c r="B88" s="34">
        <v>1400141</v>
      </c>
      <c r="C88" s="36" t="s">
        <v>95</v>
      </c>
      <c r="D88" s="33">
        <v>42324</v>
      </c>
      <c r="E88" s="42">
        <v>11</v>
      </c>
      <c r="F88" s="71" t="s">
        <v>186</v>
      </c>
      <c r="G88" s="93"/>
      <c r="H88" s="67">
        <v>107</v>
      </c>
      <c r="I88" s="43">
        <f>60/0.8*50%</f>
        <v>37.5</v>
      </c>
      <c r="J88" s="43">
        <f>60/0.4*100%</f>
        <v>150</v>
      </c>
      <c r="K88" s="43">
        <f t="shared" ref="K88:K89" si="18">60/0.5*60%</f>
        <v>72</v>
      </c>
      <c r="L88" s="43">
        <f>60/0.75*80%</f>
        <v>64</v>
      </c>
      <c r="M88" s="44"/>
      <c r="N88" s="43">
        <v>133</v>
      </c>
      <c r="O88" s="44"/>
      <c r="P88" s="44"/>
      <c r="Q88" s="43">
        <f t="shared" si="17"/>
        <v>120</v>
      </c>
      <c r="R88" s="43">
        <v>117</v>
      </c>
      <c r="S88" s="43">
        <f t="shared" ref="S88:S89" si="19">60/0.6*50%</f>
        <v>50</v>
      </c>
      <c r="T88" s="43">
        <v>51</v>
      </c>
      <c r="U88" s="43">
        <v>86</v>
      </c>
      <c r="V88" s="44"/>
      <c r="W88" s="44"/>
      <c r="X88" s="44"/>
      <c r="Y88" s="44"/>
      <c r="Z88" s="44"/>
      <c r="AA88" s="63">
        <f>60/1*50%</f>
        <v>30</v>
      </c>
      <c r="AB88" s="46">
        <v>142</v>
      </c>
      <c r="AC88" s="43">
        <v>109</v>
      </c>
      <c r="AD88" s="43">
        <v>57</v>
      </c>
      <c r="AE88" s="43">
        <v>52</v>
      </c>
      <c r="AF88" s="43">
        <f>60/0.75*100%</f>
        <v>80</v>
      </c>
      <c r="AG88" s="43">
        <v>46</v>
      </c>
      <c r="AH88" s="48"/>
      <c r="AI88" s="67">
        <f>60/0.5*100%</f>
        <v>120</v>
      </c>
      <c r="AJ88" s="43">
        <v>171</v>
      </c>
      <c r="AK88" s="43">
        <f t="shared" ref="AK88:AK89" si="20">60/0.6*60%</f>
        <v>60</v>
      </c>
      <c r="AL88" s="43">
        <v>54</v>
      </c>
      <c r="AM88" s="44"/>
      <c r="AN88" s="44"/>
      <c r="AO88" s="43">
        <v>70</v>
      </c>
      <c r="AP88" s="44"/>
      <c r="AQ88" s="44"/>
      <c r="AR88" s="44"/>
      <c r="AS88" s="44"/>
      <c r="AT88" s="44"/>
      <c r="AU88" s="44"/>
      <c r="AV88" s="44"/>
      <c r="AW88" s="61">
        <f t="shared" si="9"/>
        <v>23</v>
      </c>
    </row>
    <row r="89" spans="1:49" ht="21" customHeight="1" thickBot="1">
      <c r="A89" s="51">
        <f t="shared" si="10"/>
        <v>82</v>
      </c>
      <c r="B89" s="34">
        <v>1400220</v>
      </c>
      <c r="C89" s="36" t="s">
        <v>135</v>
      </c>
      <c r="D89" s="33">
        <v>42340</v>
      </c>
      <c r="E89" s="42">
        <v>7</v>
      </c>
      <c r="F89" s="71" t="s">
        <v>183</v>
      </c>
      <c r="G89" s="93"/>
      <c r="H89" s="67">
        <v>93</v>
      </c>
      <c r="I89" s="43">
        <f>60/0.8*80%</f>
        <v>60</v>
      </c>
      <c r="J89" s="43">
        <f t="shared" ref="J89:J90" si="21">60/0.4*100%</f>
        <v>150</v>
      </c>
      <c r="K89" s="43">
        <f t="shared" si="18"/>
        <v>72</v>
      </c>
      <c r="L89" s="43">
        <f>60/0.75*90%</f>
        <v>72</v>
      </c>
      <c r="M89" s="44"/>
      <c r="N89" s="43">
        <f>60/0.45*90%</f>
        <v>120.00000000000001</v>
      </c>
      <c r="O89" s="44"/>
      <c r="P89" s="43">
        <v>154</v>
      </c>
      <c r="Q89" s="43">
        <v>171</v>
      </c>
      <c r="R89" s="43">
        <f>60/0.36*60%</f>
        <v>100.00000000000001</v>
      </c>
      <c r="S89" s="43">
        <f t="shared" si="19"/>
        <v>50</v>
      </c>
      <c r="T89" s="43">
        <v>57</v>
      </c>
      <c r="U89" s="43">
        <f>60/0.42*70%</f>
        <v>100</v>
      </c>
      <c r="V89" s="44"/>
      <c r="W89" s="44"/>
      <c r="X89" s="44"/>
      <c r="Y89" s="43">
        <v>107</v>
      </c>
      <c r="Z89" s="44"/>
      <c r="AA89" s="63">
        <f>60/1*90%</f>
        <v>54</v>
      </c>
      <c r="AB89" s="46">
        <v>79</v>
      </c>
      <c r="AC89" s="44"/>
      <c r="AD89" s="43">
        <v>41</v>
      </c>
      <c r="AE89" s="43">
        <v>59</v>
      </c>
      <c r="AF89" s="43">
        <f>60/0.75*80%</f>
        <v>64</v>
      </c>
      <c r="AG89" s="44"/>
      <c r="AH89" s="48"/>
      <c r="AI89" s="67">
        <f>60/0.5*90%</f>
        <v>108</v>
      </c>
      <c r="AJ89" s="43">
        <v>171</v>
      </c>
      <c r="AK89" s="43">
        <f t="shared" si="20"/>
        <v>60</v>
      </c>
      <c r="AL89" s="43">
        <v>65</v>
      </c>
      <c r="AM89" s="43">
        <f>60/0.48*60%</f>
        <v>75</v>
      </c>
      <c r="AN89" s="43">
        <f>60/0.4*80%</f>
        <v>120</v>
      </c>
      <c r="AO89" s="43">
        <f t="shared" ref="AO89:AO94" si="22">60/0.6*60%</f>
        <v>60</v>
      </c>
      <c r="AP89" s="43">
        <f t="shared" ref="AP89:AP90" si="23">60/0.3*100%</f>
        <v>200</v>
      </c>
      <c r="AQ89" s="43">
        <f>60/0.4*50%</f>
        <v>75</v>
      </c>
      <c r="AR89" s="43">
        <v>100</v>
      </c>
      <c r="AS89" s="43">
        <v>200</v>
      </c>
      <c r="AT89" s="43">
        <f>60/0.22*100%</f>
        <v>272.72727272727275</v>
      </c>
      <c r="AU89" s="44"/>
      <c r="AV89" s="44"/>
      <c r="AW89" s="61">
        <f t="shared" si="9"/>
        <v>30</v>
      </c>
    </row>
    <row r="90" spans="1:49" ht="21" customHeight="1" thickBot="1">
      <c r="A90" s="51">
        <f t="shared" si="10"/>
        <v>83</v>
      </c>
      <c r="B90" s="34">
        <v>1400278</v>
      </c>
      <c r="C90" s="36" t="s">
        <v>136</v>
      </c>
      <c r="D90" s="33">
        <v>42354</v>
      </c>
      <c r="E90" s="42">
        <v>8</v>
      </c>
      <c r="F90" s="71" t="s">
        <v>183</v>
      </c>
      <c r="G90" s="93"/>
      <c r="H90" s="49"/>
      <c r="I90" s="43">
        <f>60/0.8*50%</f>
        <v>37.5</v>
      </c>
      <c r="J90" s="43">
        <f t="shared" si="21"/>
        <v>150</v>
      </c>
      <c r="K90" s="44"/>
      <c r="L90" s="43">
        <f>60/0.75*50%</f>
        <v>40</v>
      </c>
      <c r="M90" s="44"/>
      <c r="N90" s="43">
        <v>133</v>
      </c>
      <c r="O90" s="44"/>
      <c r="P90" s="44"/>
      <c r="Q90" s="43">
        <v>86</v>
      </c>
      <c r="R90" s="43">
        <v>83</v>
      </c>
      <c r="S90" s="44"/>
      <c r="T90" s="44"/>
      <c r="U90" s="44"/>
      <c r="V90" s="44"/>
      <c r="W90" s="44"/>
      <c r="X90" s="44"/>
      <c r="Y90" s="44"/>
      <c r="Z90" s="44"/>
      <c r="AA90" s="63">
        <f>60/1*70%</f>
        <v>42</v>
      </c>
      <c r="AB90" s="46">
        <v>79</v>
      </c>
      <c r="AC90" s="44"/>
      <c r="AD90" s="43">
        <v>41</v>
      </c>
      <c r="AE90" s="43">
        <v>52</v>
      </c>
      <c r="AF90" s="44"/>
      <c r="AG90" s="44"/>
      <c r="AH90" s="48"/>
      <c r="AI90" s="67">
        <f t="shared" ref="AI90:AI91" si="24">60/0.5*100%</f>
        <v>120</v>
      </c>
      <c r="AJ90" s="43">
        <v>137</v>
      </c>
      <c r="AK90" s="43">
        <v>80</v>
      </c>
      <c r="AL90" s="43">
        <f>60/0.55*100%</f>
        <v>109.09090909090908</v>
      </c>
      <c r="AM90" s="43">
        <f>60/0.48*100%</f>
        <v>125</v>
      </c>
      <c r="AN90" s="44"/>
      <c r="AO90" s="43">
        <f t="shared" si="22"/>
        <v>60</v>
      </c>
      <c r="AP90" s="43">
        <f t="shared" si="23"/>
        <v>200</v>
      </c>
      <c r="AQ90" s="44"/>
      <c r="AR90" s="44"/>
      <c r="AS90" s="44"/>
      <c r="AT90" s="44"/>
      <c r="AU90" s="44"/>
      <c r="AV90" s="44"/>
      <c r="AW90" s="61">
        <f t="shared" si="9"/>
        <v>17</v>
      </c>
    </row>
    <row r="91" spans="1:49" ht="21" customHeight="1" thickBot="1">
      <c r="A91" s="51">
        <f t="shared" si="10"/>
        <v>84</v>
      </c>
      <c r="B91" s="34">
        <v>1400409</v>
      </c>
      <c r="C91" s="36" t="s">
        <v>137</v>
      </c>
      <c r="D91" s="33">
        <v>42403</v>
      </c>
      <c r="E91" s="42">
        <v>9</v>
      </c>
      <c r="F91" s="71" t="s">
        <v>186</v>
      </c>
      <c r="G91" s="93"/>
      <c r="H91" s="67">
        <v>120</v>
      </c>
      <c r="I91" s="44"/>
      <c r="J91" s="44"/>
      <c r="K91" s="44"/>
      <c r="L91" s="43">
        <v>48</v>
      </c>
      <c r="M91" s="44"/>
      <c r="N91" s="43">
        <f>60/0.45*90%</f>
        <v>120.00000000000001</v>
      </c>
      <c r="O91" s="44"/>
      <c r="P91" s="44"/>
      <c r="Q91" s="43">
        <v>86</v>
      </c>
      <c r="R91" s="43">
        <v>117</v>
      </c>
      <c r="S91" s="44"/>
      <c r="T91" s="44"/>
      <c r="U91" s="43">
        <v>86</v>
      </c>
      <c r="V91" s="44"/>
      <c r="W91" s="44"/>
      <c r="X91" s="44"/>
      <c r="Y91" s="43">
        <v>107</v>
      </c>
      <c r="Z91" s="44"/>
      <c r="AA91" s="47"/>
      <c r="AB91" s="46">
        <v>95</v>
      </c>
      <c r="AC91" s="43">
        <v>65</v>
      </c>
      <c r="AD91" s="43">
        <v>57</v>
      </c>
      <c r="AE91" s="43">
        <v>74</v>
      </c>
      <c r="AF91" s="43">
        <f>60/0.75*100%</f>
        <v>80</v>
      </c>
      <c r="AG91" s="43">
        <v>92</v>
      </c>
      <c r="AH91" s="48"/>
      <c r="AI91" s="67">
        <f t="shared" si="24"/>
        <v>120</v>
      </c>
      <c r="AJ91" s="43">
        <v>154</v>
      </c>
      <c r="AK91" s="43">
        <f>60/0.6*60%</f>
        <v>60</v>
      </c>
      <c r="AL91" s="43">
        <v>65</v>
      </c>
      <c r="AM91" s="43">
        <v>62</v>
      </c>
      <c r="AN91" s="44"/>
      <c r="AO91" s="43">
        <f t="shared" si="22"/>
        <v>60</v>
      </c>
      <c r="AP91" s="43">
        <f t="shared" ref="AP91:AP92" si="25">60/0.3*70%</f>
        <v>140</v>
      </c>
      <c r="AQ91" s="44"/>
      <c r="AR91" s="43">
        <v>100</v>
      </c>
      <c r="AS91" s="43">
        <v>200</v>
      </c>
      <c r="AT91" s="44"/>
      <c r="AU91" s="44"/>
      <c r="AV91" s="44"/>
      <c r="AW91" s="61">
        <f t="shared" si="9"/>
        <v>22</v>
      </c>
    </row>
    <row r="92" spans="1:49" ht="21" customHeight="1" thickBot="1">
      <c r="A92" s="51">
        <f t="shared" si="10"/>
        <v>85</v>
      </c>
      <c r="B92" s="34">
        <v>1400691</v>
      </c>
      <c r="C92" s="36" t="s">
        <v>138</v>
      </c>
      <c r="D92" s="33">
        <v>42563</v>
      </c>
      <c r="E92" s="42">
        <v>9</v>
      </c>
      <c r="F92" s="71" t="s">
        <v>186</v>
      </c>
      <c r="G92" s="93"/>
      <c r="H92" s="67">
        <v>93</v>
      </c>
      <c r="I92" s="44"/>
      <c r="J92" s="44"/>
      <c r="K92" s="44"/>
      <c r="L92" s="44"/>
      <c r="M92" s="44"/>
      <c r="N92" s="43">
        <v>107</v>
      </c>
      <c r="O92" s="43">
        <f>60/1.2*60%</f>
        <v>30</v>
      </c>
      <c r="P92" s="44"/>
      <c r="Q92" s="43">
        <v>103</v>
      </c>
      <c r="R92" s="43">
        <f>60/0.36*90%</f>
        <v>150.00000000000003</v>
      </c>
      <c r="S92" s="43">
        <f>60/0.6*50%</f>
        <v>50</v>
      </c>
      <c r="T92" s="43">
        <v>29</v>
      </c>
      <c r="U92" s="44"/>
      <c r="V92" s="43">
        <f>60/0.3*50%</f>
        <v>100</v>
      </c>
      <c r="W92" s="44"/>
      <c r="X92" s="44"/>
      <c r="Y92" s="44"/>
      <c r="Z92" s="44"/>
      <c r="AA92" s="63">
        <f>60/1*60%</f>
        <v>36</v>
      </c>
      <c r="AB92" s="46">
        <v>126</v>
      </c>
      <c r="AC92" s="44"/>
      <c r="AD92" s="43">
        <v>49</v>
      </c>
      <c r="AE92" s="43">
        <v>52</v>
      </c>
      <c r="AF92" s="43">
        <f>60/0.75*80%</f>
        <v>64</v>
      </c>
      <c r="AG92" s="43">
        <v>55</v>
      </c>
      <c r="AH92" s="48"/>
      <c r="AI92" s="49"/>
      <c r="AJ92" s="43">
        <v>137</v>
      </c>
      <c r="AK92" s="44"/>
      <c r="AL92" s="43">
        <v>65</v>
      </c>
      <c r="AM92" s="44"/>
      <c r="AN92" s="44"/>
      <c r="AO92" s="43">
        <f t="shared" si="22"/>
        <v>60</v>
      </c>
      <c r="AP92" s="43">
        <f t="shared" si="25"/>
        <v>140</v>
      </c>
      <c r="AQ92" s="43">
        <f>60/0.4*70%</f>
        <v>105</v>
      </c>
      <c r="AR92" s="44"/>
      <c r="AS92" s="44"/>
      <c r="AT92" s="44"/>
      <c r="AU92" s="44"/>
      <c r="AV92" s="44"/>
      <c r="AW92" s="61">
        <f t="shared" si="9"/>
        <v>19</v>
      </c>
    </row>
    <row r="93" spans="1:49" ht="21" customHeight="1" thickBot="1">
      <c r="A93" s="51">
        <f t="shared" si="10"/>
        <v>86</v>
      </c>
      <c r="B93" s="34">
        <v>1400755</v>
      </c>
      <c r="C93" s="36" t="s">
        <v>139</v>
      </c>
      <c r="D93" s="33">
        <v>42616</v>
      </c>
      <c r="E93" s="42">
        <v>7</v>
      </c>
      <c r="F93" s="71" t="s">
        <v>183</v>
      </c>
      <c r="G93" s="93"/>
      <c r="H93" s="67">
        <v>93</v>
      </c>
      <c r="I93" s="43">
        <f>60/0.8*100%</f>
        <v>75</v>
      </c>
      <c r="J93" s="43">
        <f>60/0.4*100%</f>
        <v>150</v>
      </c>
      <c r="K93" s="43">
        <f>60/0.5*100%</f>
        <v>120</v>
      </c>
      <c r="L93" s="43">
        <f>60/0.75*80%</f>
        <v>64</v>
      </c>
      <c r="M93" s="44"/>
      <c r="N93" s="43">
        <v>133</v>
      </c>
      <c r="O93" s="44"/>
      <c r="P93" s="43">
        <v>154</v>
      </c>
      <c r="Q93" s="43">
        <v>137</v>
      </c>
      <c r="R93" s="43">
        <v>117</v>
      </c>
      <c r="S93" s="43">
        <f>60/0.6*100%</f>
        <v>100</v>
      </c>
      <c r="T93" s="43">
        <v>57</v>
      </c>
      <c r="U93" s="43">
        <v>114</v>
      </c>
      <c r="V93" s="44"/>
      <c r="W93" s="44"/>
      <c r="X93" s="44"/>
      <c r="Y93" s="44"/>
      <c r="Z93" s="44"/>
      <c r="AA93" s="47"/>
      <c r="AB93" s="46">
        <v>95</v>
      </c>
      <c r="AC93" s="44"/>
      <c r="AD93" s="43">
        <v>41</v>
      </c>
      <c r="AE93" s="43">
        <v>44</v>
      </c>
      <c r="AF93" s="43">
        <f>60/0.75*100%</f>
        <v>80</v>
      </c>
      <c r="AG93" s="44"/>
      <c r="AH93" s="48"/>
      <c r="AI93" s="67">
        <f>60/0.5*100%</f>
        <v>120</v>
      </c>
      <c r="AJ93" s="43">
        <v>137</v>
      </c>
      <c r="AK93" s="44"/>
      <c r="AL93" s="44"/>
      <c r="AM93" s="44"/>
      <c r="AN93" s="44"/>
      <c r="AO93" s="43">
        <f t="shared" si="22"/>
        <v>60</v>
      </c>
      <c r="AP93" s="43">
        <f>60/0.3*100%</f>
        <v>200</v>
      </c>
      <c r="AQ93" s="44"/>
      <c r="AR93" s="44"/>
      <c r="AS93" s="43">
        <v>200</v>
      </c>
      <c r="AT93" s="44"/>
      <c r="AU93" s="44"/>
      <c r="AV93" s="44"/>
      <c r="AW93" s="61">
        <f t="shared" si="9"/>
        <v>21</v>
      </c>
    </row>
    <row r="94" spans="1:49" ht="21" customHeight="1" thickBot="1">
      <c r="A94" s="51">
        <f t="shared" si="10"/>
        <v>87</v>
      </c>
      <c r="B94" s="34">
        <v>1400798</v>
      </c>
      <c r="C94" s="36" t="s">
        <v>140</v>
      </c>
      <c r="D94" s="33">
        <v>42684</v>
      </c>
      <c r="E94" s="42">
        <v>8</v>
      </c>
      <c r="F94" s="71" t="s">
        <v>183</v>
      </c>
      <c r="G94" s="93"/>
      <c r="H94" s="49"/>
      <c r="I94" s="43">
        <f>60/0.8*80%</f>
        <v>60</v>
      </c>
      <c r="J94" s="44"/>
      <c r="K94" s="43">
        <f>60/0.5*60%</f>
        <v>72</v>
      </c>
      <c r="L94" s="43">
        <v>48</v>
      </c>
      <c r="M94" s="44"/>
      <c r="N94" s="44"/>
      <c r="O94" s="44"/>
      <c r="P94" s="44"/>
      <c r="Q94" s="43">
        <f>60/0.35*70%</f>
        <v>120</v>
      </c>
      <c r="R94" s="43">
        <v>167</v>
      </c>
      <c r="S94" s="44"/>
      <c r="T94" s="43">
        <v>57</v>
      </c>
      <c r="U94" s="44"/>
      <c r="V94" s="43">
        <f>60/0.3*100%</f>
        <v>200</v>
      </c>
      <c r="W94" s="44"/>
      <c r="X94" s="44"/>
      <c r="Y94" s="44"/>
      <c r="Z94" s="44"/>
      <c r="AA94" s="47"/>
      <c r="AB94" s="45"/>
      <c r="AC94" s="44"/>
      <c r="AD94" s="43">
        <v>41</v>
      </c>
      <c r="AE94" s="43">
        <v>44</v>
      </c>
      <c r="AF94" s="44"/>
      <c r="AG94" s="44"/>
      <c r="AH94" s="48"/>
      <c r="AI94" s="49"/>
      <c r="AJ94" s="43">
        <v>171</v>
      </c>
      <c r="AK94" s="44"/>
      <c r="AL94" s="44"/>
      <c r="AM94" s="43">
        <v>62</v>
      </c>
      <c r="AN94" s="44"/>
      <c r="AO94" s="43">
        <f t="shared" si="22"/>
        <v>60</v>
      </c>
      <c r="AP94" s="43">
        <f>60/0.3*70%</f>
        <v>140</v>
      </c>
      <c r="AQ94" s="44"/>
      <c r="AR94" s="43">
        <v>50</v>
      </c>
      <c r="AS94" s="44"/>
      <c r="AT94" s="44"/>
      <c r="AU94" s="44"/>
      <c r="AV94" s="44"/>
      <c r="AW94" s="61">
        <f t="shared" si="9"/>
        <v>14</v>
      </c>
    </row>
    <row r="95" spans="1:49" ht="21" customHeight="1" thickBot="1">
      <c r="A95" s="51">
        <f t="shared" si="10"/>
        <v>88</v>
      </c>
      <c r="B95" s="34">
        <v>1400800</v>
      </c>
      <c r="C95" s="36" t="s">
        <v>141</v>
      </c>
      <c r="D95" s="33">
        <v>42685</v>
      </c>
      <c r="E95" s="42" t="s">
        <v>180</v>
      </c>
      <c r="F95" s="71" t="s">
        <v>187</v>
      </c>
      <c r="G95" s="93"/>
      <c r="H95" s="67">
        <v>80</v>
      </c>
      <c r="I95" s="43">
        <f>60/0.8*60%</f>
        <v>45</v>
      </c>
      <c r="J95" s="43">
        <f>60/0.4*100%</f>
        <v>150</v>
      </c>
      <c r="K95" s="43">
        <f>60/0.5*70%</f>
        <v>84</v>
      </c>
      <c r="L95" s="43">
        <v>48</v>
      </c>
      <c r="M95" s="44"/>
      <c r="N95" s="43">
        <v>133</v>
      </c>
      <c r="O95" s="44"/>
      <c r="P95" s="43">
        <v>103</v>
      </c>
      <c r="Q95" s="43">
        <v>171</v>
      </c>
      <c r="R95" s="43">
        <f>60/0.36*60%</f>
        <v>100.00000000000001</v>
      </c>
      <c r="S95" s="43">
        <f>60/0.6*50%</f>
        <v>50</v>
      </c>
      <c r="T95" s="43">
        <v>57</v>
      </c>
      <c r="U95" s="43">
        <v>86</v>
      </c>
      <c r="V95" s="44"/>
      <c r="W95" s="44"/>
      <c r="X95" s="44"/>
      <c r="Y95" s="43">
        <f>60/0.28*70%</f>
        <v>149.99999999999997</v>
      </c>
      <c r="Z95" s="44"/>
      <c r="AA95" s="63">
        <f>60/1*60%</f>
        <v>36</v>
      </c>
      <c r="AB95" s="45"/>
      <c r="AC95" s="44"/>
      <c r="AD95" s="44"/>
      <c r="AE95" s="43">
        <v>44</v>
      </c>
      <c r="AF95" s="43">
        <f>60/0.75*100%</f>
        <v>80</v>
      </c>
      <c r="AG95" s="44"/>
      <c r="AH95" s="48"/>
      <c r="AI95" s="67">
        <f>60/0.5*100%</f>
        <v>120</v>
      </c>
      <c r="AJ95" s="43">
        <v>171</v>
      </c>
      <c r="AK95" s="44"/>
      <c r="AL95" s="44"/>
      <c r="AM95" s="44"/>
      <c r="AN95" s="44"/>
      <c r="AO95" s="44"/>
      <c r="AP95" s="43">
        <f>60/0.3*100%</f>
        <v>200</v>
      </c>
      <c r="AQ95" s="44"/>
      <c r="AR95" s="43">
        <v>70</v>
      </c>
      <c r="AS95" s="45"/>
      <c r="AT95" s="44"/>
      <c r="AU95" s="44"/>
      <c r="AV95" s="44"/>
      <c r="AW95" s="61">
        <f t="shared" si="9"/>
        <v>20</v>
      </c>
    </row>
    <row r="96" spans="1:49" ht="21" customHeight="1" thickBot="1">
      <c r="A96" s="51">
        <f t="shared" si="10"/>
        <v>89</v>
      </c>
      <c r="B96" s="34">
        <v>1401020</v>
      </c>
      <c r="C96" s="36" t="s">
        <v>142</v>
      </c>
      <c r="D96" s="33">
        <v>42895</v>
      </c>
      <c r="E96" s="42">
        <v>8</v>
      </c>
      <c r="F96" s="71" t="s">
        <v>184</v>
      </c>
      <c r="G96" s="93"/>
      <c r="H96" s="49"/>
      <c r="I96" s="44"/>
      <c r="J96" s="44"/>
      <c r="K96" s="44"/>
      <c r="L96" s="44"/>
      <c r="M96" s="44"/>
      <c r="N96" s="44"/>
      <c r="O96" s="44"/>
      <c r="P96" s="44"/>
      <c r="Q96" s="44"/>
      <c r="R96" s="43">
        <v>117</v>
      </c>
      <c r="S96" s="44"/>
      <c r="T96" s="44"/>
      <c r="U96" s="44"/>
      <c r="V96" s="44"/>
      <c r="W96" s="44"/>
      <c r="X96" s="44"/>
      <c r="Y96" s="44"/>
      <c r="Z96" s="44"/>
      <c r="AA96" s="47"/>
      <c r="AB96" s="46">
        <v>110</v>
      </c>
      <c r="AC96" s="44"/>
      <c r="AD96" s="43">
        <v>57</v>
      </c>
      <c r="AE96" s="44"/>
      <c r="AF96" s="44"/>
      <c r="AG96" s="44"/>
      <c r="AH96" s="48"/>
      <c r="AI96" s="49"/>
      <c r="AJ96" s="44"/>
      <c r="AK96" s="44"/>
      <c r="AL96" s="44"/>
      <c r="AM96" s="44"/>
      <c r="AN96" s="44"/>
      <c r="AO96" s="44"/>
      <c r="AP96" s="44"/>
      <c r="AQ96" s="44"/>
      <c r="AR96" s="47"/>
      <c r="AS96" s="45"/>
      <c r="AT96" s="44"/>
      <c r="AU96" s="44"/>
      <c r="AV96" s="44"/>
      <c r="AW96" s="61">
        <f t="shared" si="9"/>
        <v>3</v>
      </c>
    </row>
    <row r="97" spans="1:49" ht="21" customHeight="1" thickBot="1">
      <c r="A97" s="51">
        <f t="shared" si="10"/>
        <v>90</v>
      </c>
      <c r="B97" s="34">
        <v>1501766</v>
      </c>
      <c r="C97" s="74" t="s">
        <v>143</v>
      </c>
      <c r="D97" s="33">
        <v>43759</v>
      </c>
      <c r="E97" s="42">
        <v>10</v>
      </c>
      <c r="F97" s="71" t="s">
        <v>184</v>
      </c>
      <c r="G97" s="93" t="s">
        <v>191</v>
      </c>
      <c r="H97" s="49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7"/>
      <c r="AB97" s="46">
        <v>126</v>
      </c>
      <c r="AC97" s="43">
        <v>87</v>
      </c>
      <c r="AD97" s="43">
        <v>66</v>
      </c>
      <c r="AE97" s="43">
        <v>59</v>
      </c>
      <c r="AF97" s="43">
        <f>60/0.75*80%</f>
        <v>64</v>
      </c>
      <c r="AG97" s="44"/>
      <c r="AH97" s="48"/>
      <c r="AI97" s="49"/>
      <c r="AJ97" s="44"/>
      <c r="AK97" s="44"/>
      <c r="AL97" s="44"/>
      <c r="AM97" s="44"/>
      <c r="AN97" s="44"/>
      <c r="AO97" s="44"/>
      <c r="AP97" s="44"/>
      <c r="AQ97" s="44"/>
      <c r="AR97" s="47"/>
      <c r="AS97" s="45"/>
      <c r="AT97" s="44"/>
      <c r="AU97" s="44"/>
      <c r="AV97" s="44"/>
      <c r="AW97" s="61">
        <f t="shared" si="9"/>
        <v>5</v>
      </c>
    </row>
    <row r="98" spans="1:49" ht="21" customHeight="1" thickBot="1">
      <c r="A98" s="51">
        <f t="shared" si="10"/>
        <v>91</v>
      </c>
      <c r="B98" s="34">
        <v>1402046</v>
      </c>
      <c r="C98" s="74" t="s">
        <v>144</v>
      </c>
      <c r="D98" s="33">
        <v>43773</v>
      </c>
      <c r="E98" s="42">
        <v>7</v>
      </c>
      <c r="F98" s="71" t="s">
        <v>181</v>
      </c>
      <c r="G98" s="93" t="s">
        <v>191</v>
      </c>
      <c r="H98" s="67">
        <v>133</v>
      </c>
      <c r="I98" s="43">
        <f>60/0.8*80%</f>
        <v>60</v>
      </c>
      <c r="J98" s="43">
        <f>60/0.4*80%</f>
        <v>120</v>
      </c>
      <c r="K98" s="46">
        <f>60/0.5*90%</f>
        <v>108</v>
      </c>
      <c r="L98" s="43">
        <v>56</v>
      </c>
      <c r="M98" s="45"/>
      <c r="N98" s="43">
        <v>107</v>
      </c>
      <c r="O98" s="43">
        <f>60/1.2*90%</f>
        <v>45</v>
      </c>
      <c r="P98" s="43">
        <f>60/0.35*70%</f>
        <v>120</v>
      </c>
      <c r="Q98" s="44"/>
      <c r="R98" s="43">
        <v>117</v>
      </c>
      <c r="S98" s="44"/>
      <c r="T98" s="44"/>
      <c r="U98" s="44"/>
      <c r="V98" s="44"/>
      <c r="W98" s="44"/>
      <c r="X98" s="44"/>
      <c r="Y98" s="44"/>
      <c r="Z98" s="44"/>
      <c r="AA98" s="63">
        <f>60/1*90%</f>
        <v>54</v>
      </c>
      <c r="AB98" s="46">
        <v>110</v>
      </c>
      <c r="AC98" s="43">
        <v>54</v>
      </c>
      <c r="AD98" s="43">
        <v>66</v>
      </c>
      <c r="AE98" s="43">
        <v>59</v>
      </c>
      <c r="AF98" s="43">
        <f>60/0.75*100%</f>
        <v>80</v>
      </c>
      <c r="AG98" s="44"/>
      <c r="AH98" s="48"/>
      <c r="AI98" s="49"/>
      <c r="AJ98" s="44"/>
      <c r="AK98" s="44"/>
      <c r="AL98" s="44"/>
      <c r="AM98" s="44"/>
      <c r="AN98" s="44"/>
      <c r="AO98" s="44"/>
      <c r="AP98" s="44"/>
      <c r="AQ98" s="44"/>
      <c r="AR98" s="47"/>
      <c r="AS98" s="45"/>
      <c r="AT98" s="44"/>
      <c r="AU98" s="44"/>
      <c r="AV98" s="44"/>
      <c r="AW98" s="61">
        <f t="shared" si="9"/>
        <v>15</v>
      </c>
    </row>
    <row r="99" spans="1:49" ht="21" customHeight="1" thickBot="1">
      <c r="A99" s="51">
        <f t="shared" si="10"/>
        <v>92</v>
      </c>
      <c r="B99" s="34">
        <v>1401967</v>
      </c>
      <c r="C99" s="73" t="s">
        <v>145</v>
      </c>
      <c r="D99" s="33">
        <v>43727</v>
      </c>
      <c r="E99" s="41" t="s">
        <v>179</v>
      </c>
      <c r="F99" s="71" t="s">
        <v>183</v>
      </c>
      <c r="G99" s="93" t="s">
        <v>191</v>
      </c>
      <c r="H99" s="49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7"/>
      <c r="AB99" s="46">
        <v>126</v>
      </c>
      <c r="AC99" s="44"/>
      <c r="AD99" s="43">
        <v>41</v>
      </c>
      <c r="AE99" s="43">
        <v>44</v>
      </c>
      <c r="AF99" s="44"/>
      <c r="AG99" s="43">
        <v>46</v>
      </c>
      <c r="AH99" s="48"/>
      <c r="AI99" s="49"/>
      <c r="AJ99" s="43">
        <v>86</v>
      </c>
      <c r="AK99" s="44"/>
      <c r="AL99" s="43">
        <v>76</v>
      </c>
      <c r="AM99" s="43">
        <v>62</v>
      </c>
      <c r="AN99" s="44"/>
      <c r="AO99" s="44"/>
      <c r="AP99" s="44"/>
      <c r="AQ99" s="44"/>
      <c r="AR99" s="47"/>
      <c r="AS99" s="45"/>
      <c r="AT99" s="44"/>
      <c r="AU99" s="44"/>
      <c r="AV99" s="44"/>
      <c r="AW99" s="61">
        <f t="shared" si="9"/>
        <v>7</v>
      </c>
    </row>
    <row r="100" spans="1:49" ht="21" customHeight="1" thickBot="1">
      <c r="A100" s="51">
        <f t="shared" si="10"/>
        <v>93</v>
      </c>
      <c r="B100" s="34">
        <v>1500045</v>
      </c>
      <c r="C100" s="36" t="s">
        <v>146</v>
      </c>
      <c r="D100" s="33">
        <v>42411</v>
      </c>
      <c r="E100" s="42">
        <v>7</v>
      </c>
      <c r="F100" s="71" t="s">
        <v>184</v>
      </c>
      <c r="G100" s="93"/>
      <c r="H100" s="49"/>
      <c r="I100" s="44"/>
      <c r="J100" s="44"/>
      <c r="K100" s="44"/>
      <c r="L100" s="44"/>
      <c r="M100" s="44"/>
      <c r="N100" s="44"/>
      <c r="O100" s="44"/>
      <c r="P100" s="44"/>
      <c r="Q100" s="44"/>
      <c r="R100" s="43">
        <v>117</v>
      </c>
      <c r="S100" s="44"/>
      <c r="T100" s="44"/>
      <c r="U100" s="44"/>
      <c r="V100" s="44"/>
      <c r="W100" s="44"/>
      <c r="X100" s="44"/>
      <c r="Y100" s="44"/>
      <c r="Z100" s="44"/>
      <c r="AA100" s="47"/>
      <c r="AB100" s="46">
        <v>126</v>
      </c>
      <c r="AC100" s="44"/>
      <c r="AD100" s="44"/>
      <c r="AE100" s="44"/>
      <c r="AF100" s="44"/>
      <c r="AG100" s="44"/>
      <c r="AH100" s="48"/>
      <c r="AI100" s="49"/>
      <c r="AJ100" s="44"/>
      <c r="AK100" s="44"/>
      <c r="AL100" s="44"/>
      <c r="AM100" s="44"/>
      <c r="AN100" s="44"/>
      <c r="AO100" s="43">
        <v>70</v>
      </c>
      <c r="AP100" s="44"/>
      <c r="AQ100" s="44"/>
      <c r="AR100" s="47"/>
      <c r="AS100" s="43">
        <v>200</v>
      </c>
      <c r="AT100" s="44"/>
      <c r="AU100" s="43">
        <f>60/0.18*70%</f>
        <v>233.33333333333334</v>
      </c>
      <c r="AV100" s="44"/>
      <c r="AW100" s="61">
        <f t="shared" si="9"/>
        <v>5</v>
      </c>
    </row>
    <row r="101" spans="1:49" ht="21" customHeight="1" thickBot="1">
      <c r="A101" s="51">
        <f t="shared" si="10"/>
        <v>94</v>
      </c>
      <c r="B101" s="34">
        <v>1500977</v>
      </c>
      <c r="C101" s="36" t="s">
        <v>147</v>
      </c>
      <c r="D101" s="33">
        <v>43040</v>
      </c>
      <c r="E101" s="42">
        <v>9</v>
      </c>
      <c r="F101" s="71" t="s">
        <v>184</v>
      </c>
      <c r="G101" s="93"/>
      <c r="H101" s="49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7"/>
      <c r="AB101" s="45"/>
      <c r="AC101" s="44"/>
      <c r="AD101" s="44"/>
      <c r="AE101" s="44"/>
      <c r="AF101" s="44"/>
      <c r="AG101" s="44"/>
      <c r="AH101" s="48"/>
      <c r="AI101" s="67">
        <f>60/0.5*70%</f>
        <v>84</v>
      </c>
      <c r="AJ101" s="43">
        <v>171</v>
      </c>
      <c r="AK101" s="44"/>
      <c r="AL101" s="44"/>
      <c r="AM101" s="44"/>
      <c r="AN101" s="43">
        <f>60/0.4*90%</f>
        <v>135</v>
      </c>
      <c r="AO101" s="43">
        <v>100</v>
      </c>
      <c r="AP101" s="43">
        <f>60/0.3*90%</f>
        <v>180</v>
      </c>
      <c r="AQ101" s="44"/>
      <c r="AR101" s="47"/>
      <c r="AS101" s="45"/>
      <c r="AT101" s="44"/>
      <c r="AU101" s="44"/>
      <c r="AV101" s="44"/>
      <c r="AW101" s="61">
        <f t="shared" si="9"/>
        <v>5</v>
      </c>
    </row>
    <row r="102" spans="1:49" ht="21" customHeight="1" thickBot="1">
      <c r="A102" s="51">
        <f t="shared" si="10"/>
        <v>95</v>
      </c>
      <c r="B102" s="34">
        <v>1501037</v>
      </c>
      <c r="C102" s="36" t="s">
        <v>148</v>
      </c>
      <c r="D102" s="33">
        <v>43144</v>
      </c>
      <c r="E102" s="42">
        <v>12</v>
      </c>
      <c r="F102" s="71" t="s">
        <v>184</v>
      </c>
      <c r="G102" s="93"/>
      <c r="H102" s="49"/>
      <c r="I102" s="44"/>
      <c r="J102" s="44"/>
      <c r="K102" s="44"/>
      <c r="L102" s="44"/>
      <c r="M102" s="44"/>
      <c r="N102" s="44"/>
      <c r="O102" s="44"/>
      <c r="P102" s="44"/>
      <c r="Q102" s="44"/>
      <c r="R102" s="43">
        <v>117</v>
      </c>
      <c r="S102" s="44"/>
      <c r="T102" s="44"/>
      <c r="U102" s="44"/>
      <c r="V102" s="44"/>
      <c r="W102" s="44"/>
      <c r="X102" s="44"/>
      <c r="Y102" s="44"/>
      <c r="Z102" s="44"/>
      <c r="AA102" s="47"/>
      <c r="AB102" s="45"/>
      <c r="AC102" s="44"/>
      <c r="AD102" s="44"/>
      <c r="AE102" s="44"/>
      <c r="AF102" s="44"/>
      <c r="AG102" s="44"/>
      <c r="AH102" s="48"/>
      <c r="AI102" s="49"/>
      <c r="AJ102" s="44"/>
      <c r="AK102" s="44"/>
      <c r="AL102" s="44"/>
      <c r="AM102" s="44"/>
      <c r="AN102" s="44"/>
      <c r="AO102" s="44"/>
      <c r="AP102" s="44"/>
      <c r="AQ102" s="44"/>
      <c r="AR102" s="47"/>
      <c r="AS102" s="45"/>
      <c r="AT102" s="44"/>
      <c r="AU102" s="44"/>
      <c r="AV102" s="44"/>
      <c r="AW102" s="61">
        <f t="shared" si="9"/>
        <v>1</v>
      </c>
    </row>
    <row r="103" spans="1:49" ht="21" customHeight="1" thickBot="1">
      <c r="A103" s="51">
        <f t="shared" si="10"/>
        <v>96</v>
      </c>
      <c r="B103" s="34">
        <v>1501100</v>
      </c>
      <c r="C103" s="36" t="s">
        <v>149</v>
      </c>
      <c r="D103" s="33">
        <v>43195</v>
      </c>
      <c r="E103" s="42">
        <v>12</v>
      </c>
      <c r="F103" s="71" t="s">
        <v>184</v>
      </c>
      <c r="G103" s="93"/>
      <c r="H103" s="49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7"/>
      <c r="AB103" s="46">
        <v>110</v>
      </c>
      <c r="AC103" s="44"/>
      <c r="AD103" s="44"/>
      <c r="AE103" s="44"/>
      <c r="AF103" s="44"/>
      <c r="AG103" s="44"/>
      <c r="AH103" s="48"/>
      <c r="AI103" s="49"/>
      <c r="AJ103" s="44"/>
      <c r="AK103" s="44"/>
      <c r="AL103" s="44"/>
      <c r="AM103" s="44"/>
      <c r="AN103" s="44"/>
      <c r="AO103" s="44"/>
      <c r="AP103" s="44"/>
      <c r="AQ103" s="44"/>
      <c r="AR103" s="47"/>
      <c r="AS103" s="45"/>
      <c r="AT103" s="44"/>
      <c r="AU103" s="44"/>
      <c r="AV103" s="44"/>
      <c r="AW103" s="61">
        <f t="shared" si="9"/>
        <v>1</v>
      </c>
    </row>
    <row r="104" spans="1:49" ht="21" customHeight="1" thickBot="1">
      <c r="A104" s="51">
        <f t="shared" si="10"/>
        <v>97</v>
      </c>
      <c r="B104" s="34">
        <v>1401616</v>
      </c>
      <c r="C104" s="36" t="s">
        <v>150</v>
      </c>
      <c r="D104" s="33" t="e">
        <v>#N/A</v>
      </c>
      <c r="E104" s="42">
        <v>9</v>
      </c>
      <c r="F104" s="71" t="s">
        <v>182</v>
      </c>
      <c r="G104" s="93"/>
      <c r="H104" s="49"/>
      <c r="I104" s="44"/>
      <c r="J104" s="44"/>
      <c r="K104" s="44"/>
      <c r="L104" s="44"/>
      <c r="M104" s="44"/>
      <c r="N104" s="44"/>
      <c r="O104" s="43">
        <f>60/1.2*90%</f>
        <v>45</v>
      </c>
      <c r="P104" s="43">
        <v>103</v>
      </c>
      <c r="Q104" s="44"/>
      <c r="R104" s="43">
        <v>167</v>
      </c>
      <c r="S104" s="44"/>
      <c r="T104" s="44"/>
      <c r="U104" s="44"/>
      <c r="V104" s="44"/>
      <c r="W104" s="44"/>
      <c r="X104" s="44"/>
      <c r="Y104" s="43">
        <v>107</v>
      </c>
      <c r="Z104" s="44"/>
      <c r="AA104" s="63">
        <f>60/1*80%</f>
        <v>48</v>
      </c>
      <c r="AB104" s="45"/>
      <c r="AC104" s="44"/>
      <c r="AD104" s="44"/>
      <c r="AE104" s="44"/>
      <c r="AF104" s="44"/>
      <c r="AG104" s="44"/>
      <c r="AH104" s="48"/>
      <c r="AI104" s="49"/>
      <c r="AJ104" s="44"/>
      <c r="AK104" s="44"/>
      <c r="AL104" s="44"/>
      <c r="AM104" s="44"/>
      <c r="AN104" s="44"/>
      <c r="AO104" s="44"/>
      <c r="AP104" s="44"/>
      <c r="AQ104" s="44"/>
      <c r="AR104" s="47"/>
      <c r="AS104" s="45"/>
      <c r="AT104" s="44"/>
      <c r="AU104" s="44"/>
      <c r="AV104" s="44"/>
      <c r="AW104" s="61">
        <f t="shared" si="9"/>
        <v>5</v>
      </c>
    </row>
    <row r="105" spans="1:49" ht="21" customHeight="1" thickBot="1">
      <c r="A105" s="51">
        <f t="shared" si="10"/>
        <v>98</v>
      </c>
      <c r="B105" s="37">
        <v>1401687</v>
      </c>
      <c r="C105" s="36" t="s">
        <v>151</v>
      </c>
      <c r="D105" s="33">
        <v>43588</v>
      </c>
      <c r="E105" s="40">
        <v>8</v>
      </c>
      <c r="F105" s="71" t="s">
        <v>181</v>
      </c>
      <c r="G105" s="93"/>
      <c r="H105" s="67">
        <v>67</v>
      </c>
      <c r="I105" s="44"/>
      <c r="J105" s="44"/>
      <c r="K105" s="43">
        <f>60/0.5*60%</f>
        <v>72</v>
      </c>
      <c r="L105" s="43">
        <v>48</v>
      </c>
      <c r="M105" s="44"/>
      <c r="N105" s="43">
        <f>60/0.45*60%</f>
        <v>80</v>
      </c>
      <c r="O105" s="43">
        <f>60/1.2*100%</f>
        <v>50</v>
      </c>
      <c r="P105" s="43">
        <f>60/0.35*70%</f>
        <v>120</v>
      </c>
      <c r="Q105" s="44"/>
      <c r="R105" s="43">
        <f>60/0.36*60%</f>
        <v>100.00000000000001</v>
      </c>
      <c r="S105" s="44"/>
      <c r="T105" s="44"/>
      <c r="U105" s="44"/>
      <c r="V105" s="44"/>
      <c r="W105" s="44"/>
      <c r="X105" s="44"/>
      <c r="Y105" s="44"/>
      <c r="Z105" s="44"/>
      <c r="AA105" s="63">
        <f>60/1*100%</f>
        <v>60</v>
      </c>
      <c r="AB105" s="46">
        <v>110</v>
      </c>
      <c r="AC105" s="44"/>
      <c r="AD105" s="44"/>
      <c r="AE105" s="43">
        <v>44</v>
      </c>
      <c r="AF105" s="43">
        <f>60/0.75*90%</f>
        <v>72</v>
      </c>
      <c r="AG105" s="44"/>
      <c r="AH105" s="48"/>
      <c r="AI105" s="67">
        <f>60/0.5*80%</f>
        <v>96</v>
      </c>
      <c r="AJ105" s="43">
        <v>137</v>
      </c>
      <c r="AK105" s="44"/>
      <c r="AL105" s="43">
        <v>54</v>
      </c>
      <c r="AM105" s="44"/>
      <c r="AN105" s="43">
        <f>60/0.4*70%</f>
        <v>105</v>
      </c>
      <c r="AO105" s="43">
        <f>60/0.6*60%</f>
        <v>60</v>
      </c>
      <c r="AP105" s="43">
        <f>60/0.3*60%</f>
        <v>120</v>
      </c>
      <c r="AQ105" s="44"/>
      <c r="AR105" s="47"/>
      <c r="AS105" s="45"/>
      <c r="AT105" s="44"/>
      <c r="AU105" s="44"/>
      <c r="AV105" s="44"/>
      <c r="AW105" s="61">
        <f t="shared" si="9"/>
        <v>17</v>
      </c>
    </row>
    <row r="106" spans="1:49" ht="21" customHeight="1" thickBot="1">
      <c r="A106" s="51">
        <f t="shared" si="10"/>
        <v>99</v>
      </c>
      <c r="B106" s="34">
        <v>1401700</v>
      </c>
      <c r="C106" s="38" t="s">
        <v>152</v>
      </c>
      <c r="D106" s="39">
        <v>43592</v>
      </c>
      <c r="E106" s="42">
        <v>7</v>
      </c>
      <c r="F106" s="71" t="s">
        <v>186</v>
      </c>
      <c r="G106" s="93"/>
      <c r="H106" s="49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7"/>
      <c r="AB106" s="46">
        <v>110</v>
      </c>
      <c r="AC106" s="43">
        <v>65</v>
      </c>
      <c r="AD106" s="44"/>
      <c r="AE106" s="43">
        <v>37</v>
      </c>
      <c r="AF106" s="43">
        <f>60/0.75*70%</f>
        <v>56</v>
      </c>
      <c r="AG106" s="43">
        <v>46</v>
      </c>
      <c r="AH106" s="48"/>
      <c r="AI106" s="49"/>
      <c r="AJ106" s="43">
        <v>103</v>
      </c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61">
        <f t="shared" si="9"/>
        <v>6</v>
      </c>
    </row>
    <row r="107" spans="1:49" ht="21" customHeight="1" thickBot="1">
      <c r="A107" s="51">
        <f t="shared" si="10"/>
        <v>100</v>
      </c>
      <c r="B107" s="34">
        <v>1501547</v>
      </c>
      <c r="C107" s="38" t="s">
        <v>153</v>
      </c>
      <c r="D107" s="39">
        <f>VLOOKUP(B107,'[1]Table 1'!$B:$D,3,0)</f>
        <v>43648</v>
      </c>
      <c r="E107" s="42">
        <v>12</v>
      </c>
      <c r="F107" s="71" t="s">
        <v>185</v>
      </c>
      <c r="G107" s="93"/>
      <c r="H107" s="49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7"/>
      <c r="AB107" s="46">
        <v>142</v>
      </c>
      <c r="AC107" s="43">
        <v>98</v>
      </c>
      <c r="AD107" s="43">
        <v>82</v>
      </c>
      <c r="AE107" s="43">
        <v>74</v>
      </c>
      <c r="AF107" s="43">
        <f>60/0.75*90%</f>
        <v>72</v>
      </c>
      <c r="AG107" s="43">
        <v>83</v>
      </c>
      <c r="AH107" s="48"/>
      <c r="AI107" s="49"/>
      <c r="AJ107" s="43">
        <v>171</v>
      </c>
      <c r="AK107" s="44"/>
      <c r="AL107" s="43">
        <v>87</v>
      </c>
      <c r="AM107" s="43">
        <f>60/0.48*60%</f>
        <v>75</v>
      </c>
      <c r="AN107" s="44"/>
      <c r="AO107" s="43">
        <v>90</v>
      </c>
      <c r="AP107" s="43">
        <f>60/0.3*60%</f>
        <v>120</v>
      </c>
      <c r="AQ107" s="44"/>
      <c r="AR107" s="47"/>
      <c r="AS107" s="45"/>
      <c r="AT107" s="44"/>
      <c r="AU107" s="44"/>
      <c r="AV107" s="48"/>
      <c r="AW107" s="61">
        <f t="shared" si="9"/>
        <v>11</v>
      </c>
    </row>
    <row r="108" spans="1:49" ht="21" customHeight="1" thickBot="1">
      <c r="A108" s="51">
        <f t="shared" si="10"/>
        <v>101</v>
      </c>
      <c r="B108" s="57">
        <v>1401256</v>
      </c>
      <c r="C108" s="58" t="s">
        <v>154</v>
      </c>
      <c r="D108" s="39">
        <f>VLOOKUP(B108,'[1]Table 1'!$B:$D,3,0)</f>
        <v>43175</v>
      </c>
      <c r="E108" s="42" t="s">
        <v>180</v>
      </c>
      <c r="F108" s="71" t="s">
        <v>181</v>
      </c>
      <c r="G108" s="93"/>
      <c r="H108" s="49"/>
      <c r="I108" s="44"/>
      <c r="J108" s="44"/>
      <c r="K108" s="44"/>
      <c r="L108" s="44"/>
      <c r="M108" s="44"/>
      <c r="N108" s="43">
        <f>60/0.45*90%</f>
        <v>120.00000000000001</v>
      </c>
      <c r="O108" s="44"/>
      <c r="P108" s="43">
        <v>154</v>
      </c>
      <c r="Q108" s="43">
        <f>60/0.35*70%</f>
        <v>120</v>
      </c>
      <c r="R108" s="43">
        <v>117</v>
      </c>
      <c r="S108" s="43">
        <f>60/0.6*50%</f>
        <v>50</v>
      </c>
      <c r="T108" s="44"/>
      <c r="U108" s="44"/>
      <c r="V108" s="44"/>
      <c r="W108" s="44"/>
      <c r="X108" s="44"/>
      <c r="Y108" s="43">
        <v>129</v>
      </c>
      <c r="Z108" s="44"/>
      <c r="AA108" s="63">
        <f>60/1*90%</f>
        <v>54</v>
      </c>
      <c r="AB108" s="46">
        <v>126</v>
      </c>
      <c r="AC108" s="43">
        <v>54</v>
      </c>
      <c r="AD108" s="43">
        <v>49</v>
      </c>
      <c r="AE108" s="43">
        <v>67</v>
      </c>
      <c r="AF108" s="43">
        <f>60/0.75*90%</f>
        <v>72</v>
      </c>
      <c r="AG108" s="44"/>
      <c r="AH108" s="48"/>
      <c r="AI108" s="67">
        <f>60/0.5*70%</f>
        <v>84</v>
      </c>
      <c r="AJ108" s="43">
        <v>171</v>
      </c>
      <c r="AK108" s="43">
        <f>60/0.6*50%</f>
        <v>50</v>
      </c>
      <c r="AL108" s="43">
        <v>98</v>
      </c>
      <c r="AM108" s="43">
        <v>62</v>
      </c>
      <c r="AN108" s="43">
        <f>60/0.4*90%</f>
        <v>135</v>
      </c>
      <c r="AO108" s="43">
        <v>70</v>
      </c>
      <c r="AP108" s="43">
        <f>60/0.3*80%</f>
        <v>160</v>
      </c>
      <c r="AQ108" s="44"/>
      <c r="AR108" s="47"/>
      <c r="AS108" s="45"/>
      <c r="AT108" s="44"/>
      <c r="AU108" s="44"/>
      <c r="AV108" s="48"/>
      <c r="AW108" s="61">
        <f t="shared" si="9"/>
        <v>20</v>
      </c>
    </row>
    <row r="109" spans="1:49" ht="21" customHeight="1" thickBot="1">
      <c r="A109" s="51">
        <f t="shared" si="10"/>
        <v>102</v>
      </c>
      <c r="B109" s="57">
        <v>1501787</v>
      </c>
      <c r="C109" s="75" t="s">
        <v>155</v>
      </c>
      <c r="D109" s="39" t="e">
        <f>VLOOKUP(B109,'[1]Table 1'!$B:$D,3,0)</f>
        <v>#N/A</v>
      </c>
      <c r="E109" s="42">
        <v>9</v>
      </c>
      <c r="F109" s="71" t="s">
        <v>184</v>
      </c>
      <c r="G109" s="93" t="s">
        <v>191</v>
      </c>
      <c r="H109" s="49"/>
      <c r="I109" s="44"/>
      <c r="J109" s="44"/>
      <c r="K109" s="44"/>
      <c r="L109" s="44"/>
      <c r="M109" s="44"/>
      <c r="N109" s="44"/>
      <c r="O109" s="44"/>
      <c r="P109" s="43">
        <v>171</v>
      </c>
      <c r="Q109" s="44"/>
      <c r="R109" s="43">
        <v>117</v>
      </c>
      <c r="S109" s="44"/>
      <c r="T109" s="44"/>
      <c r="U109" s="44"/>
      <c r="V109" s="44"/>
      <c r="W109" s="44"/>
      <c r="X109" s="44"/>
      <c r="Y109" s="44"/>
      <c r="Z109" s="44"/>
      <c r="AA109" s="47"/>
      <c r="AB109" s="45"/>
      <c r="AC109" s="44"/>
      <c r="AD109" s="44"/>
      <c r="AE109" s="44"/>
      <c r="AF109" s="44"/>
      <c r="AG109" s="44"/>
      <c r="AH109" s="48"/>
      <c r="AI109" s="49"/>
      <c r="AJ109" s="44"/>
      <c r="AK109" s="44"/>
      <c r="AL109" s="44"/>
      <c r="AM109" s="44"/>
      <c r="AN109" s="44"/>
      <c r="AO109" s="43">
        <v>70</v>
      </c>
      <c r="AP109" s="43">
        <f>60/0.3*100%</f>
        <v>200</v>
      </c>
      <c r="AQ109" s="44"/>
      <c r="AR109" s="44"/>
      <c r="AS109" s="44"/>
      <c r="AT109" s="44"/>
      <c r="AU109" s="44"/>
      <c r="AV109" s="44"/>
      <c r="AW109" s="61">
        <f t="shared" si="9"/>
        <v>4</v>
      </c>
    </row>
    <row r="110" spans="1:49" ht="21" customHeight="1" thickBot="1">
      <c r="A110" s="51">
        <f t="shared" si="10"/>
        <v>103</v>
      </c>
      <c r="B110" s="57">
        <v>1500881</v>
      </c>
      <c r="C110" s="58" t="s">
        <v>156</v>
      </c>
      <c r="D110" s="39">
        <f>VLOOKUP(B110,'[1]Table 1'!$B:$D,3,0)</f>
        <v>42891</v>
      </c>
      <c r="E110" s="42">
        <v>7</v>
      </c>
      <c r="F110" s="71" t="s">
        <v>184</v>
      </c>
      <c r="G110" s="93"/>
      <c r="H110" s="67">
        <v>67</v>
      </c>
      <c r="I110" s="43">
        <f>60/0.8*50%</f>
        <v>37.5</v>
      </c>
      <c r="J110" s="44"/>
      <c r="K110" s="43">
        <f>60/0.5*70%</f>
        <v>84</v>
      </c>
      <c r="L110" s="44"/>
      <c r="M110" s="44"/>
      <c r="N110" s="43">
        <v>67</v>
      </c>
      <c r="O110" s="44"/>
      <c r="P110" s="43">
        <v>103</v>
      </c>
      <c r="Q110" s="44"/>
      <c r="R110" s="43">
        <v>117</v>
      </c>
      <c r="S110" s="44"/>
      <c r="T110" s="44"/>
      <c r="U110" s="44"/>
      <c r="V110" s="44"/>
      <c r="W110" s="44"/>
      <c r="X110" s="44"/>
      <c r="Y110" s="43">
        <v>129</v>
      </c>
      <c r="Z110" s="43">
        <f>60/0.6*60%</f>
        <v>60</v>
      </c>
      <c r="AA110" s="63">
        <f>60/1*50%</f>
        <v>30</v>
      </c>
      <c r="AB110" s="46">
        <v>79</v>
      </c>
      <c r="AC110" s="44"/>
      <c r="AD110" s="44"/>
      <c r="AE110" s="44"/>
      <c r="AF110" s="43">
        <f t="shared" ref="AF110:AF111" si="26">60/0.75*80%</f>
        <v>64</v>
      </c>
      <c r="AG110" s="44"/>
      <c r="AH110" s="48"/>
      <c r="AI110" s="49"/>
      <c r="AJ110" s="43">
        <v>137</v>
      </c>
      <c r="AK110" s="44"/>
      <c r="AL110" s="44"/>
      <c r="AM110" s="44"/>
      <c r="AN110" s="43">
        <f>60/0.4*90%</f>
        <v>135</v>
      </c>
      <c r="AO110" s="44"/>
      <c r="AP110" s="43">
        <f>60/0.3*50%</f>
        <v>100</v>
      </c>
      <c r="AQ110" s="43">
        <f>60/0.4*70%</f>
        <v>105</v>
      </c>
      <c r="AR110" s="47"/>
      <c r="AS110" s="45"/>
      <c r="AT110" s="44"/>
      <c r="AU110" s="44"/>
      <c r="AV110" s="48"/>
      <c r="AW110" s="61">
        <f t="shared" si="9"/>
        <v>15</v>
      </c>
    </row>
    <row r="111" spans="1:49" ht="21" customHeight="1" thickBot="1">
      <c r="A111" s="51">
        <f t="shared" si="10"/>
        <v>104</v>
      </c>
      <c r="B111" s="57">
        <v>1401686</v>
      </c>
      <c r="C111" s="58" t="s">
        <v>157</v>
      </c>
      <c r="D111" s="39">
        <f>VLOOKUP(B111,'[1]Table 1'!$B:$D,3,0)</f>
        <v>43588</v>
      </c>
      <c r="E111" s="42">
        <v>7</v>
      </c>
      <c r="F111" s="71" t="s">
        <v>181</v>
      </c>
      <c r="G111" s="93"/>
      <c r="H111" s="67">
        <v>93</v>
      </c>
      <c r="I111" s="44"/>
      <c r="J111" s="44"/>
      <c r="K111" s="46">
        <f>60/0.5*90%</f>
        <v>108</v>
      </c>
      <c r="L111" s="44"/>
      <c r="M111" s="44"/>
      <c r="N111" s="43">
        <v>107</v>
      </c>
      <c r="O111" s="43">
        <f>60/1.2*80%</f>
        <v>40</v>
      </c>
      <c r="P111" s="43">
        <v>103</v>
      </c>
      <c r="Q111" s="44"/>
      <c r="R111" s="43">
        <v>83</v>
      </c>
      <c r="S111" s="44"/>
      <c r="T111" s="44"/>
      <c r="U111" s="44"/>
      <c r="V111" s="44"/>
      <c r="W111" s="44"/>
      <c r="X111" s="44"/>
      <c r="Y111" s="43">
        <v>129</v>
      </c>
      <c r="Z111" s="44"/>
      <c r="AA111" s="63">
        <f>60/1*80%</f>
        <v>48</v>
      </c>
      <c r="AB111" s="46">
        <v>110</v>
      </c>
      <c r="AC111" s="44"/>
      <c r="AD111" s="44"/>
      <c r="AE111" s="43">
        <v>44</v>
      </c>
      <c r="AF111" s="43">
        <f t="shared" si="26"/>
        <v>64</v>
      </c>
      <c r="AG111" s="44"/>
      <c r="AH111" s="48"/>
      <c r="AI111" s="49"/>
      <c r="AJ111" s="44"/>
      <c r="AK111" s="44"/>
      <c r="AL111" s="43">
        <v>87</v>
      </c>
      <c r="AM111" s="44"/>
      <c r="AN111" s="43">
        <f>60/0.4*80%</f>
        <v>120</v>
      </c>
      <c r="AO111" s="43">
        <v>80</v>
      </c>
      <c r="AP111" s="43">
        <f>60/0.3*60%</f>
        <v>120</v>
      </c>
      <c r="AQ111" s="44"/>
      <c r="AR111" s="47"/>
      <c r="AS111" s="45"/>
      <c r="AT111" s="44"/>
      <c r="AU111" s="44"/>
      <c r="AV111" s="48"/>
      <c r="AW111" s="61">
        <f t="shared" si="9"/>
        <v>15</v>
      </c>
    </row>
    <row r="112" spans="1:49" ht="21" customHeight="1" thickBot="1">
      <c r="A112" s="51">
        <f t="shared" si="10"/>
        <v>105</v>
      </c>
      <c r="B112" s="34">
        <v>1501473</v>
      </c>
      <c r="C112" s="38" t="s">
        <v>158</v>
      </c>
      <c r="D112" s="39">
        <f>VLOOKUP(B112,'[1]Table 1'!$B:$D,3,0)</f>
        <v>43609</v>
      </c>
      <c r="E112" s="42">
        <v>11</v>
      </c>
      <c r="F112" s="71" t="s">
        <v>185</v>
      </c>
      <c r="G112" s="93"/>
      <c r="H112" s="49"/>
      <c r="I112" s="44"/>
      <c r="J112" s="44"/>
      <c r="K112" s="44"/>
      <c r="L112" s="44"/>
      <c r="M112" s="44"/>
      <c r="N112" s="44"/>
      <c r="O112" s="44"/>
      <c r="P112" s="44"/>
      <c r="Q112" s="44"/>
      <c r="R112" s="43">
        <v>117</v>
      </c>
      <c r="S112" s="44"/>
      <c r="T112" s="44"/>
      <c r="U112" s="44"/>
      <c r="V112" s="44"/>
      <c r="W112" s="44"/>
      <c r="X112" s="44"/>
      <c r="Y112" s="44"/>
      <c r="Z112" s="44"/>
      <c r="AA112" s="47"/>
      <c r="AB112" s="45"/>
      <c r="AC112" s="44"/>
      <c r="AD112" s="44"/>
      <c r="AE112" s="44"/>
      <c r="AF112" s="44"/>
      <c r="AG112" s="44"/>
      <c r="AH112" s="48"/>
      <c r="AI112" s="49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61">
        <f t="shared" si="9"/>
        <v>1</v>
      </c>
    </row>
    <row r="113" spans="1:49" ht="21" customHeight="1" thickBot="1">
      <c r="A113" s="51">
        <f t="shared" si="10"/>
        <v>106</v>
      </c>
      <c r="B113" s="34">
        <v>1501469</v>
      </c>
      <c r="C113" s="38" t="s">
        <v>159</v>
      </c>
      <c r="D113" s="39">
        <f>VLOOKUP(B113,'[1]Table 1'!$B:$D,3,0)</f>
        <v>43609</v>
      </c>
      <c r="E113" s="42">
        <v>10</v>
      </c>
      <c r="F113" s="71" t="s">
        <v>185</v>
      </c>
      <c r="G113" s="93"/>
      <c r="H113" s="49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7"/>
      <c r="AB113" s="46">
        <v>79</v>
      </c>
      <c r="AC113" s="44"/>
      <c r="AD113" s="43">
        <v>41</v>
      </c>
      <c r="AE113" s="44"/>
      <c r="AF113" s="44"/>
      <c r="AG113" s="44"/>
      <c r="AH113" s="48"/>
      <c r="AI113" s="49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61">
        <f t="shared" si="9"/>
        <v>2</v>
      </c>
    </row>
    <row r="114" spans="1:49" ht="21" customHeight="1" thickBot="1">
      <c r="A114" s="51">
        <f t="shared" si="10"/>
        <v>107</v>
      </c>
      <c r="B114" s="34">
        <v>1501468</v>
      </c>
      <c r="C114" s="38" t="s">
        <v>160</v>
      </c>
      <c r="D114" s="39">
        <f>VLOOKUP(B114,'[1]Table 1'!$B:$D,3,0)</f>
        <v>43609</v>
      </c>
      <c r="E114" s="42">
        <v>10</v>
      </c>
      <c r="F114" s="71" t="s">
        <v>185</v>
      </c>
      <c r="G114" s="93"/>
      <c r="H114" s="49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7"/>
      <c r="AB114" s="46">
        <v>79</v>
      </c>
      <c r="AC114" s="44"/>
      <c r="AD114" s="43">
        <v>41</v>
      </c>
      <c r="AE114" s="44"/>
      <c r="AF114" s="44"/>
      <c r="AG114" s="44"/>
      <c r="AH114" s="48"/>
      <c r="AI114" s="49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61">
        <f t="shared" si="9"/>
        <v>2</v>
      </c>
    </row>
    <row r="115" spans="1:49" ht="21" customHeight="1" thickBot="1">
      <c r="A115" s="51">
        <f t="shared" si="10"/>
        <v>108</v>
      </c>
      <c r="B115" s="34">
        <v>1501444</v>
      </c>
      <c r="C115" s="38" t="s">
        <v>161</v>
      </c>
      <c r="D115" s="39">
        <f>VLOOKUP(B115,'[1]Table 1'!$B:$D,3,0)</f>
        <v>43596</v>
      </c>
      <c r="E115" s="42">
        <v>7</v>
      </c>
      <c r="F115" s="71" t="s">
        <v>185</v>
      </c>
      <c r="G115" s="93"/>
      <c r="H115" s="49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7"/>
      <c r="AB115" s="46">
        <v>79</v>
      </c>
      <c r="AC115" s="44"/>
      <c r="AD115" s="43">
        <v>41</v>
      </c>
      <c r="AE115" s="43">
        <v>37</v>
      </c>
      <c r="AF115" s="44"/>
      <c r="AG115" s="44"/>
      <c r="AH115" s="48"/>
      <c r="AI115" s="49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61">
        <f t="shared" si="9"/>
        <v>3</v>
      </c>
    </row>
    <row r="116" spans="1:49" ht="21" customHeight="1" thickBot="1">
      <c r="A116" s="51">
        <f t="shared" si="10"/>
        <v>109</v>
      </c>
      <c r="B116" s="34">
        <v>1501383</v>
      </c>
      <c r="C116" s="38" t="s">
        <v>162</v>
      </c>
      <c r="D116" s="39">
        <f>VLOOKUP(B116,'[1]Table 1'!$B:$D,3,0)</f>
        <v>43514</v>
      </c>
      <c r="E116" s="42">
        <v>14</v>
      </c>
      <c r="F116" s="71" t="s">
        <v>185</v>
      </c>
      <c r="G116" s="93"/>
      <c r="H116" s="49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7"/>
      <c r="AB116" s="46">
        <v>95</v>
      </c>
      <c r="AC116" s="44"/>
      <c r="AD116" s="44"/>
      <c r="AE116" s="43">
        <v>37</v>
      </c>
      <c r="AF116" s="44"/>
      <c r="AG116" s="44"/>
      <c r="AH116" s="48"/>
      <c r="AI116" s="49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61">
        <f t="shared" si="9"/>
        <v>2</v>
      </c>
    </row>
    <row r="117" spans="1:49" ht="21" customHeight="1" thickBot="1">
      <c r="A117" s="51">
        <f t="shared" si="10"/>
        <v>110</v>
      </c>
      <c r="B117" s="34">
        <v>1501322</v>
      </c>
      <c r="C117" s="38" t="s">
        <v>163</v>
      </c>
      <c r="D117" s="39">
        <f>VLOOKUP(B117,'[1]Table 1'!$B:$D,3,0)</f>
        <v>43418</v>
      </c>
      <c r="E117" s="42">
        <v>10</v>
      </c>
      <c r="F117" s="71" t="s">
        <v>185</v>
      </c>
      <c r="G117" s="93"/>
      <c r="H117" s="49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7"/>
      <c r="AB117" s="46">
        <v>110</v>
      </c>
      <c r="AC117" s="44"/>
      <c r="AD117" s="43">
        <v>49</v>
      </c>
      <c r="AE117" s="43">
        <v>44</v>
      </c>
      <c r="AF117" s="43">
        <f>60/0.75*80%</f>
        <v>64</v>
      </c>
      <c r="AG117" s="44"/>
      <c r="AH117" s="48"/>
      <c r="AI117" s="49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61">
        <f t="shared" si="9"/>
        <v>4</v>
      </c>
    </row>
    <row r="118" spans="1:49" ht="21" customHeight="1" thickBot="1">
      <c r="A118" s="51">
        <f t="shared" si="10"/>
        <v>111</v>
      </c>
      <c r="B118" s="34">
        <v>1401804</v>
      </c>
      <c r="C118" s="38" t="s">
        <v>164</v>
      </c>
      <c r="D118" s="39">
        <f>VLOOKUP(B118,'[1]Table 1'!$B:$D,3,0)</f>
        <v>43627</v>
      </c>
      <c r="E118" s="42">
        <v>10</v>
      </c>
      <c r="F118" s="71" t="s">
        <v>185</v>
      </c>
      <c r="G118" s="93"/>
      <c r="H118" s="49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7"/>
      <c r="AB118" s="46">
        <v>126</v>
      </c>
      <c r="AC118" s="44"/>
      <c r="AD118" s="43">
        <v>41</v>
      </c>
      <c r="AE118" s="43">
        <v>52</v>
      </c>
      <c r="AF118" s="43">
        <f t="shared" ref="AF118:AF119" si="27">60/0.75*90%</f>
        <v>72</v>
      </c>
      <c r="AG118" s="43">
        <v>55</v>
      </c>
      <c r="AH118" s="48"/>
      <c r="AI118" s="49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61">
        <f t="shared" si="9"/>
        <v>5</v>
      </c>
    </row>
    <row r="119" spans="1:49" ht="21" customHeight="1" thickBot="1">
      <c r="A119" s="51">
        <f t="shared" si="10"/>
        <v>112</v>
      </c>
      <c r="B119" s="34">
        <v>1501626</v>
      </c>
      <c r="C119" s="76" t="s">
        <v>165</v>
      </c>
      <c r="D119" s="39">
        <f>VLOOKUP(B119,'[1]Table 1'!$B:$D,3,0)</f>
        <v>43686</v>
      </c>
      <c r="E119" s="42">
        <v>10</v>
      </c>
      <c r="F119" s="71" t="s">
        <v>184</v>
      </c>
      <c r="G119" s="93" t="s">
        <v>191</v>
      </c>
      <c r="H119" s="49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7"/>
      <c r="AB119" s="46">
        <v>79</v>
      </c>
      <c r="AC119" s="44"/>
      <c r="AD119" s="43">
        <v>41</v>
      </c>
      <c r="AE119" s="43">
        <v>44</v>
      </c>
      <c r="AF119" s="43">
        <f t="shared" si="27"/>
        <v>72</v>
      </c>
      <c r="AG119" s="44"/>
      <c r="AH119" s="48"/>
      <c r="AI119" s="49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61">
        <f t="shared" si="9"/>
        <v>4</v>
      </c>
    </row>
    <row r="120" spans="1:49" ht="21" customHeight="1" thickBot="1">
      <c r="A120" s="51">
        <f t="shared" si="10"/>
        <v>113</v>
      </c>
      <c r="B120" s="34">
        <v>1401688</v>
      </c>
      <c r="C120" s="38" t="s">
        <v>166</v>
      </c>
      <c r="D120" s="39">
        <f>VLOOKUP(B120,'[1]Table 1'!$B:$D,3,0)</f>
        <v>43591</v>
      </c>
      <c r="E120" s="42">
        <v>7</v>
      </c>
      <c r="F120" s="71" t="s">
        <v>181</v>
      </c>
      <c r="G120" s="93"/>
      <c r="H120" s="49"/>
      <c r="I120" s="44"/>
      <c r="J120" s="43">
        <f>60/0.4*60%</f>
        <v>90</v>
      </c>
      <c r="K120" s="44"/>
      <c r="L120" s="43">
        <f>60/0.75*50%</f>
        <v>40</v>
      </c>
      <c r="M120" s="43">
        <f>60/0.9*60%</f>
        <v>40</v>
      </c>
      <c r="N120" s="43">
        <v>93</v>
      </c>
      <c r="O120" s="44"/>
      <c r="P120" s="43">
        <f>60/0.35*70%</f>
        <v>120</v>
      </c>
      <c r="Q120" s="43">
        <v>103</v>
      </c>
      <c r="R120" s="43">
        <f>60/0.36*60%</f>
        <v>100.00000000000001</v>
      </c>
      <c r="S120" s="44"/>
      <c r="T120" s="43">
        <v>29</v>
      </c>
      <c r="U120" s="43">
        <v>86</v>
      </c>
      <c r="V120" s="44"/>
      <c r="W120" s="44"/>
      <c r="X120" s="44"/>
      <c r="Y120" s="44"/>
      <c r="Z120" s="44"/>
      <c r="AA120" s="47"/>
      <c r="AB120" s="46">
        <v>79</v>
      </c>
      <c r="AC120" s="44"/>
      <c r="AD120" s="44"/>
      <c r="AE120" s="44"/>
      <c r="AF120" s="43">
        <f>60/0.75*80%</f>
        <v>64</v>
      </c>
      <c r="AG120" s="44"/>
      <c r="AH120" s="48"/>
      <c r="AI120" s="67">
        <f>60/0.5*80%</f>
        <v>96</v>
      </c>
      <c r="AJ120" s="43">
        <f>60/0.35*70%</f>
        <v>120</v>
      </c>
      <c r="AK120" s="44"/>
      <c r="AL120" s="44"/>
      <c r="AM120" s="44"/>
      <c r="AN120" s="43">
        <f>60/0.4*80%</f>
        <v>120</v>
      </c>
      <c r="AO120" s="43">
        <f>60/0.6*60%</f>
        <v>60</v>
      </c>
      <c r="AP120" s="43">
        <f>60/0.3*80%</f>
        <v>160</v>
      </c>
      <c r="AQ120" s="43">
        <f>60/0.4*60%</f>
        <v>90</v>
      </c>
      <c r="AR120" s="44"/>
      <c r="AS120" s="44"/>
      <c r="AT120" s="44"/>
      <c r="AU120" s="44"/>
      <c r="AV120" s="44"/>
      <c r="AW120" s="61">
        <f t="shared" si="9"/>
        <v>17</v>
      </c>
    </row>
    <row r="121" spans="1:49" ht="21" customHeight="1" thickBot="1">
      <c r="A121" s="51">
        <f t="shared" si="10"/>
        <v>114</v>
      </c>
      <c r="B121" s="34">
        <v>1401897</v>
      </c>
      <c r="C121" s="76" t="s">
        <v>167</v>
      </c>
      <c r="D121" s="39">
        <f>VLOOKUP(B121,'[1]Table 1'!$B:$D,3,0)</f>
        <v>43678</v>
      </c>
      <c r="E121" s="42">
        <v>11</v>
      </c>
      <c r="F121" s="71" t="s">
        <v>192</v>
      </c>
      <c r="G121" s="93" t="s">
        <v>191</v>
      </c>
      <c r="H121" s="49"/>
      <c r="I121" s="44"/>
      <c r="J121" s="44"/>
      <c r="K121" s="44"/>
      <c r="L121" s="44"/>
      <c r="M121" s="44"/>
      <c r="N121" s="44"/>
      <c r="O121" s="44"/>
      <c r="P121" s="43">
        <v>86</v>
      </c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7"/>
      <c r="AB121" s="45"/>
      <c r="AC121" s="44"/>
      <c r="AD121" s="44"/>
      <c r="AE121" s="43">
        <v>37</v>
      </c>
      <c r="AF121" s="44"/>
      <c r="AG121" s="44"/>
      <c r="AH121" s="48"/>
      <c r="AI121" s="49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61">
        <f t="shared" si="9"/>
        <v>2</v>
      </c>
    </row>
    <row r="122" spans="1:49" ht="21" customHeight="1" thickBot="1">
      <c r="A122" s="51">
        <f t="shared" si="10"/>
        <v>115</v>
      </c>
      <c r="B122" s="34">
        <v>1501578</v>
      </c>
      <c r="C122" s="38" t="s">
        <v>168</v>
      </c>
      <c r="D122" s="39">
        <f>VLOOKUP(B122,'[1]Table 1'!$B:$D,3,0)</f>
        <v>43668</v>
      </c>
      <c r="E122" s="42">
        <v>10</v>
      </c>
      <c r="F122" s="71" t="s">
        <v>185</v>
      </c>
      <c r="G122" s="93"/>
      <c r="H122" s="49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7"/>
      <c r="AB122" s="46">
        <v>110</v>
      </c>
      <c r="AC122" s="44"/>
      <c r="AD122" s="43">
        <v>41</v>
      </c>
      <c r="AE122" s="43">
        <v>44</v>
      </c>
      <c r="AF122" s="43">
        <f t="shared" ref="AF122:AF123" si="28">60/0.75*100%</f>
        <v>80</v>
      </c>
      <c r="AG122" s="43">
        <v>46</v>
      </c>
      <c r="AH122" s="48"/>
      <c r="AI122" s="49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61">
        <f t="shared" si="9"/>
        <v>5</v>
      </c>
    </row>
    <row r="123" spans="1:49" ht="21" customHeight="1" thickBot="1">
      <c r="A123" s="51">
        <f t="shared" si="10"/>
        <v>116</v>
      </c>
      <c r="B123" s="59">
        <v>1401580</v>
      </c>
      <c r="C123" s="75" t="s">
        <v>169</v>
      </c>
      <c r="D123" s="39">
        <f>VLOOKUP(B123,'[1]Table 1'!$B:$D,3,0)</f>
        <v>43535</v>
      </c>
      <c r="E123" s="42">
        <v>12</v>
      </c>
      <c r="F123" s="71" t="s">
        <v>184</v>
      </c>
      <c r="G123" s="93" t="s">
        <v>191</v>
      </c>
      <c r="H123" s="49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7"/>
      <c r="AB123" s="46">
        <v>110</v>
      </c>
      <c r="AC123" s="44"/>
      <c r="AD123" s="43">
        <v>41</v>
      </c>
      <c r="AE123" s="43">
        <v>52</v>
      </c>
      <c r="AF123" s="43">
        <f t="shared" si="28"/>
        <v>80</v>
      </c>
      <c r="AG123" s="44"/>
      <c r="AH123" s="48"/>
      <c r="AI123" s="49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61">
        <f t="shared" si="9"/>
        <v>4</v>
      </c>
    </row>
    <row r="124" spans="1:49" ht="21" customHeight="1" thickBot="1">
      <c r="A124" s="51">
        <f t="shared" si="10"/>
        <v>117</v>
      </c>
      <c r="B124" s="59">
        <v>1401858</v>
      </c>
      <c r="C124" s="58" t="s">
        <v>170</v>
      </c>
      <c r="D124" s="39">
        <f>VLOOKUP(B124,'[1]Table 1'!$B:$D,3,0)</f>
        <v>43649</v>
      </c>
      <c r="E124" s="42">
        <v>7</v>
      </c>
      <c r="F124" s="71" t="s">
        <v>183</v>
      </c>
      <c r="G124" s="93"/>
      <c r="H124" s="49"/>
      <c r="I124" s="44"/>
      <c r="J124" s="44"/>
      <c r="K124" s="44"/>
      <c r="L124" s="44"/>
      <c r="M124" s="44"/>
      <c r="N124" s="43">
        <f>60/0.45*60%</f>
        <v>80</v>
      </c>
      <c r="O124" s="44"/>
      <c r="P124" s="43">
        <v>103</v>
      </c>
      <c r="Q124" s="43">
        <v>86</v>
      </c>
      <c r="R124" s="43">
        <v>83</v>
      </c>
      <c r="S124" s="44"/>
      <c r="T124" s="44"/>
      <c r="U124" s="43">
        <v>114</v>
      </c>
      <c r="V124" s="44"/>
      <c r="W124" s="44"/>
      <c r="X124" s="44"/>
      <c r="Y124" s="44"/>
      <c r="Z124" s="44"/>
      <c r="AA124" s="63">
        <f t="shared" ref="AA124:AA125" si="29">60/1*80%</f>
        <v>48</v>
      </c>
      <c r="AB124" s="45"/>
      <c r="AC124" s="44"/>
      <c r="AD124" s="44"/>
      <c r="AE124" s="44"/>
      <c r="AF124" s="44"/>
      <c r="AG124" s="44"/>
      <c r="AH124" s="48"/>
      <c r="AI124" s="49"/>
      <c r="AJ124" s="43">
        <v>137</v>
      </c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61">
        <f t="shared" si="9"/>
        <v>7</v>
      </c>
    </row>
    <row r="125" spans="1:49" ht="21" customHeight="1" thickBot="1">
      <c r="A125" s="51">
        <f t="shared" si="10"/>
        <v>118</v>
      </c>
      <c r="B125" s="59">
        <v>1401411</v>
      </c>
      <c r="C125" s="58" t="s">
        <v>171</v>
      </c>
      <c r="D125" s="39">
        <f>VLOOKUP(B125,'[1]Table 1'!$B:$D,3,0)</f>
        <v>43416</v>
      </c>
      <c r="E125" s="42">
        <v>7</v>
      </c>
      <c r="F125" s="71" t="s">
        <v>184</v>
      </c>
      <c r="G125" s="93"/>
      <c r="H125" s="49"/>
      <c r="I125" s="44"/>
      <c r="J125" s="44"/>
      <c r="K125" s="44"/>
      <c r="L125" s="44"/>
      <c r="M125" s="44"/>
      <c r="N125" s="43">
        <v>107</v>
      </c>
      <c r="O125" s="44"/>
      <c r="P125" s="43">
        <v>86</v>
      </c>
      <c r="Q125" s="43">
        <v>86</v>
      </c>
      <c r="R125" s="43">
        <f>60/0.36*60%</f>
        <v>100.00000000000001</v>
      </c>
      <c r="S125" s="44"/>
      <c r="T125" s="44"/>
      <c r="U125" s="44"/>
      <c r="V125" s="44"/>
      <c r="W125" s="44"/>
      <c r="X125" s="44"/>
      <c r="Y125" s="44"/>
      <c r="Z125" s="43">
        <v>80</v>
      </c>
      <c r="AA125" s="63">
        <f t="shared" si="29"/>
        <v>48</v>
      </c>
      <c r="AB125" s="45"/>
      <c r="AC125" s="44"/>
      <c r="AD125" s="44"/>
      <c r="AE125" s="44"/>
      <c r="AF125" s="44"/>
      <c r="AG125" s="44"/>
      <c r="AH125" s="48"/>
      <c r="AI125" s="49"/>
      <c r="AJ125" s="43">
        <v>103</v>
      </c>
      <c r="AK125" s="44"/>
      <c r="AL125" s="44"/>
      <c r="AM125" s="44"/>
      <c r="AN125" s="44"/>
      <c r="AO125" s="44"/>
      <c r="AP125" s="43">
        <f>60/0.3*90%</f>
        <v>180</v>
      </c>
      <c r="AQ125" s="44"/>
      <c r="AR125" s="44"/>
      <c r="AS125" s="44"/>
      <c r="AT125" s="44"/>
      <c r="AU125" s="44"/>
      <c r="AV125" s="44"/>
      <c r="AW125" s="61">
        <f t="shared" si="9"/>
        <v>8</v>
      </c>
    </row>
    <row r="126" spans="1:49" ht="21" customHeight="1" thickBot="1">
      <c r="A126" s="51">
        <f t="shared" si="10"/>
        <v>119</v>
      </c>
      <c r="B126" s="59">
        <v>1401803</v>
      </c>
      <c r="C126" s="58" t="s">
        <v>172</v>
      </c>
      <c r="D126" s="39">
        <f>VLOOKUP(B126,'[1]Table 1'!$B:$D,3,0)</f>
        <v>43626</v>
      </c>
      <c r="E126" s="42">
        <v>7</v>
      </c>
      <c r="F126" s="71" t="s">
        <v>185</v>
      </c>
      <c r="G126" s="93"/>
      <c r="H126" s="49"/>
      <c r="I126" s="44"/>
      <c r="J126" s="44"/>
      <c r="K126" s="44"/>
      <c r="L126" s="44"/>
      <c r="M126" s="44"/>
      <c r="N126" s="43">
        <v>107</v>
      </c>
      <c r="O126" s="44"/>
      <c r="P126" s="43">
        <v>86</v>
      </c>
      <c r="Q126" s="43">
        <v>86</v>
      </c>
      <c r="R126" s="43">
        <v>83</v>
      </c>
      <c r="S126" s="44"/>
      <c r="T126" s="44"/>
      <c r="U126" s="44"/>
      <c r="V126" s="44"/>
      <c r="W126" s="44"/>
      <c r="X126" s="44"/>
      <c r="Y126" s="44"/>
      <c r="Z126" s="44"/>
      <c r="AA126" s="47"/>
      <c r="AB126" s="46">
        <v>95</v>
      </c>
      <c r="AC126" s="44"/>
      <c r="AD126" s="44"/>
      <c r="AE126" s="43">
        <v>44</v>
      </c>
      <c r="AF126" s="44"/>
      <c r="AG126" s="44"/>
      <c r="AH126" s="48"/>
      <c r="AI126" s="49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61">
        <f t="shared" si="9"/>
        <v>6</v>
      </c>
    </row>
    <row r="127" spans="1:49" ht="29.25" customHeight="1" thickBot="1">
      <c r="A127" s="51">
        <f t="shared" si="10"/>
        <v>120</v>
      </c>
      <c r="B127" s="57">
        <v>1401690</v>
      </c>
      <c r="C127" s="58" t="s">
        <v>173</v>
      </c>
      <c r="D127" s="39">
        <f>VLOOKUP(B127,'[1]Table 1'!$B:$D,3,0)</f>
        <v>43591</v>
      </c>
      <c r="E127" s="42">
        <v>10</v>
      </c>
      <c r="F127" s="71" t="s">
        <v>186</v>
      </c>
      <c r="G127" s="93"/>
      <c r="H127" s="49"/>
      <c r="I127" s="44"/>
      <c r="J127" s="44"/>
      <c r="K127" s="44"/>
      <c r="L127" s="44"/>
      <c r="M127" s="44"/>
      <c r="N127" s="43">
        <v>93</v>
      </c>
      <c r="O127" s="44"/>
      <c r="P127" s="43">
        <v>86</v>
      </c>
      <c r="Q127" s="43">
        <v>103</v>
      </c>
      <c r="R127" s="43">
        <v>83</v>
      </c>
      <c r="S127" s="44"/>
      <c r="T127" s="44"/>
      <c r="U127" s="44"/>
      <c r="V127" s="44"/>
      <c r="W127" s="44"/>
      <c r="X127" s="44"/>
      <c r="Y127" s="44"/>
      <c r="Z127" s="43">
        <v>70</v>
      </c>
      <c r="AA127" s="63">
        <f t="shared" ref="AA127:AA128" si="30">60/1*80%</f>
        <v>48</v>
      </c>
      <c r="AB127" s="45"/>
      <c r="AC127" s="44"/>
      <c r="AD127" s="44"/>
      <c r="AE127" s="44"/>
      <c r="AF127" s="44"/>
      <c r="AG127" s="44"/>
      <c r="AH127" s="48"/>
      <c r="AI127" s="49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61">
        <f t="shared" si="9"/>
        <v>6</v>
      </c>
    </row>
    <row r="128" spans="1:49" ht="14.4" thickBot="1">
      <c r="A128" s="51">
        <f t="shared" si="10"/>
        <v>121</v>
      </c>
      <c r="B128" s="57">
        <v>1401708</v>
      </c>
      <c r="C128" s="58" t="s">
        <v>174</v>
      </c>
      <c r="D128" s="39">
        <f>VLOOKUP(B128,'[1]Table 1'!$B:$D,3,0)</f>
        <v>43594</v>
      </c>
      <c r="E128" s="42">
        <v>7</v>
      </c>
      <c r="F128" s="71" t="s">
        <v>189</v>
      </c>
      <c r="G128" s="93"/>
      <c r="H128" s="67">
        <v>67</v>
      </c>
      <c r="I128" s="43">
        <f>60/0.8*50%</f>
        <v>37.5</v>
      </c>
      <c r="J128" s="44"/>
      <c r="K128" s="44"/>
      <c r="L128" s="44"/>
      <c r="M128" s="44"/>
      <c r="N128" s="43">
        <v>93</v>
      </c>
      <c r="O128" s="44"/>
      <c r="P128" s="43">
        <v>86</v>
      </c>
      <c r="Q128" s="43">
        <v>86</v>
      </c>
      <c r="R128" s="43">
        <f>60/0.36*60%</f>
        <v>100.00000000000001</v>
      </c>
      <c r="S128" s="44"/>
      <c r="T128" s="44"/>
      <c r="U128" s="44"/>
      <c r="V128" s="44"/>
      <c r="W128" s="44"/>
      <c r="X128" s="44"/>
      <c r="Y128" s="44"/>
      <c r="Z128" s="44"/>
      <c r="AA128" s="63">
        <f t="shared" si="30"/>
        <v>48</v>
      </c>
      <c r="AB128" s="46">
        <v>79</v>
      </c>
      <c r="AC128" s="44"/>
      <c r="AD128" s="43">
        <v>49</v>
      </c>
      <c r="AE128" s="43">
        <v>59</v>
      </c>
      <c r="AF128" s="43">
        <f t="shared" ref="AF128:AF129" si="31">60/0.75*80%</f>
        <v>64</v>
      </c>
      <c r="AG128" s="43">
        <v>46</v>
      </c>
      <c r="AH128" s="48"/>
      <c r="AI128" s="49"/>
      <c r="AJ128" s="43">
        <v>137</v>
      </c>
      <c r="AK128" s="44"/>
      <c r="AL128" s="44"/>
      <c r="AM128" s="44"/>
      <c r="AN128" s="44"/>
      <c r="AO128" s="43">
        <f t="shared" ref="AO128:AO129" si="32">60/0.6*60%</f>
        <v>60</v>
      </c>
      <c r="AP128" s="43">
        <f>60/0.3*60%</f>
        <v>120</v>
      </c>
      <c r="AQ128" s="44"/>
      <c r="AR128" s="44"/>
      <c r="AS128" s="44"/>
      <c r="AT128" s="44"/>
      <c r="AU128" s="44"/>
      <c r="AV128" s="44"/>
      <c r="AW128" s="61">
        <f t="shared" si="9"/>
        <v>15</v>
      </c>
    </row>
    <row r="129" spans="1:49" ht="14.4" thickBot="1">
      <c r="A129" s="51">
        <f t="shared" si="10"/>
        <v>122</v>
      </c>
      <c r="B129" s="57">
        <v>1401765</v>
      </c>
      <c r="C129" s="58" t="s">
        <v>175</v>
      </c>
      <c r="D129" s="39">
        <f>VLOOKUP(B129,'[1]Table 1'!$B:$D,3,0)</f>
        <v>43612</v>
      </c>
      <c r="E129" s="42">
        <v>8</v>
      </c>
      <c r="F129" s="71" t="s">
        <v>189</v>
      </c>
      <c r="G129" s="93"/>
      <c r="H129" s="67">
        <v>67</v>
      </c>
      <c r="I129" s="43">
        <f>60/0.8*80%</f>
        <v>60</v>
      </c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7"/>
      <c r="AB129" s="46">
        <v>126</v>
      </c>
      <c r="AC129" s="43">
        <v>76</v>
      </c>
      <c r="AD129" s="43">
        <v>57</v>
      </c>
      <c r="AE129" s="43">
        <v>59</v>
      </c>
      <c r="AF129" s="43">
        <f t="shared" si="31"/>
        <v>64</v>
      </c>
      <c r="AG129" s="43">
        <v>74</v>
      </c>
      <c r="AH129" s="48"/>
      <c r="AI129" s="49"/>
      <c r="AJ129" s="43">
        <f>60/0.35*70%</f>
        <v>120</v>
      </c>
      <c r="AK129" s="43">
        <f>60/0.6*60%</f>
        <v>60</v>
      </c>
      <c r="AL129" s="44"/>
      <c r="AM129" s="44"/>
      <c r="AN129" s="43">
        <f t="shared" ref="AN129:AN130" si="33">60/0.4*50%</f>
        <v>75</v>
      </c>
      <c r="AO129" s="43">
        <f t="shared" si="32"/>
        <v>60</v>
      </c>
      <c r="AP129" s="43">
        <f>60/0.3*70%</f>
        <v>140</v>
      </c>
      <c r="AQ129" s="44"/>
      <c r="AR129" s="44"/>
      <c r="AS129" s="44"/>
      <c r="AT129" s="44"/>
      <c r="AU129" s="44"/>
      <c r="AV129" s="44"/>
      <c r="AW129" s="61">
        <f t="shared" si="9"/>
        <v>13</v>
      </c>
    </row>
    <row r="130" spans="1:49" ht="14.4" thickBot="1">
      <c r="A130" s="51">
        <f t="shared" si="10"/>
        <v>123</v>
      </c>
      <c r="B130" s="57">
        <v>1401857</v>
      </c>
      <c r="C130" s="58" t="s">
        <v>176</v>
      </c>
      <c r="D130" s="39">
        <f>VLOOKUP(B130,'[1]Table 1'!$B:$D,3,0)</f>
        <v>43649</v>
      </c>
      <c r="E130" s="42">
        <v>7</v>
      </c>
      <c r="F130" s="71" t="s">
        <v>187</v>
      </c>
      <c r="G130" s="93"/>
      <c r="H130" s="67">
        <v>67</v>
      </c>
      <c r="I130" s="44"/>
      <c r="J130" s="44"/>
      <c r="K130" s="44"/>
      <c r="L130" s="44"/>
      <c r="M130" s="44"/>
      <c r="N130" s="43">
        <v>67</v>
      </c>
      <c r="O130" s="44"/>
      <c r="P130" s="44"/>
      <c r="Q130" s="44"/>
      <c r="R130" s="43">
        <f t="shared" ref="R130:R132" si="34">60/0.36*60%</f>
        <v>100.00000000000001</v>
      </c>
      <c r="S130" s="44"/>
      <c r="T130" s="44"/>
      <c r="U130" s="44"/>
      <c r="V130" s="44"/>
      <c r="W130" s="44"/>
      <c r="X130" s="44"/>
      <c r="Y130" s="44"/>
      <c r="Z130" s="44"/>
      <c r="AA130" s="63">
        <f>60/1*70%</f>
        <v>42</v>
      </c>
      <c r="AB130" s="46">
        <v>79</v>
      </c>
      <c r="AC130" s="44"/>
      <c r="AD130" s="43">
        <v>41</v>
      </c>
      <c r="AE130" s="43">
        <v>52</v>
      </c>
      <c r="AF130" s="44"/>
      <c r="AG130" s="44"/>
      <c r="AH130" s="48"/>
      <c r="AI130" s="49"/>
      <c r="AJ130" s="43">
        <v>103</v>
      </c>
      <c r="AK130" s="44"/>
      <c r="AL130" s="44"/>
      <c r="AM130" s="44"/>
      <c r="AN130" s="43">
        <f t="shared" si="33"/>
        <v>75</v>
      </c>
      <c r="AO130" s="43">
        <v>70</v>
      </c>
      <c r="AP130" s="43">
        <f>60/0.3*50%</f>
        <v>100</v>
      </c>
      <c r="AQ130" s="43">
        <f>60/0.4*50%</f>
        <v>75</v>
      </c>
      <c r="AR130" s="44"/>
      <c r="AS130" s="43">
        <f>60/0.3*50%</f>
        <v>100</v>
      </c>
      <c r="AT130" s="44"/>
      <c r="AU130" s="44"/>
      <c r="AV130" s="44"/>
      <c r="AW130" s="61">
        <f t="shared" si="9"/>
        <v>13</v>
      </c>
    </row>
    <row r="131" spans="1:49" ht="14.4" thickBot="1">
      <c r="A131" s="51">
        <f t="shared" si="10"/>
        <v>124</v>
      </c>
      <c r="B131" s="57">
        <v>1401584</v>
      </c>
      <c r="C131" s="58" t="s">
        <v>177</v>
      </c>
      <c r="D131" s="39">
        <f>VLOOKUP(B131,'[1]Table 1'!$B:$D,3,0)</f>
        <v>43535</v>
      </c>
      <c r="E131" s="42">
        <v>7</v>
      </c>
      <c r="F131" s="71" t="s">
        <v>185</v>
      </c>
      <c r="G131" s="93"/>
      <c r="H131" s="49"/>
      <c r="I131" s="44"/>
      <c r="J131" s="44"/>
      <c r="K131" s="44"/>
      <c r="L131" s="44"/>
      <c r="M131" s="44"/>
      <c r="N131" s="43">
        <f>60/0.45*60%</f>
        <v>80</v>
      </c>
      <c r="O131" s="44"/>
      <c r="P131" s="44"/>
      <c r="Q131" s="44"/>
      <c r="R131" s="43">
        <f t="shared" si="34"/>
        <v>100.00000000000001</v>
      </c>
      <c r="S131" s="44"/>
      <c r="T131" s="44"/>
      <c r="U131" s="44"/>
      <c r="V131" s="44"/>
      <c r="W131" s="44"/>
      <c r="X131" s="44"/>
      <c r="Y131" s="44"/>
      <c r="Z131" s="44"/>
      <c r="AA131" s="47"/>
      <c r="AB131" s="45"/>
      <c r="AC131" s="44"/>
      <c r="AD131" s="44"/>
      <c r="AE131" s="44"/>
      <c r="AF131" s="44"/>
      <c r="AG131" s="44"/>
      <c r="AH131" s="48"/>
      <c r="AI131" s="49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61">
        <f t="shared" si="9"/>
        <v>2</v>
      </c>
    </row>
    <row r="132" spans="1:49" ht="14.4" thickBot="1">
      <c r="A132" s="51">
        <f t="shared" si="10"/>
        <v>125</v>
      </c>
      <c r="B132" s="31">
        <v>1400946</v>
      </c>
      <c r="C132" s="60" t="s">
        <v>178</v>
      </c>
      <c r="D132" s="39">
        <f>VLOOKUP(B132,'[1]Table 1'!$B:$D,3,0)</f>
        <v>42811</v>
      </c>
      <c r="E132" s="42">
        <v>11</v>
      </c>
      <c r="F132" s="71" t="s">
        <v>183</v>
      </c>
      <c r="G132" s="94"/>
      <c r="H132" s="49"/>
      <c r="I132" s="44"/>
      <c r="J132" s="44"/>
      <c r="K132" s="44"/>
      <c r="L132" s="44"/>
      <c r="M132" s="44"/>
      <c r="N132" s="43">
        <v>107</v>
      </c>
      <c r="O132" s="44"/>
      <c r="P132" s="43">
        <v>86</v>
      </c>
      <c r="Q132" s="43">
        <v>86</v>
      </c>
      <c r="R132" s="43">
        <f t="shared" si="34"/>
        <v>100.00000000000001</v>
      </c>
      <c r="S132" s="44"/>
      <c r="T132" s="44"/>
      <c r="U132" s="44"/>
      <c r="V132" s="44"/>
      <c r="W132" s="44"/>
      <c r="X132" s="44"/>
      <c r="Y132" s="44"/>
      <c r="Z132" s="44"/>
      <c r="AA132" s="47"/>
      <c r="AB132" s="46">
        <v>95</v>
      </c>
      <c r="AC132" s="44"/>
      <c r="AD132" s="43">
        <v>57</v>
      </c>
      <c r="AE132" s="43">
        <v>52</v>
      </c>
      <c r="AF132" s="43">
        <f>60/0.75*80%</f>
        <v>64</v>
      </c>
      <c r="AG132" s="43">
        <v>46</v>
      </c>
      <c r="AH132" s="48"/>
      <c r="AI132" s="49"/>
      <c r="AJ132" s="43">
        <v>103</v>
      </c>
      <c r="AK132" s="44"/>
      <c r="AL132" s="44"/>
      <c r="AM132" s="44"/>
      <c r="AN132" s="44"/>
      <c r="AO132" s="44"/>
      <c r="AP132" s="43">
        <f>60/0.3*70%</f>
        <v>140</v>
      </c>
      <c r="AQ132" s="44"/>
      <c r="AR132" s="44"/>
      <c r="AS132" s="44"/>
      <c r="AT132" s="44"/>
      <c r="AU132" s="44"/>
      <c r="AV132" s="44"/>
      <c r="AW132" s="61">
        <f t="shared" si="9"/>
        <v>11</v>
      </c>
    </row>
    <row r="133" spans="1:49" ht="18.600000000000001" thickTop="1" thickBot="1">
      <c r="A133" s="109" t="s">
        <v>13</v>
      </c>
      <c r="B133" s="110"/>
      <c r="C133" s="110"/>
      <c r="D133" s="110"/>
      <c r="E133" s="110"/>
      <c r="F133" s="110"/>
      <c r="G133" s="126"/>
      <c r="H133" s="61">
        <f>COUNTA(H8:H132)</f>
        <v>23</v>
      </c>
      <c r="I133" s="61">
        <f>COUNTA(I8:I132)</f>
        <v>18</v>
      </c>
      <c r="J133" s="61">
        <f>COUNTA(J8:J132)</f>
        <v>17</v>
      </c>
      <c r="K133" s="61">
        <f>COUNTA(K8:K132)</f>
        <v>17</v>
      </c>
      <c r="L133" s="61">
        <f>COUNTA(L8:L132)</f>
        <v>23</v>
      </c>
      <c r="M133" s="61">
        <f>COUNTA(M8:M132)</f>
        <v>5</v>
      </c>
      <c r="N133" s="61">
        <f>COUNTA(N8:N132)</f>
        <v>40</v>
      </c>
      <c r="O133" s="61">
        <f>COUNTA(O8:O132)</f>
        <v>20</v>
      </c>
      <c r="P133" s="61">
        <f>COUNTA(P8:P132)</f>
        <v>48</v>
      </c>
      <c r="Q133" s="61">
        <f>COUNTA(Q8:Q132)</f>
        <v>33</v>
      </c>
      <c r="R133" s="61">
        <f>COUNTA(R8:R132)</f>
        <v>79</v>
      </c>
      <c r="S133" s="61">
        <f>COUNTA(S8:S132)</f>
        <v>13</v>
      </c>
      <c r="T133" s="61">
        <f>COUNTA(T8:T132)</f>
        <v>18</v>
      </c>
      <c r="U133" s="61">
        <f>COUNTA(U8:U132)</f>
        <v>10</v>
      </c>
      <c r="V133" s="61">
        <f>COUNTA(V8:V132)</f>
        <v>6</v>
      </c>
      <c r="W133" s="61">
        <f>COUNTA(W8:W132)</f>
        <v>1</v>
      </c>
      <c r="X133" s="61">
        <f>COUNTA(X8:X132)</f>
        <v>1</v>
      </c>
      <c r="Y133" s="61">
        <f>COUNTA(Y8:Y132)</f>
        <v>22</v>
      </c>
      <c r="Z133" s="61">
        <f>COUNTA(Z8:Z132)</f>
        <v>10</v>
      </c>
      <c r="AA133" s="64">
        <f>COUNTA(AA8:AA132)</f>
        <v>30</v>
      </c>
      <c r="AB133" s="64">
        <f>COUNTA(AB8:AB132)</f>
        <v>81</v>
      </c>
      <c r="AC133" s="64">
        <f>COUNTA(AC8:AC132)</f>
        <v>16</v>
      </c>
      <c r="AD133" s="64">
        <f>COUNTA(AD8:AD132)</f>
        <v>54</v>
      </c>
      <c r="AE133" s="64">
        <f>COUNTA(AE8:AE132)</f>
        <v>70</v>
      </c>
      <c r="AF133" s="64">
        <f>COUNTA(AF8:AF132)</f>
        <v>53</v>
      </c>
      <c r="AG133" s="64">
        <f>COUNTA(AG8:AG132)</f>
        <v>20</v>
      </c>
      <c r="AH133" s="64">
        <f>COUNTA(AH8:AH132)</f>
        <v>0</v>
      </c>
      <c r="AI133" s="64">
        <f>COUNTA(AI8:AI132)</f>
        <v>35</v>
      </c>
      <c r="AJ133" s="64">
        <f>COUNTA(AJ8:AJ132)</f>
        <v>48</v>
      </c>
      <c r="AK133" s="64">
        <f>COUNTA(AK8:AK132)</f>
        <v>16</v>
      </c>
      <c r="AL133" s="64">
        <f>COUNTA(AL8:AL132)</f>
        <v>19</v>
      </c>
      <c r="AM133" s="64">
        <f>COUNTA(AM8:AM132)</f>
        <v>23</v>
      </c>
      <c r="AN133" s="64">
        <f>COUNTA(AN8:AN132)</f>
        <v>21</v>
      </c>
      <c r="AO133" s="64">
        <f>COUNTA(AO8:AO132)</f>
        <v>27</v>
      </c>
      <c r="AP133" s="64">
        <f>COUNTA(AP8:AP132)</f>
        <v>44</v>
      </c>
      <c r="AQ133" s="64">
        <f>COUNTA(AQ8:AQ132)</f>
        <v>9</v>
      </c>
      <c r="AR133" s="64">
        <f>COUNTA(AR8:AR132)</f>
        <v>14</v>
      </c>
      <c r="AS133" s="64">
        <f>COUNTA(AS8:AS132)</f>
        <v>21</v>
      </c>
      <c r="AT133" s="64">
        <f>COUNTA(AT8:AT132)</f>
        <v>2</v>
      </c>
      <c r="AU133" s="64">
        <f>COUNTA(AU8:AU132)</f>
        <v>2</v>
      </c>
      <c r="AV133" s="64">
        <f>COUNTA(AV8:AV132)</f>
        <v>0</v>
      </c>
      <c r="AW133" s="61">
        <f t="shared" si="9"/>
        <v>41</v>
      </c>
    </row>
    <row r="134" spans="1:49" ht="14.4" thickTop="1"/>
  </sheetData>
  <autoFilter ref="A7:AW133"/>
  <mergeCells count="14">
    <mergeCell ref="AW3:AW7"/>
    <mergeCell ref="A1:AW1"/>
    <mergeCell ref="B3:C4"/>
    <mergeCell ref="A133:G133"/>
    <mergeCell ref="H4:AA4"/>
    <mergeCell ref="AB4:AH4"/>
    <mergeCell ref="AI4:AQ4"/>
    <mergeCell ref="AR4:AV4"/>
    <mergeCell ref="A6:A7"/>
    <mergeCell ref="B6:B7"/>
    <mergeCell ref="C6:C7"/>
    <mergeCell ref="D6:D7"/>
    <mergeCell ref="F6:F7"/>
    <mergeCell ref="E6:E7"/>
  </mergeCells>
  <conditionalFormatting sqref="H8:AW133">
    <cfRule type="cellIs" dxfId="0" priority="100" operator="greaterThan">
      <formula>0</formula>
    </cfRule>
  </conditionalFormatting>
  <pageMargins left="0" right="0" top="0.15748031496062992" bottom="0.15748031496062992" header="0.31496062992125984" footer="0.31496062992125984"/>
  <pageSetup paperSize="9" scale="51" orientation="landscape" r:id="rId1"/>
  <headerFooter>
    <oddFooter>&amp;R&amp;"Bahnschrift,Regular"TKL India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 - A Skill Matrix</vt:lpstr>
      <vt:lpstr>Zone - B Skill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TKLIND065</dc:creator>
  <cp:lastModifiedBy>Tropic Knits I.E</cp:lastModifiedBy>
  <cp:lastPrinted>2020-01-08T09:35:22Z</cp:lastPrinted>
  <dcterms:created xsi:type="dcterms:W3CDTF">2015-06-05T18:17:20Z</dcterms:created>
  <dcterms:modified xsi:type="dcterms:W3CDTF">2020-02-26T12:08:03Z</dcterms:modified>
</cp:coreProperties>
</file>