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NIYA\Desktop\GP\ML\"/>
    </mc:Choice>
  </mc:AlternateContent>
  <bookViews>
    <workbookView xWindow="0" yWindow="0" windowWidth="11496" windowHeight="5352"/>
  </bookViews>
  <sheets>
    <sheet name="23771" sheetId="3" r:id="rId1"/>
    <sheet name="16960" sheetId="1" r:id="rId2"/>
    <sheet name="1530" sheetId="5" r:id="rId3"/>
    <sheet name="1640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3" l="1"/>
  <c r="I10" i="3"/>
  <c r="G5" i="4"/>
  <c r="G7" i="5"/>
  <c r="I20" i="5"/>
  <c r="G20" i="5"/>
  <c r="H20" i="5" s="1"/>
  <c r="F20" i="5"/>
  <c r="A20" i="5"/>
  <c r="A21" i="5" s="1"/>
  <c r="E22" i="5"/>
  <c r="I21" i="5"/>
  <c r="F21" i="5"/>
  <c r="G21" i="5" s="1"/>
  <c r="H21" i="5" s="1"/>
  <c r="I19" i="5"/>
  <c r="F19" i="5"/>
  <c r="G19" i="5" s="1"/>
  <c r="H19" i="5" s="1"/>
  <c r="I18" i="5"/>
  <c r="F18" i="5"/>
  <c r="G18" i="5" s="1"/>
  <c r="H18" i="5" s="1"/>
  <c r="I17" i="5"/>
  <c r="F17" i="5"/>
  <c r="G17" i="5" s="1"/>
  <c r="H17" i="5" s="1"/>
  <c r="I16" i="5"/>
  <c r="F16" i="5"/>
  <c r="G16" i="5" s="1"/>
  <c r="H16" i="5" s="1"/>
  <c r="I15" i="5"/>
  <c r="F15" i="5"/>
  <c r="G15" i="5" s="1"/>
  <c r="H15" i="5" s="1"/>
  <c r="I14" i="5"/>
  <c r="G14" i="5"/>
  <c r="H14" i="5" s="1"/>
  <c r="F14" i="5"/>
  <c r="I13" i="5"/>
  <c r="F13" i="5"/>
  <c r="G13" i="5" s="1"/>
  <c r="H13" i="5" s="1"/>
  <c r="I12" i="5"/>
  <c r="F12" i="5"/>
  <c r="G12" i="5" s="1"/>
  <c r="H12" i="5" s="1"/>
  <c r="A12" i="5"/>
  <c r="A13" i="5" s="1"/>
  <c r="A14" i="5" s="1"/>
  <c r="A15" i="5" s="1"/>
  <c r="A16" i="5" s="1"/>
  <c r="A17" i="5" s="1"/>
  <c r="A18" i="5" s="1"/>
  <c r="A19" i="5" s="1"/>
  <c r="I11" i="5"/>
  <c r="F11" i="5"/>
  <c r="G11" i="5" s="1"/>
  <c r="H11" i="5" s="1"/>
  <c r="A11" i="5"/>
  <c r="I10" i="5"/>
  <c r="F10" i="5"/>
  <c r="G10" i="5" s="1"/>
  <c r="B7" i="5"/>
  <c r="G6" i="5"/>
  <c r="A18" i="4"/>
  <c r="A19" i="4"/>
  <c r="A20" i="4"/>
  <c r="I18" i="4"/>
  <c r="G18" i="4"/>
  <c r="H18" i="4" s="1"/>
  <c r="F18" i="4"/>
  <c r="A11" i="4"/>
  <c r="A12" i="4" s="1"/>
  <c r="A13" i="4" s="1"/>
  <c r="A14" i="4" s="1"/>
  <c r="A15" i="4" s="1"/>
  <c r="A16" i="4" s="1"/>
  <c r="A17" i="4" s="1"/>
  <c r="E21" i="4"/>
  <c r="I20" i="4"/>
  <c r="G20" i="4"/>
  <c r="H20" i="4" s="1"/>
  <c r="F20" i="4"/>
  <c r="I19" i="4"/>
  <c r="F19" i="4"/>
  <c r="G19" i="4" s="1"/>
  <c r="H19" i="4" s="1"/>
  <c r="I17" i="4"/>
  <c r="F17" i="4"/>
  <c r="G17" i="4" s="1"/>
  <c r="H17" i="4" s="1"/>
  <c r="I16" i="4"/>
  <c r="F16" i="4"/>
  <c r="G16" i="4" s="1"/>
  <c r="H16" i="4" s="1"/>
  <c r="I15" i="4"/>
  <c r="F15" i="4"/>
  <c r="G15" i="4" s="1"/>
  <c r="H15" i="4" s="1"/>
  <c r="I14" i="4"/>
  <c r="F14" i="4"/>
  <c r="G14" i="4" s="1"/>
  <c r="H14" i="4" s="1"/>
  <c r="I13" i="4"/>
  <c r="F13" i="4"/>
  <c r="G13" i="4" s="1"/>
  <c r="H13" i="4" s="1"/>
  <c r="I12" i="4"/>
  <c r="F12" i="4"/>
  <c r="G12" i="4" s="1"/>
  <c r="H12" i="4" s="1"/>
  <c r="I11" i="4"/>
  <c r="F11" i="4"/>
  <c r="G11" i="4" s="1"/>
  <c r="H11" i="4" s="1"/>
  <c r="I10" i="4"/>
  <c r="F10" i="4"/>
  <c r="G10" i="4" s="1"/>
  <c r="B7" i="4"/>
  <c r="G6" i="4"/>
  <c r="G6" i="1"/>
  <c r="G10" i="1"/>
  <c r="G12" i="1"/>
  <c r="G13" i="1"/>
  <c r="G16" i="1"/>
  <c r="G17" i="1"/>
  <c r="F10" i="1"/>
  <c r="F11" i="1"/>
  <c r="G11" i="1" s="1"/>
  <c r="F12" i="1"/>
  <c r="F13" i="1"/>
  <c r="F14" i="1"/>
  <c r="G14" i="1" s="1"/>
  <c r="F15" i="1"/>
  <c r="G15" i="1" s="1"/>
  <c r="F16" i="1"/>
  <c r="F17" i="1"/>
  <c r="F18" i="1"/>
  <c r="G18" i="1" s="1"/>
  <c r="F19" i="1"/>
  <c r="G19" i="1" s="1"/>
  <c r="E20" i="3"/>
  <c r="I19" i="3"/>
  <c r="F19" i="3"/>
  <c r="G19" i="3" s="1"/>
  <c r="H19" i="3" s="1"/>
  <c r="I18" i="3"/>
  <c r="F18" i="3"/>
  <c r="G18" i="3" s="1"/>
  <c r="H18" i="3" s="1"/>
  <c r="I17" i="3"/>
  <c r="F17" i="3"/>
  <c r="G17" i="3" s="1"/>
  <c r="H17" i="3" s="1"/>
  <c r="I16" i="3"/>
  <c r="F16" i="3"/>
  <c r="G16" i="3" s="1"/>
  <c r="H16" i="3" s="1"/>
  <c r="I15" i="3"/>
  <c r="F15" i="3"/>
  <c r="G15" i="3" s="1"/>
  <c r="H15" i="3" s="1"/>
  <c r="I14" i="3"/>
  <c r="F14" i="3"/>
  <c r="G14" i="3" s="1"/>
  <c r="H14" i="3" s="1"/>
  <c r="I13" i="3"/>
  <c r="F13" i="3"/>
  <c r="G13" i="3" s="1"/>
  <c r="H13" i="3" s="1"/>
  <c r="I12" i="3"/>
  <c r="F12" i="3"/>
  <c r="G12" i="3" s="1"/>
  <c r="H12" i="3" s="1"/>
  <c r="A12" i="3"/>
  <c r="A13" i="3" s="1"/>
  <c r="A14" i="3" s="1"/>
  <c r="A15" i="3" s="1"/>
  <c r="A16" i="3" s="1"/>
  <c r="A17" i="3" s="1"/>
  <c r="A18" i="3" s="1"/>
  <c r="A19" i="3" s="1"/>
  <c r="I11" i="3"/>
  <c r="F11" i="3"/>
  <c r="G11" i="3" s="1"/>
  <c r="H11" i="3" s="1"/>
  <c r="A11" i="3"/>
  <c r="F10" i="3"/>
  <c r="G10" i="3" s="1"/>
  <c r="B7" i="3"/>
  <c r="G22" i="5" l="1"/>
  <c r="H10" i="5"/>
  <c r="H22" i="5" s="1"/>
  <c r="G21" i="4"/>
  <c r="H10" i="4"/>
  <c r="H21" i="4" s="1"/>
  <c r="G20" i="3"/>
  <c r="H10" i="3"/>
  <c r="A11" i="1"/>
  <c r="A12" i="1" s="1"/>
  <c r="A13" i="1" s="1"/>
  <c r="A14" i="1" s="1"/>
  <c r="A15" i="1" s="1"/>
  <c r="A16" i="1" s="1"/>
  <c r="A17" i="1" s="1"/>
  <c r="A18" i="1" s="1"/>
  <c r="A19" i="1" s="1"/>
  <c r="G5" i="5" l="1"/>
  <c r="G7" i="4"/>
  <c r="H20" i="3"/>
  <c r="H17" i="1"/>
  <c r="I17" i="1"/>
  <c r="G5" i="3" l="1"/>
  <c r="E20" i="1" l="1"/>
  <c r="B7" i="1" s="1"/>
  <c r="I19" i="1"/>
  <c r="H19" i="1"/>
  <c r="I18" i="1"/>
  <c r="H18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H20" i="1" l="1"/>
  <c r="G7" i="1" s="1"/>
  <c r="G20" i="1"/>
  <c r="G5" i="1" l="1"/>
</calcChain>
</file>

<file path=xl/sharedStrings.xml><?xml version="1.0" encoding="utf-8"?>
<sst xmlns="http://schemas.openxmlformats.org/spreadsheetml/2006/main" count="213" uniqueCount="46">
  <si>
    <t>Tropic knits India pvt ltd..</t>
  </si>
  <si>
    <t xml:space="preserve">Operation Bulletin </t>
  </si>
  <si>
    <t>Planned Output</t>
  </si>
  <si>
    <t>Buyer</t>
  </si>
  <si>
    <t>100% Target</t>
  </si>
  <si>
    <t>Minutes</t>
  </si>
  <si>
    <t>SAM</t>
  </si>
  <si>
    <t>Sno</t>
  </si>
  <si>
    <t>Section</t>
  </si>
  <si>
    <t>Operation Description</t>
  </si>
  <si>
    <t>Machine</t>
  </si>
  <si>
    <t>Theo Man Power</t>
  </si>
  <si>
    <t>Actual man power</t>
  </si>
  <si>
    <t>Assembly</t>
  </si>
  <si>
    <t>O/L</t>
  </si>
  <si>
    <t>SNLS</t>
  </si>
  <si>
    <t>F/L</t>
  </si>
  <si>
    <t>TTL SAM</t>
  </si>
  <si>
    <t>SMV</t>
  </si>
  <si>
    <t>Planned eff</t>
  </si>
  <si>
    <t>Shoulder join</t>
  </si>
  <si>
    <t>V-Neck Rib Tack</t>
  </si>
  <si>
    <t>Neck rib attach</t>
  </si>
  <si>
    <t>Neck tape attach</t>
  </si>
  <si>
    <t>Neck tape closing</t>
  </si>
  <si>
    <t>Sleeve attach</t>
  </si>
  <si>
    <t>Bottom Label Attach</t>
  </si>
  <si>
    <t>Side seam</t>
  </si>
  <si>
    <t>Tubular Bottom Hem</t>
  </si>
  <si>
    <t>Tubular Sleeve Hem</t>
  </si>
  <si>
    <t>Levis</t>
  </si>
  <si>
    <t xml:space="preserve">Style </t>
  </si>
  <si>
    <t>Target</t>
  </si>
  <si>
    <t xml:space="preserve">Shoulder join </t>
  </si>
  <si>
    <t xml:space="preserve">Neck rib attach </t>
  </si>
  <si>
    <t>Bottom label attach</t>
  </si>
  <si>
    <t>Side seam + wcl</t>
  </si>
  <si>
    <t>Tubular Sleeve hem</t>
  </si>
  <si>
    <t xml:space="preserve">Tubular Bottom hem </t>
  </si>
  <si>
    <t>Shoulder Join</t>
  </si>
  <si>
    <t>Side Seam</t>
  </si>
  <si>
    <t>Sleeve Cuff Join</t>
  </si>
  <si>
    <t>Sleeve Cuff Attach</t>
  </si>
  <si>
    <t>Bottom Welt Join</t>
  </si>
  <si>
    <t>Bottom Welt Attach</t>
  </si>
  <si>
    <t>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</si>
</sst>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1" xfId="0" applyFont="1" applyBorder="1"/>
    <xf numFmtId="2" fontId="0" fillId="0" borderId="11" xfId="0" applyNumberFormat="1" applyBorder="1" applyAlignment="1">
      <alignment horizontal="right"/>
    </xf>
    <xf numFmtId="2" fontId="0" fillId="0" borderId="11" xfId="0" applyNumberFormat="1" applyBorder="1"/>
    <xf numFmtId="0" fontId="0" fillId="0" borderId="11" xfId="0" applyFill="1" applyBorder="1"/>
    <xf numFmtId="2" fontId="2" fillId="2" borderId="16" xfId="0" applyNumberFormat="1" applyFont="1" applyFill="1" applyBorder="1" applyAlignment="1">
      <alignment horizontal="center" vertical="center" wrapText="1"/>
    </xf>
    <xf numFmtId="2" fontId="2" fillId="2" borderId="19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9" fontId="2" fillId="0" borderId="26" xfId="1" applyFont="1" applyBorder="1" applyAlignment="1">
      <alignment horizontal="center" vertical="center"/>
    </xf>
    <xf numFmtId="9" fontId="2" fillId="0" borderId="27" xfId="1" applyFont="1" applyBorder="1" applyAlignment="1">
      <alignment horizontal="center" vertical="center"/>
    </xf>
    <xf numFmtId="9" fontId="2" fillId="0" borderId="29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31"/>
  <sheetViews>
    <sheetView showGridLines="0" tabSelected="1" zoomScale="85" zoomScaleNormal="85" workbookViewId="0">
      <selection activeCell="G7" sqref="G7:I7"/>
    </sheetView>
  </sheetViews>
  <sheetFormatPr defaultRowHeight="14.4" x14ac:dyDescent="0.3"/>
  <cols>
    <col min="2" max="2" width="9.5546875" bestFit="1" customWidth="1"/>
    <col min="3" max="3" width="38.5546875" customWidth="1"/>
    <col min="4" max="4" width="8.6640625" style="1" bestFit="1" customWidth="1"/>
    <col min="5" max="5" width="8.88671875" style="1"/>
    <col min="6" max="6" width="14.33203125" style="1" bestFit="1" customWidth="1"/>
    <col min="7" max="7" width="13" style="21" customWidth="1"/>
    <col min="8" max="8" width="13.5546875" style="1" customWidth="1"/>
    <col min="9" max="9" width="12.5546875" style="1" customWidth="1"/>
  </cols>
  <sheetData>
    <row r="1" spans="1:9" ht="15" thickBot="1" x14ac:dyDescent="0.35"/>
    <row r="2" spans="1:9" ht="18" x14ac:dyDescent="0.3">
      <c r="A2" s="50" t="s">
        <v>0</v>
      </c>
      <c r="B2" s="51"/>
      <c r="C2" s="51"/>
      <c r="D2" s="51"/>
      <c r="E2" s="51"/>
      <c r="F2" s="51"/>
      <c r="G2" s="51"/>
      <c r="H2" s="51"/>
      <c r="I2" s="18"/>
    </row>
    <row r="3" spans="1:9" ht="18.600000000000001" thickBot="1" x14ac:dyDescent="0.35">
      <c r="A3" s="52" t="s">
        <v>1</v>
      </c>
      <c r="B3" s="53"/>
      <c r="C3" s="53"/>
      <c r="D3" s="53"/>
      <c r="E3" s="53"/>
      <c r="F3" s="53"/>
      <c r="G3" s="53"/>
      <c r="H3" s="53"/>
      <c r="I3" s="19"/>
    </row>
    <row r="4" spans="1:9" x14ac:dyDescent="0.3">
      <c r="A4" s="2" t="s">
        <v>31</v>
      </c>
      <c r="B4" s="54">
        <v>23771</v>
      </c>
      <c r="C4" s="54"/>
      <c r="D4" s="54" t="s">
        <v>2</v>
      </c>
      <c r="E4" s="54"/>
      <c r="F4" s="54"/>
      <c r="G4" s="55">
        <v>850</v>
      </c>
      <c r="H4" s="56"/>
      <c r="I4" s="57"/>
    </row>
    <row r="5" spans="1:9" x14ac:dyDescent="0.3">
      <c r="A5" s="3" t="s">
        <v>3</v>
      </c>
      <c r="B5" s="38" t="s">
        <v>30</v>
      </c>
      <c r="C5" s="38"/>
      <c r="D5" s="38" t="s">
        <v>4</v>
      </c>
      <c r="E5" s="38"/>
      <c r="F5" s="38"/>
      <c r="G5" s="39">
        <f>+(H20*B6)/E20</f>
        <v>1190.8396946564885</v>
      </c>
      <c r="H5" s="40"/>
      <c r="I5" s="41"/>
    </row>
    <row r="6" spans="1:9" x14ac:dyDescent="0.3">
      <c r="A6" s="4" t="s">
        <v>5</v>
      </c>
      <c r="B6" s="38">
        <v>480</v>
      </c>
      <c r="C6" s="38"/>
      <c r="D6" s="38" t="s">
        <v>32</v>
      </c>
      <c r="E6" s="38"/>
      <c r="F6" s="38"/>
      <c r="G6" s="39">
        <v>85</v>
      </c>
      <c r="H6" s="40"/>
      <c r="I6" s="41"/>
    </row>
    <row r="7" spans="1:9" ht="15" thickBot="1" x14ac:dyDescent="0.35">
      <c r="A7" s="5" t="s">
        <v>6</v>
      </c>
      <c r="B7" s="42">
        <f>+E20</f>
        <v>5.24</v>
      </c>
      <c r="C7" s="43"/>
      <c r="D7" s="44" t="s">
        <v>19</v>
      </c>
      <c r="E7" s="45"/>
      <c r="F7" s="46"/>
      <c r="G7" s="47">
        <f>+(E20*G4)/(H20*B6)</f>
        <v>0.7137820512820513</v>
      </c>
      <c r="H7" s="48"/>
      <c r="I7" s="49"/>
    </row>
    <row r="8" spans="1:9" x14ac:dyDescent="0.3">
      <c r="A8" s="34" t="s">
        <v>7</v>
      </c>
      <c r="B8" s="36" t="s">
        <v>8</v>
      </c>
      <c r="C8" s="36" t="s">
        <v>9</v>
      </c>
      <c r="D8" s="36" t="s">
        <v>10</v>
      </c>
      <c r="E8" s="36" t="s">
        <v>6</v>
      </c>
      <c r="F8" s="28" t="s">
        <v>18</v>
      </c>
      <c r="G8" s="26" t="s">
        <v>11</v>
      </c>
      <c r="H8" s="28" t="s">
        <v>12</v>
      </c>
      <c r="I8" s="30" t="s">
        <v>4</v>
      </c>
    </row>
    <row r="9" spans="1:9" ht="15" thickBot="1" x14ac:dyDescent="0.35">
      <c r="A9" s="35"/>
      <c r="B9" s="37"/>
      <c r="C9" s="37"/>
      <c r="D9" s="37"/>
      <c r="E9" s="37"/>
      <c r="F9" s="29"/>
      <c r="G9" s="27"/>
      <c r="H9" s="29"/>
      <c r="I9" s="31"/>
    </row>
    <row r="10" spans="1:9" x14ac:dyDescent="0.3">
      <c r="A10" s="6">
        <v>1</v>
      </c>
      <c r="B10" s="11" t="s">
        <v>13</v>
      </c>
      <c r="C10" s="22" t="s">
        <v>33</v>
      </c>
      <c r="D10" s="12" t="s">
        <v>14</v>
      </c>
      <c r="E10" s="12">
        <v>0.48</v>
      </c>
      <c r="F10" s="7">
        <f>+E10/0.8</f>
        <v>0.6</v>
      </c>
      <c r="G10" s="7">
        <f>+(F10*$G$4)/480</f>
        <v>1.0625</v>
      </c>
      <c r="H10" s="8">
        <f>MAX(ROUND(G10,0),1)</f>
        <v>1</v>
      </c>
      <c r="I10" s="9">
        <f>60/E10</f>
        <v>125</v>
      </c>
    </row>
    <row r="11" spans="1:9" x14ac:dyDescent="0.3">
      <c r="A11" s="10">
        <f>+A10+1</f>
        <v>2</v>
      </c>
      <c r="B11" s="11" t="s">
        <v>13</v>
      </c>
      <c r="C11" s="22" t="s">
        <v>21</v>
      </c>
      <c r="D11" s="12" t="s">
        <v>15</v>
      </c>
      <c r="E11" s="12">
        <v>0.18</v>
      </c>
      <c r="F11" s="14">
        <f t="shared" ref="F11:F19" si="0">+E11/0.8</f>
        <v>0.22499999999999998</v>
      </c>
      <c r="G11" s="14">
        <f t="shared" ref="G11:G19" si="1">+(F11*$G$4)/480</f>
        <v>0.39843749999999994</v>
      </c>
      <c r="H11" s="15">
        <f t="shared" ref="H11:H19" si="2">MAX(ROUND(G11,0),1)</f>
        <v>1</v>
      </c>
      <c r="I11" s="16">
        <f t="shared" ref="I11:I19" si="3">60/E11</f>
        <v>333.33333333333337</v>
      </c>
    </row>
    <row r="12" spans="1:9" x14ac:dyDescent="0.3">
      <c r="A12" s="10">
        <f t="shared" ref="A12:A19" si="4">+A11+1</f>
        <v>3</v>
      </c>
      <c r="B12" s="11" t="s">
        <v>13</v>
      </c>
      <c r="C12" s="12" t="s">
        <v>34</v>
      </c>
      <c r="D12" s="12" t="s">
        <v>14</v>
      </c>
      <c r="E12" s="12">
        <v>0.59</v>
      </c>
      <c r="F12" s="14">
        <f t="shared" si="0"/>
        <v>0.73749999999999993</v>
      </c>
      <c r="G12" s="14">
        <f t="shared" si="1"/>
        <v>1.3059895833333333</v>
      </c>
      <c r="H12" s="15">
        <f>MAX(ROUND(G12,0),1)</f>
        <v>1</v>
      </c>
      <c r="I12" s="16">
        <f t="shared" si="3"/>
        <v>101.69491525423729</v>
      </c>
    </row>
    <row r="13" spans="1:9" x14ac:dyDescent="0.3">
      <c r="A13" s="10">
        <f t="shared" si="4"/>
        <v>4</v>
      </c>
      <c r="B13" s="11" t="s">
        <v>13</v>
      </c>
      <c r="C13" s="12" t="s">
        <v>23</v>
      </c>
      <c r="D13" s="12" t="s">
        <v>16</v>
      </c>
      <c r="E13" s="12">
        <v>0.35</v>
      </c>
      <c r="F13" s="14">
        <f t="shared" si="0"/>
        <v>0.43749999999999994</v>
      </c>
      <c r="G13" s="14">
        <f t="shared" si="1"/>
        <v>0.77473958333333326</v>
      </c>
      <c r="H13" s="15">
        <f>MAX(ROUND(G13,0),1)</f>
        <v>1</v>
      </c>
      <c r="I13" s="16">
        <f t="shared" si="3"/>
        <v>171.42857142857144</v>
      </c>
    </row>
    <row r="14" spans="1:9" x14ac:dyDescent="0.3">
      <c r="A14" s="10">
        <f t="shared" si="4"/>
        <v>5</v>
      </c>
      <c r="B14" s="11" t="s">
        <v>13</v>
      </c>
      <c r="C14" s="22" t="s">
        <v>24</v>
      </c>
      <c r="D14" s="12" t="s">
        <v>15</v>
      </c>
      <c r="E14" s="12">
        <v>0.65</v>
      </c>
      <c r="F14" s="14">
        <f t="shared" si="0"/>
        <v>0.8125</v>
      </c>
      <c r="G14" s="14">
        <f t="shared" si="1"/>
        <v>1.4388020833333333</v>
      </c>
      <c r="H14" s="15">
        <f t="shared" si="2"/>
        <v>1</v>
      </c>
      <c r="I14" s="16">
        <f t="shared" si="3"/>
        <v>92.307692307692307</v>
      </c>
    </row>
    <row r="15" spans="1:9" x14ac:dyDescent="0.3">
      <c r="A15" s="10">
        <f t="shared" si="4"/>
        <v>6</v>
      </c>
      <c r="B15" s="11" t="s">
        <v>13</v>
      </c>
      <c r="C15" s="12" t="s">
        <v>25</v>
      </c>
      <c r="D15" s="12" t="s">
        <v>14</v>
      </c>
      <c r="E15" s="12">
        <v>0.73</v>
      </c>
      <c r="F15" s="14">
        <f t="shared" si="0"/>
        <v>0.91249999999999998</v>
      </c>
      <c r="G15" s="14">
        <f t="shared" si="1"/>
        <v>1.6158854166666667</v>
      </c>
      <c r="H15" s="15">
        <f t="shared" si="2"/>
        <v>2</v>
      </c>
      <c r="I15" s="16">
        <f t="shared" si="3"/>
        <v>82.191780821917817</v>
      </c>
    </row>
    <row r="16" spans="1:9" x14ac:dyDescent="0.3">
      <c r="A16" s="10">
        <f t="shared" si="4"/>
        <v>7</v>
      </c>
      <c r="B16" s="11" t="s">
        <v>13</v>
      </c>
      <c r="C16" s="22" t="s">
        <v>35</v>
      </c>
      <c r="D16" s="12" t="s">
        <v>15</v>
      </c>
      <c r="E16" s="12">
        <v>0.2</v>
      </c>
      <c r="F16" s="14">
        <f t="shared" si="0"/>
        <v>0.25</v>
      </c>
      <c r="G16" s="14">
        <f t="shared" si="1"/>
        <v>0.44270833333333331</v>
      </c>
      <c r="H16" s="15">
        <f t="shared" si="2"/>
        <v>1</v>
      </c>
      <c r="I16" s="16">
        <f t="shared" si="3"/>
        <v>300</v>
      </c>
    </row>
    <row r="17" spans="1:9" x14ac:dyDescent="0.3">
      <c r="A17" s="10">
        <f t="shared" si="4"/>
        <v>8</v>
      </c>
      <c r="B17" s="11" t="s">
        <v>13</v>
      </c>
      <c r="C17" s="12" t="s">
        <v>36</v>
      </c>
      <c r="D17" s="12" t="s">
        <v>14</v>
      </c>
      <c r="E17" s="12">
        <v>0.81</v>
      </c>
      <c r="F17" s="14">
        <f t="shared" si="0"/>
        <v>1.0125</v>
      </c>
      <c r="G17" s="14">
        <f t="shared" si="1"/>
        <v>1.79296875</v>
      </c>
      <c r="H17" s="15">
        <f t="shared" si="2"/>
        <v>2</v>
      </c>
      <c r="I17" s="16">
        <f t="shared" si="3"/>
        <v>74.074074074074076</v>
      </c>
    </row>
    <row r="18" spans="1:9" x14ac:dyDescent="0.3">
      <c r="A18" s="10">
        <f t="shared" si="4"/>
        <v>9</v>
      </c>
      <c r="B18" s="11" t="s">
        <v>13</v>
      </c>
      <c r="C18" s="22" t="s">
        <v>37</v>
      </c>
      <c r="D18" s="12" t="s">
        <v>16</v>
      </c>
      <c r="E18" s="12">
        <v>0.7</v>
      </c>
      <c r="F18" s="14">
        <f t="shared" si="0"/>
        <v>0.87499999999999989</v>
      </c>
      <c r="G18" s="14">
        <f t="shared" si="1"/>
        <v>1.5494791666666665</v>
      </c>
      <c r="H18" s="15">
        <f t="shared" si="2"/>
        <v>2</v>
      </c>
      <c r="I18" s="16">
        <f t="shared" si="3"/>
        <v>85.714285714285722</v>
      </c>
    </row>
    <row r="19" spans="1:9" ht="15" thickBot="1" x14ac:dyDescent="0.35">
      <c r="A19" s="10">
        <f t="shared" si="4"/>
        <v>10</v>
      </c>
      <c r="B19" s="11" t="s">
        <v>13</v>
      </c>
      <c r="C19" s="22" t="s">
        <v>38</v>
      </c>
      <c r="D19" s="12" t="s">
        <v>16</v>
      </c>
      <c r="E19" s="12">
        <v>0.55000000000000004</v>
      </c>
      <c r="F19" s="14">
        <f t="shared" si="0"/>
        <v>0.6875</v>
      </c>
      <c r="G19" s="14">
        <f t="shared" si="1"/>
        <v>1.2174479166666667</v>
      </c>
      <c r="H19" s="15">
        <f t="shared" si="2"/>
        <v>1</v>
      </c>
      <c r="I19" s="16">
        <f t="shared" si="3"/>
        <v>109.09090909090908</v>
      </c>
    </row>
    <row r="20" spans="1:9" ht="15" thickBot="1" x14ac:dyDescent="0.35">
      <c r="A20" s="32" t="s">
        <v>17</v>
      </c>
      <c r="B20" s="33"/>
      <c r="C20" s="33"/>
      <c r="D20" s="33"/>
      <c r="E20" s="17">
        <f>SUM(E10:E19)</f>
        <v>5.24</v>
      </c>
      <c r="F20" s="17"/>
      <c r="G20" s="17">
        <f>SUM(G10:G19)</f>
        <v>11.598958333333332</v>
      </c>
      <c r="H20" s="17">
        <f>SUM(H10:H19)</f>
        <v>13</v>
      </c>
      <c r="I20" s="20"/>
    </row>
    <row r="22" spans="1:9" x14ac:dyDescent="0.3">
      <c r="A22" s="21"/>
      <c r="B22" s="1"/>
      <c r="C22" s="1"/>
      <c r="D22"/>
      <c r="E22"/>
      <c r="F22"/>
      <c r="G22"/>
      <c r="H22"/>
      <c r="I22"/>
    </row>
    <row r="23" spans="1:9" x14ac:dyDescent="0.3">
      <c r="A23" s="21"/>
      <c r="B23" s="1"/>
      <c r="C23" s="1"/>
      <c r="D23"/>
      <c r="E23"/>
      <c r="F23"/>
      <c r="G23"/>
      <c r="H23"/>
      <c r="I23"/>
    </row>
    <row r="24" spans="1:9" x14ac:dyDescent="0.3">
      <c r="A24" s="21"/>
      <c r="B24" s="1"/>
      <c r="C24" s="1"/>
      <c r="D24"/>
      <c r="E24"/>
      <c r="F24"/>
      <c r="G24"/>
      <c r="H24"/>
      <c r="I24"/>
    </row>
    <row r="25" spans="1:9" x14ac:dyDescent="0.3">
      <c r="A25" s="21"/>
      <c r="B25" s="1"/>
      <c r="C25" s="1"/>
      <c r="D25"/>
      <c r="E25"/>
      <c r="F25"/>
      <c r="G25"/>
      <c r="H25"/>
      <c r="I25"/>
    </row>
    <row r="26" spans="1:9" x14ac:dyDescent="0.3">
      <c r="A26" s="21"/>
      <c r="B26" s="1"/>
      <c r="C26" s="1"/>
      <c r="D26"/>
      <c r="E26"/>
      <c r="F26"/>
      <c r="G26"/>
      <c r="H26"/>
      <c r="I26"/>
    </row>
    <row r="27" spans="1:9" x14ac:dyDescent="0.3">
      <c r="A27" s="21"/>
      <c r="B27" s="1"/>
      <c r="C27" s="1"/>
      <c r="D27"/>
      <c r="E27"/>
      <c r="F27"/>
      <c r="G27"/>
      <c r="H27"/>
      <c r="I27"/>
    </row>
    <row r="28" spans="1:9" x14ac:dyDescent="0.3">
      <c r="A28" s="21"/>
      <c r="B28" s="1"/>
      <c r="C28" s="1"/>
      <c r="D28"/>
      <c r="E28"/>
      <c r="F28"/>
      <c r="G28"/>
      <c r="H28"/>
      <c r="I28"/>
    </row>
    <row r="29" spans="1:9" x14ac:dyDescent="0.3">
      <c r="A29" s="21"/>
      <c r="B29" s="1"/>
      <c r="C29" s="1"/>
      <c r="D29"/>
      <c r="E29"/>
      <c r="F29"/>
      <c r="G29"/>
      <c r="H29"/>
      <c r="I29"/>
    </row>
    <row r="30" spans="1:9" x14ac:dyDescent="0.3">
      <c r="A30" s="21"/>
      <c r="B30" s="1"/>
      <c r="C30" s="1"/>
      <c r="D30"/>
      <c r="E30"/>
      <c r="F30"/>
      <c r="G30"/>
      <c r="H30"/>
      <c r="I30"/>
    </row>
    <row r="31" spans="1:9" x14ac:dyDescent="0.3">
      <c r="A31" s="21"/>
      <c r="B31" s="1"/>
      <c r="C31" s="1"/>
      <c r="D31"/>
      <c r="E31"/>
      <c r="F31"/>
      <c r="G31"/>
      <c r="H31"/>
      <c r="I31"/>
    </row>
  </sheetData>
  <mergeCells count="24">
    <mergeCell ref="B5:C5"/>
    <mergeCell ref="D5:F5"/>
    <mergeCell ref="G5:I5"/>
    <mergeCell ref="A2:H2"/>
    <mergeCell ref="A3:H3"/>
    <mergeCell ref="B4:C4"/>
    <mergeCell ref="D4:F4"/>
    <mergeCell ref="G4:I4"/>
    <mergeCell ref="B6:C6"/>
    <mergeCell ref="D6:F6"/>
    <mergeCell ref="G6:I6"/>
    <mergeCell ref="B7:C7"/>
    <mergeCell ref="D7:F7"/>
    <mergeCell ref="G7:I7"/>
    <mergeCell ref="G8:G9"/>
    <mergeCell ref="H8:H9"/>
    <mergeCell ref="I8:I9"/>
    <mergeCell ref="A20:D20"/>
    <mergeCell ref="A8:A9"/>
    <mergeCell ref="B8:B9"/>
    <mergeCell ref="C8:C9"/>
    <mergeCell ref="D8:D9"/>
    <mergeCell ref="E8:E9"/>
    <mergeCell ref="F8:F9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29"/>
  <sheetViews>
    <sheetView showGridLines="0" zoomScale="70" zoomScaleNormal="70" workbookViewId="0">
      <selection activeCell="B39" sqref="B39"/>
    </sheetView>
  </sheetViews>
  <sheetFormatPr defaultRowHeight="14.4" x14ac:dyDescent="0.3"/>
  <cols>
    <col min="2" max="2" width="9.5546875" bestFit="1" customWidth="1"/>
    <col min="3" max="3" width="38.5546875" customWidth="1"/>
    <col min="4" max="4" width="8.6640625" style="1" bestFit="1" customWidth="1"/>
    <col min="5" max="5" width="9.109375" style="1"/>
    <col min="6" max="6" width="14.33203125" style="1" bestFit="1" customWidth="1"/>
    <col min="7" max="7" width="13" style="21" customWidth="1"/>
    <col min="8" max="8" width="13.5546875" style="1" customWidth="1"/>
    <col min="9" max="9" width="12.5546875" style="1" customWidth="1"/>
  </cols>
  <sheetData>
    <row r="1" spans="1:9" ht="15" thickBot="1" x14ac:dyDescent="0.35"/>
    <row r="2" spans="1:9" ht="18" x14ac:dyDescent="0.3">
      <c r="A2" s="50" t="s">
        <v>0</v>
      </c>
      <c r="B2" s="51"/>
      <c r="C2" s="51"/>
      <c r="D2" s="51"/>
      <c r="E2" s="51"/>
      <c r="F2" s="51"/>
      <c r="G2" s="51"/>
      <c r="H2" s="51"/>
      <c r="I2" s="18"/>
    </row>
    <row r="3" spans="1:9" ht="18.600000000000001" thickBot="1" x14ac:dyDescent="0.35">
      <c r="A3" s="52" t="s">
        <v>1</v>
      </c>
      <c r="B3" s="53"/>
      <c r="C3" s="53"/>
      <c r="D3" s="53"/>
      <c r="E3" s="53"/>
      <c r="F3" s="53"/>
      <c r="G3" s="53"/>
      <c r="H3" s="53"/>
      <c r="I3" s="19"/>
    </row>
    <row r="4" spans="1:9" x14ac:dyDescent="0.3">
      <c r="A4" s="2" t="s">
        <v>31</v>
      </c>
      <c r="B4" s="54">
        <v>16960</v>
      </c>
      <c r="C4" s="54"/>
      <c r="D4" s="54" t="s">
        <v>2</v>
      </c>
      <c r="E4" s="54"/>
      <c r="F4" s="54"/>
      <c r="G4" s="55">
        <v>700</v>
      </c>
      <c r="H4" s="56"/>
      <c r="I4" s="57"/>
    </row>
    <row r="5" spans="1:9" x14ac:dyDescent="0.3">
      <c r="A5" s="3" t="s">
        <v>3</v>
      </c>
      <c r="B5" s="38" t="s">
        <v>30</v>
      </c>
      <c r="C5" s="38"/>
      <c r="D5" s="38" t="s">
        <v>4</v>
      </c>
      <c r="E5" s="38"/>
      <c r="F5" s="38"/>
      <c r="G5" s="39">
        <f>+(H20*B6)/E20</f>
        <v>916.03053435114498</v>
      </c>
      <c r="H5" s="40"/>
      <c r="I5" s="41"/>
    </row>
    <row r="6" spans="1:9" x14ac:dyDescent="0.3">
      <c r="A6" s="4" t="s">
        <v>5</v>
      </c>
      <c r="B6" s="38">
        <v>480</v>
      </c>
      <c r="C6" s="38"/>
      <c r="D6" s="38" t="s">
        <v>32</v>
      </c>
      <c r="E6" s="38"/>
      <c r="F6" s="38"/>
      <c r="G6" s="39">
        <f>G4/8</f>
        <v>87.5</v>
      </c>
      <c r="H6" s="40"/>
      <c r="I6" s="41"/>
    </row>
    <row r="7" spans="1:9" ht="15" thickBot="1" x14ac:dyDescent="0.35">
      <c r="A7" s="5" t="s">
        <v>6</v>
      </c>
      <c r="B7" s="42">
        <f>+E20</f>
        <v>5.24</v>
      </c>
      <c r="C7" s="43"/>
      <c r="D7" s="44" t="s">
        <v>19</v>
      </c>
      <c r="E7" s="45"/>
      <c r="F7" s="46"/>
      <c r="G7" s="47">
        <f>+(E20*G4)/(H20*B6)</f>
        <v>0.76416666666666666</v>
      </c>
      <c r="H7" s="48"/>
      <c r="I7" s="49"/>
    </row>
    <row r="8" spans="1:9" ht="14.4" customHeight="1" x14ac:dyDescent="0.3">
      <c r="A8" s="34" t="s">
        <v>7</v>
      </c>
      <c r="B8" s="36" t="s">
        <v>8</v>
      </c>
      <c r="C8" s="36" t="s">
        <v>9</v>
      </c>
      <c r="D8" s="36" t="s">
        <v>10</v>
      </c>
      <c r="E8" s="36" t="s">
        <v>6</v>
      </c>
      <c r="F8" s="28" t="s">
        <v>18</v>
      </c>
      <c r="G8" s="26" t="s">
        <v>11</v>
      </c>
      <c r="H8" s="28" t="s">
        <v>12</v>
      </c>
      <c r="I8" s="30" t="s">
        <v>4</v>
      </c>
    </row>
    <row r="9" spans="1:9" ht="15" thickBot="1" x14ac:dyDescent="0.35">
      <c r="A9" s="35"/>
      <c r="B9" s="37"/>
      <c r="C9" s="37"/>
      <c r="D9" s="37"/>
      <c r="E9" s="37"/>
      <c r="F9" s="29"/>
      <c r="G9" s="27"/>
      <c r="H9" s="29"/>
      <c r="I9" s="31"/>
    </row>
    <row r="10" spans="1:9" x14ac:dyDescent="0.3">
      <c r="A10" s="6">
        <v>1</v>
      </c>
      <c r="B10" s="11" t="s">
        <v>13</v>
      </c>
      <c r="C10" s="22" t="s">
        <v>20</v>
      </c>
      <c r="D10" s="13" t="s">
        <v>14</v>
      </c>
      <c r="E10" s="23">
        <v>0.48</v>
      </c>
      <c r="F10" s="7">
        <f>+E10/0.8</f>
        <v>0.6</v>
      </c>
      <c r="G10" s="7">
        <f t="shared" ref="G10:G19" si="0">+(F10*$G$4)/480</f>
        <v>0.875</v>
      </c>
      <c r="H10" s="8">
        <f>MAX(ROUND(G10,0),1)</f>
        <v>1</v>
      </c>
      <c r="I10" s="9">
        <f t="shared" ref="I10:I19" si="1">60/E10</f>
        <v>125</v>
      </c>
    </row>
    <row r="11" spans="1:9" x14ac:dyDescent="0.3">
      <c r="A11" s="10">
        <f>+A10+1</f>
        <v>2</v>
      </c>
      <c r="B11" s="11" t="s">
        <v>13</v>
      </c>
      <c r="C11" s="22" t="s">
        <v>21</v>
      </c>
      <c r="D11" s="13" t="s">
        <v>15</v>
      </c>
      <c r="E11" s="23">
        <v>0.18</v>
      </c>
      <c r="F11" s="14">
        <f t="shared" ref="F11:F19" si="2">+E11/0.8</f>
        <v>0.22499999999999998</v>
      </c>
      <c r="G11" s="14">
        <f t="shared" si="0"/>
        <v>0.32812499999999994</v>
      </c>
      <c r="H11" s="15">
        <f t="shared" ref="H11:H19" si="3">MAX(ROUND(G11,0),1)</f>
        <v>1</v>
      </c>
      <c r="I11" s="16">
        <f t="shared" si="1"/>
        <v>333.33333333333337</v>
      </c>
    </row>
    <row r="12" spans="1:9" x14ac:dyDescent="0.3">
      <c r="A12" s="10">
        <f t="shared" ref="A12:A19" si="4">+A11+1</f>
        <v>3</v>
      </c>
      <c r="B12" s="11" t="s">
        <v>13</v>
      </c>
      <c r="C12" s="22" t="s">
        <v>22</v>
      </c>
      <c r="D12" s="13" t="s">
        <v>14</v>
      </c>
      <c r="E12" s="23">
        <v>0.59</v>
      </c>
      <c r="F12" s="14">
        <f t="shared" si="2"/>
        <v>0.73749999999999993</v>
      </c>
      <c r="G12" s="14">
        <f t="shared" si="0"/>
        <v>1.0755208333333333</v>
      </c>
      <c r="H12" s="15">
        <f>MAX(ROUND(G12,0),1)</f>
        <v>1</v>
      </c>
      <c r="I12" s="16">
        <f t="shared" si="1"/>
        <v>101.69491525423729</v>
      </c>
    </row>
    <row r="13" spans="1:9" x14ac:dyDescent="0.3">
      <c r="A13" s="10">
        <f t="shared" si="4"/>
        <v>4</v>
      </c>
      <c r="B13" s="11" t="s">
        <v>13</v>
      </c>
      <c r="C13" s="12" t="s">
        <v>23</v>
      </c>
      <c r="D13" s="13" t="s">
        <v>16</v>
      </c>
      <c r="E13" s="24">
        <v>0.35</v>
      </c>
      <c r="F13" s="14">
        <f t="shared" si="2"/>
        <v>0.43749999999999994</v>
      </c>
      <c r="G13" s="14">
        <f t="shared" si="0"/>
        <v>0.63802083333333326</v>
      </c>
      <c r="H13" s="15">
        <f>MAX(ROUND(G13,0),1)</f>
        <v>1</v>
      </c>
      <c r="I13" s="16">
        <f t="shared" si="1"/>
        <v>171.42857142857144</v>
      </c>
    </row>
    <row r="14" spans="1:9" x14ac:dyDescent="0.3">
      <c r="A14" s="10">
        <f t="shared" si="4"/>
        <v>5</v>
      </c>
      <c r="B14" s="11" t="s">
        <v>13</v>
      </c>
      <c r="C14" s="22" t="s">
        <v>24</v>
      </c>
      <c r="D14" s="13" t="s">
        <v>15</v>
      </c>
      <c r="E14" s="24">
        <v>0.65</v>
      </c>
      <c r="F14" s="14">
        <f t="shared" si="2"/>
        <v>0.8125</v>
      </c>
      <c r="G14" s="14">
        <f t="shared" si="0"/>
        <v>1.1848958333333333</v>
      </c>
      <c r="H14" s="15">
        <f t="shared" si="3"/>
        <v>1</v>
      </c>
      <c r="I14" s="16">
        <f t="shared" si="1"/>
        <v>92.307692307692307</v>
      </c>
    </row>
    <row r="15" spans="1:9" x14ac:dyDescent="0.3">
      <c r="A15" s="10">
        <f t="shared" si="4"/>
        <v>6</v>
      </c>
      <c r="B15" s="11" t="s">
        <v>13</v>
      </c>
      <c r="C15" s="12" t="s">
        <v>25</v>
      </c>
      <c r="D15" s="13" t="s">
        <v>14</v>
      </c>
      <c r="E15" s="23">
        <v>0.73</v>
      </c>
      <c r="F15" s="14">
        <f t="shared" si="2"/>
        <v>0.91249999999999998</v>
      </c>
      <c r="G15" s="14">
        <f t="shared" si="0"/>
        <v>1.3307291666666667</v>
      </c>
      <c r="H15" s="15">
        <f t="shared" si="3"/>
        <v>1</v>
      </c>
      <c r="I15" s="16">
        <f t="shared" si="1"/>
        <v>82.191780821917817</v>
      </c>
    </row>
    <row r="16" spans="1:9" x14ac:dyDescent="0.3">
      <c r="A16" s="10">
        <f t="shared" si="4"/>
        <v>7</v>
      </c>
      <c r="B16" s="11" t="s">
        <v>13</v>
      </c>
      <c r="C16" s="22" t="s">
        <v>26</v>
      </c>
      <c r="D16" s="13" t="s">
        <v>15</v>
      </c>
      <c r="E16" s="23">
        <v>0.2</v>
      </c>
      <c r="F16" s="14">
        <f t="shared" si="2"/>
        <v>0.25</v>
      </c>
      <c r="G16" s="14">
        <f t="shared" si="0"/>
        <v>0.36458333333333331</v>
      </c>
      <c r="H16" s="15">
        <f t="shared" si="3"/>
        <v>1</v>
      </c>
      <c r="I16" s="16">
        <f t="shared" si="1"/>
        <v>300</v>
      </c>
    </row>
    <row r="17" spans="1:9" x14ac:dyDescent="0.3">
      <c r="A17" s="10">
        <f t="shared" si="4"/>
        <v>8</v>
      </c>
      <c r="B17" s="11" t="s">
        <v>13</v>
      </c>
      <c r="C17" s="22" t="s">
        <v>27</v>
      </c>
      <c r="D17" s="13" t="s">
        <v>14</v>
      </c>
      <c r="E17" s="23">
        <v>0.81</v>
      </c>
      <c r="F17" s="14">
        <f t="shared" si="2"/>
        <v>1.0125</v>
      </c>
      <c r="G17" s="14">
        <f t="shared" si="0"/>
        <v>1.4765625</v>
      </c>
      <c r="H17" s="15">
        <f t="shared" si="3"/>
        <v>1</v>
      </c>
      <c r="I17" s="16">
        <f t="shared" si="1"/>
        <v>74.074074074074076</v>
      </c>
    </row>
    <row r="18" spans="1:9" x14ac:dyDescent="0.3">
      <c r="A18" s="10">
        <f t="shared" si="4"/>
        <v>9</v>
      </c>
      <c r="B18" s="11" t="s">
        <v>13</v>
      </c>
      <c r="C18" s="22" t="s">
        <v>28</v>
      </c>
      <c r="D18" s="13" t="s">
        <v>16</v>
      </c>
      <c r="E18" s="23">
        <v>0.55000000000000004</v>
      </c>
      <c r="F18" s="14">
        <f t="shared" si="2"/>
        <v>0.6875</v>
      </c>
      <c r="G18" s="14">
        <f t="shared" si="0"/>
        <v>1.0026041666666667</v>
      </c>
      <c r="H18" s="15">
        <f t="shared" si="3"/>
        <v>1</v>
      </c>
      <c r="I18" s="16">
        <f t="shared" si="1"/>
        <v>109.09090909090908</v>
      </c>
    </row>
    <row r="19" spans="1:9" ht="15" thickBot="1" x14ac:dyDescent="0.35">
      <c r="A19" s="10">
        <f t="shared" si="4"/>
        <v>10</v>
      </c>
      <c r="B19" s="11" t="s">
        <v>13</v>
      </c>
      <c r="C19" s="22" t="s">
        <v>29</v>
      </c>
      <c r="D19" s="13" t="s">
        <v>15</v>
      </c>
      <c r="E19" s="23">
        <v>0.7</v>
      </c>
      <c r="F19" s="14">
        <f t="shared" si="2"/>
        <v>0.87499999999999989</v>
      </c>
      <c r="G19" s="14">
        <f t="shared" si="0"/>
        <v>1.2760416666666665</v>
      </c>
      <c r="H19" s="15">
        <f t="shared" si="3"/>
        <v>1</v>
      </c>
      <c r="I19" s="16">
        <f t="shared" si="1"/>
        <v>85.714285714285722</v>
      </c>
    </row>
    <row r="20" spans="1:9" ht="15" thickBot="1" x14ac:dyDescent="0.35">
      <c r="A20" s="32" t="s">
        <v>17</v>
      </c>
      <c r="B20" s="33"/>
      <c r="C20" s="33"/>
      <c r="D20" s="33"/>
      <c r="E20" s="17">
        <f>SUM(E10:E19)</f>
        <v>5.24</v>
      </c>
      <c r="F20" s="17"/>
      <c r="G20" s="17">
        <f>SUM(G10:G19)</f>
        <v>9.5520833333333321</v>
      </c>
      <c r="H20" s="17">
        <f>SUM(H10:H19)</f>
        <v>10</v>
      </c>
      <c r="I20" s="20"/>
    </row>
    <row r="22" spans="1:9" x14ac:dyDescent="0.3">
      <c r="A22" s="1"/>
      <c r="B22" s="21"/>
      <c r="C22" s="1"/>
      <c r="E22"/>
      <c r="F22"/>
      <c r="G22"/>
      <c r="H22"/>
      <c r="I22"/>
    </row>
    <row r="23" spans="1:9" x14ac:dyDescent="0.3">
      <c r="A23" s="1"/>
      <c r="B23" s="21"/>
      <c r="C23" s="1"/>
      <c r="E23"/>
      <c r="F23"/>
      <c r="G23"/>
      <c r="H23"/>
      <c r="I23"/>
    </row>
    <row r="24" spans="1:9" x14ac:dyDescent="0.3">
      <c r="A24" s="1"/>
      <c r="B24" s="21"/>
      <c r="C24" s="1"/>
      <c r="E24"/>
      <c r="F24"/>
      <c r="G24"/>
      <c r="H24"/>
      <c r="I24"/>
    </row>
    <row r="25" spans="1:9" x14ac:dyDescent="0.3">
      <c r="A25" s="1"/>
      <c r="B25" s="21"/>
      <c r="C25" s="1"/>
      <c r="E25"/>
      <c r="F25"/>
      <c r="G25"/>
      <c r="H25"/>
      <c r="I25"/>
    </row>
    <row r="26" spans="1:9" x14ac:dyDescent="0.3">
      <c r="A26" s="1"/>
      <c r="B26" s="21"/>
      <c r="C26" s="1"/>
      <c r="E26"/>
      <c r="F26"/>
      <c r="G26"/>
      <c r="H26"/>
      <c r="I26"/>
    </row>
    <row r="27" spans="1:9" x14ac:dyDescent="0.3">
      <c r="A27" s="1"/>
      <c r="B27" s="21"/>
      <c r="C27" s="1"/>
      <c r="E27"/>
      <c r="F27"/>
      <c r="G27"/>
      <c r="H27"/>
      <c r="I27"/>
    </row>
    <row r="28" spans="1:9" x14ac:dyDescent="0.3">
      <c r="A28" s="1"/>
      <c r="B28" s="21"/>
      <c r="C28" s="1"/>
      <c r="E28"/>
      <c r="F28"/>
      <c r="G28"/>
      <c r="H28"/>
      <c r="I28"/>
    </row>
    <row r="29" spans="1:9" x14ac:dyDescent="0.3">
      <c r="A29" s="1"/>
      <c r="B29" s="21"/>
      <c r="C29" s="1"/>
      <c r="E29"/>
      <c r="F29"/>
      <c r="G29"/>
      <c r="H29"/>
      <c r="I29"/>
    </row>
  </sheetData>
  <mergeCells count="24">
    <mergeCell ref="G8:G9"/>
    <mergeCell ref="H8:H9"/>
    <mergeCell ref="I8:I9"/>
    <mergeCell ref="A20:D20"/>
    <mergeCell ref="B6:C6"/>
    <mergeCell ref="D6:F6"/>
    <mergeCell ref="G6:I6"/>
    <mergeCell ref="B7:C7"/>
    <mergeCell ref="A8:A9"/>
    <mergeCell ref="B8:B9"/>
    <mergeCell ref="C8:C9"/>
    <mergeCell ref="D8:D9"/>
    <mergeCell ref="E8:E9"/>
    <mergeCell ref="F8:F9"/>
    <mergeCell ref="B5:C5"/>
    <mergeCell ref="D5:F5"/>
    <mergeCell ref="G5:I5"/>
    <mergeCell ref="D7:F7"/>
    <mergeCell ref="A2:H2"/>
    <mergeCell ref="A3:H3"/>
    <mergeCell ref="B4:C4"/>
    <mergeCell ref="D4:F4"/>
    <mergeCell ref="G4:I4"/>
    <mergeCell ref="G7:I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31"/>
  <sheetViews>
    <sheetView showGridLines="0" zoomScale="85" zoomScaleNormal="85" workbookViewId="0">
      <selection activeCell="G7" sqref="G7:I7"/>
    </sheetView>
  </sheetViews>
  <sheetFormatPr defaultRowHeight="14.4" x14ac:dyDescent="0.3"/>
  <cols>
    <col min="2" max="2" width="9.5546875" bestFit="1" customWidth="1"/>
    <col min="3" max="3" width="38.5546875" customWidth="1"/>
    <col min="4" max="4" width="8.6640625" style="1" bestFit="1" customWidth="1"/>
    <col min="5" max="5" width="8.88671875" style="1"/>
    <col min="6" max="6" width="14.33203125" style="1" bestFit="1" customWidth="1"/>
    <col min="7" max="7" width="13" style="21" customWidth="1"/>
    <col min="8" max="8" width="13.5546875" style="1" customWidth="1"/>
    <col min="9" max="9" width="12.5546875" style="1" customWidth="1"/>
  </cols>
  <sheetData>
    <row r="1" spans="1:9" ht="15" thickBot="1" x14ac:dyDescent="0.35"/>
    <row r="2" spans="1:9" ht="18" x14ac:dyDescent="0.3">
      <c r="A2" s="50" t="s">
        <v>0</v>
      </c>
      <c r="B2" s="51"/>
      <c r="C2" s="51"/>
      <c r="D2" s="51"/>
      <c r="E2" s="51"/>
      <c r="F2" s="51"/>
      <c r="G2" s="51"/>
      <c r="H2" s="51"/>
      <c r="I2" s="18"/>
    </row>
    <row r="3" spans="1:9" ht="18.600000000000001" thickBot="1" x14ac:dyDescent="0.35">
      <c r="A3" s="52" t="s">
        <v>1</v>
      </c>
      <c r="B3" s="53"/>
      <c r="C3" s="53"/>
      <c r="D3" s="53"/>
      <c r="E3" s="53"/>
      <c r="F3" s="53"/>
      <c r="G3" s="53"/>
      <c r="H3" s="53"/>
      <c r="I3" s="19"/>
    </row>
    <row r="4" spans="1:9" x14ac:dyDescent="0.3">
      <c r="A4" s="2" t="s">
        <v>31</v>
      </c>
      <c r="B4" s="54">
        <v>1530</v>
      </c>
      <c r="C4" s="54"/>
      <c r="D4" s="54" t="s">
        <v>2</v>
      </c>
      <c r="E4" s="54"/>
      <c r="F4" s="54"/>
      <c r="G4" s="55">
        <v>650</v>
      </c>
      <c r="H4" s="56"/>
      <c r="I4" s="57"/>
    </row>
    <row r="5" spans="1:9" x14ac:dyDescent="0.3">
      <c r="A5" s="3" t="s">
        <v>3</v>
      </c>
      <c r="B5" s="38" t="s">
        <v>45</v>
      </c>
      <c r="C5" s="38"/>
      <c r="D5" s="38" t="s">
        <v>4</v>
      </c>
      <c r="E5" s="38"/>
      <c r="F5" s="38"/>
      <c r="G5" s="39">
        <f>+(H22*B6)/E22</f>
        <v>892.7038626609442</v>
      </c>
      <c r="H5" s="40"/>
      <c r="I5" s="41"/>
    </row>
    <row r="6" spans="1:9" x14ac:dyDescent="0.3">
      <c r="A6" s="4" t="s">
        <v>5</v>
      </c>
      <c r="B6" s="38">
        <v>480</v>
      </c>
      <c r="C6" s="38"/>
      <c r="D6" s="38" t="s">
        <v>32</v>
      </c>
      <c r="E6" s="38"/>
      <c r="F6" s="38"/>
      <c r="G6" s="39">
        <f>G4/8</f>
        <v>81.25</v>
      </c>
      <c r="H6" s="40"/>
      <c r="I6" s="41"/>
    </row>
    <row r="7" spans="1:9" ht="15" thickBot="1" x14ac:dyDescent="0.35">
      <c r="A7" s="5" t="s">
        <v>6</v>
      </c>
      <c r="B7" s="42">
        <f>+E22</f>
        <v>6.99</v>
      </c>
      <c r="C7" s="43"/>
      <c r="D7" s="44" t="s">
        <v>19</v>
      </c>
      <c r="E7" s="45"/>
      <c r="F7" s="46"/>
      <c r="G7" s="47">
        <f>+(E22*G4)/(H22*B6)</f>
        <v>0.72812500000000002</v>
      </c>
      <c r="H7" s="48"/>
      <c r="I7" s="49"/>
    </row>
    <row r="8" spans="1:9" ht="14.4" customHeight="1" x14ac:dyDescent="0.3">
      <c r="A8" s="34" t="s">
        <v>7</v>
      </c>
      <c r="B8" s="36" t="s">
        <v>8</v>
      </c>
      <c r="C8" s="36" t="s">
        <v>9</v>
      </c>
      <c r="D8" s="36" t="s">
        <v>10</v>
      </c>
      <c r="E8" s="36" t="s">
        <v>6</v>
      </c>
      <c r="F8" s="28" t="s">
        <v>18</v>
      </c>
      <c r="G8" s="26" t="s">
        <v>11</v>
      </c>
      <c r="H8" s="28" t="s">
        <v>12</v>
      </c>
      <c r="I8" s="30" t="s">
        <v>4</v>
      </c>
    </row>
    <row r="9" spans="1:9" ht="15" thickBot="1" x14ac:dyDescent="0.35">
      <c r="A9" s="35"/>
      <c r="B9" s="37"/>
      <c r="C9" s="37"/>
      <c r="D9" s="37"/>
      <c r="E9" s="37"/>
      <c r="F9" s="29"/>
      <c r="G9" s="27"/>
      <c r="H9" s="29"/>
      <c r="I9" s="31"/>
    </row>
    <row r="10" spans="1:9" x14ac:dyDescent="0.3">
      <c r="A10" s="6">
        <v>1</v>
      </c>
      <c r="B10" s="11" t="s">
        <v>13</v>
      </c>
      <c r="C10" s="22" t="s">
        <v>39</v>
      </c>
      <c r="D10" s="22" t="s">
        <v>14</v>
      </c>
      <c r="E10" s="12">
        <v>0.38</v>
      </c>
      <c r="F10" s="7">
        <f>+E10/0.8</f>
        <v>0.47499999999999998</v>
      </c>
      <c r="G10" s="7">
        <f t="shared" ref="G10:G21" si="0">+(F10*$G$4)/480</f>
        <v>0.64322916666666663</v>
      </c>
      <c r="H10" s="8">
        <f>MAX(ROUND(G10,0),1)</f>
        <v>1</v>
      </c>
      <c r="I10" s="9">
        <f t="shared" ref="I10:I21" si="1">60/E10</f>
        <v>157.89473684210526</v>
      </c>
    </row>
    <row r="11" spans="1:9" x14ac:dyDescent="0.3">
      <c r="A11" s="10">
        <f>+A10+1</f>
        <v>2</v>
      </c>
      <c r="B11" s="11" t="s">
        <v>13</v>
      </c>
      <c r="C11" s="22" t="s">
        <v>21</v>
      </c>
      <c r="D11" s="22" t="s">
        <v>15</v>
      </c>
      <c r="E11" s="12">
        <v>0.28000000000000003</v>
      </c>
      <c r="F11" s="14">
        <f t="shared" ref="F11:F21" si="2">+E11/0.8</f>
        <v>0.35000000000000003</v>
      </c>
      <c r="G11" s="14">
        <f t="shared" si="0"/>
        <v>0.47395833333333337</v>
      </c>
      <c r="H11" s="15">
        <f t="shared" ref="H11:H21" si="3">MAX(ROUND(G11,0),1)</f>
        <v>1</v>
      </c>
      <c r="I11" s="16">
        <f t="shared" si="1"/>
        <v>214.28571428571428</v>
      </c>
    </row>
    <row r="12" spans="1:9" x14ac:dyDescent="0.3">
      <c r="A12" s="10">
        <f t="shared" ref="A12:A21" si="4">+A11+1</f>
        <v>3</v>
      </c>
      <c r="B12" s="11" t="s">
        <v>13</v>
      </c>
      <c r="C12" s="22" t="s">
        <v>22</v>
      </c>
      <c r="D12" s="22" t="s">
        <v>14</v>
      </c>
      <c r="E12" s="12">
        <v>0.59</v>
      </c>
      <c r="F12" s="14">
        <f t="shared" si="2"/>
        <v>0.73749999999999993</v>
      </c>
      <c r="G12" s="14">
        <f t="shared" si="0"/>
        <v>0.99869791666666652</v>
      </c>
      <c r="H12" s="15">
        <f>MAX(ROUND(G12,0),1)</f>
        <v>1</v>
      </c>
      <c r="I12" s="16">
        <f t="shared" si="1"/>
        <v>101.69491525423729</v>
      </c>
    </row>
    <row r="13" spans="1:9" x14ac:dyDescent="0.3">
      <c r="A13" s="10">
        <f t="shared" si="4"/>
        <v>4</v>
      </c>
      <c r="B13" s="11" t="s">
        <v>13</v>
      </c>
      <c r="C13" s="12" t="s">
        <v>23</v>
      </c>
      <c r="D13" s="22" t="s">
        <v>16</v>
      </c>
      <c r="E13" s="12">
        <v>0.35</v>
      </c>
      <c r="F13" s="14">
        <f t="shared" si="2"/>
        <v>0.43749999999999994</v>
      </c>
      <c r="G13" s="14">
        <f t="shared" si="0"/>
        <v>0.59244791666666652</v>
      </c>
      <c r="H13" s="15">
        <f>MAX(ROUND(G13,0),1)</f>
        <v>1</v>
      </c>
      <c r="I13" s="16">
        <f t="shared" si="1"/>
        <v>171.42857142857144</v>
      </c>
    </row>
    <row r="14" spans="1:9" x14ac:dyDescent="0.3">
      <c r="A14" s="10">
        <f t="shared" si="4"/>
        <v>5</v>
      </c>
      <c r="B14" s="11" t="s">
        <v>13</v>
      </c>
      <c r="C14" s="22" t="s">
        <v>24</v>
      </c>
      <c r="D14" s="22" t="s">
        <v>15</v>
      </c>
      <c r="E14" s="12">
        <v>0.45</v>
      </c>
      <c r="F14" s="14">
        <f t="shared" si="2"/>
        <v>0.5625</v>
      </c>
      <c r="G14" s="14">
        <f t="shared" si="0"/>
        <v>0.76171875</v>
      </c>
      <c r="H14" s="15">
        <f t="shared" si="3"/>
        <v>1</v>
      </c>
      <c r="I14" s="16">
        <f t="shared" si="1"/>
        <v>133.33333333333334</v>
      </c>
    </row>
    <row r="15" spans="1:9" x14ac:dyDescent="0.3">
      <c r="A15" s="10">
        <f t="shared" si="4"/>
        <v>6</v>
      </c>
      <c r="B15" s="11" t="s">
        <v>13</v>
      </c>
      <c r="C15" s="22" t="s">
        <v>25</v>
      </c>
      <c r="D15" s="22" t="s">
        <v>14</v>
      </c>
      <c r="E15" s="12">
        <v>0.73</v>
      </c>
      <c r="F15" s="14">
        <f t="shared" si="2"/>
        <v>0.91249999999999998</v>
      </c>
      <c r="G15" s="14">
        <f t="shared" si="0"/>
        <v>1.2356770833333333</v>
      </c>
      <c r="H15" s="15">
        <f t="shared" si="3"/>
        <v>1</v>
      </c>
      <c r="I15" s="16">
        <f t="shared" si="1"/>
        <v>82.191780821917817</v>
      </c>
    </row>
    <row r="16" spans="1:9" x14ac:dyDescent="0.3">
      <c r="A16" s="10">
        <f t="shared" si="4"/>
        <v>7</v>
      </c>
      <c r="B16" s="11" t="s">
        <v>13</v>
      </c>
      <c r="C16" s="22" t="s">
        <v>40</v>
      </c>
      <c r="D16" s="22" t="s">
        <v>14</v>
      </c>
      <c r="E16" s="12">
        <v>1.3</v>
      </c>
      <c r="F16" s="14">
        <f t="shared" si="2"/>
        <v>1.625</v>
      </c>
      <c r="G16" s="14">
        <f t="shared" si="0"/>
        <v>2.2005208333333335</v>
      </c>
      <c r="H16" s="15">
        <f t="shared" si="3"/>
        <v>2</v>
      </c>
      <c r="I16" s="16">
        <f t="shared" si="1"/>
        <v>46.153846153846153</v>
      </c>
    </row>
    <row r="17" spans="1:9" x14ac:dyDescent="0.3">
      <c r="A17" s="10">
        <f t="shared" si="4"/>
        <v>8</v>
      </c>
      <c r="B17" s="11" t="s">
        <v>13</v>
      </c>
      <c r="C17" s="22" t="s">
        <v>41</v>
      </c>
      <c r="D17" s="22" t="s">
        <v>15</v>
      </c>
      <c r="E17" s="12">
        <v>0.4</v>
      </c>
      <c r="F17" s="14">
        <f t="shared" si="2"/>
        <v>0.5</v>
      </c>
      <c r="G17" s="14">
        <f t="shared" si="0"/>
        <v>0.67708333333333337</v>
      </c>
      <c r="H17" s="15">
        <f t="shared" si="3"/>
        <v>1</v>
      </c>
      <c r="I17" s="16">
        <f t="shared" si="1"/>
        <v>150</v>
      </c>
    </row>
    <row r="18" spans="1:9" x14ac:dyDescent="0.3">
      <c r="A18" s="10">
        <f t="shared" si="4"/>
        <v>9</v>
      </c>
      <c r="B18" s="11" t="s">
        <v>13</v>
      </c>
      <c r="C18" s="22" t="s">
        <v>42</v>
      </c>
      <c r="D18" s="22" t="s">
        <v>14</v>
      </c>
      <c r="E18" s="12">
        <v>0.65</v>
      </c>
      <c r="F18" s="14">
        <f t="shared" si="2"/>
        <v>0.8125</v>
      </c>
      <c r="G18" s="14">
        <f t="shared" si="0"/>
        <v>1.1002604166666667</v>
      </c>
      <c r="H18" s="15">
        <f t="shared" si="3"/>
        <v>1</v>
      </c>
      <c r="I18" s="16">
        <f t="shared" si="1"/>
        <v>92.307692307692307</v>
      </c>
    </row>
    <row r="19" spans="1:9" x14ac:dyDescent="0.3">
      <c r="A19" s="10">
        <f t="shared" si="4"/>
        <v>10</v>
      </c>
      <c r="B19" s="11" t="s">
        <v>13</v>
      </c>
      <c r="C19" s="22" t="s">
        <v>43</v>
      </c>
      <c r="D19" s="22" t="s">
        <v>15</v>
      </c>
      <c r="E19" s="12">
        <v>0.5</v>
      </c>
      <c r="F19" s="14">
        <f t="shared" si="2"/>
        <v>0.625</v>
      </c>
      <c r="G19" s="14">
        <f t="shared" si="0"/>
        <v>0.84635416666666663</v>
      </c>
      <c r="H19" s="15">
        <f t="shared" si="3"/>
        <v>1</v>
      </c>
      <c r="I19" s="16">
        <f t="shared" si="1"/>
        <v>120</v>
      </c>
    </row>
    <row r="20" spans="1:9" x14ac:dyDescent="0.3">
      <c r="A20" s="10">
        <f t="shared" si="4"/>
        <v>11</v>
      </c>
      <c r="B20" s="11" t="s">
        <v>13</v>
      </c>
      <c r="C20" s="22" t="s">
        <v>44</v>
      </c>
      <c r="D20" s="22" t="s">
        <v>14</v>
      </c>
      <c r="E20" s="12">
        <v>0.8</v>
      </c>
      <c r="F20" s="14">
        <f t="shared" si="2"/>
        <v>1</v>
      </c>
      <c r="G20" s="14">
        <f t="shared" si="0"/>
        <v>1.3541666666666667</v>
      </c>
      <c r="H20" s="15">
        <f t="shared" si="3"/>
        <v>1</v>
      </c>
      <c r="I20" s="16">
        <f t="shared" si="1"/>
        <v>75</v>
      </c>
    </row>
    <row r="21" spans="1:9" ht="15" thickBot="1" x14ac:dyDescent="0.35">
      <c r="A21" s="10">
        <f t="shared" si="4"/>
        <v>12</v>
      </c>
      <c r="B21" s="11" t="s">
        <v>13</v>
      </c>
      <c r="C21" s="22" t="s">
        <v>26</v>
      </c>
      <c r="D21" s="22" t="s">
        <v>15</v>
      </c>
      <c r="E21" s="25">
        <v>0.56000000000000005</v>
      </c>
      <c r="F21" s="14">
        <f t="shared" si="2"/>
        <v>0.70000000000000007</v>
      </c>
      <c r="G21" s="14">
        <f t="shared" si="0"/>
        <v>0.94791666666666674</v>
      </c>
      <c r="H21" s="15">
        <f t="shared" si="3"/>
        <v>1</v>
      </c>
      <c r="I21" s="16">
        <f t="shared" si="1"/>
        <v>107.14285714285714</v>
      </c>
    </row>
    <row r="22" spans="1:9" ht="15" thickBot="1" x14ac:dyDescent="0.35">
      <c r="A22" s="32" t="s">
        <v>17</v>
      </c>
      <c r="B22" s="33"/>
      <c r="C22" s="33"/>
      <c r="D22" s="33"/>
      <c r="E22" s="17">
        <f>SUM(E10:E21)</f>
        <v>6.99</v>
      </c>
      <c r="F22" s="17"/>
      <c r="G22" s="17">
        <f>SUM(G10:G21)</f>
        <v>11.832031249999998</v>
      </c>
      <c r="H22" s="17">
        <f>SUM(H10:H21)</f>
        <v>13</v>
      </c>
      <c r="I22" s="20"/>
    </row>
    <row r="24" spans="1:9" x14ac:dyDescent="0.3">
      <c r="A24" s="1"/>
      <c r="B24" s="21"/>
      <c r="C24" s="1"/>
      <c r="E24"/>
      <c r="F24"/>
      <c r="G24"/>
      <c r="H24"/>
      <c r="I24"/>
    </row>
    <row r="25" spans="1:9" x14ac:dyDescent="0.3">
      <c r="A25" s="1"/>
      <c r="B25" s="21"/>
      <c r="C25" s="1"/>
      <c r="E25"/>
      <c r="F25"/>
      <c r="G25"/>
      <c r="H25"/>
      <c r="I25"/>
    </row>
    <row r="26" spans="1:9" x14ac:dyDescent="0.3">
      <c r="A26" s="1"/>
      <c r="B26" s="21"/>
      <c r="C26" s="1"/>
      <c r="E26"/>
      <c r="F26"/>
      <c r="G26"/>
      <c r="H26"/>
      <c r="I26"/>
    </row>
    <row r="27" spans="1:9" x14ac:dyDescent="0.3">
      <c r="A27" s="1"/>
      <c r="B27" s="21"/>
      <c r="C27" s="1"/>
      <c r="E27"/>
      <c r="F27"/>
      <c r="G27"/>
      <c r="H27"/>
      <c r="I27"/>
    </row>
    <row r="28" spans="1:9" x14ac:dyDescent="0.3">
      <c r="A28" s="1"/>
      <c r="B28" s="21"/>
      <c r="C28" s="1"/>
      <c r="E28"/>
      <c r="F28"/>
      <c r="G28"/>
      <c r="H28"/>
      <c r="I28"/>
    </row>
    <row r="29" spans="1:9" x14ac:dyDescent="0.3">
      <c r="A29" s="1"/>
      <c r="B29" s="21"/>
      <c r="C29" s="1"/>
      <c r="E29"/>
      <c r="F29"/>
      <c r="G29"/>
      <c r="H29"/>
      <c r="I29"/>
    </row>
    <row r="30" spans="1:9" x14ac:dyDescent="0.3">
      <c r="A30" s="1"/>
      <c r="B30" s="21"/>
      <c r="C30" s="1"/>
      <c r="E30"/>
      <c r="F30"/>
      <c r="G30"/>
      <c r="H30"/>
      <c r="I30"/>
    </row>
    <row r="31" spans="1:9" x14ac:dyDescent="0.3">
      <c r="A31" s="1"/>
      <c r="B31" s="21"/>
      <c r="C31" s="1"/>
      <c r="E31"/>
      <c r="F31"/>
      <c r="G31"/>
      <c r="H31"/>
      <c r="I31"/>
    </row>
  </sheetData>
  <mergeCells count="24">
    <mergeCell ref="B5:C5"/>
    <mergeCell ref="D5:F5"/>
    <mergeCell ref="G5:I5"/>
    <mergeCell ref="A2:H2"/>
    <mergeCell ref="A3:H3"/>
    <mergeCell ref="B4:C4"/>
    <mergeCell ref="D4:F4"/>
    <mergeCell ref="G4:I4"/>
    <mergeCell ref="B6:C6"/>
    <mergeCell ref="D6:F6"/>
    <mergeCell ref="G6:I6"/>
    <mergeCell ref="B7:C7"/>
    <mergeCell ref="D7:F7"/>
    <mergeCell ref="G7:I7"/>
    <mergeCell ref="G8:G9"/>
    <mergeCell ref="H8:H9"/>
    <mergeCell ref="I8:I9"/>
    <mergeCell ref="A22:D22"/>
    <mergeCell ref="A8:A9"/>
    <mergeCell ref="B8:B9"/>
    <mergeCell ref="C8:C9"/>
    <mergeCell ref="D8:D9"/>
    <mergeCell ref="E8:E9"/>
    <mergeCell ref="F8:F9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30"/>
  <sheetViews>
    <sheetView showGridLines="0" zoomScale="85" zoomScaleNormal="85" workbookViewId="0">
      <selection activeCell="G6" sqref="G6:I6"/>
    </sheetView>
  </sheetViews>
  <sheetFormatPr defaultRowHeight="14.4" x14ac:dyDescent="0.3"/>
  <cols>
    <col min="2" max="2" width="9.5546875" bestFit="1" customWidth="1"/>
    <col min="3" max="3" width="38.5546875" customWidth="1"/>
    <col min="4" max="4" width="8.6640625" style="1" bestFit="1" customWidth="1"/>
    <col min="5" max="5" width="8.88671875" style="1"/>
    <col min="6" max="6" width="14.33203125" style="1" bestFit="1" customWidth="1"/>
    <col min="7" max="7" width="13" style="21" customWidth="1"/>
    <col min="8" max="8" width="13.5546875" style="1" customWidth="1"/>
    <col min="9" max="9" width="12.5546875" style="1" customWidth="1"/>
  </cols>
  <sheetData>
    <row r="1" spans="1:9" ht="15" thickBot="1" x14ac:dyDescent="0.35"/>
    <row r="2" spans="1:9" ht="18" x14ac:dyDescent="0.3">
      <c r="A2" s="50" t="s">
        <v>0</v>
      </c>
      <c r="B2" s="51"/>
      <c r="C2" s="51"/>
      <c r="D2" s="51"/>
      <c r="E2" s="51"/>
      <c r="F2" s="51"/>
      <c r="G2" s="51"/>
      <c r="H2" s="51"/>
      <c r="I2" s="18"/>
    </row>
    <row r="3" spans="1:9" ht="18.600000000000001" thickBot="1" x14ac:dyDescent="0.35">
      <c r="A3" s="52" t="s">
        <v>1</v>
      </c>
      <c r="B3" s="53"/>
      <c r="C3" s="53"/>
      <c r="D3" s="53"/>
      <c r="E3" s="53"/>
      <c r="F3" s="53"/>
      <c r="G3" s="53"/>
      <c r="H3" s="53"/>
      <c r="I3" s="19"/>
    </row>
    <row r="4" spans="1:9" x14ac:dyDescent="0.3">
      <c r="A4" s="2" t="s">
        <v>31</v>
      </c>
      <c r="B4" s="54">
        <v>1640</v>
      </c>
      <c r="C4" s="54"/>
      <c r="D4" s="54" t="s">
        <v>2</v>
      </c>
      <c r="E4" s="54"/>
      <c r="F4" s="54"/>
      <c r="G4" s="55">
        <v>675</v>
      </c>
      <c r="H4" s="56"/>
      <c r="I4" s="57"/>
    </row>
    <row r="5" spans="1:9" x14ac:dyDescent="0.3">
      <c r="A5" s="3" t="s">
        <v>3</v>
      </c>
      <c r="B5" s="38" t="s">
        <v>45</v>
      </c>
      <c r="C5" s="38"/>
      <c r="D5" s="38" t="s">
        <v>4</v>
      </c>
      <c r="E5" s="38"/>
      <c r="F5" s="38"/>
      <c r="G5" s="39">
        <f>+(H21*B6)/E21</f>
        <v>884.79262672811046</v>
      </c>
      <c r="H5" s="40"/>
      <c r="I5" s="41"/>
    </row>
    <row r="6" spans="1:9" x14ac:dyDescent="0.3">
      <c r="A6" s="4" t="s">
        <v>5</v>
      </c>
      <c r="B6" s="38">
        <v>480</v>
      </c>
      <c r="C6" s="38"/>
      <c r="D6" s="38" t="s">
        <v>32</v>
      </c>
      <c r="E6" s="38"/>
      <c r="F6" s="38"/>
      <c r="G6" s="39">
        <f>G4/8</f>
        <v>84.375</v>
      </c>
      <c r="H6" s="40"/>
      <c r="I6" s="41"/>
    </row>
    <row r="7" spans="1:9" ht="15" thickBot="1" x14ac:dyDescent="0.35">
      <c r="A7" s="5" t="s">
        <v>6</v>
      </c>
      <c r="B7" s="42">
        <f>+E21</f>
        <v>6.5100000000000007</v>
      </c>
      <c r="C7" s="43"/>
      <c r="D7" s="44" t="s">
        <v>19</v>
      </c>
      <c r="E7" s="45"/>
      <c r="F7" s="46"/>
      <c r="G7" s="47">
        <f>+(E21*G4)/(H21*B6)</f>
        <v>0.76289062500000016</v>
      </c>
      <c r="H7" s="48"/>
      <c r="I7" s="49"/>
    </row>
    <row r="8" spans="1:9" ht="14.4" customHeight="1" x14ac:dyDescent="0.3">
      <c r="A8" s="34" t="s">
        <v>7</v>
      </c>
      <c r="B8" s="36" t="s">
        <v>8</v>
      </c>
      <c r="C8" s="36" t="s">
        <v>9</v>
      </c>
      <c r="D8" s="36" t="s">
        <v>10</v>
      </c>
      <c r="E8" s="36" t="s">
        <v>6</v>
      </c>
      <c r="F8" s="28" t="s">
        <v>18</v>
      </c>
      <c r="G8" s="26" t="s">
        <v>11</v>
      </c>
      <c r="H8" s="28" t="s">
        <v>12</v>
      </c>
      <c r="I8" s="30" t="s">
        <v>4</v>
      </c>
    </row>
    <row r="9" spans="1:9" ht="15" thickBot="1" x14ac:dyDescent="0.35">
      <c r="A9" s="35"/>
      <c r="B9" s="37"/>
      <c r="C9" s="37"/>
      <c r="D9" s="37"/>
      <c r="E9" s="37"/>
      <c r="F9" s="29"/>
      <c r="G9" s="27"/>
      <c r="H9" s="29"/>
      <c r="I9" s="31"/>
    </row>
    <row r="10" spans="1:9" x14ac:dyDescent="0.3">
      <c r="A10" s="6">
        <v>1</v>
      </c>
      <c r="B10" s="11" t="s">
        <v>13</v>
      </c>
      <c r="C10" s="22" t="s">
        <v>39</v>
      </c>
      <c r="D10" s="22" t="s">
        <v>14</v>
      </c>
      <c r="E10" s="12">
        <v>0.4</v>
      </c>
      <c r="F10" s="7">
        <f>+E10/0.8</f>
        <v>0.5</v>
      </c>
      <c r="G10" s="7">
        <f t="shared" ref="G10:G20" si="0">+(F10*$G$4)/480</f>
        <v>0.703125</v>
      </c>
      <c r="H10" s="8">
        <f>MAX(ROUND(G10,0),1)</f>
        <v>1</v>
      </c>
      <c r="I10" s="9">
        <f t="shared" ref="I10:I20" si="1">60/E10</f>
        <v>150</v>
      </c>
    </row>
    <row r="11" spans="1:9" x14ac:dyDescent="0.3">
      <c r="A11" s="10">
        <f>+A10+1</f>
        <v>2</v>
      </c>
      <c r="B11" s="11" t="s">
        <v>13</v>
      </c>
      <c r="C11" s="22" t="s">
        <v>21</v>
      </c>
      <c r="D11" s="22" t="s">
        <v>15</v>
      </c>
      <c r="E11" s="12">
        <v>0.2</v>
      </c>
      <c r="F11" s="14">
        <f t="shared" ref="F11:F20" si="2">+E11/0.8</f>
        <v>0.25</v>
      </c>
      <c r="G11" s="14">
        <f t="shared" si="0"/>
        <v>0.3515625</v>
      </c>
      <c r="H11" s="15">
        <f t="shared" ref="H11:H20" si="3">MAX(ROUND(G11,0),1)</f>
        <v>1</v>
      </c>
      <c r="I11" s="16">
        <f t="shared" si="1"/>
        <v>300</v>
      </c>
    </row>
    <row r="12" spans="1:9" x14ac:dyDescent="0.3">
      <c r="A12" s="10">
        <f t="shared" ref="A12:A20" si="4">+A11+1</f>
        <v>3</v>
      </c>
      <c r="B12" s="11" t="s">
        <v>13</v>
      </c>
      <c r="C12" s="22" t="s">
        <v>22</v>
      </c>
      <c r="D12" s="22" t="s">
        <v>14</v>
      </c>
      <c r="E12" s="12">
        <v>0.59</v>
      </c>
      <c r="F12" s="14">
        <f t="shared" si="2"/>
        <v>0.73749999999999993</v>
      </c>
      <c r="G12" s="14">
        <f t="shared" si="0"/>
        <v>1.0371093749999998</v>
      </c>
      <c r="H12" s="15">
        <f>MAX(ROUND(G12,0),1)</f>
        <v>1</v>
      </c>
      <c r="I12" s="16">
        <f t="shared" si="1"/>
        <v>101.69491525423729</v>
      </c>
    </row>
    <row r="13" spans="1:9" x14ac:dyDescent="0.3">
      <c r="A13" s="10">
        <f t="shared" si="4"/>
        <v>4</v>
      </c>
      <c r="B13" s="11" t="s">
        <v>13</v>
      </c>
      <c r="C13" s="12" t="s">
        <v>23</v>
      </c>
      <c r="D13" s="22" t="s">
        <v>16</v>
      </c>
      <c r="E13" s="12">
        <v>0.35</v>
      </c>
      <c r="F13" s="14">
        <f t="shared" si="2"/>
        <v>0.43749999999999994</v>
      </c>
      <c r="G13" s="14">
        <f t="shared" si="0"/>
        <v>0.61523437499999989</v>
      </c>
      <c r="H13" s="15">
        <f>MAX(ROUND(G13,0),1)</f>
        <v>1</v>
      </c>
      <c r="I13" s="16">
        <f t="shared" si="1"/>
        <v>171.42857142857144</v>
      </c>
    </row>
    <row r="14" spans="1:9" x14ac:dyDescent="0.3">
      <c r="A14" s="10">
        <f t="shared" si="4"/>
        <v>5</v>
      </c>
      <c r="B14" s="11" t="s">
        <v>13</v>
      </c>
      <c r="C14" s="22" t="s">
        <v>24</v>
      </c>
      <c r="D14" s="22" t="s">
        <v>15</v>
      </c>
      <c r="E14" s="12">
        <v>0.56999999999999995</v>
      </c>
      <c r="F14" s="14">
        <f t="shared" si="2"/>
        <v>0.71249999999999991</v>
      </c>
      <c r="G14" s="14">
        <f t="shared" si="0"/>
        <v>1.0019531249999998</v>
      </c>
      <c r="H14" s="15">
        <f t="shared" si="3"/>
        <v>1</v>
      </c>
      <c r="I14" s="16">
        <f t="shared" si="1"/>
        <v>105.26315789473685</v>
      </c>
    </row>
    <row r="15" spans="1:9" x14ac:dyDescent="0.3">
      <c r="A15" s="10">
        <f t="shared" si="4"/>
        <v>6</v>
      </c>
      <c r="B15" s="11" t="s">
        <v>13</v>
      </c>
      <c r="C15" s="22" t="s">
        <v>25</v>
      </c>
      <c r="D15" s="22" t="s">
        <v>14</v>
      </c>
      <c r="E15" s="12">
        <v>0.73</v>
      </c>
      <c r="F15" s="14">
        <f t="shared" si="2"/>
        <v>0.91249999999999998</v>
      </c>
      <c r="G15" s="14">
        <f t="shared" si="0"/>
        <v>1.283203125</v>
      </c>
      <c r="H15" s="15">
        <f t="shared" si="3"/>
        <v>1</v>
      </c>
      <c r="I15" s="16">
        <f t="shared" si="1"/>
        <v>82.191780821917817</v>
      </c>
    </row>
    <row r="16" spans="1:9" x14ac:dyDescent="0.3">
      <c r="A16" s="10">
        <f t="shared" si="4"/>
        <v>7</v>
      </c>
      <c r="B16" s="11" t="s">
        <v>13</v>
      </c>
      <c r="C16" s="22" t="s">
        <v>40</v>
      </c>
      <c r="D16" s="22" t="s">
        <v>14</v>
      </c>
      <c r="E16" s="12">
        <v>1.1000000000000001</v>
      </c>
      <c r="F16" s="14">
        <f t="shared" si="2"/>
        <v>1.375</v>
      </c>
      <c r="G16" s="14">
        <f t="shared" si="0"/>
        <v>1.93359375</v>
      </c>
      <c r="H16" s="15">
        <f t="shared" si="3"/>
        <v>2</v>
      </c>
      <c r="I16" s="16">
        <f t="shared" si="1"/>
        <v>54.54545454545454</v>
      </c>
    </row>
    <row r="17" spans="1:9" x14ac:dyDescent="0.3">
      <c r="A17" s="10">
        <f t="shared" si="4"/>
        <v>8</v>
      </c>
      <c r="B17" s="11" t="s">
        <v>13</v>
      </c>
      <c r="C17" s="22" t="s">
        <v>41</v>
      </c>
      <c r="D17" s="22" t="s">
        <v>15</v>
      </c>
      <c r="E17" s="12">
        <v>0.56000000000000005</v>
      </c>
      <c r="F17" s="14">
        <f t="shared" si="2"/>
        <v>0.70000000000000007</v>
      </c>
      <c r="G17" s="14">
        <f t="shared" si="0"/>
        <v>0.98437500000000011</v>
      </c>
      <c r="H17" s="15">
        <f t="shared" si="3"/>
        <v>1</v>
      </c>
      <c r="I17" s="16">
        <f t="shared" si="1"/>
        <v>107.14285714285714</v>
      </c>
    </row>
    <row r="18" spans="1:9" x14ac:dyDescent="0.3">
      <c r="A18" s="10">
        <f t="shared" si="4"/>
        <v>9</v>
      </c>
      <c r="B18" s="11" t="s">
        <v>13</v>
      </c>
      <c r="C18" s="22" t="s">
        <v>42</v>
      </c>
      <c r="D18" s="22" t="s">
        <v>14</v>
      </c>
      <c r="E18" s="12">
        <v>0.65</v>
      </c>
      <c r="F18" s="14">
        <f t="shared" si="2"/>
        <v>0.8125</v>
      </c>
      <c r="G18" s="14">
        <f t="shared" si="0"/>
        <v>1.142578125</v>
      </c>
      <c r="H18" s="15">
        <f t="shared" si="3"/>
        <v>1</v>
      </c>
      <c r="I18" s="16">
        <f t="shared" si="1"/>
        <v>92.307692307692307</v>
      </c>
    </row>
    <row r="19" spans="1:9" x14ac:dyDescent="0.3">
      <c r="A19" s="10">
        <f t="shared" si="4"/>
        <v>10</v>
      </c>
      <c r="B19" s="11" t="s">
        <v>13</v>
      </c>
      <c r="C19" s="22" t="s">
        <v>43</v>
      </c>
      <c r="D19" s="22" t="s">
        <v>15</v>
      </c>
      <c r="E19" s="12">
        <v>0.56000000000000005</v>
      </c>
      <c r="F19" s="14">
        <f t="shared" si="2"/>
        <v>0.70000000000000007</v>
      </c>
      <c r="G19" s="14">
        <f t="shared" si="0"/>
        <v>0.98437500000000011</v>
      </c>
      <c r="H19" s="15">
        <f t="shared" si="3"/>
        <v>1</v>
      </c>
      <c r="I19" s="16">
        <f t="shared" si="1"/>
        <v>107.14285714285714</v>
      </c>
    </row>
    <row r="20" spans="1:9" ht="15" thickBot="1" x14ac:dyDescent="0.35">
      <c r="A20" s="10">
        <f t="shared" si="4"/>
        <v>11</v>
      </c>
      <c r="B20" s="11" t="s">
        <v>13</v>
      </c>
      <c r="C20" s="22" t="s">
        <v>44</v>
      </c>
      <c r="D20" s="22" t="s">
        <v>14</v>
      </c>
      <c r="E20" s="12">
        <v>0.8</v>
      </c>
      <c r="F20" s="14">
        <f t="shared" si="2"/>
        <v>1</v>
      </c>
      <c r="G20" s="14">
        <f t="shared" si="0"/>
        <v>1.40625</v>
      </c>
      <c r="H20" s="15">
        <f t="shared" si="3"/>
        <v>1</v>
      </c>
      <c r="I20" s="16">
        <f t="shared" si="1"/>
        <v>75</v>
      </c>
    </row>
    <row r="21" spans="1:9" ht="15" thickBot="1" x14ac:dyDescent="0.35">
      <c r="A21" s="32" t="s">
        <v>17</v>
      </c>
      <c r="B21" s="33"/>
      <c r="C21" s="33"/>
      <c r="D21" s="33"/>
      <c r="E21" s="17">
        <f>SUM(E10:E20)</f>
        <v>6.5100000000000007</v>
      </c>
      <c r="F21" s="17"/>
      <c r="G21" s="17">
        <f>SUM(G10:G20)</f>
        <v>11.443359375</v>
      </c>
      <c r="H21" s="17">
        <f>SUM(H10:H20)</f>
        <v>12</v>
      </c>
      <c r="I21" s="20"/>
    </row>
    <row r="23" spans="1:9" x14ac:dyDescent="0.3">
      <c r="A23" s="1"/>
      <c r="B23" s="21"/>
      <c r="C23" s="1"/>
      <c r="E23"/>
      <c r="F23"/>
      <c r="G23"/>
      <c r="H23"/>
      <c r="I23"/>
    </row>
    <row r="24" spans="1:9" x14ac:dyDescent="0.3">
      <c r="A24" s="1"/>
      <c r="B24" s="21"/>
      <c r="C24" s="1"/>
      <c r="E24"/>
      <c r="F24"/>
      <c r="G24"/>
      <c r="H24"/>
      <c r="I24"/>
    </row>
    <row r="25" spans="1:9" x14ac:dyDescent="0.3">
      <c r="A25" s="1"/>
      <c r="B25" s="21"/>
      <c r="C25" s="1"/>
      <c r="E25"/>
      <c r="F25"/>
      <c r="G25"/>
      <c r="H25"/>
      <c r="I25"/>
    </row>
    <row r="26" spans="1:9" x14ac:dyDescent="0.3">
      <c r="A26" s="1"/>
      <c r="B26" s="21"/>
      <c r="C26" s="1"/>
      <c r="E26"/>
      <c r="F26"/>
      <c r="G26"/>
      <c r="H26"/>
      <c r="I26"/>
    </row>
    <row r="27" spans="1:9" x14ac:dyDescent="0.3">
      <c r="A27" s="1"/>
      <c r="B27" s="21"/>
      <c r="C27" s="1"/>
      <c r="E27"/>
      <c r="F27"/>
      <c r="G27"/>
      <c r="H27"/>
      <c r="I27"/>
    </row>
    <row r="28" spans="1:9" x14ac:dyDescent="0.3">
      <c r="A28" s="1"/>
      <c r="B28" s="21"/>
      <c r="C28" s="1"/>
      <c r="E28"/>
      <c r="F28"/>
      <c r="G28"/>
      <c r="H28"/>
      <c r="I28"/>
    </row>
    <row r="29" spans="1:9" x14ac:dyDescent="0.3">
      <c r="A29" s="1"/>
      <c r="B29" s="21"/>
      <c r="C29" s="1"/>
      <c r="E29"/>
      <c r="F29"/>
      <c r="G29"/>
      <c r="H29"/>
      <c r="I29"/>
    </row>
    <row r="30" spans="1:9" x14ac:dyDescent="0.3">
      <c r="A30" s="1"/>
      <c r="B30" s="21"/>
      <c r="C30" s="1"/>
      <c r="E30"/>
      <c r="F30"/>
      <c r="G30"/>
      <c r="H30"/>
      <c r="I30"/>
    </row>
  </sheetData>
  <mergeCells count="24">
    <mergeCell ref="B5:C5"/>
    <mergeCell ref="D5:F5"/>
    <mergeCell ref="G5:I5"/>
    <mergeCell ref="A2:H2"/>
    <mergeCell ref="A3:H3"/>
    <mergeCell ref="B4:C4"/>
    <mergeCell ref="D4:F4"/>
    <mergeCell ref="G4:I4"/>
    <mergeCell ref="B6:C6"/>
    <mergeCell ref="D6:F6"/>
    <mergeCell ref="G6:I6"/>
    <mergeCell ref="B7:C7"/>
    <mergeCell ref="D7:F7"/>
    <mergeCell ref="G7:I7"/>
    <mergeCell ref="G8:G9"/>
    <mergeCell ref="H8:H9"/>
    <mergeCell ref="I8:I9"/>
    <mergeCell ref="A21:D21"/>
    <mergeCell ref="A8:A9"/>
    <mergeCell ref="B8:B9"/>
    <mergeCell ref="C8:C9"/>
    <mergeCell ref="D8:D9"/>
    <mergeCell ref="E8:E9"/>
    <mergeCell ref="F8:F9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23771</vt:lpstr>
      <vt:lpstr>16960</vt:lpstr>
      <vt:lpstr>1530</vt:lpstr>
      <vt:lpstr>1640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TKLIND065</dc:creator>
  <cp:lastModifiedBy>TKLIND065</cp:lastModifiedBy>
  <cp:lastPrinted>2020-03-16T04:42:15Z</cp:lastPrinted>
  <dcterms:created xsi:type="dcterms:W3CDTF">2015-06-05T18:17:20Z</dcterms:created>
  <dcterms:modified xsi:type="dcterms:W3CDTF">2020-03-22T12:37:47Z</dcterms:modified>
</cp:coreProperties>
</file>